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vya Bhat-8.13.2021\SynologyDrive\MMM Stone Brazil\OneDrive_2022-06-21 Raw Data\Working files &amp; Spend summary\Summary draft\"/>
    </mc:Choice>
  </mc:AlternateContent>
  <xr:revisionPtr revIDLastSave="0" documentId="8_{51562A42-F703-4720-BE1B-74F10D5AD52E}" xr6:coauthVersionLast="47" xr6:coauthVersionMax="47" xr10:uidLastSave="{00000000-0000-0000-0000-000000000000}"/>
  <bookViews>
    <workbookView xWindow="-120" yWindow="-120" windowWidth="20730" windowHeight="11160" tabRatio="846" activeTab="5" xr2:uid="{58DC5C48-5074-4DF0-AE03-3178026ADA6D}"/>
  </bookViews>
  <sheets>
    <sheet name="1. Model Fit  " sheetId="18" r:id="rId1"/>
    <sheet name="1. Model Fit  wo RE" sheetId="21" state="hidden" r:id="rId2"/>
    <sheet name="2. Summary" sheetId="2" r:id="rId3"/>
    <sheet name="2. Contribution Spend vs Contri" sheetId="8" state="hidden" r:id="rId4"/>
    <sheet name="2. Contribution ROI vs Contri" sheetId="9" state="hidden" r:id="rId5"/>
    <sheet name="2. Summary (3)" sheetId="31" r:id="rId6"/>
    <sheet name="3. Media DueTos " sheetId="20" r:id="rId7"/>
    <sheet name="RE DT" sheetId="11" state="hidden" r:id="rId8"/>
    <sheet name="3. Media DueTos  (3)" sheetId="29" state="hidden" r:id="rId9"/>
    <sheet name="3. Media DueTos  (4)" sheetId="30" r:id="rId10"/>
    <sheet name="Contri use this" sheetId="6" r:id="rId11"/>
    <sheet name="Contribution working sheet" sheetId="5" r:id="rId12"/>
    <sheet name="Mapping" sheetId="4" r:id="rId13"/>
    <sheet name="2. Summary (2)" sheetId="25" state="hidden" r:id="rId14"/>
    <sheet name="Sheet2" sheetId="23" state="hidden" r:id="rId15"/>
    <sheet name="Decomps" sheetId="24" state="hidden" r:id="rId16"/>
    <sheet name="Sheet5" sheetId="28" state="hidden" r:id="rId17"/>
    <sheet name="3. Media DueTos  (2)" sheetId="26" state="hidden" r:id="rId18"/>
    <sheet name="Decomps (2)" sheetId="27" state="hidden" r:id="rId19"/>
    <sheet name="Covid" sheetId="19" state="hidden" r:id="rId20"/>
  </sheets>
  <definedNames>
    <definedName name="_xlnm._FilterDatabase" localSheetId="0" hidden="1">'1. Model Fit  '!$A$1:$E$101</definedName>
    <definedName name="_xlnm._FilterDatabase" localSheetId="1" hidden="1">'1. Model Fit  wo RE'!$A$1:$E$101</definedName>
    <definedName name="_xlnm._FilterDatabase" localSheetId="2" hidden="1">'2. Summary'!$B$7:$AA$63</definedName>
    <definedName name="_xlnm._FilterDatabase" localSheetId="13" hidden="1">'2. Summary (2)'!$B$7:$AA$66</definedName>
    <definedName name="_xlnm._FilterDatabase" localSheetId="5" hidden="1">'2. Summary (3)'!$B$7:$AA$102</definedName>
    <definedName name="_xlnm._FilterDatabase" localSheetId="11" hidden="1">'Contribution working sheet'!$A$1:$H$221</definedName>
    <definedName name="_xlnm._FilterDatabase" localSheetId="12" hidden="1">Mapping!$A$1:$E$133</definedName>
  </definedNames>
  <calcPr calcId="191029"/>
  <pivotCaches>
    <pivotCache cacheId="6" r:id="rId21"/>
    <pivotCache cacheId="7" r:id="rId22"/>
    <pivotCache cacheId="8" r:id="rId23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1" i="31" l="1"/>
  <c r="T11" i="31"/>
  <c r="S8" i="31"/>
  <c r="W18" i="31"/>
  <c r="V19" i="31"/>
  <c r="V8" i="31"/>
  <c r="G73" i="31" l="1"/>
  <c r="D73" i="31"/>
  <c r="E73" i="31"/>
  <c r="H73" i="31"/>
  <c r="D78" i="31"/>
  <c r="E78" i="31"/>
  <c r="G78" i="31"/>
  <c r="H78" i="31"/>
  <c r="E86" i="31"/>
  <c r="H86" i="31"/>
  <c r="G86" i="31"/>
  <c r="D86" i="31"/>
  <c r="H54" i="31"/>
  <c r="G54" i="31"/>
  <c r="H59" i="31"/>
  <c r="G59" i="31"/>
  <c r="H64" i="31"/>
  <c r="G64" i="31"/>
  <c r="E64" i="31"/>
  <c r="D64" i="31"/>
  <c r="E59" i="31"/>
  <c r="D59" i="31"/>
  <c r="E54" i="31"/>
  <c r="D54" i="31"/>
  <c r="H44" i="31"/>
  <c r="G44" i="31"/>
  <c r="E44" i="31"/>
  <c r="D44" i="31"/>
  <c r="H39" i="31"/>
  <c r="G39" i="31"/>
  <c r="E39" i="31"/>
  <c r="D39" i="31"/>
  <c r="H32" i="31"/>
  <c r="G32" i="31"/>
  <c r="E32" i="31"/>
  <c r="D32" i="31"/>
  <c r="H27" i="31"/>
  <c r="G27" i="31"/>
  <c r="E27" i="31"/>
  <c r="D27" i="31"/>
  <c r="D14" i="31"/>
  <c r="H20" i="31"/>
  <c r="G20" i="31"/>
  <c r="E20" i="31"/>
  <c r="D20" i="31"/>
  <c r="H14" i="31"/>
  <c r="G14" i="31"/>
  <c r="E14" i="31"/>
  <c r="H11" i="31"/>
  <c r="G11" i="31"/>
  <c r="E11" i="31"/>
  <c r="D11" i="31"/>
  <c r="H100" i="31"/>
  <c r="G100" i="31"/>
  <c r="E100" i="31"/>
  <c r="D100" i="31"/>
  <c r="H99" i="31"/>
  <c r="G99" i="31"/>
  <c r="E99" i="31"/>
  <c r="D99" i="31"/>
  <c r="H98" i="31"/>
  <c r="G98" i="31"/>
  <c r="E98" i="31"/>
  <c r="D98" i="31"/>
  <c r="H97" i="31"/>
  <c r="G97" i="31"/>
  <c r="E97" i="31"/>
  <c r="D97" i="31"/>
  <c r="H96" i="31"/>
  <c r="G96" i="31"/>
  <c r="E96" i="31"/>
  <c r="D96" i="31"/>
  <c r="H95" i="31"/>
  <c r="G95" i="31"/>
  <c r="E95" i="31"/>
  <c r="D95" i="31"/>
  <c r="H94" i="31"/>
  <c r="G94" i="31"/>
  <c r="E94" i="31"/>
  <c r="D94" i="31"/>
  <c r="H93" i="31"/>
  <c r="G93" i="31"/>
  <c r="E93" i="31"/>
  <c r="D93" i="31"/>
  <c r="H92" i="31"/>
  <c r="G92" i="31"/>
  <c r="E92" i="31"/>
  <c r="D92" i="31"/>
  <c r="H91" i="31"/>
  <c r="G91" i="31"/>
  <c r="E91" i="31"/>
  <c r="D91" i="31"/>
  <c r="H90" i="31"/>
  <c r="G90" i="31"/>
  <c r="E90" i="31"/>
  <c r="D90" i="31"/>
  <c r="A89" i="31"/>
  <c r="A88" i="31"/>
  <c r="Z81" i="31"/>
  <c r="Y81" i="31"/>
  <c r="I81" i="31"/>
  <c r="F81" i="31"/>
  <c r="A81" i="31"/>
  <c r="K81" i="31" s="1"/>
  <c r="T81" i="31" s="1"/>
  <c r="Z84" i="31"/>
  <c r="Y84" i="31"/>
  <c r="I84" i="31"/>
  <c r="F84" i="31"/>
  <c r="A84" i="31"/>
  <c r="K84" i="31" s="1"/>
  <c r="T84" i="31" s="1"/>
  <c r="Z82" i="31"/>
  <c r="Y82" i="31"/>
  <c r="I82" i="31"/>
  <c r="F82" i="31"/>
  <c r="A82" i="31"/>
  <c r="K82" i="31" s="1"/>
  <c r="T82" i="31" s="1"/>
  <c r="Z83" i="31"/>
  <c r="Y83" i="31"/>
  <c r="I83" i="31"/>
  <c r="F83" i="31"/>
  <c r="A83" i="31"/>
  <c r="K83" i="31" s="1"/>
  <c r="N83" i="31" s="1"/>
  <c r="Z76" i="31"/>
  <c r="Y76" i="31"/>
  <c r="I76" i="31"/>
  <c r="F76" i="31"/>
  <c r="A76" i="31"/>
  <c r="K76" i="31" s="1"/>
  <c r="Z75" i="31"/>
  <c r="Y75" i="31"/>
  <c r="I75" i="31"/>
  <c r="F75" i="31"/>
  <c r="F78" i="31" s="1"/>
  <c r="A75" i="31"/>
  <c r="K75" i="31" s="1"/>
  <c r="Q75" i="31" s="1"/>
  <c r="Z71" i="31"/>
  <c r="Y71" i="31"/>
  <c r="I71" i="31"/>
  <c r="F71" i="31"/>
  <c r="A71" i="31"/>
  <c r="K71" i="31" s="1"/>
  <c r="Q71" i="31" s="1"/>
  <c r="Z70" i="31"/>
  <c r="Y70" i="31"/>
  <c r="I70" i="31"/>
  <c r="F70" i="31"/>
  <c r="A70" i="31"/>
  <c r="K70" i="31" s="1"/>
  <c r="Q70" i="31" s="1"/>
  <c r="Z69" i="31"/>
  <c r="Y69" i="31"/>
  <c r="I69" i="31"/>
  <c r="F69" i="31"/>
  <c r="F73" i="31" s="1"/>
  <c r="A69" i="31"/>
  <c r="K69" i="31" s="1"/>
  <c r="K73" i="31" s="1"/>
  <c r="A68" i="31"/>
  <c r="A67" i="31"/>
  <c r="Z62" i="31"/>
  <c r="Y62" i="31"/>
  <c r="I62" i="31"/>
  <c r="AA62" i="31" s="1"/>
  <c r="A62" i="31"/>
  <c r="K62" i="31" s="1"/>
  <c r="Q62" i="31" s="1"/>
  <c r="Z61" i="31"/>
  <c r="Y61" i="31"/>
  <c r="I61" i="31"/>
  <c r="F61" i="31"/>
  <c r="F64" i="31" s="1"/>
  <c r="A61" i="31"/>
  <c r="J61" i="31" s="1"/>
  <c r="Z57" i="31"/>
  <c r="Y57" i="31"/>
  <c r="I57" i="31"/>
  <c r="F57" i="31"/>
  <c r="A57" i="31"/>
  <c r="J57" i="31" s="1"/>
  <c r="V57" i="31" s="1"/>
  <c r="Z56" i="31"/>
  <c r="Y56" i="31"/>
  <c r="I56" i="31"/>
  <c r="F56" i="31"/>
  <c r="A56" i="31"/>
  <c r="Z52" i="31"/>
  <c r="Y52" i="31"/>
  <c r="I52" i="31"/>
  <c r="F52" i="31"/>
  <c r="A52" i="31"/>
  <c r="J52" i="31" s="1"/>
  <c r="V52" i="31" s="1"/>
  <c r="Z51" i="31"/>
  <c r="Y51" i="31"/>
  <c r="I51" i="31"/>
  <c r="F51" i="31"/>
  <c r="A51" i="31"/>
  <c r="J51" i="31" s="1"/>
  <c r="P51" i="31" s="1"/>
  <c r="Z50" i="31"/>
  <c r="Y50" i="31"/>
  <c r="I50" i="31"/>
  <c r="F50" i="31"/>
  <c r="A50" i="31"/>
  <c r="J50" i="31" s="1"/>
  <c r="P50" i="31" s="1"/>
  <c r="A49" i="31"/>
  <c r="A46" i="31"/>
  <c r="Z42" i="31"/>
  <c r="Y42" i="31"/>
  <c r="I42" i="31"/>
  <c r="F42" i="31"/>
  <c r="F100" i="31" s="1"/>
  <c r="A42" i="31"/>
  <c r="J42" i="31" s="1"/>
  <c r="Z41" i="31"/>
  <c r="Y41" i="31"/>
  <c r="I41" i="31"/>
  <c r="F41" i="31"/>
  <c r="A41" i="31"/>
  <c r="J41" i="31" s="1"/>
  <c r="S41" i="31" s="1"/>
  <c r="Z36" i="31"/>
  <c r="Y36" i="31"/>
  <c r="I36" i="31"/>
  <c r="F36" i="31"/>
  <c r="A36" i="31"/>
  <c r="J36" i="31" s="1"/>
  <c r="S36" i="31" s="1"/>
  <c r="Z35" i="31"/>
  <c r="Y35" i="31"/>
  <c r="I35" i="31"/>
  <c r="F35" i="31"/>
  <c r="A35" i="31"/>
  <c r="J35" i="31" s="1"/>
  <c r="S35" i="31" s="1"/>
  <c r="Z37" i="31"/>
  <c r="Y37" i="31"/>
  <c r="I37" i="31"/>
  <c r="F37" i="31"/>
  <c r="A37" i="31"/>
  <c r="J37" i="31" s="1"/>
  <c r="V37" i="31" s="1"/>
  <c r="Z30" i="31"/>
  <c r="Y30" i="31"/>
  <c r="I30" i="31"/>
  <c r="F30" i="31"/>
  <c r="A30" i="31"/>
  <c r="J30" i="31" s="1"/>
  <c r="S30" i="31" s="1"/>
  <c r="Z29" i="31"/>
  <c r="Y29" i="31"/>
  <c r="I29" i="31"/>
  <c r="F29" i="31"/>
  <c r="A29" i="31"/>
  <c r="J29" i="31" s="1"/>
  <c r="S29" i="31" s="1"/>
  <c r="Z25" i="31"/>
  <c r="Y25" i="31"/>
  <c r="I25" i="31"/>
  <c r="F25" i="31"/>
  <c r="A25" i="31"/>
  <c r="J25" i="31" s="1"/>
  <c r="S25" i="31" s="1"/>
  <c r="Z24" i="31"/>
  <c r="Y24" i="31"/>
  <c r="I24" i="31"/>
  <c r="F24" i="31"/>
  <c r="A24" i="31"/>
  <c r="J24" i="31" s="1"/>
  <c r="Z23" i="31"/>
  <c r="Y23" i="31"/>
  <c r="I23" i="31"/>
  <c r="F23" i="31"/>
  <c r="A23" i="31"/>
  <c r="J23" i="31" s="1"/>
  <c r="A22" i="31"/>
  <c r="A21" i="31"/>
  <c r="Z16" i="31"/>
  <c r="Y16" i="31"/>
  <c r="I16" i="31"/>
  <c r="F16" i="31"/>
  <c r="A16" i="31"/>
  <c r="J16" i="31" s="1"/>
  <c r="S16" i="31" s="1"/>
  <c r="Z19" i="31"/>
  <c r="Y19" i="31"/>
  <c r="I19" i="31"/>
  <c r="F19" i="31"/>
  <c r="A19" i="31"/>
  <c r="J19" i="31" s="1"/>
  <c r="M19" i="31" s="1"/>
  <c r="Z17" i="31"/>
  <c r="Y17" i="31"/>
  <c r="I17" i="31"/>
  <c r="F17" i="31"/>
  <c r="A17" i="31"/>
  <c r="J17" i="31" s="1"/>
  <c r="M17" i="31" s="1"/>
  <c r="Z18" i="31"/>
  <c r="Y18" i="31"/>
  <c r="I18" i="31"/>
  <c r="F18" i="31"/>
  <c r="A18" i="31"/>
  <c r="J18" i="31" s="1"/>
  <c r="S18" i="31" s="1"/>
  <c r="Z12" i="31"/>
  <c r="Y12" i="31"/>
  <c r="I12" i="31"/>
  <c r="F12" i="31"/>
  <c r="A12" i="31"/>
  <c r="J12" i="31" s="1"/>
  <c r="V12" i="31" s="1"/>
  <c r="Z13" i="31"/>
  <c r="Y13" i="31"/>
  <c r="I13" i="31"/>
  <c r="F13" i="31"/>
  <c r="A13" i="31"/>
  <c r="J13" i="31" s="1"/>
  <c r="Z8" i="31"/>
  <c r="Y8" i="31"/>
  <c r="I8" i="31"/>
  <c r="F8" i="31"/>
  <c r="A8" i="31"/>
  <c r="J8" i="31" s="1"/>
  <c r="Z10" i="31"/>
  <c r="Y10" i="31"/>
  <c r="I10" i="31"/>
  <c r="F10" i="31"/>
  <c r="A10" i="31"/>
  <c r="J10" i="31" s="1"/>
  <c r="Z9" i="31"/>
  <c r="Y9" i="31"/>
  <c r="I9" i="31"/>
  <c r="F9" i="31"/>
  <c r="A9" i="31"/>
  <c r="J9" i="31" s="1"/>
  <c r="V9" i="31" s="1"/>
  <c r="N5" i="31"/>
  <c r="M5" i="31"/>
  <c r="W4" i="31"/>
  <c r="O4" i="31"/>
  <c r="W3" i="31"/>
  <c r="O3" i="31"/>
  <c r="W2" i="31"/>
  <c r="O2" i="31"/>
  <c r="W1" i="31"/>
  <c r="O1" i="31"/>
  <c r="G85" i="30"/>
  <c r="F68" i="30"/>
  <c r="F69" i="30"/>
  <c r="F70" i="30"/>
  <c r="F71" i="30"/>
  <c r="F72" i="30"/>
  <c r="F73" i="30"/>
  <c r="F74" i="30"/>
  <c r="F75" i="30"/>
  <c r="F76" i="30"/>
  <c r="F77" i="30"/>
  <c r="F78" i="30"/>
  <c r="F79" i="30"/>
  <c r="F80" i="30"/>
  <c r="F81" i="30"/>
  <c r="F82" i="30"/>
  <c r="F83" i="30"/>
  <c r="F84" i="30"/>
  <c r="F85" i="30"/>
  <c r="F67" i="30"/>
  <c r="G64" i="30"/>
  <c r="F49" i="30"/>
  <c r="F50" i="30"/>
  <c r="F51" i="30"/>
  <c r="F52" i="30"/>
  <c r="F53" i="30"/>
  <c r="F54" i="30"/>
  <c r="F55" i="30"/>
  <c r="F56" i="30"/>
  <c r="F57" i="30"/>
  <c r="F58" i="30"/>
  <c r="F59" i="30"/>
  <c r="F60" i="30"/>
  <c r="F61" i="30"/>
  <c r="F62" i="30"/>
  <c r="F63" i="30"/>
  <c r="F64" i="30"/>
  <c r="F48" i="30"/>
  <c r="G45" i="30"/>
  <c r="F27" i="30"/>
  <c r="F28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43" i="30"/>
  <c r="F44" i="30"/>
  <c r="F45" i="30"/>
  <c r="F26" i="30"/>
  <c r="G23" i="30"/>
  <c r="F5" i="30"/>
  <c r="F6" i="30"/>
  <c r="F7" i="30"/>
  <c r="F8" i="30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4" i="30"/>
  <c r="V106" i="30"/>
  <c r="V105" i="30"/>
  <c r="V104" i="30"/>
  <c r="V103" i="30"/>
  <c r="S102" i="30"/>
  <c r="R102" i="30"/>
  <c r="S101" i="30"/>
  <c r="R101" i="30"/>
  <c r="S100" i="30"/>
  <c r="R100" i="30"/>
  <c r="S99" i="30"/>
  <c r="R99" i="30"/>
  <c r="S98" i="30"/>
  <c r="R98" i="30"/>
  <c r="S97" i="30"/>
  <c r="V97" i="30" s="1"/>
  <c r="R97" i="30"/>
  <c r="S96" i="30"/>
  <c r="R96" i="30"/>
  <c r="V96" i="30" s="1"/>
  <c r="S95" i="30"/>
  <c r="R95" i="30"/>
  <c r="T95" i="30" s="1"/>
  <c r="S94" i="30"/>
  <c r="R94" i="30"/>
  <c r="S93" i="30"/>
  <c r="R93" i="30"/>
  <c r="T93" i="30" s="1"/>
  <c r="V92" i="30"/>
  <c r="S92" i="30"/>
  <c r="T92" i="30" s="1"/>
  <c r="R92" i="30"/>
  <c r="S91" i="30"/>
  <c r="R91" i="30"/>
  <c r="S90" i="30"/>
  <c r="R90" i="30"/>
  <c r="E89" i="30"/>
  <c r="I89" i="30" s="1"/>
  <c r="O89" i="30" s="1"/>
  <c r="D89" i="30"/>
  <c r="A85" i="30"/>
  <c r="A84" i="30"/>
  <c r="E84" i="30" s="1"/>
  <c r="A83" i="30"/>
  <c r="E83" i="30" s="1"/>
  <c r="A82" i="30"/>
  <c r="E82" i="30" s="1"/>
  <c r="A81" i="30"/>
  <c r="E81" i="30" s="1"/>
  <c r="V80" i="30"/>
  <c r="A80" i="30"/>
  <c r="V79" i="30"/>
  <c r="A79" i="30"/>
  <c r="E79" i="30" s="1"/>
  <c r="V78" i="30"/>
  <c r="A78" i="30"/>
  <c r="D78" i="30" s="1"/>
  <c r="V77" i="30"/>
  <c r="A77" i="30"/>
  <c r="D77" i="30" s="1"/>
  <c r="V76" i="30"/>
  <c r="A76" i="30"/>
  <c r="E76" i="30" s="1"/>
  <c r="I76" i="30" s="1"/>
  <c r="V75" i="30"/>
  <c r="T75" i="30"/>
  <c r="A75" i="30"/>
  <c r="V74" i="30"/>
  <c r="T74" i="30"/>
  <c r="E74" i="30"/>
  <c r="A74" i="30"/>
  <c r="D74" i="30" s="1"/>
  <c r="V73" i="30"/>
  <c r="T73" i="30"/>
  <c r="A73" i="30"/>
  <c r="D73" i="30" s="1"/>
  <c r="V72" i="30"/>
  <c r="T72" i="30"/>
  <c r="A72" i="30"/>
  <c r="E72" i="30" s="1"/>
  <c r="I72" i="30" s="1"/>
  <c r="V71" i="30"/>
  <c r="T71" i="30"/>
  <c r="A71" i="30"/>
  <c r="V70" i="30"/>
  <c r="T70" i="30"/>
  <c r="A70" i="30"/>
  <c r="D70" i="30" s="1"/>
  <c r="V69" i="30"/>
  <c r="T69" i="30"/>
  <c r="A69" i="30"/>
  <c r="D69" i="30" s="1"/>
  <c r="V68" i="30"/>
  <c r="T68" i="30"/>
  <c r="E68" i="30"/>
  <c r="I68" i="30" s="1"/>
  <c r="A68" i="30"/>
  <c r="D68" i="30" s="1"/>
  <c r="V67" i="30"/>
  <c r="T67" i="30"/>
  <c r="A67" i="30"/>
  <c r="I66" i="30"/>
  <c r="A64" i="30"/>
  <c r="A63" i="30"/>
  <c r="E63" i="30" s="1"/>
  <c r="A62" i="30"/>
  <c r="A61" i="30"/>
  <c r="E61" i="30" s="1"/>
  <c r="A60" i="30"/>
  <c r="D60" i="30" s="1"/>
  <c r="V59" i="30"/>
  <c r="A59" i="30"/>
  <c r="D59" i="30" s="1"/>
  <c r="V58" i="30"/>
  <c r="A58" i="30"/>
  <c r="D58" i="30" s="1"/>
  <c r="V57" i="30"/>
  <c r="A57" i="30"/>
  <c r="D57" i="30" s="1"/>
  <c r="V56" i="30"/>
  <c r="E56" i="30"/>
  <c r="M56" i="30" s="1"/>
  <c r="A56" i="30"/>
  <c r="D56" i="30" s="1"/>
  <c r="V55" i="30"/>
  <c r="T55" i="30"/>
  <c r="A55" i="30"/>
  <c r="V54" i="30"/>
  <c r="T54" i="30"/>
  <c r="A54" i="30"/>
  <c r="E54" i="30" s="1"/>
  <c r="I54" i="30" s="1"/>
  <c r="V53" i="30"/>
  <c r="T53" i="30"/>
  <c r="D53" i="30"/>
  <c r="H53" i="30" s="1"/>
  <c r="A53" i="30"/>
  <c r="E53" i="30" s="1"/>
  <c r="V52" i="30"/>
  <c r="T52" i="30"/>
  <c r="A52" i="30"/>
  <c r="D52" i="30" s="1"/>
  <c r="V51" i="30"/>
  <c r="T51" i="30"/>
  <c r="A51" i="30"/>
  <c r="E51" i="30" s="1"/>
  <c r="I51" i="30" s="1"/>
  <c r="V50" i="30"/>
  <c r="T50" i="30"/>
  <c r="A50" i="30"/>
  <c r="D50" i="30" s="1"/>
  <c r="H50" i="30" s="1"/>
  <c r="V49" i="30"/>
  <c r="T49" i="30"/>
  <c r="A49" i="30"/>
  <c r="E49" i="30" s="1"/>
  <c r="I49" i="30" s="1"/>
  <c r="V48" i="30"/>
  <c r="T48" i="30"/>
  <c r="E48" i="30"/>
  <c r="M48" i="30" s="1"/>
  <c r="A48" i="30"/>
  <c r="D48" i="30" s="1"/>
  <c r="I47" i="30"/>
  <c r="A45" i="30"/>
  <c r="A44" i="30"/>
  <c r="A43" i="30"/>
  <c r="A42" i="30"/>
  <c r="E42" i="30" s="1"/>
  <c r="D41" i="30"/>
  <c r="H41" i="30" s="1"/>
  <c r="A41" i="30"/>
  <c r="E41" i="30" s="1"/>
  <c r="V40" i="30"/>
  <c r="A40" i="30"/>
  <c r="D40" i="30" s="1"/>
  <c r="V39" i="30"/>
  <c r="D39" i="30"/>
  <c r="A39" i="30"/>
  <c r="E39" i="30" s="1"/>
  <c r="V38" i="30"/>
  <c r="A38" i="30"/>
  <c r="D38" i="30" s="1"/>
  <c r="H38" i="30" s="1"/>
  <c r="V37" i="30"/>
  <c r="A37" i="30"/>
  <c r="E37" i="30" s="1"/>
  <c r="I37" i="30" s="1"/>
  <c r="V36" i="30"/>
  <c r="T36" i="30"/>
  <c r="A36" i="30"/>
  <c r="V35" i="30"/>
  <c r="A35" i="30"/>
  <c r="E35" i="30" s="1"/>
  <c r="V34" i="30"/>
  <c r="D34" i="30"/>
  <c r="H34" i="30" s="1"/>
  <c r="A34" i="30"/>
  <c r="E34" i="30" s="1"/>
  <c r="V33" i="30"/>
  <c r="T33" i="30"/>
  <c r="A33" i="30"/>
  <c r="E33" i="30" s="1"/>
  <c r="V32" i="30"/>
  <c r="T32" i="30"/>
  <c r="I32" i="30"/>
  <c r="D32" i="30"/>
  <c r="J32" i="30" s="1"/>
  <c r="A32" i="30"/>
  <c r="E32" i="30" s="1"/>
  <c r="V31" i="30"/>
  <c r="T31" i="30"/>
  <c r="A31" i="30"/>
  <c r="V30" i="30"/>
  <c r="T30" i="30"/>
  <c r="D30" i="30"/>
  <c r="H30" i="30" s="1"/>
  <c r="A30" i="30"/>
  <c r="E30" i="30" s="1"/>
  <c r="V29" i="30"/>
  <c r="T29" i="30"/>
  <c r="E29" i="30"/>
  <c r="I29" i="30" s="1"/>
  <c r="D29" i="30"/>
  <c r="A29" i="30"/>
  <c r="V28" i="30"/>
  <c r="T28" i="30"/>
  <c r="A28" i="30"/>
  <c r="E28" i="30" s="1"/>
  <c r="V27" i="30"/>
  <c r="T27" i="30"/>
  <c r="A27" i="30"/>
  <c r="V26" i="30"/>
  <c r="T26" i="30"/>
  <c r="A26" i="30"/>
  <c r="E26" i="30" s="1"/>
  <c r="I25" i="30"/>
  <c r="A25" i="30"/>
  <c r="A23" i="30"/>
  <c r="D22" i="30"/>
  <c r="H22" i="30" s="1"/>
  <c r="A22" i="30"/>
  <c r="E22" i="30" s="1"/>
  <c r="D21" i="30"/>
  <c r="H21" i="30" s="1"/>
  <c r="A21" i="30"/>
  <c r="E21" i="30" s="1"/>
  <c r="E20" i="30"/>
  <c r="I20" i="30" s="1"/>
  <c r="D20" i="30"/>
  <c r="A20" i="30"/>
  <c r="E19" i="30"/>
  <c r="M19" i="30" s="1"/>
  <c r="D19" i="30"/>
  <c r="H19" i="30" s="1"/>
  <c r="A19" i="30"/>
  <c r="V18" i="30"/>
  <c r="A18" i="30"/>
  <c r="D18" i="30" s="1"/>
  <c r="V17" i="30"/>
  <c r="A17" i="30"/>
  <c r="E17" i="30" s="1"/>
  <c r="V16" i="30"/>
  <c r="E16" i="30"/>
  <c r="A16" i="30"/>
  <c r="D16" i="30" s="1"/>
  <c r="V15" i="30"/>
  <c r="A15" i="30"/>
  <c r="V14" i="30"/>
  <c r="A14" i="30"/>
  <c r="E14" i="30" s="1"/>
  <c r="E101" i="30" s="1"/>
  <c r="V13" i="30"/>
  <c r="T13" i="30"/>
  <c r="A13" i="30"/>
  <c r="D13" i="30" s="1"/>
  <c r="V12" i="30"/>
  <c r="T12" i="30"/>
  <c r="A12" i="30"/>
  <c r="D12" i="30" s="1"/>
  <c r="V11" i="30"/>
  <c r="T11" i="30"/>
  <c r="A11" i="30"/>
  <c r="D11" i="30" s="1"/>
  <c r="V10" i="30"/>
  <c r="T10" i="30"/>
  <c r="I10" i="30"/>
  <c r="E10" i="30"/>
  <c r="D10" i="30"/>
  <c r="V9" i="30"/>
  <c r="T9" i="30"/>
  <c r="D9" i="30"/>
  <c r="A9" i="30"/>
  <c r="E9" i="30" s="1"/>
  <c r="V8" i="30"/>
  <c r="T8" i="30"/>
  <c r="A8" i="30"/>
  <c r="E8" i="30" s="1"/>
  <c r="V7" i="30"/>
  <c r="T7" i="30"/>
  <c r="A7" i="30"/>
  <c r="E7" i="30" s="1"/>
  <c r="V6" i="30"/>
  <c r="T6" i="30"/>
  <c r="A6" i="30"/>
  <c r="E6" i="30" s="1"/>
  <c r="V5" i="30"/>
  <c r="T5" i="30"/>
  <c r="E5" i="30"/>
  <c r="A5" i="30"/>
  <c r="D5" i="30" s="1"/>
  <c r="I4" i="30"/>
  <c r="C232" i="5"/>
  <c r="C231" i="5"/>
  <c r="I73" i="31" l="1"/>
  <c r="I78" i="31"/>
  <c r="K78" i="31"/>
  <c r="N78" i="31" s="1"/>
  <c r="I86" i="31"/>
  <c r="F86" i="31"/>
  <c r="D89" i="31"/>
  <c r="K86" i="31"/>
  <c r="E89" i="31"/>
  <c r="F59" i="31"/>
  <c r="I64" i="31"/>
  <c r="H89" i="31"/>
  <c r="AD81" i="31" s="1"/>
  <c r="G89" i="31"/>
  <c r="AC84" i="31" s="1"/>
  <c r="D68" i="31"/>
  <c r="G68" i="31"/>
  <c r="AC51" i="31" s="1"/>
  <c r="F54" i="31"/>
  <c r="I59" i="31"/>
  <c r="I54" i="31"/>
  <c r="H68" i="31"/>
  <c r="AD61" i="31" s="1"/>
  <c r="J54" i="31"/>
  <c r="E68" i="31"/>
  <c r="I44" i="31"/>
  <c r="I39" i="31"/>
  <c r="D49" i="31"/>
  <c r="F44" i="31"/>
  <c r="J44" i="31"/>
  <c r="S44" i="31" s="1"/>
  <c r="J39" i="31"/>
  <c r="V39" i="31" s="1"/>
  <c r="F39" i="31"/>
  <c r="J32" i="31"/>
  <c r="V32" i="31" s="1"/>
  <c r="F99" i="31"/>
  <c r="F27" i="31"/>
  <c r="H49" i="31"/>
  <c r="AD30" i="31" s="1"/>
  <c r="I27" i="31"/>
  <c r="F32" i="31"/>
  <c r="J27" i="31"/>
  <c r="V27" i="31" s="1"/>
  <c r="I32" i="31"/>
  <c r="G49" i="31"/>
  <c r="AC30" i="31" s="1"/>
  <c r="E49" i="31"/>
  <c r="G22" i="31"/>
  <c r="AC17" i="31" s="1"/>
  <c r="F14" i="31"/>
  <c r="H22" i="31"/>
  <c r="AD8" i="31" s="1"/>
  <c r="D22" i="31"/>
  <c r="F11" i="31"/>
  <c r="I14" i="31"/>
  <c r="S17" i="31"/>
  <c r="F20" i="31"/>
  <c r="J11" i="31"/>
  <c r="I20" i="31"/>
  <c r="J69" i="31"/>
  <c r="I11" i="31"/>
  <c r="J20" i="31"/>
  <c r="S19" i="31"/>
  <c r="J14" i="31"/>
  <c r="E22" i="31"/>
  <c r="Y98" i="31"/>
  <c r="K18" i="31"/>
  <c r="N18" i="31" s="1"/>
  <c r="P16" i="31"/>
  <c r="V16" i="31"/>
  <c r="S51" i="31"/>
  <c r="F91" i="31"/>
  <c r="AA57" i="31"/>
  <c r="S37" i="31"/>
  <c r="S50" i="31"/>
  <c r="F98" i="31"/>
  <c r="AA70" i="31"/>
  <c r="I96" i="31"/>
  <c r="Z98" i="31"/>
  <c r="AA30" i="31"/>
  <c r="Z91" i="31"/>
  <c r="Z93" i="31"/>
  <c r="AA19" i="31"/>
  <c r="AA24" i="31"/>
  <c r="AA61" i="31"/>
  <c r="AA81" i="31"/>
  <c r="AA75" i="31"/>
  <c r="F94" i="31"/>
  <c r="AA18" i="31"/>
  <c r="AA51" i="31"/>
  <c r="AA82" i="31"/>
  <c r="P12" i="31"/>
  <c r="K25" i="31"/>
  <c r="W25" i="31" s="1"/>
  <c r="K37" i="31"/>
  <c r="W37" i="31" s="1"/>
  <c r="K51" i="31"/>
  <c r="W51" i="31" s="1"/>
  <c r="P18" i="31"/>
  <c r="AA36" i="31"/>
  <c r="J62" i="31"/>
  <c r="V62" i="31" s="1"/>
  <c r="AA83" i="31"/>
  <c r="I90" i="31"/>
  <c r="Z95" i="31"/>
  <c r="V18" i="31"/>
  <c r="AA29" i="31"/>
  <c r="AA35" i="31"/>
  <c r="T62" i="31"/>
  <c r="J76" i="31"/>
  <c r="V76" i="31" s="1"/>
  <c r="T83" i="31"/>
  <c r="AH90" i="31"/>
  <c r="M9" i="31"/>
  <c r="M8" i="31"/>
  <c r="K13" i="31"/>
  <c r="T13" i="31" s="1"/>
  <c r="AA25" i="31"/>
  <c r="K57" i="31"/>
  <c r="T57" i="31" s="1"/>
  <c r="Y90" i="31"/>
  <c r="F96" i="31"/>
  <c r="Z99" i="31"/>
  <c r="S9" i="31"/>
  <c r="K10" i="31"/>
  <c r="T10" i="31" s="1"/>
  <c r="K16" i="31"/>
  <c r="K35" i="31"/>
  <c r="K42" i="31"/>
  <c r="W42" i="31" s="1"/>
  <c r="AA56" i="31"/>
  <c r="M57" i="31"/>
  <c r="J71" i="31"/>
  <c r="F93" i="31"/>
  <c r="Y95" i="31"/>
  <c r="AA17" i="31"/>
  <c r="AA84" i="31"/>
  <c r="F97" i="31"/>
  <c r="Z100" i="31"/>
  <c r="S12" i="31"/>
  <c r="AA16" i="31"/>
  <c r="K24" i="31"/>
  <c r="W24" i="31" s="1"/>
  <c r="K29" i="31"/>
  <c r="K36" i="31"/>
  <c r="L36" i="31" s="1"/>
  <c r="M51" i="31"/>
  <c r="AA52" i="31"/>
  <c r="K61" i="31"/>
  <c r="N62" i="31"/>
  <c r="AA69" i="31"/>
  <c r="AA9" i="31"/>
  <c r="J91" i="31"/>
  <c r="V91" i="31" s="1"/>
  <c r="K30" i="31"/>
  <c r="L30" i="31" s="1"/>
  <c r="K41" i="31"/>
  <c r="V51" i="31"/>
  <c r="W62" i="31"/>
  <c r="J70" i="31"/>
  <c r="V70" i="31" s="1"/>
  <c r="AA71" i="31"/>
  <c r="J82" i="31"/>
  <c r="L82" i="31" s="1"/>
  <c r="X82" i="31" s="1"/>
  <c r="I95" i="31"/>
  <c r="Y91" i="31"/>
  <c r="AG95" i="31"/>
  <c r="I98" i="31"/>
  <c r="AA10" i="31"/>
  <c r="AA8" i="31"/>
  <c r="K50" i="31"/>
  <c r="J75" i="31"/>
  <c r="J78" i="31" s="1"/>
  <c r="M78" i="31" s="1"/>
  <c r="AA76" i="31"/>
  <c r="N82" i="31"/>
  <c r="M50" i="31"/>
  <c r="AA13" i="31"/>
  <c r="K12" i="31"/>
  <c r="V30" i="31"/>
  <c r="V41" i="31"/>
  <c r="S42" i="31"/>
  <c r="J83" i="31"/>
  <c r="S83" i="31" s="1"/>
  <c r="J84" i="31"/>
  <c r="S84" i="31" s="1"/>
  <c r="J81" i="31"/>
  <c r="AH100" i="31"/>
  <c r="P13" i="31"/>
  <c r="J96" i="31"/>
  <c r="P35" i="31"/>
  <c r="M35" i="31"/>
  <c r="V36" i="31"/>
  <c r="K9" i="31"/>
  <c r="L9" i="31" s="1"/>
  <c r="M10" i="31"/>
  <c r="V10" i="31"/>
  <c r="K19" i="31"/>
  <c r="L19" i="31" s="1"/>
  <c r="J98" i="31"/>
  <c r="M16" i="31"/>
  <c r="AA23" i="31"/>
  <c r="P37" i="31"/>
  <c r="M37" i="31"/>
  <c r="V35" i="31"/>
  <c r="AA42" i="31"/>
  <c r="J95" i="31"/>
  <c r="M18" i="31"/>
  <c r="J92" i="31"/>
  <c r="P8" i="31"/>
  <c r="S13" i="31"/>
  <c r="P17" i="31"/>
  <c r="P30" i="31"/>
  <c r="M30" i="31"/>
  <c r="AA41" i="31"/>
  <c r="K52" i="31"/>
  <c r="J56" i="31"/>
  <c r="K56" i="31"/>
  <c r="P23" i="31"/>
  <c r="M23" i="31"/>
  <c r="S23" i="31"/>
  <c r="P29" i="31"/>
  <c r="M29" i="31"/>
  <c r="P24" i="31"/>
  <c r="M24" i="31"/>
  <c r="S24" i="31"/>
  <c r="S52" i="31"/>
  <c r="P10" i="31"/>
  <c r="P25" i="31"/>
  <c r="M25" i="31"/>
  <c r="V29" i="31"/>
  <c r="O5" i="31"/>
  <c r="K8" i="31"/>
  <c r="M13" i="31"/>
  <c r="V13" i="31"/>
  <c r="J94" i="31"/>
  <c r="M12" i="31"/>
  <c r="AA12" i="31"/>
  <c r="P19" i="31"/>
  <c r="V23" i="31"/>
  <c r="V25" i="31"/>
  <c r="AA37" i="31"/>
  <c r="P42" i="31"/>
  <c r="M42" i="31"/>
  <c r="J90" i="31"/>
  <c r="P9" i="31"/>
  <c r="S10" i="31"/>
  <c r="K17" i="31"/>
  <c r="V17" i="31"/>
  <c r="K23" i="31"/>
  <c r="V24" i="31"/>
  <c r="P41" i="31"/>
  <c r="M41" i="31"/>
  <c r="V42" i="31"/>
  <c r="J97" i="31"/>
  <c r="P36" i="31"/>
  <c r="M36" i="31"/>
  <c r="M52" i="31"/>
  <c r="P52" i="31"/>
  <c r="AA50" i="31"/>
  <c r="P61" i="31"/>
  <c r="S61" i="31"/>
  <c r="N81" i="31"/>
  <c r="D102" i="31"/>
  <c r="AG91" i="31"/>
  <c r="Y93" i="31"/>
  <c r="F95" i="31"/>
  <c r="AG96" i="31"/>
  <c r="Y96" i="31"/>
  <c r="AH99" i="31"/>
  <c r="Q83" i="31"/>
  <c r="W83" i="31"/>
  <c r="E102" i="31"/>
  <c r="AH91" i="31"/>
  <c r="I91" i="31"/>
  <c r="AH93" i="31"/>
  <c r="AG93" i="31"/>
  <c r="AH96" i="31"/>
  <c r="AG98" i="31"/>
  <c r="J99" i="31"/>
  <c r="G102" i="31"/>
  <c r="V61" i="31"/>
  <c r="Q69" i="31"/>
  <c r="T69" i="31"/>
  <c r="T70" i="31"/>
  <c r="T71" i="31"/>
  <c r="T75" i="31"/>
  <c r="Q76" i="31"/>
  <c r="W76" i="31"/>
  <c r="T76" i="31"/>
  <c r="N84" i="31"/>
  <c r="AG90" i="31"/>
  <c r="AH95" i="31"/>
  <c r="Q81" i="31"/>
  <c r="W81" i="31"/>
  <c r="H102" i="31"/>
  <c r="Z92" i="31"/>
  <c r="F92" i="31"/>
  <c r="AH98" i="31"/>
  <c r="AG100" i="31"/>
  <c r="Y100" i="31"/>
  <c r="I100" i="31"/>
  <c r="M61" i="31"/>
  <c r="W69" i="31"/>
  <c r="W70" i="31"/>
  <c r="W71" i="31"/>
  <c r="W75" i="31"/>
  <c r="AG92" i="31"/>
  <c r="Y92" i="31"/>
  <c r="I92" i="31"/>
  <c r="AG94" i="31"/>
  <c r="Y94" i="31"/>
  <c r="Q84" i="31"/>
  <c r="W84" i="31"/>
  <c r="AH92" i="31"/>
  <c r="Z94" i="31"/>
  <c r="AH94" i="31"/>
  <c r="Y97" i="31"/>
  <c r="AG97" i="31"/>
  <c r="AC52" i="31"/>
  <c r="I94" i="31"/>
  <c r="AH97" i="31"/>
  <c r="Z97" i="31"/>
  <c r="V50" i="31"/>
  <c r="P57" i="31"/>
  <c r="S57" i="31"/>
  <c r="N69" i="31"/>
  <c r="N70" i="31"/>
  <c r="N71" i="31"/>
  <c r="N75" i="31"/>
  <c r="N76" i="31"/>
  <c r="Q82" i="31"/>
  <c r="W82" i="31"/>
  <c r="AG99" i="31"/>
  <c r="Z96" i="31"/>
  <c r="I99" i="31"/>
  <c r="Y99" i="31"/>
  <c r="F90" i="31"/>
  <c r="I97" i="31"/>
  <c r="Z90" i="31"/>
  <c r="I93" i="31"/>
  <c r="D7" i="30"/>
  <c r="D51" i="30"/>
  <c r="J51" i="30" s="1"/>
  <c r="E57" i="30"/>
  <c r="M57" i="30" s="1"/>
  <c r="V101" i="30"/>
  <c r="E78" i="30"/>
  <c r="D97" i="30"/>
  <c r="E50" i="30"/>
  <c r="M50" i="30" s="1"/>
  <c r="E58" i="30"/>
  <c r="I58" i="30" s="1"/>
  <c r="J16" i="30"/>
  <c r="O19" i="30"/>
  <c r="D33" i="30"/>
  <c r="D42" i="30"/>
  <c r="H42" i="30" s="1"/>
  <c r="E52" i="30"/>
  <c r="I52" i="30" s="1"/>
  <c r="E59" i="30"/>
  <c r="M59" i="30" s="1"/>
  <c r="E69" i="30"/>
  <c r="M69" i="30" s="1"/>
  <c r="V93" i="30"/>
  <c r="T97" i="30"/>
  <c r="T100" i="30"/>
  <c r="M33" i="30"/>
  <c r="O33" i="30" s="1"/>
  <c r="I33" i="30"/>
  <c r="M39" i="30"/>
  <c r="O39" i="30" s="1"/>
  <c r="I39" i="30"/>
  <c r="H5" i="30"/>
  <c r="I7" i="30"/>
  <c r="D14" i="30"/>
  <c r="M14" i="30" s="1"/>
  <c r="O14" i="30" s="1"/>
  <c r="E38" i="30"/>
  <c r="M38" i="30" s="1"/>
  <c r="I48" i="30"/>
  <c r="M51" i="30"/>
  <c r="I56" i="30"/>
  <c r="E60" i="30"/>
  <c r="J60" i="30" s="1"/>
  <c r="E73" i="30"/>
  <c r="M73" i="30" s="1"/>
  <c r="O73" i="30" s="1"/>
  <c r="V98" i="30"/>
  <c r="I14" i="30"/>
  <c r="J29" i="30"/>
  <c r="H51" i="30"/>
  <c r="O69" i="30"/>
  <c r="V90" i="30"/>
  <c r="T96" i="30"/>
  <c r="E104" i="30"/>
  <c r="I104" i="30" s="1"/>
  <c r="M68" i="30"/>
  <c r="O68" i="30" s="1"/>
  <c r="D8" i="30"/>
  <c r="E13" i="30"/>
  <c r="M13" i="30" s="1"/>
  <c r="O13" i="30" s="1"/>
  <c r="M28" i="30"/>
  <c r="O28" i="30" s="1"/>
  <c r="J34" i="30"/>
  <c r="D37" i="30"/>
  <c r="J53" i="30"/>
  <c r="I57" i="30"/>
  <c r="D79" i="30"/>
  <c r="M79" i="30" s="1"/>
  <c r="O79" i="30" s="1"/>
  <c r="J33" i="30"/>
  <c r="J39" i="30"/>
  <c r="I17" i="30"/>
  <c r="M10" i="30"/>
  <c r="O10" i="30" s="1"/>
  <c r="D26" i="30"/>
  <c r="D90" i="30" s="1"/>
  <c r="H90" i="30" s="1"/>
  <c r="D28" i="30"/>
  <c r="J28" i="30" s="1"/>
  <c r="M32" i="30"/>
  <c r="O32" i="30" s="1"/>
  <c r="H33" i="30"/>
  <c r="H39" i="30"/>
  <c r="J41" i="30"/>
  <c r="D49" i="30"/>
  <c r="M49" i="30" s="1"/>
  <c r="E70" i="30"/>
  <c r="I70" i="30" s="1"/>
  <c r="E77" i="30"/>
  <c r="I77" i="30" s="1"/>
  <c r="V95" i="30"/>
  <c r="V100" i="30"/>
  <c r="D6" i="30"/>
  <c r="H6" i="30" s="1"/>
  <c r="E11" i="30"/>
  <c r="D17" i="30"/>
  <c r="J17" i="30" s="1"/>
  <c r="E100" i="30"/>
  <c r="I100" i="30" s="1"/>
  <c r="T101" i="30"/>
  <c r="M9" i="30"/>
  <c r="O9" i="30" s="1"/>
  <c r="I9" i="30"/>
  <c r="J9" i="30"/>
  <c r="M30" i="30"/>
  <c r="O30" i="30" s="1"/>
  <c r="I30" i="30"/>
  <c r="D92" i="30"/>
  <c r="D94" i="30"/>
  <c r="H18" i="30"/>
  <c r="I19" i="30"/>
  <c r="M22" i="30"/>
  <c r="O22" i="30" s="1"/>
  <c r="I35" i="30"/>
  <c r="O38" i="30"/>
  <c r="J48" i="30"/>
  <c r="H48" i="30"/>
  <c r="H59" i="30"/>
  <c r="E75" i="30"/>
  <c r="D75" i="30"/>
  <c r="D99" i="30"/>
  <c r="E27" i="30"/>
  <c r="D27" i="30"/>
  <c r="D98" i="30"/>
  <c r="I5" i="30"/>
  <c r="H16" i="30"/>
  <c r="D104" i="30"/>
  <c r="M104" i="30" s="1"/>
  <c r="O104" i="30" s="1"/>
  <c r="J5" i="30"/>
  <c r="J7" i="30"/>
  <c r="J21" i="30"/>
  <c r="E31" i="30"/>
  <c r="E95" i="30" s="1"/>
  <c r="D31" i="30"/>
  <c r="I38" i="30"/>
  <c r="J56" i="30"/>
  <c r="H56" i="30"/>
  <c r="I61" i="30"/>
  <c r="I73" i="30"/>
  <c r="E80" i="30"/>
  <c r="D80" i="30"/>
  <c r="I84" i="30"/>
  <c r="D96" i="30"/>
  <c r="H11" i="30"/>
  <c r="E93" i="30"/>
  <c r="M8" i="30"/>
  <c r="O8" i="30" s="1"/>
  <c r="H12" i="30"/>
  <c r="H13" i="30"/>
  <c r="M7" i="30"/>
  <c r="O7" i="30" s="1"/>
  <c r="I8" i="30"/>
  <c r="H9" i="30"/>
  <c r="M11" i="30"/>
  <c r="O11" i="30" s="1"/>
  <c r="E15" i="30"/>
  <c r="D15" i="30"/>
  <c r="I16" i="30"/>
  <c r="M21" i="30"/>
  <c r="O21" i="30" s="1"/>
  <c r="I22" i="30"/>
  <c r="H32" i="30"/>
  <c r="M34" i="30"/>
  <c r="O34" i="30" s="1"/>
  <c r="I34" i="30"/>
  <c r="E99" i="30"/>
  <c r="J38" i="30"/>
  <c r="M41" i="30"/>
  <c r="O41" i="30" s="1"/>
  <c r="I41" i="30"/>
  <c r="M53" i="30"/>
  <c r="I53" i="30"/>
  <c r="H70" i="30"/>
  <c r="J78" i="30"/>
  <c r="H78" i="30"/>
  <c r="V99" i="30"/>
  <c r="T99" i="30"/>
  <c r="H58" i="30"/>
  <c r="E62" i="30"/>
  <c r="D62" i="30"/>
  <c r="E67" i="30"/>
  <c r="D67" i="30"/>
  <c r="M78" i="30"/>
  <c r="O78" i="30" s="1"/>
  <c r="I78" i="30"/>
  <c r="I81" i="30"/>
  <c r="V102" i="30"/>
  <c r="T102" i="30"/>
  <c r="I101" i="30"/>
  <c r="M16" i="30"/>
  <c r="O16" i="30" s="1"/>
  <c r="E107" i="30"/>
  <c r="M20" i="30"/>
  <c r="O20" i="30" s="1"/>
  <c r="I21" i="30"/>
  <c r="H28" i="30"/>
  <c r="M29" i="30"/>
  <c r="O29" i="30" s="1"/>
  <c r="E40" i="30"/>
  <c r="H52" i="30"/>
  <c r="E55" i="30"/>
  <c r="D55" i="30"/>
  <c r="J74" i="30"/>
  <c r="H74" i="30"/>
  <c r="J20" i="30"/>
  <c r="M70" i="30"/>
  <c r="O70" i="30" s="1"/>
  <c r="I6" i="30"/>
  <c r="E91" i="30"/>
  <c r="D101" i="30"/>
  <c r="J14" i="30"/>
  <c r="H14" i="30"/>
  <c r="J19" i="30"/>
  <c r="H20" i="30"/>
  <c r="H26" i="30"/>
  <c r="I28" i="30"/>
  <c r="H29" i="30"/>
  <c r="J30" i="30"/>
  <c r="M37" i="30"/>
  <c r="O37" i="30" s="1"/>
  <c r="H40" i="30"/>
  <c r="H60" i="30"/>
  <c r="H69" i="30"/>
  <c r="J69" i="30"/>
  <c r="M74" i="30"/>
  <c r="O74" i="30" s="1"/>
  <c r="I74" i="30"/>
  <c r="I82" i="30"/>
  <c r="V91" i="30"/>
  <c r="T91" i="30"/>
  <c r="E36" i="30"/>
  <c r="D36" i="30"/>
  <c r="H97" i="30"/>
  <c r="D106" i="30"/>
  <c r="M26" i="30"/>
  <c r="O26" i="30" s="1"/>
  <c r="I26" i="30"/>
  <c r="J57" i="30"/>
  <c r="H57" i="30"/>
  <c r="I63" i="30"/>
  <c r="E71" i="30"/>
  <c r="D71" i="30"/>
  <c r="H77" i="30"/>
  <c r="J77" i="30"/>
  <c r="J79" i="30"/>
  <c r="H79" i="30"/>
  <c r="V94" i="30"/>
  <c r="T94" i="30"/>
  <c r="E43" i="30"/>
  <c r="E45" i="30" s="1"/>
  <c r="D43" i="30"/>
  <c r="E90" i="30"/>
  <c r="M5" i="30"/>
  <c r="O5" i="30" s="1"/>
  <c r="H7" i="30"/>
  <c r="D93" i="30"/>
  <c r="J10" i="30"/>
  <c r="D95" i="30"/>
  <c r="H10" i="30"/>
  <c r="E12" i="30"/>
  <c r="E18" i="30"/>
  <c r="J22" i="30"/>
  <c r="J26" i="30"/>
  <c r="D35" i="30"/>
  <c r="M35" i="30" s="1"/>
  <c r="O35" i="30" s="1"/>
  <c r="I42" i="30"/>
  <c r="E44" i="30"/>
  <c r="E109" i="30" s="1"/>
  <c r="D44" i="30"/>
  <c r="D54" i="30"/>
  <c r="J68" i="30"/>
  <c r="H68" i="30"/>
  <c r="I69" i="30"/>
  <c r="H73" i="30"/>
  <c r="J73" i="30"/>
  <c r="M77" i="30"/>
  <c r="O77" i="30" s="1"/>
  <c r="I83" i="30"/>
  <c r="D61" i="30"/>
  <c r="D63" i="30"/>
  <c r="D109" i="30" s="1"/>
  <c r="D81" i="30"/>
  <c r="M81" i="30" s="1"/>
  <c r="O81" i="30" s="1"/>
  <c r="D82" i="30"/>
  <c r="D83" i="30"/>
  <c r="M83" i="30" s="1"/>
  <c r="O83" i="30" s="1"/>
  <c r="D84" i="30"/>
  <c r="D72" i="30"/>
  <c r="D76" i="30"/>
  <c r="M76" i="30" s="1"/>
  <c r="O76" i="30" s="1"/>
  <c r="I79" i="30"/>
  <c r="T90" i="30"/>
  <c r="T98" i="30"/>
  <c r="T37" i="20"/>
  <c r="M69" i="31" l="1"/>
  <c r="J73" i="31"/>
  <c r="M73" i="31" s="1"/>
  <c r="AD76" i="31"/>
  <c r="AC57" i="31"/>
  <c r="V71" i="31"/>
  <c r="AC56" i="31"/>
  <c r="AC61" i="31"/>
  <c r="AC50" i="31"/>
  <c r="Y89" i="31"/>
  <c r="Y68" i="31"/>
  <c r="AC81" i="31"/>
  <c r="AC70" i="31"/>
  <c r="F68" i="31"/>
  <c r="AC76" i="31"/>
  <c r="W73" i="31"/>
  <c r="N73" i="31"/>
  <c r="T73" i="31"/>
  <c r="Q73" i="31"/>
  <c r="V81" i="31"/>
  <c r="J86" i="31"/>
  <c r="AC62" i="31"/>
  <c r="AC75" i="31"/>
  <c r="T78" i="31"/>
  <c r="Q78" i="31"/>
  <c r="W78" i="31"/>
  <c r="I89" i="31"/>
  <c r="AE81" i="31" s="1"/>
  <c r="W86" i="31"/>
  <c r="N86" i="31"/>
  <c r="Q86" i="31"/>
  <c r="T86" i="31"/>
  <c r="AD82" i="31"/>
  <c r="F89" i="31"/>
  <c r="K88" i="31"/>
  <c r="N88" i="31" s="1"/>
  <c r="K89" i="31"/>
  <c r="T89" i="31" s="1"/>
  <c r="AD83" i="31"/>
  <c r="AD84" i="31"/>
  <c r="AD69" i="31"/>
  <c r="AD75" i="31"/>
  <c r="AD70" i="31"/>
  <c r="Z89" i="31"/>
  <c r="AD62" i="31"/>
  <c r="AD50" i="31"/>
  <c r="AD19" i="31"/>
  <c r="I68" i="31"/>
  <c r="AE51" i="31" s="1"/>
  <c r="V69" i="31"/>
  <c r="P69" i="31"/>
  <c r="AD51" i="31"/>
  <c r="AD13" i="31"/>
  <c r="AD12" i="31"/>
  <c r="AD71" i="31"/>
  <c r="AD17" i="31"/>
  <c r="V75" i="31"/>
  <c r="AC69" i="31"/>
  <c r="AC83" i="31"/>
  <c r="AC71" i="31"/>
  <c r="AC82" i="31"/>
  <c r="K59" i="31"/>
  <c r="W59" i="31" s="1"/>
  <c r="J64" i="31"/>
  <c r="V64" i="31" s="1"/>
  <c r="J93" i="31"/>
  <c r="M93" i="31" s="1"/>
  <c r="J59" i="31"/>
  <c r="J68" i="31" s="1"/>
  <c r="V68" i="31" s="1"/>
  <c r="AD56" i="31"/>
  <c r="N61" i="31"/>
  <c r="K64" i="31"/>
  <c r="Z68" i="31"/>
  <c r="AD57" i="31"/>
  <c r="AD52" i="31"/>
  <c r="V54" i="31"/>
  <c r="M54" i="31"/>
  <c r="S54" i="31"/>
  <c r="N50" i="31"/>
  <c r="K54" i="31"/>
  <c r="M44" i="31"/>
  <c r="V44" i="31"/>
  <c r="AD29" i="31"/>
  <c r="AD35" i="31"/>
  <c r="L41" i="31"/>
  <c r="X41" i="31" s="1"/>
  <c r="K44" i="31"/>
  <c r="F22" i="31"/>
  <c r="S27" i="31"/>
  <c r="M27" i="31"/>
  <c r="L69" i="31"/>
  <c r="T35" i="31"/>
  <c r="K39" i="31"/>
  <c r="W39" i="31" s="1"/>
  <c r="S32" i="31"/>
  <c r="M32" i="31"/>
  <c r="M39" i="31"/>
  <c r="S39" i="31"/>
  <c r="T18" i="31"/>
  <c r="L18" i="31"/>
  <c r="X18" i="31" s="1"/>
  <c r="J46" i="31"/>
  <c r="M46" i="31" s="1"/>
  <c r="F49" i="31"/>
  <c r="AD37" i="31"/>
  <c r="Z49" i="31"/>
  <c r="AD36" i="31"/>
  <c r="AD23" i="31"/>
  <c r="AD41" i="31"/>
  <c r="AD24" i="31"/>
  <c r="AD42" i="31"/>
  <c r="AD25" i="31"/>
  <c r="AC35" i="31"/>
  <c r="AC25" i="31"/>
  <c r="AC37" i="31"/>
  <c r="AC23" i="31"/>
  <c r="AC24" i="31"/>
  <c r="AC36" i="31"/>
  <c r="AC42" i="31"/>
  <c r="AC41" i="31"/>
  <c r="Y49" i="31"/>
  <c r="AC29" i="31"/>
  <c r="J100" i="31"/>
  <c r="M83" i="31"/>
  <c r="AA96" i="31"/>
  <c r="I49" i="31"/>
  <c r="AE29" i="31" s="1"/>
  <c r="J49" i="31"/>
  <c r="V49" i="31" s="1"/>
  <c r="AC13" i="31"/>
  <c r="AD18" i="31"/>
  <c r="S69" i="31"/>
  <c r="Z22" i="31"/>
  <c r="Q18" i="31"/>
  <c r="AD16" i="31"/>
  <c r="L29" i="31"/>
  <c r="L32" i="31" s="1"/>
  <c r="X32" i="31" s="1"/>
  <c r="K32" i="31"/>
  <c r="W32" i="31" s="1"/>
  <c r="L23" i="31"/>
  <c r="K27" i="31"/>
  <c r="W27" i="31" s="1"/>
  <c r="Y22" i="31"/>
  <c r="AC9" i="31"/>
  <c r="AC8" i="31"/>
  <c r="AC10" i="31"/>
  <c r="AD9" i="31"/>
  <c r="AC12" i="31"/>
  <c r="AC16" i="31"/>
  <c r="AC18" i="31"/>
  <c r="AC19" i="31"/>
  <c r="J21" i="31"/>
  <c r="M21" i="31" s="1"/>
  <c r="I22" i="31"/>
  <c r="AE8" i="31" s="1"/>
  <c r="J22" i="31"/>
  <c r="V22" i="31" s="1"/>
  <c r="S11" i="31"/>
  <c r="AD10" i="31"/>
  <c r="V11" i="31"/>
  <c r="M11" i="31"/>
  <c r="S14" i="31"/>
  <c r="M14" i="31"/>
  <c r="V14" i="31"/>
  <c r="N12" i="31"/>
  <c r="K14" i="31"/>
  <c r="V20" i="31"/>
  <c r="S20" i="31"/>
  <c r="M20" i="31"/>
  <c r="P83" i="31"/>
  <c r="L8" i="31"/>
  <c r="R8" i="31" s="1"/>
  <c r="K11" i="31"/>
  <c r="L76" i="31"/>
  <c r="U76" i="31" s="1"/>
  <c r="K98" i="31"/>
  <c r="W98" i="31" s="1"/>
  <c r="K20" i="31"/>
  <c r="Q16" i="31"/>
  <c r="AA98" i="31"/>
  <c r="Q12" i="31"/>
  <c r="N57" i="31"/>
  <c r="AA95" i="31"/>
  <c r="T51" i="31"/>
  <c r="W57" i="31"/>
  <c r="M76" i="31"/>
  <c r="N35" i="31"/>
  <c r="P70" i="31"/>
  <c r="N42" i="31"/>
  <c r="S91" i="31"/>
  <c r="M91" i="31"/>
  <c r="W12" i="31"/>
  <c r="W61" i="31"/>
  <c r="M70" i="31"/>
  <c r="L12" i="31"/>
  <c r="O12" i="31" s="1"/>
  <c r="L35" i="31"/>
  <c r="Q42" i="31"/>
  <c r="L42" i="31"/>
  <c r="O42" i="31" s="1"/>
  <c r="W35" i="31"/>
  <c r="K96" i="31"/>
  <c r="T96" i="31" s="1"/>
  <c r="P91" i="31"/>
  <c r="K100" i="31"/>
  <c r="N100" i="31" s="1"/>
  <c r="T42" i="31"/>
  <c r="L13" i="31"/>
  <c r="R13" i="31" s="1"/>
  <c r="N13" i="31"/>
  <c r="N24" i="31"/>
  <c r="L62" i="31"/>
  <c r="O62" i="31" s="1"/>
  <c r="S62" i="31"/>
  <c r="Q10" i="31"/>
  <c r="T37" i="31"/>
  <c r="Q37" i="31"/>
  <c r="N37" i="31"/>
  <c r="M62" i="31"/>
  <c r="N10" i="31"/>
  <c r="P62" i="31"/>
  <c r="L37" i="31"/>
  <c r="X37" i="31" s="1"/>
  <c r="S81" i="31"/>
  <c r="W13" i="31"/>
  <c r="T25" i="31"/>
  <c r="Q24" i="31"/>
  <c r="Q25" i="31"/>
  <c r="N25" i="31"/>
  <c r="P76" i="31"/>
  <c r="T24" i="31"/>
  <c r="Q13" i="31"/>
  <c r="L24" i="31"/>
  <c r="X24" i="31" s="1"/>
  <c r="L71" i="31"/>
  <c r="L51" i="31"/>
  <c r="R51" i="31" s="1"/>
  <c r="S76" i="31"/>
  <c r="L25" i="31"/>
  <c r="R25" i="31" s="1"/>
  <c r="M71" i="31"/>
  <c r="P71" i="31"/>
  <c r="N51" i="31"/>
  <c r="S71" i="31"/>
  <c r="Q51" i="31"/>
  <c r="K95" i="31"/>
  <c r="L95" i="31" s="1"/>
  <c r="T50" i="31"/>
  <c r="L70" i="31"/>
  <c r="X70" i="31" s="1"/>
  <c r="S70" i="31"/>
  <c r="L50" i="31"/>
  <c r="L84" i="31"/>
  <c r="O84" i="31" s="1"/>
  <c r="W36" i="31"/>
  <c r="L61" i="31"/>
  <c r="Q61" i="31"/>
  <c r="M84" i="31"/>
  <c r="P84" i="31"/>
  <c r="N16" i="31"/>
  <c r="L16" i="31"/>
  <c r="V84" i="31"/>
  <c r="Q36" i="31"/>
  <c r="M75" i="31"/>
  <c r="L10" i="31"/>
  <c r="X10" i="31" s="1"/>
  <c r="K93" i="31"/>
  <c r="T93" i="31" s="1"/>
  <c r="W10" i="31"/>
  <c r="P75" i="31"/>
  <c r="V82" i="31"/>
  <c r="Q57" i="31"/>
  <c r="S75" i="31"/>
  <c r="M82" i="31"/>
  <c r="Q29" i="31"/>
  <c r="P82" i="31"/>
  <c r="F102" i="31"/>
  <c r="L57" i="31"/>
  <c r="R57" i="31" s="1"/>
  <c r="R82" i="31"/>
  <c r="U82" i="31"/>
  <c r="T61" i="31"/>
  <c r="S82" i="31"/>
  <c r="M81" i="31"/>
  <c r="O82" i="31"/>
  <c r="K99" i="31"/>
  <c r="N99" i="31" s="1"/>
  <c r="Q35" i="31"/>
  <c r="L81" i="31"/>
  <c r="L75" i="31"/>
  <c r="P81" i="31"/>
  <c r="W16" i="31"/>
  <c r="T16" i="31"/>
  <c r="AI96" i="31"/>
  <c r="K97" i="31"/>
  <c r="L97" i="31" s="1"/>
  <c r="K94" i="31"/>
  <c r="L94" i="31" s="1"/>
  <c r="T12" i="31"/>
  <c r="K91" i="31"/>
  <c r="N36" i="31"/>
  <c r="T36" i="31"/>
  <c r="I102" i="31"/>
  <c r="W41" i="31"/>
  <c r="T41" i="31"/>
  <c r="Q41" i="31"/>
  <c r="N41" i="31"/>
  <c r="W29" i="31"/>
  <c r="N29" i="31"/>
  <c r="T29" i="31"/>
  <c r="Q50" i="31"/>
  <c r="W50" i="31"/>
  <c r="W30" i="31"/>
  <c r="T30" i="31"/>
  <c r="Q30" i="31"/>
  <c r="N30" i="31"/>
  <c r="Y102" i="31"/>
  <c r="V83" i="31"/>
  <c r="L83" i="31"/>
  <c r="R9" i="31"/>
  <c r="X9" i="31"/>
  <c r="O9" i="31"/>
  <c r="U9" i="31"/>
  <c r="AA97" i="31"/>
  <c r="AI97" i="31"/>
  <c r="AI90" i="31"/>
  <c r="M99" i="31"/>
  <c r="S99" i="31"/>
  <c r="V99" i="31"/>
  <c r="P99" i="31"/>
  <c r="L52" i="31"/>
  <c r="X30" i="31"/>
  <c r="O30" i="31"/>
  <c r="U30" i="31"/>
  <c r="R30" i="31"/>
  <c r="P98" i="31"/>
  <c r="V98" i="31"/>
  <c r="S98" i="31"/>
  <c r="M98" i="31"/>
  <c r="V94" i="31"/>
  <c r="S94" i="31"/>
  <c r="P94" i="31"/>
  <c r="M94" i="31"/>
  <c r="S95" i="31"/>
  <c r="P95" i="31"/>
  <c r="M95" i="31"/>
  <c r="V95" i="31"/>
  <c r="K90" i="31"/>
  <c r="L90" i="31" s="1"/>
  <c r="Q9" i="31"/>
  <c r="W9" i="31"/>
  <c r="N9" i="31"/>
  <c r="T9" i="31"/>
  <c r="AI95" i="31"/>
  <c r="N23" i="31"/>
  <c r="W23" i="31"/>
  <c r="T23" i="31"/>
  <c r="Q23" i="31"/>
  <c r="X36" i="31"/>
  <c r="O36" i="31"/>
  <c r="U36" i="31"/>
  <c r="R36" i="31"/>
  <c r="AA90" i="31"/>
  <c r="T19" i="31"/>
  <c r="Q19" i="31"/>
  <c r="N19" i="31"/>
  <c r="W19" i="31"/>
  <c r="AI94" i="31"/>
  <c r="AA94" i="31"/>
  <c r="AI98" i="31"/>
  <c r="AA99" i="31"/>
  <c r="AI99" i="31"/>
  <c r="M97" i="31"/>
  <c r="S97" i="31"/>
  <c r="V97" i="31"/>
  <c r="P97" i="31"/>
  <c r="P90" i="31"/>
  <c r="V90" i="31"/>
  <c r="M90" i="31"/>
  <c r="S90" i="31"/>
  <c r="T56" i="31"/>
  <c r="W56" i="31"/>
  <c r="Q56" i="31"/>
  <c r="N56" i="31"/>
  <c r="W17" i="31"/>
  <c r="T17" i="31"/>
  <c r="Q17" i="31"/>
  <c r="N17" i="31"/>
  <c r="K92" i="31"/>
  <c r="L92" i="31" s="1"/>
  <c r="W8" i="31"/>
  <c r="T8" i="31"/>
  <c r="Q8" i="31"/>
  <c r="N8" i="31"/>
  <c r="L56" i="31"/>
  <c r="S56" i="31"/>
  <c r="P56" i="31"/>
  <c r="M56" i="31"/>
  <c r="V56" i="31"/>
  <c r="P92" i="31"/>
  <c r="V92" i="31"/>
  <c r="M92" i="31"/>
  <c r="S92" i="31"/>
  <c r="AI92" i="31"/>
  <c r="AA92" i="31"/>
  <c r="AA91" i="31"/>
  <c r="AI91" i="31"/>
  <c r="L17" i="31"/>
  <c r="T52" i="31"/>
  <c r="N52" i="31"/>
  <c r="W52" i="31"/>
  <c r="Q52" i="31"/>
  <c r="AI93" i="31"/>
  <c r="AA93" i="31"/>
  <c r="AI100" i="31"/>
  <c r="AA100" i="31"/>
  <c r="Z102" i="31"/>
  <c r="U19" i="31"/>
  <c r="R19" i="31"/>
  <c r="X19" i="31"/>
  <c r="O19" i="31"/>
  <c r="P96" i="31"/>
  <c r="V96" i="31"/>
  <c r="M96" i="31"/>
  <c r="S96" i="31"/>
  <c r="J42" i="30"/>
  <c r="J58" i="30"/>
  <c r="J52" i="30"/>
  <c r="J6" i="30"/>
  <c r="E94" i="30"/>
  <c r="J94" i="30" s="1"/>
  <c r="I59" i="30"/>
  <c r="E105" i="30"/>
  <c r="I105" i="30" s="1"/>
  <c r="M58" i="30"/>
  <c r="I13" i="30"/>
  <c r="M52" i="30"/>
  <c r="J50" i="30"/>
  <c r="I50" i="30"/>
  <c r="E98" i="30"/>
  <c r="M98" i="30" s="1"/>
  <c r="O98" i="30" s="1"/>
  <c r="J13" i="30"/>
  <c r="J59" i="30"/>
  <c r="M42" i="30"/>
  <c r="O42" i="30" s="1"/>
  <c r="E92" i="30"/>
  <c r="J70" i="30"/>
  <c r="E96" i="30"/>
  <c r="I11" i="30"/>
  <c r="J37" i="30"/>
  <c r="H37" i="30"/>
  <c r="M60" i="30"/>
  <c r="I60" i="30"/>
  <c r="D105" i="30"/>
  <c r="J11" i="30"/>
  <c r="M6" i="30"/>
  <c r="O6" i="30" s="1"/>
  <c r="D45" i="30"/>
  <c r="H45" i="30" s="1"/>
  <c r="H8" i="30"/>
  <c r="J8" i="30"/>
  <c r="D23" i="30"/>
  <c r="M17" i="30"/>
  <c r="O17" i="30" s="1"/>
  <c r="J49" i="30"/>
  <c r="H49" i="30"/>
  <c r="H17" i="30"/>
  <c r="J45" i="30"/>
  <c r="I95" i="30"/>
  <c r="M95" i="30"/>
  <c r="O95" i="30" s="1"/>
  <c r="J82" i="30"/>
  <c r="H82" i="30"/>
  <c r="R42" i="30"/>
  <c r="D102" i="30"/>
  <c r="J36" i="30"/>
  <c r="H36" i="30"/>
  <c r="H61" i="30"/>
  <c r="J61" i="30"/>
  <c r="E97" i="30"/>
  <c r="M12" i="30"/>
  <c r="O12" i="30" s="1"/>
  <c r="I12" i="30"/>
  <c r="J43" i="30"/>
  <c r="H43" i="30"/>
  <c r="M36" i="30"/>
  <c r="O36" i="30" s="1"/>
  <c r="I36" i="30"/>
  <c r="E102" i="30"/>
  <c r="S42" i="30"/>
  <c r="I40" i="30"/>
  <c r="M40" i="30"/>
  <c r="O40" i="30" s="1"/>
  <c r="J12" i="30"/>
  <c r="M80" i="30"/>
  <c r="O80" i="30" s="1"/>
  <c r="I80" i="30"/>
  <c r="H63" i="30"/>
  <c r="J63" i="30"/>
  <c r="I98" i="30"/>
  <c r="M90" i="30"/>
  <c r="O90" i="30" s="1"/>
  <c r="I90" i="30"/>
  <c r="E103" i="30"/>
  <c r="I15" i="30"/>
  <c r="M15" i="30"/>
  <c r="O15" i="30" s="1"/>
  <c r="J76" i="30"/>
  <c r="H76" i="30"/>
  <c r="J54" i="30"/>
  <c r="H54" i="30"/>
  <c r="M43" i="30"/>
  <c r="O43" i="30" s="1"/>
  <c r="I43" i="30"/>
  <c r="J101" i="30"/>
  <c r="H101" i="30"/>
  <c r="D107" i="30"/>
  <c r="M107" i="30" s="1"/>
  <c r="O107" i="30" s="1"/>
  <c r="M101" i="30"/>
  <c r="O101" i="30" s="1"/>
  <c r="M93" i="30"/>
  <c r="O93" i="30" s="1"/>
  <c r="I93" i="30"/>
  <c r="H31" i="30"/>
  <c r="J31" i="30"/>
  <c r="H98" i="30"/>
  <c r="J98" i="30"/>
  <c r="D64" i="30"/>
  <c r="I94" i="30"/>
  <c r="H95" i="30"/>
  <c r="J95" i="30"/>
  <c r="M45" i="30"/>
  <c r="O45" i="30" s="1"/>
  <c r="I45" i="30"/>
  <c r="I91" i="30"/>
  <c r="I31" i="30"/>
  <c r="M31" i="30"/>
  <c r="O31" i="30" s="1"/>
  <c r="H105" i="30"/>
  <c r="J105" i="30"/>
  <c r="J84" i="30"/>
  <c r="H84" i="30"/>
  <c r="J44" i="30"/>
  <c r="H44" i="30"/>
  <c r="E106" i="30"/>
  <c r="M18" i="30"/>
  <c r="O18" i="30" s="1"/>
  <c r="I18" i="30"/>
  <c r="I71" i="30"/>
  <c r="M71" i="30"/>
  <c r="O71" i="30" s="1"/>
  <c r="I67" i="30"/>
  <c r="E85" i="30"/>
  <c r="M67" i="30"/>
  <c r="H96" i="30"/>
  <c r="M61" i="30"/>
  <c r="I27" i="30"/>
  <c r="M27" i="30"/>
  <c r="O27" i="30" s="1"/>
  <c r="H94" i="30"/>
  <c r="J67" i="30"/>
  <c r="H67" i="30"/>
  <c r="D85" i="30"/>
  <c r="J27" i="30"/>
  <c r="H27" i="30"/>
  <c r="J83" i="30"/>
  <c r="H83" i="30"/>
  <c r="M44" i="30"/>
  <c r="O44" i="30" s="1"/>
  <c r="I44" i="30"/>
  <c r="J93" i="30"/>
  <c r="H93" i="30"/>
  <c r="H106" i="30"/>
  <c r="H23" i="30"/>
  <c r="J90" i="30"/>
  <c r="J62" i="30"/>
  <c r="H62" i="30"/>
  <c r="E108" i="30"/>
  <c r="J40" i="30"/>
  <c r="D108" i="30"/>
  <c r="H104" i="30"/>
  <c r="J104" i="30"/>
  <c r="J99" i="30"/>
  <c r="H99" i="30"/>
  <c r="J92" i="30"/>
  <c r="H92" i="30"/>
  <c r="J109" i="30"/>
  <c r="H109" i="30"/>
  <c r="I62" i="30"/>
  <c r="M62" i="30"/>
  <c r="J71" i="30"/>
  <c r="H71" i="30"/>
  <c r="M63" i="30"/>
  <c r="M82" i="30"/>
  <c r="O82" i="30" s="1"/>
  <c r="R62" i="30"/>
  <c r="J55" i="30"/>
  <c r="H55" i="30"/>
  <c r="I107" i="30"/>
  <c r="D91" i="30"/>
  <c r="J75" i="30"/>
  <c r="H75" i="30"/>
  <c r="J81" i="30"/>
  <c r="H81" i="30"/>
  <c r="M55" i="30"/>
  <c r="I55" i="30"/>
  <c r="S62" i="30"/>
  <c r="M99" i="30"/>
  <c r="O99" i="30" s="1"/>
  <c r="I99" i="30"/>
  <c r="D103" i="30"/>
  <c r="H15" i="30"/>
  <c r="J15" i="30"/>
  <c r="M84" i="30"/>
  <c r="O84" i="30" s="1"/>
  <c r="E64" i="30"/>
  <c r="M75" i="30"/>
  <c r="O75" i="30" s="1"/>
  <c r="I75" i="30"/>
  <c r="M54" i="30"/>
  <c r="J72" i="30"/>
  <c r="H72" i="30"/>
  <c r="M72" i="30"/>
  <c r="O72" i="30" s="1"/>
  <c r="J35" i="30"/>
  <c r="D100" i="30"/>
  <c r="H35" i="30"/>
  <c r="J80" i="30"/>
  <c r="H80" i="30"/>
  <c r="M109" i="30"/>
  <c r="O109" i="30" s="1"/>
  <c r="I109" i="30"/>
  <c r="E23" i="30"/>
  <c r="J23" i="30" s="1"/>
  <c r="J18" i="30"/>
  <c r="X40" i="29"/>
  <c r="X39" i="29"/>
  <c r="S106" i="29"/>
  <c r="S105" i="29"/>
  <c r="S104" i="29"/>
  <c r="S103" i="29"/>
  <c r="P102" i="29"/>
  <c r="O102" i="29"/>
  <c r="S101" i="29"/>
  <c r="P101" i="29"/>
  <c r="O101" i="29"/>
  <c r="Q101" i="29" s="1"/>
  <c r="P100" i="29"/>
  <c r="S100" i="29" s="1"/>
  <c r="O100" i="29"/>
  <c r="Q100" i="29" s="1"/>
  <c r="P99" i="29"/>
  <c r="O99" i="29"/>
  <c r="Q98" i="29"/>
  <c r="P98" i="29"/>
  <c r="S98" i="29" s="1"/>
  <c r="O98" i="29"/>
  <c r="P97" i="29"/>
  <c r="S97" i="29" s="1"/>
  <c r="O97" i="29"/>
  <c r="Q96" i="29"/>
  <c r="P96" i="29"/>
  <c r="O96" i="29"/>
  <c r="S96" i="29" s="1"/>
  <c r="S95" i="29"/>
  <c r="P95" i="29"/>
  <c r="O95" i="29"/>
  <c r="Q95" i="29" s="1"/>
  <c r="P94" i="29"/>
  <c r="O94" i="29"/>
  <c r="S93" i="29"/>
  <c r="P93" i="29"/>
  <c r="O93" i="29"/>
  <c r="Q93" i="29" s="1"/>
  <c r="P92" i="29"/>
  <c r="S92" i="29" s="1"/>
  <c r="O92" i="29"/>
  <c r="Q92" i="29" s="1"/>
  <c r="P91" i="29"/>
  <c r="O91" i="29"/>
  <c r="Q90" i="29"/>
  <c r="P90" i="29"/>
  <c r="S90" i="29" s="1"/>
  <c r="O90" i="29"/>
  <c r="E89" i="29"/>
  <c r="G89" i="29" s="1"/>
  <c r="L89" i="29" s="1"/>
  <c r="D89" i="29"/>
  <c r="A85" i="29"/>
  <c r="A84" i="29"/>
  <c r="A83" i="29"/>
  <c r="A82" i="29"/>
  <c r="A81" i="29"/>
  <c r="S80" i="29"/>
  <c r="A80" i="29"/>
  <c r="S79" i="29"/>
  <c r="A79" i="29"/>
  <c r="S78" i="29"/>
  <c r="A78" i="29"/>
  <c r="S77" i="29"/>
  <c r="A77" i="29"/>
  <c r="S76" i="29"/>
  <c r="A76" i="29"/>
  <c r="S75" i="29"/>
  <c r="Q75" i="29"/>
  <c r="A75" i="29"/>
  <c r="S74" i="29"/>
  <c r="Q74" i="29"/>
  <c r="A74" i="29"/>
  <c r="S73" i="29"/>
  <c r="Q73" i="29"/>
  <c r="A73" i="29"/>
  <c r="S72" i="29"/>
  <c r="Q72" i="29"/>
  <c r="A72" i="29"/>
  <c r="S71" i="29"/>
  <c r="Q71" i="29"/>
  <c r="A71" i="29"/>
  <c r="S70" i="29"/>
  <c r="Q70" i="29"/>
  <c r="A70" i="29"/>
  <c r="S69" i="29"/>
  <c r="Q69" i="29"/>
  <c r="A69" i="29"/>
  <c r="S68" i="29"/>
  <c r="Q68" i="29"/>
  <c r="A68" i="29"/>
  <c r="S67" i="29"/>
  <c r="Q67" i="29"/>
  <c r="A67" i="29"/>
  <c r="G66" i="29"/>
  <c r="A64" i="29"/>
  <c r="A63" i="29"/>
  <c r="A62" i="29"/>
  <c r="A61" i="29"/>
  <c r="A60" i="29"/>
  <c r="S59" i="29"/>
  <c r="A59" i="29"/>
  <c r="S58" i="29"/>
  <c r="A58" i="29"/>
  <c r="S57" i="29"/>
  <c r="A57" i="29"/>
  <c r="S56" i="29"/>
  <c r="A56" i="29"/>
  <c r="S55" i="29"/>
  <c r="Q55" i="29"/>
  <c r="A55" i="29"/>
  <c r="S54" i="29"/>
  <c r="Q54" i="29"/>
  <c r="A54" i="29"/>
  <c r="S53" i="29"/>
  <c r="Q53" i="29"/>
  <c r="A53" i="29"/>
  <c r="S52" i="29"/>
  <c r="Q52" i="29"/>
  <c r="A52" i="29"/>
  <c r="S51" i="29"/>
  <c r="Q51" i="29"/>
  <c r="A51" i="29"/>
  <c r="S50" i="29"/>
  <c r="Q50" i="29"/>
  <c r="A50" i="29"/>
  <c r="S49" i="29"/>
  <c r="Q49" i="29"/>
  <c r="A49" i="29"/>
  <c r="S48" i="29"/>
  <c r="Q48" i="29"/>
  <c r="A48" i="29"/>
  <c r="G47" i="29"/>
  <c r="A45" i="29"/>
  <c r="A44" i="29"/>
  <c r="A43" i="29"/>
  <c r="A42" i="29"/>
  <c r="A41" i="29"/>
  <c r="S40" i="29"/>
  <c r="A40" i="29"/>
  <c r="S39" i="29"/>
  <c r="A39" i="29"/>
  <c r="S38" i="29"/>
  <c r="A38" i="29"/>
  <c r="S37" i="29"/>
  <c r="A37" i="29"/>
  <c r="S36" i="29"/>
  <c r="Q36" i="29"/>
  <c r="A36" i="29"/>
  <c r="S35" i="29"/>
  <c r="A35" i="29"/>
  <c r="S34" i="29"/>
  <c r="A34" i="29"/>
  <c r="S33" i="29"/>
  <c r="Q33" i="29"/>
  <c r="A33" i="29"/>
  <c r="S32" i="29"/>
  <c r="Q32" i="29"/>
  <c r="A32" i="29"/>
  <c r="S31" i="29"/>
  <c r="Q31" i="29"/>
  <c r="A31" i="29"/>
  <c r="S30" i="29"/>
  <c r="Q30" i="29"/>
  <c r="A30" i="29"/>
  <c r="S29" i="29"/>
  <c r="Q29" i="29"/>
  <c r="A29" i="29"/>
  <c r="S28" i="29"/>
  <c r="Q28" i="29"/>
  <c r="A28" i="29"/>
  <c r="S27" i="29"/>
  <c r="Q27" i="29"/>
  <c r="A27" i="29"/>
  <c r="S26" i="29"/>
  <c r="Q26" i="29"/>
  <c r="A26" i="29"/>
  <c r="G25" i="29"/>
  <c r="A25" i="29"/>
  <c r="A23" i="29"/>
  <c r="A22" i="29"/>
  <c r="A21" i="29"/>
  <c r="A20" i="29"/>
  <c r="A19" i="29"/>
  <c r="S18" i="29"/>
  <c r="A18" i="29"/>
  <c r="S17" i="29"/>
  <c r="A17" i="29"/>
  <c r="S16" i="29"/>
  <c r="A16" i="29"/>
  <c r="S15" i="29"/>
  <c r="A15" i="29"/>
  <c r="S14" i="29"/>
  <c r="A14" i="29"/>
  <c r="S13" i="29"/>
  <c r="Q13" i="29"/>
  <c r="A13" i="29"/>
  <c r="S12" i="29"/>
  <c r="Q12" i="29"/>
  <c r="A12" i="29"/>
  <c r="S11" i="29"/>
  <c r="Q11" i="29"/>
  <c r="A11" i="29"/>
  <c r="S10" i="29"/>
  <c r="Q10" i="29"/>
  <c r="S9" i="29"/>
  <c r="Q9" i="29"/>
  <c r="A9" i="29"/>
  <c r="S8" i="29"/>
  <c r="Q8" i="29"/>
  <c r="A8" i="29"/>
  <c r="S7" i="29"/>
  <c r="Q7" i="29"/>
  <c r="A7" i="29"/>
  <c r="S6" i="29"/>
  <c r="Q6" i="29"/>
  <c r="A6" i="29"/>
  <c r="S5" i="29"/>
  <c r="Q5" i="29"/>
  <c r="A5" i="29"/>
  <c r="G4" i="29"/>
  <c r="F2" i="23"/>
  <c r="G4" i="23"/>
  <c r="L73" i="31" l="1"/>
  <c r="L78" i="31"/>
  <c r="AE71" i="31"/>
  <c r="AE83" i="31"/>
  <c r="W89" i="31"/>
  <c r="O71" i="31"/>
  <c r="AE75" i="31"/>
  <c r="AE69" i="31"/>
  <c r="AE84" i="31"/>
  <c r="AE76" i="31"/>
  <c r="Q89" i="31"/>
  <c r="S78" i="31"/>
  <c r="P78" i="31"/>
  <c r="V78" i="31"/>
  <c r="P73" i="31"/>
  <c r="V73" i="31"/>
  <c r="S73" i="31"/>
  <c r="N89" i="31"/>
  <c r="AE70" i="31"/>
  <c r="AA89" i="31"/>
  <c r="AE82" i="31"/>
  <c r="P86" i="31"/>
  <c r="V86" i="31"/>
  <c r="M86" i="31"/>
  <c r="S86" i="31"/>
  <c r="U81" i="31"/>
  <c r="L86" i="31"/>
  <c r="AE56" i="31"/>
  <c r="AE62" i="31"/>
  <c r="AE61" i="31"/>
  <c r="AE52" i="31"/>
  <c r="AA68" i="31"/>
  <c r="J89" i="31"/>
  <c r="P89" i="31" s="1"/>
  <c r="J67" i="31"/>
  <c r="M67" i="31" s="1"/>
  <c r="AE57" i="31"/>
  <c r="AE50" i="31"/>
  <c r="J88" i="31"/>
  <c r="M88" i="31" s="1"/>
  <c r="X69" i="31"/>
  <c r="V93" i="31"/>
  <c r="X75" i="31"/>
  <c r="L59" i="31"/>
  <c r="X59" i="31" s="1"/>
  <c r="M64" i="31"/>
  <c r="N59" i="31"/>
  <c r="T59" i="31"/>
  <c r="P93" i="31"/>
  <c r="S93" i="31"/>
  <c r="S64" i="31"/>
  <c r="N54" i="31"/>
  <c r="W54" i="31"/>
  <c r="T54" i="31"/>
  <c r="K68" i="31"/>
  <c r="W68" i="31" s="1"/>
  <c r="R50" i="31"/>
  <c r="L54" i="31"/>
  <c r="W64" i="31"/>
  <c r="N64" i="31"/>
  <c r="T64" i="31"/>
  <c r="R41" i="31"/>
  <c r="R61" i="31"/>
  <c r="L64" i="31"/>
  <c r="U41" i="31"/>
  <c r="K67" i="31"/>
  <c r="N67" i="31" s="1"/>
  <c r="J101" i="31"/>
  <c r="M101" i="31" s="1"/>
  <c r="S59" i="31"/>
  <c r="M59" i="31"/>
  <c r="V59" i="31"/>
  <c r="O41" i="31"/>
  <c r="R18" i="31"/>
  <c r="U18" i="31"/>
  <c r="R29" i="31"/>
  <c r="O69" i="31"/>
  <c r="R69" i="31"/>
  <c r="N44" i="31"/>
  <c r="T44" i="31"/>
  <c r="W44" i="31"/>
  <c r="X76" i="31"/>
  <c r="U69" i="31"/>
  <c r="L44" i="31"/>
  <c r="R35" i="31"/>
  <c r="L39" i="31"/>
  <c r="X39" i="31" s="1"/>
  <c r="K49" i="31"/>
  <c r="N49" i="31" s="1"/>
  <c r="N27" i="31"/>
  <c r="T27" i="31"/>
  <c r="T32" i="31"/>
  <c r="N32" i="31"/>
  <c r="N39" i="31"/>
  <c r="T39" i="31"/>
  <c r="U32" i="31"/>
  <c r="O32" i="31"/>
  <c r="P49" i="31"/>
  <c r="S49" i="31"/>
  <c r="O18" i="31"/>
  <c r="T98" i="31"/>
  <c r="AE25" i="31"/>
  <c r="O76" i="31"/>
  <c r="O29" i="31"/>
  <c r="AE36" i="31"/>
  <c r="AE41" i="31"/>
  <c r="AE23" i="31"/>
  <c r="Q98" i="31"/>
  <c r="AE42" i="31"/>
  <c r="M49" i="31"/>
  <c r="S100" i="31"/>
  <c r="R76" i="31"/>
  <c r="S22" i="31"/>
  <c r="M100" i="31"/>
  <c r="P100" i="31"/>
  <c r="K46" i="31"/>
  <c r="N46" i="31" s="1"/>
  <c r="V100" i="31"/>
  <c r="J102" i="31"/>
  <c r="M102" i="31" s="1"/>
  <c r="AE12" i="31"/>
  <c r="AE30" i="31"/>
  <c r="L27" i="31"/>
  <c r="X27" i="31" s="1"/>
  <c r="U29" i="31"/>
  <c r="AE35" i="31"/>
  <c r="X29" i="31"/>
  <c r="AA49" i="31"/>
  <c r="AE24" i="31"/>
  <c r="AE37" i="31"/>
  <c r="O23" i="31"/>
  <c r="R23" i="31"/>
  <c r="U23" i="31"/>
  <c r="X23" i="31"/>
  <c r="P22" i="31"/>
  <c r="M22" i="31"/>
  <c r="N96" i="31"/>
  <c r="U35" i="31"/>
  <c r="O8" i="31"/>
  <c r="AE13" i="31"/>
  <c r="AE19" i="31"/>
  <c r="AE10" i="31"/>
  <c r="AE17" i="31"/>
  <c r="X8" i="31"/>
  <c r="U8" i="31"/>
  <c r="AE9" i="31"/>
  <c r="Q100" i="31"/>
  <c r="AE16" i="31"/>
  <c r="AA22" i="31"/>
  <c r="K22" i="31"/>
  <c r="T22" i="31" s="1"/>
  <c r="AE18" i="31"/>
  <c r="L98" i="31"/>
  <c r="R98" i="31" s="1"/>
  <c r="K21" i="31"/>
  <c r="N21" i="31" s="1"/>
  <c r="N98" i="31"/>
  <c r="L14" i="31"/>
  <c r="O14" i="31" s="1"/>
  <c r="U12" i="31"/>
  <c r="R81" i="31"/>
  <c r="W20" i="31"/>
  <c r="N20" i="31"/>
  <c r="T20" i="31"/>
  <c r="N14" i="31"/>
  <c r="T14" i="31"/>
  <c r="W14" i="31"/>
  <c r="X12" i="31"/>
  <c r="W11" i="31"/>
  <c r="L11" i="31"/>
  <c r="R12" i="31"/>
  <c r="U16" i="31"/>
  <c r="L20" i="31"/>
  <c r="X42" i="31"/>
  <c r="X84" i="31"/>
  <c r="R24" i="31"/>
  <c r="L96" i="31"/>
  <c r="X96" i="31" s="1"/>
  <c r="R84" i="31"/>
  <c r="Q96" i="31"/>
  <c r="U24" i="31"/>
  <c r="U13" i="31"/>
  <c r="U84" i="31"/>
  <c r="W96" i="31"/>
  <c r="X16" i="31"/>
  <c r="X13" i="31"/>
  <c r="U42" i="31"/>
  <c r="R42" i="31"/>
  <c r="T100" i="31"/>
  <c r="O13" i="31"/>
  <c r="U50" i="31"/>
  <c r="O35" i="31"/>
  <c r="U25" i="31"/>
  <c r="X35" i="31"/>
  <c r="P68" i="31"/>
  <c r="X25" i="31"/>
  <c r="R37" i="31"/>
  <c r="O50" i="31"/>
  <c r="R62" i="31"/>
  <c r="X62" i="31"/>
  <c r="O61" i="31"/>
  <c r="X57" i="31"/>
  <c r="L100" i="31"/>
  <c r="R100" i="31" s="1"/>
  <c r="W100" i="31"/>
  <c r="N97" i="31"/>
  <c r="O51" i="31"/>
  <c r="U62" i="31"/>
  <c r="O25" i="31"/>
  <c r="O37" i="31"/>
  <c r="X81" i="31"/>
  <c r="N93" i="31"/>
  <c r="U71" i="31"/>
  <c r="U37" i="31"/>
  <c r="O81" i="31"/>
  <c r="W93" i="31"/>
  <c r="O57" i="31"/>
  <c r="X50" i="31"/>
  <c r="S68" i="31"/>
  <c r="M68" i="31"/>
  <c r="W99" i="31"/>
  <c r="R71" i="31"/>
  <c r="O24" i="31"/>
  <c r="R70" i="31"/>
  <c r="X71" i="31"/>
  <c r="L93" i="31"/>
  <c r="O93" i="31" s="1"/>
  <c r="Q99" i="31"/>
  <c r="R16" i="31"/>
  <c r="U57" i="31"/>
  <c r="T99" i="31"/>
  <c r="N95" i="31"/>
  <c r="T95" i="31"/>
  <c r="W95" i="31"/>
  <c r="Q95" i="31"/>
  <c r="U51" i="31"/>
  <c r="U10" i="31"/>
  <c r="X51" i="31"/>
  <c r="Q93" i="31"/>
  <c r="R10" i="31"/>
  <c r="R75" i="31"/>
  <c r="L99" i="31"/>
  <c r="U99" i="31" s="1"/>
  <c r="O16" i="31"/>
  <c r="U61" i="31"/>
  <c r="O70" i="31"/>
  <c r="O75" i="31"/>
  <c r="O10" i="31"/>
  <c r="X61" i="31"/>
  <c r="T97" i="31"/>
  <c r="U70" i="31"/>
  <c r="U75" i="31"/>
  <c r="AA102" i="31"/>
  <c r="W97" i="31"/>
  <c r="L91" i="31"/>
  <c r="W91" i="31"/>
  <c r="N91" i="31"/>
  <c r="T91" i="31"/>
  <c r="Q91" i="31"/>
  <c r="Q97" i="31"/>
  <c r="Q94" i="31"/>
  <c r="N94" i="31"/>
  <c r="T94" i="31"/>
  <c r="W94" i="31"/>
  <c r="R83" i="31"/>
  <c r="U83" i="31"/>
  <c r="X83" i="31"/>
  <c r="O83" i="31"/>
  <c r="R90" i="31"/>
  <c r="X90" i="31"/>
  <c r="O90" i="31"/>
  <c r="U90" i="31"/>
  <c r="U97" i="31"/>
  <c r="R97" i="31"/>
  <c r="O97" i="31"/>
  <c r="X97" i="31"/>
  <c r="T92" i="31"/>
  <c r="Q92" i="31"/>
  <c r="N92" i="31"/>
  <c r="W92" i="31"/>
  <c r="R92" i="31"/>
  <c r="X92" i="31"/>
  <c r="U92" i="31"/>
  <c r="O92" i="31"/>
  <c r="U17" i="31"/>
  <c r="R17" i="31"/>
  <c r="O17" i="31"/>
  <c r="X17" i="31"/>
  <c r="W90" i="31"/>
  <c r="N90" i="31"/>
  <c r="T90" i="31"/>
  <c r="Q90" i="31"/>
  <c r="K102" i="31"/>
  <c r="K101" i="31"/>
  <c r="R56" i="31"/>
  <c r="X56" i="31"/>
  <c r="U56" i="31"/>
  <c r="O56" i="31"/>
  <c r="R52" i="31"/>
  <c r="X52" i="31"/>
  <c r="U52" i="31"/>
  <c r="O52" i="31"/>
  <c r="X95" i="31"/>
  <c r="O95" i="31"/>
  <c r="U95" i="31"/>
  <c r="R95" i="31"/>
  <c r="R94" i="31"/>
  <c r="X94" i="31"/>
  <c r="U94" i="31"/>
  <c r="O94" i="31"/>
  <c r="M94" i="30"/>
  <c r="O94" i="30" s="1"/>
  <c r="M105" i="30"/>
  <c r="O105" i="30" s="1"/>
  <c r="I92" i="30"/>
  <c r="M92" i="30"/>
  <c r="O92" i="30" s="1"/>
  <c r="M96" i="30"/>
  <c r="O96" i="30" s="1"/>
  <c r="I96" i="30"/>
  <c r="J96" i="30"/>
  <c r="J85" i="30"/>
  <c r="H85" i="30"/>
  <c r="I108" i="30"/>
  <c r="M108" i="30"/>
  <c r="O108" i="30" s="1"/>
  <c r="I106" i="30"/>
  <c r="M106" i="30"/>
  <c r="O106" i="30" s="1"/>
  <c r="M97" i="30"/>
  <c r="O97" i="30" s="1"/>
  <c r="I97" i="30"/>
  <c r="J97" i="30"/>
  <c r="O67" i="30"/>
  <c r="X76" i="30"/>
  <c r="X77" i="30" s="1"/>
  <c r="J64" i="30"/>
  <c r="H64" i="30"/>
  <c r="H107" i="30"/>
  <c r="J107" i="30"/>
  <c r="M102" i="30"/>
  <c r="O102" i="30" s="1"/>
  <c r="I102" i="30"/>
  <c r="J91" i="30"/>
  <c r="H91" i="30"/>
  <c r="D110" i="30"/>
  <c r="J100" i="30"/>
  <c r="H100" i="30"/>
  <c r="M100" i="30"/>
  <c r="O100" i="30" s="1"/>
  <c r="I64" i="30"/>
  <c r="M64" i="30"/>
  <c r="M85" i="30"/>
  <c r="O85" i="30" s="1"/>
  <c r="I85" i="30"/>
  <c r="M91" i="30"/>
  <c r="O91" i="30" s="1"/>
  <c r="H103" i="30"/>
  <c r="J103" i="30"/>
  <c r="M23" i="30"/>
  <c r="O23" i="30" s="1"/>
  <c r="I23" i="30"/>
  <c r="J108" i="30"/>
  <c r="H108" i="30"/>
  <c r="J106" i="30"/>
  <c r="I103" i="30"/>
  <c r="M103" i="30"/>
  <c r="O103" i="30" s="1"/>
  <c r="J102" i="30"/>
  <c r="H102" i="30"/>
  <c r="E110" i="30"/>
  <c r="S91" i="29"/>
  <c r="Q91" i="29"/>
  <c r="S99" i="29"/>
  <c r="Q99" i="29"/>
  <c r="S102" i="29"/>
  <c r="Q102" i="29"/>
  <c r="S94" i="29"/>
  <c r="Q94" i="29"/>
  <c r="Q97" i="29"/>
  <c r="L88" i="31" l="1"/>
  <c r="O88" i="31" s="1"/>
  <c r="M89" i="31"/>
  <c r="X73" i="31"/>
  <c r="O73" i="31"/>
  <c r="U73" i="31"/>
  <c r="R73" i="31"/>
  <c r="X86" i="31"/>
  <c r="O86" i="31"/>
  <c r="U86" i="31"/>
  <c r="R86" i="31"/>
  <c r="U78" i="31"/>
  <c r="R78" i="31"/>
  <c r="X78" i="31"/>
  <c r="O78" i="31"/>
  <c r="S89" i="31"/>
  <c r="V89" i="31"/>
  <c r="L89" i="31"/>
  <c r="X89" i="31" s="1"/>
  <c r="V101" i="31"/>
  <c r="Q68" i="31"/>
  <c r="T68" i="31"/>
  <c r="U59" i="31"/>
  <c r="N68" i="31"/>
  <c r="O59" i="31"/>
  <c r="L67" i="31"/>
  <c r="O67" i="31" s="1"/>
  <c r="X64" i="31"/>
  <c r="O64" i="31"/>
  <c r="U64" i="31"/>
  <c r="O54" i="31"/>
  <c r="X54" i="31"/>
  <c r="U54" i="31"/>
  <c r="L68" i="31"/>
  <c r="O68" i="31" s="1"/>
  <c r="W49" i="31"/>
  <c r="O44" i="31"/>
  <c r="X44" i="31"/>
  <c r="U44" i="31"/>
  <c r="Q49" i="31"/>
  <c r="T49" i="31"/>
  <c r="L46" i="31"/>
  <c r="O46" i="31" s="1"/>
  <c r="O27" i="31"/>
  <c r="U27" i="31"/>
  <c r="U39" i="31"/>
  <c r="O39" i="31"/>
  <c r="S102" i="31"/>
  <c r="L49" i="31"/>
  <c r="U49" i="31" s="1"/>
  <c r="V102" i="31"/>
  <c r="U96" i="31"/>
  <c r="W22" i="31"/>
  <c r="L22" i="31"/>
  <c r="U22" i="31" s="1"/>
  <c r="X14" i="31"/>
  <c r="N22" i="31"/>
  <c r="U14" i="31"/>
  <c r="Q22" i="31"/>
  <c r="U98" i="31"/>
  <c r="O98" i="31"/>
  <c r="O96" i="31"/>
  <c r="X98" i="31"/>
  <c r="R96" i="31"/>
  <c r="O11" i="31"/>
  <c r="X11" i="31"/>
  <c r="U11" i="31"/>
  <c r="X20" i="31"/>
  <c r="O20" i="31"/>
  <c r="U20" i="31"/>
  <c r="L21" i="31"/>
  <c r="O21" i="31" s="1"/>
  <c r="X93" i="31"/>
  <c r="U100" i="31"/>
  <c r="O100" i="31"/>
  <c r="O99" i="31"/>
  <c r="R93" i="31"/>
  <c r="U93" i="31"/>
  <c r="X100" i="31"/>
  <c r="R99" i="31"/>
  <c r="X99" i="31"/>
  <c r="O91" i="31"/>
  <c r="U91" i="31"/>
  <c r="X91" i="31"/>
  <c r="R91" i="31"/>
  <c r="L101" i="31"/>
  <c r="O101" i="31" s="1"/>
  <c r="L102" i="31"/>
  <c r="X102" i="31" s="1"/>
  <c r="W101" i="31"/>
  <c r="N101" i="31"/>
  <c r="N102" i="31"/>
  <c r="W102" i="31"/>
  <c r="T102" i="31"/>
  <c r="M110" i="30"/>
  <c r="O110" i="30" s="1"/>
  <c r="I110" i="30"/>
  <c r="J110" i="30"/>
  <c r="H110" i="30"/>
  <c r="A3" i="28"/>
  <c r="A2" i="28"/>
  <c r="O89" i="31" l="1"/>
  <c r="R68" i="31"/>
  <c r="U68" i="31"/>
  <c r="X68" i="31"/>
  <c r="O49" i="31"/>
  <c r="R49" i="31"/>
  <c r="X49" i="31"/>
  <c r="X22" i="31"/>
  <c r="O22" i="31"/>
  <c r="R22" i="31"/>
  <c r="X101" i="31"/>
  <c r="O102" i="31"/>
  <c r="U102" i="31"/>
  <c r="CZ5" i="27"/>
  <c r="K225" i="27" l="1"/>
  <c r="L225" i="27"/>
  <c r="DC224" i="27"/>
  <c r="DB224" i="27"/>
  <c r="CZ224" i="27"/>
  <c r="CY224" i="27"/>
  <c r="DC223" i="27"/>
  <c r="DB223" i="27"/>
  <c r="CZ223" i="27"/>
  <c r="CY223" i="27"/>
  <c r="DC222" i="27"/>
  <c r="DB222" i="27"/>
  <c r="CZ222" i="27"/>
  <c r="CY222" i="27"/>
  <c r="DC221" i="27"/>
  <c r="DB221" i="27"/>
  <c r="CZ221" i="27"/>
  <c r="CY221" i="27"/>
  <c r="DC220" i="27"/>
  <c r="DB220" i="27"/>
  <c r="CZ220" i="27"/>
  <c r="CY220" i="27"/>
  <c r="DC219" i="27"/>
  <c r="DB219" i="27"/>
  <c r="CZ219" i="27"/>
  <c r="CY219" i="27"/>
  <c r="DC218" i="27"/>
  <c r="DB218" i="27"/>
  <c r="CZ218" i="27"/>
  <c r="CY218" i="27"/>
  <c r="DC217" i="27"/>
  <c r="DB217" i="27"/>
  <c r="CZ217" i="27"/>
  <c r="CY217" i="27"/>
  <c r="DC216" i="27"/>
  <c r="DB216" i="27"/>
  <c r="CZ216" i="27"/>
  <c r="CY216" i="27"/>
  <c r="DC215" i="27"/>
  <c r="DB215" i="27"/>
  <c r="CZ215" i="27"/>
  <c r="CY215" i="27"/>
  <c r="DC214" i="27"/>
  <c r="DB214" i="27"/>
  <c r="CZ214" i="27"/>
  <c r="CY214" i="27"/>
  <c r="DC213" i="27"/>
  <c r="DB213" i="27"/>
  <c r="CZ213" i="27"/>
  <c r="CY213" i="27"/>
  <c r="DC212" i="27"/>
  <c r="DB212" i="27"/>
  <c r="CZ212" i="27"/>
  <c r="CY212" i="27"/>
  <c r="DC211" i="27"/>
  <c r="DB211" i="27"/>
  <c r="CZ211" i="27"/>
  <c r="CY211" i="27"/>
  <c r="DC210" i="27"/>
  <c r="DB210" i="27"/>
  <c r="CZ210" i="27"/>
  <c r="CY210" i="27"/>
  <c r="DC209" i="27"/>
  <c r="DB209" i="27"/>
  <c r="CZ209" i="27"/>
  <c r="CY209" i="27"/>
  <c r="DC208" i="27"/>
  <c r="DB208" i="27"/>
  <c r="CZ208" i="27"/>
  <c r="CY208" i="27"/>
  <c r="DC207" i="27"/>
  <c r="DB207" i="27"/>
  <c r="CZ207" i="27"/>
  <c r="CY207" i="27"/>
  <c r="DC206" i="27"/>
  <c r="DB206" i="27"/>
  <c r="CZ206" i="27"/>
  <c r="CY206" i="27"/>
  <c r="DC205" i="27"/>
  <c r="DB205" i="27"/>
  <c r="CZ205" i="27"/>
  <c r="CY205" i="27"/>
  <c r="DC204" i="27"/>
  <c r="DB204" i="27"/>
  <c r="CZ204" i="27"/>
  <c r="CY204" i="27"/>
  <c r="DC203" i="27"/>
  <c r="DB203" i="27"/>
  <c r="CZ203" i="27"/>
  <c r="CY203" i="27"/>
  <c r="DC202" i="27"/>
  <c r="DB202" i="27"/>
  <c r="CZ202" i="27"/>
  <c r="CY202" i="27"/>
  <c r="DC201" i="27"/>
  <c r="DB201" i="27"/>
  <c r="CZ201" i="27"/>
  <c r="CY201" i="27"/>
  <c r="DC200" i="27"/>
  <c r="DB200" i="27"/>
  <c r="CZ200" i="27"/>
  <c r="CY200" i="27"/>
  <c r="DC199" i="27"/>
  <c r="DB199" i="27"/>
  <c r="CZ199" i="27"/>
  <c r="CY199" i="27"/>
  <c r="DC198" i="27"/>
  <c r="DB198" i="27"/>
  <c r="CZ198" i="27"/>
  <c r="CY198" i="27"/>
  <c r="DC197" i="27"/>
  <c r="DB197" i="27"/>
  <c r="CZ197" i="27"/>
  <c r="CY197" i="27"/>
  <c r="DC196" i="27"/>
  <c r="DB196" i="27"/>
  <c r="CZ196" i="27"/>
  <c r="CY196" i="27"/>
  <c r="DC195" i="27"/>
  <c r="DB195" i="27"/>
  <c r="CZ195" i="27"/>
  <c r="CY195" i="27"/>
  <c r="DC194" i="27"/>
  <c r="DB194" i="27"/>
  <c r="CZ194" i="27"/>
  <c r="CY194" i="27"/>
  <c r="DC193" i="27"/>
  <c r="DB193" i="27"/>
  <c r="CZ193" i="27"/>
  <c r="CY193" i="27"/>
  <c r="DC192" i="27"/>
  <c r="DB192" i="27"/>
  <c r="CZ192" i="27"/>
  <c r="CY192" i="27"/>
  <c r="DC191" i="27"/>
  <c r="DB191" i="27"/>
  <c r="CZ191" i="27"/>
  <c r="CY191" i="27"/>
  <c r="DC190" i="27"/>
  <c r="DB190" i="27"/>
  <c r="CZ190" i="27"/>
  <c r="CY190" i="27"/>
  <c r="DC189" i="27"/>
  <c r="DB189" i="27"/>
  <c r="CZ189" i="27"/>
  <c r="CY189" i="27"/>
  <c r="DC188" i="27"/>
  <c r="DB188" i="27"/>
  <c r="CZ188" i="27"/>
  <c r="CY188" i="27"/>
  <c r="DC187" i="27"/>
  <c r="DB187" i="27"/>
  <c r="CZ187" i="27"/>
  <c r="CY187" i="27"/>
  <c r="DC186" i="27"/>
  <c r="DB186" i="27"/>
  <c r="CZ186" i="27"/>
  <c r="CY186" i="27"/>
  <c r="DC185" i="27"/>
  <c r="DB185" i="27"/>
  <c r="CZ185" i="27"/>
  <c r="CY185" i="27"/>
  <c r="DC184" i="27"/>
  <c r="DB184" i="27"/>
  <c r="CZ184" i="27"/>
  <c r="CY184" i="27"/>
  <c r="DC183" i="27"/>
  <c r="DB183" i="27"/>
  <c r="CZ183" i="27"/>
  <c r="CY183" i="27"/>
  <c r="DC182" i="27"/>
  <c r="DB182" i="27"/>
  <c r="CZ182" i="27"/>
  <c r="CY182" i="27"/>
  <c r="DC181" i="27"/>
  <c r="DB181" i="27"/>
  <c r="CZ181" i="27"/>
  <c r="CY181" i="27"/>
  <c r="DC180" i="27"/>
  <c r="DB180" i="27"/>
  <c r="CZ180" i="27"/>
  <c r="CY180" i="27"/>
  <c r="DC179" i="27"/>
  <c r="DB179" i="27"/>
  <c r="CZ179" i="27"/>
  <c r="CY179" i="27"/>
  <c r="DC178" i="27"/>
  <c r="DB178" i="27"/>
  <c r="CZ178" i="27"/>
  <c r="CY178" i="27"/>
  <c r="DC177" i="27"/>
  <c r="DB177" i="27"/>
  <c r="CZ177" i="27"/>
  <c r="CY177" i="27"/>
  <c r="DC176" i="27"/>
  <c r="DB176" i="27"/>
  <c r="CZ176" i="27"/>
  <c r="CY176" i="27"/>
  <c r="DC175" i="27"/>
  <c r="DB175" i="27"/>
  <c r="CZ175" i="27"/>
  <c r="CY175" i="27"/>
  <c r="DC174" i="27"/>
  <c r="DB174" i="27"/>
  <c r="CZ174" i="27"/>
  <c r="CY174" i="27"/>
  <c r="DC173" i="27"/>
  <c r="DB173" i="27"/>
  <c r="CZ173" i="27"/>
  <c r="CY173" i="27"/>
  <c r="DC172" i="27"/>
  <c r="DB172" i="27"/>
  <c r="CZ172" i="27"/>
  <c r="CY172" i="27"/>
  <c r="DC171" i="27"/>
  <c r="DB171" i="27"/>
  <c r="CZ171" i="27"/>
  <c r="CY171" i="27"/>
  <c r="DC170" i="27"/>
  <c r="DB170" i="27"/>
  <c r="CZ170" i="27"/>
  <c r="CY170" i="27"/>
  <c r="DC169" i="27"/>
  <c r="DB169" i="27"/>
  <c r="CZ169" i="27"/>
  <c r="CY169" i="27"/>
  <c r="DC168" i="27"/>
  <c r="DB168" i="27"/>
  <c r="CZ168" i="27"/>
  <c r="CY168" i="27"/>
  <c r="DC167" i="27"/>
  <c r="DB167" i="27"/>
  <c r="CZ167" i="27"/>
  <c r="CY167" i="27"/>
  <c r="DC166" i="27"/>
  <c r="DB166" i="27"/>
  <c r="CZ166" i="27"/>
  <c r="CY166" i="27"/>
  <c r="DC165" i="27"/>
  <c r="DB165" i="27"/>
  <c r="CZ165" i="27"/>
  <c r="CY165" i="27"/>
  <c r="DC164" i="27"/>
  <c r="DB164" i="27"/>
  <c r="CZ164" i="27"/>
  <c r="CY164" i="27"/>
  <c r="DC163" i="27"/>
  <c r="DB163" i="27"/>
  <c r="CZ163" i="27"/>
  <c r="CY163" i="27"/>
  <c r="DC162" i="27"/>
  <c r="DB162" i="27"/>
  <c r="CZ162" i="27"/>
  <c r="CY162" i="27"/>
  <c r="DC161" i="27"/>
  <c r="DB161" i="27"/>
  <c r="CZ161" i="27"/>
  <c r="CY161" i="27"/>
  <c r="DC160" i="27"/>
  <c r="DB160" i="27"/>
  <c r="CZ160" i="27"/>
  <c r="CY160" i="27"/>
  <c r="DC159" i="27"/>
  <c r="DB159" i="27"/>
  <c r="CZ159" i="27"/>
  <c r="CY159" i="27"/>
  <c r="DC158" i="27"/>
  <c r="DB158" i="27"/>
  <c r="CZ158" i="27"/>
  <c r="CY158" i="27"/>
  <c r="DC157" i="27"/>
  <c r="DB157" i="27"/>
  <c r="CZ157" i="27"/>
  <c r="CY157" i="27"/>
  <c r="DC156" i="27"/>
  <c r="DB156" i="27"/>
  <c r="CZ156" i="27"/>
  <c r="CY156" i="27"/>
  <c r="DC155" i="27"/>
  <c r="DB155" i="27"/>
  <c r="CZ155" i="27"/>
  <c r="CY155" i="27"/>
  <c r="DC154" i="27"/>
  <c r="DB154" i="27"/>
  <c r="CZ154" i="27"/>
  <c r="CY154" i="27"/>
  <c r="DC153" i="27"/>
  <c r="DB153" i="27"/>
  <c r="CZ153" i="27"/>
  <c r="CY153" i="27"/>
  <c r="DC152" i="27"/>
  <c r="DB152" i="27"/>
  <c r="CZ152" i="27"/>
  <c r="CY152" i="27"/>
  <c r="DC151" i="27"/>
  <c r="DB151" i="27"/>
  <c r="CZ151" i="27"/>
  <c r="CY151" i="27"/>
  <c r="DC150" i="27"/>
  <c r="DB150" i="27"/>
  <c r="CZ150" i="27"/>
  <c r="CY150" i="27"/>
  <c r="DC149" i="27"/>
  <c r="DB149" i="27"/>
  <c r="CZ149" i="27"/>
  <c r="CY149" i="27"/>
  <c r="DC148" i="27"/>
  <c r="DB148" i="27"/>
  <c r="CZ148" i="27"/>
  <c r="CY148" i="27"/>
  <c r="DC147" i="27"/>
  <c r="DB147" i="27"/>
  <c r="CZ147" i="27"/>
  <c r="CY147" i="27"/>
  <c r="DC146" i="27"/>
  <c r="DB146" i="27"/>
  <c r="CZ146" i="27"/>
  <c r="CY146" i="27"/>
  <c r="DC145" i="27"/>
  <c r="DB145" i="27"/>
  <c r="CZ145" i="27"/>
  <c r="CY145" i="27"/>
  <c r="DC144" i="27"/>
  <c r="DB144" i="27"/>
  <c r="CZ144" i="27"/>
  <c r="CY144" i="27"/>
  <c r="DC143" i="27"/>
  <c r="DB143" i="27"/>
  <c r="CZ143" i="27"/>
  <c r="CY143" i="27"/>
  <c r="DC142" i="27"/>
  <c r="DB142" i="27"/>
  <c r="CZ142" i="27"/>
  <c r="CY142" i="27"/>
  <c r="DC141" i="27"/>
  <c r="DB141" i="27"/>
  <c r="CZ141" i="27"/>
  <c r="CY141" i="27"/>
  <c r="DC140" i="27"/>
  <c r="DB140" i="27"/>
  <c r="CZ140" i="27"/>
  <c r="CY140" i="27"/>
  <c r="DC139" i="27"/>
  <c r="DB139" i="27"/>
  <c r="CZ139" i="27"/>
  <c r="CY139" i="27"/>
  <c r="DC138" i="27"/>
  <c r="DB138" i="27"/>
  <c r="CZ138" i="27"/>
  <c r="CY138" i="27"/>
  <c r="DC137" i="27"/>
  <c r="DB137" i="27"/>
  <c r="CZ137" i="27"/>
  <c r="CY137" i="27"/>
  <c r="DC136" i="27"/>
  <c r="DB136" i="27"/>
  <c r="CZ136" i="27"/>
  <c r="CY136" i="27"/>
  <c r="DC135" i="27"/>
  <c r="DB135" i="27"/>
  <c r="CZ135" i="27"/>
  <c r="CY135" i="27"/>
  <c r="DC134" i="27"/>
  <c r="DB134" i="27"/>
  <c r="CZ134" i="27"/>
  <c r="CY134" i="27"/>
  <c r="DC133" i="27"/>
  <c r="DB133" i="27"/>
  <c r="CZ133" i="27"/>
  <c r="CY133" i="27"/>
  <c r="DC132" i="27"/>
  <c r="DB132" i="27"/>
  <c r="CZ132" i="27"/>
  <c r="CY132" i="27"/>
  <c r="DC131" i="27"/>
  <c r="DB131" i="27"/>
  <c r="CZ131" i="27"/>
  <c r="CY131" i="27"/>
  <c r="DC130" i="27"/>
  <c r="DB130" i="27"/>
  <c r="CZ130" i="27"/>
  <c r="CY130" i="27"/>
  <c r="DC129" i="27"/>
  <c r="DB129" i="27"/>
  <c r="CZ129" i="27"/>
  <c r="CY129" i="27"/>
  <c r="DC128" i="27"/>
  <c r="DB128" i="27"/>
  <c r="CZ128" i="27"/>
  <c r="CY128" i="27"/>
  <c r="DC127" i="27"/>
  <c r="DB127" i="27"/>
  <c r="CZ127" i="27"/>
  <c r="CY127" i="27"/>
  <c r="DC126" i="27"/>
  <c r="DB126" i="27"/>
  <c r="CZ126" i="27"/>
  <c r="CY126" i="27"/>
  <c r="DC125" i="27"/>
  <c r="DB125" i="27"/>
  <c r="CZ125" i="27"/>
  <c r="CY125" i="27"/>
  <c r="DC124" i="27"/>
  <c r="DB124" i="27"/>
  <c r="CZ124" i="27"/>
  <c r="CY124" i="27"/>
  <c r="DC123" i="27"/>
  <c r="DB123" i="27"/>
  <c r="CZ123" i="27"/>
  <c r="CY123" i="27"/>
  <c r="DC122" i="27"/>
  <c r="DB122" i="27"/>
  <c r="CZ122" i="27"/>
  <c r="CY122" i="27"/>
  <c r="DC121" i="27"/>
  <c r="DB121" i="27"/>
  <c r="CZ121" i="27"/>
  <c r="CY121" i="27"/>
  <c r="DC120" i="27"/>
  <c r="DB120" i="27"/>
  <c r="CZ120" i="27"/>
  <c r="CY120" i="27"/>
  <c r="DC119" i="27"/>
  <c r="DB119" i="27"/>
  <c r="CZ119" i="27"/>
  <c r="CY119" i="27"/>
  <c r="DC118" i="27"/>
  <c r="DB118" i="27"/>
  <c r="CZ118" i="27"/>
  <c r="CY118" i="27"/>
  <c r="DC117" i="27"/>
  <c r="DB117" i="27"/>
  <c r="CZ117" i="27"/>
  <c r="CY117" i="27"/>
  <c r="DC116" i="27"/>
  <c r="DB116" i="27"/>
  <c r="CZ116" i="27"/>
  <c r="CY116" i="27"/>
  <c r="DC115" i="27"/>
  <c r="DB115" i="27"/>
  <c r="CZ115" i="27"/>
  <c r="CY115" i="27"/>
  <c r="DC114" i="27"/>
  <c r="DB114" i="27"/>
  <c r="CZ114" i="27"/>
  <c r="CY114" i="27"/>
  <c r="DC113" i="27"/>
  <c r="DB113" i="27"/>
  <c r="CZ113" i="27"/>
  <c r="CY113" i="27"/>
  <c r="DC112" i="27"/>
  <c r="DB112" i="27"/>
  <c r="CZ112" i="27"/>
  <c r="CY112" i="27"/>
  <c r="DC111" i="27"/>
  <c r="DB111" i="27"/>
  <c r="CZ111" i="27"/>
  <c r="CY111" i="27"/>
  <c r="DC110" i="27"/>
  <c r="DB110" i="27"/>
  <c r="CZ110" i="27"/>
  <c r="CY110" i="27"/>
  <c r="DC109" i="27"/>
  <c r="DB109" i="27"/>
  <c r="CZ109" i="27"/>
  <c r="CY109" i="27"/>
  <c r="DC108" i="27"/>
  <c r="DB108" i="27"/>
  <c r="CZ108" i="27"/>
  <c r="CY108" i="27"/>
  <c r="DC107" i="27"/>
  <c r="DB107" i="27"/>
  <c r="CZ107" i="27"/>
  <c r="CY107" i="27"/>
  <c r="DC106" i="27"/>
  <c r="DB106" i="27"/>
  <c r="CZ106" i="27"/>
  <c r="CY106" i="27"/>
  <c r="DC105" i="27"/>
  <c r="DB105" i="27"/>
  <c r="CZ105" i="27"/>
  <c r="CY105" i="27"/>
  <c r="DC104" i="27"/>
  <c r="DB104" i="27"/>
  <c r="CZ104" i="27"/>
  <c r="CY104" i="27"/>
  <c r="DC103" i="27"/>
  <c r="DB103" i="27"/>
  <c r="CZ103" i="27"/>
  <c r="CY103" i="27"/>
  <c r="DC102" i="27"/>
  <c r="DB102" i="27"/>
  <c r="CZ102" i="27"/>
  <c r="CY102" i="27"/>
  <c r="DC101" i="27"/>
  <c r="DB101" i="27"/>
  <c r="CZ101" i="27"/>
  <c r="CY101" i="27"/>
  <c r="DC100" i="27"/>
  <c r="DB100" i="27"/>
  <c r="CZ100" i="27"/>
  <c r="CY100" i="27"/>
  <c r="DC99" i="27"/>
  <c r="DB99" i="27"/>
  <c r="CZ99" i="27"/>
  <c r="CY99" i="27"/>
  <c r="DC98" i="27"/>
  <c r="DB98" i="27"/>
  <c r="CZ98" i="27"/>
  <c r="CY98" i="27"/>
  <c r="DC97" i="27"/>
  <c r="DB97" i="27"/>
  <c r="CZ97" i="27"/>
  <c r="CY97" i="27"/>
  <c r="DC96" i="27"/>
  <c r="DB96" i="27"/>
  <c r="CZ96" i="27"/>
  <c r="CY96" i="27"/>
  <c r="DC95" i="27"/>
  <c r="DB95" i="27"/>
  <c r="CZ95" i="27"/>
  <c r="CY95" i="27"/>
  <c r="DC94" i="27"/>
  <c r="DB94" i="27"/>
  <c r="CZ94" i="27"/>
  <c r="CY94" i="27"/>
  <c r="DC93" i="27"/>
  <c r="DB93" i="27"/>
  <c r="CZ93" i="27"/>
  <c r="CY93" i="27"/>
  <c r="DC92" i="27"/>
  <c r="DB92" i="27"/>
  <c r="CZ92" i="27"/>
  <c r="CY92" i="27"/>
  <c r="DC91" i="27"/>
  <c r="DB91" i="27"/>
  <c r="CZ91" i="27"/>
  <c r="CY91" i="27"/>
  <c r="DC90" i="27"/>
  <c r="DB90" i="27"/>
  <c r="CZ90" i="27"/>
  <c r="CY90" i="27"/>
  <c r="DC89" i="27"/>
  <c r="DB89" i="27"/>
  <c r="CZ89" i="27"/>
  <c r="CY89" i="27"/>
  <c r="DC88" i="27"/>
  <c r="DB88" i="27"/>
  <c r="CZ88" i="27"/>
  <c r="CY88" i="27"/>
  <c r="DC87" i="27"/>
  <c r="DB87" i="27"/>
  <c r="CZ87" i="27"/>
  <c r="CY87" i="27"/>
  <c r="DC86" i="27"/>
  <c r="DB86" i="27"/>
  <c r="CZ86" i="27"/>
  <c r="CY86" i="27"/>
  <c r="DC85" i="27"/>
  <c r="DB85" i="27"/>
  <c r="CZ85" i="27"/>
  <c r="CY85" i="27"/>
  <c r="DC84" i="27"/>
  <c r="DB84" i="27"/>
  <c r="CZ84" i="27"/>
  <c r="CY84" i="27"/>
  <c r="DC83" i="27"/>
  <c r="DB83" i="27"/>
  <c r="CZ83" i="27"/>
  <c r="CY83" i="27"/>
  <c r="DC82" i="27"/>
  <c r="DB82" i="27"/>
  <c r="CZ82" i="27"/>
  <c r="CY82" i="27"/>
  <c r="DC81" i="27"/>
  <c r="DB81" i="27"/>
  <c r="CZ81" i="27"/>
  <c r="CY81" i="27"/>
  <c r="DC80" i="27"/>
  <c r="DB80" i="27"/>
  <c r="CZ80" i="27"/>
  <c r="CY80" i="27"/>
  <c r="DC79" i="27"/>
  <c r="DB79" i="27"/>
  <c r="CZ79" i="27"/>
  <c r="CY79" i="27"/>
  <c r="DC78" i="27"/>
  <c r="DB78" i="27"/>
  <c r="CZ78" i="27"/>
  <c r="CY78" i="27"/>
  <c r="DC77" i="27"/>
  <c r="DB77" i="27"/>
  <c r="CZ77" i="27"/>
  <c r="CY77" i="27"/>
  <c r="DC76" i="27"/>
  <c r="DB76" i="27"/>
  <c r="CZ76" i="27"/>
  <c r="CY76" i="27"/>
  <c r="DC75" i="27"/>
  <c r="DB75" i="27"/>
  <c r="CZ75" i="27"/>
  <c r="CY75" i="27"/>
  <c r="DC74" i="27"/>
  <c r="DB74" i="27"/>
  <c r="CZ74" i="27"/>
  <c r="CY74" i="27"/>
  <c r="DC73" i="27"/>
  <c r="DB73" i="27"/>
  <c r="CZ73" i="27"/>
  <c r="CY73" i="27"/>
  <c r="DC72" i="27"/>
  <c r="DB72" i="27"/>
  <c r="CZ72" i="27"/>
  <c r="CY72" i="27"/>
  <c r="DC71" i="27"/>
  <c r="DB71" i="27"/>
  <c r="CZ71" i="27"/>
  <c r="CY71" i="27"/>
  <c r="DC70" i="27"/>
  <c r="DB70" i="27"/>
  <c r="CZ70" i="27"/>
  <c r="CY70" i="27"/>
  <c r="DC69" i="27"/>
  <c r="DB69" i="27"/>
  <c r="CZ69" i="27"/>
  <c r="CY69" i="27"/>
  <c r="DC68" i="27"/>
  <c r="DB68" i="27"/>
  <c r="CZ68" i="27"/>
  <c r="CY68" i="27"/>
  <c r="DC67" i="27"/>
  <c r="DB67" i="27"/>
  <c r="CZ67" i="27"/>
  <c r="CY67" i="27"/>
  <c r="DC66" i="27"/>
  <c r="DB66" i="27"/>
  <c r="CZ66" i="27"/>
  <c r="CY66" i="27"/>
  <c r="DC65" i="27"/>
  <c r="DB65" i="27"/>
  <c r="CZ65" i="27"/>
  <c r="CY65" i="27"/>
  <c r="DC64" i="27"/>
  <c r="DB64" i="27"/>
  <c r="CZ64" i="27"/>
  <c r="CY64" i="27"/>
  <c r="DC63" i="27"/>
  <c r="DB63" i="27"/>
  <c r="CZ63" i="27"/>
  <c r="CY63" i="27"/>
  <c r="DC62" i="27"/>
  <c r="DB62" i="27"/>
  <c r="CZ62" i="27"/>
  <c r="CY62" i="27"/>
  <c r="DC61" i="27"/>
  <c r="DB61" i="27"/>
  <c r="CZ61" i="27"/>
  <c r="CY61" i="27"/>
  <c r="DC60" i="27"/>
  <c r="DB60" i="27"/>
  <c r="CZ60" i="27"/>
  <c r="CY60" i="27"/>
  <c r="DC59" i="27"/>
  <c r="DB59" i="27"/>
  <c r="CZ59" i="27"/>
  <c r="CY59" i="27"/>
  <c r="DC58" i="27"/>
  <c r="DB58" i="27"/>
  <c r="CZ58" i="27"/>
  <c r="CY58" i="27"/>
  <c r="DC57" i="27"/>
  <c r="DB57" i="27"/>
  <c r="CZ57" i="27"/>
  <c r="CY57" i="27"/>
  <c r="DC56" i="27"/>
  <c r="DB56" i="27"/>
  <c r="CZ56" i="27"/>
  <c r="CY56" i="27"/>
  <c r="DC55" i="27"/>
  <c r="DB55" i="27"/>
  <c r="CZ55" i="27"/>
  <c r="CY55" i="27"/>
  <c r="DC54" i="27"/>
  <c r="DB54" i="27"/>
  <c r="CZ54" i="27"/>
  <c r="CY54" i="27"/>
  <c r="DC53" i="27"/>
  <c r="DB53" i="27"/>
  <c r="CZ53" i="27"/>
  <c r="CY53" i="27"/>
  <c r="DC52" i="27"/>
  <c r="DB52" i="27"/>
  <c r="CZ52" i="27"/>
  <c r="CY52" i="27"/>
  <c r="DC51" i="27"/>
  <c r="DB51" i="27"/>
  <c r="CZ51" i="27"/>
  <c r="CY51" i="27"/>
  <c r="DC50" i="27"/>
  <c r="DB50" i="27"/>
  <c r="CZ50" i="27"/>
  <c r="CY50" i="27"/>
  <c r="DC49" i="27"/>
  <c r="DB49" i="27"/>
  <c r="CZ49" i="27"/>
  <c r="CY49" i="27"/>
  <c r="DC48" i="27"/>
  <c r="DB48" i="27"/>
  <c r="CZ48" i="27"/>
  <c r="CY48" i="27"/>
  <c r="DC47" i="27"/>
  <c r="DB47" i="27"/>
  <c r="CZ47" i="27"/>
  <c r="CY47" i="27"/>
  <c r="DC46" i="27"/>
  <c r="DB46" i="27"/>
  <c r="CZ46" i="27"/>
  <c r="CY46" i="27"/>
  <c r="DC45" i="27"/>
  <c r="DB45" i="27"/>
  <c r="CZ45" i="27"/>
  <c r="CY45" i="27"/>
  <c r="DC44" i="27"/>
  <c r="DB44" i="27"/>
  <c r="CZ44" i="27"/>
  <c r="CY44" i="27"/>
  <c r="DC43" i="27"/>
  <c r="DB43" i="27"/>
  <c r="CZ43" i="27"/>
  <c r="CY43" i="27"/>
  <c r="DC42" i="27"/>
  <c r="DB42" i="27"/>
  <c r="CZ42" i="27"/>
  <c r="CY42" i="27"/>
  <c r="DC41" i="27"/>
  <c r="DB41" i="27"/>
  <c r="CZ41" i="27"/>
  <c r="CY41" i="27"/>
  <c r="DC40" i="27"/>
  <c r="DB40" i="27"/>
  <c r="CZ40" i="27"/>
  <c r="CY40" i="27"/>
  <c r="DC39" i="27"/>
  <c r="DB39" i="27"/>
  <c r="CZ39" i="27"/>
  <c r="CY39" i="27"/>
  <c r="DC38" i="27"/>
  <c r="DB38" i="27"/>
  <c r="CZ38" i="27"/>
  <c r="CY38" i="27"/>
  <c r="DC37" i="27"/>
  <c r="DB37" i="27"/>
  <c r="CZ37" i="27"/>
  <c r="CY37" i="27"/>
  <c r="DC36" i="27"/>
  <c r="DB36" i="27"/>
  <c r="CZ36" i="27"/>
  <c r="CY36" i="27"/>
  <c r="DC35" i="27"/>
  <c r="DB35" i="27"/>
  <c r="CZ35" i="27"/>
  <c r="CY35" i="27"/>
  <c r="DC34" i="27"/>
  <c r="DB34" i="27"/>
  <c r="CZ34" i="27"/>
  <c r="CY34" i="27"/>
  <c r="DC33" i="27"/>
  <c r="DB33" i="27"/>
  <c r="CZ33" i="27"/>
  <c r="CY33" i="27"/>
  <c r="DC32" i="27"/>
  <c r="DB32" i="27"/>
  <c r="CZ32" i="27"/>
  <c r="CY32" i="27"/>
  <c r="DC31" i="27"/>
  <c r="DB31" i="27"/>
  <c r="CZ31" i="27"/>
  <c r="CY31" i="27"/>
  <c r="DC30" i="27"/>
  <c r="DB30" i="27"/>
  <c r="CZ30" i="27"/>
  <c r="CY30" i="27"/>
  <c r="DC29" i="27"/>
  <c r="DB29" i="27"/>
  <c r="CZ29" i="27"/>
  <c r="CY29" i="27"/>
  <c r="DC28" i="27"/>
  <c r="DB28" i="27"/>
  <c r="CZ28" i="27"/>
  <c r="CY28" i="27"/>
  <c r="DC27" i="27"/>
  <c r="DB27" i="27"/>
  <c r="CZ27" i="27"/>
  <c r="CY27" i="27"/>
  <c r="DC26" i="27"/>
  <c r="DB26" i="27"/>
  <c r="CZ26" i="27"/>
  <c r="CY26" i="27"/>
  <c r="DC25" i="27"/>
  <c r="DB25" i="27"/>
  <c r="CZ25" i="27"/>
  <c r="CY25" i="27"/>
  <c r="DC24" i="27"/>
  <c r="DB24" i="27"/>
  <c r="CZ24" i="27"/>
  <c r="CY24" i="27"/>
  <c r="DC23" i="27"/>
  <c r="DB23" i="27"/>
  <c r="CZ23" i="27"/>
  <c r="CY23" i="27"/>
  <c r="DC22" i="27"/>
  <c r="DB22" i="27"/>
  <c r="CZ22" i="27"/>
  <c r="CY22" i="27"/>
  <c r="DC21" i="27"/>
  <c r="DB21" i="27"/>
  <c r="CZ21" i="27"/>
  <c r="CY21" i="27"/>
  <c r="DC20" i="27"/>
  <c r="DB20" i="27"/>
  <c r="CZ20" i="27"/>
  <c r="CY20" i="27"/>
  <c r="DC19" i="27"/>
  <c r="DB19" i="27"/>
  <c r="CZ19" i="27"/>
  <c r="CY19" i="27"/>
  <c r="DC18" i="27"/>
  <c r="DB18" i="27"/>
  <c r="CZ18" i="27"/>
  <c r="CY18" i="27"/>
  <c r="DC17" i="27"/>
  <c r="DB17" i="27"/>
  <c r="CZ17" i="27"/>
  <c r="CY17" i="27"/>
  <c r="DC16" i="27"/>
  <c r="DB16" i="27"/>
  <c r="CZ16" i="27"/>
  <c r="CY16" i="27"/>
  <c r="DC15" i="27"/>
  <c r="DB15" i="27"/>
  <c r="CZ15" i="27"/>
  <c r="CY15" i="27"/>
  <c r="DC14" i="27"/>
  <c r="DB14" i="27"/>
  <c r="CZ14" i="27"/>
  <c r="CY14" i="27"/>
  <c r="DC13" i="27"/>
  <c r="DB13" i="27"/>
  <c r="CZ13" i="27"/>
  <c r="CY13" i="27"/>
  <c r="DC12" i="27"/>
  <c r="DB12" i="27"/>
  <c r="CZ12" i="27"/>
  <c r="CY12" i="27"/>
  <c r="DC11" i="27"/>
  <c r="DB11" i="27"/>
  <c r="CZ11" i="27"/>
  <c r="CY11" i="27"/>
  <c r="DC10" i="27"/>
  <c r="DB10" i="27"/>
  <c r="CZ10" i="27"/>
  <c r="CY10" i="27"/>
  <c r="DC9" i="27"/>
  <c r="DB9" i="27"/>
  <c r="CZ9" i="27"/>
  <c r="CY9" i="27"/>
  <c r="DC8" i="27"/>
  <c r="DB8" i="27"/>
  <c r="CZ8" i="27"/>
  <c r="CY8" i="27"/>
  <c r="DC7" i="27"/>
  <c r="DB7" i="27"/>
  <c r="CZ7" i="27"/>
  <c r="CY7" i="27"/>
  <c r="DC6" i="27"/>
  <c r="DB6" i="27"/>
  <c r="CZ6" i="27"/>
  <c r="CY6" i="27"/>
  <c r="DC5" i="27"/>
  <c r="DB5" i="27"/>
  <c r="CY5" i="27"/>
  <c r="G4" i="26" l="1"/>
  <c r="G26" i="26"/>
  <c r="G48" i="26"/>
  <c r="G67" i="26"/>
  <c r="S108" i="26"/>
  <c r="S107" i="26"/>
  <c r="S106" i="26"/>
  <c r="S105" i="26"/>
  <c r="P104" i="26"/>
  <c r="O104" i="26"/>
  <c r="P103" i="26"/>
  <c r="O103" i="26"/>
  <c r="P102" i="26"/>
  <c r="O102" i="26"/>
  <c r="P101" i="26"/>
  <c r="O101" i="26"/>
  <c r="P100" i="26"/>
  <c r="O100" i="26"/>
  <c r="P99" i="26"/>
  <c r="O99" i="26"/>
  <c r="P98" i="26"/>
  <c r="O98" i="26"/>
  <c r="P97" i="26"/>
  <c r="O97" i="26"/>
  <c r="P96" i="26"/>
  <c r="O96" i="26"/>
  <c r="P95" i="26"/>
  <c r="O95" i="26"/>
  <c r="P94" i="26"/>
  <c r="O94" i="26"/>
  <c r="P93" i="26"/>
  <c r="O93" i="26"/>
  <c r="P92" i="26"/>
  <c r="O92" i="26"/>
  <c r="E91" i="26"/>
  <c r="D91" i="26"/>
  <c r="A87" i="26"/>
  <c r="A86" i="26"/>
  <c r="A85" i="26"/>
  <c r="A84" i="26"/>
  <c r="A83" i="26"/>
  <c r="S82" i="26"/>
  <c r="A82" i="26"/>
  <c r="S81" i="26"/>
  <c r="A81" i="26"/>
  <c r="S80" i="26"/>
  <c r="A80" i="26"/>
  <c r="S79" i="26"/>
  <c r="A79" i="26"/>
  <c r="S78" i="26"/>
  <c r="A78" i="26"/>
  <c r="S73" i="26"/>
  <c r="Q73" i="26"/>
  <c r="A73" i="26"/>
  <c r="S76" i="26"/>
  <c r="Q76" i="26"/>
  <c r="A76" i="26"/>
  <c r="S74" i="26"/>
  <c r="Q74" i="26"/>
  <c r="A74" i="26"/>
  <c r="S75" i="26"/>
  <c r="Q75" i="26"/>
  <c r="A75" i="26"/>
  <c r="S71" i="26"/>
  <c r="Q71" i="26"/>
  <c r="A71" i="26"/>
  <c r="S72" i="26"/>
  <c r="Q72" i="26"/>
  <c r="A72" i="26"/>
  <c r="S68" i="26"/>
  <c r="Q68" i="26"/>
  <c r="A68" i="26"/>
  <c r="S70" i="26"/>
  <c r="Q70" i="26"/>
  <c r="A70" i="26"/>
  <c r="S69" i="26"/>
  <c r="Q69" i="26"/>
  <c r="A69" i="26"/>
  <c r="A65" i="26"/>
  <c r="A64" i="26"/>
  <c r="A63" i="26"/>
  <c r="A62" i="26"/>
  <c r="A61" i="26"/>
  <c r="S60" i="26"/>
  <c r="A60" i="26"/>
  <c r="S59" i="26"/>
  <c r="A59" i="26"/>
  <c r="S58" i="26"/>
  <c r="A58" i="26"/>
  <c r="S57" i="26"/>
  <c r="A57" i="26"/>
  <c r="S56" i="26"/>
  <c r="Q56" i="26"/>
  <c r="A56" i="26"/>
  <c r="S55" i="26"/>
  <c r="Q55" i="26"/>
  <c r="A55" i="26"/>
  <c r="S54" i="26"/>
  <c r="Q54" i="26"/>
  <c r="A54" i="26"/>
  <c r="S53" i="26"/>
  <c r="Q53" i="26"/>
  <c r="A53" i="26"/>
  <c r="S52" i="26"/>
  <c r="Q52" i="26"/>
  <c r="A52" i="26"/>
  <c r="S51" i="26"/>
  <c r="Q51" i="26"/>
  <c r="A51" i="26"/>
  <c r="S50" i="26"/>
  <c r="Q50" i="26"/>
  <c r="A50" i="26"/>
  <c r="S49" i="26"/>
  <c r="Q49" i="26"/>
  <c r="A49" i="26"/>
  <c r="A46" i="26"/>
  <c r="A45" i="26"/>
  <c r="A44" i="26"/>
  <c r="A43" i="26"/>
  <c r="A42" i="26"/>
  <c r="S41" i="26"/>
  <c r="A41" i="26"/>
  <c r="S40" i="26"/>
  <c r="A40" i="26"/>
  <c r="S39" i="26"/>
  <c r="A39" i="26"/>
  <c r="S38" i="26"/>
  <c r="A38" i="26"/>
  <c r="S37" i="26"/>
  <c r="Q37" i="26"/>
  <c r="A37" i="26"/>
  <c r="S36" i="26"/>
  <c r="A36" i="26"/>
  <c r="S35" i="26"/>
  <c r="A35" i="26"/>
  <c r="S34" i="26"/>
  <c r="Q34" i="26"/>
  <c r="A34" i="26"/>
  <c r="S33" i="26"/>
  <c r="Q33" i="26"/>
  <c r="A33" i="26"/>
  <c r="S32" i="26"/>
  <c r="Q32" i="26"/>
  <c r="A32" i="26"/>
  <c r="S31" i="26"/>
  <c r="Q31" i="26"/>
  <c r="A31" i="26"/>
  <c r="S30" i="26"/>
  <c r="Q30" i="26"/>
  <c r="A30" i="26"/>
  <c r="S29" i="26"/>
  <c r="Q29" i="26"/>
  <c r="A29" i="26"/>
  <c r="S28" i="26"/>
  <c r="Q28" i="26"/>
  <c r="A28" i="26"/>
  <c r="S27" i="26"/>
  <c r="Q27" i="26"/>
  <c r="A27" i="26"/>
  <c r="A26" i="26"/>
  <c r="A24" i="26"/>
  <c r="A23" i="26"/>
  <c r="A22" i="26"/>
  <c r="A21" i="26"/>
  <c r="A20" i="26"/>
  <c r="S19" i="26"/>
  <c r="A19" i="26"/>
  <c r="S18" i="26"/>
  <c r="A18" i="26"/>
  <c r="S17" i="26"/>
  <c r="A17" i="26"/>
  <c r="S16" i="26"/>
  <c r="A16" i="26"/>
  <c r="S15" i="26"/>
  <c r="A15" i="26"/>
  <c r="S10" i="26"/>
  <c r="Q10" i="26"/>
  <c r="A10" i="26"/>
  <c r="S13" i="26"/>
  <c r="Q13" i="26"/>
  <c r="A13" i="26"/>
  <c r="S11" i="26"/>
  <c r="Q11" i="26"/>
  <c r="A11" i="26"/>
  <c r="S12" i="26"/>
  <c r="Q12" i="26"/>
  <c r="S8" i="26"/>
  <c r="Q8" i="26"/>
  <c r="A8" i="26"/>
  <c r="S9" i="26"/>
  <c r="Q9" i="26"/>
  <c r="A9" i="26"/>
  <c r="S5" i="26"/>
  <c r="Q5" i="26"/>
  <c r="A5" i="26"/>
  <c r="S7" i="26"/>
  <c r="Q7" i="26"/>
  <c r="A7" i="26"/>
  <c r="S6" i="26"/>
  <c r="Q6" i="26"/>
  <c r="A6" i="26"/>
  <c r="H64" i="25"/>
  <c r="G64" i="25"/>
  <c r="E64" i="25"/>
  <c r="D64" i="25"/>
  <c r="H63" i="25"/>
  <c r="G63" i="25"/>
  <c r="E63" i="25"/>
  <c r="D63" i="25"/>
  <c r="H62" i="25"/>
  <c r="G62" i="25"/>
  <c r="E62" i="25"/>
  <c r="D62" i="25"/>
  <c r="H61" i="25"/>
  <c r="G61" i="25"/>
  <c r="E61" i="25"/>
  <c r="D61" i="25"/>
  <c r="H60" i="25"/>
  <c r="G60" i="25"/>
  <c r="E60" i="25"/>
  <c r="D60" i="25"/>
  <c r="H59" i="25"/>
  <c r="G59" i="25"/>
  <c r="E59" i="25"/>
  <c r="D59" i="25"/>
  <c r="H58" i="25"/>
  <c r="G58" i="25"/>
  <c r="E58" i="25"/>
  <c r="D58" i="25"/>
  <c r="H57" i="25"/>
  <c r="G57" i="25"/>
  <c r="E57" i="25"/>
  <c r="D57" i="25"/>
  <c r="H56" i="25"/>
  <c r="G56" i="25"/>
  <c r="E56" i="25"/>
  <c r="D56" i="25"/>
  <c r="H55" i="25"/>
  <c r="G55" i="25"/>
  <c r="E55" i="25"/>
  <c r="D55" i="25"/>
  <c r="H54" i="25"/>
  <c r="G54" i="25"/>
  <c r="E54" i="25"/>
  <c r="D54" i="25"/>
  <c r="H53" i="25"/>
  <c r="G53" i="25"/>
  <c r="AC48" i="25" s="1"/>
  <c r="E53" i="25"/>
  <c r="D53" i="25"/>
  <c r="A53" i="25"/>
  <c r="A52" i="25"/>
  <c r="Z47" i="25"/>
  <c r="Y47" i="25"/>
  <c r="I47" i="25"/>
  <c r="F47" i="25"/>
  <c r="A47" i="25"/>
  <c r="Z50" i="25"/>
  <c r="Y50" i="25"/>
  <c r="I50" i="25"/>
  <c r="F50" i="25"/>
  <c r="A50" i="25"/>
  <c r="Z48" i="25"/>
  <c r="Y48" i="25"/>
  <c r="I48" i="25"/>
  <c r="F48" i="25"/>
  <c r="A48" i="25"/>
  <c r="Z49" i="25"/>
  <c r="Y49" i="25"/>
  <c r="I49" i="25"/>
  <c r="F49" i="25"/>
  <c r="A49" i="25"/>
  <c r="Z45" i="25"/>
  <c r="Y45" i="25"/>
  <c r="I45" i="25"/>
  <c r="F45" i="25"/>
  <c r="A45" i="25"/>
  <c r="Z46" i="25"/>
  <c r="Y46" i="25"/>
  <c r="I46" i="25"/>
  <c r="F46" i="25"/>
  <c r="A46" i="25"/>
  <c r="Z42" i="25"/>
  <c r="Y42" i="25"/>
  <c r="I42" i="25"/>
  <c r="F42" i="25"/>
  <c r="A42" i="25"/>
  <c r="Z44" i="25"/>
  <c r="Y44" i="25"/>
  <c r="I44" i="25"/>
  <c r="F44" i="25"/>
  <c r="A44" i="25"/>
  <c r="Z43" i="25"/>
  <c r="Y43" i="25"/>
  <c r="I43" i="25"/>
  <c r="F43" i="25"/>
  <c r="A43" i="25"/>
  <c r="H41" i="25"/>
  <c r="AD35" i="25" s="1"/>
  <c r="G41" i="25"/>
  <c r="AC39" i="25" s="1"/>
  <c r="E41" i="25"/>
  <c r="D41" i="25"/>
  <c r="A41" i="25"/>
  <c r="A40" i="25"/>
  <c r="Z39" i="25"/>
  <c r="Y39" i="25"/>
  <c r="I39" i="25"/>
  <c r="AA39" i="25" s="1"/>
  <c r="A39" i="25"/>
  <c r="Z38" i="25"/>
  <c r="Y38" i="25"/>
  <c r="I38" i="25"/>
  <c r="F38" i="25"/>
  <c r="A38" i="25"/>
  <c r="Z37" i="25"/>
  <c r="Y37" i="25"/>
  <c r="I37" i="25"/>
  <c r="F37" i="25"/>
  <c r="A37" i="25"/>
  <c r="Z36" i="25"/>
  <c r="Y36" i="25"/>
  <c r="I36" i="25"/>
  <c r="F36" i="25"/>
  <c r="A36" i="25"/>
  <c r="Z35" i="25"/>
  <c r="Y35" i="25"/>
  <c r="I35" i="25"/>
  <c r="F35" i="25"/>
  <c r="A35" i="25"/>
  <c r="Z34" i="25"/>
  <c r="Y34" i="25"/>
  <c r="I34" i="25"/>
  <c r="F34" i="25"/>
  <c r="A34" i="25"/>
  <c r="Z33" i="25"/>
  <c r="Y33" i="25"/>
  <c r="I33" i="25"/>
  <c r="F33" i="25"/>
  <c r="A33" i="25"/>
  <c r="H32" i="25"/>
  <c r="AD29" i="25" s="1"/>
  <c r="G32" i="25"/>
  <c r="AC24" i="25" s="1"/>
  <c r="E32" i="25"/>
  <c r="D32" i="25"/>
  <c r="A32" i="25"/>
  <c r="A31" i="25"/>
  <c r="Z30" i="25"/>
  <c r="Y30" i="25"/>
  <c r="I30" i="25"/>
  <c r="F30" i="25"/>
  <c r="F64" i="25" s="1"/>
  <c r="A30" i="25"/>
  <c r="Z29" i="25"/>
  <c r="Y29" i="25"/>
  <c r="I29" i="25"/>
  <c r="F29" i="25"/>
  <c r="A29" i="25"/>
  <c r="Z27" i="25"/>
  <c r="Y27" i="25"/>
  <c r="I27" i="25"/>
  <c r="F27" i="25"/>
  <c r="A27" i="25"/>
  <c r="Z26" i="25"/>
  <c r="Y26" i="25"/>
  <c r="I26" i="25"/>
  <c r="F26" i="25"/>
  <c r="A26" i="25"/>
  <c r="Z28" i="25"/>
  <c r="Y28" i="25"/>
  <c r="I28" i="25"/>
  <c r="F28" i="25"/>
  <c r="A28" i="25"/>
  <c r="Z24" i="25"/>
  <c r="Y24" i="25"/>
  <c r="I24" i="25"/>
  <c r="F24" i="25"/>
  <c r="A24" i="25"/>
  <c r="Z23" i="25"/>
  <c r="Y23" i="25"/>
  <c r="I23" i="25"/>
  <c r="F23" i="25"/>
  <c r="A23" i="25"/>
  <c r="Z22" i="25"/>
  <c r="Y22" i="25"/>
  <c r="I22" i="25"/>
  <c r="F22" i="25"/>
  <c r="A22" i="25"/>
  <c r="Z21" i="25"/>
  <c r="Y21" i="25"/>
  <c r="I21" i="25"/>
  <c r="F21" i="25"/>
  <c r="A21" i="25"/>
  <c r="Z20" i="25"/>
  <c r="Y20" i="25"/>
  <c r="I20" i="25"/>
  <c r="F20" i="25"/>
  <c r="A20" i="25"/>
  <c r="H19" i="25"/>
  <c r="AD14" i="25" s="1"/>
  <c r="G19" i="25"/>
  <c r="AC14" i="25" s="1"/>
  <c r="E19" i="25"/>
  <c r="D19" i="25"/>
  <c r="A19" i="25"/>
  <c r="A18" i="25"/>
  <c r="Z13" i="25"/>
  <c r="Y13" i="25"/>
  <c r="I13" i="25"/>
  <c r="F13" i="25"/>
  <c r="A13" i="25"/>
  <c r="Z16" i="25"/>
  <c r="Y16" i="25"/>
  <c r="I16" i="25"/>
  <c r="F16" i="25"/>
  <c r="A16" i="25"/>
  <c r="Z14" i="25"/>
  <c r="Y14" i="25"/>
  <c r="I14" i="25"/>
  <c r="F14" i="25"/>
  <c r="A14" i="25"/>
  <c r="Z15" i="25"/>
  <c r="Y15" i="25"/>
  <c r="I15" i="25"/>
  <c r="F15" i="25"/>
  <c r="A15" i="25"/>
  <c r="Z11" i="25"/>
  <c r="Y11" i="25"/>
  <c r="I11" i="25"/>
  <c r="F11" i="25"/>
  <c r="A11" i="25"/>
  <c r="Z12" i="25"/>
  <c r="Y12" i="25"/>
  <c r="I12" i="25"/>
  <c r="F12" i="25"/>
  <c r="A12" i="25"/>
  <c r="Z8" i="25"/>
  <c r="Y8" i="25"/>
  <c r="I8" i="25"/>
  <c r="F8" i="25"/>
  <c r="A8" i="25"/>
  <c r="AC10" i="25"/>
  <c r="Z10" i="25"/>
  <c r="Y10" i="25"/>
  <c r="I10" i="25"/>
  <c r="F10" i="25"/>
  <c r="A10" i="25"/>
  <c r="Z9" i="25"/>
  <c r="Y9" i="25"/>
  <c r="I9" i="25"/>
  <c r="F9" i="25"/>
  <c r="A9" i="25"/>
  <c r="N5" i="25"/>
  <c r="M5" i="25"/>
  <c r="W4" i="25"/>
  <c r="O4" i="25"/>
  <c r="W3" i="25"/>
  <c r="O3" i="25"/>
  <c r="W2" i="25"/>
  <c r="O2" i="25"/>
  <c r="W1" i="25"/>
  <c r="O1" i="25"/>
  <c r="DC224" i="24"/>
  <c r="DB224" i="24"/>
  <c r="CZ224" i="24"/>
  <c r="CY224" i="24"/>
  <c r="DC223" i="24"/>
  <c r="DB223" i="24"/>
  <c r="CZ223" i="24"/>
  <c r="CY223" i="24"/>
  <c r="DC222" i="24"/>
  <c r="DB222" i="24"/>
  <c r="CZ222" i="24"/>
  <c r="CY222" i="24"/>
  <c r="DC221" i="24"/>
  <c r="DB221" i="24"/>
  <c r="CZ221" i="24"/>
  <c r="CY221" i="24"/>
  <c r="DC220" i="24"/>
  <c r="DB220" i="24"/>
  <c r="CZ220" i="24"/>
  <c r="CY220" i="24"/>
  <c r="DC219" i="24"/>
  <c r="DB219" i="24"/>
  <c r="CZ219" i="24"/>
  <c r="CY219" i="24"/>
  <c r="DC218" i="24"/>
  <c r="DB218" i="24"/>
  <c r="CZ218" i="24"/>
  <c r="CY218" i="24"/>
  <c r="DC217" i="24"/>
  <c r="DB217" i="24"/>
  <c r="CZ217" i="24"/>
  <c r="CY217" i="24"/>
  <c r="DC216" i="24"/>
  <c r="DB216" i="24"/>
  <c r="CZ216" i="24"/>
  <c r="CY216" i="24"/>
  <c r="DC215" i="24"/>
  <c r="DB215" i="24"/>
  <c r="CZ215" i="24"/>
  <c r="CY215" i="24"/>
  <c r="DC214" i="24"/>
  <c r="DB214" i="24"/>
  <c r="CZ214" i="24"/>
  <c r="CY214" i="24"/>
  <c r="DC213" i="24"/>
  <c r="DB213" i="24"/>
  <c r="CZ213" i="24"/>
  <c r="CY213" i="24"/>
  <c r="DC212" i="24"/>
  <c r="DB212" i="24"/>
  <c r="CZ212" i="24"/>
  <c r="CY212" i="24"/>
  <c r="DC211" i="24"/>
  <c r="DB211" i="24"/>
  <c r="CZ211" i="24"/>
  <c r="CY211" i="24"/>
  <c r="DC210" i="24"/>
  <c r="DB210" i="24"/>
  <c r="CZ210" i="24"/>
  <c r="CY210" i="24"/>
  <c r="DC209" i="24"/>
  <c r="DB209" i="24"/>
  <c r="CZ209" i="24"/>
  <c r="CY209" i="24"/>
  <c r="DC208" i="24"/>
  <c r="DB208" i="24"/>
  <c r="CZ208" i="24"/>
  <c r="CY208" i="24"/>
  <c r="DC207" i="24"/>
  <c r="DB207" i="24"/>
  <c r="CZ207" i="24"/>
  <c r="CY207" i="24"/>
  <c r="DC206" i="24"/>
  <c r="DB206" i="24"/>
  <c r="CZ206" i="24"/>
  <c r="CY206" i="24"/>
  <c r="DC205" i="24"/>
  <c r="DB205" i="24"/>
  <c r="CZ205" i="24"/>
  <c r="CY205" i="24"/>
  <c r="DC204" i="24"/>
  <c r="DB204" i="24"/>
  <c r="CZ204" i="24"/>
  <c r="CY204" i="24"/>
  <c r="DC203" i="24"/>
  <c r="DB203" i="24"/>
  <c r="CZ203" i="24"/>
  <c r="CY203" i="24"/>
  <c r="DC202" i="24"/>
  <c r="DB202" i="24"/>
  <c r="CZ202" i="24"/>
  <c r="CY202" i="24"/>
  <c r="DC201" i="24"/>
  <c r="DB201" i="24"/>
  <c r="CZ201" i="24"/>
  <c r="CY201" i="24"/>
  <c r="DC200" i="24"/>
  <c r="DB200" i="24"/>
  <c r="CZ200" i="24"/>
  <c r="CY200" i="24"/>
  <c r="DC199" i="24"/>
  <c r="DB199" i="24"/>
  <c r="CZ199" i="24"/>
  <c r="CY199" i="24"/>
  <c r="DC198" i="24"/>
  <c r="DB198" i="24"/>
  <c r="CZ198" i="24"/>
  <c r="CY198" i="24"/>
  <c r="DC197" i="24"/>
  <c r="DB197" i="24"/>
  <c r="CZ197" i="24"/>
  <c r="CY197" i="24"/>
  <c r="DC196" i="24"/>
  <c r="DB196" i="24"/>
  <c r="CZ196" i="24"/>
  <c r="CY196" i="24"/>
  <c r="DC195" i="24"/>
  <c r="DB195" i="24"/>
  <c r="CZ195" i="24"/>
  <c r="CY195" i="24"/>
  <c r="DC194" i="24"/>
  <c r="DB194" i="24"/>
  <c r="CZ194" i="24"/>
  <c r="CY194" i="24"/>
  <c r="DC193" i="24"/>
  <c r="DB193" i="24"/>
  <c r="CZ193" i="24"/>
  <c r="CY193" i="24"/>
  <c r="DC192" i="24"/>
  <c r="DB192" i="24"/>
  <c r="CZ192" i="24"/>
  <c r="CY192" i="24"/>
  <c r="DC191" i="24"/>
  <c r="DB191" i="24"/>
  <c r="CZ191" i="24"/>
  <c r="CY191" i="24"/>
  <c r="DC190" i="24"/>
  <c r="DB190" i="24"/>
  <c r="CZ190" i="24"/>
  <c r="CY190" i="24"/>
  <c r="DC189" i="24"/>
  <c r="DB189" i="24"/>
  <c r="CZ189" i="24"/>
  <c r="CY189" i="24"/>
  <c r="DC188" i="24"/>
  <c r="DB188" i="24"/>
  <c r="CZ188" i="24"/>
  <c r="CY188" i="24"/>
  <c r="DC187" i="24"/>
  <c r="DB187" i="24"/>
  <c r="CZ187" i="24"/>
  <c r="CY187" i="24"/>
  <c r="DC186" i="24"/>
  <c r="DB186" i="24"/>
  <c r="CZ186" i="24"/>
  <c r="CY186" i="24"/>
  <c r="DC185" i="24"/>
  <c r="DB185" i="24"/>
  <c r="CZ185" i="24"/>
  <c r="CY185" i="24"/>
  <c r="DC184" i="24"/>
  <c r="DB184" i="24"/>
  <c r="CZ184" i="24"/>
  <c r="CY184" i="24"/>
  <c r="DC183" i="24"/>
  <c r="DB183" i="24"/>
  <c r="CZ183" i="24"/>
  <c r="CY183" i="24"/>
  <c r="DC182" i="24"/>
  <c r="DB182" i="24"/>
  <c r="CZ182" i="24"/>
  <c r="CY182" i="24"/>
  <c r="DC181" i="24"/>
  <c r="DB181" i="24"/>
  <c r="CZ181" i="24"/>
  <c r="CY181" i="24"/>
  <c r="DC180" i="24"/>
  <c r="DB180" i="24"/>
  <c r="CZ180" i="24"/>
  <c r="CY180" i="24"/>
  <c r="DC179" i="24"/>
  <c r="DB179" i="24"/>
  <c r="CZ179" i="24"/>
  <c r="CY179" i="24"/>
  <c r="DC178" i="24"/>
  <c r="DB178" i="24"/>
  <c r="CZ178" i="24"/>
  <c r="CY178" i="24"/>
  <c r="DC177" i="24"/>
  <c r="DB177" i="24"/>
  <c r="CZ177" i="24"/>
  <c r="CY177" i="24"/>
  <c r="DC176" i="24"/>
  <c r="DB176" i="24"/>
  <c r="CZ176" i="24"/>
  <c r="CY176" i="24"/>
  <c r="DC175" i="24"/>
  <c r="DB175" i="24"/>
  <c r="CZ175" i="24"/>
  <c r="CY175" i="24"/>
  <c r="DC174" i="24"/>
  <c r="DB174" i="24"/>
  <c r="CZ174" i="24"/>
  <c r="CY174" i="24"/>
  <c r="DC173" i="24"/>
  <c r="DB173" i="24"/>
  <c r="CZ173" i="24"/>
  <c r="CY173" i="24"/>
  <c r="DC172" i="24"/>
  <c r="DB172" i="24"/>
  <c r="CZ172" i="24"/>
  <c r="CY172" i="24"/>
  <c r="DC171" i="24"/>
  <c r="DB171" i="24"/>
  <c r="CZ171" i="24"/>
  <c r="CY171" i="24"/>
  <c r="DC170" i="24"/>
  <c r="DB170" i="24"/>
  <c r="CZ170" i="24"/>
  <c r="CY170" i="24"/>
  <c r="DC169" i="24"/>
  <c r="DB169" i="24"/>
  <c r="CZ169" i="24"/>
  <c r="CY169" i="24"/>
  <c r="DC168" i="24"/>
  <c r="DB168" i="24"/>
  <c r="CZ168" i="24"/>
  <c r="CY168" i="24"/>
  <c r="DC167" i="24"/>
  <c r="DB167" i="24"/>
  <c r="CZ167" i="24"/>
  <c r="CY167" i="24"/>
  <c r="DC166" i="24"/>
  <c r="DB166" i="24"/>
  <c r="CZ166" i="24"/>
  <c r="CY166" i="24"/>
  <c r="DC165" i="24"/>
  <c r="DB165" i="24"/>
  <c r="CZ165" i="24"/>
  <c r="CY165" i="24"/>
  <c r="DC164" i="24"/>
  <c r="DB164" i="24"/>
  <c r="CZ164" i="24"/>
  <c r="CY164" i="24"/>
  <c r="DC163" i="24"/>
  <c r="DB163" i="24"/>
  <c r="CZ163" i="24"/>
  <c r="CY163" i="24"/>
  <c r="DC162" i="24"/>
  <c r="DB162" i="24"/>
  <c r="CZ162" i="24"/>
  <c r="CY162" i="24"/>
  <c r="DC161" i="24"/>
  <c r="DB161" i="24"/>
  <c r="CZ161" i="24"/>
  <c r="CY161" i="24"/>
  <c r="DC160" i="24"/>
  <c r="DB160" i="24"/>
  <c r="CZ160" i="24"/>
  <c r="CY160" i="24"/>
  <c r="DC159" i="24"/>
  <c r="DB159" i="24"/>
  <c r="CZ159" i="24"/>
  <c r="CY159" i="24"/>
  <c r="DC158" i="24"/>
  <c r="DB158" i="24"/>
  <c r="CZ158" i="24"/>
  <c r="CY158" i="24"/>
  <c r="DC157" i="24"/>
  <c r="DB157" i="24"/>
  <c r="CZ157" i="24"/>
  <c r="CY157" i="24"/>
  <c r="DC156" i="24"/>
  <c r="DB156" i="24"/>
  <c r="CZ156" i="24"/>
  <c r="CY156" i="24"/>
  <c r="DC155" i="24"/>
  <c r="DB155" i="24"/>
  <c r="CZ155" i="24"/>
  <c r="CY155" i="24"/>
  <c r="DC154" i="24"/>
  <c r="DB154" i="24"/>
  <c r="CZ154" i="24"/>
  <c r="CY154" i="24"/>
  <c r="DC153" i="24"/>
  <c r="DB153" i="24"/>
  <c r="CZ153" i="24"/>
  <c r="CY153" i="24"/>
  <c r="DC152" i="24"/>
  <c r="DB152" i="24"/>
  <c r="CZ152" i="24"/>
  <c r="CY152" i="24"/>
  <c r="DC151" i="24"/>
  <c r="DB151" i="24"/>
  <c r="CZ151" i="24"/>
  <c r="CY151" i="24"/>
  <c r="DC150" i="24"/>
  <c r="DB150" i="24"/>
  <c r="CZ150" i="24"/>
  <c r="CY150" i="24"/>
  <c r="DC149" i="24"/>
  <c r="DB149" i="24"/>
  <c r="CZ149" i="24"/>
  <c r="CY149" i="24"/>
  <c r="DC148" i="24"/>
  <c r="DB148" i="24"/>
  <c r="CZ148" i="24"/>
  <c r="CY148" i="24"/>
  <c r="DC147" i="24"/>
  <c r="DB147" i="24"/>
  <c r="CZ147" i="24"/>
  <c r="CY147" i="24"/>
  <c r="DC146" i="24"/>
  <c r="DB146" i="24"/>
  <c r="CZ146" i="24"/>
  <c r="CY146" i="24"/>
  <c r="DC145" i="24"/>
  <c r="DB145" i="24"/>
  <c r="CZ145" i="24"/>
  <c r="CY145" i="24"/>
  <c r="DC144" i="24"/>
  <c r="DB144" i="24"/>
  <c r="CZ144" i="24"/>
  <c r="CY144" i="24"/>
  <c r="DC143" i="24"/>
  <c r="DB143" i="24"/>
  <c r="CZ143" i="24"/>
  <c r="CY143" i="24"/>
  <c r="DC142" i="24"/>
  <c r="DB142" i="24"/>
  <c r="CZ142" i="24"/>
  <c r="CY142" i="24"/>
  <c r="DC141" i="24"/>
  <c r="DB141" i="24"/>
  <c r="CZ141" i="24"/>
  <c r="CY141" i="24"/>
  <c r="DC140" i="24"/>
  <c r="DB140" i="24"/>
  <c r="CZ140" i="24"/>
  <c r="CY140" i="24"/>
  <c r="DC139" i="24"/>
  <c r="DB139" i="24"/>
  <c r="CZ139" i="24"/>
  <c r="CY139" i="24"/>
  <c r="DC138" i="24"/>
  <c r="DB138" i="24"/>
  <c r="CZ138" i="24"/>
  <c r="CY138" i="24"/>
  <c r="DC137" i="24"/>
  <c r="DB137" i="24"/>
  <c r="CZ137" i="24"/>
  <c r="CY137" i="24"/>
  <c r="DC136" i="24"/>
  <c r="DB136" i="24"/>
  <c r="CZ136" i="24"/>
  <c r="CY136" i="24"/>
  <c r="DC135" i="24"/>
  <c r="DB135" i="24"/>
  <c r="CZ135" i="24"/>
  <c r="CY135" i="24"/>
  <c r="DC134" i="24"/>
  <c r="DB134" i="24"/>
  <c r="CZ134" i="24"/>
  <c r="CY134" i="24"/>
  <c r="DC133" i="24"/>
  <c r="DB133" i="24"/>
  <c r="CZ133" i="24"/>
  <c r="CY133" i="24"/>
  <c r="DC132" i="24"/>
  <c r="DB132" i="24"/>
  <c r="CZ132" i="24"/>
  <c r="CY132" i="24"/>
  <c r="DC131" i="24"/>
  <c r="DB131" i="24"/>
  <c r="CZ131" i="24"/>
  <c r="CY131" i="24"/>
  <c r="DC130" i="24"/>
  <c r="DB130" i="24"/>
  <c r="CZ130" i="24"/>
  <c r="CY130" i="24"/>
  <c r="DC129" i="24"/>
  <c r="DB129" i="24"/>
  <c r="CZ129" i="24"/>
  <c r="CY129" i="24"/>
  <c r="DC128" i="24"/>
  <c r="DB128" i="24"/>
  <c r="CZ128" i="24"/>
  <c r="CY128" i="24"/>
  <c r="DC127" i="24"/>
  <c r="DB127" i="24"/>
  <c r="CZ127" i="24"/>
  <c r="CY127" i="24"/>
  <c r="DC126" i="24"/>
  <c r="DB126" i="24"/>
  <c r="CZ126" i="24"/>
  <c r="CY126" i="24"/>
  <c r="DC125" i="24"/>
  <c r="DB125" i="24"/>
  <c r="CZ125" i="24"/>
  <c r="CY125" i="24"/>
  <c r="DC124" i="24"/>
  <c r="DB124" i="24"/>
  <c r="CZ124" i="24"/>
  <c r="CY124" i="24"/>
  <c r="DC123" i="24"/>
  <c r="DB123" i="24"/>
  <c r="CZ123" i="24"/>
  <c r="CY123" i="24"/>
  <c r="DC122" i="24"/>
  <c r="DB122" i="24"/>
  <c r="CZ122" i="24"/>
  <c r="CY122" i="24"/>
  <c r="DC121" i="24"/>
  <c r="DB121" i="24"/>
  <c r="CZ121" i="24"/>
  <c r="CY121" i="24"/>
  <c r="DC120" i="24"/>
  <c r="DB120" i="24"/>
  <c r="CZ120" i="24"/>
  <c r="CY120" i="24"/>
  <c r="DC119" i="24"/>
  <c r="DB119" i="24"/>
  <c r="CZ119" i="24"/>
  <c r="CY119" i="24"/>
  <c r="DC118" i="24"/>
  <c r="DB118" i="24"/>
  <c r="CZ118" i="24"/>
  <c r="CY118" i="24"/>
  <c r="DC117" i="24"/>
  <c r="DB117" i="24"/>
  <c r="CZ117" i="24"/>
  <c r="CY117" i="24"/>
  <c r="DC116" i="24"/>
  <c r="DB116" i="24"/>
  <c r="CZ116" i="24"/>
  <c r="CY116" i="24"/>
  <c r="DC115" i="24"/>
  <c r="DB115" i="24"/>
  <c r="CZ115" i="24"/>
  <c r="CY115" i="24"/>
  <c r="DC114" i="24"/>
  <c r="DB114" i="24"/>
  <c r="CZ114" i="24"/>
  <c r="CY114" i="24"/>
  <c r="DC113" i="24"/>
  <c r="DB113" i="24"/>
  <c r="CZ113" i="24"/>
  <c r="CY113" i="24"/>
  <c r="DC112" i="24"/>
  <c r="DB112" i="24"/>
  <c r="CZ112" i="24"/>
  <c r="CY112" i="24"/>
  <c r="DC111" i="24"/>
  <c r="DB111" i="24"/>
  <c r="CZ111" i="24"/>
  <c r="CY111" i="24"/>
  <c r="DC110" i="24"/>
  <c r="DB110" i="24"/>
  <c r="CZ110" i="24"/>
  <c r="CY110" i="24"/>
  <c r="DC109" i="24"/>
  <c r="DB109" i="24"/>
  <c r="CZ109" i="24"/>
  <c r="CY109" i="24"/>
  <c r="DC108" i="24"/>
  <c r="DB108" i="24"/>
  <c r="CZ108" i="24"/>
  <c r="CY108" i="24"/>
  <c r="DC107" i="24"/>
  <c r="DB107" i="24"/>
  <c r="CZ107" i="24"/>
  <c r="CY107" i="24"/>
  <c r="DC106" i="24"/>
  <c r="DB106" i="24"/>
  <c r="CZ106" i="24"/>
  <c r="CY106" i="24"/>
  <c r="DC105" i="24"/>
  <c r="DB105" i="24"/>
  <c r="CZ105" i="24"/>
  <c r="CY105" i="24"/>
  <c r="DC104" i="24"/>
  <c r="DB104" i="24"/>
  <c r="CZ104" i="24"/>
  <c r="CY104" i="24"/>
  <c r="DC103" i="24"/>
  <c r="DB103" i="24"/>
  <c r="CZ103" i="24"/>
  <c r="CY103" i="24"/>
  <c r="DC102" i="24"/>
  <c r="DB102" i="24"/>
  <c r="CZ102" i="24"/>
  <c r="CY102" i="24"/>
  <c r="DC101" i="24"/>
  <c r="DB101" i="24"/>
  <c r="CZ101" i="24"/>
  <c r="CY101" i="24"/>
  <c r="DC100" i="24"/>
  <c r="DB100" i="24"/>
  <c r="CZ100" i="24"/>
  <c r="CY100" i="24"/>
  <c r="DC99" i="24"/>
  <c r="DB99" i="24"/>
  <c r="CZ99" i="24"/>
  <c r="CY99" i="24"/>
  <c r="DC98" i="24"/>
  <c r="DB98" i="24"/>
  <c r="CZ98" i="24"/>
  <c r="CY98" i="24"/>
  <c r="DC97" i="24"/>
  <c r="DB97" i="24"/>
  <c r="CZ97" i="24"/>
  <c r="CY97" i="24"/>
  <c r="DC96" i="24"/>
  <c r="DB96" i="24"/>
  <c r="CZ96" i="24"/>
  <c r="CY96" i="24"/>
  <c r="DC95" i="24"/>
  <c r="DB95" i="24"/>
  <c r="CZ95" i="24"/>
  <c r="CY95" i="24"/>
  <c r="DC94" i="24"/>
  <c r="DB94" i="24"/>
  <c r="CZ94" i="24"/>
  <c r="CY94" i="24"/>
  <c r="DC93" i="24"/>
  <c r="DB93" i="24"/>
  <c r="CZ93" i="24"/>
  <c r="CY93" i="24"/>
  <c r="DC92" i="24"/>
  <c r="DB92" i="24"/>
  <c r="CZ92" i="24"/>
  <c r="CY92" i="24"/>
  <c r="DC91" i="24"/>
  <c r="DB91" i="24"/>
  <c r="CZ91" i="24"/>
  <c r="CY91" i="24"/>
  <c r="DC90" i="24"/>
  <c r="DB90" i="24"/>
  <c r="CZ90" i="24"/>
  <c r="CY90" i="24"/>
  <c r="DC89" i="24"/>
  <c r="DB89" i="24"/>
  <c r="CZ89" i="24"/>
  <c r="CY89" i="24"/>
  <c r="DC88" i="24"/>
  <c r="DB88" i="24"/>
  <c r="CZ88" i="24"/>
  <c r="CY88" i="24"/>
  <c r="DC87" i="24"/>
  <c r="DB87" i="24"/>
  <c r="CZ87" i="24"/>
  <c r="CY87" i="24"/>
  <c r="DC86" i="24"/>
  <c r="DB86" i="24"/>
  <c r="CZ86" i="24"/>
  <c r="CY86" i="24"/>
  <c r="DC85" i="24"/>
  <c r="DB85" i="24"/>
  <c r="CZ85" i="24"/>
  <c r="CY85" i="24"/>
  <c r="DC84" i="24"/>
  <c r="DB84" i="24"/>
  <c r="CZ84" i="24"/>
  <c r="CY84" i="24"/>
  <c r="DC83" i="24"/>
  <c r="DB83" i="24"/>
  <c r="CZ83" i="24"/>
  <c r="CY83" i="24"/>
  <c r="DC82" i="24"/>
  <c r="DB82" i="24"/>
  <c r="CZ82" i="24"/>
  <c r="CY82" i="24"/>
  <c r="DC81" i="24"/>
  <c r="DB81" i="24"/>
  <c r="CZ81" i="24"/>
  <c r="CY81" i="24"/>
  <c r="DC80" i="24"/>
  <c r="DB80" i="24"/>
  <c r="CZ80" i="24"/>
  <c r="CY80" i="24"/>
  <c r="DC79" i="24"/>
  <c r="DB79" i="24"/>
  <c r="CZ79" i="24"/>
  <c r="CY79" i="24"/>
  <c r="DC78" i="24"/>
  <c r="DB78" i="24"/>
  <c r="CZ78" i="24"/>
  <c r="CY78" i="24"/>
  <c r="DC77" i="24"/>
  <c r="DB77" i="24"/>
  <c r="CZ77" i="24"/>
  <c r="CY77" i="24"/>
  <c r="DC76" i="24"/>
  <c r="DB76" i="24"/>
  <c r="CZ76" i="24"/>
  <c r="CY76" i="24"/>
  <c r="DC75" i="24"/>
  <c r="DB75" i="24"/>
  <c r="CZ75" i="24"/>
  <c r="CY75" i="24"/>
  <c r="DC74" i="24"/>
  <c r="DB74" i="24"/>
  <c r="CZ74" i="24"/>
  <c r="CY74" i="24"/>
  <c r="DC73" i="24"/>
  <c r="DB73" i="24"/>
  <c r="CZ73" i="24"/>
  <c r="CY73" i="24"/>
  <c r="DC72" i="24"/>
  <c r="DB72" i="24"/>
  <c r="CZ72" i="24"/>
  <c r="CY72" i="24"/>
  <c r="DC71" i="24"/>
  <c r="DB71" i="24"/>
  <c r="CZ71" i="24"/>
  <c r="CY71" i="24"/>
  <c r="DC70" i="24"/>
  <c r="DB70" i="24"/>
  <c r="CZ70" i="24"/>
  <c r="CY70" i="24"/>
  <c r="DC69" i="24"/>
  <c r="DB69" i="24"/>
  <c r="CZ69" i="24"/>
  <c r="CY69" i="24"/>
  <c r="DC68" i="24"/>
  <c r="DB68" i="24"/>
  <c r="CZ68" i="24"/>
  <c r="CY68" i="24"/>
  <c r="DC67" i="24"/>
  <c r="DB67" i="24"/>
  <c r="CZ67" i="24"/>
  <c r="CY67" i="24"/>
  <c r="DC66" i="24"/>
  <c r="DB66" i="24"/>
  <c r="CZ66" i="24"/>
  <c r="CY66" i="24"/>
  <c r="DC65" i="24"/>
  <c r="DB65" i="24"/>
  <c r="CZ65" i="24"/>
  <c r="CY65" i="24"/>
  <c r="DC64" i="24"/>
  <c r="DB64" i="24"/>
  <c r="CZ64" i="24"/>
  <c r="CY64" i="24"/>
  <c r="DC63" i="24"/>
  <c r="DB63" i="24"/>
  <c r="CZ63" i="24"/>
  <c r="CY63" i="24"/>
  <c r="DC62" i="24"/>
  <c r="DB62" i="24"/>
  <c r="CZ62" i="24"/>
  <c r="CY62" i="24"/>
  <c r="DC61" i="24"/>
  <c r="DB61" i="24"/>
  <c r="CZ61" i="24"/>
  <c r="CY61" i="24"/>
  <c r="DC60" i="24"/>
  <c r="DB60" i="24"/>
  <c r="CZ60" i="24"/>
  <c r="CY60" i="24"/>
  <c r="DC59" i="24"/>
  <c r="DB59" i="24"/>
  <c r="CZ59" i="24"/>
  <c r="CY59" i="24"/>
  <c r="DC58" i="24"/>
  <c r="DB58" i="24"/>
  <c r="CZ58" i="24"/>
  <c r="CY58" i="24"/>
  <c r="DC57" i="24"/>
  <c r="DB57" i="24"/>
  <c r="CZ57" i="24"/>
  <c r="CY57" i="24"/>
  <c r="DC56" i="24"/>
  <c r="DB56" i="24"/>
  <c r="CZ56" i="24"/>
  <c r="CY56" i="24"/>
  <c r="DC55" i="24"/>
  <c r="DB55" i="24"/>
  <c r="CZ55" i="24"/>
  <c r="CY55" i="24"/>
  <c r="DC54" i="24"/>
  <c r="DB54" i="24"/>
  <c r="CZ54" i="24"/>
  <c r="CY54" i="24"/>
  <c r="DC53" i="24"/>
  <c r="DB53" i="24"/>
  <c r="CZ53" i="24"/>
  <c r="CY53" i="24"/>
  <c r="DC52" i="24"/>
  <c r="DB52" i="24"/>
  <c r="CZ52" i="24"/>
  <c r="CY52" i="24"/>
  <c r="DC51" i="24"/>
  <c r="DB51" i="24"/>
  <c r="CZ51" i="24"/>
  <c r="CY51" i="24"/>
  <c r="DC50" i="24"/>
  <c r="DB50" i="24"/>
  <c r="CZ50" i="24"/>
  <c r="CY50" i="24"/>
  <c r="DC49" i="24"/>
  <c r="DB49" i="24"/>
  <c r="CZ49" i="24"/>
  <c r="CY49" i="24"/>
  <c r="DC48" i="24"/>
  <c r="DB48" i="24"/>
  <c r="CZ48" i="24"/>
  <c r="CY48" i="24"/>
  <c r="DC47" i="24"/>
  <c r="DB47" i="24"/>
  <c r="CZ47" i="24"/>
  <c r="CY47" i="24"/>
  <c r="DC46" i="24"/>
  <c r="DB46" i="24"/>
  <c r="CZ46" i="24"/>
  <c r="CY46" i="24"/>
  <c r="DC45" i="24"/>
  <c r="DB45" i="24"/>
  <c r="CZ45" i="24"/>
  <c r="CY45" i="24"/>
  <c r="DC44" i="24"/>
  <c r="DB44" i="24"/>
  <c r="CZ44" i="24"/>
  <c r="CY44" i="24"/>
  <c r="DC43" i="24"/>
  <c r="DB43" i="24"/>
  <c r="CZ43" i="24"/>
  <c r="CY43" i="24"/>
  <c r="DC42" i="24"/>
  <c r="DB42" i="24"/>
  <c r="CZ42" i="24"/>
  <c r="CY42" i="24"/>
  <c r="DC41" i="24"/>
  <c r="DB41" i="24"/>
  <c r="CZ41" i="24"/>
  <c r="CY41" i="24"/>
  <c r="DC40" i="24"/>
  <c r="DB40" i="24"/>
  <c r="CZ40" i="24"/>
  <c r="CY40" i="24"/>
  <c r="DC39" i="24"/>
  <c r="DB39" i="24"/>
  <c r="CZ39" i="24"/>
  <c r="CY39" i="24"/>
  <c r="DC38" i="24"/>
  <c r="DB38" i="24"/>
  <c r="CZ38" i="24"/>
  <c r="CY38" i="24"/>
  <c r="DC37" i="24"/>
  <c r="DB37" i="24"/>
  <c r="CZ37" i="24"/>
  <c r="CY37" i="24"/>
  <c r="DC36" i="24"/>
  <c r="DB36" i="24"/>
  <c r="CZ36" i="24"/>
  <c r="CY36" i="24"/>
  <c r="DC35" i="24"/>
  <c r="DB35" i="24"/>
  <c r="CZ35" i="24"/>
  <c r="CY35" i="24"/>
  <c r="DC34" i="24"/>
  <c r="DB34" i="24"/>
  <c r="CZ34" i="24"/>
  <c r="CY34" i="24"/>
  <c r="DC33" i="24"/>
  <c r="DB33" i="24"/>
  <c r="CZ33" i="24"/>
  <c r="CY33" i="24"/>
  <c r="DC32" i="24"/>
  <c r="DB32" i="24"/>
  <c r="CZ32" i="24"/>
  <c r="CY32" i="24"/>
  <c r="DC31" i="24"/>
  <c r="DB31" i="24"/>
  <c r="CZ31" i="24"/>
  <c r="CY31" i="24"/>
  <c r="DC30" i="24"/>
  <c r="DB30" i="24"/>
  <c r="CZ30" i="24"/>
  <c r="CY30" i="24"/>
  <c r="DC29" i="24"/>
  <c r="DB29" i="24"/>
  <c r="CZ29" i="24"/>
  <c r="CY29" i="24"/>
  <c r="DC28" i="24"/>
  <c r="DB28" i="24"/>
  <c r="CZ28" i="24"/>
  <c r="CY28" i="24"/>
  <c r="DC27" i="24"/>
  <c r="DB27" i="24"/>
  <c r="CZ27" i="24"/>
  <c r="CY27" i="24"/>
  <c r="DC26" i="24"/>
  <c r="DB26" i="24"/>
  <c r="CZ26" i="24"/>
  <c r="CY26" i="24"/>
  <c r="DC25" i="24"/>
  <c r="DB25" i="24"/>
  <c r="CZ25" i="24"/>
  <c r="CY25" i="24"/>
  <c r="DC24" i="24"/>
  <c r="DB24" i="24"/>
  <c r="CZ24" i="24"/>
  <c r="CY24" i="24"/>
  <c r="DC23" i="24"/>
  <c r="DB23" i="24"/>
  <c r="CZ23" i="24"/>
  <c r="CY23" i="24"/>
  <c r="DC22" i="24"/>
  <c r="DB22" i="24"/>
  <c r="CZ22" i="24"/>
  <c r="CY22" i="24"/>
  <c r="DC21" i="24"/>
  <c r="DB21" i="24"/>
  <c r="CZ21" i="24"/>
  <c r="CY21" i="24"/>
  <c r="DC20" i="24"/>
  <c r="DB20" i="24"/>
  <c r="CZ20" i="24"/>
  <c r="CY20" i="24"/>
  <c r="DC19" i="24"/>
  <c r="DB19" i="24"/>
  <c r="CZ19" i="24"/>
  <c r="CY19" i="24"/>
  <c r="DC18" i="24"/>
  <c r="DB18" i="24"/>
  <c r="CZ18" i="24"/>
  <c r="CY18" i="24"/>
  <c r="DC17" i="24"/>
  <c r="DB17" i="24"/>
  <c r="CZ17" i="24"/>
  <c r="CY17" i="24"/>
  <c r="DC16" i="24"/>
  <c r="DB16" i="24"/>
  <c r="CZ16" i="24"/>
  <c r="CY16" i="24"/>
  <c r="DC15" i="24"/>
  <c r="DB15" i="24"/>
  <c r="CZ15" i="24"/>
  <c r="CY15" i="24"/>
  <c r="DC14" i="24"/>
  <c r="DB14" i="24"/>
  <c r="CZ14" i="24"/>
  <c r="CY14" i="24"/>
  <c r="DC13" i="24"/>
  <c r="DB13" i="24"/>
  <c r="CZ13" i="24"/>
  <c r="CY13" i="24"/>
  <c r="DC12" i="24"/>
  <c r="DB12" i="24"/>
  <c r="CZ12" i="24"/>
  <c r="CY12" i="24"/>
  <c r="DC11" i="24"/>
  <c r="DB11" i="24"/>
  <c r="CZ11" i="24"/>
  <c r="CY11" i="24"/>
  <c r="DC10" i="24"/>
  <c r="DB10" i="24"/>
  <c r="CZ10" i="24"/>
  <c r="CY10" i="24"/>
  <c r="DC9" i="24"/>
  <c r="DB9" i="24"/>
  <c r="CZ9" i="24"/>
  <c r="CY9" i="24"/>
  <c r="DC8" i="24"/>
  <c r="DB8" i="24"/>
  <c r="CZ8" i="24"/>
  <c r="CY8" i="24"/>
  <c r="DC7" i="24"/>
  <c r="DB7" i="24"/>
  <c r="CZ7" i="24"/>
  <c r="CY7" i="24"/>
  <c r="DC6" i="24"/>
  <c r="DB6" i="24"/>
  <c r="CZ6" i="24"/>
  <c r="CY6" i="24"/>
  <c r="DC5" i="24"/>
  <c r="DB5" i="24"/>
  <c r="CZ5" i="24"/>
  <c r="CY5" i="24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Y27" i="2"/>
  <c r="Y36" i="2"/>
  <c r="A2" i="23"/>
  <c r="A4" i="23" s="1"/>
  <c r="S102" i="26" l="1"/>
  <c r="G91" i="26"/>
  <c r="L91" i="26" s="1"/>
  <c r="Q103" i="26"/>
  <c r="Q93" i="26"/>
  <c r="S97" i="26"/>
  <c r="Q101" i="26"/>
  <c r="S104" i="26"/>
  <c r="S95" i="26"/>
  <c r="Q92" i="26"/>
  <c r="Q100" i="26"/>
  <c r="Q94" i="26"/>
  <c r="Q98" i="26"/>
  <c r="Q102" i="26"/>
  <c r="S92" i="26"/>
  <c r="S96" i="26"/>
  <c r="S101" i="26"/>
  <c r="Q97" i="26"/>
  <c r="S100" i="26"/>
  <c r="S94" i="26"/>
  <c r="Q95" i="26"/>
  <c r="S98" i="26"/>
  <c r="S93" i="26"/>
  <c r="Q96" i="26"/>
  <c r="Q99" i="26"/>
  <c r="S99" i="26"/>
  <c r="Q104" i="26"/>
  <c r="S103" i="26"/>
  <c r="AD27" i="25"/>
  <c r="I59" i="25"/>
  <c r="AD21" i="25"/>
  <c r="Y54" i="25"/>
  <c r="Y60" i="25"/>
  <c r="I62" i="25"/>
  <c r="AA13" i="25"/>
  <c r="Y57" i="25"/>
  <c r="AD33" i="25"/>
  <c r="AA43" i="25"/>
  <c r="AA47" i="25"/>
  <c r="AA26" i="25"/>
  <c r="F60" i="25"/>
  <c r="AA48" i="25"/>
  <c r="AD38" i="25"/>
  <c r="AD26" i="25"/>
  <c r="AA45" i="25"/>
  <c r="I60" i="25"/>
  <c r="Z62" i="25"/>
  <c r="Z57" i="25"/>
  <c r="AC45" i="25"/>
  <c r="AD20" i="25"/>
  <c r="AC28" i="25"/>
  <c r="AC43" i="25"/>
  <c r="AA46" i="25"/>
  <c r="AC49" i="25"/>
  <c r="AA50" i="25"/>
  <c r="Z53" i="25"/>
  <c r="Y19" i="25"/>
  <c r="AD28" i="25"/>
  <c r="AC15" i="25"/>
  <c r="AD24" i="25"/>
  <c r="AA34" i="25"/>
  <c r="AC47" i="25"/>
  <c r="Z56" i="25"/>
  <c r="AC23" i="25"/>
  <c r="AD36" i="25"/>
  <c r="AA38" i="25"/>
  <c r="AC46" i="25"/>
  <c r="AC50" i="25"/>
  <c r="Z58" i="25"/>
  <c r="AC13" i="25"/>
  <c r="F32" i="25"/>
  <c r="AD23" i="25"/>
  <c r="I58" i="25"/>
  <c r="AA8" i="25"/>
  <c r="AD22" i="25"/>
  <c r="AA28" i="25"/>
  <c r="AD34" i="25"/>
  <c r="F57" i="25"/>
  <c r="Z64" i="25"/>
  <c r="AA15" i="25"/>
  <c r="AA30" i="25"/>
  <c r="F19" i="25"/>
  <c r="D66" i="25"/>
  <c r="AG57" i="25"/>
  <c r="AA10" i="25"/>
  <c r="AA11" i="25"/>
  <c r="AH55" i="25"/>
  <c r="F63" i="25"/>
  <c r="AC21" i="25"/>
  <c r="AA29" i="25"/>
  <c r="AA35" i="25"/>
  <c r="F53" i="25"/>
  <c r="AH54" i="25"/>
  <c r="AH59" i="25"/>
  <c r="F62" i="25"/>
  <c r="AG56" i="25"/>
  <c r="AG62" i="25"/>
  <c r="AA14" i="25"/>
  <c r="AA44" i="25"/>
  <c r="Z54" i="25"/>
  <c r="Z59" i="25"/>
  <c r="Y61" i="25"/>
  <c r="AC9" i="25"/>
  <c r="AC12" i="25"/>
  <c r="AA23" i="25"/>
  <c r="AD30" i="25"/>
  <c r="Z32" i="25"/>
  <c r="AG64" i="25"/>
  <c r="AC8" i="25"/>
  <c r="AC11" i="25"/>
  <c r="AC16" i="25"/>
  <c r="Z19" i="25"/>
  <c r="AA37" i="25"/>
  <c r="F55" i="25"/>
  <c r="F61" i="25"/>
  <c r="Y62" i="25"/>
  <c r="AA9" i="25"/>
  <c r="AD10" i="25"/>
  <c r="AD15" i="25"/>
  <c r="I19" i="25"/>
  <c r="AE9" i="25" s="1"/>
  <c r="AC22" i="25"/>
  <c r="AA27" i="25"/>
  <c r="I53" i="25"/>
  <c r="AE44" i="25" s="1"/>
  <c r="AA21" i="25"/>
  <c r="AA22" i="25"/>
  <c r="AA12" i="25"/>
  <c r="AD13" i="25"/>
  <c r="I32" i="25"/>
  <c r="AA20" i="25"/>
  <c r="AA24" i="25"/>
  <c r="O5" i="25"/>
  <c r="AD12" i="25"/>
  <c r="AD16" i="25"/>
  <c r="AC20" i="25"/>
  <c r="F41" i="25"/>
  <c r="AA36" i="25"/>
  <c r="AC38" i="25"/>
  <c r="AC37" i="25"/>
  <c r="AC36" i="25"/>
  <c r="AC35" i="25"/>
  <c r="AC34" i="25"/>
  <c r="AC33" i="25"/>
  <c r="Y41" i="25"/>
  <c r="AD11" i="25"/>
  <c r="AA16" i="25"/>
  <c r="Y32" i="25"/>
  <c r="AC30" i="25"/>
  <c r="AC29" i="25"/>
  <c r="AC27" i="25"/>
  <c r="AC26" i="25"/>
  <c r="I41" i="25"/>
  <c r="AE36" i="25" s="1"/>
  <c r="AA33" i="25"/>
  <c r="Z41" i="25"/>
  <c r="AD39" i="25"/>
  <c r="AD37" i="25"/>
  <c r="AA42" i="25"/>
  <c r="AD9" i="25"/>
  <c r="AD8" i="25"/>
  <c r="AC44" i="25"/>
  <c r="E66" i="25"/>
  <c r="F54" i="25"/>
  <c r="Z55" i="25"/>
  <c r="AH57" i="25"/>
  <c r="AG60" i="25"/>
  <c r="AG63" i="25"/>
  <c r="AA49" i="25"/>
  <c r="AG54" i="25"/>
  <c r="F58" i="25"/>
  <c r="AH60" i="25"/>
  <c r="AH61" i="25"/>
  <c r="AH63" i="25"/>
  <c r="Z63" i="25"/>
  <c r="H66" i="25"/>
  <c r="AH58" i="25"/>
  <c r="AH62" i="25"/>
  <c r="AH64" i="25"/>
  <c r="AD47" i="25"/>
  <c r="AD50" i="25"/>
  <c r="AD48" i="25"/>
  <c r="AD49" i="25"/>
  <c r="AD45" i="25"/>
  <c r="AD46" i="25"/>
  <c r="AD42" i="25"/>
  <c r="AD44" i="25"/>
  <c r="AD43" i="25"/>
  <c r="I54" i="25"/>
  <c r="F56" i="25"/>
  <c r="AG58" i="25"/>
  <c r="Y58" i="25"/>
  <c r="Y53" i="25"/>
  <c r="G66" i="25"/>
  <c r="AG61" i="25"/>
  <c r="AG55" i="25"/>
  <c r="Y55" i="25"/>
  <c r="I55" i="25"/>
  <c r="AH56" i="25"/>
  <c r="Y59" i="25"/>
  <c r="F59" i="25"/>
  <c r="AA59" i="25" s="1"/>
  <c r="AG59" i="25"/>
  <c r="AC42" i="25"/>
  <c r="Y56" i="25"/>
  <c r="I56" i="25"/>
  <c r="Z60" i="25"/>
  <c r="I63" i="25"/>
  <c r="Y63" i="25"/>
  <c r="I61" i="25"/>
  <c r="Z61" i="25"/>
  <c r="I64" i="25"/>
  <c r="Y64" i="25"/>
  <c r="I57" i="25"/>
  <c r="M5" i="2"/>
  <c r="N5" i="2"/>
  <c r="Q95" i="20"/>
  <c r="P95" i="20"/>
  <c r="D56" i="2"/>
  <c r="AA60" i="25" l="1"/>
  <c r="Y66" i="25"/>
  <c r="AA62" i="25"/>
  <c r="AA58" i="25"/>
  <c r="AE45" i="25"/>
  <c r="AA32" i="25"/>
  <c r="AE47" i="25"/>
  <c r="AI60" i="25"/>
  <c r="Z66" i="25"/>
  <c r="AE35" i="25"/>
  <c r="AE29" i="25"/>
  <c r="AE20" i="25"/>
  <c r="AE22" i="25"/>
  <c r="AI62" i="25"/>
  <c r="AE30" i="25"/>
  <c r="AI58" i="25"/>
  <c r="AE28" i="25"/>
  <c r="F66" i="25"/>
  <c r="AE27" i="25"/>
  <c r="AA61" i="25"/>
  <c r="AI61" i="25"/>
  <c r="AE26" i="25"/>
  <c r="AE24" i="25"/>
  <c r="AE23" i="25"/>
  <c r="AI63" i="25"/>
  <c r="AA63" i="25"/>
  <c r="AI54" i="25"/>
  <c r="AI59" i="25"/>
  <c r="I66" i="25"/>
  <c r="AA54" i="25"/>
  <c r="AE46" i="25"/>
  <c r="AE43" i="25"/>
  <c r="AE50" i="25"/>
  <c r="AA53" i="25"/>
  <c r="AE49" i="25"/>
  <c r="AE15" i="25"/>
  <c r="AE13" i="25"/>
  <c r="AE11" i="25"/>
  <c r="AE10" i="25"/>
  <c r="AE14" i="25"/>
  <c r="AE8" i="25"/>
  <c r="AA19" i="25"/>
  <c r="AI57" i="25"/>
  <c r="AA57" i="25"/>
  <c r="AA55" i="25"/>
  <c r="AI55" i="25"/>
  <c r="AE42" i="25"/>
  <c r="AE21" i="25"/>
  <c r="AE39" i="25"/>
  <c r="AA41" i="25"/>
  <c r="AE33" i="25"/>
  <c r="AE34" i="25"/>
  <c r="AE37" i="25"/>
  <c r="AE38" i="25"/>
  <c r="AA64" i="25"/>
  <c r="AI64" i="25"/>
  <c r="AI56" i="25"/>
  <c r="AA56" i="25"/>
  <c r="AE48" i="25"/>
  <c r="AE16" i="25"/>
  <c r="AE12" i="25"/>
  <c r="Q94" i="20"/>
  <c r="R94" i="20" s="1"/>
  <c r="P94" i="20"/>
  <c r="Q93" i="20"/>
  <c r="P93" i="20"/>
  <c r="Q92" i="20"/>
  <c r="P92" i="20"/>
  <c r="Q91" i="20"/>
  <c r="P91" i="20"/>
  <c r="Q90" i="20"/>
  <c r="P90" i="20"/>
  <c r="Q100" i="20"/>
  <c r="P102" i="20"/>
  <c r="D51" i="2"/>
  <c r="D89" i="20"/>
  <c r="Y45" i="2"/>
  <c r="E89" i="20"/>
  <c r="G61" i="2"/>
  <c r="H61" i="2"/>
  <c r="H60" i="2"/>
  <c r="G60" i="2"/>
  <c r="H59" i="2"/>
  <c r="G59" i="2"/>
  <c r="H58" i="2"/>
  <c r="G58" i="2"/>
  <c r="H57" i="2"/>
  <c r="G57" i="2"/>
  <c r="H56" i="2"/>
  <c r="G56" i="2"/>
  <c r="G52" i="2"/>
  <c r="H52" i="2"/>
  <c r="G53" i="2"/>
  <c r="H53" i="2"/>
  <c r="G54" i="2"/>
  <c r="H54" i="2"/>
  <c r="G55" i="2"/>
  <c r="H55" i="2"/>
  <c r="H51" i="2"/>
  <c r="G51" i="2"/>
  <c r="E59" i="2"/>
  <c r="D60" i="2"/>
  <c r="D59" i="2"/>
  <c r="E58" i="2"/>
  <c r="D58" i="2"/>
  <c r="E57" i="2"/>
  <c r="D57" i="2"/>
  <c r="E56" i="2"/>
  <c r="D52" i="2"/>
  <c r="E52" i="2"/>
  <c r="D53" i="2"/>
  <c r="E53" i="2"/>
  <c r="D54" i="2"/>
  <c r="E54" i="2"/>
  <c r="D55" i="2"/>
  <c r="E55" i="2"/>
  <c r="E51" i="2"/>
  <c r="J218" i="5"/>
  <c r="J213" i="5"/>
  <c r="J214" i="5"/>
  <c r="J215" i="5"/>
  <c r="J216" i="5"/>
  <c r="J217" i="5"/>
  <c r="J219" i="5"/>
  <c r="J220" i="5"/>
  <c r="J221" i="5"/>
  <c r="J212" i="5"/>
  <c r="AA66" i="25" l="1"/>
  <c r="Y60" i="2"/>
  <c r="G66" i="20"/>
  <c r="T69" i="20"/>
  <c r="A81" i="20"/>
  <c r="A60" i="20"/>
  <c r="A41" i="20"/>
  <c r="A19" i="20"/>
  <c r="T14" i="20" l="1"/>
  <c r="A82" i="20" l="1"/>
  <c r="A83" i="20"/>
  <c r="A84" i="20"/>
  <c r="A61" i="20"/>
  <c r="A62" i="20"/>
  <c r="A63" i="20"/>
  <c r="A42" i="20"/>
  <c r="A43" i="20"/>
  <c r="A44" i="20"/>
  <c r="A22" i="20"/>
  <c r="A21" i="20" l="1"/>
  <c r="A20" i="20"/>
  <c r="A78" i="20"/>
  <c r="A79" i="20"/>
  <c r="A80" i="20"/>
  <c r="A57" i="20"/>
  <c r="A58" i="20"/>
  <c r="A59" i="20"/>
  <c r="A38" i="20"/>
  <c r="A39" i="20"/>
  <c r="A40" i="20"/>
  <c r="A16" i="20"/>
  <c r="A17" i="20"/>
  <c r="A18" i="20"/>
  <c r="T104" i="20"/>
  <c r="T105" i="20"/>
  <c r="T106" i="20"/>
  <c r="T76" i="20"/>
  <c r="T77" i="20"/>
  <c r="T78" i="20"/>
  <c r="T79" i="20"/>
  <c r="T80" i="20"/>
  <c r="T56" i="20"/>
  <c r="T57" i="20"/>
  <c r="T58" i="20"/>
  <c r="T59" i="20"/>
  <c r="T40" i="20"/>
  <c r="T35" i="20"/>
  <c r="T36" i="20"/>
  <c r="T38" i="20"/>
  <c r="T39" i="20"/>
  <c r="T34" i="20"/>
  <c r="T15" i="20"/>
  <c r="T16" i="20"/>
  <c r="T17" i="20"/>
  <c r="T18" i="20"/>
  <c r="W1" i="2" l="1"/>
  <c r="Y11" i="2"/>
  <c r="I60" i="2"/>
  <c r="F56" i="2"/>
  <c r="I36" i="2"/>
  <c r="I37" i="2"/>
  <c r="I33" i="2"/>
  <c r="I34" i="2"/>
  <c r="I35" i="2"/>
  <c r="F36" i="2"/>
  <c r="F12" i="2"/>
  <c r="O4" i="2"/>
  <c r="O3" i="2"/>
  <c r="O2" i="2"/>
  <c r="O1" i="2"/>
  <c r="O5" i="2" l="1"/>
  <c r="I57" i="2"/>
  <c r="I59" i="2"/>
  <c r="F52" i="2"/>
  <c r="F51" i="2"/>
  <c r="I56" i="2"/>
  <c r="F58" i="2"/>
  <c r="I54" i="2"/>
  <c r="F54" i="2"/>
  <c r="I52" i="2"/>
  <c r="F57" i="2"/>
  <c r="F53" i="2"/>
  <c r="I53" i="2"/>
  <c r="I58" i="2"/>
  <c r="I51" i="2"/>
  <c r="F55" i="2"/>
  <c r="I55" i="2"/>
  <c r="R90" i="20"/>
  <c r="F59" i="2"/>
  <c r="R6" i="20" l="1"/>
  <c r="R7" i="20"/>
  <c r="R8" i="20"/>
  <c r="R9" i="20"/>
  <c r="R10" i="20"/>
  <c r="R11" i="20"/>
  <c r="R12" i="20"/>
  <c r="R13" i="20"/>
  <c r="R5" i="20"/>
  <c r="I44" i="2"/>
  <c r="I41" i="2"/>
  <c r="I42" i="2"/>
  <c r="I43" i="2"/>
  <c r="I45" i="2"/>
  <c r="I46" i="2"/>
  <c r="I47" i="2"/>
  <c r="I48" i="2"/>
  <c r="I40" i="2"/>
  <c r="F41" i="2"/>
  <c r="F42" i="2"/>
  <c r="F43" i="2"/>
  <c r="F44" i="2"/>
  <c r="F45" i="2"/>
  <c r="F46" i="2"/>
  <c r="F47" i="2"/>
  <c r="F48" i="2"/>
  <c r="F40" i="2"/>
  <c r="G25" i="20" l="1"/>
  <c r="A49" i="2"/>
  <c r="A38" i="2"/>
  <c r="A29" i="2"/>
  <c r="A17" i="2"/>
  <c r="H3" i="21" l="1"/>
  <c r="E2" i="21"/>
  <c r="D2" i="21"/>
  <c r="E101" i="21"/>
  <c r="D101" i="21"/>
  <c r="E100" i="21"/>
  <c r="D100" i="21"/>
  <c r="E99" i="21"/>
  <c r="D99" i="21"/>
  <c r="E98" i="21"/>
  <c r="D98" i="21"/>
  <c r="E97" i="21"/>
  <c r="D97" i="21"/>
  <c r="E96" i="21"/>
  <c r="D96" i="21"/>
  <c r="E95" i="21"/>
  <c r="D95" i="21"/>
  <c r="E94" i="21"/>
  <c r="D94" i="21"/>
  <c r="E93" i="21"/>
  <c r="D93" i="21"/>
  <c r="E92" i="21"/>
  <c r="D92" i="21"/>
  <c r="E91" i="21"/>
  <c r="D91" i="21"/>
  <c r="E90" i="21"/>
  <c r="D90" i="21"/>
  <c r="E89" i="21"/>
  <c r="D89" i="21"/>
  <c r="E88" i="21"/>
  <c r="D88" i="21"/>
  <c r="E87" i="21"/>
  <c r="D87" i="21"/>
  <c r="E86" i="21"/>
  <c r="D86" i="21"/>
  <c r="E85" i="21"/>
  <c r="D85" i="21"/>
  <c r="E84" i="21"/>
  <c r="D84" i="21"/>
  <c r="E83" i="21"/>
  <c r="D83" i="21"/>
  <c r="E82" i="21"/>
  <c r="D82" i="21"/>
  <c r="E81" i="21"/>
  <c r="D81" i="21"/>
  <c r="E80" i="21"/>
  <c r="D80" i="21"/>
  <c r="E79" i="21"/>
  <c r="D79" i="21"/>
  <c r="E78" i="21"/>
  <c r="D78" i="21"/>
  <c r="E77" i="21"/>
  <c r="D77" i="21"/>
  <c r="E76" i="21"/>
  <c r="D76" i="21"/>
  <c r="E75" i="21"/>
  <c r="D75" i="21"/>
  <c r="E74" i="21"/>
  <c r="D74" i="21"/>
  <c r="E73" i="21"/>
  <c r="D73" i="21"/>
  <c r="E72" i="21"/>
  <c r="D72" i="21"/>
  <c r="E71" i="21"/>
  <c r="D71" i="21"/>
  <c r="E70" i="21"/>
  <c r="D70" i="21"/>
  <c r="E69" i="21"/>
  <c r="D69" i="21"/>
  <c r="E68" i="21"/>
  <c r="D68" i="21"/>
  <c r="E67" i="21"/>
  <c r="D67" i="21"/>
  <c r="E66" i="21"/>
  <c r="D66" i="21"/>
  <c r="E65" i="21"/>
  <c r="D65" i="21"/>
  <c r="E64" i="21"/>
  <c r="D64" i="21"/>
  <c r="E63" i="21"/>
  <c r="D63" i="21"/>
  <c r="E62" i="21"/>
  <c r="D62" i="21"/>
  <c r="E61" i="21"/>
  <c r="D61" i="21"/>
  <c r="E60" i="21"/>
  <c r="D60" i="21"/>
  <c r="E59" i="21"/>
  <c r="D59" i="21"/>
  <c r="E58" i="21"/>
  <c r="D58" i="21"/>
  <c r="E57" i="21"/>
  <c r="D57" i="21"/>
  <c r="E56" i="21"/>
  <c r="D56" i="21"/>
  <c r="E55" i="21"/>
  <c r="D55" i="21"/>
  <c r="E54" i="21"/>
  <c r="D54" i="21"/>
  <c r="E53" i="21"/>
  <c r="D53" i="21"/>
  <c r="E52" i="21"/>
  <c r="D52" i="21"/>
  <c r="E51" i="21"/>
  <c r="D51" i="21"/>
  <c r="E50" i="21"/>
  <c r="D50" i="21"/>
  <c r="E49" i="21"/>
  <c r="D49" i="21"/>
  <c r="E48" i="21"/>
  <c r="D48" i="21"/>
  <c r="E47" i="21"/>
  <c r="D47" i="21"/>
  <c r="E46" i="21"/>
  <c r="D46" i="21"/>
  <c r="E45" i="21"/>
  <c r="D45" i="21"/>
  <c r="E44" i="21"/>
  <c r="D44" i="21"/>
  <c r="E43" i="21"/>
  <c r="D43" i="21"/>
  <c r="E42" i="21"/>
  <c r="D42" i="21"/>
  <c r="E41" i="21"/>
  <c r="D41" i="21"/>
  <c r="E40" i="21"/>
  <c r="D40" i="21"/>
  <c r="E39" i="21"/>
  <c r="D39" i="21"/>
  <c r="E38" i="21"/>
  <c r="D38" i="21"/>
  <c r="E37" i="21"/>
  <c r="D37" i="21"/>
  <c r="E36" i="21"/>
  <c r="D36" i="21"/>
  <c r="E35" i="21"/>
  <c r="D35" i="21"/>
  <c r="E34" i="21"/>
  <c r="D34" i="21"/>
  <c r="E33" i="21"/>
  <c r="D33" i="21"/>
  <c r="E32" i="21"/>
  <c r="D32" i="21"/>
  <c r="E31" i="21"/>
  <c r="D31" i="21"/>
  <c r="E30" i="21"/>
  <c r="D30" i="21"/>
  <c r="E29" i="21"/>
  <c r="D29" i="21"/>
  <c r="E28" i="21"/>
  <c r="D28" i="21"/>
  <c r="E27" i="21"/>
  <c r="D27" i="21"/>
  <c r="E26" i="21"/>
  <c r="D26" i="21"/>
  <c r="E25" i="21"/>
  <c r="D25" i="21"/>
  <c r="E24" i="21"/>
  <c r="D24" i="21"/>
  <c r="E23" i="21"/>
  <c r="D23" i="21"/>
  <c r="E22" i="21"/>
  <c r="D22" i="21"/>
  <c r="E21" i="21"/>
  <c r="D21" i="21"/>
  <c r="E20" i="21"/>
  <c r="D20" i="21"/>
  <c r="E19" i="21"/>
  <c r="D19" i="21"/>
  <c r="E18" i="21"/>
  <c r="D18" i="21"/>
  <c r="E17" i="21"/>
  <c r="D17" i="21"/>
  <c r="E16" i="21"/>
  <c r="D16" i="21"/>
  <c r="E15" i="21"/>
  <c r="D15" i="21"/>
  <c r="E14" i="21"/>
  <c r="D14" i="21"/>
  <c r="E13" i="21"/>
  <c r="D13" i="21"/>
  <c r="E12" i="21"/>
  <c r="D12" i="21"/>
  <c r="E11" i="21"/>
  <c r="D11" i="21"/>
  <c r="E10" i="21"/>
  <c r="D10" i="21"/>
  <c r="E9" i="21"/>
  <c r="D9" i="21"/>
  <c r="E8" i="21"/>
  <c r="D8" i="21"/>
  <c r="E7" i="21"/>
  <c r="H4" i="21" s="1"/>
  <c r="D7" i="21"/>
  <c r="E6" i="21"/>
  <c r="D6" i="21"/>
  <c r="E5" i="21"/>
  <c r="D5" i="21"/>
  <c r="E4" i="21"/>
  <c r="D4" i="21"/>
  <c r="E3" i="21"/>
  <c r="D3" i="21"/>
  <c r="H2" i="21"/>
  <c r="I61" i="2"/>
  <c r="E60" i="2"/>
  <c r="F60" i="2" s="1"/>
  <c r="D61" i="2"/>
  <c r="E61" i="2"/>
  <c r="AG54" i="2" l="1"/>
  <c r="AH58" i="2"/>
  <c r="AH54" i="2"/>
  <c r="AH59" i="2"/>
  <c r="AG58" i="2"/>
  <c r="AG55" i="2"/>
  <c r="AH51" i="2"/>
  <c r="AH60" i="2"/>
  <c r="AH61" i="2"/>
  <c r="AG56" i="2"/>
  <c r="AH52" i="2"/>
  <c r="AH56" i="2"/>
  <c r="AG59" i="2"/>
  <c r="AG52" i="2"/>
  <c r="AG53" i="2"/>
  <c r="AG57" i="2"/>
  <c r="AG51" i="2"/>
  <c r="AG60" i="2"/>
  <c r="AG61" i="2"/>
  <c r="AH55" i="2"/>
  <c r="AH53" i="2"/>
  <c r="AH57" i="2"/>
  <c r="G63" i="2"/>
  <c r="H63" i="2"/>
  <c r="D63" i="2"/>
  <c r="E63" i="2"/>
  <c r="G60" i="11"/>
  <c r="H60" i="11"/>
  <c r="I60" i="11"/>
  <c r="G61" i="11"/>
  <c r="H61" i="11"/>
  <c r="I61" i="11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9" i="18"/>
  <c r="D78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2" i="18"/>
  <c r="Z63" i="2" l="1"/>
  <c r="Y63" i="2"/>
  <c r="A45" i="20"/>
  <c r="A23" i="20"/>
  <c r="P101" i="20"/>
  <c r="A85" i="20"/>
  <c r="A77" i="20"/>
  <c r="A76" i="20"/>
  <c r="T75" i="20"/>
  <c r="R75" i="20"/>
  <c r="A75" i="20"/>
  <c r="T74" i="20"/>
  <c r="R74" i="20"/>
  <c r="A74" i="20"/>
  <c r="T73" i="20"/>
  <c r="R73" i="20"/>
  <c r="A73" i="20"/>
  <c r="T72" i="20"/>
  <c r="R72" i="20"/>
  <c r="A72" i="20"/>
  <c r="T71" i="20"/>
  <c r="R71" i="20"/>
  <c r="A71" i="20"/>
  <c r="T70" i="20"/>
  <c r="R70" i="20"/>
  <c r="A70" i="20"/>
  <c r="R69" i="20"/>
  <c r="A69" i="20"/>
  <c r="T68" i="20"/>
  <c r="R68" i="20"/>
  <c r="A68" i="20"/>
  <c r="T67" i="20"/>
  <c r="R67" i="20"/>
  <c r="A67" i="20"/>
  <c r="A64" i="20"/>
  <c r="A56" i="20"/>
  <c r="A55" i="20"/>
  <c r="A54" i="20"/>
  <c r="A53" i="20"/>
  <c r="A52" i="20"/>
  <c r="A51" i="20"/>
  <c r="A50" i="20"/>
  <c r="A49" i="20"/>
  <c r="A48" i="20"/>
  <c r="G47" i="20"/>
  <c r="A37" i="20"/>
  <c r="A36" i="20"/>
  <c r="A35" i="20"/>
  <c r="A34" i="20"/>
  <c r="A33" i="20"/>
  <c r="A32" i="20"/>
  <c r="A31" i="20"/>
  <c r="A30" i="20"/>
  <c r="A29" i="20"/>
  <c r="A28" i="20"/>
  <c r="A27" i="20"/>
  <c r="A26" i="20"/>
  <c r="A25" i="20"/>
  <c r="A15" i="20"/>
  <c r="A14" i="20"/>
  <c r="A13" i="20"/>
  <c r="A12" i="20"/>
  <c r="A11" i="20"/>
  <c r="A9" i="20"/>
  <c r="A8" i="20"/>
  <c r="A7" i="20"/>
  <c r="A6" i="20"/>
  <c r="A5" i="20"/>
  <c r="G4" i="20"/>
  <c r="G58" i="11"/>
  <c r="H58" i="11"/>
  <c r="I58" i="11"/>
  <c r="G59" i="11"/>
  <c r="H59" i="11"/>
  <c r="I59" i="11"/>
  <c r="H3" i="19"/>
  <c r="H4" i="19"/>
  <c r="H2" i="18"/>
  <c r="E101" i="18"/>
  <c r="E100" i="18"/>
  <c r="E99" i="18"/>
  <c r="E98" i="18"/>
  <c r="E97" i="18"/>
  <c r="E96" i="18"/>
  <c r="E95" i="18"/>
  <c r="E94" i="18"/>
  <c r="E93" i="18"/>
  <c r="E92" i="18"/>
  <c r="E91" i="18"/>
  <c r="E90" i="18"/>
  <c r="E89" i="18"/>
  <c r="E88" i="18"/>
  <c r="E87" i="18"/>
  <c r="E86" i="18"/>
  <c r="E85" i="18"/>
  <c r="E84" i="18"/>
  <c r="E83" i="18"/>
  <c r="E82" i="18"/>
  <c r="E81" i="18"/>
  <c r="E80" i="18"/>
  <c r="E79" i="18"/>
  <c r="E78" i="18"/>
  <c r="E77" i="18"/>
  <c r="E76" i="18"/>
  <c r="E75" i="18"/>
  <c r="E74" i="18"/>
  <c r="E73" i="18"/>
  <c r="E72" i="18"/>
  <c r="E71" i="18"/>
  <c r="E70" i="18"/>
  <c r="E69" i="18"/>
  <c r="E68" i="18"/>
  <c r="E67" i="18"/>
  <c r="E66" i="18"/>
  <c r="E65" i="18"/>
  <c r="E64" i="18"/>
  <c r="E63" i="18"/>
  <c r="E62" i="18"/>
  <c r="E61" i="18"/>
  <c r="E60" i="18"/>
  <c r="E59" i="18"/>
  <c r="E58" i="18"/>
  <c r="E57" i="18"/>
  <c r="E56" i="18"/>
  <c r="E55" i="18"/>
  <c r="E54" i="18"/>
  <c r="E53" i="18"/>
  <c r="E52" i="18"/>
  <c r="E51" i="18"/>
  <c r="E50" i="18"/>
  <c r="E49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E6" i="18"/>
  <c r="E5" i="18"/>
  <c r="E4" i="18"/>
  <c r="E3" i="18"/>
  <c r="E2" i="18"/>
  <c r="G89" i="20" l="1"/>
  <c r="M89" i="20" s="1"/>
  <c r="T103" i="20"/>
  <c r="H3" i="18"/>
  <c r="H4" i="18"/>
  <c r="I4" i="19"/>
  <c r="K2" i="11" l="1"/>
  <c r="K23" i="11"/>
  <c r="K24" i="11"/>
  <c r="A80" i="6" l="1"/>
  <c r="A81" i="6"/>
  <c r="A82" i="6"/>
  <c r="A83" i="6"/>
  <c r="A84" i="6"/>
  <c r="A85" i="6"/>
  <c r="A86" i="6"/>
  <c r="A87" i="6"/>
  <c r="A88" i="6"/>
  <c r="A89" i="6"/>
  <c r="A90" i="6"/>
  <c r="A91" i="6"/>
  <c r="A92" i="6"/>
  <c r="A76" i="6"/>
  <c r="A77" i="6"/>
  <c r="A78" i="6"/>
  <c r="A79" i="6"/>
  <c r="K21" i="11"/>
  <c r="K22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3" i="11"/>
  <c r="A4" i="6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G3" i="11"/>
  <c r="H3" i="11"/>
  <c r="I3" i="11"/>
  <c r="G4" i="11"/>
  <c r="H4" i="11"/>
  <c r="I4" i="11"/>
  <c r="G5" i="11"/>
  <c r="H5" i="11"/>
  <c r="I5" i="11"/>
  <c r="G6" i="11"/>
  <c r="H6" i="11"/>
  <c r="I6" i="11"/>
  <c r="G7" i="11"/>
  <c r="H7" i="11"/>
  <c r="I7" i="11"/>
  <c r="G8" i="11"/>
  <c r="H8" i="11"/>
  <c r="I8" i="11"/>
  <c r="G9" i="11"/>
  <c r="H9" i="11"/>
  <c r="I9" i="11"/>
  <c r="G10" i="11"/>
  <c r="H10" i="11"/>
  <c r="I10" i="11"/>
  <c r="G11" i="11"/>
  <c r="H11" i="11"/>
  <c r="I11" i="11"/>
  <c r="G12" i="11"/>
  <c r="H12" i="11"/>
  <c r="I12" i="11"/>
  <c r="G13" i="11"/>
  <c r="H13" i="11"/>
  <c r="I13" i="11"/>
  <c r="G14" i="11"/>
  <c r="H14" i="11"/>
  <c r="I14" i="11"/>
  <c r="G15" i="11"/>
  <c r="H15" i="11"/>
  <c r="I15" i="11"/>
  <c r="G16" i="11"/>
  <c r="H16" i="11"/>
  <c r="I16" i="11"/>
  <c r="G17" i="11"/>
  <c r="H17" i="11"/>
  <c r="I17" i="11"/>
  <c r="G18" i="11"/>
  <c r="H18" i="11"/>
  <c r="I18" i="11"/>
  <c r="G19" i="11"/>
  <c r="H19" i="11"/>
  <c r="I19" i="11"/>
  <c r="G20" i="11"/>
  <c r="H20" i="11"/>
  <c r="I20" i="11"/>
  <c r="G21" i="11"/>
  <c r="H21" i="11"/>
  <c r="I21" i="11"/>
  <c r="G22" i="11"/>
  <c r="H22" i="11"/>
  <c r="I22" i="11"/>
  <c r="G23" i="11"/>
  <c r="H23" i="11"/>
  <c r="I23" i="11"/>
  <c r="G24" i="11"/>
  <c r="H24" i="11"/>
  <c r="I24" i="11"/>
  <c r="G25" i="11"/>
  <c r="H25" i="11"/>
  <c r="I25" i="11"/>
  <c r="G26" i="11"/>
  <c r="H26" i="11"/>
  <c r="I26" i="11"/>
  <c r="G27" i="11"/>
  <c r="H27" i="11"/>
  <c r="I27" i="11"/>
  <c r="G28" i="11"/>
  <c r="H28" i="11"/>
  <c r="I28" i="11"/>
  <c r="G29" i="11"/>
  <c r="H29" i="11"/>
  <c r="I29" i="11"/>
  <c r="G30" i="11"/>
  <c r="H30" i="11"/>
  <c r="I30" i="11"/>
  <c r="G31" i="11"/>
  <c r="H31" i="11"/>
  <c r="I31" i="11"/>
  <c r="G32" i="11"/>
  <c r="H32" i="11"/>
  <c r="I32" i="11"/>
  <c r="G33" i="11"/>
  <c r="H33" i="11"/>
  <c r="I33" i="11"/>
  <c r="G34" i="11"/>
  <c r="H34" i="11"/>
  <c r="I34" i="11"/>
  <c r="G35" i="11"/>
  <c r="H35" i="11"/>
  <c r="I35" i="11"/>
  <c r="G36" i="11"/>
  <c r="H36" i="11"/>
  <c r="I36" i="11"/>
  <c r="G37" i="11"/>
  <c r="H37" i="11"/>
  <c r="I37" i="11"/>
  <c r="G38" i="11"/>
  <c r="H38" i="11"/>
  <c r="I38" i="11"/>
  <c r="G39" i="11"/>
  <c r="H39" i="11"/>
  <c r="I39" i="11"/>
  <c r="G40" i="11"/>
  <c r="H40" i="11"/>
  <c r="I40" i="11"/>
  <c r="G41" i="11"/>
  <c r="H41" i="11"/>
  <c r="I41" i="11"/>
  <c r="G42" i="11"/>
  <c r="H42" i="11"/>
  <c r="I42" i="11"/>
  <c r="G43" i="11"/>
  <c r="H43" i="11"/>
  <c r="I43" i="11"/>
  <c r="G44" i="11"/>
  <c r="H44" i="11"/>
  <c r="I44" i="11"/>
  <c r="G45" i="11"/>
  <c r="H45" i="11"/>
  <c r="I45" i="11"/>
  <c r="G46" i="11"/>
  <c r="H46" i="11"/>
  <c r="I46" i="11"/>
  <c r="G47" i="11"/>
  <c r="H47" i="11"/>
  <c r="I47" i="11"/>
  <c r="G48" i="11"/>
  <c r="H48" i="11"/>
  <c r="I48" i="11"/>
  <c r="G49" i="11"/>
  <c r="H49" i="11"/>
  <c r="I49" i="11"/>
  <c r="G50" i="11"/>
  <c r="H50" i="11"/>
  <c r="I50" i="11"/>
  <c r="G51" i="11"/>
  <c r="H51" i="11"/>
  <c r="I51" i="11"/>
  <c r="G52" i="11"/>
  <c r="H52" i="11"/>
  <c r="I52" i="11"/>
  <c r="G53" i="11"/>
  <c r="H53" i="11"/>
  <c r="I53" i="11"/>
  <c r="G54" i="11"/>
  <c r="H54" i="11"/>
  <c r="I54" i="11"/>
  <c r="G55" i="11"/>
  <c r="H55" i="11"/>
  <c r="I55" i="11"/>
  <c r="G56" i="11"/>
  <c r="H56" i="11"/>
  <c r="I56" i="11"/>
  <c r="G57" i="11"/>
  <c r="H57" i="11"/>
  <c r="I57" i="11"/>
  <c r="G2" i="11"/>
  <c r="I2" i="11"/>
  <c r="H2" i="11"/>
  <c r="B2" i="11"/>
  <c r="A68" i="6"/>
  <c r="A69" i="6"/>
  <c r="A70" i="6"/>
  <c r="A71" i="6"/>
  <c r="A72" i="6"/>
  <c r="A73" i="6"/>
  <c r="A74" i="6"/>
  <c r="A75" i="6"/>
  <c r="A46" i="2"/>
  <c r="E10" i="29" l="1"/>
  <c r="D10" i="29"/>
  <c r="E12" i="26"/>
  <c r="D12" i="26"/>
  <c r="K15" i="25"/>
  <c r="J15" i="25"/>
  <c r="D10" i="20"/>
  <c r="E10" i="20"/>
  <c r="Z45" i="2"/>
  <c r="Z36" i="2"/>
  <c r="Z27" i="2"/>
  <c r="F10" i="29" l="1"/>
  <c r="H10" i="29"/>
  <c r="K10" i="29"/>
  <c r="L10" i="29" s="1"/>
  <c r="G10" i="29"/>
  <c r="W15" i="25"/>
  <c r="Q15" i="25"/>
  <c r="N15" i="25"/>
  <c r="T15" i="25"/>
  <c r="H12" i="26"/>
  <c r="L15" i="25"/>
  <c r="S15" i="25"/>
  <c r="M15" i="25"/>
  <c r="V15" i="25"/>
  <c r="P15" i="25"/>
  <c r="G12" i="26"/>
  <c r="F12" i="26"/>
  <c r="K12" i="26"/>
  <c r="L12" i="26" s="1"/>
  <c r="H10" i="20"/>
  <c r="F10" i="20"/>
  <c r="K10" i="20"/>
  <c r="M10" i="20" s="1"/>
  <c r="G10" i="20"/>
  <c r="Z61" i="2"/>
  <c r="Z60" i="2"/>
  <c r="Y56" i="2"/>
  <c r="Z53" i="2"/>
  <c r="Z57" i="2"/>
  <c r="Y51" i="2"/>
  <c r="Y53" i="2"/>
  <c r="Y57" i="2"/>
  <c r="Y61" i="2"/>
  <c r="Z55" i="2"/>
  <c r="Y54" i="2"/>
  <c r="Y52" i="2"/>
  <c r="Z52" i="2"/>
  <c r="Z56" i="2"/>
  <c r="Y59" i="2"/>
  <c r="Y55" i="2"/>
  <c r="Z54" i="2"/>
  <c r="Y58" i="2"/>
  <c r="Z59" i="2"/>
  <c r="Z51" i="2"/>
  <c r="Z58" i="2"/>
  <c r="W4" i="2"/>
  <c r="W3" i="2"/>
  <c r="W2" i="2"/>
  <c r="W45" i="9"/>
  <c r="H45" i="9"/>
  <c r="AA42" i="9" s="1"/>
  <c r="G45" i="9"/>
  <c r="V45" i="9" s="1"/>
  <c r="E45" i="9"/>
  <c r="D45" i="9"/>
  <c r="A45" i="9"/>
  <c r="AA44" i="9"/>
  <c r="Z44" i="9"/>
  <c r="W44" i="9"/>
  <c r="V44" i="9"/>
  <c r="I44" i="9"/>
  <c r="X44" i="9" s="1"/>
  <c r="F44" i="9"/>
  <c r="A44" i="9"/>
  <c r="Z43" i="9"/>
  <c r="W43" i="9"/>
  <c r="V43" i="9"/>
  <c r="I43" i="9"/>
  <c r="X43" i="9" s="1"/>
  <c r="F43" i="9"/>
  <c r="A43" i="9"/>
  <c r="W42" i="9"/>
  <c r="V42" i="9"/>
  <c r="I42" i="9"/>
  <c r="F42" i="9"/>
  <c r="A42" i="9"/>
  <c r="AA41" i="9"/>
  <c r="W41" i="9"/>
  <c r="V41" i="9"/>
  <c r="I41" i="9"/>
  <c r="X41" i="9" s="1"/>
  <c r="F41" i="9"/>
  <c r="A41" i="9"/>
  <c r="AA40" i="9"/>
  <c r="Z40" i="9"/>
  <c r="W40" i="9"/>
  <c r="V40" i="9"/>
  <c r="I40" i="9"/>
  <c r="X40" i="9" s="1"/>
  <c r="F40" i="9"/>
  <c r="A40" i="9"/>
  <c r="Z39" i="9"/>
  <c r="W39" i="9"/>
  <c r="V39" i="9"/>
  <c r="I39" i="9"/>
  <c r="F39" i="9"/>
  <c r="A39" i="9"/>
  <c r="W38" i="9"/>
  <c r="V38" i="9"/>
  <c r="I38" i="9"/>
  <c r="F38" i="9"/>
  <c r="A38" i="9"/>
  <c r="AA37" i="9"/>
  <c r="W37" i="9"/>
  <c r="V37" i="9"/>
  <c r="I37" i="9"/>
  <c r="X37" i="9" s="1"/>
  <c r="F37" i="9"/>
  <c r="A37" i="9"/>
  <c r="AA36" i="9"/>
  <c r="Z36" i="9"/>
  <c r="W36" i="9"/>
  <c r="V36" i="9"/>
  <c r="I36" i="9"/>
  <c r="X36" i="9" s="1"/>
  <c r="F36" i="9"/>
  <c r="F45" i="9" s="1"/>
  <c r="A36" i="9"/>
  <c r="H35" i="9"/>
  <c r="G35" i="9"/>
  <c r="Z32" i="9" s="1"/>
  <c r="E35" i="9"/>
  <c r="W35" i="9" s="1"/>
  <c r="D35" i="9"/>
  <c r="A35" i="9"/>
  <c r="AA34" i="9"/>
  <c r="Z34" i="9"/>
  <c r="W34" i="9"/>
  <c r="V34" i="9"/>
  <c r="I34" i="9"/>
  <c r="F34" i="9"/>
  <c r="A34" i="9"/>
  <c r="AA33" i="9"/>
  <c r="Z33" i="9"/>
  <c r="X33" i="9"/>
  <c r="W33" i="9"/>
  <c r="V33" i="9"/>
  <c r="I33" i="9"/>
  <c r="F33" i="9"/>
  <c r="A33" i="9"/>
  <c r="AA32" i="9"/>
  <c r="W32" i="9"/>
  <c r="V32" i="9"/>
  <c r="I32" i="9"/>
  <c r="X32" i="9" s="1"/>
  <c r="F32" i="9"/>
  <c r="A32" i="9"/>
  <c r="AA31" i="9"/>
  <c r="Z31" i="9"/>
  <c r="W31" i="9"/>
  <c r="V31" i="9"/>
  <c r="I31" i="9"/>
  <c r="X31" i="9" s="1"/>
  <c r="F31" i="9"/>
  <c r="A31" i="9"/>
  <c r="AA30" i="9"/>
  <c r="Z30" i="9"/>
  <c r="W30" i="9"/>
  <c r="V30" i="9"/>
  <c r="I30" i="9"/>
  <c r="F30" i="9"/>
  <c r="A30" i="9"/>
  <c r="AA29" i="9"/>
  <c r="Z29" i="9"/>
  <c r="W29" i="9"/>
  <c r="V29" i="9"/>
  <c r="I29" i="9"/>
  <c r="F29" i="9"/>
  <c r="A29" i="9"/>
  <c r="AA28" i="9"/>
  <c r="W28" i="9"/>
  <c r="V28" i="9"/>
  <c r="I28" i="9"/>
  <c r="I35" i="9" s="1"/>
  <c r="F28" i="9"/>
  <c r="F35" i="9" s="1"/>
  <c r="A28" i="9"/>
  <c r="W27" i="9"/>
  <c r="H27" i="9"/>
  <c r="G27" i="9"/>
  <c r="E27" i="9"/>
  <c r="D27" i="9"/>
  <c r="A27" i="9"/>
  <c r="AA26" i="9"/>
  <c r="Z26" i="9"/>
  <c r="W26" i="9"/>
  <c r="V26" i="9"/>
  <c r="I26" i="9"/>
  <c r="F26" i="9"/>
  <c r="A26" i="9"/>
  <c r="AA25" i="9"/>
  <c r="W25" i="9"/>
  <c r="V25" i="9"/>
  <c r="I25" i="9"/>
  <c r="F25" i="9"/>
  <c r="A25" i="9"/>
  <c r="AA24" i="9"/>
  <c r="W24" i="9"/>
  <c r="V24" i="9"/>
  <c r="I24" i="9"/>
  <c r="X24" i="9" s="1"/>
  <c r="F24" i="9"/>
  <c r="A24" i="9"/>
  <c r="AA23" i="9"/>
  <c r="Z23" i="9"/>
  <c r="W23" i="9"/>
  <c r="V23" i="9"/>
  <c r="I23" i="9"/>
  <c r="X23" i="9" s="1"/>
  <c r="F23" i="9"/>
  <c r="A23" i="9"/>
  <c r="AA22" i="9"/>
  <c r="Z22" i="9"/>
  <c r="W22" i="9"/>
  <c r="V22" i="9"/>
  <c r="I22" i="9"/>
  <c r="F22" i="9"/>
  <c r="A22" i="9"/>
  <c r="AA21" i="9"/>
  <c r="W21" i="9"/>
  <c r="V21" i="9"/>
  <c r="I21" i="9"/>
  <c r="F21" i="9"/>
  <c r="A21" i="9"/>
  <c r="AA20" i="9"/>
  <c r="W20" i="9"/>
  <c r="V20" i="9"/>
  <c r="I20" i="9"/>
  <c r="X20" i="9" s="1"/>
  <c r="F20" i="9"/>
  <c r="A20" i="9"/>
  <c r="AA19" i="9"/>
  <c r="Z19" i="9"/>
  <c r="W19" i="9"/>
  <c r="V19" i="9"/>
  <c r="I19" i="9"/>
  <c r="X19" i="9" s="1"/>
  <c r="F19" i="9"/>
  <c r="A19" i="9"/>
  <c r="AA18" i="9"/>
  <c r="Z18" i="9"/>
  <c r="W18" i="9"/>
  <c r="V18" i="9"/>
  <c r="I18" i="9"/>
  <c r="X18" i="9" s="1"/>
  <c r="F18" i="9"/>
  <c r="F27" i="9" s="1"/>
  <c r="A18" i="9"/>
  <c r="AA17" i="9"/>
  <c r="W17" i="9"/>
  <c r="V17" i="9"/>
  <c r="I17" i="9"/>
  <c r="F17" i="9"/>
  <c r="A17" i="9"/>
  <c r="V16" i="9"/>
  <c r="H16" i="9"/>
  <c r="AA15" i="9" s="1"/>
  <c r="G16" i="9"/>
  <c r="E16" i="9"/>
  <c r="D16" i="9"/>
  <c r="A16" i="9"/>
  <c r="Z15" i="9"/>
  <c r="W15" i="9"/>
  <c r="V15" i="9"/>
  <c r="I15" i="9"/>
  <c r="AB15" i="9" s="1"/>
  <c r="F15" i="9"/>
  <c r="A15" i="9"/>
  <c r="W14" i="9"/>
  <c r="V14" i="9"/>
  <c r="I14" i="9"/>
  <c r="F14" i="9"/>
  <c r="X14" i="9" s="1"/>
  <c r="A14" i="9"/>
  <c r="W13" i="9"/>
  <c r="V13" i="9"/>
  <c r="I13" i="9"/>
  <c r="F13" i="9"/>
  <c r="A13" i="9"/>
  <c r="W12" i="9"/>
  <c r="V12" i="9"/>
  <c r="I12" i="9"/>
  <c r="F12" i="9"/>
  <c r="A12" i="9"/>
  <c r="W11" i="9"/>
  <c r="V11" i="9"/>
  <c r="I11" i="9"/>
  <c r="F11" i="9"/>
  <c r="X11" i="9" s="1"/>
  <c r="A11" i="9"/>
  <c r="W10" i="9"/>
  <c r="V10" i="9"/>
  <c r="I10" i="9"/>
  <c r="F10" i="9"/>
  <c r="X10" i="9" s="1"/>
  <c r="A10" i="9"/>
  <c r="Z9" i="9"/>
  <c r="W9" i="9"/>
  <c r="V9" i="9"/>
  <c r="S9" i="9"/>
  <c r="P9" i="9"/>
  <c r="M9" i="9"/>
  <c r="I9" i="9"/>
  <c r="I16" i="9" s="1"/>
  <c r="F9" i="9"/>
  <c r="F16" i="9" s="1"/>
  <c r="A9" i="9"/>
  <c r="W8" i="9"/>
  <c r="V8" i="9"/>
  <c r="I8" i="9"/>
  <c r="F8" i="9"/>
  <c r="X8" i="9" s="1"/>
  <c r="A8" i="9"/>
  <c r="W7" i="9"/>
  <c r="V7" i="9"/>
  <c r="I7" i="9"/>
  <c r="F7" i="9"/>
  <c r="A7" i="9"/>
  <c r="O4" i="9"/>
  <c r="O3" i="9"/>
  <c r="O2" i="9"/>
  <c r="O1" i="9"/>
  <c r="Z7" i="8"/>
  <c r="W45" i="8"/>
  <c r="H45" i="8"/>
  <c r="G45" i="8"/>
  <c r="V45" i="8" s="1"/>
  <c r="E45" i="8"/>
  <c r="D45" i="8"/>
  <c r="A45" i="8"/>
  <c r="AA44" i="8"/>
  <c r="Z44" i="8"/>
  <c r="W44" i="8"/>
  <c r="V44" i="8"/>
  <c r="I44" i="8"/>
  <c r="X44" i="8" s="1"/>
  <c r="F44" i="8"/>
  <c r="A44" i="8"/>
  <c r="AA43" i="8"/>
  <c r="Z43" i="8"/>
  <c r="W43" i="8"/>
  <c r="V43" i="8"/>
  <c r="I43" i="8"/>
  <c r="X43" i="8" s="1"/>
  <c r="F43" i="8"/>
  <c r="A43" i="8"/>
  <c r="AA42" i="8"/>
  <c r="W42" i="8"/>
  <c r="V42" i="8"/>
  <c r="I42" i="8"/>
  <c r="F42" i="8"/>
  <c r="A42" i="8"/>
  <c r="AA41" i="8"/>
  <c r="W41" i="8"/>
  <c r="V41" i="8"/>
  <c r="I41" i="8"/>
  <c r="X41" i="8" s="1"/>
  <c r="F41" i="8"/>
  <c r="A41" i="8"/>
  <c r="AA40" i="8"/>
  <c r="Z40" i="8"/>
  <c r="W40" i="8"/>
  <c r="V40" i="8"/>
  <c r="I40" i="8"/>
  <c r="X40" i="8" s="1"/>
  <c r="F40" i="8"/>
  <c r="A40" i="8"/>
  <c r="AA39" i="8"/>
  <c r="Z39" i="8"/>
  <c r="W39" i="8"/>
  <c r="V39" i="8"/>
  <c r="I39" i="8"/>
  <c r="X39" i="8" s="1"/>
  <c r="F39" i="8"/>
  <c r="A39" i="8"/>
  <c r="AA38" i="8"/>
  <c r="W38" i="8"/>
  <c r="V38" i="8"/>
  <c r="I38" i="8"/>
  <c r="F38" i="8"/>
  <c r="A38" i="8"/>
  <c r="AA37" i="8"/>
  <c r="W37" i="8"/>
  <c r="V37" i="8"/>
  <c r="I37" i="8"/>
  <c r="X37" i="8" s="1"/>
  <c r="F37" i="8"/>
  <c r="A37" i="8"/>
  <c r="AA36" i="8"/>
  <c r="Z36" i="8"/>
  <c r="W36" i="8"/>
  <c r="V36" i="8"/>
  <c r="I36" i="8"/>
  <c r="X36" i="8" s="1"/>
  <c r="F36" i="8"/>
  <c r="F45" i="8" s="1"/>
  <c r="A36" i="8"/>
  <c r="H35" i="8"/>
  <c r="G35" i="8"/>
  <c r="Z33" i="8" s="1"/>
  <c r="E35" i="8"/>
  <c r="W35" i="8" s="1"/>
  <c r="D35" i="8"/>
  <c r="A35" i="8"/>
  <c r="AA34" i="8"/>
  <c r="Z34" i="8"/>
  <c r="W34" i="8"/>
  <c r="V34" i="8"/>
  <c r="I34" i="8"/>
  <c r="F34" i="8"/>
  <c r="A34" i="8"/>
  <c r="AA33" i="8"/>
  <c r="X33" i="8"/>
  <c r="W33" i="8"/>
  <c r="V33" i="8"/>
  <c r="I33" i="8"/>
  <c r="F33" i="8"/>
  <c r="A33" i="8"/>
  <c r="AA32" i="8"/>
  <c r="Z32" i="8"/>
  <c r="W32" i="8"/>
  <c r="V32" i="8"/>
  <c r="I32" i="8"/>
  <c r="X32" i="8" s="1"/>
  <c r="F32" i="8"/>
  <c r="A32" i="8"/>
  <c r="AA31" i="8"/>
  <c r="Z31" i="8"/>
  <c r="W31" i="8"/>
  <c r="V31" i="8"/>
  <c r="I31" i="8"/>
  <c r="X31" i="8" s="1"/>
  <c r="F31" i="8"/>
  <c r="A31" i="8"/>
  <c r="AA30" i="8"/>
  <c r="Z30" i="8"/>
  <c r="W30" i="8"/>
  <c r="V30" i="8"/>
  <c r="I30" i="8"/>
  <c r="F30" i="8"/>
  <c r="A30" i="8"/>
  <c r="AA29" i="8"/>
  <c r="Z29" i="8"/>
  <c r="W29" i="8"/>
  <c r="V29" i="8"/>
  <c r="I29" i="8"/>
  <c r="F29" i="8"/>
  <c r="A29" i="8"/>
  <c r="AA28" i="8"/>
  <c r="Z28" i="8"/>
  <c r="W28" i="8"/>
  <c r="V28" i="8"/>
  <c r="I28" i="8"/>
  <c r="F28" i="8"/>
  <c r="F35" i="8" s="1"/>
  <c r="A28" i="8"/>
  <c r="W27" i="8"/>
  <c r="H27" i="8"/>
  <c r="G27" i="8"/>
  <c r="E27" i="8"/>
  <c r="D27" i="8"/>
  <c r="A27" i="8"/>
  <c r="AA26" i="8"/>
  <c r="Z26" i="8"/>
  <c r="W26" i="8"/>
  <c r="V26" i="8"/>
  <c r="I26" i="8"/>
  <c r="F26" i="8"/>
  <c r="A26" i="8"/>
  <c r="AA25" i="8"/>
  <c r="W25" i="8"/>
  <c r="V25" i="8"/>
  <c r="I25" i="8"/>
  <c r="F25" i="8"/>
  <c r="A25" i="8"/>
  <c r="AA24" i="8"/>
  <c r="W24" i="8"/>
  <c r="V24" i="8"/>
  <c r="I24" i="8"/>
  <c r="X24" i="8" s="1"/>
  <c r="F24" i="8"/>
  <c r="A24" i="8"/>
  <c r="AA23" i="8"/>
  <c r="W23" i="8"/>
  <c r="V23" i="8"/>
  <c r="I23" i="8"/>
  <c r="X23" i="8" s="1"/>
  <c r="F23" i="8"/>
  <c r="A23" i="8"/>
  <c r="AA22" i="8"/>
  <c r="Z22" i="8"/>
  <c r="W22" i="8"/>
  <c r="V22" i="8"/>
  <c r="I22" i="8"/>
  <c r="F22" i="8"/>
  <c r="A22" i="8"/>
  <c r="AA21" i="8"/>
  <c r="W21" i="8"/>
  <c r="V21" i="8"/>
  <c r="I21" i="8"/>
  <c r="F21" i="8"/>
  <c r="A21" i="8"/>
  <c r="AA20" i="8"/>
  <c r="W20" i="8"/>
  <c r="V20" i="8"/>
  <c r="I20" i="8"/>
  <c r="X20" i="8" s="1"/>
  <c r="F20" i="8"/>
  <c r="A20" i="8"/>
  <c r="AA19" i="8"/>
  <c r="X19" i="8"/>
  <c r="W19" i="8"/>
  <c r="V19" i="8"/>
  <c r="I19" i="8"/>
  <c r="F19" i="8"/>
  <c r="A19" i="8"/>
  <c r="AA18" i="8"/>
  <c r="Z18" i="8"/>
  <c r="W18" i="8"/>
  <c r="V18" i="8"/>
  <c r="I18" i="8"/>
  <c r="F18" i="8"/>
  <c r="A18" i="8"/>
  <c r="AA17" i="8"/>
  <c r="W17" i="8"/>
  <c r="V17" i="8"/>
  <c r="I17" i="8"/>
  <c r="F17" i="8"/>
  <c r="F27" i="8" s="1"/>
  <c r="A17" i="8"/>
  <c r="W16" i="8"/>
  <c r="V16" i="8"/>
  <c r="H16" i="8"/>
  <c r="G16" i="8"/>
  <c r="E16" i="8"/>
  <c r="D16" i="8"/>
  <c r="A16" i="8"/>
  <c r="AA15" i="8"/>
  <c r="Z15" i="8"/>
  <c r="W15" i="8"/>
  <c r="V15" i="8"/>
  <c r="I15" i="8"/>
  <c r="X15" i="8" s="1"/>
  <c r="F15" i="8"/>
  <c r="A15" i="8"/>
  <c r="AA14" i="8"/>
  <c r="Z14" i="8"/>
  <c r="W14" i="8"/>
  <c r="V14" i="8"/>
  <c r="I14" i="8"/>
  <c r="F14" i="8"/>
  <c r="A14" i="8"/>
  <c r="AA13" i="8"/>
  <c r="W13" i="8"/>
  <c r="V13" i="8"/>
  <c r="I13" i="8"/>
  <c r="F13" i="8"/>
  <c r="A13" i="8"/>
  <c r="AA12" i="8"/>
  <c r="W12" i="8"/>
  <c r="V12" i="8"/>
  <c r="I12" i="8"/>
  <c r="F12" i="8"/>
  <c r="X12" i="8" s="1"/>
  <c r="A12" i="8"/>
  <c r="AA11" i="8"/>
  <c r="W11" i="8"/>
  <c r="V11" i="8"/>
  <c r="I11" i="8"/>
  <c r="F11" i="8"/>
  <c r="X11" i="8" s="1"/>
  <c r="A11" i="8"/>
  <c r="AA10" i="8"/>
  <c r="W10" i="8"/>
  <c r="V10" i="8"/>
  <c r="I10" i="8"/>
  <c r="X10" i="8" s="1"/>
  <c r="F10" i="8"/>
  <c r="A10" i="8"/>
  <c r="AA9" i="8"/>
  <c r="Z9" i="8"/>
  <c r="W9" i="8"/>
  <c r="V9" i="8"/>
  <c r="S9" i="8"/>
  <c r="P9" i="8"/>
  <c r="M9" i="8"/>
  <c r="I9" i="8"/>
  <c r="F9" i="8"/>
  <c r="F16" i="8" s="1"/>
  <c r="A9" i="8"/>
  <c r="AA8" i="8"/>
  <c r="Z8" i="8"/>
  <c r="W8" i="8"/>
  <c r="V8" i="8"/>
  <c r="I8" i="8"/>
  <c r="F8" i="8"/>
  <c r="A8" i="8"/>
  <c r="AA7" i="8"/>
  <c r="W7" i="8"/>
  <c r="V7" i="8"/>
  <c r="I7" i="8"/>
  <c r="F7" i="8"/>
  <c r="A7" i="8"/>
  <c r="O4" i="8"/>
  <c r="O3" i="8"/>
  <c r="O2" i="8"/>
  <c r="O1" i="8"/>
  <c r="Z13" i="2"/>
  <c r="E18" i="2"/>
  <c r="D18" i="2"/>
  <c r="O15" i="25" l="1"/>
  <c r="R15" i="25"/>
  <c r="U15" i="25"/>
  <c r="X15" i="25"/>
  <c r="AB11" i="9"/>
  <c r="X16" i="9"/>
  <c r="AB10" i="9"/>
  <c r="AB7" i="9"/>
  <c r="AB13" i="9"/>
  <c r="X15" i="9"/>
  <c r="Z12" i="9"/>
  <c r="Z10" i="9"/>
  <c r="Z13" i="9"/>
  <c r="Z7" i="9"/>
  <c r="Z11" i="9"/>
  <c r="W16" i="9"/>
  <c r="AB21" i="9"/>
  <c r="X39" i="9"/>
  <c r="I45" i="9"/>
  <c r="AB39" i="9" s="1"/>
  <c r="AB32" i="9"/>
  <c r="AB28" i="9"/>
  <c r="X35" i="9"/>
  <c r="X22" i="9"/>
  <c r="X26" i="9"/>
  <c r="AB26" i="9"/>
  <c r="AB33" i="9"/>
  <c r="AB38" i="9"/>
  <c r="X9" i="9"/>
  <c r="AA10" i="9"/>
  <c r="AA13" i="9"/>
  <c r="AA7" i="9"/>
  <c r="AA11" i="9"/>
  <c r="AA14" i="9"/>
  <c r="AA8" i="9"/>
  <c r="AA9" i="9"/>
  <c r="X12" i="9"/>
  <c r="AA12" i="9"/>
  <c r="AB25" i="9"/>
  <c r="V27" i="9"/>
  <c r="Z24" i="9"/>
  <c r="Z20" i="9"/>
  <c r="Z25" i="9"/>
  <c r="Z21" i="9"/>
  <c r="Z17" i="9"/>
  <c r="AB34" i="9"/>
  <c r="AB18" i="9"/>
  <c r="AB8" i="9"/>
  <c r="Z8" i="9"/>
  <c r="AB9" i="9"/>
  <c r="AB12" i="9"/>
  <c r="AB14" i="9"/>
  <c r="Z14" i="9"/>
  <c r="AB29" i="9"/>
  <c r="X30" i="9"/>
  <c r="AB30" i="9"/>
  <c r="AB31" i="9"/>
  <c r="AB23" i="9"/>
  <c r="AB42" i="9"/>
  <c r="X7" i="9"/>
  <c r="X13" i="9"/>
  <c r="X17" i="9"/>
  <c r="X21" i="9"/>
  <c r="X25" i="9"/>
  <c r="X29" i="9"/>
  <c r="X34" i="9"/>
  <c r="V35" i="9"/>
  <c r="X38" i="9"/>
  <c r="AA39" i="9"/>
  <c r="X42" i="9"/>
  <c r="AA43" i="9"/>
  <c r="I27" i="9"/>
  <c r="Z38" i="9"/>
  <c r="Z42" i="9"/>
  <c r="AB43" i="9"/>
  <c r="X28" i="9"/>
  <c r="AA38" i="9"/>
  <c r="Z28" i="9"/>
  <c r="Z37" i="9"/>
  <c r="Z41" i="9"/>
  <c r="I16" i="8"/>
  <c r="X30" i="8"/>
  <c r="AB15" i="8"/>
  <c r="X22" i="8"/>
  <c r="X8" i="8"/>
  <c r="AB8" i="8"/>
  <c r="X18" i="8"/>
  <c r="I35" i="8"/>
  <c r="AB33" i="8"/>
  <c r="X14" i="8"/>
  <c r="AB14" i="8"/>
  <c r="X26" i="8"/>
  <c r="AB26" i="8"/>
  <c r="AB9" i="8"/>
  <c r="X9" i="8"/>
  <c r="Z12" i="8"/>
  <c r="Z10" i="8"/>
  <c r="Z13" i="8"/>
  <c r="Z11" i="8"/>
  <c r="V27" i="8"/>
  <c r="Z23" i="8"/>
  <c r="Z19" i="8"/>
  <c r="Z24" i="8"/>
  <c r="Z20" i="8"/>
  <c r="Z25" i="8"/>
  <c r="Z21" i="8"/>
  <c r="Z17" i="8"/>
  <c r="AB42" i="8"/>
  <c r="X7" i="8"/>
  <c r="X13" i="8"/>
  <c r="X17" i="8"/>
  <c r="X21" i="8"/>
  <c r="X25" i="8"/>
  <c r="X29" i="8"/>
  <c r="X34" i="8"/>
  <c r="V35" i="8"/>
  <c r="X38" i="8"/>
  <c r="X42" i="8"/>
  <c r="I45" i="8"/>
  <c r="AB38" i="8" s="1"/>
  <c r="I27" i="8"/>
  <c r="AB22" i="8" s="1"/>
  <c r="Z38" i="8"/>
  <c r="AB39" i="8"/>
  <c r="Z42" i="8"/>
  <c r="AB43" i="8"/>
  <c r="X28" i="8"/>
  <c r="Z37" i="8"/>
  <c r="Z41" i="8"/>
  <c r="AB24" i="9" l="1"/>
  <c r="X27" i="9"/>
  <c r="AB20" i="9"/>
  <c r="AB19" i="9"/>
  <c r="AB22" i="9"/>
  <c r="X45" i="9"/>
  <c r="AB41" i="9"/>
  <c r="AB37" i="9"/>
  <c r="AB44" i="9"/>
  <c r="AB36" i="9"/>
  <c r="AB40" i="9"/>
  <c r="AB17" i="9"/>
  <c r="AB17" i="8"/>
  <c r="AB32" i="8"/>
  <c r="AB28" i="8"/>
  <c r="X35" i="8"/>
  <c r="AB31" i="8"/>
  <c r="AB30" i="8"/>
  <c r="X16" i="8"/>
  <c r="AB11" i="8"/>
  <c r="AB12" i="8"/>
  <c r="AB10" i="8"/>
  <c r="AB18" i="8"/>
  <c r="AB29" i="8"/>
  <c r="AB24" i="8"/>
  <c r="AB20" i="8"/>
  <c r="X27" i="8"/>
  <c r="AB19" i="8"/>
  <c r="AB23" i="8"/>
  <c r="AB13" i="8"/>
  <c r="AB7" i="8"/>
  <c r="AB21" i="8"/>
  <c r="X45" i="8"/>
  <c r="AB41" i="8"/>
  <c r="AB37" i="8"/>
  <c r="AB44" i="8"/>
  <c r="AB40" i="8"/>
  <c r="AB36" i="8"/>
  <c r="AB25" i="8"/>
  <c r="AB34" i="8"/>
  <c r="Y41" i="2" l="1"/>
  <c r="Z41" i="2"/>
  <c r="Y42" i="2"/>
  <c r="Z42" i="2"/>
  <c r="Y43" i="2"/>
  <c r="Z43" i="2"/>
  <c r="Y44" i="2"/>
  <c r="Z44" i="2"/>
  <c r="Y46" i="2"/>
  <c r="Z46" i="2"/>
  <c r="Y47" i="2"/>
  <c r="Z47" i="2"/>
  <c r="Y48" i="2"/>
  <c r="Z48" i="2"/>
  <c r="Z40" i="2"/>
  <c r="Y40" i="2"/>
  <c r="Y32" i="2"/>
  <c r="Z32" i="2"/>
  <c r="Y33" i="2"/>
  <c r="Z33" i="2"/>
  <c r="Y34" i="2"/>
  <c r="Z34" i="2"/>
  <c r="Y35" i="2"/>
  <c r="Z35" i="2"/>
  <c r="Y37" i="2"/>
  <c r="Z37" i="2"/>
  <c r="Z31" i="2"/>
  <c r="Y31" i="2"/>
  <c r="Y22" i="2"/>
  <c r="Y20" i="2"/>
  <c r="Z20" i="2"/>
  <c r="Y21" i="2"/>
  <c r="Z21" i="2"/>
  <c r="Z22" i="2"/>
  <c r="Y23" i="2"/>
  <c r="Z23" i="2"/>
  <c r="Y24" i="2"/>
  <c r="Z24" i="2"/>
  <c r="Y25" i="2"/>
  <c r="Z25" i="2"/>
  <c r="Y26" i="2"/>
  <c r="Z26" i="2"/>
  <c r="Y28" i="2"/>
  <c r="Z28" i="2"/>
  <c r="Z19" i="2"/>
  <c r="Y19" i="2"/>
  <c r="I32" i="2" l="1"/>
  <c r="I31" i="2"/>
  <c r="F32" i="2"/>
  <c r="F33" i="2"/>
  <c r="F34" i="2"/>
  <c r="F35" i="2"/>
  <c r="F31" i="2"/>
  <c r="AA48" i="2" l="1"/>
  <c r="AA45" i="2"/>
  <c r="AA44" i="2"/>
  <c r="AA47" i="2"/>
  <c r="AA35" i="2"/>
  <c r="AA31" i="2"/>
  <c r="AA33" i="2"/>
  <c r="AA32" i="2"/>
  <c r="AA43" i="2"/>
  <c r="AA37" i="2"/>
  <c r="AA42" i="2"/>
  <c r="AA46" i="2"/>
  <c r="AA34" i="2"/>
  <c r="AA36" i="2"/>
  <c r="AA40" i="2"/>
  <c r="AA41" i="2"/>
  <c r="F198" i="5"/>
  <c r="G198" i="5"/>
  <c r="H198" i="5"/>
  <c r="F199" i="5"/>
  <c r="G199" i="5"/>
  <c r="H199" i="5"/>
  <c r="F200" i="5"/>
  <c r="G200" i="5"/>
  <c r="H200" i="5"/>
  <c r="F201" i="5"/>
  <c r="G201" i="5"/>
  <c r="H201" i="5"/>
  <c r="F202" i="5"/>
  <c r="G202" i="5"/>
  <c r="H202" i="5"/>
  <c r="F203" i="5"/>
  <c r="G203" i="5"/>
  <c r="H203" i="5"/>
  <c r="F204" i="5"/>
  <c r="G204" i="5"/>
  <c r="H204" i="5"/>
  <c r="F205" i="5"/>
  <c r="G205" i="5"/>
  <c r="H205" i="5"/>
  <c r="F206" i="5"/>
  <c r="G206" i="5"/>
  <c r="H206" i="5"/>
  <c r="F207" i="5"/>
  <c r="G207" i="5"/>
  <c r="H207" i="5"/>
  <c r="F208" i="5"/>
  <c r="G208" i="5"/>
  <c r="H208" i="5"/>
  <c r="F209" i="5"/>
  <c r="G209" i="5"/>
  <c r="H209" i="5"/>
  <c r="F210" i="5"/>
  <c r="G210" i="5"/>
  <c r="H210" i="5"/>
  <c r="F211" i="5"/>
  <c r="G211" i="5"/>
  <c r="H211" i="5"/>
  <c r="F212" i="5"/>
  <c r="G212" i="5"/>
  <c r="H212" i="5"/>
  <c r="F213" i="5"/>
  <c r="G213" i="5"/>
  <c r="H213" i="5"/>
  <c r="F214" i="5"/>
  <c r="G214" i="5"/>
  <c r="H214" i="5"/>
  <c r="F215" i="5"/>
  <c r="G215" i="5"/>
  <c r="H215" i="5"/>
  <c r="F216" i="5"/>
  <c r="G216" i="5"/>
  <c r="H216" i="5"/>
  <c r="F217" i="5"/>
  <c r="G217" i="5"/>
  <c r="H217" i="5"/>
  <c r="F218" i="5"/>
  <c r="G218" i="5"/>
  <c r="H218" i="5"/>
  <c r="F219" i="5"/>
  <c r="G219" i="5"/>
  <c r="H219" i="5"/>
  <c r="F220" i="5"/>
  <c r="G220" i="5"/>
  <c r="H220" i="5"/>
  <c r="F221" i="5"/>
  <c r="G221" i="5"/>
  <c r="H221" i="5"/>
  <c r="E50" i="2"/>
  <c r="F50" i="2"/>
  <c r="G50" i="2"/>
  <c r="H50" i="2"/>
  <c r="I50" i="2"/>
  <c r="D50" i="2"/>
  <c r="F8" i="2"/>
  <c r="AA50" i="2" l="1"/>
  <c r="AE41" i="2"/>
  <c r="AE40" i="2"/>
  <c r="AE44" i="2"/>
  <c r="Z50" i="2"/>
  <c r="AD42" i="2"/>
  <c r="AD44" i="2"/>
  <c r="AD46" i="2"/>
  <c r="AD48" i="2"/>
  <c r="AD41" i="2"/>
  <c r="AD47" i="2"/>
  <c r="AD43" i="2"/>
  <c r="AD45" i="2"/>
  <c r="AD40" i="2"/>
  <c r="AE43" i="2"/>
  <c r="AC40" i="2"/>
  <c r="AC42" i="2"/>
  <c r="AC44" i="2"/>
  <c r="AC46" i="2"/>
  <c r="AC48" i="2"/>
  <c r="AC41" i="2"/>
  <c r="AC43" i="2"/>
  <c r="AC45" i="2"/>
  <c r="AC47" i="2"/>
  <c r="Y50" i="2"/>
  <c r="AE46" i="2"/>
  <c r="AE45" i="2"/>
  <c r="AE47" i="2"/>
  <c r="AE42" i="2"/>
  <c r="AE48" i="2"/>
  <c r="F178" i="5"/>
  <c r="G178" i="5"/>
  <c r="H178" i="5"/>
  <c r="F179" i="5"/>
  <c r="G179" i="5"/>
  <c r="H179" i="5"/>
  <c r="F180" i="5"/>
  <c r="G180" i="5"/>
  <c r="H180" i="5"/>
  <c r="F181" i="5"/>
  <c r="G181" i="5"/>
  <c r="H181" i="5"/>
  <c r="F182" i="5"/>
  <c r="G182" i="5"/>
  <c r="H182" i="5"/>
  <c r="F183" i="5"/>
  <c r="G183" i="5"/>
  <c r="H183" i="5"/>
  <c r="F184" i="5"/>
  <c r="G184" i="5"/>
  <c r="H184" i="5"/>
  <c r="F185" i="5"/>
  <c r="G185" i="5"/>
  <c r="H185" i="5"/>
  <c r="F186" i="5"/>
  <c r="G186" i="5"/>
  <c r="H186" i="5"/>
  <c r="F187" i="5"/>
  <c r="G187" i="5"/>
  <c r="H187" i="5"/>
  <c r="F188" i="5"/>
  <c r="G188" i="5"/>
  <c r="H188" i="5"/>
  <c r="F189" i="5"/>
  <c r="G189" i="5"/>
  <c r="H189" i="5"/>
  <c r="F190" i="5"/>
  <c r="G190" i="5"/>
  <c r="H190" i="5"/>
  <c r="F191" i="5"/>
  <c r="G191" i="5"/>
  <c r="H191" i="5"/>
  <c r="F192" i="5"/>
  <c r="G192" i="5"/>
  <c r="H192" i="5"/>
  <c r="F193" i="5"/>
  <c r="G193" i="5"/>
  <c r="H193" i="5"/>
  <c r="F194" i="5"/>
  <c r="G194" i="5"/>
  <c r="H194" i="5"/>
  <c r="F195" i="5"/>
  <c r="G195" i="5"/>
  <c r="H195" i="5"/>
  <c r="F196" i="5"/>
  <c r="G196" i="5"/>
  <c r="H196" i="5"/>
  <c r="F197" i="5"/>
  <c r="G197" i="5"/>
  <c r="H197" i="5"/>
  <c r="F174" i="5" l="1"/>
  <c r="G174" i="5"/>
  <c r="H174" i="5"/>
  <c r="F175" i="5"/>
  <c r="G175" i="5"/>
  <c r="H175" i="5"/>
  <c r="F176" i="5"/>
  <c r="G176" i="5"/>
  <c r="H176" i="5"/>
  <c r="F177" i="5"/>
  <c r="G177" i="5"/>
  <c r="H177" i="5"/>
  <c r="H3" i="5" l="1"/>
  <c r="H4" i="5"/>
  <c r="H5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2" i="5"/>
  <c r="G3" i="5"/>
  <c r="G4" i="5"/>
  <c r="G5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2" i="5"/>
  <c r="E39" i="2" l="1"/>
  <c r="F39" i="2"/>
  <c r="G39" i="2"/>
  <c r="H39" i="2"/>
  <c r="I39" i="2"/>
  <c r="D39" i="2"/>
  <c r="A39" i="2"/>
  <c r="H30" i="2"/>
  <c r="G30" i="2"/>
  <c r="E30" i="2"/>
  <c r="D30" i="2"/>
  <c r="I20" i="2"/>
  <c r="I21" i="2"/>
  <c r="I22" i="2"/>
  <c r="I23" i="2"/>
  <c r="I24" i="2"/>
  <c r="I25" i="2"/>
  <c r="I26" i="2"/>
  <c r="I27" i="2"/>
  <c r="I28" i="2"/>
  <c r="I19" i="2"/>
  <c r="F20" i="2"/>
  <c r="F21" i="2"/>
  <c r="F22" i="2"/>
  <c r="F23" i="2"/>
  <c r="F24" i="2"/>
  <c r="F25" i="2"/>
  <c r="F26" i="2"/>
  <c r="F27" i="2"/>
  <c r="F28" i="2"/>
  <c r="F61" i="2" s="1"/>
  <c r="F19" i="2"/>
  <c r="Y9" i="2"/>
  <c r="Z9" i="2"/>
  <c r="Y10" i="2"/>
  <c r="Z10" i="2"/>
  <c r="Z11" i="2"/>
  <c r="Y12" i="2"/>
  <c r="Z12" i="2"/>
  <c r="Y13" i="2"/>
  <c r="Y14" i="2"/>
  <c r="Z14" i="2"/>
  <c r="Y15" i="2"/>
  <c r="Z15" i="2"/>
  <c r="Y16" i="2"/>
  <c r="Z16" i="2"/>
  <c r="Z8" i="2"/>
  <c r="Y8" i="2"/>
  <c r="AA60" i="2" l="1"/>
  <c r="AA61" i="2"/>
  <c r="AA24" i="2"/>
  <c r="AA21" i="2"/>
  <c r="AA27" i="2"/>
  <c r="AA20" i="2"/>
  <c r="AA39" i="2"/>
  <c r="AE32" i="2"/>
  <c r="AE35" i="2"/>
  <c r="AE31" i="2"/>
  <c r="AE34" i="2"/>
  <c r="AE36" i="2"/>
  <c r="AE33" i="2"/>
  <c r="AE37" i="2"/>
  <c r="Z39" i="2"/>
  <c r="AD36" i="2"/>
  <c r="AD32" i="2"/>
  <c r="AD34" i="2"/>
  <c r="AD31" i="2"/>
  <c r="AD33" i="2"/>
  <c r="AD35" i="2"/>
  <c r="AD37" i="2"/>
  <c r="AA19" i="2"/>
  <c r="AA26" i="2"/>
  <c r="AC32" i="2"/>
  <c r="AC34" i="2"/>
  <c r="AC36" i="2"/>
  <c r="Y39" i="2"/>
  <c r="AC31" i="2"/>
  <c r="AC33" i="2"/>
  <c r="AC35" i="2"/>
  <c r="AC37" i="2"/>
  <c r="AA23" i="2"/>
  <c r="AD22" i="2"/>
  <c r="AD27" i="2"/>
  <c r="AD25" i="2"/>
  <c r="AD23" i="2"/>
  <c r="AD21" i="2"/>
  <c r="AD19" i="2"/>
  <c r="Z30" i="2"/>
  <c r="AD26" i="2"/>
  <c r="AD20" i="2"/>
  <c r="AD28" i="2"/>
  <c r="AD24" i="2"/>
  <c r="AA22" i="2"/>
  <c r="AA28" i="2"/>
  <c r="AA25" i="2"/>
  <c r="AC28" i="2"/>
  <c r="AC26" i="2"/>
  <c r="AC24" i="2"/>
  <c r="AC22" i="2"/>
  <c r="AC20" i="2"/>
  <c r="AC27" i="2"/>
  <c r="AC25" i="2"/>
  <c r="AC23" i="2"/>
  <c r="AC21" i="2"/>
  <c r="AC19" i="2"/>
  <c r="Y30" i="2"/>
  <c r="I30" i="2"/>
  <c r="AE27" i="2" s="1"/>
  <c r="F30" i="2"/>
  <c r="AE25" i="2" l="1"/>
  <c r="AE19" i="2"/>
  <c r="AE28" i="2"/>
  <c r="AE23" i="2"/>
  <c r="AE20" i="2"/>
  <c r="AE22" i="2"/>
  <c r="AE24" i="2"/>
  <c r="AA30" i="2"/>
  <c r="AE26" i="2"/>
  <c r="AE21" i="2"/>
  <c r="G18" i="2"/>
  <c r="AC8" i="2" s="1"/>
  <c r="H18" i="2"/>
  <c r="AD12" i="2" s="1"/>
  <c r="A18" i="2"/>
  <c r="I9" i="2"/>
  <c r="I10" i="2"/>
  <c r="I11" i="2"/>
  <c r="I12" i="2"/>
  <c r="I13" i="2"/>
  <c r="I14" i="2"/>
  <c r="I15" i="2"/>
  <c r="I16" i="2"/>
  <c r="I8" i="2"/>
  <c r="F9" i="2"/>
  <c r="F10" i="2"/>
  <c r="F11" i="2"/>
  <c r="F13" i="2"/>
  <c r="F14" i="2"/>
  <c r="F15" i="2"/>
  <c r="F16" i="2"/>
  <c r="A41" i="2"/>
  <c r="A42" i="2"/>
  <c r="A43" i="2"/>
  <c r="A44" i="2"/>
  <c r="A45" i="2"/>
  <c r="A47" i="2"/>
  <c r="A48" i="2"/>
  <c r="A50" i="2"/>
  <c r="A40" i="2"/>
  <c r="A32" i="2"/>
  <c r="A33" i="2"/>
  <c r="A34" i="2"/>
  <c r="A35" i="2"/>
  <c r="A36" i="2"/>
  <c r="A37" i="2"/>
  <c r="A31" i="2"/>
  <c r="A20" i="2"/>
  <c r="A21" i="2"/>
  <c r="A22" i="2"/>
  <c r="A23" i="2"/>
  <c r="A24" i="2"/>
  <c r="A25" i="2"/>
  <c r="A26" i="2"/>
  <c r="A27" i="2"/>
  <c r="A28" i="2"/>
  <c r="A30" i="2"/>
  <c r="A19" i="2"/>
  <c r="A9" i="2"/>
  <c r="A10" i="2"/>
  <c r="A11" i="2"/>
  <c r="A12" i="2"/>
  <c r="A13" i="2"/>
  <c r="A14" i="2"/>
  <c r="A15" i="2"/>
  <c r="A16" i="2"/>
  <c r="A8" i="2"/>
  <c r="AI56" i="2" l="1"/>
  <c r="AA53" i="2"/>
  <c r="AA58" i="2"/>
  <c r="AA57" i="2"/>
  <c r="AA59" i="2"/>
  <c r="AA56" i="2"/>
  <c r="AA55" i="2"/>
  <c r="AA54" i="2"/>
  <c r="F18" i="2"/>
  <c r="AA13" i="2"/>
  <c r="AA15" i="2"/>
  <c r="I18" i="2"/>
  <c r="AE12" i="2" s="1"/>
  <c r="AA11" i="2"/>
  <c r="AA10" i="2"/>
  <c r="AA9" i="2"/>
  <c r="AA16" i="2"/>
  <c r="AA14" i="2"/>
  <c r="AA12" i="2"/>
  <c r="AD13" i="2"/>
  <c r="AD14" i="2"/>
  <c r="AD15" i="2"/>
  <c r="AD16" i="2"/>
  <c r="AD9" i="2"/>
  <c r="AD8" i="2"/>
  <c r="AD10" i="2"/>
  <c r="AD11" i="2"/>
  <c r="Z18" i="2"/>
  <c r="AC13" i="2"/>
  <c r="AC14" i="2"/>
  <c r="AC12" i="2"/>
  <c r="AC15" i="2"/>
  <c r="AC16" i="2"/>
  <c r="AC9" i="2"/>
  <c r="AC10" i="2"/>
  <c r="AC11" i="2"/>
  <c r="Y18" i="2"/>
  <c r="AA8" i="2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D44" i="29" l="1"/>
  <c r="E44" i="29"/>
  <c r="D61" i="29"/>
  <c r="E17" i="29"/>
  <c r="E5" i="29"/>
  <c r="E32" i="29"/>
  <c r="D79" i="29"/>
  <c r="D49" i="29"/>
  <c r="E67" i="29"/>
  <c r="D33" i="29"/>
  <c r="D38" i="29"/>
  <c r="D59" i="29"/>
  <c r="E21" i="29"/>
  <c r="E56" i="29"/>
  <c r="D32" i="29"/>
  <c r="E76" i="29"/>
  <c r="E11" i="29"/>
  <c r="E57" i="29"/>
  <c r="D57" i="29"/>
  <c r="D77" i="29"/>
  <c r="E30" i="29"/>
  <c r="D17" i="29"/>
  <c r="E13" i="29"/>
  <c r="E59" i="29"/>
  <c r="D81" i="29"/>
  <c r="D15" i="29"/>
  <c r="E61" i="29"/>
  <c r="D43" i="29"/>
  <c r="E9" i="29"/>
  <c r="E29" i="29"/>
  <c r="D30" i="29"/>
  <c r="E81" i="29"/>
  <c r="E16" i="29"/>
  <c r="D31" i="29"/>
  <c r="E20" i="29"/>
  <c r="E74" i="29"/>
  <c r="D35" i="29"/>
  <c r="E54" i="29"/>
  <c r="D55" i="29"/>
  <c r="D13" i="29"/>
  <c r="D51" i="29"/>
  <c r="D56" i="29"/>
  <c r="D76" i="29"/>
  <c r="D58" i="29"/>
  <c r="D6" i="29"/>
  <c r="D39" i="29"/>
  <c r="D41" i="29"/>
  <c r="D40" i="29"/>
  <c r="E77" i="29"/>
  <c r="G77" i="29" s="1"/>
  <c r="E19" i="29"/>
  <c r="E58" i="29"/>
  <c r="D34" i="29"/>
  <c r="D21" i="29"/>
  <c r="E22" i="29"/>
  <c r="D69" i="29"/>
  <c r="D5" i="29"/>
  <c r="D28" i="29"/>
  <c r="D48" i="29"/>
  <c r="D52" i="29"/>
  <c r="E35" i="29"/>
  <c r="E40" i="29"/>
  <c r="D20" i="29"/>
  <c r="D60" i="29"/>
  <c r="D72" i="29"/>
  <c r="E6" i="29"/>
  <c r="E71" i="29"/>
  <c r="E80" i="29"/>
  <c r="D82" i="29"/>
  <c r="D83" i="29"/>
  <c r="E33" i="29"/>
  <c r="D67" i="29"/>
  <c r="D18" i="29"/>
  <c r="E48" i="29"/>
  <c r="E36" i="29"/>
  <c r="E37" i="29"/>
  <c r="D42" i="29"/>
  <c r="E34" i="29"/>
  <c r="D70" i="29"/>
  <c r="E52" i="29"/>
  <c r="D36" i="29"/>
  <c r="D8" i="29"/>
  <c r="E50" i="29"/>
  <c r="E51" i="29"/>
  <c r="E83" i="29"/>
  <c r="D84" i="29"/>
  <c r="D12" i="29"/>
  <c r="E70" i="29"/>
  <c r="E38" i="29"/>
  <c r="E78" i="29"/>
  <c r="E28" i="29"/>
  <c r="E31" i="29"/>
  <c r="E12" i="29"/>
  <c r="E43" i="29"/>
  <c r="D73" i="29"/>
  <c r="D71" i="29"/>
  <c r="E68" i="29"/>
  <c r="D7" i="29"/>
  <c r="D26" i="29"/>
  <c r="D80" i="29"/>
  <c r="D22" i="29"/>
  <c r="E82" i="29"/>
  <c r="D9" i="29"/>
  <c r="D37" i="29"/>
  <c r="E62" i="29"/>
  <c r="E79" i="29"/>
  <c r="D62" i="29"/>
  <c r="D14" i="29"/>
  <c r="E63" i="29"/>
  <c r="E18" i="29"/>
  <c r="D16" i="29"/>
  <c r="E75" i="29"/>
  <c r="E7" i="29"/>
  <c r="D50" i="29"/>
  <c r="D78" i="29"/>
  <c r="E72" i="29"/>
  <c r="E26" i="29"/>
  <c r="E39" i="29"/>
  <c r="E55" i="29"/>
  <c r="E27" i="29"/>
  <c r="G27" i="29" s="1"/>
  <c r="E14" i="29"/>
  <c r="E49" i="29"/>
  <c r="E8" i="29"/>
  <c r="E41" i="29"/>
  <c r="E53" i="29"/>
  <c r="E69" i="29"/>
  <c r="D53" i="29"/>
  <c r="E73" i="29"/>
  <c r="E60" i="29"/>
  <c r="D11" i="29"/>
  <c r="D63" i="29"/>
  <c r="D75" i="29"/>
  <c r="D54" i="29"/>
  <c r="D29" i="29"/>
  <c r="E15" i="29"/>
  <c r="D19" i="29"/>
  <c r="D68" i="29"/>
  <c r="D27" i="29"/>
  <c r="E42" i="29"/>
  <c r="D74" i="29"/>
  <c r="E84" i="29"/>
  <c r="J47" i="25"/>
  <c r="E15" i="26"/>
  <c r="J34" i="25"/>
  <c r="E54" i="26"/>
  <c r="D15" i="26"/>
  <c r="E84" i="26"/>
  <c r="D5" i="26"/>
  <c r="E69" i="26"/>
  <c r="E51" i="26"/>
  <c r="E85" i="26"/>
  <c r="E75" i="26"/>
  <c r="K16" i="25"/>
  <c r="D35" i="26"/>
  <c r="D36" i="26"/>
  <c r="D11" i="26"/>
  <c r="D27" i="26"/>
  <c r="J8" i="25"/>
  <c r="K48" i="25"/>
  <c r="K14" i="25"/>
  <c r="D45" i="26"/>
  <c r="E62" i="26"/>
  <c r="K33" i="25"/>
  <c r="D34" i="26"/>
  <c r="E49" i="26"/>
  <c r="E78" i="26"/>
  <c r="E70" i="26"/>
  <c r="K23" i="25"/>
  <c r="D44" i="26"/>
  <c r="E31" i="26"/>
  <c r="E45" i="26"/>
  <c r="E17" i="26"/>
  <c r="E71" i="26"/>
  <c r="E40" i="26"/>
  <c r="J50" i="25"/>
  <c r="D17" i="26"/>
  <c r="E68" i="26"/>
  <c r="D53" i="26"/>
  <c r="K50" i="25"/>
  <c r="E10" i="26"/>
  <c r="D81" i="26"/>
  <c r="D56" i="26"/>
  <c r="E57" i="26"/>
  <c r="E23" i="26"/>
  <c r="D55" i="26"/>
  <c r="J36" i="25"/>
  <c r="K39" i="25"/>
  <c r="E73" i="26"/>
  <c r="D9" i="26"/>
  <c r="J45" i="25"/>
  <c r="K8" i="25"/>
  <c r="E43" i="26"/>
  <c r="D10" i="26"/>
  <c r="E58" i="26"/>
  <c r="D52" i="26"/>
  <c r="D62" i="26"/>
  <c r="D31" i="26"/>
  <c r="K49" i="25"/>
  <c r="J49" i="25"/>
  <c r="K27" i="25"/>
  <c r="D78" i="26"/>
  <c r="E28" i="26"/>
  <c r="E36" i="26"/>
  <c r="D71" i="26"/>
  <c r="J37" i="25"/>
  <c r="E18" i="26"/>
  <c r="E79" i="26"/>
  <c r="D60" i="26"/>
  <c r="K45" i="25"/>
  <c r="E50" i="26"/>
  <c r="D41" i="26"/>
  <c r="D49" i="26"/>
  <c r="E44" i="26"/>
  <c r="E11" i="26"/>
  <c r="K9" i="25"/>
  <c r="K22" i="25"/>
  <c r="J10" i="25"/>
  <c r="D38" i="26"/>
  <c r="K28" i="25"/>
  <c r="E30" i="26"/>
  <c r="E35" i="26"/>
  <c r="D86" i="26"/>
  <c r="K36" i="25"/>
  <c r="D61" i="26"/>
  <c r="E42" i="26"/>
  <c r="D16" i="26"/>
  <c r="D28" i="26"/>
  <c r="K38" i="25"/>
  <c r="D80" i="26"/>
  <c r="J27" i="25"/>
  <c r="D6" i="26"/>
  <c r="J33" i="25"/>
  <c r="D69" i="26"/>
  <c r="E5" i="26"/>
  <c r="D84" i="26"/>
  <c r="H84" i="26" s="1"/>
  <c r="E63" i="26"/>
  <c r="D70" i="26"/>
  <c r="E13" i="26"/>
  <c r="J22" i="25"/>
  <c r="D43" i="26"/>
  <c r="H43" i="26" s="1"/>
  <c r="E74" i="26"/>
  <c r="E9" i="26"/>
  <c r="E8" i="26"/>
  <c r="K29" i="25"/>
  <c r="K13" i="25"/>
  <c r="E55" i="26"/>
  <c r="D54" i="26"/>
  <c r="J12" i="25"/>
  <c r="J21" i="25"/>
  <c r="D58" i="26"/>
  <c r="H58" i="26" s="1"/>
  <c r="E21" i="26"/>
  <c r="K43" i="25"/>
  <c r="E37" i="26"/>
  <c r="D82" i="26"/>
  <c r="K11" i="25"/>
  <c r="D42" i="26"/>
  <c r="J29" i="25"/>
  <c r="D33" i="26"/>
  <c r="D30" i="26"/>
  <c r="J44" i="25"/>
  <c r="D79" i="26"/>
  <c r="E72" i="26"/>
  <c r="D21" i="26"/>
  <c r="E61" i="26"/>
  <c r="E32" i="26"/>
  <c r="D72" i="26"/>
  <c r="D50" i="26"/>
  <c r="D57" i="26"/>
  <c r="D32" i="26"/>
  <c r="J9" i="25"/>
  <c r="D19" i="26"/>
  <c r="K26" i="25"/>
  <c r="E20" i="26"/>
  <c r="J42" i="25"/>
  <c r="D29" i="26"/>
  <c r="J48" i="25"/>
  <c r="E33" i="26"/>
  <c r="E7" i="26"/>
  <c r="D23" i="26"/>
  <c r="E39" i="26"/>
  <c r="K20" i="25"/>
  <c r="E64" i="26"/>
  <c r="J35" i="25"/>
  <c r="K47" i="25"/>
  <c r="E41" i="26"/>
  <c r="D20" i="26"/>
  <c r="K10" i="25"/>
  <c r="D51" i="26"/>
  <c r="E38" i="26"/>
  <c r="E76" i="26"/>
  <c r="J43" i="25"/>
  <c r="D64" i="26"/>
  <c r="D63" i="26"/>
  <c r="J24" i="25"/>
  <c r="J14" i="25"/>
  <c r="D40" i="26"/>
  <c r="D8" i="26"/>
  <c r="E53" i="26"/>
  <c r="E56" i="26"/>
  <c r="E29" i="26"/>
  <c r="D18" i="26"/>
  <c r="K44" i="25"/>
  <c r="D68" i="26"/>
  <c r="D13" i="26"/>
  <c r="J30" i="25"/>
  <c r="J26" i="25"/>
  <c r="K24" i="25"/>
  <c r="D83" i="26"/>
  <c r="D73" i="26"/>
  <c r="E34" i="26"/>
  <c r="D59" i="26"/>
  <c r="J13" i="25"/>
  <c r="J46" i="25"/>
  <c r="J28" i="25"/>
  <c r="K42" i="25"/>
  <c r="E81" i="26"/>
  <c r="E22" i="26"/>
  <c r="K30" i="25"/>
  <c r="J39" i="25"/>
  <c r="E6" i="26"/>
  <c r="E80" i="26"/>
  <c r="D37" i="26"/>
  <c r="E16" i="26"/>
  <c r="K35" i="25"/>
  <c r="D7" i="26"/>
  <c r="K21" i="25"/>
  <c r="D74" i="26"/>
  <c r="E19" i="26"/>
  <c r="E83" i="26"/>
  <c r="J20" i="25"/>
  <c r="K12" i="25"/>
  <c r="E27" i="26"/>
  <c r="D85" i="26"/>
  <c r="D75" i="26"/>
  <c r="J11" i="25"/>
  <c r="D39" i="26"/>
  <c r="J38" i="25"/>
  <c r="K34" i="25"/>
  <c r="D76" i="26"/>
  <c r="E60" i="26"/>
  <c r="J16" i="25"/>
  <c r="J23" i="25"/>
  <c r="E59" i="26"/>
  <c r="D22" i="26"/>
  <c r="K46" i="25"/>
  <c r="E82" i="26"/>
  <c r="K37" i="25"/>
  <c r="E86" i="26"/>
  <c r="E52" i="26"/>
  <c r="E60" i="20"/>
  <c r="E77" i="20"/>
  <c r="E58" i="20"/>
  <c r="E62" i="20"/>
  <c r="G62" i="20" s="1"/>
  <c r="E69" i="20"/>
  <c r="D39" i="20"/>
  <c r="F39" i="20" s="1"/>
  <c r="E41" i="20"/>
  <c r="E81" i="20"/>
  <c r="D19" i="20"/>
  <c r="D41" i="20"/>
  <c r="D60" i="20"/>
  <c r="E43" i="20"/>
  <c r="D81" i="20"/>
  <c r="E19" i="20"/>
  <c r="E22" i="20"/>
  <c r="E61" i="20"/>
  <c r="D84" i="20"/>
  <c r="E82" i="20"/>
  <c r="D44" i="20"/>
  <c r="E42" i="20"/>
  <c r="E83" i="20"/>
  <c r="E44" i="20"/>
  <c r="E84" i="20"/>
  <c r="D82" i="20"/>
  <c r="D83" i="20"/>
  <c r="D63" i="20"/>
  <c r="D42" i="20"/>
  <c r="D61" i="20"/>
  <c r="E63" i="20"/>
  <c r="D62" i="20"/>
  <c r="D43" i="20"/>
  <c r="D20" i="20"/>
  <c r="E21" i="20"/>
  <c r="D22" i="20"/>
  <c r="E20" i="20"/>
  <c r="D21" i="20"/>
  <c r="D26" i="20"/>
  <c r="D6" i="20"/>
  <c r="D80" i="20"/>
  <c r="D71" i="20"/>
  <c r="D7" i="20"/>
  <c r="E75" i="20"/>
  <c r="E11" i="20"/>
  <c r="E56" i="20"/>
  <c r="D77" i="20"/>
  <c r="D48" i="20"/>
  <c r="E48" i="20"/>
  <c r="D57" i="20"/>
  <c r="D59" i="20"/>
  <c r="E57" i="20"/>
  <c r="E18" i="20"/>
  <c r="E73" i="20"/>
  <c r="E9" i="20"/>
  <c r="D14" i="20"/>
  <c r="D101" i="20" s="1"/>
  <c r="D51" i="20"/>
  <c r="D75" i="20"/>
  <c r="D11" i="20"/>
  <c r="E67" i="20"/>
  <c r="E15" i="20"/>
  <c r="E29" i="20"/>
  <c r="E30" i="20"/>
  <c r="D30" i="20"/>
  <c r="E26" i="20"/>
  <c r="E17" i="20"/>
  <c r="D16" i="20"/>
  <c r="E13" i="20"/>
  <c r="E98" i="20" s="1"/>
  <c r="E78" i="20"/>
  <c r="D55" i="20"/>
  <c r="P62" i="20" s="1"/>
  <c r="E80" i="20"/>
  <c r="D15" i="20"/>
  <c r="D52" i="20"/>
  <c r="F52" i="20" s="1"/>
  <c r="E53" i="20"/>
  <c r="E33" i="20"/>
  <c r="D13" i="20"/>
  <c r="D98" i="20" s="1"/>
  <c r="D34" i="20"/>
  <c r="D58" i="20"/>
  <c r="D17" i="20"/>
  <c r="E16" i="20"/>
  <c r="D50" i="20"/>
  <c r="D70" i="20"/>
  <c r="E27" i="20"/>
  <c r="D28" i="20"/>
  <c r="E51" i="20"/>
  <c r="G51" i="20" s="1"/>
  <c r="E49" i="20"/>
  <c r="G49" i="20" s="1"/>
  <c r="D56" i="20"/>
  <c r="D68" i="20"/>
  <c r="E37" i="20"/>
  <c r="E68" i="20"/>
  <c r="E38" i="20"/>
  <c r="D40" i="20"/>
  <c r="F40" i="20" s="1"/>
  <c r="D78" i="20"/>
  <c r="D79" i="20"/>
  <c r="D54" i="20"/>
  <c r="D74" i="20"/>
  <c r="E35" i="20"/>
  <c r="D32" i="20"/>
  <c r="E55" i="20"/>
  <c r="Q62" i="20" s="1"/>
  <c r="E34" i="20"/>
  <c r="D29" i="20"/>
  <c r="D72" i="20"/>
  <c r="D8" i="20"/>
  <c r="E72" i="20"/>
  <c r="E8" i="20"/>
  <c r="E40" i="20"/>
  <c r="D38" i="20"/>
  <c r="F38" i="20" s="1"/>
  <c r="E79" i="20"/>
  <c r="D18" i="20"/>
  <c r="D27" i="20"/>
  <c r="E50" i="20"/>
  <c r="G50" i="20" s="1"/>
  <c r="D36" i="20"/>
  <c r="P42" i="20" s="1"/>
  <c r="E28" i="20"/>
  <c r="D9" i="20"/>
  <c r="D33" i="20"/>
  <c r="D76" i="20"/>
  <c r="D12" i="20"/>
  <c r="E76" i="20"/>
  <c r="E12" i="20"/>
  <c r="D73" i="20"/>
  <c r="D31" i="20"/>
  <c r="D95" i="20" s="1"/>
  <c r="E54" i="20"/>
  <c r="E70" i="20"/>
  <c r="E6" i="20"/>
  <c r="E32" i="20"/>
  <c r="E14" i="20"/>
  <c r="E101" i="20" s="1"/>
  <c r="D37" i="20"/>
  <c r="F37" i="20" s="1"/>
  <c r="D67" i="20"/>
  <c r="E5" i="20"/>
  <c r="E90" i="20" s="1"/>
  <c r="D49" i="20"/>
  <c r="D5" i="20"/>
  <c r="E39" i="20"/>
  <c r="G39" i="20" s="1"/>
  <c r="D35" i="20"/>
  <c r="E31" i="20"/>
  <c r="E95" i="20" s="1"/>
  <c r="E74" i="20"/>
  <c r="E36" i="20"/>
  <c r="E71" i="20"/>
  <c r="E7" i="20"/>
  <c r="E52" i="20"/>
  <c r="D69" i="20"/>
  <c r="D53" i="20"/>
  <c r="E59" i="20"/>
  <c r="J41" i="2"/>
  <c r="J43" i="2"/>
  <c r="J46" i="2"/>
  <c r="J40" i="2"/>
  <c r="J42" i="2"/>
  <c r="J45" i="2"/>
  <c r="J47" i="2"/>
  <c r="J44" i="2"/>
  <c r="J48" i="2"/>
  <c r="AI55" i="2"/>
  <c r="AI61" i="2"/>
  <c r="AI60" i="2"/>
  <c r="AI51" i="2"/>
  <c r="AI54" i="2"/>
  <c r="AI57" i="2"/>
  <c r="AI59" i="2"/>
  <c r="AI58" i="2"/>
  <c r="AI52" i="2"/>
  <c r="AI53" i="2"/>
  <c r="AA52" i="2"/>
  <c r="F63" i="2"/>
  <c r="AA51" i="2"/>
  <c r="I63" i="2"/>
  <c r="T32" i="20"/>
  <c r="R31" i="20"/>
  <c r="T33" i="20"/>
  <c r="R53" i="20"/>
  <c r="P99" i="20"/>
  <c r="T6" i="20"/>
  <c r="R32" i="20"/>
  <c r="T30" i="20"/>
  <c r="R30" i="20"/>
  <c r="P96" i="20"/>
  <c r="T27" i="20"/>
  <c r="R27" i="20"/>
  <c r="R33" i="20"/>
  <c r="T13" i="20"/>
  <c r="Q98" i="20"/>
  <c r="P98" i="20"/>
  <c r="R52" i="20"/>
  <c r="T52" i="20"/>
  <c r="T28" i="20"/>
  <c r="R28" i="20"/>
  <c r="T26" i="20"/>
  <c r="R26" i="20"/>
  <c r="T7" i="20"/>
  <c r="P100" i="20"/>
  <c r="T54" i="20"/>
  <c r="R54" i="20"/>
  <c r="Q96" i="20"/>
  <c r="T11" i="20"/>
  <c r="T50" i="20"/>
  <c r="R50" i="20"/>
  <c r="R55" i="20"/>
  <c r="T55" i="20"/>
  <c r="T5" i="20"/>
  <c r="T49" i="20"/>
  <c r="R49" i="20"/>
  <c r="T12" i="20"/>
  <c r="P97" i="20"/>
  <c r="Q102" i="20"/>
  <c r="R36" i="20"/>
  <c r="T29" i="20"/>
  <c r="R29" i="20"/>
  <c r="Q99" i="20"/>
  <c r="T53" i="20"/>
  <c r="T9" i="20"/>
  <c r="Q97" i="20"/>
  <c r="Q101" i="20"/>
  <c r="T8" i="20"/>
  <c r="R51" i="20"/>
  <c r="T51" i="20"/>
  <c r="T48" i="20"/>
  <c r="R48" i="20"/>
  <c r="T31" i="20"/>
  <c r="T10" i="20"/>
  <c r="K8" i="2"/>
  <c r="K9" i="2"/>
  <c r="K19" i="2"/>
  <c r="N19" i="2" s="1"/>
  <c r="J20" i="2"/>
  <c r="S20" i="2" s="1"/>
  <c r="J11" i="2"/>
  <c r="J23" i="2"/>
  <c r="S23" i="2" s="1"/>
  <c r="K26" i="2"/>
  <c r="J8" i="2"/>
  <c r="P8" i="2" s="1"/>
  <c r="K44" i="9"/>
  <c r="K40" i="9"/>
  <c r="K36" i="9"/>
  <c r="J34" i="9"/>
  <c r="J19" i="9"/>
  <c r="K32" i="8"/>
  <c r="J28" i="9"/>
  <c r="J20" i="9"/>
  <c r="J20" i="8"/>
  <c r="J10" i="2"/>
  <c r="J44" i="9"/>
  <c r="J40" i="9"/>
  <c r="J36" i="9"/>
  <c r="K32" i="9"/>
  <c r="K24" i="9"/>
  <c r="K37" i="8"/>
  <c r="J32" i="8"/>
  <c r="K31" i="8"/>
  <c r="K24" i="8"/>
  <c r="K23" i="8"/>
  <c r="K19" i="8"/>
  <c r="K10" i="8"/>
  <c r="K9" i="9"/>
  <c r="J32" i="9"/>
  <c r="J24" i="9"/>
  <c r="K15" i="9"/>
  <c r="K10" i="9"/>
  <c r="J37" i="8"/>
  <c r="K36" i="8"/>
  <c r="J24" i="8"/>
  <c r="K41" i="9"/>
  <c r="K19" i="9"/>
  <c r="K31" i="9"/>
  <c r="J15" i="9"/>
  <c r="J10" i="9"/>
  <c r="K41" i="8"/>
  <c r="K28" i="8"/>
  <c r="J12" i="8"/>
  <c r="K37" i="9"/>
  <c r="K23" i="9"/>
  <c r="K9" i="8"/>
  <c r="J31" i="9"/>
  <c r="K28" i="9"/>
  <c r="K20" i="9"/>
  <c r="J41" i="8"/>
  <c r="K40" i="8"/>
  <c r="J28" i="8"/>
  <c r="J34" i="8"/>
  <c r="J41" i="9"/>
  <c r="J37" i="9"/>
  <c r="J23" i="9"/>
  <c r="K44" i="8"/>
  <c r="K20" i="8"/>
  <c r="K34" i="9"/>
  <c r="K15" i="8"/>
  <c r="J31" i="8"/>
  <c r="J40" i="8"/>
  <c r="J44" i="8"/>
  <c r="K22" i="9"/>
  <c r="K38" i="9"/>
  <c r="K25" i="9"/>
  <c r="J17" i="9"/>
  <c r="J21" i="9"/>
  <c r="J39" i="9"/>
  <c r="J13" i="8"/>
  <c r="J14" i="8"/>
  <c r="J25" i="8"/>
  <c r="J42" i="8"/>
  <c r="K38" i="8"/>
  <c r="K22" i="8"/>
  <c r="K26" i="9"/>
  <c r="J36" i="8"/>
  <c r="J22" i="9"/>
  <c r="J38" i="9"/>
  <c r="J25" i="9"/>
  <c r="K7" i="9"/>
  <c r="K18" i="8"/>
  <c r="K29" i="8"/>
  <c r="J22" i="8"/>
  <c r="J10" i="8"/>
  <c r="K39" i="9"/>
  <c r="J15" i="8"/>
  <c r="K43" i="8"/>
  <c r="K8" i="9"/>
  <c r="K42" i="9"/>
  <c r="J7" i="9"/>
  <c r="K21" i="8"/>
  <c r="J18" i="8"/>
  <c r="J29" i="8"/>
  <c r="J33" i="8"/>
  <c r="K12" i="8"/>
  <c r="K11" i="8"/>
  <c r="K34" i="8"/>
  <c r="J8" i="9"/>
  <c r="J42" i="9"/>
  <c r="K11" i="9"/>
  <c r="J21" i="8"/>
  <c r="J43" i="8"/>
  <c r="K39" i="8"/>
  <c r="J19" i="8"/>
  <c r="K43" i="9"/>
  <c r="K14" i="9"/>
  <c r="J11" i="9"/>
  <c r="J26" i="9"/>
  <c r="J26" i="8"/>
  <c r="K42" i="8"/>
  <c r="J23" i="8"/>
  <c r="K12" i="9"/>
  <c r="K26" i="8"/>
  <c r="K33" i="9"/>
  <c r="K18" i="9"/>
  <c r="K29" i="9"/>
  <c r="J13" i="9"/>
  <c r="J8" i="8"/>
  <c r="K7" i="8"/>
  <c r="K17" i="8"/>
  <c r="J11" i="8"/>
  <c r="K30" i="9"/>
  <c r="K30" i="8"/>
  <c r="J18" i="9"/>
  <c r="J43" i="9"/>
  <c r="K13" i="8"/>
  <c r="J30" i="8"/>
  <c r="J38" i="8"/>
  <c r="J17" i="8"/>
  <c r="K33" i="8"/>
  <c r="J30" i="9"/>
  <c r="J39" i="8"/>
  <c r="K17" i="9"/>
  <c r="K14" i="8"/>
  <c r="J7" i="8"/>
  <c r="J12" i="9"/>
  <c r="J33" i="9"/>
  <c r="J29" i="9"/>
  <c r="J14" i="9"/>
  <c r="K13" i="9"/>
  <c r="K8" i="8"/>
  <c r="K25" i="8"/>
  <c r="K21" i="9"/>
  <c r="K42" i="2"/>
  <c r="Q42" i="2" s="1"/>
  <c r="K45" i="2"/>
  <c r="AE16" i="2"/>
  <c r="AE8" i="2"/>
  <c r="K40" i="2"/>
  <c r="Q40" i="2" s="1"/>
  <c r="K43" i="2"/>
  <c r="Q43" i="2" s="1"/>
  <c r="K34" i="2"/>
  <c r="K37" i="2"/>
  <c r="J32" i="2"/>
  <c r="J35" i="2"/>
  <c r="K32" i="2"/>
  <c r="K35" i="2"/>
  <c r="K31" i="2"/>
  <c r="J31" i="2"/>
  <c r="M31" i="2" s="1"/>
  <c r="J33" i="2"/>
  <c r="J36" i="2"/>
  <c r="J37" i="2"/>
  <c r="K33" i="2"/>
  <c r="K36" i="2"/>
  <c r="J34" i="2"/>
  <c r="K48" i="2"/>
  <c r="Q48" i="2" s="1"/>
  <c r="K46" i="2"/>
  <c r="Q46" i="2" s="1"/>
  <c r="K41" i="2"/>
  <c r="K47" i="2"/>
  <c r="K44" i="2"/>
  <c r="AA18" i="2"/>
  <c r="AE9" i="2"/>
  <c r="AE11" i="2"/>
  <c r="AE14" i="2"/>
  <c r="AE13" i="2"/>
  <c r="AE15" i="2"/>
  <c r="AE10" i="2"/>
  <c r="J16" i="2"/>
  <c r="J59" i="2" s="1"/>
  <c r="J24" i="2"/>
  <c r="J13" i="2"/>
  <c r="V13" i="2" s="1"/>
  <c r="K22" i="2"/>
  <c r="T22" i="2" s="1"/>
  <c r="J26" i="2"/>
  <c r="J14" i="2"/>
  <c r="K13" i="2"/>
  <c r="W13" i="2" s="1"/>
  <c r="J22" i="2"/>
  <c r="S22" i="2" s="1"/>
  <c r="K21" i="2"/>
  <c r="T21" i="2" s="1"/>
  <c r="J9" i="2"/>
  <c r="K15" i="2"/>
  <c r="K14" i="2"/>
  <c r="J21" i="2"/>
  <c r="K25" i="2"/>
  <c r="K27" i="2"/>
  <c r="K16" i="2"/>
  <c r="K59" i="2" s="1"/>
  <c r="K10" i="2"/>
  <c r="K20" i="2"/>
  <c r="N20" i="2" s="1"/>
  <c r="K11" i="2"/>
  <c r="J28" i="2"/>
  <c r="J25" i="2"/>
  <c r="J27" i="2"/>
  <c r="J12" i="2"/>
  <c r="K28" i="2"/>
  <c r="T28" i="2" s="1"/>
  <c r="J19" i="2"/>
  <c r="J15" i="2"/>
  <c r="K23" i="2"/>
  <c r="T23" i="2" s="1"/>
  <c r="K24" i="2"/>
  <c r="K12" i="2"/>
  <c r="K83" i="20" l="1"/>
  <c r="H40" i="26"/>
  <c r="H51" i="26"/>
  <c r="H31" i="26"/>
  <c r="H62" i="26"/>
  <c r="H63" i="26"/>
  <c r="H64" i="26"/>
  <c r="H50" i="26"/>
  <c r="H28" i="26"/>
  <c r="E92" i="20"/>
  <c r="H42" i="26"/>
  <c r="H74" i="26"/>
  <c r="H54" i="26"/>
  <c r="E97" i="20"/>
  <c r="D109" i="20"/>
  <c r="H85" i="26"/>
  <c r="H79" i="26"/>
  <c r="H70" i="26"/>
  <c r="H57" i="26"/>
  <c r="G42" i="29"/>
  <c r="K42" i="29"/>
  <c r="L42" i="29" s="1"/>
  <c r="H26" i="29"/>
  <c r="F26" i="29"/>
  <c r="D45" i="29"/>
  <c r="D90" i="29"/>
  <c r="D64" i="29"/>
  <c r="H48" i="29"/>
  <c r="F48" i="29"/>
  <c r="K27" i="29"/>
  <c r="L27" i="29" s="1"/>
  <c r="F27" i="29"/>
  <c r="H27" i="29"/>
  <c r="D96" i="29"/>
  <c r="F11" i="29"/>
  <c r="H11" i="29"/>
  <c r="K49" i="29"/>
  <c r="L49" i="29" s="1"/>
  <c r="G49" i="29"/>
  <c r="F50" i="29"/>
  <c r="H50" i="29"/>
  <c r="K79" i="29"/>
  <c r="L79" i="29" s="1"/>
  <c r="G79" i="29"/>
  <c r="K7" i="29"/>
  <c r="L7" i="29" s="1"/>
  <c r="D92" i="29"/>
  <c r="H7" i="29"/>
  <c r="F7" i="29"/>
  <c r="K78" i="29"/>
  <c r="L78" i="29" s="1"/>
  <c r="G78" i="29"/>
  <c r="D93" i="29"/>
  <c r="F8" i="29"/>
  <c r="H8" i="29"/>
  <c r="G48" i="29"/>
  <c r="E64" i="29"/>
  <c r="K48" i="29"/>
  <c r="L48" i="29" s="1"/>
  <c r="G6" i="29"/>
  <c r="K6" i="29"/>
  <c r="L6" i="29" s="1"/>
  <c r="E91" i="29"/>
  <c r="H28" i="29"/>
  <c r="F28" i="29"/>
  <c r="H51" i="29"/>
  <c r="F51" i="29"/>
  <c r="K16" i="29"/>
  <c r="L16" i="29" s="1"/>
  <c r="G16" i="29"/>
  <c r="H81" i="29"/>
  <c r="F81" i="29"/>
  <c r="E96" i="29"/>
  <c r="G11" i="29"/>
  <c r="K11" i="29"/>
  <c r="L11" i="29" s="1"/>
  <c r="K67" i="29"/>
  <c r="G67" i="29"/>
  <c r="E85" i="29"/>
  <c r="G50" i="29"/>
  <c r="K50" i="29"/>
  <c r="L50" i="29" s="1"/>
  <c r="F31" i="29"/>
  <c r="H31" i="29"/>
  <c r="D95" i="29"/>
  <c r="F68" i="29"/>
  <c r="H68" i="29"/>
  <c r="K60" i="29"/>
  <c r="L60" i="29" s="1"/>
  <c r="G60" i="29"/>
  <c r="E101" i="29"/>
  <c r="G14" i="29"/>
  <c r="K14" i="29"/>
  <c r="L14" i="29" s="1"/>
  <c r="E92" i="29"/>
  <c r="G7" i="29"/>
  <c r="G62" i="29"/>
  <c r="K62" i="29"/>
  <c r="L62" i="29" s="1"/>
  <c r="K68" i="29"/>
  <c r="L68" i="29" s="1"/>
  <c r="G68" i="29"/>
  <c r="K38" i="29"/>
  <c r="L38" i="29" s="1"/>
  <c r="G38" i="29"/>
  <c r="F36" i="29"/>
  <c r="O42" i="29"/>
  <c r="D102" i="29"/>
  <c r="H36" i="29"/>
  <c r="D106" i="29"/>
  <c r="H18" i="29"/>
  <c r="F18" i="29"/>
  <c r="H72" i="29"/>
  <c r="F72" i="29"/>
  <c r="F5" i="29"/>
  <c r="H5" i="29"/>
  <c r="D23" i="29"/>
  <c r="F40" i="29"/>
  <c r="H40" i="29"/>
  <c r="D98" i="29"/>
  <c r="H13" i="29"/>
  <c r="F13" i="29"/>
  <c r="G81" i="29"/>
  <c r="K81" i="29"/>
  <c r="L81" i="29" s="1"/>
  <c r="K59" i="29"/>
  <c r="L59" i="29" s="1"/>
  <c r="G59" i="29"/>
  <c r="G76" i="29"/>
  <c r="K76" i="29"/>
  <c r="L76" i="29" s="1"/>
  <c r="H49" i="29"/>
  <c r="F49" i="29"/>
  <c r="G71" i="29"/>
  <c r="K71" i="29"/>
  <c r="L71" i="29" s="1"/>
  <c r="F15" i="29"/>
  <c r="H15" i="29"/>
  <c r="D103" i="29"/>
  <c r="F19" i="29"/>
  <c r="H19" i="29"/>
  <c r="G73" i="29"/>
  <c r="K73" i="29"/>
  <c r="L73" i="29" s="1"/>
  <c r="G75" i="29"/>
  <c r="K75" i="29"/>
  <c r="L75" i="29" s="1"/>
  <c r="F37" i="29"/>
  <c r="H37" i="29"/>
  <c r="H71" i="29"/>
  <c r="F71" i="29"/>
  <c r="K70" i="29"/>
  <c r="L70" i="29" s="1"/>
  <c r="G70" i="29"/>
  <c r="G52" i="29"/>
  <c r="K52" i="29"/>
  <c r="L52" i="29" s="1"/>
  <c r="F67" i="29"/>
  <c r="H67" i="29"/>
  <c r="D85" i="29"/>
  <c r="H60" i="29"/>
  <c r="F60" i="29"/>
  <c r="F69" i="29"/>
  <c r="H69" i="29"/>
  <c r="F41" i="29"/>
  <c r="H41" i="29"/>
  <c r="O62" i="29"/>
  <c r="H55" i="29"/>
  <c r="F55" i="29"/>
  <c r="H30" i="29"/>
  <c r="F30" i="29"/>
  <c r="E98" i="29"/>
  <c r="G13" i="29"/>
  <c r="K13" i="29"/>
  <c r="L13" i="29" s="1"/>
  <c r="F32" i="29"/>
  <c r="H32" i="29"/>
  <c r="H79" i="29"/>
  <c r="F79" i="29"/>
  <c r="G8" i="29"/>
  <c r="E93" i="29"/>
  <c r="K8" i="29"/>
  <c r="L8" i="29" s="1"/>
  <c r="E104" i="29"/>
  <c r="K57" i="29"/>
  <c r="L57" i="29" s="1"/>
  <c r="G57" i="29"/>
  <c r="K15" i="29"/>
  <c r="L15" i="29" s="1"/>
  <c r="G15" i="29"/>
  <c r="H53" i="29"/>
  <c r="F53" i="29"/>
  <c r="G55" i="29"/>
  <c r="P62" i="29"/>
  <c r="K55" i="29"/>
  <c r="L55" i="29" s="1"/>
  <c r="F16" i="29"/>
  <c r="D104" i="29"/>
  <c r="H16" i="29"/>
  <c r="H9" i="29"/>
  <c r="F9" i="29"/>
  <c r="D94" i="29"/>
  <c r="F73" i="29"/>
  <c r="H73" i="29"/>
  <c r="D97" i="29"/>
  <c r="H12" i="29"/>
  <c r="F12" i="29"/>
  <c r="F70" i="29"/>
  <c r="H70" i="29"/>
  <c r="K33" i="29"/>
  <c r="L33" i="29" s="1"/>
  <c r="G33" i="29"/>
  <c r="F20" i="29"/>
  <c r="H20" i="29"/>
  <c r="E23" i="29"/>
  <c r="E109" i="29"/>
  <c r="G22" i="29"/>
  <c r="K22" i="29"/>
  <c r="L22" i="29" s="1"/>
  <c r="F39" i="29"/>
  <c r="H39" i="29"/>
  <c r="K54" i="29"/>
  <c r="L54" i="29" s="1"/>
  <c r="G54" i="29"/>
  <c r="G29" i="29"/>
  <c r="K29" i="29"/>
  <c r="L29" i="29" s="1"/>
  <c r="D105" i="29"/>
  <c r="F17" i="29"/>
  <c r="H17" i="29"/>
  <c r="G56" i="29"/>
  <c r="K56" i="29"/>
  <c r="L56" i="29" s="1"/>
  <c r="K32" i="29"/>
  <c r="L32" i="29" s="1"/>
  <c r="G32" i="29"/>
  <c r="F62" i="29"/>
  <c r="H62" i="29"/>
  <c r="F56" i="29"/>
  <c r="H56" i="29"/>
  <c r="F29" i="29"/>
  <c r="H29" i="29"/>
  <c r="K69" i="29"/>
  <c r="L69" i="29" s="1"/>
  <c r="G69" i="29"/>
  <c r="K39" i="29"/>
  <c r="L39" i="29" s="1"/>
  <c r="G39" i="29"/>
  <c r="G18" i="29"/>
  <c r="K18" i="29"/>
  <c r="L18" i="29" s="1"/>
  <c r="E106" i="29"/>
  <c r="K82" i="29"/>
  <c r="L82" i="29" s="1"/>
  <c r="G82" i="29"/>
  <c r="K43" i="29"/>
  <c r="L43" i="29" s="1"/>
  <c r="G43" i="29"/>
  <c r="F84" i="29"/>
  <c r="H84" i="29"/>
  <c r="E99" i="29"/>
  <c r="G34" i="29"/>
  <c r="K34" i="29"/>
  <c r="L34" i="29" s="1"/>
  <c r="H83" i="29"/>
  <c r="F83" i="29"/>
  <c r="G40" i="29"/>
  <c r="K40" i="29"/>
  <c r="L40" i="29" s="1"/>
  <c r="K21" i="29"/>
  <c r="L21" i="29" s="1"/>
  <c r="D108" i="29"/>
  <c r="H21" i="29"/>
  <c r="F21" i="29"/>
  <c r="D91" i="29"/>
  <c r="F6" i="29"/>
  <c r="H6" i="29"/>
  <c r="H35" i="29"/>
  <c r="F35" i="29"/>
  <c r="D100" i="29"/>
  <c r="E94" i="29"/>
  <c r="G9" i="29"/>
  <c r="K9" i="29"/>
  <c r="L9" i="29" s="1"/>
  <c r="K30" i="29"/>
  <c r="L30" i="29" s="1"/>
  <c r="G30" i="29"/>
  <c r="G21" i="29"/>
  <c r="E108" i="29"/>
  <c r="K5" i="29"/>
  <c r="L5" i="29" s="1"/>
  <c r="G5" i="29"/>
  <c r="E90" i="29"/>
  <c r="H63" i="29"/>
  <c r="F63" i="29"/>
  <c r="K28" i="29"/>
  <c r="L28" i="29" s="1"/>
  <c r="G28" i="29"/>
  <c r="G19" i="29"/>
  <c r="K19" i="29"/>
  <c r="L19" i="29" s="1"/>
  <c r="D94" i="20"/>
  <c r="G84" i="29"/>
  <c r="K84" i="29"/>
  <c r="L84" i="29" s="1"/>
  <c r="H54" i="29"/>
  <c r="F54" i="29"/>
  <c r="K53" i="29"/>
  <c r="L53" i="29" s="1"/>
  <c r="G53" i="29"/>
  <c r="E45" i="29"/>
  <c r="K26" i="29"/>
  <c r="L26" i="29" s="1"/>
  <c r="G26" i="29"/>
  <c r="G63" i="29"/>
  <c r="K63" i="29"/>
  <c r="L63" i="29" s="1"/>
  <c r="D109" i="29"/>
  <c r="F22" i="29"/>
  <c r="H22" i="29"/>
  <c r="E97" i="29"/>
  <c r="G12" i="29"/>
  <c r="K12" i="29"/>
  <c r="L12" i="29" s="1"/>
  <c r="G83" i="29"/>
  <c r="K83" i="29"/>
  <c r="L83" i="29" s="1"/>
  <c r="D107" i="29"/>
  <c r="F42" i="29"/>
  <c r="H42" i="29"/>
  <c r="H82" i="29"/>
  <c r="F82" i="29"/>
  <c r="K35" i="29"/>
  <c r="L35" i="29" s="1"/>
  <c r="E100" i="29"/>
  <c r="G35" i="29"/>
  <c r="D99" i="29"/>
  <c r="H34" i="29"/>
  <c r="F34" i="29"/>
  <c r="F58" i="29"/>
  <c r="H58" i="29"/>
  <c r="K74" i="29"/>
  <c r="L74" i="29" s="1"/>
  <c r="G74" i="29"/>
  <c r="F43" i="29"/>
  <c r="H43" i="29"/>
  <c r="K77" i="29"/>
  <c r="L77" i="29" s="1"/>
  <c r="H77" i="29"/>
  <c r="F77" i="29"/>
  <c r="H59" i="29"/>
  <c r="F59" i="29"/>
  <c r="K17" i="29"/>
  <c r="L17" i="29" s="1"/>
  <c r="E105" i="29"/>
  <c r="G17" i="29"/>
  <c r="H78" i="29"/>
  <c r="F78" i="29"/>
  <c r="E102" i="29"/>
  <c r="K36" i="29"/>
  <c r="L36" i="29" s="1"/>
  <c r="P42" i="29"/>
  <c r="G36" i="29"/>
  <c r="H33" i="29"/>
  <c r="F33" i="29"/>
  <c r="F74" i="29"/>
  <c r="H74" i="29"/>
  <c r="H75" i="29"/>
  <c r="F75" i="29"/>
  <c r="K41" i="29"/>
  <c r="L41" i="29" s="1"/>
  <c r="G41" i="29"/>
  <c r="G72" i="29"/>
  <c r="K72" i="29"/>
  <c r="L72" i="29" s="1"/>
  <c r="D101" i="29"/>
  <c r="F14" i="29"/>
  <c r="H14" i="29"/>
  <c r="H80" i="29"/>
  <c r="F80" i="29"/>
  <c r="G31" i="29"/>
  <c r="K31" i="29"/>
  <c r="L31" i="29" s="1"/>
  <c r="E95" i="29"/>
  <c r="G51" i="29"/>
  <c r="K51" i="29"/>
  <c r="L51" i="29" s="1"/>
  <c r="E103" i="29"/>
  <c r="G37" i="29"/>
  <c r="K37" i="29"/>
  <c r="L37" i="29" s="1"/>
  <c r="G80" i="29"/>
  <c r="K80" i="29"/>
  <c r="L80" i="29" s="1"/>
  <c r="H52" i="29"/>
  <c r="F52" i="29"/>
  <c r="K58" i="29"/>
  <c r="L58" i="29" s="1"/>
  <c r="G58" i="29"/>
  <c r="H76" i="29"/>
  <c r="F76" i="29"/>
  <c r="E107" i="29"/>
  <c r="G20" i="29"/>
  <c r="K20" i="29"/>
  <c r="L20" i="29" s="1"/>
  <c r="G61" i="29"/>
  <c r="K61" i="29"/>
  <c r="L61" i="29" s="1"/>
  <c r="F57" i="29"/>
  <c r="H57" i="29"/>
  <c r="H38" i="29"/>
  <c r="F38" i="29"/>
  <c r="H61" i="29"/>
  <c r="F61" i="29"/>
  <c r="E45" i="20"/>
  <c r="G45" i="20" s="1"/>
  <c r="H76" i="26"/>
  <c r="D90" i="20"/>
  <c r="H30" i="26"/>
  <c r="H20" i="26"/>
  <c r="G41" i="26"/>
  <c r="K41" i="26"/>
  <c r="L41" i="26" s="1"/>
  <c r="F41" i="26"/>
  <c r="G44" i="26"/>
  <c r="F44" i="26"/>
  <c r="K44" i="26"/>
  <c r="L44" i="26" s="1"/>
  <c r="G69" i="26"/>
  <c r="K69" i="26"/>
  <c r="F69" i="26"/>
  <c r="G86" i="26"/>
  <c r="F86" i="26"/>
  <c r="K86" i="26"/>
  <c r="L86" i="26" s="1"/>
  <c r="F60" i="26"/>
  <c r="K60" i="26"/>
  <c r="L60" i="26" s="1"/>
  <c r="G60" i="26"/>
  <c r="G27" i="26"/>
  <c r="F27" i="26"/>
  <c r="K27" i="26"/>
  <c r="L27" i="26" s="1"/>
  <c r="E46" i="26"/>
  <c r="N35" i="25"/>
  <c r="T35" i="25"/>
  <c r="Q35" i="25"/>
  <c r="W35" i="25"/>
  <c r="G81" i="26"/>
  <c r="K81" i="26"/>
  <c r="L81" i="26" s="1"/>
  <c r="H83" i="26"/>
  <c r="G29" i="26"/>
  <c r="K29" i="26"/>
  <c r="L29" i="26" s="1"/>
  <c r="W47" i="25"/>
  <c r="T47" i="25"/>
  <c r="Q47" i="25"/>
  <c r="N47" i="25"/>
  <c r="L48" i="25"/>
  <c r="V48" i="25"/>
  <c r="P48" i="25"/>
  <c r="M48" i="25"/>
  <c r="S48" i="25"/>
  <c r="M44" i="25"/>
  <c r="P44" i="25"/>
  <c r="V44" i="25"/>
  <c r="S44" i="25"/>
  <c r="W43" i="25"/>
  <c r="Q43" i="25"/>
  <c r="N43" i="25"/>
  <c r="T43" i="25"/>
  <c r="K53" i="25"/>
  <c r="K52" i="25"/>
  <c r="N52" i="25" s="1"/>
  <c r="T29" i="25"/>
  <c r="Q29" i="25"/>
  <c r="N29" i="25"/>
  <c r="W29" i="25"/>
  <c r="G63" i="26"/>
  <c r="F63" i="26"/>
  <c r="K63" i="26"/>
  <c r="L63" i="26" s="1"/>
  <c r="Q38" i="25"/>
  <c r="N38" i="25"/>
  <c r="T38" i="25"/>
  <c r="W38" i="25"/>
  <c r="K63" i="25"/>
  <c r="G30" i="26"/>
  <c r="F30" i="26"/>
  <c r="K30" i="26"/>
  <c r="L30" i="26" s="1"/>
  <c r="D65" i="26"/>
  <c r="H49" i="26"/>
  <c r="F71" i="26"/>
  <c r="H71" i="26"/>
  <c r="G73" i="26"/>
  <c r="K73" i="26"/>
  <c r="L73" i="26" s="1"/>
  <c r="G10" i="26"/>
  <c r="E100" i="26"/>
  <c r="K10" i="26"/>
  <c r="L10" i="26" s="1"/>
  <c r="F10" i="26"/>
  <c r="F17" i="26"/>
  <c r="G17" i="26"/>
  <c r="E106" i="26"/>
  <c r="K17" i="26"/>
  <c r="L17" i="26" s="1"/>
  <c r="H34" i="26"/>
  <c r="H11" i="26"/>
  <c r="D98" i="26"/>
  <c r="D24" i="26"/>
  <c r="H5" i="26"/>
  <c r="D94" i="26"/>
  <c r="H18" i="26"/>
  <c r="D107" i="26"/>
  <c r="H9" i="26"/>
  <c r="D95" i="26"/>
  <c r="L37" i="25"/>
  <c r="N37" i="25"/>
  <c r="W37" i="25"/>
  <c r="Q37" i="25"/>
  <c r="T37" i="25"/>
  <c r="T12" i="25"/>
  <c r="W12" i="25"/>
  <c r="Q12" i="25"/>
  <c r="N12" i="25"/>
  <c r="K57" i="25"/>
  <c r="G16" i="26"/>
  <c r="F16" i="26"/>
  <c r="E105" i="26"/>
  <c r="K16" i="26"/>
  <c r="L16" i="26" s="1"/>
  <c r="T42" i="25"/>
  <c r="Q42" i="25"/>
  <c r="N42" i="25"/>
  <c r="W42" i="25"/>
  <c r="W24" i="25"/>
  <c r="T24" i="25"/>
  <c r="Q24" i="25"/>
  <c r="N24" i="25"/>
  <c r="G56" i="26"/>
  <c r="P63" i="26"/>
  <c r="K56" i="26"/>
  <c r="L56" i="26" s="1"/>
  <c r="P43" i="25"/>
  <c r="J52" i="25"/>
  <c r="M52" i="25" s="1"/>
  <c r="V43" i="25"/>
  <c r="J53" i="25"/>
  <c r="M43" i="25"/>
  <c r="S43" i="25"/>
  <c r="L43" i="25"/>
  <c r="S35" i="25"/>
  <c r="L35" i="25"/>
  <c r="V35" i="25"/>
  <c r="P35" i="25"/>
  <c r="M35" i="25"/>
  <c r="F29" i="26"/>
  <c r="H29" i="26"/>
  <c r="E109" i="26"/>
  <c r="F21" i="26"/>
  <c r="G21" i="26"/>
  <c r="K21" i="26"/>
  <c r="L21" i="26" s="1"/>
  <c r="K8" i="26"/>
  <c r="L8" i="26" s="1"/>
  <c r="E96" i="26"/>
  <c r="F8" i="26"/>
  <c r="G8" i="26"/>
  <c r="N28" i="25"/>
  <c r="T28" i="25"/>
  <c r="Q28" i="25"/>
  <c r="W28" i="25"/>
  <c r="K59" i="25"/>
  <c r="H41" i="26"/>
  <c r="F36" i="26"/>
  <c r="K36" i="26"/>
  <c r="L36" i="26" s="1"/>
  <c r="G36" i="26"/>
  <c r="E102" i="26"/>
  <c r="H52" i="26"/>
  <c r="Q39" i="25"/>
  <c r="N39" i="25"/>
  <c r="W39" i="25"/>
  <c r="K64" i="25"/>
  <c r="T39" i="25"/>
  <c r="Q50" i="25"/>
  <c r="N50" i="25"/>
  <c r="T50" i="25"/>
  <c r="W50" i="25"/>
  <c r="G45" i="26"/>
  <c r="K45" i="26"/>
  <c r="L45" i="26" s="1"/>
  <c r="N33" i="25"/>
  <c r="Q33" i="25"/>
  <c r="W33" i="25"/>
  <c r="T33" i="25"/>
  <c r="K40" i="25"/>
  <c r="N40" i="25" s="1"/>
  <c r="K41" i="25"/>
  <c r="H36" i="26"/>
  <c r="D102" i="26"/>
  <c r="K84" i="26"/>
  <c r="L84" i="26" s="1"/>
  <c r="G84" i="26"/>
  <c r="F84" i="26"/>
  <c r="F52" i="26"/>
  <c r="K52" i="26"/>
  <c r="L52" i="26" s="1"/>
  <c r="G52" i="26"/>
  <c r="H7" i="26"/>
  <c r="D93" i="26"/>
  <c r="G33" i="26"/>
  <c r="K33" i="26"/>
  <c r="L33" i="26" s="1"/>
  <c r="G35" i="26"/>
  <c r="E101" i="26"/>
  <c r="K35" i="26"/>
  <c r="L35" i="26" s="1"/>
  <c r="E65" i="26"/>
  <c r="K49" i="26"/>
  <c r="L49" i="26" s="1"/>
  <c r="F49" i="26"/>
  <c r="G49" i="26"/>
  <c r="G82" i="26"/>
  <c r="F82" i="26"/>
  <c r="K82" i="26"/>
  <c r="L82" i="26" s="1"/>
  <c r="T34" i="25"/>
  <c r="Q34" i="25"/>
  <c r="N34" i="25"/>
  <c r="W34" i="25"/>
  <c r="S20" i="25"/>
  <c r="J32" i="25"/>
  <c r="V20" i="25"/>
  <c r="M20" i="25"/>
  <c r="J31" i="25"/>
  <c r="M31" i="25" s="1"/>
  <c r="L20" i="25"/>
  <c r="P20" i="25"/>
  <c r="H37" i="26"/>
  <c r="O43" i="26"/>
  <c r="D104" i="26"/>
  <c r="P28" i="25"/>
  <c r="S28" i="25"/>
  <c r="V28" i="25"/>
  <c r="M28" i="25"/>
  <c r="L28" i="25"/>
  <c r="J59" i="25"/>
  <c r="M26" i="25"/>
  <c r="V26" i="25"/>
  <c r="S26" i="25"/>
  <c r="P26" i="25"/>
  <c r="K53" i="26"/>
  <c r="L53" i="26" s="1"/>
  <c r="F53" i="26"/>
  <c r="G53" i="26"/>
  <c r="F76" i="26"/>
  <c r="G76" i="26"/>
  <c r="K76" i="26"/>
  <c r="L76" i="26" s="1"/>
  <c r="F64" i="26"/>
  <c r="K64" i="26"/>
  <c r="L64" i="26" s="1"/>
  <c r="G64" i="26"/>
  <c r="V42" i="25"/>
  <c r="M42" i="25"/>
  <c r="S42" i="25"/>
  <c r="P42" i="25"/>
  <c r="L42" i="25"/>
  <c r="H72" i="26"/>
  <c r="F33" i="26"/>
  <c r="H33" i="26"/>
  <c r="G9" i="26"/>
  <c r="F9" i="26"/>
  <c r="E95" i="26"/>
  <c r="K9" i="26"/>
  <c r="L9" i="26" s="1"/>
  <c r="E94" i="26"/>
  <c r="E24" i="26"/>
  <c r="G5" i="26"/>
  <c r="F5" i="26"/>
  <c r="K5" i="26"/>
  <c r="L5" i="26" s="1"/>
  <c r="H16" i="26"/>
  <c r="D105" i="26"/>
  <c r="F38" i="26"/>
  <c r="H38" i="26"/>
  <c r="G50" i="26"/>
  <c r="K50" i="26"/>
  <c r="L50" i="26" s="1"/>
  <c r="F50" i="26"/>
  <c r="G28" i="26"/>
  <c r="K28" i="26"/>
  <c r="L28" i="26" s="1"/>
  <c r="F28" i="26"/>
  <c r="G58" i="26"/>
  <c r="F58" i="26"/>
  <c r="K58" i="26"/>
  <c r="L58" i="26" s="1"/>
  <c r="P36" i="25"/>
  <c r="M36" i="25"/>
  <c r="V36" i="25"/>
  <c r="L36" i="25"/>
  <c r="S36" i="25"/>
  <c r="H53" i="26"/>
  <c r="G31" i="26"/>
  <c r="F31" i="26"/>
  <c r="K31" i="26"/>
  <c r="L31" i="26" s="1"/>
  <c r="G62" i="26"/>
  <c r="K62" i="26"/>
  <c r="L62" i="26" s="1"/>
  <c r="F62" i="26"/>
  <c r="F35" i="26"/>
  <c r="D101" i="26"/>
  <c r="H35" i="26"/>
  <c r="D103" i="26"/>
  <c r="F103" i="26" s="1"/>
  <c r="H15" i="26"/>
  <c r="P16" i="25"/>
  <c r="M16" i="25"/>
  <c r="S16" i="25"/>
  <c r="L16" i="25"/>
  <c r="V16" i="25"/>
  <c r="V37" i="25"/>
  <c r="M37" i="25"/>
  <c r="P37" i="25"/>
  <c r="S37" i="25"/>
  <c r="H27" i="26"/>
  <c r="D46" i="26"/>
  <c r="D108" i="20"/>
  <c r="F108" i="20" s="1"/>
  <c r="Q46" i="25"/>
  <c r="W46" i="25"/>
  <c r="N46" i="25"/>
  <c r="T46" i="25"/>
  <c r="S38" i="25"/>
  <c r="L38" i="25"/>
  <c r="M38" i="25"/>
  <c r="V38" i="25"/>
  <c r="P38" i="25"/>
  <c r="J63" i="25"/>
  <c r="F83" i="26"/>
  <c r="G83" i="26"/>
  <c r="K83" i="26"/>
  <c r="L83" i="26" s="1"/>
  <c r="G80" i="26"/>
  <c r="K80" i="26"/>
  <c r="L80" i="26" s="1"/>
  <c r="L46" i="25"/>
  <c r="S46" i="25"/>
  <c r="P46" i="25"/>
  <c r="M46" i="25"/>
  <c r="V46" i="25"/>
  <c r="S30" i="25"/>
  <c r="M30" i="25"/>
  <c r="P30" i="25"/>
  <c r="L30" i="25"/>
  <c r="V30" i="25"/>
  <c r="D96" i="26"/>
  <c r="H8" i="26"/>
  <c r="G38" i="26"/>
  <c r="K38" i="26"/>
  <c r="L38" i="26" s="1"/>
  <c r="W20" i="25"/>
  <c r="N20" i="25"/>
  <c r="T20" i="25"/>
  <c r="Q20" i="25"/>
  <c r="K32" i="25"/>
  <c r="K31" i="25"/>
  <c r="N31" i="25" s="1"/>
  <c r="G20" i="26"/>
  <c r="K20" i="26"/>
  <c r="L20" i="26" s="1"/>
  <c r="F20" i="26"/>
  <c r="G32" i="26"/>
  <c r="K32" i="26"/>
  <c r="L32" i="26" s="1"/>
  <c r="E97" i="26"/>
  <c r="P29" i="25"/>
  <c r="S29" i="25"/>
  <c r="M29" i="25"/>
  <c r="V29" i="25"/>
  <c r="L29" i="25"/>
  <c r="M21" i="25"/>
  <c r="S21" i="25"/>
  <c r="V21" i="25"/>
  <c r="P21" i="25"/>
  <c r="L21" i="25"/>
  <c r="F74" i="26"/>
  <c r="G74" i="26"/>
  <c r="K74" i="26"/>
  <c r="L74" i="26" s="1"/>
  <c r="H69" i="26"/>
  <c r="F42" i="26"/>
  <c r="K42" i="26"/>
  <c r="L42" i="26" s="1"/>
  <c r="G42" i="26"/>
  <c r="P10" i="25"/>
  <c r="S10" i="25"/>
  <c r="M10" i="25"/>
  <c r="V10" i="25"/>
  <c r="L10" i="25"/>
  <c r="J55" i="25"/>
  <c r="Q45" i="25"/>
  <c r="W45" i="25"/>
  <c r="N45" i="25"/>
  <c r="T45" i="25"/>
  <c r="F78" i="26"/>
  <c r="H78" i="26"/>
  <c r="D100" i="26"/>
  <c r="H10" i="26"/>
  <c r="F55" i="26"/>
  <c r="H55" i="26"/>
  <c r="F68" i="26"/>
  <c r="E87" i="26"/>
  <c r="G68" i="26"/>
  <c r="K68" i="26"/>
  <c r="L68" i="26" s="1"/>
  <c r="H44" i="26"/>
  <c r="F45" i="26"/>
  <c r="H45" i="26"/>
  <c r="T16" i="25"/>
  <c r="Q16" i="25"/>
  <c r="W16" i="25"/>
  <c r="N16" i="25"/>
  <c r="G54" i="26"/>
  <c r="K54" i="26"/>
  <c r="L54" i="26" s="1"/>
  <c r="F54" i="26"/>
  <c r="P43" i="26"/>
  <c r="G37" i="26"/>
  <c r="E104" i="26"/>
  <c r="F37" i="26"/>
  <c r="K37" i="26"/>
  <c r="L37" i="26" s="1"/>
  <c r="F81" i="26"/>
  <c r="H81" i="26"/>
  <c r="D97" i="20"/>
  <c r="F97" i="20" s="1"/>
  <c r="D110" i="26"/>
  <c r="H22" i="26"/>
  <c r="F39" i="26"/>
  <c r="H39" i="26"/>
  <c r="G19" i="26"/>
  <c r="F19" i="26"/>
  <c r="K19" i="26"/>
  <c r="L19" i="26" s="1"/>
  <c r="E108" i="26"/>
  <c r="G6" i="26"/>
  <c r="K6" i="26"/>
  <c r="L6" i="26" s="1"/>
  <c r="F6" i="26"/>
  <c r="E92" i="26"/>
  <c r="S13" i="25"/>
  <c r="P13" i="25"/>
  <c r="J62" i="25"/>
  <c r="M13" i="25"/>
  <c r="V13" i="25"/>
  <c r="L13" i="25"/>
  <c r="H13" i="26"/>
  <c r="D99" i="26"/>
  <c r="G39" i="26"/>
  <c r="K39" i="26"/>
  <c r="L39" i="26" s="1"/>
  <c r="L26" i="25"/>
  <c r="N26" i="25"/>
  <c r="T26" i="25"/>
  <c r="Q26" i="25"/>
  <c r="W26" i="25"/>
  <c r="K60" i="25"/>
  <c r="K61" i="26"/>
  <c r="L61" i="26" s="1"/>
  <c r="F61" i="26"/>
  <c r="G61" i="26"/>
  <c r="L12" i="25"/>
  <c r="S12" i="25"/>
  <c r="J57" i="25"/>
  <c r="V12" i="25"/>
  <c r="P12" i="25"/>
  <c r="M12" i="25"/>
  <c r="V33" i="25"/>
  <c r="P33" i="25"/>
  <c r="S33" i="25"/>
  <c r="L33" i="25"/>
  <c r="M33" i="25"/>
  <c r="J41" i="25"/>
  <c r="J40" i="25"/>
  <c r="M40" i="25" s="1"/>
  <c r="H61" i="26"/>
  <c r="Q22" i="25"/>
  <c r="N22" i="25"/>
  <c r="T22" i="25"/>
  <c r="W22" i="25"/>
  <c r="H60" i="26"/>
  <c r="N27" i="25"/>
  <c r="W27" i="25"/>
  <c r="Q27" i="25"/>
  <c r="K61" i="25"/>
  <c r="T27" i="25"/>
  <c r="G43" i="26"/>
  <c r="K43" i="26"/>
  <c r="L43" i="26" s="1"/>
  <c r="F43" i="26"/>
  <c r="G23" i="26"/>
  <c r="E111" i="26"/>
  <c r="F23" i="26"/>
  <c r="K23" i="26"/>
  <c r="L23" i="26" s="1"/>
  <c r="D106" i="26"/>
  <c r="H17" i="26"/>
  <c r="W23" i="25"/>
  <c r="N23" i="25"/>
  <c r="Q23" i="25"/>
  <c r="T23" i="25"/>
  <c r="T14" i="25"/>
  <c r="Q14" i="25"/>
  <c r="N14" i="25"/>
  <c r="W14" i="25"/>
  <c r="G75" i="26"/>
  <c r="K75" i="26"/>
  <c r="L75" i="26" s="1"/>
  <c r="L34" i="25"/>
  <c r="P34" i="25"/>
  <c r="M34" i="25"/>
  <c r="S34" i="25"/>
  <c r="V34" i="25"/>
  <c r="G22" i="26"/>
  <c r="E110" i="26"/>
  <c r="F22" i="26"/>
  <c r="K22" i="26"/>
  <c r="L22" i="26" s="1"/>
  <c r="F80" i="26"/>
  <c r="H80" i="26"/>
  <c r="G59" i="26"/>
  <c r="K59" i="26"/>
  <c r="L59" i="26" s="1"/>
  <c r="F59" i="26"/>
  <c r="V11" i="25"/>
  <c r="M11" i="25"/>
  <c r="P11" i="25"/>
  <c r="S11" i="25"/>
  <c r="L11" i="25"/>
  <c r="L39" i="25"/>
  <c r="J64" i="25"/>
  <c r="M39" i="25"/>
  <c r="S39" i="25"/>
  <c r="P39" i="25"/>
  <c r="V39" i="25"/>
  <c r="H59" i="26"/>
  <c r="D87" i="26"/>
  <c r="H68" i="26"/>
  <c r="J60" i="25"/>
  <c r="M14" i="25"/>
  <c r="P14" i="25"/>
  <c r="S14" i="25"/>
  <c r="L14" i="25"/>
  <c r="V14" i="25"/>
  <c r="W10" i="25"/>
  <c r="N10" i="25"/>
  <c r="Q10" i="25"/>
  <c r="T10" i="25"/>
  <c r="K55" i="25"/>
  <c r="D111" i="26"/>
  <c r="H23" i="26"/>
  <c r="H19" i="26"/>
  <c r="D108" i="26"/>
  <c r="H21" i="26"/>
  <c r="D109" i="26"/>
  <c r="T11" i="25"/>
  <c r="W11" i="25"/>
  <c r="K58" i="25"/>
  <c r="N11" i="25"/>
  <c r="Q11" i="25"/>
  <c r="V22" i="25"/>
  <c r="M22" i="25"/>
  <c r="S22" i="25"/>
  <c r="P22" i="25"/>
  <c r="L22" i="25"/>
  <c r="H6" i="26"/>
  <c r="D92" i="26"/>
  <c r="T36" i="25"/>
  <c r="N36" i="25"/>
  <c r="W36" i="25"/>
  <c r="Q36" i="25"/>
  <c r="T9" i="25"/>
  <c r="W9" i="25"/>
  <c r="K18" i="25"/>
  <c r="N18" i="25" s="1"/>
  <c r="K19" i="25"/>
  <c r="N9" i="25"/>
  <c r="K54" i="25"/>
  <c r="Q9" i="25"/>
  <c r="F79" i="26"/>
  <c r="G79" i="26"/>
  <c r="K79" i="26"/>
  <c r="L79" i="26" s="1"/>
  <c r="S49" i="25"/>
  <c r="M49" i="25"/>
  <c r="P49" i="25"/>
  <c r="L49" i="25"/>
  <c r="V49" i="25"/>
  <c r="N8" i="25"/>
  <c r="Q8" i="25"/>
  <c r="W8" i="25"/>
  <c r="T8" i="25"/>
  <c r="K56" i="25"/>
  <c r="G57" i="26"/>
  <c r="F57" i="26"/>
  <c r="K57" i="26"/>
  <c r="L57" i="26" s="1"/>
  <c r="M50" i="25"/>
  <c r="P50" i="25"/>
  <c r="V50" i="25"/>
  <c r="S50" i="25"/>
  <c r="L50" i="25"/>
  <c r="F70" i="26"/>
  <c r="K70" i="26"/>
  <c r="L70" i="26" s="1"/>
  <c r="G70" i="26"/>
  <c r="Q48" i="25"/>
  <c r="N48" i="25"/>
  <c r="T48" i="25"/>
  <c r="W48" i="25"/>
  <c r="K85" i="26"/>
  <c r="L85" i="26" s="1"/>
  <c r="G85" i="26"/>
  <c r="F85" i="26"/>
  <c r="F15" i="26"/>
  <c r="K15" i="26"/>
  <c r="L15" i="26" s="1"/>
  <c r="E103" i="26"/>
  <c r="G15" i="26"/>
  <c r="F73" i="26"/>
  <c r="H73" i="26"/>
  <c r="F32" i="26"/>
  <c r="H32" i="26"/>
  <c r="D97" i="26"/>
  <c r="K62" i="25"/>
  <c r="W13" i="25"/>
  <c r="T13" i="25"/>
  <c r="Q13" i="25"/>
  <c r="N13" i="25"/>
  <c r="G71" i="26"/>
  <c r="K71" i="26"/>
  <c r="L71" i="26" s="1"/>
  <c r="S23" i="25"/>
  <c r="P23" i="25"/>
  <c r="V23" i="25"/>
  <c r="M23" i="25"/>
  <c r="L23" i="25"/>
  <c r="F75" i="26"/>
  <c r="H75" i="26"/>
  <c r="Q21" i="25"/>
  <c r="W21" i="25"/>
  <c r="N21" i="25"/>
  <c r="T21" i="25"/>
  <c r="T30" i="25"/>
  <c r="Q30" i="25"/>
  <c r="W30" i="25"/>
  <c r="N30" i="25"/>
  <c r="G34" i="26"/>
  <c r="F34" i="26"/>
  <c r="K34" i="26"/>
  <c r="L34" i="26" s="1"/>
  <c r="L44" i="25"/>
  <c r="T44" i="25"/>
  <c r="W44" i="25"/>
  <c r="Q44" i="25"/>
  <c r="N44" i="25"/>
  <c r="J58" i="25"/>
  <c r="P24" i="25"/>
  <c r="L24" i="25"/>
  <c r="V24" i="25"/>
  <c r="M24" i="25"/>
  <c r="S24" i="25"/>
  <c r="G7" i="26"/>
  <c r="K7" i="26"/>
  <c r="L7" i="26" s="1"/>
  <c r="E93" i="26"/>
  <c r="F7" i="26"/>
  <c r="M9" i="25"/>
  <c r="P9" i="25"/>
  <c r="V9" i="25"/>
  <c r="S9" i="25"/>
  <c r="J19" i="25"/>
  <c r="L9" i="25"/>
  <c r="J54" i="25"/>
  <c r="J18" i="25"/>
  <c r="M18" i="25" s="1"/>
  <c r="F72" i="26"/>
  <c r="K72" i="26"/>
  <c r="L72" i="26" s="1"/>
  <c r="G72" i="26"/>
  <c r="H82" i="26"/>
  <c r="G55" i="26"/>
  <c r="K55" i="26"/>
  <c r="L55" i="26" s="1"/>
  <c r="G13" i="26"/>
  <c r="E99" i="26"/>
  <c r="K13" i="26"/>
  <c r="L13" i="26" s="1"/>
  <c r="F13" i="26"/>
  <c r="S27" i="25"/>
  <c r="L27" i="25"/>
  <c r="V27" i="25"/>
  <c r="M27" i="25"/>
  <c r="P27" i="25"/>
  <c r="J61" i="25"/>
  <c r="H86" i="26"/>
  <c r="G11" i="26"/>
  <c r="E98" i="26"/>
  <c r="F11" i="26"/>
  <c r="K11" i="26"/>
  <c r="L11" i="26" s="1"/>
  <c r="G18" i="26"/>
  <c r="K18" i="26"/>
  <c r="L18" i="26" s="1"/>
  <c r="F18" i="26"/>
  <c r="E107" i="26"/>
  <c r="W49" i="25"/>
  <c r="T49" i="25"/>
  <c r="N49" i="25"/>
  <c r="Q49" i="25"/>
  <c r="P45" i="25"/>
  <c r="S45" i="25"/>
  <c r="M45" i="25"/>
  <c r="L45" i="25"/>
  <c r="V45" i="25"/>
  <c r="F56" i="26"/>
  <c r="H56" i="26"/>
  <c r="O63" i="26"/>
  <c r="F40" i="26"/>
  <c r="G40" i="26"/>
  <c r="K40" i="26"/>
  <c r="L40" i="26" s="1"/>
  <c r="G78" i="26"/>
  <c r="K78" i="26"/>
  <c r="L78" i="26" s="1"/>
  <c r="L8" i="25"/>
  <c r="V8" i="25"/>
  <c r="M8" i="25"/>
  <c r="J56" i="25"/>
  <c r="S8" i="25"/>
  <c r="P8" i="25"/>
  <c r="F51" i="26"/>
  <c r="G51" i="26"/>
  <c r="K51" i="26"/>
  <c r="L51" i="26" s="1"/>
  <c r="S47" i="25"/>
  <c r="P47" i="25"/>
  <c r="M47" i="25"/>
  <c r="V47" i="25"/>
  <c r="L47" i="25"/>
  <c r="D105" i="20"/>
  <c r="D106" i="20"/>
  <c r="E102" i="20"/>
  <c r="Q42" i="20"/>
  <c r="E103" i="20"/>
  <c r="E106" i="20"/>
  <c r="E107" i="20"/>
  <c r="T24" i="2"/>
  <c r="W24" i="2"/>
  <c r="S24" i="2"/>
  <c r="V24" i="2"/>
  <c r="S40" i="2"/>
  <c r="M40" i="2"/>
  <c r="P40" i="2"/>
  <c r="S46" i="2"/>
  <c r="P46" i="2"/>
  <c r="Q45" i="2"/>
  <c r="W45" i="2"/>
  <c r="S48" i="2"/>
  <c r="P48" i="2"/>
  <c r="S41" i="2"/>
  <c r="P41" i="2"/>
  <c r="T44" i="2"/>
  <c r="Q44" i="2"/>
  <c r="S44" i="2"/>
  <c r="P44" i="2"/>
  <c r="T47" i="2"/>
  <c r="Q47" i="2"/>
  <c r="P36" i="2"/>
  <c r="V36" i="2"/>
  <c r="S47" i="2"/>
  <c r="P47" i="2"/>
  <c r="T41" i="2"/>
  <c r="Q41" i="2"/>
  <c r="S45" i="2"/>
  <c r="P45" i="2"/>
  <c r="V45" i="2"/>
  <c r="S43" i="2"/>
  <c r="P43" i="2"/>
  <c r="S27" i="2"/>
  <c r="V27" i="2"/>
  <c r="S42" i="2"/>
  <c r="P42" i="2"/>
  <c r="E96" i="20"/>
  <c r="E91" i="20"/>
  <c r="E99" i="20"/>
  <c r="D104" i="20"/>
  <c r="D96" i="20"/>
  <c r="D92" i="20"/>
  <c r="E108" i="20"/>
  <c r="E105" i="20"/>
  <c r="D107" i="20"/>
  <c r="E93" i="20"/>
  <c r="E100" i="20"/>
  <c r="E104" i="20"/>
  <c r="D103" i="20"/>
  <c r="D91" i="20"/>
  <c r="E109" i="20"/>
  <c r="D93" i="20"/>
  <c r="E94" i="20"/>
  <c r="J54" i="2"/>
  <c r="J57" i="2"/>
  <c r="S57" i="2" s="1"/>
  <c r="K55" i="2"/>
  <c r="K56" i="2"/>
  <c r="W56" i="2" s="1"/>
  <c r="S9" i="2"/>
  <c r="J52" i="2"/>
  <c r="S52" i="2" s="1"/>
  <c r="K53" i="2"/>
  <c r="T53" i="2" s="1"/>
  <c r="J61" i="2"/>
  <c r="J60" i="2"/>
  <c r="V60" i="2" s="1"/>
  <c r="K61" i="2"/>
  <c r="J53" i="2"/>
  <c r="K52" i="2"/>
  <c r="T52" i="2" s="1"/>
  <c r="T25" i="2"/>
  <c r="K57" i="2"/>
  <c r="K51" i="2"/>
  <c r="J51" i="2"/>
  <c r="S51" i="2" s="1"/>
  <c r="J55" i="2"/>
  <c r="J58" i="2"/>
  <c r="S58" i="2" s="1"/>
  <c r="K58" i="2"/>
  <c r="T58" i="2" s="1"/>
  <c r="K54" i="2"/>
  <c r="T54" i="2" s="1"/>
  <c r="J56" i="2"/>
  <c r="K60" i="2"/>
  <c r="T60" i="2" s="1"/>
  <c r="K77" i="20"/>
  <c r="M77" i="20" s="1"/>
  <c r="M44" i="2"/>
  <c r="E85" i="20"/>
  <c r="M83" i="20"/>
  <c r="F42" i="20"/>
  <c r="H42" i="20"/>
  <c r="F81" i="20"/>
  <c r="H81" i="20"/>
  <c r="F44" i="20"/>
  <c r="H44" i="20"/>
  <c r="H41" i="20"/>
  <c r="F41" i="20"/>
  <c r="F43" i="20"/>
  <c r="H43" i="20"/>
  <c r="F19" i="20"/>
  <c r="H19" i="20"/>
  <c r="F60" i="20"/>
  <c r="H60" i="20"/>
  <c r="G81" i="20"/>
  <c r="K81" i="20"/>
  <c r="M81" i="20" s="1"/>
  <c r="G19" i="20"/>
  <c r="K19" i="20"/>
  <c r="M19" i="20" s="1"/>
  <c r="G41" i="20"/>
  <c r="K41" i="20"/>
  <c r="M41" i="20" s="1"/>
  <c r="G60" i="20"/>
  <c r="K60" i="20"/>
  <c r="E64" i="20"/>
  <c r="G64" i="20" s="1"/>
  <c r="K5" i="20"/>
  <c r="M5" i="20" s="1"/>
  <c r="F109" i="20"/>
  <c r="E23" i="20"/>
  <c r="D85" i="20"/>
  <c r="D64" i="20"/>
  <c r="D45" i="20"/>
  <c r="F45" i="20" s="1"/>
  <c r="K7" i="20"/>
  <c r="M7" i="20" s="1"/>
  <c r="D23" i="20"/>
  <c r="F23" i="20" s="1"/>
  <c r="F61" i="20"/>
  <c r="H61" i="20"/>
  <c r="G42" i="20"/>
  <c r="K42" i="20"/>
  <c r="M42" i="20" s="1"/>
  <c r="K43" i="20"/>
  <c r="M43" i="20" s="1"/>
  <c r="G43" i="20"/>
  <c r="F63" i="20"/>
  <c r="H63" i="20"/>
  <c r="G83" i="20"/>
  <c r="H83" i="20"/>
  <c r="F83" i="20"/>
  <c r="F82" i="20"/>
  <c r="H82" i="20"/>
  <c r="G82" i="20"/>
  <c r="K82" i="20"/>
  <c r="M82" i="20" s="1"/>
  <c r="G84" i="20"/>
  <c r="K84" i="20"/>
  <c r="M84" i="20" s="1"/>
  <c r="F84" i="20"/>
  <c r="H84" i="20"/>
  <c r="G63" i="20"/>
  <c r="K63" i="20"/>
  <c r="D99" i="20"/>
  <c r="K62" i="20"/>
  <c r="F62" i="20"/>
  <c r="H62" i="20"/>
  <c r="G44" i="20"/>
  <c r="K44" i="20"/>
  <c r="M44" i="20" s="1"/>
  <c r="G61" i="20"/>
  <c r="K61" i="20"/>
  <c r="F21" i="20"/>
  <c r="H21" i="20"/>
  <c r="G22" i="20"/>
  <c r="K22" i="20"/>
  <c r="M22" i="20" s="1"/>
  <c r="G20" i="20"/>
  <c r="K20" i="20"/>
  <c r="M20" i="20" s="1"/>
  <c r="F22" i="20"/>
  <c r="H22" i="20"/>
  <c r="K21" i="20"/>
  <c r="M21" i="20" s="1"/>
  <c r="G21" i="20"/>
  <c r="H20" i="20"/>
  <c r="F20" i="20"/>
  <c r="T99" i="20"/>
  <c r="L40" i="2"/>
  <c r="L46" i="2"/>
  <c r="R46" i="2" s="1"/>
  <c r="G71" i="20"/>
  <c r="K71" i="20"/>
  <c r="M71" i="20" s="1"/>
  <c r="G40" i="20"/>
  <c r="K40" i="20"/>
  <c r="M40" i="20" s="1"/>
  <c r="G38" i="20"/>
  <c r="K38" i="20"/>
  <c r="M38" i="20" s="1"/>
  <c r="G77" i="20"/>
  <c r="G67" i="20"/>
  <c r="K67" i="20"/>
  <c r="M67" i="20" s="1"/>
  <c r="G57" i="20"/>
  <c r="K57" i="20"/>
  <c r="G75" i="20"/>
  <c r="K75" i="20"/>
  <c r="M75" i="20" s="1"/>
  <c r="K18" i="20"/>
  <c r="M18" i="20" s="1"/>
  <c r="G18" i="20"/>
  <c r="L43" i="2"/>
  <c r="R43" i="2" s="1"/>
  <c r="H67" i="20"/>
  <c r="F67" i="20"/>
  <c r="F73" i="20"/>
  <c r="H73" i="20"/>
  <c r="G68" i="20"/>
  <c r="K68" i="20"/>
  <c r="M68" i="20" s="1"/>
  <c r="H70" i="20"/>
  <c r="F70" i="20"/>
  <c r="F16" i="20"/>
  <c r="H16" i="20"/>
  <c r="F59" i="20"/>
  <c r="H59" i="20"/>
  <c r="H38" i="20"/>
  <c r="L48" i="2"/>
  <c r="R48" i="2" s="1"/>
  <c r="L41" i="2"/>
  <c r="R41" i="2" s="1"/>
  <c r="G74" i="20"/>
  <c r="K74" i="20"/>
  <c r="M74" i="20" s="1"/>
  <c r="G72" i="20"/>
  <c r="K72" i="20"/>
  <c r="M72" i="20" s="1"/>
  <c r="H74" i="20"/>
  <c r="F74" i="20"/>
  <c r="G17" i="20"/>
  <c r="K17" i="20"/>
  <c r="M17" i="20" s="1"/>
  <c r="F75" i="20"/>
  <c r="H75" i="20"/>
  <c r="F57" i="20"/>
  <c r="H57" i="20"/>
  <c r="F71" i="20"/>
  <c r="H71" i="20"/>
  <c r="H40" i="20"/>
  <c r="L44" i="2"/>
  <c r="R44" i="2" s="1"/>
  <c r="K59" i="20"/>
  <c r="G59" i="20"/>
  <c r="G76" i="20"/>
  <c r="K76" i="20"/>
  <c r="M76" i="20" s="1"/>
  <c r="F68" i="20"/>
  <c r="H68" i="20"/>
  <c r="G16" i="20"/>
  <c r="K16" i="20"/>
  <c r="M16" i="20" s="1"/>
  <c r="F80" i="20"/>
  <c r="H80" i="20"/>
  <c r="L47" i="2"/>
  <c r="R47" i="2" s="1"/>
  <c r="H18" i="20"/>
  <c r="F18" i="20"/>
  <c r="H72" i="20"/>
  <c r="F72" i="20"/>
  <c r="K39" i="20"/>
  <c r="M39" i="20" s="1"/>
  <c r="H39" i="20"/>
  <c r="F17" i="20"/>
  <c r="H17" i="20"/>
  <c r="G80" i="20"/>
  <c r="K80" i="20"/>
  <c r="M80" i="20" s="1"/>
  <c r="L45" i="2"/>
  <c r="F69" i="20"/>
  <c r="H69" i="20"/>
  <c r="F76" i="20"/>
  <c r="H76" i="20"/>
  <c r="K79" i="20"/>
  <c r="M79" i="20" s="1"/>
  <c r="G79" i="20"/>
  <c r="H79" i="20"/>
  <c r="F79" i="20"/>
  <c r="H58" i="20"/>
  <c r="F58" i="20"/>
  <c r="F77" i="20"/>
  <c r="H77" i="20"/>
  <c r="L42" i="2"/>
  <c r="R42" i="2" s="1"/>
  <c r="G70" i="20"/>
  <c r="K70" i="20"/>
  <c r="M70" i="20" s="1"/>
  <c r="G58" i="20"/>
  <c r="K58" i="20"/>
  <c r="F78" i="20"/>
  <c r="H78" i="20"/>
  <c r="K78" i="20"/>
  <c r="M78" i="20" s="1"/>
  <c r="G78" i="20"/>
  <c r="G73" i="20"/>
  <c r="K73" i="20"/>
  <c r="M73" i="20" s="1"/>
  <c r="G69" i="20"/>
  <c r="K69" i="20"/>
  <c r="M69" i="20" s="1"/>
  <c r="T10" i="2"/>
  <c r="T26" i="2"/>
  <c r="S11" i="2"/>
  <c r="J49" i="2"/>
  <c r="M49" i="2" s="1"/>
  <c r="T12" i="2"/>
  <c r="S26" i="2"/>
  <c r="T46" i="2"/>
  <c r="S10" i="2"/>
  <c r="T9" i="2"/>
  <c r="S12" i="2"/>
  <c r="T11" i="2"/>
  <c r="T48" i="2"/>
  <c r="T59" i="2"/>
  <c r="J29" i="2"/>
  <c r="M29" i="2" s="1"/>
  <c r="J38" i="2"/>
  <c r="J17" i="2"/>
  <c r="M17" i="2" s="1"/>
  <c r="AA63" i="2"/>
  <c r="K38" i="2"/>
  <c r="S31" i="2"/>
  <c r="T40" i="2"/>
  <c r="K49" i="2"/>
  <c r="N49" i="2" s="1"/>
  <c r="T8" i="2"/>
  <c r="K17" i="2"/>
  <c r="N17" i="2" s="1"/>
  <c r="S8" i="2"/>
  <c r="T19" i="2"/>
  <c r="K29" i="2"/>
  <c r="N29" i="2" s="1"/>
  <c r="K34" i="20"/>
  <c r="M34" i="20" s="1"/>
  <c r="G35" i="20"/>
  <c r="K35" i="20"/>
  <c r="M35" i="20" s="1"/>
  <c r="T97" i="20"/>
  <c r="R98" i="20"/>
  <c r="T95" i="20"/>
  <c r="R101" i="20"/>
  <c r="T101" i="20"/>
  <c r="T98" i="20"/>
  <c r="T102" i="20"/>
  <c r="R102" i="20"/>
  <c r="R95" i="20"/>
  <c r="T90" i="20"/>
  <c r="R97" i="20"/>
  <c r="R100" i="20"/>
  <c r="T100" i="20"/>
  <c r="T91" i="20"/>
  <c r="R91" i="20"/>
  <c r="T93" i="20"/>
  <c r="R93" i="20"/>
  <c r="T94" i="20"/>
  <c r="R99" i="20"/>
  <c r="T92" i="20"/>
  <c r="R92" i="20"/>
  <c r="T96" i="20"/>
  <c r="R96" i="20"/>
  <c r="M32" i="2"/>
  <c r="S32" i="2"/>
  <c r="S36" i="2"/>
  <c r="T13" i="2"/>
  <c r="G6" i="20"/>
  <c r="K6" i="20"/>
  <c r="M6" i="20" s="1"/>
  <c r="G9" i="20"/>
  <c r="K9" i="20"/>
  <c r="M9" i="20" s="1"/>
  <c r="H37" i="20"/>
  <c r="K50" i="20"/>
  <c r="F50" i="20"/>
  <c r="H50" i="20"/>
  <c r="H6" i="20"/>
  <c r="F6" i="20"/>
  <c r="F55" i="20"/>
  <c r="H55" i="20"/>
  <c r="H33" i="20"/>
  <c r="F33" i="20"/>
  <c r="T20" i="2"/>
  <c r="M19" i="2"/>
  <c r="S19" i="2"/>
  <c r="W37" i="2"/>
  <c r="T37" i="2"/>
  <c r="M33" i="2"/>
  <c r="S33" i="2"/>
  <c r="W27" i="2"/>
  <c r="T27" i="2"/>
  <c r="N43" i="2"/>
  <c r="T43" i="2"/>
  <c r="P14" i="2"/>
  <c r="S14" i="2"/>
  <c r="M25" i="2"/>
  <c r="S25" i="2"/>
  <c r="M21" i="2"/>
  <c r="S21" i="2"/>
  <c r="M34" i="2"/>
  <c r="S34" i="2"/>
  <c r="N35" i="2"/>
  <c r="T35" i="2"/>
  <c r="K32" i="20"/>
  <c r="M32" i="20" s="1"/>
  <c r="G32" i="20"/>
  <c r="F15" i="20"/>
  <c r="H15" i="20"/>
  <c r="H54" i="20"/>
  <c r="F54" i="20"/>
  <c r="G53" i="20"/>
  <c r="K53" i="20"/>
  <c r="K28" i="20"/>
  <c r="M28" i="20" s="1"/>
  <c r="G28" i="20"/>
  <c r="G7" i="20"/>
  <c r="H35" i="20"/>
  <c r="F35" i="20"/>
  <c r="D100" i="20"/>
  <c r="P15" i="2"/>
  <c r="S15" i="2"/>
  <c r="Q16" i="2"/>
  <c r="T16" i="2"/>
  <c r="N31" i="2"/>
  <c r="T31" i="2"/>
  <c r="V28" i="2"/>
  <c r="S28" i="2"/>
  <c r="Q14" i="2"/>
  <c r="T14" i="2"/>
  <c r="W36" i="2"/>
  <c r="T36" i="2"/>
  <c r="N32" i="2"/>
  <c r="T32" i="2"/>
  <c r="F53" i="20"/>
  <c r="H53" i="20"/>
  <c r="F28" i="20"/>
  <c r="H28" i="20"/>
  <c r="H7" i="20"/>
  <c r="F7" i="20"/>
  <c r="H26" i="20"/>
  <c r="F26" i="20"/>
  <c r="F14" i="20"/>
  <c r="H14" i="20"/>
  <c r="H8" i="20"/>
  <c r="F8" i="20"/>
  <c r="V37" i="2"/>
  <c r="S37" i="2"/>
  <c r="N42" i="2"/>
  <c r="T42" i="2"/>
  <c r="P16" i="2"/>
  <c r="S16" i="2"/>
  <c r="N34" i="2"/>
  <c r="T34" i="2"/>
  <c r="Q15" i="2"/>
  <c r="T15" i="2"/>
  <c r="S13" i="2"/>
  <c r="N33" i="2"/>
  <c r="T33" i="2"/>
  <c r="M35" i="2"/>
  <c r="S35" i="2"/>
  <c r="N45" i="2"/>
  <c r="T45" i="2"/>
  <c r="H30" i="20"/>
  <c r="F30" i="20"/>
  <c r="K31" i="20"/>
  <c r="M31" i="20" s="1"/>
  <c r="G31" i="20"/>
  <c r="H12" i="20"/>
  <c r="F12" i="20"/>
  <c r="K12" i="20"/>
  <c r="M12" i="20" s="1"/>
  <c r="G12" i="20"/>
  <c r="F13" i="20"/>
  <c r="H13" i="20"/>
  <c r="F27" i="20"/>
  <c r="H27" i="20"/>
  <c r="G34" i="20"/>
  <c r="H56" i="20"/>
  <c r="F56" i="20"/>
  <c r="G5" i="20"/>
  <c r="H32" i="20"/>
  <c r="F32" i="20"/>
  <c r="G54" i="20"/>
  <c r="K54" i="20"/>
  <c r="F11" i="20"/>
  <c r="H11" i="20"/>
  <c r="G36" i="20"/>
  <c r="K36" i="20"/>
  <c r="M36" i="20" s="1"/>
  <c r="D102" i="20"/>
  <c r="F36" i="20"/>
  <c r="H36" i="20"/>
  <c r="K13" i="20"/>
  <c r="M13" i="20" s="1"/>
  <c r="G13" i="20"/>
  <c r="K27" i="20"/>
  <c r="M27" i="20" s="1"/>
  <c r="G27" i="20"/>
  <c r="F5" i="20"/>
  <c r="H5" i="20"/>
  <c r="K56" i="20"/>
  <c r="G56" i="20"/>
  <c r="F31" i="20"/>
  <c r="H31" i="20"/>
  <c r="K33" i="20"/>
  <c r="M33" i="20" s="1"/>
  <c r="G33" i="20"/>
  <c r="K11" i="20"/>
  <c r="M11" i="20" s="1"/>
  <c r="G11" i="20"/>
  <c r="G15" i="20"/>
  <c r="K15" i="20"/>
  <c r="M15" i="20" s="1"/>
  <c r="G55" i="20"/>
  <c r="K55" i="20"/>
  <c r="K26" i="20"/>
  <c r="M26" i="20" s="1"/>
  <c r="G26" i="20"/>
  <c r="G14" i="20"/>
  <c r="K14" i="20"/>
  <c r="M14" i="20" s="1"/>
  <c r="H52" i="20"/>
  <c r="K52" i="20"/>
  <c r="G52" i="20"/>
  <c r="G37" i="20"/>
  <c r="K37" i="20"/>
  <c r="M37" i="20" s="1"/>
  <c r="K48" i="20"/>
  <c r="G48" i="20"/>
  <c r="G29" i="20"/>
  <c r="K29" i="20"/>
  <c r="M29" i="20" s="1"/>
  <c r="K8" i="20"/>
  <c r="M8" i="20" s="1"/>
  <c r="G8" i="20"/>
  <c r="F9" i="20"/>
  <c r="H9" i="20"/>
  <c r="K51" i="20"/>
  <c r="H51" i="20"/>
  <c r="F51" i="20"/>
  <c r="H48" i="20"/>
  <c r="F48" i="20"/>
  <c r="G30" i="20"/>
  <c r="K30" i="20"/>
  <c r="M30" i="20" s="1"/>
  <c r="H29" i="20"/>
  <c r="F29" i="20"/>
  <c r="H34" i="20"/>
  <c r="F34" i="20"/>
  <c r="K49" i="20"/>
  <c r="H49" i="20"/>
  <c r="F49" i="20"/>
  <c r="W40" i="2"/>
  <c r="N9" i="2"/>
  <c r="P11" i="2"/>
  <c r="N46" i="2"/>
  <c r="M36" i="2"/>
  <c r="N37" i="2"/>
  <c r="N48" i="2"/>
  <c r="M37" i="2"/>
  <c r="M26" i="2"/>
  <c r="Q11" i="2"/>
  <c r="P9" i="2"/>
  <c r="M48" i="2"/>
  <c r="Q10" i="2"/>
  <c r="N36" i="2"/>
  <c r="P10" i="2"/>
  <c r="Q9" i="2"/>
  <c r="Q12" i="2"/>
  <c r="P12" i="2"/>
  <c r="M11" i="2"/>
  <c r="L8" i="2"/>
  <c r="W42" i="2"/>
  <c r="P13" i="2"/>
  <c r="V40" i="2"/>
  <c r="Q13" i="2"/>
  <c r="N14" i="8"/>
  <c r="Q14" i="8"/>
  <c r="T14" i="8"/>
  <c r="S13" i="9"/>
  <c r="P13" i="9"/>
  <c r="M13" i="9"/>
  <c r="L13" i="9"/>
  <c r="T42" i="9"/>
  <c r="Q42" i="9"/>
  <c r="N42" i="9"/>
  <c r="Q7" i="9"/>
  <c r="T7" i="9"/>
  <c r="N7" i="9"/>
  <c r="K16" i="9"/>
  <c r="N25" i="9"/>
  <c r="T25" i="9"/>
  <c r="Q25" i="9"/>
  <c r="Q23" i="9"/>
  <c r="N23" i="9"/>
  <c r="T23" i="9"/>
  <c r="T41" i="9"/>
  <c r="N41" i="9"/>
  <c r="Q41" i="9"/>
  <c r="Q44" i="9"/>
  <c r="T44" i="9"/>
  <c r="N44" i="9"/>
  <c r="M29" i="9"/>
  <c r="L29" i="9"/>
  <c r="P29" i="9"/>
  <c r="S29" i="9"/>
  <c r="J45" i="8"/>
  <c r="L38" i="8"/>
  <c r="M38" i="8"/>
  <c r="P38" i="8"/>
  <c r="S38" i="8"/>
  <c r="Q30" i="8"/>
  <c r="N30" i="8"/>
  <c r="T30" i="8"/>
  <c r="T29" i="9"/>
  <c r="Q29" i="9"/>
  <c r="N29" i="9"/>
  <c r="P21" i="8"/>
  <c r="L21" i="8"/>
  <c r="S21" i="8"/>
  <c r="M21" i="8"/>
  <c r="Q8" i="9"/>
  <c r="T8" i="9"/>
  <c r="N8" i="9"/>
  <c r="S10" i="8"/>
  <c r="L10" i="8"/>
  <c r="P10" i="8"/>
  <c r="M10" i="8"/>
  <c r="M25" i="9"/>
  <c r="L25" i="9"/>
  <c r="S25" i="9"/>
  <c r="P25" i="9"/>
  <c r="P36" i="8"/>
  <c r="M36" i="8"/>
  <c r="L36" i="8"/>
  <c r="S36" i="8"/>
  <c r="M42" i="8"/>
  <c r="P42" i="8"/>
  <c r="L42" i="8"/>
  <c r="S42" i="8"/>
  <c r="N38" i="9"/>
  <c r="T38" i="9"/>
  <c r="Q38" i="9"/>
  <c r="P40" i="8"/>
  <c r="S40" i="8"/>
  <c r="L40" i="8"/>
  <c r="M40" i="8"/>
  <c r="Q44" i="8"/>
  <c r="N44" i="8"/>
  <c r="T44" i="8"/>
  <c r="P31" i="9"/>
  <c r="S31" i="9"/>
  <c r="L31" i="9"/>
  <c r="M31" i="9"/>
  <c r="T37" i="9"/>
  <c r="Q37" i="9"/>
  <c r="N37" i="9"/>
  <c r="N9" i="9"/>
  <c r="T9" i="9"/>
  <c r="L9" i="9"/>
  <c r="Q9" i="9"/>
  <c r="T37" i="8"/>
  <c r="Q37" i="8"/>
  <c r="N37" i="8"/>
  <c r="L28" i="9"/>
  <c r="S28" i="9"/>
  <c r="M28" i="9"/>
  <c r="P28" i="9"/>
  <c r="M14" i="9"/>
  <c r="L14" i="9"/>
  <c r="S14" i="9"/>
  <c r="P14" i="9"/>
  <c r="T20" i="8"/>
  <c r="Q20" i="8"/>
  <c r="N20" i="8"/>
  <c r="T28" i="9"/>
  <c r="Q28" i="9"/>
  <c r="N28" i="9"/>
  <c r="Q31" i="9"/>
  <c r="N31" i="9"/>
  <c r="T31" i="9"/>
  <c r="L32" i="9"/>
  <c r="M32" i="9"/>
  <c r="S32" i="9"/>
  <c r="P32" i="9"/>
  <c r="L32" i="8"/>
  <c r="S32" i="8"/>
  <c r="M32" i="8"/>
  <c r="P32" i="8"/>
  <c r="S20" i="9"/>
  <c r="M20" i="9"/>
  <c r="L20" i="9"/>
  <c r="P20" i="9"/>
  <c r="L33" i="9"/>
  <c r="P33" i="9"/>
  <c r="M33" i="9"/>
  <c r="L30" i="8"/>
  <c r="S30" i="8"/>
  <c r="P30" i="8"/>
  <c r="M30" i="8"/>
  <c r="N18" i="9"/>
  <c r="T18" i="9"/>
  <c r="Q18" i="9"/>
  <c r="N12" i="9"/>
  <c r="Q12" i="9"/>
  <c r="N42" i="8"/>
  <c r="T42" i="8"/>
  <c r="Q42" i="8"/>
  <c r="N43" i="9"/>
  <c r="Q43" i="9"/>
  <c r="T43" i="9"/>
  <c r="N11" i="9"/>
  <c r="T11" i="9"/>
  <c r="Q11" i="9"/>
  <c r="N12" i="8"/>
  <c r="Q12" i="8"/>
  <c r="M38" i="9"/>
  <c r="L38" i="9"/>
  <c r="P38" i="9"/>
  <c r="S38" i="9"/>
  <c r="L25" i="8"/>
  <c r="S25" i="8"/>
  <c r="P25" i="8"/>
  <c r="M25" i="8"/>
  <c r="N22" i="9"/>
  <c r="Q22" i="9"/>
  <c r="T22" i="9"/>
  <c r="M23" i="9"/>
  <c r="S23" i="9"/>
  <c r="P23" i="9"/>
  <c r="L23" i="9"/>
  <c r="L24" i="8"/>
  <c r="M24" i="8"/>
  <c r="S24" i="8"/>
  <c r="P24" i="8"/>
  <c r="T24" i="9"/>
  <c r="Q24" i="9"/>
  <c r="N24" i="9"/>
  <c r="P23" i="8"/>
  <c r="M23" i="8"/>
  <c r="L23" i="8"/>
  <c r="S23" i="8"/>
  <c r="Q34" i="9"/>
  <c r="N34" i="9"/>
  <c r="K27" i="9"/>
  <c r="N17" i="9"/>
  <c r="T17" i="9"/>
  <c r="Q17" i="9"/>
  <c r="Q13" i="8"/>
  <c r="T13" i="8"/>
  <c r="N13" i="8"/>
  <c r="N30" i="9"/>
  <c r="T30" i="9"/>
  <c r="Q30" i="9"/>
  <c r="K35" i="9"/>
  <c r="N33" i="9"/>
  <c r="Q33" i="9"/>
  <c r="M42" i="9"/>
  <c r="P42" i="9"/>
  <c r="L42" i="9"/>
  <c r="S42" i="9"/>
  <c r="P33" i="8"/>
  <c r="M33" i="8"/>
  <c r="L33" i="8"/>
  <c r="L22" i="9"/>
  <c r="P22" i="9"/>
  <c r="S22" i="9"/>
  <c r="M22" i="9"/>
  <c r="N26" i="9"/>
  <c r="Q26" i="9"/>
  <c r="T26" i="9"/>
  <c r="P14" i="8"/>
  <c r="S14" i="8"/>
  <c r="M14" i="8"/>
  <c r="L14" i="8"/>
  <c r="L31" i="8"/>
  <c r="M31" i="8"/>
  <c r="P31" i="8"/>
  <c r="S31" i="8"/>
  <c r="L37" i="9"/>
  <c r="M37" i="9"/>
  <c r="S37" i="9"/>
  <c r="P37" i="9"/>
  <c r="P34" i="8"/>
  <c r="M34" i="8"/>
  <c r="L34" i="8"/>
  <c r="P12" i="8"/>
  <c r="M12" i="8"/>
  <c r="L12" i="8"/>
  <c r="Q36" i="8"/>
  <c r="N36" i="8"/>
  <c r="T36" i="8"/>
  <c r="K45" i="8"/>
  <c r="Q10" i="8"/>
  <c r="T10" i="8"/>
  <c r="N10" i="8"/>
  <c r="T32" i="9"/>
  <c r="N32" i="9"/>
  <c r="Q32" i="9"/>
  <c r="T32" i="8"/>
  <c r="N32" i="8"/>
  <c r="Q32" i="8"/>
  <c r="N33" i="8"/>
  <c r="Q33" i="8"/>
  <c r="N21" i="9"/>
  <c r="T21" i="9"/>
  <c r="Q21" i="9"/>
  <c r="T25" i="8"/>
  <c r="Q25" i="8"/>
  <c r="N25" i="8"/>
  <c r="M12" i="9"/>
  <c r="L12" i="9"/>
  <c r="P12" i="9"/>
  <c r="P39" i="8"/>
  <c r="M39" i="8"/>
  <c r="L39" i="8"/>
  <c r="S39" i="8"/>
  <c r="P43" i="9"/>
  <c r="M43" i="9"/>
  <c r="S43" i="9"/>
  <c r="L43" i="9"/>
  <c r="P11" i="8"/>
  <c r="M11" i="8"/>
  <c r="L11" i="8"/>
  <c r="S11" i="8"/>
  <c r="P26" i="8"/>
  <c r="M26" i="8"/>
  <c r="L26" i="8"/>
  <c r="S26" i="8"/>
  <c r="P8" i="9"/>
  <c r="L8" i="9"/>
  <c r="S8" i="9"/>
  <c r="M8" i="9"/>
  <c r="J35" i="8"/>
  <c r="P29" i="8"/>
  <c r="L29" i="8"/>
  <c r="S29" i="8"/>
  <c r="M29" i="8"/>
  <c r="T43" i="8"/>
  <c r="Q43" i="8"/>
  <c r="N43" i="8"/>
  <c r="T22" i="8"/>
  <c r="Q22" i="8"/>
  <c r="N22" i="8"/>
  <c r="S13" i="8"/>
  <c r="P13" i="8"/>
  <c r="M13" i="8"/>
  <c r="L13" i="8"/>
  <c r="L41" i="9"/>
  <c r="M41" i="9"/>
  <c r="S41" i="9"/>
  <c r="P41" i="9"/>
  <c r="L28" i="8"/>
  <c r="S28" i="8"/>
  <c r="M28" i="8"/>
  <c r="P28" i="8"/>
  <c r="T28" i="8"/>
  <c r="K35" i="8"/>
  <c r="Q28" i="8"/>
  <c r="N28" i="8"/>
  <c r="L37" i="8"/>
  <c r="M37" i="8"/>
  <c r="P37" i="8"/>
  <c r="S37" i="8"/>
  <c r="Q19" i="8"/>
  <c r="N19" i="8"/>
  <c r="T19" i="8"/>
  <c r="M36" i="9"/>
  <c r="P36" i="9"/>
  <c r="S36" i="9"/>
  <c r="L36" i="9"/>
  <c r="M19" i="9"/>
  <c r="S19" i="9"/>
  <c r="P19" i="9"/>
  <c r="L19" i="9"/>
  <c r="L8" i="8"/>
  <c r="S8" i="8"/>
  <c r="P8" i="8"/>
  <c r="M8" i="8"/>
  <c r="M17" i="8"/>
  <c r="L17" i="8"/>
  <c r="J27" i="8"/>
  <c r="P17" i="8"/>
  <c r="S17" i="8"/>
  <c r="P43" i="8"/>
  <c r="S43" i="8"/>
  <c r="M43" i="8"/>
  <c r="L43" i="8"/>
  <c r="S44" i="8"/>
  <c r="M44" i="8"/>
  <c r="L44" i="8"/>
  <c r="P44" i="8"/>
  <c r="T8" i="8"/>
  <c r="Q8" i="8"/>
  <c r="N8" i="8"/>
  <c r="S7" i="8"/>
  <c r="J16" i="8"/>
  <c r="P7" i="8"/>
  <c r="M7" i="8"/>
  <c r="L7" i="8"/>
  <c r="J35" i="9"/>
  <c r="P30" i="9"/>
  <c r="M30" i="9"/>
  <c r="L30" i="9"/>
  <c r="S30" i="9"/>
  <c r="P18" i="9"/>
  <c r="L18" i="9"/>
  <c r="S18" i="9"/>
  <c r="M18" i="9"/>
  <c r="T17" i="8"/>
  <c r="K27" i="8"/>
  <c r="Q17" i="8"/>
  <c r="N17" i="8"/>
  <c r="P26" i="9"/>
  <c r="L26" i="9"/>
  <c r="S26" i="9"/>
  <c r="M26" i="9"/>
  <c r="P19" i="8"/>
  <c r="S19" i="8"/>
  <c r="M19" i="8"/>
  <c r="L19" i="8"/>
  <c r="Q34" i="8"/>
  <c r="N34" i="8"/>
  <c r="P18" i="8"/>
  <c r="M18" i="8"/>
  <c r="L18" i="8"/>
  <c r="S18" i="8"/>
  <c r="M22" i="8"/>
  <c r="P22" i="8"/>
  <c r="S22" i="8"/>
  <c r="L22" i="8"/>
  <c r="T38" i="8"/>
  <c r="Q38" i="8"/>
  <c r="N38" i="8"/>
  <c r="J45" i="9"/>
  <c r="P39" i="9"/>
  <c r="M39" i="9"/>
  <c r="L39" i="9"/>
  <c r="S39" i="9"/>
  <c r="Q40" i="8"/>
  <c r="T40" i="8"/>
  <c r="N40" i="8"/>
  <c r="T41" i="8"/>
  <c r="Q41" i="8"/>
  <c r="N41" i="8"/>
  <c r="Q10" i="9"/>
  <c r="T10" i="9"/>
  <c r="N10" i="9"/>
  <c r="Q23" i="8"/>
  <c r="N23" i="8"/>
  <c r="T23" i="8"/>
  <c r="M40" i="9"/>
  <c r="P40" i="9"/>
  <c r="S40" i="9"/>
  <c r="L40" i="9"/>
  <c r="P34" i="9"/>
  <c r="L34" i="9"/>
  <c r="M34" i="9"/>
  <c r="Q26" i="8"/>
  <c r="T26" i="8"/>
  <c r="N26" i="8"/>
  <c r="N11" i="8"/>
  <c r="T11" i="8"/>
  <c r="Q11" i="8"/>
  <c r="T13" i="9"/>
  <c r="N13" i="9"/>
  <c r="Q13" i="9"/>
  <c r="N7" i="8"/>
  <c r="K16" i="8"/>
  <c r="Q7" i="8"/>
  <c r="T7" i="8"/>
  <c r="L11" i="9"/>
  <c r="M11" i="9"/>
  <c r="S11" i="9"/>
  <c r="P11" i="9"/>
  <c r="Q21" i="8"/>
  <c r="N21" i="8"/>
  <c r="T21" i="8"/>
  <c r="S15" i="8"/>
  <c r="P15" i="8"/>
  <c r="L15" i="8"/>
  <c r="M15" i="8"/>
  <c r="N29" i="8"/>
  <c r="Q29" i="8"/>
  <c r="T29" i="8"/>
  <c r="S21" i="9"/>
  <c r="P21" i="9"/>
  <c r="L21" i="9"/>
  <c r="M21" i="9"/>
  <c r="L41" i="8"/>
  <c r="M41" i="8"/>
  <c r="S41" i="8"/>
  <c r="P41" i="8"/>
  <c r="P10" i="9"/>
  <c r="S10" i="9"/>
  <c r="M10" i="9"/>
  <c r="L10" i="9"/>
  <c r="Q15" i="9"/>
  <c r="N15" i="9"/>
  <c r="T15" i="9"/>
  <c r="T24" i="8"/>
  <c r="N24" i="8"/>
  <c r="Q24" i="8"/>
  <c r="P44" i="9"/>
  <c r="S44" i="9"/>
  <c r="L44" i="9"/>
  <c r="M44" i="9"/>
  <c r="K45" i="9"/>
  <c r="T36" i="9"/>
  <c r="Q36" i="9"/>
  <c r="N36" i="9"/>
  <c r="T14" i="9"/>
  <c r="Q14" i="9"/>
  <c r="N14" i="9"/>
  <c r="T39" i="8"/>
  <c r="N39" i="8"/>
  <c r="Q39" i="8"/>
  <c r="L7" i="9"/>
  <c r="P7" i="9"/>
  <c r="M7" i="9"/>
  <c r="S7" i="9"/>
  <c r="J16" i="9"/>
  <c r="Q39" i="9"/>
  <c r="N39" i="9"/>
  <c r="T39" i="9"/>
  <c r="Q18" i="8"/>
  <c r="N18" i="8"/>
  <c r="T18" i="8"/>
  <c r="L17" i="9"/>
  <c r="P17" i="9"/>
  <c r="M17" i="9"/>
  <c r="S17" i="9"/>
  <c r="J27" i="9"/>
  <c r="Q15" i="8"/>
  <c r="N15" i="8"/>
  <c r="T15" i="8"/>
  <c r="T20" i="9"/>
  <c r="Q20" i="9"/>
  <c r="N20" i="9"/>
  <c r="N9" i="8"/>
  <c r="T9" i="8"/>
  <c r="Q9" i="8"/>
  <c r="L9" i="8"/>
  <c r="M15" i="9"/>
  <c r="P15" i="9"/>
  <c r="S15" i="9"/>
  <c r="L15" i="9"/>
  <c r="N19" i="9"/>
  <c r="T19" i="9"/>
  <c r="Q19" i="9"/>
  <c r="L24" i="9"/>
  <c r="M24" i="9"/>
  <c r="S24" i="9"/>
  <c r="P24" i="9"/>
  <c r="Q31" i="8"/>
  <c r="T31" i="8"/>
  <c r="N31" i="8"/>
  <c r="L20" i="8"/>
  <c r="M20" i="8"/>
  <c r="S20" i="8"/>
  <c r="P20" i="8"/>
  <c r="N40" i="9"/>
  <c r="T40" i="9"/>
  <c r="Q40" i="9"/>
  <c r="N28" i="2"/>
  <c r="W28" i="2"/>
  <c r="N27" i="2"/>
  <c r="M27" i="2"/>
  <c r="M8" i="2"/>
  <c r="V47" i="2"/>
  <c r="M47" i="2"/>
  <c r="Q26" i="2"/>
  <c r="N26" i="2"/>
  <c r="W44" i="2"/>
  <c r="N44" i="2"/>
  <c r="Q19" i="2"/>
  <c r="P24" i="2"/>
  <c r="M24" i="2"/>
  <c r="M41" i="2"/>
  <c r="M45" i="2"/>
  <c r="P22" i="2"/>
  <c r="M22" i="2"/>
  <c r="P23" i="2"/>
  <c r="M23" i="2"/>
  <c r="Q23" i="2"/>
  <c r="N23" i="2"/>
  <c r="P28" i="2"/>
  <c r="M28" i="2"/>
  <c r="Q25" i="2"/>
  <c r="N25" i="2"/>
  <c r="P20" i="2"/>
  <c r="M20" i="2"/>
  <c r="N47" i="2"/>
  <c r="V43" i="2"/>
  <c r="M43" i="2"/>
  <c r="N40" i="2"/>
  <c r="M42" i="2"/>
  <c r="Q8" i="2"/>
  <c r="N8" i="2"/>
  <c r="Q21" i="2"/>
  <c r="N21" i="2"/>
  <c r="N41" i="2"/>
  <c r="J39" i="2"/>
  <c r="S39" i="2" s="1"/>
  <c r="M46" i="2"/>
  <c r="Q24" i="2"/>
  <c r="N24" i="2"/>
  <c r="Q22" i="2"/>
  <c r="N22" i="2"/>
  <c r="W43" i="2"/>
  <c r="V46" i="2"/>
  <c r="N11" i="2"/>
  <c r="V42" i="2"/>
  <c r="M16" i="2"/>
  <c r="J50" i="2"/>
  <c r="S50" i="2" s="1"/>
  <c r="V48" i="2"/>
  <c r="V44" i="2"/>
  <c r="W46" i="2"/>
  <c r="V41" i="2"/>
  <c r="W48" i="2"/>
  <c r="W47" i="2"/>
  <c r="Q36" i="2"/>
  <c r="L32" i="2"/>
  <c r="U32" i="2" s="1"/>
  <c r="P32" i="2"/>
  <c r="V32" i="2"/>
  <c r="Q37" i="2"/>
  <c r="L31" i="2"/>
  <c r="P31" i="2"/>
  <c r="V31" i="2"/>
  <c r="Q33" i="2"/>
  <c r="W33" i="2"/>
  <c r="K39" i="2"/>
  <c r="T39" i="2" s="1"/>
  <c r="Q31" i="2"/>
  <c r="W31" i="2"/>
  <c r="L35" i="2"/>
  <c r="U35" i="2" s="1"/>
  <c r="P35" i="2"/>
  <c r="V35" i="2"/>
  <c r="L37" i="2"/>
  <c r="P37" i="2"/>
  <c r="L34" i="2"/>
  <c r="U34" i="2" s="1"/>
  <c r="Q34" i="2"/>
  <c r="W34" i="2"/>
  <c r="P19" i="2"/>
  <c r="J30" i="2"/>
  <c r="P34" i="2"/>
  <c r="V34" i="2"/>
  <c r="W41" i="2"/>
  <c r="L36" i="2"/>
  <c r="Q35" i="2"/>
  <c r="W35" i="2"/>
  <c r="Q32" i="2"/>
  <c r="W32" i="2"/>
  <c r="K50" i="2"/>
  <c r="T50" i="2" s="1"/>
  <c r="P33" i="2"/>
  <c r="L33" i="2"/>
  <c r="U33" i="2" s="1"/>
  <c r="V33" i="2"/>
  <c r="Q28" i="2"/>
  <c r="P27" i="2"/>
  <c r="Q27" i="2"/>
  <c r="N13" i="2"/>
  <c r="P25" i="2"/>
  <c r="L20" i="2"/>
  <c r="Q20" i="2"/>
  <c r="L21" i="2"/>
  <c r="P21" i="2"/>
  <c r="P26" i="2"/>
  <c r="L11" i="2"/>
  <c r="U11" i="2" s="1"/>
  <c r="M12" i="2"/>
  <c r="M10" i="2"/>
  <c r="N10" i="2"/>
  <c r="M15" i="2"/>
  <c r="L25" i="2"/>
  <c r="L10" i="2"/>
  <c r="U10" i="2" s="1"/>
  <c r="L14" i="2"/>
  <c r="L13" i="2"/>
  <c r="L28" i="2"/>
  <c r="N14" i="2"/>
  <c r="L26" i="2"/>
  <c r="U26" i="2" s="1"/>
  <c r="L22" i="2"/>
  <c r="U22" i="2" s="1"/>
  <c r="L9" i="2"/>
  <c r="U9" i="2" s="1"/>
  <c r="V11" i="2"/>
  <c r="J18" i="2"/>
  <c r="M18" i="2" s="1"/>
  <c r="W22" i="2"/>
  <c r="V25" i="2"/>
  <c r="V9" i="2"/>
  <c r="M9" i="2"/>
  <c r="W26" i="2"/>
  <c r="V23" i="2"/>
  <c r="W23" i="2"/>
  <c r="W25" i="2"/>
  <c r="V20" i="2"/>
  <c r="V14" i="2"/>
  <c r="M14" i="2"/>
  <c r="L16" i="2"/>
  <c r="U16" i="2" s="1"/>
  <c r="V16" i="2"/>
  <c r="W12" i="2"/>
  <c r="N12" i="2"/>
  <c r="W16" i="2"/>
  <c r="N16" i="2"/>
  <c r="W19" i="2"/>
  <c r="M13" i="2"/>
  <c r="L27" i="2"/>
  <c r="K30" i="2"/>
  <c r="T30" i="2" s="1"/>
  <c r="V15" i="2"/>
  <c r="L15" i="2"/>
  <c r="V12" i="2"/>
  <c r="W11" i="2"/>
  <c r="V19" i="2"/>
  <c r="W15" i="2"/>
  <c r="N15" i="2"/>
  <c r="V22" i="2"/>
  <c r="L12" i="2"/>
  <c r="U12" i="2" s="1"/>
  <c r="L23" i="2"/>
  <c r="U23" i="2" s="1"/>
  <c r="K18" i="2"/>
  <c r="T18" i="2" s="1"/>
  <c r="W9" i="2"/>
  <c r="W8" i="2"/>
  <c r="W20" i="2"/>
  <c r="V21" i="2"/>
  <c r="W21" i="2"/>
  <c r="V26" i="2"/>
  <c r="L24" i="2"/>
  <c r="L19" i="2"/>
  <c r="V10" i="2"/>
  <c r="W10" i="2"/>
  <c r="W14" i="2"/>
  <c r="V8" i="2"/>
  <c r="K85" i="20" l="1"/>
  <c r="H87" i="26"/>
  <c r="K105" i="29"/>
  <c r="L105" i="29" s="1"/>
  <c r="G105" i="29"/>
  <c r="K109" i="29"/>
  <c r="L109" i="29" s="1"/>
  <c r="G109" i="29"/>
  <c r="G92" i="29"/>
  <c r="K92" i="29"/>
  <c r="L92" i="29" s="1"/>
  <c r="F95" i="29"/>
  <c r="H95" i="29"/>
  <c r="H92" i="29"/>
  <c r="F92" i="29"/>
  <c r="F64" i="29"/>
  <c r="H64" i="29"/>
  <c r="G107" i="29"/>
  <c r="K107" i="29"/>
  <c r="L107" i="29" s="1"/>
  <c r="E110" i="29"/>
  <c r="G110" i="29" s="1"/>
  <c r="G100" i="29"/>
  <c r="K100" i="29"/>
  <c r="L100" i="29" s="1"/>
  <c r="G23" i="29"/>
  <c r="K23" i="29"/>
  <c r="L23" i="29" s="1"/>
  <c r="F104" i="29"/>
  <c r="H104" i="29"/>
  <c r="F90" i="29"/>
  <c r="H90" i="29"/>
  <c r="D110" i="29"/>
  <c r="H97" i="29"/>
  <c r="F97" i="29"/>
  <c r="H45" i="29"/>
  <c r="F45" i="29"/>
  <c r="K90" i="29"/>
  <c r="L90" i="29" s="1"/>
  <c r="G90" i="29"/>
  <c r="H103" i="29"/>
  <c r="F103" i="29"/>
  <c r="K101" i="29"/>
  <c r="L101" i="29" s="1"/>
  <c r="G101" i="29"/>
  <c r="G91" i="29"/>
  <c r="K91" i="29"/>
  <c r="L91" i="29" s="1"/>
  <c r="F93" i="29"/>
  <c r="H93" i="29"/>
  <c r="F85" i="29"/>
  <c r="H85" i="29"/>
  <c r="H96" i="29"/>
  <c r="F96" i="29"/>
  <c r="G103" i="29"/>
  <c r="K103" i="29"/>
  <c r="L103" i="29" s="1"/>
  <c r="G102" i="29"/>
  <c r="K102" i="29"/>
  <c r="L102" i="29" s="1"/>
  <c r="G97" i="29"/>
  <c r="K97" i="29"/>
  <c r="L97" i="29" s="1"/>
  <c r="G45" i="29"/>
  <c r="K45" i="29"/>
  <c r="L45" i="29" s="1"/>
  <c r="G94" i="29"/>
  <c r="K94" i="29"/>
  <c r="L94" i="29" s="1"/>
  <c r="K106" i="29"/>
  <c r="L106" i="29" s="1"/>
  <c r="G106" i="29"/>
  <c r="K104" i="29"/>
  <c r="L104" i="29" s="1"/>
  <c r="G104" i="29"/>
  <c r="F106" i="29"/>
  <c r="H106" i="29"/>
  <c r="H91" i="29"/>
  <c r="F91" i="29"/>
  <c r="G44" i="29"/>
  <c r="K44" i="29"/>
  <c r="L44" i="29" s="1"/>
  <c r="F100" i="29"/>
  <c r="H100" i="29"/>
  <c r="F108" i="29"/>
  <c r="H108" i="29"/>
  <c r="G99" i="29"/>
  <c r="K99" i="29"/>
  <c r="L99" i="29" s="1"/>
  <c r="H94" i="29"/>
  <c r="F94" i="29"/>
  <c r="H23" i="29"/>
  <c r="F23" i="29"/>
  <c r="G85" i="29"/>
  <c r="K85" i="29"/>
  <c r="L85" i="29" s="1"/>
  <c r="H44" i="29"/>
  <c r="F44" i="29"/>
  <c r="F98" i="29"/>
  <c r="H98" i="29"/>
  <c r="K96" i="29"/>
  <c r="L96" i="29" s="1"/>
  <c r="G96" i="29"/>
  <c r="F101" i="29"/>
  <c r="H101" i="29"/>
  <c r="G108" i="29"/>
  <c r="K108" i="29"/>
  <c r="L108" i="29" s="1"/>
  <c r="G93" i="29"/>
  <c r="K93" i="29"/>
  <c r="L93" i="29" s="1"/>
  <c r="G98" i="29"/>
  <c r="K98" i="29"/>
  <c r="L98" i="29" s="1"/>
  <c r="H102" i="29"/>
  <c r="F102" i="29"/>
  <c r="G95" i="29"/>
  <c r="K95" i="29"/>
  <c r="L95" i="29" s="1"/>
  <c r="H99" i="29"/>
  <c r="F99" i="29"/>
  <c r="F107" i="29"/>
  <c r="H107" i="29"/>
  <c r="F109" i="29"/>
  <c r="H109" i="29"/>
  <c r="F105" i="29"/>
  <c r="H105" i="29"/>
  <c r="L67" i="29"/>
  <c r="U76" i="29"/>
  <c r="U77" i="29" s="1"/>
  <c r="K64" i="29"/>
  <c r="L64" i="29" s="1"/>
  <c r="G64" i="29"/>
  <c r="H46" i="26"/>
  <c r="H24" i="26"/>
  <c r="X49" i="25"/>
  <c r="O49" i="25"/>
  <c r="U49" i="25"/>
  <c r="R49" i="25"/>
  <c r="X11" i="25"/>
  <c r="R11" i="25"/>
  <c r="U11" i="25"/>
  <c r="O11" i="25"/>
  <c r="R35" i="25"/>
  <c r="X35" i="25"/>
  <c r="O35" i="25"/>
  <c r="U35" i="25"/>
  <c r="L69" i="26"/>
  <c r="U78" i="26"/>
  <c r="U79" i="26" s="1"/>
  <c r="S56" i="25"/>
  <c r="M56" i="25"/>
  <c r="L56" i="25"/>
  <c r="V56" i="25"/>
  <c r="P56" i="25"/>
  <c r="X9" i="25"/>
  <c r="R9" i="25"/>
  <c r="O9" i="25"/>
  <c r="L18" i="25"/>
  <c r="O18" i="25" s="1"/>
  <c r="U9" i="25"/>
  <c r="L19" i="25"/>
  <c r="G111" i="26"/>
  <c r="K111" i="26"/>
  <c r="L111" i="26" s="1"/>
  <c r="W60" i="25"/>
  <c r="Q60" i="25"/>
  <c r="N60" i="25"/>
  <c r="T60" i="25"/>
  <c r="F99" i="26"/>
  <c r="H99" i="26"/>
  <c r="G92" i="26"/>
  <c r="E112" i="26"/>
  <c r="K92" i="26"/>
  <c r="L92" i="26" s="1"/>
  <c r="F87" i="26"/>
  <c r="K87" i="26"/>
  <c r="L87" i="26" s="1"/>
  <c r="G87" i="26"/>
  <c r="G101" i="26"/>
  <c r="K101" i="26"/>
  <c r="L101" i="26" s="1"/>
  <c r="G102" i="26"/>
  <c r="K102" i="26"/>
  <c r="L102" i="26" s="1"/>
  <c r="X37" i="25"/>
  <c r="O37" i="25"/>
  <c r="R37" i="25"/>
  <c r="U37" i="25"/>
  <c r="F98" i="26"/>
  <c r="H98" i="26"/>
  <c r="H65" i="26"/>
  <c r="M19" i="25"/>
  <c r="P19" i="25"/>
  <c r="V19" i="25"/>
  <c r="S19" i="25"/>
  <c r="O50" i="25"/>
  <c r="U50" i="25"/>
  <c r="X50" i="25"/>
  <c r="R50" i="25"/>
  <c r="N56" i="25"/>
  <c r="W56" i="25"/>
  <c r="T56" i="25"/>
  <c r="Q56" i="25"/>
  <c r="T19" i="25"/>
  <c r="Q19" i="25"/>
  <c r="N19" i="25"/>
  <c r="W19" i="25"/>
  <c r="F92" i="26"/>
  <c r="H92" i="26"/>
  <c r="D112" i="26"/>
  <c r="R14" i="25"/>
  <c r="U14" i="25"/>
  <c r="X14" i="25"/>
  <c r="O14" i="25"/>
  <c r="X34" i="25"/>
  <c r="R34" i="25"/>
  <c r="U34" i="25"/>
  <c r="O34" i="25"/>
  <c r="V41" i="25"/>
  <c r="M41" i="25"/>
  <c r="P41" i="25"/>
  <c r="S41" i="25"/>
  <c r="G104" i="26"/>
  <c r="K104" i="26"/>
  <c r="L104" i="26" s="1"/>
  <c r="X21" i="25"/>
  <c r="U21" i="25"/>
  <c r="R21" i="25"/>
  <c r="O21" i="25"/>
  <c r="G24" i="26"/>
  <c r="K24" i="26"/>
  <c r="L24" i="26" s="1"/>
  <c r="F24" i="26"/>
  <c r="G109" i="26"/>
  <c r="K109" i="26"/>
  <c r="L109" i="26" s="1"/>
  <c r="R43" i="25"/>
  <c r="X43" i="25"/>
  <c r="L52" i="25"/>
  <c r="O52" i="25" s="1"/>
  <c r="U43" i="25"/>
  <c r="O43" i="25"/>
  <c r="L53" i="25"/>
  <c r="F95" i="26"/>
  <c r="H95" i="26"/>
  <c r="G100" i="26"/>
  <c r="K100" i="26"/>
  <c r="L100" i="26" s="1"/>
  <c r="W53" i="25"/>
  <c r="N53" i="25"/>
  <c r="Q53" i="25"/>
  <c r="T53" i="25"/>
  <c r="H108" i="26"/>
  <c r="F108" i="26"/>
  <c r="X27" i="25"/>
  <c r="U27" i="25"/>
  <c r="R27" i="25"/>
  <c r="O27" i="25"/>
  <c r="O23" i="25"/>
  <c r="U23" i="25"/>
  <c r="X23" i="25"/>
  <c r="R23" i="25"/>
  <c r="L58" i="25"/>
  <c r="N58" i="25"/>
  <c r="Q58" i="25"/>
  <c r="T58" i="25"/>
  <c r="W58" i="25"/>
  <c r="H111" i="26"/>
  <c r="F111" i="26"/>
  <c r="S57" i="25"/>
  <c r="M57" i="25"/>
  <c r="P57" i="25"/>
  <c r="V57" i="25"/>
  <c r="L57" i="25"/>
  <c r="X13" i="25"/>
  <c r="O13" i="25"/>
  <c r="U13" i="25"/>
  <c r="R13" i="25"/>
  <c r="Q32" i="25"/>
  <c r="N32" i="25"/>
  <c r="W32" i="25"/>
  <c r="T32" i="25"/>
  <c r="F96" i="26"/>
  <c r="H96" i="26"/>
  <c r="V63" i="25"/>
  <c r="P63" i="25"/>
  <c r="L63" i="25"/>
  <c r="S63" i="25"/>
  <c r="M63" i="25"/>
  <c r="K94" i="26"/>
  <c r="L94" i="26" s="1"/>
  <c r="G94" i="26"/>
  <c r="X42" i="25"/>
  <c r="O42" i="25"/>
  <c r="U42" i="25"/>
  <c r="R42" i="25"/>
  <c r="F104" i="26"/>
  <c r="H104" i="26"/>
  <c r="S32" i="25"/>
  <c r="M32" i="25"/>
  <c r="P32" i="25"/>
  <c r="V32" i="25"/>
  <c r="V54" i="25"/>
  <c r="J66" i="25"/>
  <c r="L54" i="25"/>
  <c r="M54" i="25"/>
  <c r="S54" i="25"/>
  <c r="J65" i="25"/>
  <c r="P54" i="25"/>
  <c r="Q57" i="25"/>
  <c r="W57" i="25"/>
  <c r="N57" i="25"/>
  <c r="T57" i="25"/>
  <c r="R8" i="25"/>
  <c r="O8" i="25"/>
  <c r="U8" i="25"/>
  <c r="X8" i="25"/>
  <c r="K98" i="26"/>
  <c r="L98" i="26" s="1"/>
  <c r="G98" i="26"/>
  <c r="O22" i="25"/>
  <c r="U22" i="25"/>
  <c r="X22" i="25"/>
  <c r="R22" i="25"/>
  <c r="W55" i="25"/>
  <c r="Q55" i="25"/>
  <c r="N55" i="25"/>
  <c r="T55" i="25"/>
  <c r="G110" i="26"/>
  <c r="K110" i="26"/>
  <c r="L110" i="26" s="1"/>
  <c r="X33" i="25"/>
  <c r="L41" i="25"/>
  <c r="L40" i="25"/>
  <c r="O40" i="25" s="1"/>
  <c r="U33" i="25"/>
  <c r="R33" i="25"/>
  <c r="O33" i="25"/>
  <c r="H110" i="26"/>
  <c r="F110" i="26"/>
  <c r="G97" i="26"/>
  <c r="K97" i="26"/>
  <c r="L97" i="26" s="1"/>
  <c r="F101" i="26"/>
  <c r="H101" i="26"/>
  <c r="N64" i="25"/>
  <c r="T64" i="25"/>
  <c r="W64" i="25"/>
  <c r="Q64" i="25"/>
  <c r="F107" i="26"/>
  <c r="H107" i="26"/>
  <c r="U44" i="25"/>
  <c r="R44" i="25"/>
  <c r="O44" i="25"/>
  <c r="X44" i="25"/>
  <c r="H103" i="26"/>
  <c r="K103" i="26"/>
  <c r="L103" i="26" s="1"/>
  <c r="G103" i="26"/>
  <c r="O12" i="25"/>
  <c r="R12" i="25"/>
  <c r="X12" i="25"/>
  <c r="U12" i="25"/>
  <c r="G108" i="26"/>
  <c r="K108" i="26"/>
  <c r="L108" i="26" s="1"/>
  <c r="S55" i="25"/>
  <c r="M55" i="25"/>
  <c r="P55" i="25"/>
  <c r="V55" i="25"/>
  <c r="L55" i="25"/>
  <c r="U30" i="25"/>
  <c r="R30" i="25"/>
  <c r="O30" i="25"/>
  <c r="X30" i="25"/>
  <c r="O46" i="25"/>
  <c r="U46" i="25"/>
  <c r="X46" i="25"/>
  <c r="R46" i="25"/>
  <c r="X16" i="25"/>
  <c r="U16" i="25"/>
  <c r="O16" i="25"/>
  <c r="R16" i="25"/>
  <c r="H105" i="26"/>
  <c r="F105" i="26"/>
  <c r="G95" i="26"/>
  <c r="K95" i="26"/>
  <c r="L95" i="26" s="1"/>
  <c r="S59" i="25"/>
  <c r="P59" i="25"/>
  <c r="V59" i="25"/>
  <c r="M59" i="25"/>
  <c r="H93" i="26"/>
  <c r="F93" i="26"/>
  <c r="F102" i="26"/>
  <c r="H102" i="26"/>
  <c r="G96" i="26"/>
  <c r="K96" i="26"/>
  <c r="L96" i="26" s="1"/>
  <c r="S53" i="25"/>
  <c r="P53" i="25"/>
  <c r="V53" i="25"/>
  <c r="M53" i="25"/>
  <c r="G105" i="26"/>
  <c r="K105" i="26"/>
  <c r="L105" i="26" s="1"/>
  <c r="G106" i="26"/>
  <c r="K106" i="26"/>
  <c r="L106" i="26" s="1"/>
  <c r="W63" i="25"/>
  <c r="T63" i="25"/>
  <c r="N63" i="25"/>
  <c r="Q63" i="25"/>
  <c r="F46" i="26"/>
  <c r="K46" i="26"/>
  <c r="L46" i="26" s="1"/>
  <c r="G46" i="26"/>
  <c r="M58" i="25"/>
  <c r="V58" i="25"/>
  <c r="S58" i="25"/>
  <c r="P58" i="25"/>
  <c r="N54" i="25"/>
  <c r="Q54" i="25"/>
  <c r="K65" i="25"/>
  <c r="W54" i="25"/>
  <c r="T54" i="25"/>
  <c r="K66" i="25"/>
  <c r="U45" i="25"/>
  <c r="X45" i="25"/>
  <c r="R45" i="25"/>
  <c r="O45" i="25"/>
  <c r="G107" i="26"/>
  <c r="K107" i="26"/>
  <c r="L107" i="26" s="1"/>
  <c r="X24" i="25"/>
  <c r="U24" i="25"/>
  <c r="O24" i="25"/>
  <c r="R24" i="25"/>
  <c r="T62" i="25"/>
  <c r="W62" i="25"/>
  <c r="Q62" i="25"/>
  <c r="N62" i="25"/>
  <c r="F109" i="26"/>
  <c r="H109" i="26"/>
  <c r="P60" i="25"/>
  <c r="V60" i="25"/>
  <c r="M60" i="25"/>
  <c r="S60" i="25"/>
  <c r="L60" i="25"/>
  <c r="L64" i="25"/>
  <c r="M64" i="25"/>
  <c r="P64" i="25"/>
  <c r="V64" i="25"/>
  <c r="S64" i="25"/>
  <c r="F106" i="26"/>
  <c r="H106" i="26"/>
  <c r="X26" i="25"/>
  <c r="O26" i="25"/>
  <c r="R26" i="25"/>
  <c r="U26" i="25"/>
  <c r="P62" i="25"/>
  <c r="S62" i="25"/>
  <c r="V62" i="25"/>
  <c r="M62" i="25"/>
  <c r="L62" i="25"/>
  <c r="F100" i="26"/>
  <c r="H100" i="26"/>
  <c r="X10" i="25"/>
  <c r="O10" i="25"/>
  <c r="R10" i="25"/>
  <c r="U10" i="25"/>
  <c r="O36" i="25"/>
  <c r="R36" i="25"/>
  <c r="X36" i="25"/>
  <c r="U36" i="25"/>
  <c r="X28" i="25"/>
  <c r="U28" i="25"/>
  <c r="R28" i="25"/>
  <c r="O28" i="25"/>
  <c r="L59" i="25"/>
  <c r="W59" i="25"/>
  <c r="N59" i="25"/>
  <c r="T59" i="25"/>
  <c r="Q59" i="25"/>
  <c r="F94" i="26"/>
  <c r="H94" i="26"/>
  <c r="G93" i="26"/>
  <c r="K93" i="26"/>
  <c r="L93" i="26" s="1"/>
  <c r="X47" i="25"/>
  <c r="R47" i="25"/>
  <c r="U47" i="25"/>
  <c r="O47" i="25"/>
  <c r="L61" i="25"/>
  <c r="M61" i="25"/>
  <c r="P61" i="25"/>
  <c r="V61" i="25"/>
  <c r="S61" i="25"/>
  <c r="G99" i="26"/>
  <c r="K99" i="26"/>
  <c r="L99" i="26" s="1"/>
  <c r="H97" i="26"/>
  <c r="F97" i="26"/>
  <c r="U39" i="25"/>
  <c r="R39" i="25"/>
  <c r="O39" i="25"/>
  <c r="X39" i="25"/>
  <c r="N61" i="25"/>
  <c r="T61" i="25"/>
  <c r="Q61" i="25"/>
  <c r="W61" i="25"/>
  <c r="R29" i="25"/>
  <c r="U29" i="25"/>
  <c r="X29" i="25"/>
  <c r="O29" i="25"/>
  <c r="R38" i="25"/>
  <c r="O38" i="25"/>
  <c r="X38" i="25"/>
  <c r="U38" i="25"/>
  <c r="X20" i="25"/>
  <c r="U20" i="25"/>
  <c r="R20" i="25"/>
  <c r="O20" i="25"/>
  <c r="L31" i="25"/>
  <c r="O31" i="25" s="1"/>
  <c r="L32" i="25"/>
  <c r="F65" i="26"/>
  <c r="K65" i="26"/>
  <c r="L65" i="26" s="1"/>
  <c r="G65" i="26"/>
  <c r="Q41" i="25"/>
  <c r="T41" i="25"/>
  <c r="W41" i="25"/>
  <c r="N41" i="25"/>
  <c r="X48" i="25"/>
  <c r="U48" i="25"/>
  <c r="R48" i="25"/>
  <c r="O48" i="25"/>
  <c r="D110" i="20"/>
  <c r="R24" i="2"/>
  <c r="X24" i="2"/>
  <c r="S56" i="2"/>
  <c r="V56" i="2"/>
  <c r="R13" i="2"/>
  <c r="X13" i="2"/>
  <c r="O40" i="2"/>
  <c r="R40" i="2"/>
  <c r="X45" i="2"/>
  <c r="R45" i="2"/>
  <c r="H108" i="20"/>
  <c r="K45" i="20"/>
  <c r="M45" i="20" s="1"/>
  <c r="H109" i="20"/>
  <c r="L18" i="2"/>
  <c r="O18" i="2" s="1"/>
  <c r="E110" i="20"/>
  <c r="G107" i="20"/>
  <c r="K107" i="20"/>
  <c r="M107" i="20" s="1"/>
  <c r="H107" i="20"/>
  <c r="F107" i="20"/>
  <c r="G108" i="20"/>
  <c r="K108" i="20"/>
  <c r="M108" i="20" s="1"/>
  <c r="K109" i="20"/>
  <c r="M109" i="20" s="1"/>
  <c r="G109" i="20"/>
  <c r="U47" i="2"/>
  <c r="U45" i="2"/>
  <c r="U46" i="2"/>
  <c r="U40" i="2"/>
  <c r="U42" i="2"/>
  <c r="U44" i="2"/>
  <c r="U41" i="2"/>
  <c r="U48" i="2"/>
  <c r="U43" i="2"/>
  <c r="K23" i="20"/>
  <c r="M23" i="20" s="1"/>
  <c r="X42" i="2"/>
  <c r="L51" i="2"/>
  <c r="L60" i="2"/>
  <c r="U60" i="2" s="1"/>
  <c r="L53" i="2"/>
  <c r="U53" i="2" s="1"/>
  <c r="F105" i="20"/>
  <c r="H105" i="20"/>
  <c r="G105" i="20"/>
  <c r="K105" i="20"/>
  <c r="M105" i="20" s="1"/>
  <c r="F85" i="20"/>
  <c r="H85" i="20"/>
  <c r="V76" i="20"/>
  <c r="V77" i="20" s="1"/>
  <c r="G106" i="20"/>
  <c r="K106" i="20"/>
  <c r="M106" i="20" s="1"/>
  <c r="G85" i="20"/>
  <c r="M85" i="20"/>
  <c r="F104" i="20"/>
  <c r="H104" i="20"/>
  <c r="L49" i="2"/>
  <c r="O49" i="2" s="1"/>
  <c r="L56" i="2"/>
  <c r="H106" i="20"/>
  <c r="F106" i="20"/>
  <c r="G104" i="20"/>
  <c r="K104" i="20"/>
  <c r="M104" i="20" s="1"/>
  <c r="S53" i="2"/>
  <c r="L57" i="2"/>
  <c r="U57" i="2" s="1"/>
  <c r="L54" i="2"/>
  <c r="U54" i="2" s="1"/>
  <c r="L59" i="2"/>
  <c r="S54" i="2"/>
  <c r="L61" i="2"/>
  <c r="U61" i="2" s="1"/>
  <c r="L55" i="2"/>
  <c r="U55" i="2" s="1"/>
  <c r="L52" i="2"/>
  <c r="U52" i="2" s="1"/>
  <c r="L58" i="2"/>
  <c r="H64" i="20"/>
  <c r="K63" i="2"/>
  <c r="J63" i="2"/>
  <c r="M63" i="2" s="1"/>
  <c r="J62" i="2"/>
  <c r="H45" i="20"/>
  <c r="H23" i="20"/>
  <c r="K97" i="20"/>
  <c r="M97" i="20" s="1"/>
  <c r="K90" i="20"/>
  <c r="M90" i="20" s="1"/>
  <c r="F64" i="20"/>
  <c r="K64" i="20"/>
  <c r="G23" i="20"/>
  <c r="K101" i="20"/>
  <c r="M101" i="20" s="1"/>
  <c r="N38" i="2"/>
  <c r="M38" i="2"/>
  <c r="S18" i="2"/>
  <c r="U19" i="2"/>
  <c r="L29" i="2"/>
  <c r="O29" i="2" s="1"/>
  <c r="U31" i="2"/>
  <c r="L38" i="2"/>
  <c r="L17" i="2"/>
  <c r="O17" i="2" s="1"/>
  <c r="K93" i="20"/>
  <c r="M93" i="20" s="1"/>
  <c r="K100" i="20"/>
  <c r="M100" i="20" s="1"/>
  <c r="K103" i="20"/>
  <c r="M103" i="20" s="1"/>
  <c r="K102" i="20"/>
  <c r="M102" i="20" s="1"/>
  <c r="K99" i="20"/>
  <c r="M99" i="20" s="1"/>
  <c r="K96" i="20"/>
  <c r="M96" i="20" s="1"/>
  <c r="K98" i="20"/>
  <c r="M98" i="20" s="1"/>
  <c r="K91" i="20"/>
  <c r="M91" i="20" s="1"/>
  <c r="K95" i="20"/>
  <c r="M95" i="20" s="1"/>
  <c r="K94" i="20"/>
  <c r="M94" i="20" s="1"/>
  <c r="K92" i="20"/>
  <c r="M92" i="20" s="1"/>
  <c r="X27" i="2"/>
  <c r="U27" i="2"/>
  <c r="O25" i="2"/>
  <c r="U25" i="2"/>
  <c r="R21" i="2"/>
  <c r="U21" i="2"/>
  <c r="X36" i="2"/>
  <c r="U36" i="2"/>
  <c r="V55" i="2"/>
  <c r="S55" i="2"/>
  <c r="F90" i="20"/>
  <c r="H90" i="20"/>
  <c r="G98" i="20"/>
  <c r="P61" i="2"/>
  <c r="S61" i="2"/>
  <c r="G93" i="20"/>
  <c r="G103" i="20"/>
  <c r="H96" i="20"/>
  <c r="F96" i="20"/>
  <c r="H100" i="20"/>
  <c r="F100" i="20"/>
  <c r="F103" i="20"/>
  <c r="H103" i="20"/>
  <c r="X20" i="2"/>
  <c r="U20" i="2"/>
  <c r="W61" i="2"/>
  <c r="T61" i="2"/>
  <c r="P59" i="2"/>
  <c r="S59" i="2"/>
  <c r="F101" i="20"/>
  <c r="H101" i="20"/>
  <c r="G94" i="20"/>
  <c r="P60" i="2"/>
  <c r="S60" i="2"/>
  <c r="H94" i="20"/>
  <c r="F94" i="20"/>
  <c r="G96" i="20"/>
  <c r="H102" i="20"/>
  <c r="F102" i="20"/>
  <c r="G99" i="20"/>
  <c r="H97" i="20"/>
  <c r="G97" i="20"/>
  <c r="X28" i="2"/>
  <c r="U28" i="2"/>
  <c r="X37" i="2"/>
  <c r="U37" i="2"/>
  <c r="O8" i="2"/>
  <c r="U8" i="2"/>
  <c r="Q57" i="2"/>
  <c r="T57" i="2"/>
  <c r="G95" i="20"/>
  <c r="G92" i="20"/>
  <c r="G91" i="20"/>
  <c r="U24" i="2"/>
  <c r="R15" i="2"/>
  <c r="U15" i="2"/>
  <c r="U13" i="2"/>
  <c r="W51" i="2"/>
  <c r="T51" i="2"/>
  <c r="G101" i="20"/>
  <c r="H95" i="20"/>
  <c r="F95" i="20"/>
  <c r="R14" i="2"/>
  <c r="U14" i="2"/>
  <c r="M30" i="2"/>
  <c r="S30" i="2"/>
  <c r="Q55" i="2"/>
  <c r="T55" i="2"/>
  <c r="F99" i="20"/>
  <c r="H99" i="20"/>
  <c r="G102" i="20"/>
  <c r="G100" i="20"/>
  <c r="H93" i="20"/>
  <c r="F93" i="20"/>
  <c r="H92" i="20"/>
  <c r="F92" i="20"/>
  <c r="H91" i="20"/>
  <c r="F91" i="20"/>
  <c r="N56" i="2"/>
  <c r="T56" i="2"/>
  <c r="G90" i="20"/>
  <c r="F98" i="20"/>
  <c r="H98" i="20"/>
  <c r="W57" i="2"/>
  <c r="M59" i="2"/>
  <c r="V59" i="2"/>
  <c r="N57" i="2"/>
  <c r="N55" i="2"/>
  <c r="M61" i="2"/>
  <c r="V61" i="2"/>
  <c r="W55" i="2"/>
  <c r="Q51" i="2"/>
  <c r="P55" i="2"/>
  <c r="M55" i="2"/>
  <c r="Q56" i="2"/>
  <c r="N51" i="2"/>
  <c r="M60" i="2"/>
  <c r="Q61" i="2"/>
  <c r="N61" i="2"/>
  <c r="Q53" i="2"/>
  <c r="W53" i="2"/>
  <c r="N53" i="2"/>
  <c r="P53" i="2"/>
  <c r="V53" i="2"/>
  <c r="M53" i="2"/>
  <c r="P58" i="2"/>
  <c r="M58" i="2"/>
  <c r="V58" i="2"/>
  <c r="P56" i="2"/>
  <c r="M56" i="2"/>
  <c r="V54" i="2"/>
  <c r="M54" i="2"/>
  <c r="P54" i="2"/>
  <c r="P52" i="2"/>
  <c r="M52" i="2"/>
  <c r="V52" i="2"/>
  <c r="P51" i="2"/>
  <c r="V51" i="2"/>
  <c r="M51" i="2"/>
  <c r="Q60" i="2"/>
  <c r="N60" i="2"/>
  <c r="W60" i="2"/>
  <c r="Q54" i="2"/>
  <c r="W54" i="2"/>
  <c r="N54" i="2"/>
  <c r="Q59" i="2"/>
  <c r="W59" i="2"/>
  <c r="N59" i="2"/>
  <c r="W58" i="2"/>
  <c r="N58" i="2"/>
  <c r="Q58" i="2"/>
  <c r="P57" i="2"/>
  <c r="M57" i="2"/>
  <c r="V57" i="2"/>
  <c r="Q52" i="2"/>
  <c r="N52" i="2"/>
  <c r="W52" i="2"/>
  <c r="R10" i="2"/>
  <c r="O48" i="2"/>
  <c r="R9" i="2"/>
  <c r="R12" i="2"/>
  <c r="T35" i="8"/>
  <c r="Q35" i="8"/>
  <c r="N35" i="8"/>
  <c r="U28" i="8"/>
  <c r="R28" i="8"/>
  <c r="O28" i="8"/>
  <c r="L35" i="8"/>
  <c r="AC14" i="8"/>
  <c r="R14" i="8"/>
  <c r="O14" i="8"/>
  <c r="U14" i="8"/>
  <c r="U38" i="9"/>
  <c r="R38" i="9"/>
  <c r="O38" i="9"/>
  <c r="R40" i="8"/>
  <c r="O40" i="8"/>
  <c r="U40" i="8"/>
  <c r="U25" i="9"/>
  <c r="R25" i="9"/>
  <c r="O25" i="9"/>
  <c r="U38" i="8"/>
  <c r="R38" i="8"/>
  <c r="O38" i="8"/>
  <c r="O7" i="9"/>
  <c r="R7" i="9"/>
  <c r="L16" i="9"/>
  <c r="U7" i="9"/>
  <c r="AC7" i="9"/>
  <c r="R41" i="8"/>
  <c r="U41" i="8"/>
  <c r="O41" i="8"/>
  <c r="R40" i="9"/>
  <c r="O40" i="9"/>
  <c r="U40" i="9"/>
  <c r="M35" i="9"/>
  <c r="S35" i="9"/>
  <c r="P35" i="9"/>
  <c r="U26" i="8"/>
  <c r="R26" i="8"/>
  <c r="O26" i="8"/>
  <c r="R43" i="9"/>
  <c r="O43" i="9"/>
  <c r="U43" i="9"/>
  <c r="R34" i="8"/>
  <c r="O34" i="8"/>
  <c r="R33" i="8"/>
  <c r="O33" i="8"/>
  <c r="U42" i="9"/>
  <c r="R42" i="9"/>
  <c r="O42" i="9"/>
  <c r="U25" i="8"/>
  <c r="R25" i="8"/>
  <c r="O25" i="8"/>
  <c r="M45" i="8"/>
  <c r="S45" i="8"/>
  <c r="P45" i="8"/>
  <c r="O24" i="9"/>
  <c r="U24" i="9"/>
  <c r="R24" i="9"/>
  <c r="P27" i="9"/>
  <c r="S27" i="9"/>
  <c r="M27" i="9"/>
  <c r="Q16" i="8"/>
  <c r="T16" i="8"/>
  <c r="N16" i="8"/>
  <c r="P45" i="9"/>
  <c r="M45" i="9"/>
  <c r="S45" i="9"/>
  <c r="AC7" i="8"/>
  <c r="R7" i="8"/>
  <c r="U7" i="8"/>
  <c r="O7" i="8"/>
  <c r="L16" i="8"/>
  <c r="AC8" i="8"/>
  <c r="R8" i="8"/>
  <c r="U8" i="8"/>
  <c r="O8" i="8"/>
  <c r="R37" i="8"/>
  <c r="U37" i="8"/>
  <c r="O37" i="8"/>
  <c r="R13" i="8"/>
  <c r="O13" i="8"/>
  <c r="AC13" i="8"/>
  <c r="U13" i="8"/>
  <c r="AC12" i="9"/>
  <c r="O12" i="9"/>
  <c r="R12" i="9"/>
  <c r="U22" i="9"/>
  <c r="R22" i="9"/>
  <c r="O22" i="9"/>
  <c r="Q27" i="9"/>
  <c r="T27" i="9"/>
  <c r="N27" i="9"/>
  <c r="R23" i="8"/>
  <c r="U23" i="8"/>
  <c r="O23" i="8"/>
  <c r="U14" i="9"/>
  <c r="AC14" i="9"/>
  <c r="R14" i="9"/>
  <c r="O14" i="9"/>
  <c r="U41" i="9"/>
  <c r="R41" i="9"/>
  <c r="O41" i="9"/>
  <c r="R23" i="9"/>
  <c r="O23" i="9"/>
  <c r="U23" i="9"/>
  <c r="R9" i="8"/>
  <c r="U9" i="8"/>
  <c r="O9" i="8"/>
  <c r="AC9" i="8"/>
  <c r="R22" i="8"/>
  <c r="O22" i="8"/>
  <c r="U22" i="8"/>
  <c r="U18" i="9"/>
  <c r="R18" i="9"/>
  <c r="O18" i="9"/>
  <c r="U44" i="8"/>
  <c r="R44" i="8"/>
  <c r="O44" i="8"/>
  <c r="Q45" i="8"/>
  <c r="N45" i="8"/>
  <c r="T45" i="8"/>
  <c r="O12" i="8"/>
  <c r="R12" i="8"/>
  <c r="AC12" i="8"/>
  <c r="U37" i="9"/>
  <c r="O37" i="9"/>
  <c r="R37" i="9"/>
  <c r="R31" i="8"/>
  <c r="O31" i="8"/>
  <c r="U31" i="8"/>
  <c r="O33" i="9"/>
  <c r="R33" i="9"/>
  <c r="O32" i="8"/>
  <c r="U32" i="8"/>
  <c r="R32" i="8"/>
  <c r="O36" i="8"/>
  <c r="U36" i="8"/>
  <c r="R36" i="8"/>
  <c r="L45" i="8"/>
  <c r="AC40" i="8" s="1"/>
  <c r="U21" i="8"/>
  <c r="R21" i="8"/>
  <c r="O21" i="8"/>
  <c r="U24" i="8"/>
  <c r="O24" i="8"/>
  <c r="R24" i="8"/>
  <c r="O30" i="8"/>
  <c r="U30" i="8"/>
  <c r="R30" i="8"/>
  <c r="U28" i="9"/>
  <c r="R28" i="9"/>
  <c r="O28" i="9"/>
  <c r="L35" i="9"/>
  <c r="AC28" i="9" s="1"/>
  <c r="U9" i="9"/>
  <c r="O9" i="9"/>
  <c r="R9" i="9"/>
  <c r="AC9" i="9"/>
  <c r="R10" i="8"/>
  <c r="O10" i="8"/>
  <c r="U10" i="8"/>
  <c r="AC10" i="8"/>
  <c r="R34" i="9"/>
  <c r="O34" i="9"/>
  <c r="M16" i="9"/>
  <c r="S16" i="9"/>
  <c r="P16" i="9"/>
  <c r="T45" i="9"/>
  <c r="N45" i="9"/>
  <c r="Q45" i="9"/>
  <c r="R21" i="9"/>
  <c r="U21" i="9"/>
  <c r="O21" i="9"/>
  <c r="R19" i="8"/>
  <c r="U19" i="8"/>
  <c r="O19" i="8"/>
  <c r="P16" i="8"/>
  <c r="M16" i="8"/>
  <c r="S16" i="8"/>
  <c r="R17" i="8"/>
  <c r="L27" i="8"/>
  <c r="AC25" i="8" s="1"/>
  <c r="U17" i="8"/>
  <c r="O17" i="8"/>
  <c r="O36" i="9"/>
  <c r="U36" i="9"/>
  <c r="R36" i="9"/>
  <c r="L45" i="9"/>
  <c r="AC40" i="9" s="1"/>
  <c r="U29" i="8"/>
  <c r="O29" i="8"/>
  <c r="R29" i="8"/>
  <c r="R20" i="9"/>
  <c r="O20" i="9"/>
  <c r="U20" i="9"/>
  <c r="R13" i="9"/>
  <c r="U13" i="9"/>
  <c r="AC13" i="9"/>
  <c r="O13" i="9"/>
  <c r="Q35" i="9"/>
  <c r="T35" i="9"/>
  <c r="N35" i="9"/>
  <c r="O11" i="9"/>
  <c r="AC11" i="9"/>
  <c r="R11" i="9"/>
  <c r="U11" i="9"/>
  <c r="R18" i="8"/>
  <c r="O18" i="8"/>
  <c r="U18" i="8"/>
  <c r="R20" i="8"/>
  <c r="O20" i="8"/>
  <c r="U20" i="8"/>
  <c r="R15" i="9"/>
  <c r="O15" i="9"/>
  <c r="U15" i="9"/>
  <c r="AC15" i="9"/>
  <c r="L27" i="9"/>
  <c r="AC25" i="9" s="1"/>
  <c r="R17" i="9"/>
  <c r="U17" i="9"/>
  <c r="O17" i="9"/>
  <c r="U10" i="9"/>
  <c r="R10" i="9"/>
  <c r="O10" i="9"/>
  <c r="AC10" i="9"/>
  <c r="U30" i="9"/>
  <c r="R30" i="9"/>
  <c r="O30" i="9"/>
  <c r="R43" i="8"/>
  <c r="O43" i="8"/>
  <c r="U43" i="8"/>
  <c r="O8" i="9"/>
  <c r="AC8" i="9"/>
  <c r="U8" i="9"/>
  <c r="R8" i="9"/>
  <c r="AC11" i="8"/>
  <c r="O11" i="8"/>
  <c r="R11" i="8"/>
  <c r="U11" i="8"/>
  <c r="U39" i="8"/>
  <c r="O39" i="8"/>
  <c r="R39" i="8"/>
  <c r="R31" i="9"/>
  <c r="O31" i="9"/>
  <c r="U31" i="9"/>
  <c r="Q16" i="9"/>
  <c r="T16" i="9"/>
  <c r="N16" i="9"/>
  <c r="O15" i="8"/>
  <c r="U15" i="8"/>
  <c r="R15" i="8"/>
  <c r="AC15" i="8"/>
  <c r="M27" i="8"/>
  <c r="S27" i="8"/>
  <c r="P27" i="8"/>
  <c r="U44" i="9"/>
  <c r="R44" i="9"/>
  <c r="O44" i="9"/>
  <c r="O39" i="9"/>
  <c r="U39" i="9"/>
  <c r="R39" i="9"/>
  <c r="U26" i="9"/>
  <c r="O26" i="9"/>
  <c r="R26" i="9"/>
  <c r="N27" i="8"/>
  <c r="Q27" i="8"/>
  <c r="T27" i="8"/>
  <c r="O19" i="9"/>
  <c r="U19" i="9"/>
  <c r="R19" i="9"/>
  <c r="S35" i="8"/>
  <c r="P35" i="8"/>
  <c r="M35" i="8"/>
  <c r="R32" i="9"/>
  <c r="U32" i="9"/>
  <c r="O32" i="9"/>
  <c r="U42" i="8"/>
  <c r="R42" i="8"/>
  <c r="O42" i="8"/>
  <c r="O29" i="9"/>
  <c r="U29" i="9"/>
  <c r="R29" i="9"/>
  <c r="R11" i="2"/>
  <c r="O11" i="2"/>
  <c r="R23" i="2"/>
  <c r="O23" i="2"/>
  <c r="P18" i="2"/>
  <c r="V18" i="2"/>
  <c r="P30" i="2"/>
  <c r="V30" i="2"/>
  <c r="O37" i="2"/>
  <c r="W39" i="2"/>
  <c r="Q39" i="2"/>
  <c r="N39" i="2"/>
  <c r="O44" i="2"/>
  <c r="P50" i="2"/>
  <c r="M50" i="2"/>
  <c r="V50" i="2"/>
  <c r="O36" i="2"/>
  <c r="V39" i="2"/>
  <c r="P39" i="2"/>
  <c r="M39" i="2"/>
  <c r="O45" i="2"/>
  <c r="X11" i="2"/>
  <c r="O22" i="2"/>
  <c r="R25" i="2"/>
  <c r="N50" i="2"/>
  <c r="Q50" i="2"/>
  <c r="W50" i="2"/>
  <c r="O35" i="2"/>
  <c r="O19" i="2"/>
  <c r="Q18" i="2"/>
  <c r="W18" i="2"/>
  <c r="O26" i="2"/>
  <c r="O21" i="2"/>
  <c r="O34" i="2"/>
  <c r="O47" i="2"/>
  <c r="O42" i="2"/>
  <c r="O24" i="2"/>
  <c r="O27" i="2"/>
  <c r="O41" i="2"/>
  <c r="O31" i="2"/>
  <c r="O43" i="2"/>
  <c r="W30" i="2"/>
  <c r="N30" i="2"/>
  <c r="Q30" i="2"/>
  <c r="R20" i="2"/>
  <c r="O20" i="2"/>
  <c r="O46" i="2"/>
  <c r="O28" i="2"/>
  <c r="X40" i="2"/>
  <c r="O33" i="2"/>
  <c r="O32" i="2"/>
  <c r="R16" i="2"/>
  <c r="X43" i="2"/>
  <c r="X8" i="2"/>
  <c r="X46" i="2"/>
  <c r="X48" i="2"/>
  <c r="X47" i="2"/>
  <c r="X44" i="2"/>
  <c r="R34" i="2"/>
  <c r="X34" i="2"/>
  <c r="L39" i="2"/>
  <c r="R31" i="2"/>
  <c r="X31" i="2"/>
  <c r="R32" i="2"/>
  <c r="X32" i="2"/>
  <c r="R33" i="2"/>
  <c r="X33" i="2"/>
  <c r="R35" i="2"/>
  <c r="X35" i="2"/>
  <c r="X41" i="2"/>
  <c r="R36" i="2"/>
  <c r="L50" i="2"/>
  <c r="X21" i="2"/>
  <c r="R37" i="2"/>
  <c r="R19" i="2"/>
  <c r="R27" i="2"/>
  <c r="X26" i="2"/>
  <c r="R26" i="2"/>
  <c r="R28" i="2"/>
  <c r="X25" i="2"/>
  <c r="O13" i="2"/>
  <c r="R22" i="2"/>
  <c r="X9" i="2"/>
  <c r="O12" i="2"/>
  <c r="O9" i="2"/>
  <c r="X10" i="2"/>
  <c r="R8" i="2"/>
  <c r="O14" i="2"/>
  <c r="O10" i="2"/>
  <c r="X22" i="2"/>
  <c r="X14" i="2"/>
  <c r="X15" i="2"/>
  <c r="O15" i="2"/>
  <c r="N18" i="2"/>
  <c r="X23" i="2"/>
  <c r="X12" i="2"/>
  <c r="L30" i="2"/>
  <c r="X19" i="2"/>
  <c r="X16" i="2"/>
  <c r="O16" i="2"/>
  <c r="K110" i="29" l="1"/>
  <c r="L110" i="29" s="1"/>
  <c r="H110" i="29"/>
  <c r="F110" i="29"/>
  <c r="O61" i="25"/>
  <c r="U61" i="25"/>
  <c r="X61" i="25"/>
  <c r="R61" i="25"/>
  <c r="X54" i="25"/>
  <c r="U54" i="25"/>
  <c r="O54" i="25"/>
  <c r="R54" i="25"/>
  <c r="L65" i="25"/>
  <c r="L66" i="25"/>
  <c r="N66" i="25"/>
  <c r="W66" i="25"/>
  <c r="T66" i="25"/>
  <c r="S66" i="25"/>
  <c r="M66" i="25"/>
  <c r="V66" i="25"/>
  <c r="U63" i="25"/>
  <c r="O63" i="25"/>
  <c r="R63" i="25"/>
  <c r="X63" i="25"/>
  <c r="R58" i="25"/>
  <c r="X58" i="25"/>
  <c r="U58" i="25"/>
  <c r="O58" i="25"/>
  <c r="H112" i="26"/>
  <c r="F112" i="26"/>
  <c r="O32" i="25"/>
  <c r="R32" i="25"/>
  <c r="U32" i="25"/>
  <c r="X32" i="25"/>
  <c r="X41" i="25"/>
  <c r="U41" i="25"/>
  <c r="R41" i="25"/>
  <c r="O41" i="25"/>
  <c r="U57" i="25"/>
  <c r="O57" i="25"/>
  <c r="R57" i="25"/>
  <c r="X57" i="25"/>
  <c r="O64" i="25"/>
  <c r="U64" i="25"/>
  <c r="X64" i="25"/>
  <c r="R64" i="25"/>
  <c r="G112" i="26"/>
  <c r="K112" i="26"/>
  <c r="L112" i="26" s="1"/>
  <c r="U62" i="25"/>
  <c r="R62" i="25"/>
  <c r="O62" i="25"/>
  <c r="X62" i="25"/>
  <c r="O60" i="25"/>
  <c r="R60" i="25"/>
  <c r="X60" i="25"/>
  <c r="U60" i="25"/>
  <c r="N65" i="25"/>
  <c r="W65" i="25"/>
  <c r="O55" i="25"/>
  <c r="U55" i="25"/>
  <c r="R55" i="25"/>
  <c r="X55" i="25"/>
  <c r="X53" i="25"/>
  <c r="O53" i="25"/>
  <c r="R59" i="25"/>
  <c r="X59" i="25"/>
  <c r="O59" i="25"/>
  <c r="U59" i="25"/>
  <c r="M65" i="25"/>
  <c r="V65" i="25"/>
  <c r="X19" i="25"/>
  <c r="U19" i="25"/>
  <c r="O19" i="25"/>
  <c r="R19" i="25"/>
  <c r="R56" i="25"/>
  <c r="O56" i="25"/>
  <c r="X56" i="25"/>
  <c r="U56" i="25"/>
  <c r="U56" i="2"/>
  <c r="X56" i="2"/>
  <c r="K110" i="20"/>
  <c r="M110" i="20" s="1"/>
  <c r="F110" i="20"/>
  <c r="G110" i="20"/>
  <c r="H110" i="20"/>
  <c r="V62" i="2"/>
  <c r="L63" i="2"/>
  <c r="O38" i="2"/>
  <c r="S63" i="2"/>
  <c r="V63" i="2"/>
  <c r="K62" i="2"/>
  <c r="W62" i="2" s="1"/>
  <c r="N63" i="2"/>
  <c r="W63" i="2"/>
  <c r="T63" i="2"/>
  <c r="U51" i="2"/>
  <c r="U39" i="2"/>
  <c r="U30" i="2"/>
  <c r="X58" i="2"/>
  <c r="U58" i="2"/>
  <c r="U18" i="2"/>
  <c r="O59" i="2"/>
  <c r="U59" i="2"/>
  <c r="R58" i="2"/>
  <c r="X59" i="2"/>
  <c r="R59" i="2"/>
  <c r="O58" i="2"/>
  <c r="R51" i="2"/>
  <c r="X51" i="2"/>
  <c r="O51" i="2"/>
  <c r="R55" i="2"/>
  <c r="X55" i="2"/>
  <c r="O55" i="2"/>
  <c r="X52" i="2"/>
  <c r="R52" i="2"/>
  <c r="O52" i="2"/>
  <c r="X60" i="2"/>
  <c r="R60" i="2"/>
  <c r="O60" i="2"/>
  <c r="R56" i="2"/>
  <c r="O56" i="2"/>
  <c r="R54" i="2"/>
  <c r="X54" i="2"/>
  <c r="O54" i="2"/>
  <c r="R57" i="2"/>
  <c r="X57" i="2"/>
  <c r="O57" i="2"/>
  <c r="X61" i="2"/>
  <c r="R61" i="2"/>
  <c r="O61" i="2"/>
  <c r="X53" i="2"/>
  <c r="R53" i="2"/>
  <c r="O53" i="2"/>
  <c r="AC43" i="8"/>
  <c r="AC39" i="8"/>
  <c r="AC42" i="8"/>
  <c r="AC17" i="8"/>
  <c r="AC19" i="8"/>
  <c r="AC29" i="9"/>
  <c r="AC36" i="8"/>
  <c r="AC23" i="8"/>
  <c r="AC42" i="9"/>
  <c r="AC43" i="9"/>
  <c r="AC38" i="9"/>
  <c r="AC34" i="9"/>
  <c r="AC22" i="8"/>
  <c r="AC44" i="9"/>
  <c r="AC31" i="9"/>
  <c r="AC21" i="9"/>
  <c r="AC33" i="9"/>
  <c r="AC32" i="9"/>
  <c r="AC30" i="9"/>
  <c r="AC36" i="9"/>
  <c r="AC44" i="8"/>
  <c r="O35" i="8"/>
  <c r="U35" i="8"/>
  <c r="R35" i="8"/>
  <c r="AC26" i="9"/>
  <c r="AC20" i="8"/>
  <c r="AC29" i="8"/>
  <c r="AC24" i="8"/>
  <c r="AC37" i="8"/>
  <c r="R16" i="8"/>
  <c r="U16" i="8"/>
  <c r="O16" i="8"/>
  <c r="R16" i="9"/>
  <c r="U16" i="9"/>
  <c r="O16" i="9"/>
  <c r="U27" i="9"/>
  <c r="R27" i="9"/>
  <c r="O27" i="9"/>
  <c r="AC26" i="8"/>
  <c r="O27" i="8"/>
  <c r="U27" i="8"/>
  <c r="R27" i="8"/>
  <c r="AC37" i="9"/>
  <c r="AC41" i="8"/>
  <c r="AC17" i="9"/>
  <c r="AC20" i="9"/>
  <c r="AC39" i="9"/>
  <c r="R45" i="9"/>
  <c r="U45" i="9"/>
  <c r="O45" i="9"/>
  <c r="AC21" i="8"/>
  <c r="AC23" i="9"/>
  <c r="AC41" i="9"/>
  <c r="AC18" i="8"/>
  <c r="O45" i="8"/>
  <c r="R45" i="8"/>
  <c r="U45" i="8"/>
  <c r="AC32" i="8"/>
  <c r="AC18" i="9"/>
  <c r="AC19" i="9"/>
  <c r="O35" i="9"/>
  <c r="U35" i="9"/>
  <c r="R35" i="9"/>
  <c r="AC30" i="8"/>
  <c r="AC24" i="9"/>
  <c r="AC33" i="8"/>
  <c r="AC31" i="8"/>
  <c r="AC22" i="9"/>
  <c r="AC34" i="8"/>
  <c r="AC38" i="8"/>
  <c r="AC28" i="8"/>
  <c r="R18" i="2"/>
  <c r="X18" i="2"/>
  <c r="X39" i="2"/>
  <c r="R39" i="2"/>
  <c r="O39" i="2"/>
  <c r="X50" i="2"/>
  <c r="O50" i="2"/>
  <c r="X30" i="2"/>
  <c r="R30" i="2"/>
  <c r="O30" i="2"/>
  <c r="O66" i="25" l="1"/>
  <c r="X66" i="25"/>
  <c r="U66" i="25"/>
  <c r="O65" i="25"/>
  <c r="X65" i="25"/>
  <c r="M62" i="2"/>
  <c r="N62" i="2"/>
  <c r="L62" i="2"/>
  <c r="X62" i="2" s="1"/>
  <c r="O63" i="2"/>
  <c r="X63" i="2"/>
  <c r="U63" i="2"/>
  <c r="O62" i="2" l="1"/>
</calcChain>
</file>

<file path=xl/sharedStrings.xml><?xml version="1.0" encoding="utf-8"?>
<sst xmlns="http://schemas.openxmlformats.org/spreadsheetml/2006/main" count="3529" uniqueCount="206">
  <si>
    <t>Date</t>
  </si>
  <si>
    <t>Auto_Cred</t>
  </si>
  <si>
    <t>Inbound</t>
  </si>
  <si>
    <t>Polo</t>
  </si>
  <si>
    <t>Renda_Extra</t>
  </si>
  <si>
    <t>R Square</t>
  </si>
  <si>
    <t>MAPE</t>
  </si>
  <si>
    <t>Model Statistics</t>
  </si>
  <si>
    <t>MeasureName</t>
  </si>
  <si>
    <t>Level 1</t>
  </si>
  <si>
    <t>Level 2</t>
  </si>
  <si>
    <t>Level 3</t>
  </si>
  <si>
    <t>Agg. Rule</t>
  </si>
  <si>
    <t>AC_Affliate_Spends_GM</t>
  </si>
  <si>
    <t>AC_Average_Price</t>
  </si>
  <si>
    <t>AC_Bing_Imp_GM</t>
  </si>
  <si>
    <t>AC_Criteo_Imp_GM</t>
  </si>
  <si>
    <t>AC_TikTok_Imp_GM</t>
  </si>
  <si>
    <t>Consumer_Confidence_Index</t>
  </si>
  <si>
    <t>FB_Stone_Leads_Imp_2020_GM1</t>
  </si>
  <si>
    <t>FB_Stone_Leads_Imp_2021_GM1</t>
  </si>
  <si>
    <t>FB_Stone_SA_Imp_2020_GM1</t>
  </si>
  <si>
    <t>FB_Stone_SA_Imp_2021_GM1</t>
  </si>
  <si>
    <t>FB_TON_Imp_2020_GM1</t>
  </si>
  <si>
    <t>FB_TON_Imp_2021_GM1</t>
  </si>
  <si>
    <t>Google_STONE_Imp_2020_GM1</t>
  </si>
  <si>
    <t>Google_STONE_Imp_2021_GM1</t>
  </si>
  <si>
    <t>Google_TON_Imp_2020_GM1</t>
  </si>
  <si>
    <t>Google_TON_Imp_2021_GM1</t>
  </si>
  <si>
    <t>H_Easter_Corp_2021</t>
  </si>
  <si>
    <t>H_NY</t>
  </si>
  <si>
    <t>Holiday_Dip_2021</t>
  </si>
  <si>
    <t>IB_Affiliate_Imp_GM</t>
  </si>
  <si>
    <t>IB_Bing_Imp_GM</t>
  </si>
  <si>
    <t>IB_Headcounts</t>
  </si>
  <si>
    <t>IB_OpenTv_Grps_GM</t>
  </si>
  <si>
    <t>IB_PayTv_spends_GM</t>
  </si>
  <si>
    <t>IB_TikTok_Imp_GM</t>
  </si>
  <si>
    <t>INTERCEPT</t>
  </si>
  <si>
    <t>Mobility_Grocery_Pharmacy</t>
  </si>
  <si>
    <t>Polo_Headcounts</t>
  </si>
  <si>
    <t>Polo_OpenTv_Grps_GM</t>
  </si>
  <si>
    <t>Polo_PayTv_spends_GM</t>
  </si>
  <si>
    <t>Poly_trend</t>
  </si>
  <si>
    <t>Pre_H_Easter_2021</t>
  </si>
  <si>
    <t>Pre_H_Ind_LOA_2020</t>
  </si>
  <si>
    <t>Pre_H_Repblic_2021</t>
  </si>
  <si>
    <t>RE_Affliate_Paid_Orders_GM</t>
  </si>
  <si>
    <t>RE_Average_Price_Ton</t>
  </si>
  <si>
    <t>RE_Bing_Imp_GM</t>
  </si>
  <si>
    <t>RE_Criteo_Imp_GM</t>
  </si>
  <si>
    <t>RE_TikTok_Imp_GM</t>
  </si>
  <si>
    <t>3. Base</t>
  </si>
  <si>
    <t>4. Execution</t>
  </si>
  <si>
    <t>1. Marketing</t>
  </si>
  <si>
    <t>2. Pricing</t>
  </si>
  <si>
    <t>Affiliate</t>
  </si>
  <si>
    <t>Price</t>
  </si>
  <si>
    <t>Bing</t>
  </si>
  <si>
    <t>Criteo</t>
  </si>
  <si>
    <t>TikTok</t>
  </si>
  <si>
    <t>Facebook</t>
  </si>
  <si>
    <t>Google</t>
  </si>
  <si>
    <t>Holiday</t>
  </si>
  <si>
    <t>Headcount</t>
  </si>
  <si>
    <t>TV</t>
  </si>
  <si>
    <t>Open TV</t>
  </si>
  <si>
    <t>Pay TV</t>
  </si>
  <si>
    <t>Base</t>
  </si>
  <si>
    <t>Covid</t>
  </si>
  <si>
    <t>FB Stone Leads</t>
  </si>
  <si>
    <t>FB Stone SA</t>
  </si>
  <si>
    <t>FB Ton</t>
  </si>
  <si>
    <t>Google Stone</t>
  </si>
  <si>
    <t>Google Ton</t>
  </si>
  <si>
    <t>Sum</t>
  </si>
  <si>
    <t>Agg</t>
  </si>
  <si>
    <t>Measures</t>
  </si>
  <si>
    <t>Key</t>
  </si>
  <si>
    <t>Channel</t>
  </si>
  <si>
    <t>Metric</t>
  </si>
  <si>
    <t>Total</t>
  </si>
  <si>
    <t>Support</t>
  </si>
  <si>
    <t>Incremental</t>
  </si>
  <si>
    <t>Contribution in %</t>
  </si>
  <si>
    <t>CPM</t>
  </si>
  <si>
    <t>-</t>
  </si>
  <si>
    <t xml:space="preserve">AutoCred </t>
  </si>
  <si>
    <t>Total Media</t>
  </si>
  <si>
    <t>Spend share</t>
  </si>
  <si>
    <t>Spend(BRL)</t>
  </si>
  <si>
    <t>AC_TikTok_Imp</t>
  </si>
  <si>
    <t>Easter_2020</t>
  </si>
  <si>
    <t>Easter_2021</t>
  </si>
  <si>
    <t>H_Rupublic_Shrove_2020</t>
  </si>
  <si>
    <t>NY_2020</t>
  </si>
  <si>
    <t>NY_2021</t>
  </si>
  <si>
    <t>Shrove_2021</t>
  </si>
  <si>
    <t>Linear_trend</t>
  </si>
  <si>
    <t>AC_Linear1</t>
  </si>
  <si>
    <t>AC_Linear2</t>
  </si>
  <si>
    <t>IB_Headcounts_2020</t>
  </si>
  <si>
    <t>IB_Headcounts_2021</t>
  </si>
  <si>
    <t>NY_2020_R_AC</t>
  </si>
  <si>
    <t>NY_2020_R_IB</t>
  </si>
  <si>
    <t>Polo_Headcounts_2020</t>
  </si>
  <si>
    <t>Polo_Headcounts_2021</t>
  </si>
  <si>
    <t>Unemployment_rate</t>
  </si>
  <si>
    <t>AC_Easter</t>
  </si>
  <si>
    <t>AC_H_rep_2020</t>
  </si>
  <si>
    <t>AC_PolyTrend</t>
  </si>
  <si>
    <t>AC_Post_Easter</t>
  </si>
  <si>
    <t>AC_PreEaster</t>
  </si>
  <si>
    <t>AC_PreH_Ind_2020</t>
  </si>
  <si>
    <t>FB_Stone_SA_Imp_2020_GM2</t>
  </si>
  <si>
    <t>IB_PayTv_spends_M_GM</t>
  </si>
  <si>
    <t>IB_PolyTrend</t>
  </si>
  <si>
    <t>PL_PolyTrend</t>
  </si>
  <si>
    <t>PL_Seas_New</t>
  </si>
  <si>
    <t>Polo_PayTv_spends_M_GM</t>
  </si>
  <si>
    <t>RE_PolyTrend_New</t>
  </si>
  <si>
    <t>Unemployment</t>
  </si>
  <si>
    <t>WT. MAPE</t>
  </si>
  <si>
    <t>AC_Affliate_Spends_M_GM</t>
  </si>
  <si>
    <t>AC_PreHNov_D1</t>
  </si>
  <si>
    <t>AC_PreXmas_2020</t>
  </si>
  <si>
    <t>AC_Seas_New</t>
  </si>
  <si>
    <t>Avg_Price_2020</t>
  </si>
  <si>
    <t>Avg_Price_2021</t>
  </si>
  <si>
    <t>IB_Seas_New</t>
  </si>
  <si>
    <t>PL_PreEaster_2020</t>
  </si>
  <si>
    <t>PL_PreXmas_2020</t>
  </si>
  <si>
    <t>PreH_BF_RD</t>
  </si>
  <si>
    <t>RE_Seas</t>
  </si>
  <si>
    <t>Metrics</t>
  </si>
  <si>
    <t>Incr Sales</t>
  </si>
  <si>
    <t>Incr Sales in %</t>
  </si>
  <si>
    <t>Mapping</t>
  </si>
  <si>
    <t>Support Change</t>
  </si>
  <si>
    <t>2021 vs 2020</t>
  </si>
  <si>
    <t>Due To's</t>
  </si>
  <si>
    <t>Auto_CredAffiliate</t>
  </si>
  <si>
    <t>Sales--&gt;</t>
  </si>
  <si>
    <t>Contri share %</t>
  </si>
  <si>
    <t>ROI</t>
  </si>
  <si>
    <t>EFF</t>
  </si>
  <si>
    <t>IB_Covid_D</t>
  </si>
  <si>
    <t>Taxa_Selic</t>
  </si>
  <si>
    <t>Title</t>
  </si>
  <si>
    <t>H1 2021</t>
  </si>
  <si>
    <t>H2 2021</t>
  </si>
  <si>
    <t>Sum of H1 2021</t>
  </si>
  <si>
    <t>Sum of H2 2021</t>
  </si>
  <si>
    <t>AC_PreHNov_D2</t>
  </si>
  <si>
    <t>Mobility_Residential</t>
  </si>
  <si>
    <t>PL_HDIP</t>
  </si>
  <si>
    <t>(blank)</t>
  </si>
  <si>
    <t>IB_Seas_New_2020</t>
  </si>
  <si>
    <t>IB_Seas_New_2021</t>
  </si>
  <si>
    <t>AC_PT_New</t>
  </si>
  <si>
    <t>PL_PreEaster_2021</t>
  </si>
  <si>
    <t>ActualSales</t>
  </si>
  <si>
    <t>ModelSales</t>
  </si>
  <si>
    <t xml:space="preserve"> Error</t>
  </si>
  <si>
    <t>PL_DFEB24</t>
  </si>
  <si>
    <t>Efficiency</t>
  </si>
  <si>
    <t>Pay Tv</t>
  </si>
  <si>
    <t>PL_DOct25_2021_V2</t>
  </si>
  <si>
    <t>PL_PreH_May2020</t>
  </si>
  <si>
    <t>Effectiveness</t>
  </si>
  <si>
    <t>Other Base</t>
  </si>
  <si>
    <t>Total Base</t>
  </si>
  <si>
    <t>H2 vs. H1 2021</t>
  </si>
  <si>
    <t>H1'21</t>
  </si>
  <si>
    <t>H2'21</t>
  </si>
  <si>
    <t>CCI</t>
  </si>
  <si>
    <t>Taxa Selic</t>
  </si>
  <si>
    <t>Sum of H1'21</t>
  </si>
  <si>
    <t>Sum of H2'21</t>
  </si>
  <si>
    <t>Poly T</t>
  </si>
  <si>
    <t>Seas</t>
  </si>
  <si>
    <t>Intercept</t>
  </si>
  <si>
    <t>AC_Seas_V2</t>
  </si>
  <si>
    <t>AC_Seas_V3</t>
  </si>
  <si>
    <t>RE_Holiday_Dip1</t>
  </si>
  <si>
    <t>RE_Holiday_Dip2</t>
  </si>
  <si>
    <t>RE_Holiday_Dip3</t>
  </si>
  <si>
    <t>RE_Holiday_PreInd</t>
  </si>
  <si>
    <t>RE_Holiday_PreLady</t>
  </si>
  <si>
    <t>RE_Holiday_PreSouls</t>
  </si>
  <si>
    <t>RE_PreHBlackFriday</t>
  </si>
  <si>
    <t>RE_13_20thSept</t>
  </si>
  <si>
    <t>RE_19thJuly</t>
  </si>
  <si>
    <t>RE_1stNov</t>
  </si>
  <si>
    <t>RE_27thSept</t>
  </si>
  <si>
    <t>RE_2ndAug</t>
  </si>
  <si>
    <t>RE_30thAug</t>
  </si>
  <si>
    <t>RE_9thAug</t>
  </si>
  <si>
    <t>RE_Holiday_Dip2_V2</t>
  </si>
  <si>
    <t>H2 vs. H2 2021(12 weeks each)</t>
  </si>
  <si>
    <t>Sum of Decomp</t>
  </si>
  <si>
    <t>Regional</t>
  </si>
  <si>
    <t>Poly</t>
  </si>
  <si>
    <t>IB</t>
  </si>
  <si>
    <t>#1421</t>
  </si>
  <si>
    <t>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</si>
</sst>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.0%"/>
    <numFmt numFmtId="165" formatCode="#,##0.0"/>
    <numFmt numFmtId="166" formatCode="_(* #,##0_);_(* \(#,##0\);_(* &quot;-&quot;??_);_(@_)"/>
    <numFmt numFmtId="167" formatCode="0.000%"/>
    <numFmt numFmtId="168" formatCode="_(* #,##0.00000_);_(* \(#,##0.00000\);_(* &quot;-&quot;??_);_(@_)"/>
    <numFmt numFmtId="169" formatCode="_(* #,##0.0000000000_);_(* \(#,##0.0000000000\);_(* &quot;-&quot;??_);_(@_)"/>
    <numFmt numFmtId="170" formatCode="_(* #,##0.0_);_(* \(#,##0.0\);_(* &quot;-&quot;??_);_(@_)"/>
    <numFmt numFmtId="171" formatCode="[$-14009]yyyy/mm/dd;@"/>
    <numFmt numFmtId="172" formatCode="mm/dd/yyyy"/>
    <numFmt numFmtId="173" formatCode="0.000000"/>
    <numFmt numFmtId="174" formatCode="0.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12121"/>
      <name val="Roboto"/>
    </font>
    <font>
      <b/>
      <sz val="10"/>
      <color rgb="FFFF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5C36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67">
    <xf numFmtId="0" fontId="0" fillId="0" borderId="0" xfId="0"/>
    <xf numFmtId="0" fontId="0" fillId="0" borderId="0" xfId="0" pivotButton="1"/>
    <xf numFmtId="0" fontId="2" fillId="2" borderId="1" xfId="0" applyFont="1" applyFill="1" applyBorder="1"/>
    <xf numFmtId="9" fontId="0" fillId="0" borderId="0" xfId="1" applyFont="1"/>
    <xf numFmtId="164" fontId="0" fillId="0" borderId="0" xfId="1" applyNumberFormat="1" applyFont="1"/>
    <xf numFmtId="3" fontId="0" fillId="0" borderId="0" xfId="0" applyNumberFormat="1"/>
    <xf numFmtId="0" fontId="3" fillId="0" borderId="2" xfId="0" applyFont="1" applyBorder="1"/>
    <xf numFmtId="164" fontId="3" fillId="0" borderId="2" xfId="1" applyNumberFormat="1" applyFont="1" applyBorder="1"/>
    <xf numFmtId="0" fontId="0" fillId="0" borderId="0" xfId="0" applyAlignment="1">
      <alignment horizontal="left"/>
    </xf>
    <xf numFmtId="0" fontId="0" fillId="0" borderId="2" xfId="0" applyBorder="1"/>
    <xf numFmtId="0" fontId="2" fillId="3" borderId="0" xfId="0" applyFont="1" applyFill="1"/>
    <xf numFmtId="0" fontId="4" fillId="0" borderId="2" xfId="0" applyFont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0" fillId="6" borderId="3" xfId="0" applyFill="1" applyBorder="1"/>
    <xf numFmtId="3" fontId="0" fillId="6" borderId="12" xfId="0" applyNumberFormat="1" applyFill="1" applyBorder="1" applyAlignment="1">
      <alignment horizontal="center" vertical="center"/>
    </xf>
    <xf numFmtId="3" fontId="0" fillId="6" borderId="13" xfId="0" applyNumberFormat="1" applyFill="1" applyBorder="1" applyAlignment="1">
      <alignment horizontal="center" vertical="center"/>
    </xf>
    <xf numFmtId="3" fontId="0" fillId="6" borderId="14" xfId="0" applyNumberFormat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3" fontId="0" fillId="6" borderId="18" xfId="0" applyNumberForma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3" fontId="0" fillId="6" borderId="25" xfId="0" applyNumberFormat="1" applyFill="1" applyBorder="1" applyAlignment="1">
      <alignment horizontal="center" vertical="center"/>
    </xf>
    <xf numFmtId="3" fontId="0" fillId="6" borderId="5" xfId="0" applyNumberFormat="1" applyFill="1" applyBorder="1" applyAlignment="1">
      <alignment horizontal="center" vertical="center"/>
    </xf>
    <xf numFmtId="3" fontId="0" fillId="6" borderId="23" xfId="0" applyNumberFormat="1" applyFill="1" applyBorder="1" applyAlignment="1">
      <alignment horizontal="center" vertical="center"/>
    </xf>
    <xf numFmtId="0" fontId="2" fillId="4" borderId="3" xfId="0" applyFont="1" applyFill="1" applyBorder="1"/>
    <xf numFmtId="11" fontId="0" fillId="0" borderId="0" xfId="0" applyNumberFormat="1"/>
    <xf numFmtId="0" fontId="0" fillId="4" borderId="17" xfId="0" applyFill="1" applyBorder="1" applyAlignment="1">
      <alignment horizontal="center" vertical="center"/>
    </xf>
    <xf numFmtId="0" fontId="2" fillId="0" borderId="2" xfId="0" applyFont="1" applyBorder="1"/>
    <xf numFmtId="164" fontId="2" fillId="0" borderId="2" xfId="1" applyNumberFormat="1" applyFont="1" applyBorder="1"/>
    <xf numFmtId="0" fontId="0" fillId="0" borderId="2" xfId="0" applyBorder="1" applyAlignment="1">
      <alignment vertical="center"/>
    </xf>
    <xf numFmtId="43" fontId="0" fillId="7" borderId="10" xfId="2" applyFont="1" applyFill="1" applyBorder="1" applyAlignment="1">
      <alignment horizontal="center" vertical="center"/>
    </xf>
    <xf numFmtId="43" fontId="0" fillId="7" borderId="2" xfId="2" applyFont="1" applyFill="1" applyBorder="1" applyAlignment="1">
      <alignment horizontal="center" vertical="center"/>
    </xf>
    <xf numFmtId="43" fontId="0" fillId="7" borderId="11" xfId="2" applyFont="1" applyFill="1" applyBorder="1" applyAlignment="1">
      <alignment horizontal="center" vertical="center"/>
    </xf>
    <xf numFmtId="43" fontId="0" fillId="0" borderId="2" xfId="2" applyFont="1" applyBorder="1"/>
    <xf numFmtId="43" fontId="0" fillId="6" borderId="12" xfId="2" applyFont="1" applyFill="1" applyBorder="1" applyAlignment="1">
      <alignment horizontal="center" vertical="center"/>
    </xf>
    <xf numFmtId="43" fontId="0" fillId="6" borderId="13" xfId="2" applyFont="1" applyFill="1" applyBorder="1" applyAlignment="1">
      <alignment horizontal="center" vertical="center"/>
    </xf>
    <xf numFmtId="43" fontId="0" fillId="6" borderId="14" xfId="2" applyFont="1" applyFill="1" applyBorder="1" applyAlignment="1">
      <alignment horizontal="center" vertical="center"/>
    </xf>
    <xf numFmtId="43" fontId="0" fillId="0" borderId="10" xfId="2" applyFont="1" applyBorder="1" applyAlignment="1">
      <alignment horizontal="center" vertical="center"/>
    </xf>
    <xf numFmtId="43" fontId="0" fillId="0" borderId="2" xfId="2" applyFont="1" applyBorder="1" applyAlignment="1">
      <alignment horizontal="center" vertical="center"/>
    </xf>
    <xf numFmtId="43" fontId="0" fillId="0" borderId="11" xfId="2" applyFont="1" applyBorder="1" applyAlignment="1">
      <alignment horizontal="center" vertical="center"/>
    </xf>
    <xf numFmtId="43" fontId="0" fillId="8" borderId="4" xfId="2" applyFont="1" applyFill="1" applyBorder="1" applyAlignment="1">
      <alignment horizontal="center" vertical="center"/>
    </xf>
    <xf numFmtId="43" fontId="0" fillId="8" borderId="2" xfId="2" applyFont="1" applyFill="1" applyBorder="1" applyAlignment="1">
      <alignment horizontal="center" vertical="center"/>
    </xf>
    <xf numFmtId="43" fontId="0" fillId="8" borderId="4" xfId="2" applyFont="1" applyFill="1" applyBorder="1"/>
    <xf numFmtId="43" fontId="0" fillId="8" borderId="2" xfId="2" applyFont="1" applyFill="1" applyBorder="1"/>
    <xf numFmtId="43" fontId="0" fillId="8" borderId="3" xfId="2" applyFont="1" applyFill="1" applyBorder="1"/>
    <xf numFmtId="43" fontId="0" fillId="8" borderId="7" xfId="2" applyFont="1" applyFill="1" applyBorder="1" applyAlignment="1">
      <alignment horizontal="center" vertical="center"/>
    </xf>
    <xf numFmtId="43" fontId="0" fillId="8" borderId="8" xfId="2" applyFont="1" applyFill="1" applyBorder="1" applyAlignment="1">
      <alignment horizontal="center" vertical="center"/>
    </xf>
    <xf numFmtId="43" fontId="0" fillId="8" borderId="9" xfId="2" applyFont="1" applyFill="1" applyBorder="1" applyAlignment="1">
      <alignment horizontal="center" vertical="center"/>
    </xf>
    <xf numFmtId="43" fontId="0" fillId="8" borderId="10" xfId="2" applyFont="1" applyFill="1" applyBorder="1" applyAlignment="1">
      <alignment horizontal="center" vertical="center"/>
    </xf>
    <xf numFmtId="43" fontId="0" fillId="8" borderId="11" xfId="2" applyFont="1" applyFill="1" applyBorder="1" applyAlignment="1">
      <alignment horizontal="center" vertical="center"/>
    </xf>
    <xf numFmtId="43" fontId="0" fillId="0" borderId="6" xfId="2" applyFont="1" applyBorder="1"/>
    <xf numFmtId="166" fontId="0" fillId="0" borderId="7" xfId="2" applyNumberFormat="1" applyFont="1" applyBorder="1" applyAlignment="1">
      <alignment horizontal="center" vertical="center"/>
    </xf>
    <xf numFmtId="166" fontId="0" fillId="0" borderId="8" xfId="2" applyNumberFormat="1" applyFont="1" applyBorder="1" applyAlignment="1">
      <alignment horizontal="center" vertical="center"/>
    </xf>
    <xf numFmtId="166" fontId="0" fillId="0" borderId="9" xfId="2" applyNumberFormat="1" applyFont="1" applyBorder="1" applyAlignment="1">
      <alignment horizontal="center" vertical="center"/>
    </xf>
    <xf numFmtId="166" fontId="0" fillId="0" borderId="10" xfId="2" applyNumberFormat="1" applyFont="1" applyBorder="1" applyAlignment="1">
      <alignment horizontal="center" vertical="center"/>
    </xf>
    <xf numFmtId="166" fontId="0" fillId="0" borderId="2" xfId="2" applyNumberFormat="1" applyFont="1" applyBorder="1" applyAlignment="1">
      <alignment horizontal="center" vertical="center"/>
    </xf>
    <xf numFmtId="166" fontId="0" fillId="0" borderId="11" xfId="2" applyNumberFormat="1" applyFont="1" applyBorder="1" applyAlignment="1">
      <alignment horizontal="center" vertical="center"/>
    </xf>
    <xf numFmtId="166" fontId="0" fillId="6" borderId="12" xfId="2" applyNumberFormat="1" applyFont="1" applyFill="1" applyBorder="1" applyAlignment="1">
      <alignment horizontal="center" vertical="center"/>
    </xf>
    <xf numFmtId="166" fontId="0" fillId="6" borderId="13" xfId="2" applyNumberFormat="1" applyFont="1" applyFill="1" applyBorder="1" applyAlignment="1">
      <alignment horizontal="center" vertical="center"/>
    </xf>
    <xf numFmtId="166" fontId="0" fillId="6" borderId="18" xfId="2" applyNumberFormat="1" applyFont="1" applyFill="1" applyBorder="1" applyAlignment="1">
      <alignment horizontal="center" vertical="center"/>
    </xf>
    <xf numFmtId="166" fontId="0" fillId="0" borderId="4" xfId="2" applyNumberFormat="1" applyFont="1" applyBorder="1" applyAlignment="1">
      <alignment horizontal="center" vertical="center"/>
    </xf>
    <xf numFmtId="166" fontId="0" fillId="6" borderId="15" xfId="2" applyNumberFormat="1" applyFont="1" applyFill="1" applyBorder="1" applyAlignment="1">
      <alignment horizontal="center" vertical="center"/>
    </xf>
    <xf numFmtId="166" fontId="0" fillId="6" borderId="5" xfId="2" applyNumberFormat="1" applyFont="1" applyFill="1" applyBorder="1" applyAlignment="1">
      <alignment horizontal="center" vertical="center"/>
    </xf>
    <xf numFmtId="166" fontId="0" fillId="0" borderId="10" xfId="2" applyNumberFormat="1" applyFont="1" applyBorder="1"/>
    <xf numFmtId="166" fontId="0" fillId="6" borderId="14" xfId="2" applyNumberFormat="1" applyFont="1" applyFill="1" applyBorder="1" applyAlignment="1">
      <alignment horizontal="center" vertical="center"/>
    </xf>
    <xf numFmtId="0" fontId="6" fillId="0" borderId="0" xfId="3" applyFont="1"/>
    <xf numFmtId="0" fontId="7" fillId="0" borderId="0" xfId="3"/>
    <xf numFmtId="0" fontId="7" fillId="9" borderId="0" xfId="3" applyFill="1"/>
    <xf numFmtId="0" fontId="7" fillId="7" borderId="6" xfId="3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/>
    <xf numFmtId="0" fontId="9" fillId="9" borderId="0" xfId="3" applyFont="1" applyFill="1"/>
    <xf numFmtId="165" fontId="9" fillId="0" borderId="0" xfId="3" applyNumberFormat="1" applyFont="1" applyAlignment="1">
      <alignment horizontal="center" vertical="center"/>
    </xf>
    <xf numFmtId="9" fontId="9" fillId="0" borderId="0" xfId="5" applyFont="1" applyBorder="1"/>
    <xf numFmtId="0" fontId="6" fillId="6" borderId="0" xfId="3" applyFont="1" applyFill="1"/>
    <xf numFmtId="166" fontId="9" fillId="0" borderId="2" xfId="2" applyNumberFormat="1" applyFont="1" applyBorder="1" applyAlignment="1">
      <alignment horizontal="center" vertical="center"/>
    </xf>
    <xf numFmtId="166" fontId="0" fillId="6" borderId="24" xfId="2" applyNumberFormat="1" applyFont="1" applyFill="1" applyBorder="1" applyAlignment="1">
      <alignment horizontal="center" vertical="center"/>
    </xf>
    <xf numFmtId="166" fontId="0" fillId="0" borderId="3" xfId="2" applyNumberFormat="1" applyFont="1" applyBorder="1" applyAlignment="1">
      <alignment horizontal="center" vertical="center"/>
    </xf>
    <xf numFmtId="43" fontId="0" fillId="7" borderId="4" xfId="2" applyFont="1" applyFill="1" applyBorder="1" applyAlignment="1">
      <alignment horizontal="center" vertical="center"/>
    </xf>
    <xf numFmtId="43" fontId="0" fillId="7" borderId="21" xfId="2" applyFont="1" applyFill="1" applyBorder="1" applyAlignment="1">
      <alignment horizontal="center" vertical="center"/>
    </xf>
    <xf numFmtId="43" fontId="0" fillId="7" borderId="6" xfId="2" applyFont="1" applyFill="1" applyBorder="1" applyAlignment="1">
      <alignment horizontal="center" vertical="center"/>
    </xf>
    <xf numFmtId="43" fontId="0" fillId="7" borderId="22" xfId="2" applyFont="1" applyFill="1" applyBorder="1" applyAlignment="1">
      <alignment horizontal="center" vertical="center"/>
    </xf>
    <xf numFmtId="43" fontId="0" fillId="7" borderId="16" xfId="2" applyFont="1" applyFill="1" applyBorder="1" applyAlignment="1">
      <alignment horizontal="center" vertical="center"/>
    </xf>
    <xf numFmtId="43" fontId="0" fillId="8" borderId="6" xfId="2" applyFont="1" applyFill="1" applyBorder="1" applyAlignment="1">
      <alignment horizontal="center" vertical="center"/>
    </xf>
    <xf numFmtId="9" fontId="0" fillId="0" borderId="0" xfId="1" applyFont="1" applyFill="1"/>
    <xf numFmtId="166" fontId="0" fillId="0" borderId="19" xfId="2" applyNumberFormat="1" applyFont="1" applyBorder="1" applyAlignment="1">
      <alignment horizontal="center" vertical="center"/>
    </xf>
    <xf numFmtId="166" fontId="0" fillId="6" borderId="25" xfId="2" applyNumberFormat="1" applyFont="1" applyFill="1" applyBorder="1" applyAlignment="1">
      <alignment horizontal="center" vertical="center"/>
    </xf>
    <xf numFmtId="0" fontId="14" fillId="0" borderId="0" xfId="0" applyFont="1"/>
    <xf numFmtId="166" fontId="0" fillId="0" borderId="0" xfId="2" applyNumberFormat="1" applyFont="1" applyAlignment="1">
      <alignment horizontal="center" vertical="center"/>
    </xf>
    <xf numFmtId="166" fontId="0" fillId="0" borderId="0" xfId="2" applyNumberFormat="1" applyFont="1"/>
    <xf numFmtId="164" fontId="0" fillId="6" borderId="25" xfId="1" applyNumberFormat="1" applyFont="1" applyFill="1" applyBorder="1" applyAlignment="1">
      <alignment horizontal="center" vertical="center"/>
    </xf>
    <xf numFmtId="164" fontId="0" fillId="6" borderId="5" xfId="1" applyNumberFormat="1" applyFont="1" applyFill="1" applyBorder="1" applyAlignment="1">
      <alignment horizontal="center" vertical="center"/>
    </xf>
    <xf numFmtId="164" fontId="0" fillId="6" borderId="24" xfId="1" applyNumberFormat="1" applyFont="1" applyFill="1" applyBorder="1" applyAlignment="1">
      <alignment horizontal="center" vertical="center"/>
    </xf>
    <xf numFmtId="164" fontId="0" fillId="6" borderId="12" xfId="1" applyNumberFormat="1" applyFont="1" applyFill="1" applyBorder="1" applyAlignment="1">
      <alignment horizontal="center" vertical="center"/>
    </xf>
    <xf numFmtId="164" fontId="0" fillId="6" borderId="13" xfId="1" applyNumberFormat="1" applyFont="1" applyFill="1" applyBorder="1" applyAlignment="1">
      <alignment horizontal="center" vertical="center"/>
    </xf>
    <xf numFmtId="164" fontId="0" fillId="6" borderId="14" xfId="1" applyNumberFormat="1" applyFont="1" applyFill="1" applyBorder="1" applyAlignment="1">
      <alignment horizontal="center" vertical="center"/>
    </xf>
    <xf numFmtId="164" fontId="0" fillId="11" borderId="7" xfId="1" applyNumberFormat="1" applyFont="1" applyFill="1" applyBorder="1" applyAlignment="1">
      <alignment horizontal="center" vertical="center"/>
    </xf>
    <xf numFmtId="164" fontId="0" fillId="11" borderId="8" xfId="1" applyNumberFormat="1" applyFont="1" applyFill="1" applyBorder="1" applyAlignment="1">
      <alignment horizontal="center" vertical="center"/>
    </xf>
    <xf numFmtId="164" fontId="0" fillId="11" borderId="19" xfId="1" applyNumberFormat="1" applyFont="1" applyFill="1" applyBorder="1" applyAlignment="1">
      <alignment horizontal="center" vertical="center"/>
    </xf>
    <xf numFmtId="164" fontId="0" fillId="11" borderId="10" xfId="1" applyNumberFormat="1" applyFont="1" applyFill="1" applyBorder="1" applyAlignment="1">
      <alignment horizontal="center" vertical="center"/>
    </xf>
    <xf numFmtId="164" fontId="0" fillId="11" borderId="2" xfId="1" applyNumberFormat="1" applyFont="1" applyFill="1" applyBorder="1" applyAlignment="1">
      <alignment horizontal="center" vertical="center"/>
    </xf>
    <xf numFmtId="164" fontId="0" fillId="11" borderId="3" xfId="1" applyNumberFormat="1" applyFont="1" applyFill="1" applyBorder="1" applyAlignment="1">
      <alignment horizontal="center" vertical="center"/>
    </xf>
    <xf numFmtId="164" fontId="0" fillId="11" borderId="9" xfId="1" applyNumberFormat="1" applyFont="1" applyFill="1" applyBorder="1" applyAlignment="1">
      <alignment horizontal="center" vertical="center"/>
    </xf>
    <xf numFmtId="164" fontId="0" fillId="11" borderId="11" xfId="1" applyNumberFormat="1" applyFont="1" applyFill="1" applyBorder="1" applyAlignment="1">
      <alignment horizontal="center" vertical="center"/>
    </xf>
    <xf numFmtId="10" fontId="0" fillId="11" borderId="3" xfId="1" applyNumberFormat="1" applyFont="1" applyFill="1" applyBorder="1" applyAlignment="1">
      <alignment horizontal="center" vertical="center"/>
    </xf>
    <xf numFmtId="10" fontId="0" fillId="11" borderId="2" xfId="1" applyNumberFormat="1" applyFont="1" applyFill="1" applyBorder="1" applyAlignment="1">
      <alignment horizontal="center" vertical="center"/>
    </xf>
    <xf numFmtId="10" fontId="0" fillId="11" borderId="11" xfId="1" applyNumberFormat="1" applyFont="1" applyFill="1" applyBorder="1" applyAlignment="1">
      <alignment horizontal="center" vertical="center"/>
    </xf>
    <xf numFmtId="167" fontId="0" fillId="11" borderId="11" xfId="1" applyNumberFormat="1" applyFont="1" applyFill="1" applyBorder="1" applyAlignment="1">
      <alignment horizontal="center" vertical="center"/>
    </xf>
    <xf numFmtId="0" fontId="10" fillId="0" borderId="0" xfId="0" applyFont="1"/>
    <xf numFmtId="166" fontId="10" fillId="0" borderId="0" xfId="2" applyNumberFormat="1" applyFont="1" applyAlignment="1">
      <alignment horizontal="center" vertical="center"/>
    </xf>
    <xf numFmtId="166" fontId="10" fillId="0" borderId="0" xfId="2" applyNumberFormat="1" applyFont="1"/>
    <xf numFmtId="9" fontId="10" fillId="0" borderId="0" xfId="1" applyFont="1"/>
    <xf numFmtId="166" fontId="10" fillId="0" borderId="2" xfId="2" applyNumberFormat="1" applyFont="1" applyBorder="1" applyAlignment="1">
      <alignment horizontal="center" vertical="center"/>
    </xf>
    <xf numFmtId="166" fontId="10" fillId="0" borderId="11" xfId="2" applyNumberFormat="1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6" fillId="0" borderId="0" xfId="0" applyFont="1"/>
    <xf numFmtId="43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9" fillId="0" borderId="2" xfId="3" applyFont="1" applyBorder="1" applyAlignment="1">
      <alignment horizontal="left" vertical="center"/>
    </xf>
    <xf numFmtId="0" fontId="9" fillId="0" borderId="2" xfId="3" applyFont="1" applyBorder="1" applyAlignment="1">
      <alignment horizontal="left"/>
    </xf>
    <xf numFmtId="0" fontId="10" fillId="0" borderId="2" xfId="0" applyFont="1" applyBorder="1"/>
    <xf numFmtId="3" fontId="17" fillId="0" borderId="2" xfId="3" applyNumberFormat="1" applyFont="1" applyBorder="1" applyAlignment="1">
      <alignment horizontal="center" vertical="center"/>
    </xf>
    <xf numFmtId="3" fontId="7" fillId="0" borderId="0" xfId="3" applyNumberFormat="1"/>
    <xf numFmtId="14" fontId="0" fillId="0" borderId="2" xfId="0" applyNumberFormat="1" applyBorder="1" applyAlignment="1">
      <alignment horizontal="left"/>
    </xf>
    <xf numFmtId="9" fontId="0" fillId="0" borderId="2" xfId="1" applyFont="1" applyBorder="1"/>
    <xf numFmtId="164" fontId="7" fillId="0" borderId="0" xfId="3" applyNumberFormat="1"/>
    <xf numFmtId="0" fontId="2" fillId="4" borderId="2" xfId="0" applyFont="1" applyFill="1" applyBorder="1" applyAlignment="1">
      <alignment horizontal="center" vertical="center"/>
    </xf>
    <xf numFmtId="170" fontId="9" fillId="0" borderId="2" xfId="2" applyNumberFormat="1" applyFont="1" applyBorder="1" applyAlignment="1">
      <alignment horizontal="center" vertical="center"/>
    </xf>
    <xf numFmtId="0" fontId="9" fillId="0" borderId="2" xfId="3" applyFont="1" applyBorder="1"/>
    <xf numFmtId="3" fontId="0" fillId="0" borderId="2" xfId="0" applyNumberFormat="1" applyBorder="1"/>
    <xf numFmtId="171" fontId="0" fillId="0" borderId="0" xfId="0" applyNumberFormat="1"/>
    <xf numFmtId="171" fontId="0" fillId="0" borderId="0" xfId="0" applyNumberFormat="1" applyAlignment="1">
      <alignment horizontal="left"/>
    </xf>
    <xf numFmtId="166" fontId="9" fillId="0" borderId="2" xfId="2" applyNumberFormat="1" applyFont="1" applyBorder="1"/>
    <xf numFmtId="9" fontId="9" fillId="0" borderId="2" xfId="1" applyFont="1" applyBorder="1" applyAlignment="1">
      <alignment horizontal="center" vertical="center"/>
    </xf>
    <xf numFmtId="166" fontId="9" fillId="0" borderId="0" xfId="2" applyNumberFormat="1" applyFont="1" applyFill="1" applyBorder="1" applyAlignment="1">
      <alignment horizontal="center" vertical="center"/>
    </xf>
    <xf numFmtId="166" fontId="7" fillId="0" borderId="0" xfId="2" applyNumberFormat="1" applyFont="1" applyFill="1" applyBorder="1"/>
    <xf numFmtId="166" fontId="9" fillId="0" borderId="0" xfId="2" applyNumberFormat="1" applyFont="1" applyFill="1" applyBorder="1" applyAlignment="1"/>
    <xf numFmtId="9" fontId="9" fillId="0" borderId="0" xfId="5" applyFont="1" applyFill="1" applyBorder="1"/>
    <xf numFmtId="0" fontId="0" fillId="0" borderId="0" xfId="0" applyAlignment="1">
      <alignment horizontal="center" vertical="center"/>
    </xf>
    <xf numFmtId="9" fontId="9" fillId="0" borderId="0" xfId="1" applyFont="1" applyFill="1" applyBorder="1" applyAlignment="1">
      <alignment horizontal="center" vertical="center"/>
    </xf>
    <xf numFmtId="164" fontId="10" fillId="0" borderId="0" xfId="4" applyNumberFormat="1" applyFont="1" applyFill="1" applyBorder="1"/>
    <xf numFmtId="0" fontId="11" fillId="4" borderId="5" xfId="3" applyFont="1" applyFill="1" applyBorder="1" applyAlignment="1">
      <alignment horizontal="center" vertical="center"/>
    </xf>
    <xf numFmtId="0" fontId="6" fillId="0" borderId="34" xfId="3" applyFont="1" applyBorder="1"/>
    <xf numFmtId="166" fontId="9" fillId="0" borderId="11" xfId="2" applyNumberFormat="1" applyFont="1" applyBorder="1" applyAlignment="1">
      <alignment horizontal="center" vertical="center"/>
    </xf>
    <xf numFmtId="0" fontId="10" fillId="0" borderId="13" xfId="0" applyFont="1" applyBorder="1"/>
    <xf numFmtId="166" fontId="9" fillId="0" borderId="13" xfId="2" applyNumberFormat="1" applyFont="1" applyBorder="1" applyAlignment="1">
      <alignment horizontal="center" vertical="center"/>
    </xf>
    <xf numFmtId="9" fontId="9" fillId="0" borderId="13" xfId="1" applyFont="1" applyBorder="1" applyAlignment="1">
      <alignment horizontal="center" vertical="center"/>
    </xf>
    <xf numFmtId="166" fontId="9" fillId="0" borderId="14" xfId="2" applyNumberFormat="1" applyFont="1" applyBorder="1" applyAlignment="1">
      <alignment horizontal="center" vertical="center"/>
    </xf>
    <xf numFmtId="0" fontId="7" fillId="7" borderId="21" xfId="3" applyFill="1" applyBorder="1" applyAlignment="1">
      <alignment horizontal="center" vertical="center"/>
    </xf>
    <xf numFmtId="0" fontId="7" fillId="7" borderId="22" xfId="3" applyFill="1" applyBorder="1" applyAlignment="1">
      <alignment horizontal="center" vertical="center"/>
    </xf>
    <xf numFmtId="166" fontId="9" fillId="0" borderId="10" xfId="2" applyNumberFormat="1" applyFont="1" applyBorder="1" applyAlignment="1">
      <alignment horizontal="center" vertical="center"/>
    </xf>
    <xf numFmtId="166" fontId="7" fillId="0" borderId="11" xfId="2" applyNumberFormat="1" applyFont="1" applyBorder="1"/>
    <xf numFmtId="166" fontId="9" fillId="0" borderId="12" xfId="2" applyNumberFormat="1" applyFont="1" applyBorder="1" applyAlignment="1">
      <alignment horizontal="center" vertical="center"/>
    </xf>
    <xf numFmtId="166" fontId="7" fillId="0" borderId="14" xfId="2" applyNumberFormat="1" applyFont="1" applyBorder="1"/>
    <xf numFmtId="166" fontId="8" fillId="10" borderId="37" xfId="4" applyNumberFormat="1" applyFont="1" applyFill="1" applyBorder="1" applyAlignment="1">
      <alignment horizontal="center" vertical="center"/>
    </xf>
    <xf numFmtId="0" fontId="7" fillId="7" borderId="43" xfId="3" applyFill="1" applyBorder="1" applyAlignment="1">
      <alignment horizontal="center" vertical="center"/>
    </xf>
    <xf numFmtId="9" fontId="9" fillId="0" borderId="44" xfId="5" applyFont="1" applyBorder="1" applyAlignment="1"/>
    <xf numFmtId="166" fontId="9" fillId="0" borderId="45" xfId="2" applyNumberFormat="1" applyFont="1" applyBorder="1" applyAlignment="1"/>
    <xf numFmtId="166" fontId="10" fillId="0" borderId="0" xfId="2" applyNumberFormat="1" applyFont="1" applyBorder="1" applyAlignment="1">
      <alignment horizontal="center" vertical="center"/>
    </xf>
    <xf numFmtId="166" fontId="10" fillId="0" borderId="0" xfId="2" applyNumberFormat="1" applyFont="1" applyFill="1" applyBorder="1" applyAlignment="1">
      <alignment horizontal="center" vertical="center"/>
    </xf>
    <xf numFmtId="0" fontId="9" fillId="0" borderId="46" xfId="3" applyFont="1" applyBorder="1"/>
    <xf numFmtId="0" fontId="9" fillId="0" borderId="47" xfId="3" applyFont="1" applyBorder="1"/>
    <xf numFmtId="164" fontId="10" fillId="0" borderId="35" xfId="4" applyNumberFormat="1" applyFont="1" applyBorder="1"/>
    <xf numFmtId="164" fontId="10" fillId="0" borderId="48" xfId="4" applyNumberFormat="1" applyFont="1" applyBorder="1"/>
    <xf numFmtId="10" fontId="10" fillId="0" borderId="48" xfId="4" applyNumberFormat="1" applyFont="1" applyBorder="1"/>
    <xf numFmtId="164" fontId="10" fillId="0" borderId="49" xfId="4" applyNumberFormat="1" applyFont="1" applyBorder="1"/>
    <xf numFmtId="0" fontId="9" fillId="0" borderId="34" xfId="3" applyFont="1" applyBorder="1"/>
    <xf numFmtId="0" fontId="7" fillId="0" borderId="46" xfId="3" applyBorder="1"/>
    <xf numFmtId="0" fontId="7" fillId="0" borderId="47" xfId="3" applyBorder="1"/>
    <xf numFmtId="0" fontId="0" fillId="0" borderId="7" xfId="0" applyBorder="1" applyAlignment="1">
      <alignment horizontal="center" vertical="center"/>
    </xf>
    <xf numFmtId="0" fontId="12" fillId="10" borderId="8" xfId="3" applyFont="1" applyFill="1" applyBorder="1" applyAlignment="1">
      <alignment horizontal="left"/>
    </xf>
    <xf numFmtId="166" fontId="12" fillId="10" borderId="8" xfId="2" applyNumberFormat="1" applyFont="1" applyFill="1" applyBorder="1" applyAlignment="1">
      <alignment horizontal="center" vertical="center"/>
    </xf>
    <xf numFmtId="166" fontId="9" fillId="10" borderId="8" xfId="2" applyNumberFormat="1" applyFont="1" applyFill="1" applyBorder="1" applyAlignment="1">
      <alignment horizontal="center" vertical="center"/>
    </xf>
    <xf numFmtId="9" fontId="18" fillId="10" borderId="8" xfId="1" applyFont="1" applyFill="1" applyBorder="1"/>
    <xf numFmtId="166" fontId="9" fillId="10" borderId="9" xfId="2" applyNumberFormat="1" applyFont="1" applyFill="1" applyBorder="1" applyAlignment="1">
      <alignment horizontal="center" vertical="center"/>
    </xf>
    <xf numFmtId="166" fontId="9" fillId="0" borderId="34" xfId="2" applyNumberFormat="1" applyFont="1" applyBorder="1" applyAlignment="1">
      <alignment horizontal="center" vertical="center"/>
    </xf>
    <xf numFmtId="166" fontId="9" fillId="0" borderId="50" xfId="2" applyNumberFormat="1" applyFont="1" applyBorder="1" applyAlignment="1">
      <alignment horizontal="center" vertical="center"/>
    </xf>
    <xf numFmtId="166" fontId="9" fillId="0" borderId="35" xfId="2" applyNumberFormat="1" applyFont="1" applyBorder="1" applyAlignment="1">
      <alignment horizontal="center" vertical="center"/>
    </xf>
    <xf numFmtId="166" fontId="10" fillId="0" borderId="14" xfId="2" applyNumberFormat="1" applyFont="1" applyBorder="1" applyAlignment="1">
      <alignment horizontal="center" vertical="center"/>
    </xf>
    <xf numFmtId="3" fontId="9" fillId="0" borderId="40" xfId="5" applyNumberFormat="1" applyFont="1" applyBorder="1" applyAlignment="1"/>
    <xf numFmtId="0" fontId="12" fillId="10" borderId="51" xfId="3" applyFont="1" applyFill="1" applyBorder="1" applyAlignment="1">
      <alignment horizontal="left"/>
    </xf>
    <xf numFmtId="166" fontId="12" fillId="10" borderId="17" xfId="2" applyNumberFormat="1" applyFont="1" applyFill="1" applyBorder="1" applyAlignment="1">
      <alignment horizontal="center" vertical="center"/>
    </xf>
    <xf numFmtId="166" fontId="9" fillId="10" borderId="50" xfId="2" applyNumberFormat="1" applyFont="1" applyFill="1" applyBorder="1" applyAlignment="1">
      <alignment horizontal="center" vertical="center"/>
    </xf>
    <xf numFmtId="166" fontId="9" fillId="10" borderId="35" xfId="2" applyNumberFormat="1" applyFont="1" applyFill="1" applyBorder="1" applyAlignment="1">
      <alignment horizontal="center" vertical="center"/>
    </xf>
    <xf numFmtId="0" fontId="7" fillId="0" borderId="34" xfId="3" applyBorder="1"/>
    <xf numFmtId="166" fontId="7" fillId="0" borderId="34" xfId="2" applyNumberFormat="1" applyFont="1" applyBorder="1"/>
    <xf numFmtId="166" fontId="7" fillId="0" borderId="50" xfId="2" applyNumberFormat="1" applyFont="1" applyBorder="1"/>
    <xf numFmtId="166" fontId="7" fillId="0" borderId="35" xfId="2" applyNumberFormat="1" applyFont="1" applyBorder="1"/>
    <xf numFmtId="0" fontId="7" fillId="0" borderId="40" xfId="3" applyBorder="1"/>
    <xf numFmtId="0" fontId="7" fillId="0" borderId="35" xfId="3" applyBorder="1"/>
    <xf numFmtId="170" fontId="9" fillId="0" borderId="10" xfId="2" applyNumberFormat="1" applyFont="1" applyBorder="1" applyAlignment="1">
      <alignment horizontal="center" vertical="center"/>
    </xf>
    <xf numFmtId="0" fontId="0" fillId="0" borderId="12" xfId="0" applyBorder="1"/>
    <xf numFmtId="0" fontId="7" fillId="0" borderId="13" xfId="3" applyBorder="1"/>
    <xf numFmtId="0" fontId="7" fillId="0" borderId="14" xfId="3" applyBorder="1"/>
    <xf numFmtId="0" fontId="7" fillId="0" borderId="45" xfId="3" applyBorder="1"/>
    <xf numFmtId="166" fontId="9" fillId="0" borderId="13" xfId="2" applyNumberFormat="1" applyFont="1" applyBorder="1"/>
    <xf numFmtId="0" fontId="7" fillId="0" borderId="50" xfId="3" applyBorder="1"/>
    <xf numFmtId="166" fontId="9" fillId="0" borderId="10" xfId="2" applyNumberFormat="1" applyFont="1" applyBorder="1"/>
    <xf numFmtId="166" fontId="7" fillId="0" borderId="11" xfId="3" applyNumberFormat="1" applyBorder="1"/>
    <xf numFmtId="166" fontId="9" fillId="0" borderId="12" xfId="2" applyNumberFormat="1" applyFont="1" applyBorder="1"/>
    <xf numFmtId="166" fontId="7" fillId="0" borderId="14" xfId="3" applyNumberFormat="1" applyBorder="1"/>
    <xf numFmtId="9" fontId="9" fillId="0" borderId="45" xfId="5" applyFont="1" applyBorder="1" applyAlignment="1"/>
    <xf numFmtId="0" fontId="7" fillId="0" borderId="48" xfId="3" applyBorder="1"/>
    <xf numFmtId="0" fontId="7" fillId="0" borderId="21" xfId="3" applyBorder="1" applyAlignment="1">
      <alignment horizontal="center" vertical="center"/>
    </xf>
    <xf numFmtId="0" fontId="7" fillId="0" borderId="6" xfId="3" applyBorder="1" applyAlignment="1">
      <alignment horizontal="center" vertical="center"/>
    </xf>
    <xf numFmtId="0" fontId="7" fillId="0" borderId="22" xfId="3" applyBorder="1" applyAlignment="1">
      <alignment horizontal="center" vertical="center"/>
    </xf>
    <xf numFmtId="0" fontId="7" fillId="0" borderId="43" xfId="3" applyBorder="1" applyAlignment="1">
      <alignment horizontal="center" vertical="center"/>
    </xf>
    <xf numFmtId="0" fontId="5" fillId="7" borderId="27" xfId="3" applyFont="1" applyFill="1" applyBorder="1" applyAlignment="1">
      <alignment horizontal="center" vertical="center"/>
    </xf>
    <xf numFmtId="0" fontId="5" fillId="7" borderId="28" xfId="3" applyFont="1" applyFill="1" applyBorder="1" applyAlignment="1">
      <alignment vertical="center"/>
    </xf>
    <xf numFmtId="3" fontId="13" fillId="10" borderId="2" xfId="3" applyNumberFormat="1" applyFont="1" applyFill="1" applyBorder="1" applyAlignment="1">
      <alignment horizontal="center" vertical="center"/>
    </xf>
    <xf numFmtId="0" fontId="7" fillId="10" borderId="2" xfId="3" applyFill="1" applyBorder="1"/>
    <xf numFmtId="43" fontId="10" fillId="6" borderId="38" xfId="2" applyFont="1" applyFill="1" applyBorder="1" applyAlignment="1">
      <alignment horizontal="center" vertical="center"/>
    </xf>
    <xf numFmtId="43" fontId="10" fillId="6" borderId="20" xfId="2" applyFont="1" applyFill="1" applyBorder="1" applyAlignment="1">
      <alignment horizontal="center" vertical="center"/>
    </xf>
    <xf numFmtId="43" fontId="10" fillId="6" borderId="52" xfId="2" applyFont="1" applyFill="1" applyBorder="1" applyAlignment="1">
      <alignment horizontal="center" vertical="center"/>
    </xf>
    <xf numFmtId="166" fontId="10" fillId="6" borderId="38" xfId="2" applyNumberFormat="1" applyFont="1" applyFill="1" applyBorder="1" applyAlignment="1">
      <alignment horizontal="center" vertical="center"/>
    </xf>
    <xf numFmtId="166" fontId="10" fillId="6" borderId="20" xfId="2" applyNumberFormat="1" applyFont="1" applyFill="1" applyBorder="1" applyAlignment="1">
      <alignment horizontal="center" vertical="center"/>
    </xf>
    <xf numFmtId="166" fontId="10" fillId="6" borderId="52" xfId="2" applyNumberFormat="1" applyFont="1" applyFill="1" applyBorder="1" applyAlignment="1">
      <alignment horizontal="center" vertical="center"/>
    </xf>
    <xf numFmtId="3" fontId="10" fillId="6" borderId="38" xfId="0" applyNumberFormat="1" applyFont="1" applyFill="1" applyBorder="1" applyAlignment="1">
      <alignment horizontal="center" vertical="center"/>
    </xf>
    <xf numFmtId="3" fontId="10" fillId="6" borderId="20" xfId="0" applyNumberFormat="1" applyFont="1" applyFill="1" applyBorder="1" applyAlignment="1">
      <alignment horizontal="center" vertical="center"/>
    </xf>
    <xf numFmtId="166" fontId="10" fillId="6" borderId="36" xfId="2" applyNumberFormat="1" applyFont="1" applyFill="1" applyBorder="1" applyAlignment="1">
      <alignment horizontal="center" vertical="center"/>
    </xf>
    <xf numFmtId="164" fontId="10" fillId="6" borderId="20" xfId="1" applyNumberFormat="1" applyFont="1" applyFill="1" applyBorder="1" applyAlignment="1">
      <alignment horizontal="center" vertical="center"/>
    </xf>
    <xf numFmtId="43" fontId="10" fillId="6" borderId="36" xfId="2" applyFont="1" applyFill="1" applyBorder="1" applyAlignment="1">
      <alignment horizontal="center" vertical="center"/>
    </xf>
    <xf numFmtId="43" fontId="10" fillId="6" borderId="53" xfId="2" applyFont="1" applyFill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9" fontId="10" fillId="0" borderId="0" xfId="1" applyFont="1" applyFill="1" applyBorder="1"/>
    <xf numFmtId="3" fontId="10" fillId="6" borderId="53" xfId="0" applyNumberFormat="1" applyFont="1" applyFill="1" applyBorder="1" applyAlignment="1">
      <alignment horizontal="center" vertical="center"/>
    </xf>
    <xf numFmtId="166" fontId="10" fillId="6" borderId="53" xfId="2" applyNumberFormat="1" applyFont="1" applyFill="1" applyBorder="1" applyAlignment="1">
      <alignment horizontal="center" vertical="center"/>
    </xf>
    <xf numFmtId="166" fontId="10" fillId="6" borderId="0" xfId="2" applyNumberFormat="1" applyFont="1" applyFill="1" applyBorder="1" applyAlignment="1">
      <alignment horizontal="center" vertical="center"/>
    </xf>
    <xf numFmtId="3" fontId="10" fillId="6" borderId="0" xfId="0" applyNumberFormat="1" applyFont="1" applyFill="1" applyAlignment="1">
      <alignment horizontal="center" vertical="center"/>
    </xf>
    <xf numFmtId="164" fontId="10" fillId="6" borderId="0" xfId="1" applyNumberFormat="1" applyFont="1" applyFill="1" applyBorder="1" applyAlignment="1">
      <alignment horizontal="center" vertical="center"/>
    </xf>
    <xf numFmtId="43" fontId="10" fillId="6" borderId="0" xfId="2" applyFont="1" applyFill="1" applyBorder="1" applyAlignment="1">
      <alignment horizontal="center" vertical="center"/>
    </xf>
    <xf numFmtId="164" fontId="10" fillId="6" borderId="38" xfId="1" applyNumberFormat="1" applyFont="1" applyFill="1" applyBorder="1" applyAlignment="1">
      <alignment horizontal="center" vertical="center"/>
    </xf>
    <xf numFmtId="164" fontId="10" fillId="6" borderId="53" xfId="1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64" fontId="10" fillId="11" borderId="0" xfId="1" applyNumberFormat="1" applyFont="1" applyFill="1" applyBorder="1" applyAlignment="1">
      <alignment horizontal="center" vertical="center"/>
    </xf>
    <xf numFmtId="43" fontId="10" fillId="7" borderId="0" xfId="2" applyFont="1" applyFill="1" applyBorder="1" applyAlignment="1">
      <alignment horizontal="center" vertical="center"/>
    </xf>
    <xf numFmtId="166" fontId="10" fillId="7" borderId="0" xfId="2" applyNumberFormat="1" applyFont="1" applyFill="1" applyBorder="1" applyAlignment="1">
      <alignment horizontal="center" vertical="center"/>
    </xf>
    <xf numFmtId="43" fontId="10" fillId="8" borderId="0" xfId="2" applyFont="1" applyFill="1" applyBorder="1" applyAlignment="1">
      <alignment horizontal="center" vertical="center"/>
    </xf>
    <xf numFmtId="43" fontId="10" fillId="0" borderId="0" xfId="2" applyFont="1" applyBorder="1" applyAlignment="1">
      <alignment horizontal="center" vertical="center"/>
    </xf>
    <xf numFmtId="9" fontId="10" fillId="0" borderId="0" xfId="1" applyFont="1" applyBorder="1"/>
    <xf numFmtId="10" fontId="10" fillId="11" borderId="0" xfId="1" applyNumberFormat="1" applyFont="1" applyFill="1" applyBorder="1" applyAlignment="1">
      <alignment horizontal="center" vertical="center"/>
    </xf>
    <xf numFmtId="0" fontId="10" fillId="0" borderId="48" xfId="0" applyFont="1" applyBorder="1"/>
    <xf numFmtId="0" fontId="10" fillId="0" borderId="40" xfId="0" applyFont="1" applyBorder="1"/>
    <xf numFmtId="0" fontId="10" fillId="0" borderId="41" xfId="0" applyFont="1" applyBorder="1"/>
    <xf numFmtId="0" fontId="10" fillId="0" borderId="42" xfId="0" applyFont="1" applyBorder="1"/>
    <xf numFmtId="0" fontId="8" fillId="4" borderId="32" xfId="0" applyFont="1" applyFill="1" applyBorder="1"/>
    <xf numFmtId="166" fontId="10" fillId="0" borderId="46" xfId="2" applyNumberFormat="1" applyFont="1" applyBorder="1" applyAlignment="1">
      <alignment horizontal="center" vertical="center"/>
    </xf>
    <xf numFmtId="166" fontId="10" fillId="0" borderId="48" xfId="2" applyNumberFormat="1" applyFont="1" applyBorder="1" applyAlignment="1">
      <alignment horizontal="center" vertical="center"/>
    </xf>
    <xf numFmtId="166" fontId="10" fillId="0" borderId="47" xfId="2" applyNumberFormat="1" applyFont="1" applyBorder="1" applyAlignment="1">
      <alignment horizontal="center" vertical="center"/>
    </xf>
    <xf numFmtId="166" fontId="10" fillId="0" borderId="54" xfId="2" applyNumberFormat="1" applyFont="1" applyBorder="1" applyAlignment="1">
      <alignment horizontal="center" vertical="center"/>
    </xf>
    <xf numFmtId="166" fontId="10" fillId="0" borderId="49" xfId="2" applyNumberFormat="1" applyFont="1" applyBorder="1" applyAlignment="1">
      <alignment horizontal="center" vertical="center"/>
    </xf>
    <xf numFmtId="0" fontId="10" fillId="0" borderId="49" xfId="0" applyFont="1" applyBorder="1"/>
    <xf numFmtId="164" fontId="10" fillId="11" borderId="46" xfId="1" applyNumberFormat="1" applyFont="1" applyFill="1" applyBorder="1" applyAlignment="1">
      <alignment horizontal="center" vertical="center"/>
    </xf>
    <xf numFmtId="164" fontId="10" fillId="11" borderId="48" xfId="1" applyNumberFormat="1" applyFont="1" applyFill="1" applyBorder="1" applyAlignment="1">
      <alignment horizontal="center" vertical="center"/>
    </xf>
    <xf numFmtId="10" fontId="10" fillId="11" borderId="48" xfId="1" applyNumberFormat="1" applyFont="1" applyFill="1" applyBorder="1" applyAlignment="1">
      <alignment horizontal="center" vertical="center"/>
    </xf>
    <xf numFmtId="164" fontId="10" fillId="11" borderId="47" xfId="1" applyNumberFormat="1" applyFont="1" applyFill="1" applyBorder="1" applyAlignment="1">
      <alignment horizontal="center" vertical="center"/>
    </xf>
    <xf numFmtId="164" fontId="10" fillId="11" borderId="54" xfId="1" applyNumberFormat="1" applyFont="1" applyFill="1" applyBorder="1" applyAlignment="1">
      <alignment horizontal="center" vertical="center"/>
    </xf>
    <xf numFmtId="164" fontId="10" fillId="11" borderId="49" xfId="1" applyNumberFormat="1" applyFont="1" applyFill="1" applyBorder="1" applyAlignment="1">
      <alignment horizontal="center" vertical="center"/>
    </xf>
    <xf numFmtId="166" fontId="10" fillId="7" borderId="46" xfId="2" applyNumberFormat="1" applyFont="1" applyFill="1" applyBorder="1" applyAlignment="1">
      <alignment horizontal="center" vertical="center"/>
    </xf>
    <xf numFmtId="166" fontId="10" fillId="7" borderId="48" xfId="2" applyNumberFormat="1" applyFont="1" applyFill="1" applyBorder="1" applyAlignment="1">
      <alignment horizontal="center" vertical="center"/>
    </xf>
    <xf numFmtId="43" fontId="10" fillId="7" borderId="47" xfId="2" applyFont="1" applyFill="1" applyBorder="1" applyAlignment="1">
      <alignment horizontal="center" vertical="center"/>
    </xf>
    <xf numFmtId="43" fontId="10" fillId="7" borderId="54" xfId="2" applyFont="1" applyFill="1" applyBorder="1" applyAlignment="1">
      <alignment horizontal="center" vertical="center"/>
    </xf>
    <xf numFmtId="43" fontId="10" fillId="7" borderId="49" xfId="2" applyFont="1" applyFill="1" applyBorder="1" applyAlignment="1">
      <alignment horizontal="center" vertical="center"/>
    </xf>
    <xf numFmtId="43" fontId="10" fillId="8" borderId="46" xfId="2" applyFont="1" applyFill="1" applyBorder="1" applyAlignment="1">
      <alignment horizontal="center" vertical="center"/>
    </xf>
    <xf numFmtId="43" fontId="10" fillId="8" borderId="48" xfId="2" applyFont="1" applyFill="1" applyBorder="1" applyAlignment="1">
      <alignment horizontal="center" vertical="center"/>
    </xf>
    <xf numFmtId="43" fontId="10" fillId="8" borderId="47" xfId="2" applyFont="1" applyFill="1" applyBorder="1" applyAlignment="1">
      <alignment horizontal="center" vertical="center"/>
    </xf>
    <xf numFmtId="43" fontId="10" fillId="8" borderId="54" xfId="2" applyFont="1" applyFill="1" applyBorder="1" applyAlignment="1">
      <alignment horizontal="center" vertical="center"/>
    </xf>
    <xf numFmtId="43" fontId="10" fillId="8" borderId="49" xfId="2" applyFont="1" applyFill="1" applyBorder="1" applyAlignment="1">
      <alignment horizontal="center" vertical="center"/>
    </xf>
    <xf numFmtId="43" fontId="10" fillId="0" borderId="46" xfId="2" applyFont="1" applyBorder="1" applyAlignment="1">
      <alignment horizontal="center" vertical="center"/>
    </xf>
    <xf numFmtId="43" fontId="10" fillId="0" borderId="48" xfId="2" applyFont="1" applyBorder="1" applyAlignment="1">
      <alignment horizontal="center" vertical="center"/>
    </xf>
    <xf numFmtId="43" fontId="10" fillId="0" borderId="47" xfId="2" applyFont="1" applyBorder="1" applyAlignment="1">
      <alignment horizontal="center" vertical="center"/>
    </xf>
    <xf numFmtId="43" fontId="10" fillId="0" borderId="54" xfId="2" applyFont="1" applyBorder="1" applyAlignment="1">
      <alignment horizontal="center" vertical="center"/>
    </xf>
    <xf numFmtId="43" fontId="10" fillId="0" borderId="49" xfId="2" applyFont="1" applyBorder="1" applyAlignment="1">
      <alignment horizontal="center" vertical="center"/>
    </xf>
    <xf numFmtId="0" fontId="10" fillId="4" borderId="37" xfId="0" applyFont="1" applyFill="1" applyBorder="1"/>
    <xf numFmtId="0" fontId="10" fillId="4" borderId="30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6" borderId="52" xfId="0" applyFont="1" applyFill="1" applyBorder="1"/>
    <xf numFmtId="166" fontId="10" fillId="0" borderId="34" xfId="2" applyNumberFormat="1" applyFont="1" applyBorder="1" applyAlignment="1">
      <alignment horizontal="center" vertical="center"/>
    </xf>
    <xf numFmtId="166" fontId="10" fillId="0" borderId="50" xfId="2" applyNumberFormat="1" applyFont="1" applyBorder="1" applyAlignment="1">
      <alignment horizontal="center" vertical="center"/>
    </xf>
    <xf numFmtId="166" fontId="10" fillId="0" borderId="35" xfId="2" applyNumberFormat="1" applyFont="1" applyBorder="1" applyAlignment="1">
      <alignment horizontal="center" vertical="center"/>
    </xf>
    <xf numFmtId="3" fontId="10" fillId="0" borderId="34" xfId="0" applyNumberFormat="1" applyFont="1" applyBorder="1" applyAlignment="1">
      <alignment horizontal="center" vertical="center"/>
    </xf>
    <xf numFmtId="3" fontId="10" fillId="0" borderId="50" xfId="0" applyNumberFormat="1" applyFont="1" applyBorder="1" applyAlignment="1">
      <alignment horizontal="center" vertical="center"/>
    </xf>
    <xf numFmtId="3" fontId="10" fillId="0" borderId="46" xfId="0" applyNumberFormat="1" applyFont="1" applyBorder="1" applyAlignment="1">
      <alignment horizontal="center" vertical="center"/>
    </xf>
    <xf numFmtId="3" fontId="10" fillId="0" borderId="48" xfId="0" applyNumberFormat="1" applyFont="1" applyBorder="1" applyAlignment="1">
      <alignment horizontal="center" vertical="center"/>
    </xf>
    <xf numFmtId="3" fontId="10" fillId="0" borderId="47" xfId="0" applyNumberFormat="1" applyFont="1" applyBorder="1" applyAlignment="1">
      <alignment horizontal="center" vertical="center"/>
    </xf>
    <xf numFmtId="3" fontId="10" fillId="0" borderId="54" xfId="0" applyNumberFormat="1" applyFont="1" applyBorder="1" applyAlignment="1">
      <alignment horizontal="center" vertical="center"/>
    </xf>
    <xf numFmtId="3" fontId="10" fillId="0" borderId="49" xfId="0" applyNumberFormat="1" applyFont="1" applyBorder="1" applyAlignment="1">
      <alignment horizontal="center" vertical="center"/>
    </xf>
    <xf numFmtId="164" fontId="10" fillId="11" borderId="34" xfId="1" applyNumberFormat="1" applyFont="1" applyFill="1" applyBorder="1" applyAlignment="1">
      <alignment horizontal="center" vertical="center"/>
    </xf>
    <xf numFmtId="164" fontId="10" fillId="11" borderId="50" xfId="1" applyNumberFormat="1" applyFont="1" applyFill="1" applyBorder="1" applyAlignment="1">
      <alignment horizontal="center" vertical="center"/>
    </xf>
    <xf numFmtId="164" fontId="10" fillId="11" borderId="35" xfId="1" applyNumberFormat="1" applyFont="1" applyFill="1" applyBorder="1" applyAlignment="1">
      <alignment horizontal="center" vertical="center"/>
    </xf>
    <xf numFmtId="167" fontId="10" fillId="11" borderId="48" xfId="1" applyNumberFormat="1" applyFont="1" applyFill="1" applyBorder="1" applyAlignment="1">
      <alignment horizontal="center" vertical="center"/>
    </xf>
    <xf numFmtId="10" fontId="10" fillId="11" borderId="49" xfId="1" applyNumberFormat="1" applyFont="1" applyFill="1" applyBorder="1" applyAlignment="1">
      <alignment horizontal="center" vertical="center"/>
    </xf>
    <xf numFmtId="166" fontId="10" fillId="7" borderId="34" xfId="2" applyNumberFormat="1" applyFont="1" applyFill="1" applyBorder="1" applyAlignment="1">
      <alignment horizontal="center" vertical="center"/>
    </xf>
    <xf numFmtId="166" fontId="10" fillId="7" borderId="50" xfId="2" applyNumberFormat="1" applyFont="1" applyFill="1" applyBorder="1" applyAlignment="1">
      <alignment horizontal="center" vertical="center"/>
    </xf>
    <xf numFmtId="166" fontId="10" fillId="7" borderId="35" xfId="2" applyNumberFormat="1" applyFont="1" applyFill="1" applyBorder="1" applyAlignment="1">
      <alignment horizontal="center" vertical="center"/>
    </xf>
    <xf numFmtId="166" fontId="10" fillId="7" borderId="47" xfId="2" applyNumberFormat="1" applyFont="1" applyFill="1" applyBorder="1" applyAlignment="1">
      <alignment horizontal="center" vertical="center"/>
    </xf>
    <xf numFmtId="166" fontId="10" fillId="7" borderId="54" xfId="2" applyNumberFormat="1" applyFont="1" applyFill="1" applyBorder="1" applyAlignment="1">
      <alignment horizontal="center" vertical="center"/>
    </xf>
    <xf numFmtId="166" fontId="10" fillId="7" borderId="49" xfId="2" applyNumberFormat="1" applyFont="1" applyFill="1" applyBorder="1" applyAlignment="1">
      <alignment horizontal="center" vertical="center"/>
    </xf>
    <xf numFmtId="43" fontId="10" fillId="8" borderId="34" xfId="2" applyFont="1" applyFill="1" applyBorder="1" applyAlignment="1">
      <alignment horizontal="center" vertical="center"/>
    </xf>
    <xf numFmtId="43" fontId="10" fillId="8" borderId="50" xfId="2" applyFont="1" applyFill="1" applyBorder="1" applyAlignment="1">
      <alignment horizontal="center" vertical="center"/>
    </xf>
    <xf numFmtId="43" fontId="10" fillId="8" borderId="35" xfId="2" applyFont="1" applyFill="1" applyBorder="1" applyAlignment="1">
      <alignment horizontal="center" vertical="center"/>
    </xf>
    <xf numFmtId="43" fontId="10" fillId="0" borderId="34" xfId="2" applyFont="1" applyBorder="1" applyAlignment="1">
      <alignment horizontal="center" vertical="center"/>
    </xf>
    <xf numFmtId="43" fontId="10" fillId="0" borderId="50" xfId="2" applyFont="1" applyBorder="1" applyAlignment="1">
      <alignment horizontal="center" vertical="center"/>
    </xf>
    <xf numFmtId="43" fontId="10" fillId="0" borderId="35" xfId="2" applyFont="1" applyBorder="1" applyAlignment="1">
      <alignment horizontal="center" vertical="center"/>
    </xf>
    <xf numFmtId="166" fontId="10" fillId="0" borderId="46" xfId="2" applyNumberFormat="1" applyFont="1" applyBorder="1"/>
    <xf numFmtId="166" fontId="10" fillId="0" borderId="47" xfId="2" applyNumberFormat="1" applyFont="1" applyBorder="1"/>
    <xf numFmtId="3" fontId="10" fillId="0" borderId="50" xfId="0" applyNumberFormat="1" applyFont="1" applyBorder="1" applyAlignment="1">
      <alignment horizontal="right" vertical="center"/>
    </xf>
    <xf numFmtId="3" fontId="10" fillId="0" borderId="35" xfId="0" applyNumberFormat="1" applyFont="1" applyBorder="1" applyAlignment="1">
      <alignment horizontal="right" vertical="center"/>
    </xf>
    <xf numFmtId="3" fontId="10" fillId="0" borderId="0" xfId="0" applyNumberFormat="1" applyFont="1" applyAlignment="1">
      <alignment horizontal="right" vertical="center"/>
    </xf>
    <xf numFmtId="3" fontId="10" fillId="0" borderId="48" xfId="0" applyNumberFormat="1" applyFont="1" applyBorder="1" applyAlignment="1">
      <alignment horizontal="right" vertical="center"/>
    </xf>
    <xf numFmtId="3" fontId="10" fillId="0" borderId="54" xfId="0" applyNumberFormat="1" applyFont="1" applyBorder="1" applyAlignment="1">
      <alignment horizontal="right" vertical="center"/>
    </xf>
    <xf numFmtId="3" fontId="10" fillId="0" borderId="49" xfId="0" applyNumberFormat="1" applyFont="1" applyBorder="1" applyAlignment="1">
      <alignment horizontal="right" vertical="center"/>
    </xf>
    <xf numFmtId="10" fontId="10" fillId="11" borderId="46" xfId="1" applyNumberFormat="1" applyFont="1" applyFill="1" applyBorder="1" applyAlignment="1">
      <alignment horizontal="center" vertical="center"/>
    </xf>
    <xf numFmtId="43" fontId="10" fillId="8" borderId="47" xfId="2" applyFont="1" applyFill="1" applyBorder="1"/>
    <xf numFmtId="43" fontId="10" fillId="8" borderId="54" xfId="2" applyFont="1" applyFill="1" applyBorder="1"/>
    <xf numFmtId="43" fontId="10" fillId="8" borderId="49" xfId="2" applyFont="1" applyFill="1" applyBorder="1"/>
    <xf numFmtId="0" fontId="10" fillId="0" borderId="20" xfId="0" applyFont="1" applyBorder="1" applyAlignment="1">
      <alignment vertical="center"/>
    </xf>
    <xf numFmtId="43" fontId="10" fillId="7" borderId="50" xfId="2" applyFont="1" applyFill="1" applyBorder="1" applyAlignment="1">
      <alignment horizontal="center" vertical="center"/>
    </xf>
    <xf numFmtId="0" fontId="10" fillId="0" borderId="54" xfId="0" applyFont="1" applyBorder="1"/>
    <xf numFmtId="43" fontId="10" fillId="7" borderId="46" xfId="2" applyFont="1" applyFill="1" applyBorder="1" applyAlignment="1">
      <alignment horizontal="center" vertical="center"/>
    </xf>
    <xf numFmtId="43" fontId="10" fillId="7" borderId="48" xfId="2" applyFont="1" applyFill="1" applyBorder="1" applyAlignment="1">
      <alignment horizontal="center" vertical="center"/>
    </xf>
    <xf numFmtId="0" fontId="10" fillId="6" borderId="33" xfId="0" applyFont="1" applyFill="1" applyBorder="1"/>
    <xf numFmtId="166" fontId="10" fillId="6" borderId="39" xfId="0" applyNumberFormat="1" applyFont="1" applyFill="1" applyBorder="1"/>
    <xf numFmtId="166" fontId="10" fillId="6" borderId="55" xfId="0" applyNumberFormat="1" applyFont="1" applyFill="1" applyBorder="1"/>
    <xf numFmtId="166" fontId="10" fillId="6" borderId="56" xfId="0" applyNumberFormat="1" applyFont="1" applyFill="1" applyBorder="1"/>
    <xf numFmtId="164" fontId="10" fillId="6" borderId="39" xfId="1" applyNumberFormat="1" applyFont="1" applyFill="1" applyBorder="1" applyAlignment="1">
      <alignment horizontal="center" vertical="center"/>
    </xf>
    <xf numFmtId="164" fontId="10" fillId="6" borderId="55" xfId="1" applyNumberFormat="1" applyFont="1" applyFill="1" applyBorder="1" applyAlignment="1">
      <alignment horizontal="center" vertical="center"/>
    </xf>
    <xf numFmtId="164" fontId="10" fillId="6" borderId="57" xfId="1" applyNumberFormat="1" applyFont="1" applyFill="1" applyBorder="1" applyAlignment="1">
      <alignment horizontal="center" vertical="center"/>
    </xf>
    <xf numFmtId="0" fontId="10" fillId="6" borderId="16" xfId="0" applyFont="1" applyFill="1" applyBorder="1"/>
    <xf numFmtId="0" fontId="10" fillId="6" borderId="6" xfId="0" applyFont="1" applyFill="1" applyBorder="1"/>
    <xf numFmtId="166" fontId="10" fillId="6" borderId="39" xfId="2" applyNumberFormat="1" applyFont="1" applyFill="1" applyBorder="1" applyAlignment="1">
      <alignment horizontal="center" vertical="center"/>
    </xf>
    <xf numFmtId="166" fontId="10" fillId="6" borderId="55" xfId="2" applyNumberFormat="1" applyFont="1" applyFill="1" applyBorder="1" applyAlignment="1">
      <alignment horizontal="center" vertical="center"/>
    </xf>
    <xf numFmtId="166" fontId="10" fillId="6" borderId="57" xfId="2" applyNumberFormat="1" applyFont="1" applyFill="1" applyBorder="1" applyAlignment="1">
      <alignment horizontal="center" vertical="center"/>
    </xf>
    <xf numFmtId="43" fontId="10" fillId="6" borderId="39" xfId="2" applyFont="1" applyFill="1" applyBorder="1" applyAlignment="1">
      <alignment horizontal="center" vertical="center"/>
    </xf>
    <xf numFmtId="43" fontId="10" fillId="6" borderId="55" xfId="2" applyFont="1" applyFill="1" applyBorder="1" applyAlignment="1">
      <alignment horizontal="center" vertical="center"/>
    </xf>
    <xf numFmtId="43" fontId="10" fillId="6" borderId="57" xfId="2" applyFont="1" applyFill="1" applyBorder="1" applyAlignment="1">
      <alignment horizontal="center" vertical="center"/>
    </xf>
    <xf numFmtId="166" fontId="10" fillId="0" borderId="34" xfId="0" applyNumberFormat="1" applyFont="1" applyBorder="1"/>
    <xf numFmtId="166" fontId="10" fillId="0" borderId="50" xfId="0" applyNumberFormat="1" applyFont="1" applyBorder="1"/>
    <xf numFmtId="166" fontId="10" fillId="0" borderId="35" xfId="0" applyNumberFormat="1" applyFont="1" applyBorder="1"/>
    <xf numFmtId="166" fontId="10" fillId="0" borderId="46" xfId="0" applyNumberFormat="1" applyFont="1" applyBorder="1"/>
    <xf numFmtId="166" fontId="10" fillId="0" borderId="48" xfId="0" applyNumberFormat="1" applyFont="1" applyBorder="1"/>
    <xf numFmtId="166" fontId="10" fillId="0" borderId="54" xfId="0" applyNumberFormat="1" applyFont="1" applyBorder="1"/>
    <xf numFmtId="166" fontId="10" fillId="0" borderId="49" xfId="0" applyNumberFormat="1" applyFont="1" applyBorder="1"/>
    <xf numFmtId="0" fontId="10" fillId="0" borderId="47" xfId="0" applyFont="1" applyBorder="1"/>
    <xf numFmtId="0" fontId="6" fillId="9" borderId="0" xfId="3" applyFont="1" applyFill="1"/>
    <xf numFmtId="0" fontId="0" fillId="9" borderId="0" xfId="0" applyFill="1" applyAlignment="1">
      <alignment horizontal="center" vertical="center"/>
    </xf>
    <xf numFmtId="0" fontId="10" fillId="9" borderId="0" xfId="0" applyFont="1" applyFill="1"/>
    <xf numFmtId="166" fontId="9" fillId="9" borderId="0" xfId="2" applyNumberFormat="1" applyFont="1" applyFill="1" applyBorder="1" applyAlignment="1">
      <alignment horizontal="center" vertical="center"/>
    </xf>
    <xf numFmtId="9" fontId="9" fillId="9" borderId="0" xfId="1" applyFont="1" applyFill="1" applyBorder="1" applyAlignment="1">
      <alignment horizontal="center" vertical="center"/>
    </xf>
    <xf numFmtId="164" fontId="10" fillId="9" borderId="0" xfId="4" applyNumberFormat="1" applyFont="1" applyFill="1" applyBorder="1"/>
    <xf numFmtId="0" fontId="0" fillId="9" borderId="0" xfId="0" applyFill="1"/>
    <xf numFmtId="0" fontId="13" fillId="10" borderId="2" xfId="3" applyFont="1" applyFill="1" applyBorder="1"/>
    <xf numFmtId="0" fontId="7" fillId="10" borderId="11" xfId="3" applyFill="1" applyBorder="1"/>
    <xf numFmtId="0" fontId="10" fillId="0" borderId="34" xfId="0" applyFont="1" applyBorder="1"/>
    <xf numFmtId="0" fontId="10" fillId="0" borderId="46" xfId="0" applyFont="1" applyBorder="1"/>
    <xf numFmtId="43" fontId="10" fillId="7" borderId="34" xfId="2" applyFont="1" applyFill="1" applyBorder="1" applyAlignment="1">
      <alignment horizontal="center" vertical="center"/>
    </xf>
    <xf numFmtId="43" fontId="10" fillId="7" borderId="35" xfId="2" applyFont="1" applyFill="1" applyBorder="1" applyAlignment="1">
      <alignment horizontal="center" vertical="center"/>
    </xf>
    <xf numFmtId="0" fontId="10" fillId="0" borderId="5" xfId="0" applyFont="1" applyBorder="1"/>
    <xf numFmtId="166" fontId="9" fillId="0" borderId="5" xfId="2" applyNumberFormat="1" applyFont="1" applyBorder="1" applyAlignment="1">
      <alignment horizontal="center" vertical="center"/>
    </xf>
    <xf numFmtId="166" fontId="9" fillId="0" borderId="25" xfId="2" applyNumberFormat="1" applyFont="1" applyBorder="1" applyAlignment="1">
      <alignment horizontal="center" vertical="center"/>
    </xf>
    <xf numFmtId="166" fontId="7" fillId="0" borderId="23" xfId="2" applyNumberFormat="1" applyFont="1" applyBorder="1"/>
    <xf numFmtId="166" fontId="10" fillId="0" borderId="23" xfId="2" applyNumberFormat="1" applyFont="1" applyBorder="1" applyAlignment="1">
      <alignment horizontal="center" vertical="center"/>
    </xf>
    <xf numFmtId="170" fontId="9" fillId="0" borderId="25" xfId="2" applyNumberFormat="1" applyFont="1" applyBorder="1" applyAlignment="1">
      <alignment horizontal="center" vertical="center"/>
    </xf>
    <xf numFmtId="170" fontId="9" fillId="0" borderId="5" xfId="2" applyNumberFormat="1" applyFont="1" applyBorder="1" applyAlignment="1">
      <alignment horizontal="center" vertical="center"/>
    </xf>
    <xf numFmtId="9" fontId="9" fillId="0" borderId="58" xfId="5" applyFont="1" applyBorder="1" applyAlignment="1"/>
    <xf numFmtId="0" fontId="13" fillId="7" borderId="27" xfId="3" applyFont="1" applyFill="1" applyBorder="1" applyAlignment="1">
      <alignment horizontal="center" vertical="center"/>
    </xf>
    <xf numFmtId="164" fontId="19" fillId="10" borderId="2" xfId="1" applyNumberFormat="1" applyFont="1" applyFill="1" applyBorder="1"/>
    <xf numFmtId="9" fontId="9" fillId="0" borderId="0" xfId="1" applyFont="1"/>
    <xf numFmtId="166" fontId="10" fillId="0" borderId="0" xfId="0" applyNumberFormat="1" applyFont="1"/>
    <xf numFmtId="3" fontId="10" fillId="0" borderId="46" xfId="0" applyNumberFormat="1" applyFont="1" applyBorder="1" applyAlignment="1">
      <alignment horizontal="right" vertical="center"/>
    </xf>
    <xf numFmtId="164" fontId="18" fillId="10" borderId="8" xfId="1" applyNumberFormat="1" applyFont="1" applyFill="1" applyBorder="1"/>
    <xf numFmtId="0" fontId="10" fillId="0" borderId="46" xfId="0" applyFont="1" applyBorder="1" applyAlignment="1">
      <alignment horizontal="center" vertical="center"/>
    </xf>
    <xf numFmtId="0" fontId="10" fillId="6" borderId="48" xfId="0" applyFont="1" applyFill="1" applyBorder="1"/>
    <xf numFmtId="43" fontId="9" fillId="0" borderId="25" xfId="2" applyFont="1" applyBorder="1" applyAlignment="1">
      <alignment horizontal="center" vertical="center"/>
    </xf>
    <xf numFmtId="0" fontId="8" fillId="0" borderId="41" xfId="0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8" fillId="0" borderId="40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166" fontId="9" fillId="0" borderId="2" xfId="1" applyNumberFormat="1" applyFont="1" applyBorder="1" applyAlignment="1">
      <alignment horizontal="center" vertical="center"/>
    </xf>
    <xf numFmtId="172" fontId="0" fillId="0" borderId="0" xfId="0" applyNumberFormat="1"/>
    <xf numFmtId="9" fontId="18" fillId="0" borderId="2" xfId="1" applyFont="1" applyBorder="1" applyAlignment="1">
      <alignment horizontal="center" vertical="center"/>
    </xf>
    <xf numFmtId="9" fontId="0" fillId="0" borderId="0" xfId="0" applyNumberFormat="1"/>
    <xf numFmtId="173" fontId="16" fillId="0" borderId="0" xfId="0" applyNumberFormat="1" applyFont="1"/>
    <xf numFmtId="10" fontId="0" fillId="0" borderId="0" xfId="1" applyNumberFormat="1" applyFont="1"/>
    <xf numFmtId="10" fontId="0" fillId="0" borderId="0" xfId="0" applyNumberFormat="1"/>
    <xf numFmtId="11" fontId="7" fillId="0" borderId="0" xfId="3" applyNumberFormat="1"/>
    <xf numFmtId="173" fontId="7" fillId="0" borderId="0" xfId="3" applyNumberFormat="1"/>
    <xf numFmtId="164" fontId="9" fillId="0" borderId="2" xfId="1" applyNumberFormat="1" applyFont="1" applyBorder="1" applyAlignment="1">
      <alignment horizontal="center" vertical="center"/>
    </xf>
    <xf numFmtId="164" fontId="9" fillId="0" borderId="13" xfId="1" applyNumberFormat="1" applyFont="1" applyBorder="1" applyAlignment="1">
      <alignment horizontal="center" vertical="center"/>
    </xf>
    <xf numFmtId="164" fontId="18" fillId="0" borderId="2" xfId="1" applyNumberFormat="1" applyFont="1" applyBorder="1" applyAlignment="1">
      <alignment horizontal="center" vertical="center"/>
    </xf>
    <xf numFmtId="166" fontId="8" fillId="4" borderId="0" xfId="4" applyNumberFormat="1" applyFont="1" applyFill="1" applyBorder="1" applyAlignment="1">
      <alignment horizontal="center" vertical="center"/>
    </xf>
    <xf numFmtId="0" fontId="7" fillId="7" borderId="0" xfId="3" applyFill="1" applyAlignment="1">
      <alignment horizontal="center"/>
    </xf>
    <xf numFmtId="164" fontId="10" fillId="0" borderId="0" xfId="4" applyNumberFormat="1" applyFont="1" applyBorder="1"/>
    <xf numFmtId="10" fontId="10" fillId="0" borderId="0" xfId="4" applyNumberFormat="1" applyFont="1" applyBorder="1"/>
    <xf numFmtId="164" fontId="10" fillId="0" borderId="48" xfId="4" applyNumberFormat="1" applyFont="1" applyFill="1" applyBorder="1"/>
    <xf numFmtId="4" fontId="0" fillId="0" borderId="0" xfId="0" applyNumberFormat="1"/>
    <xf numFmtId="174" fontId="16" fillId="0" borderId="0" xfId="0" applyNumberFormat="1" applyFont="1"/>
    <xf numFmtId="166" fontId="12" fillId="10" borderId="50" xfId="2" applyNumberFormat="1" applyFont="1" applyFill="1" applyBorder="1" applyAlignment="1">
      <alignment horizontal="center" vertical="center"/>
    </xf>
    <xf numFmtId="166" fontId="10" fillId="12" borderId="0" xfId="0" applyNumberFormat="1" applyFont="1" applyFill="1"/>
    <xf numFmtId="166" fontId="10" fillId="12" borderId="46" xfId="2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0" fillId="12" borderId="0" xfId="0" applyFont="1" applyFill="1"/>
    <xf numFmtId="0" fontId="8" fillId="12" borderId="41" xfId="0" applyFont="1" applyFill="1" applyBorder="1" applyAlignment="1">
      <alignment vertical="center"/>
    </xf>
    <xf numFmtId="0" fontId="10" fillId="12" borderId="41" xfId="0" applyFont="1" applyFill="1" applyBorder="1"/>
    <xf numFmtId="164" fontId="10" fillId="12" borderId="46" xfId="1" applyNumberFormat="1" applyFont="1" applyFill="1" applyBorder="1" applyAlignment="1">
      <alignment horizontal="center" vertical="center"/>
    </xf>
    <xf numFmtId="164" fontId="10" fillId="12" borderId="0" xfId="1" applyNumberFormat="1" applyFont="1" applyFill="1" applyBorder="1" applyAlignment="1">
      <alignment horizontal="center" vertical="center"/>
    </xf>
    <xf numFmtId="167" fontId="10" fillId="12" borderId="48" xfId="1" applyNumberFormat="1" applyFont="1" applyFill="1" applyBorder="1" applyAlignment="1">
      <alignment horizontal="center" vertical="center"/>
    </xf>
    <xf numFmtId="43" fontId="10" fillId="12" borderId="46" xfId="2" applyFont="1" applyFill="1" applyBorder="1" applyAlignment="1">
      <alignment horizontal="center" vertical="center"/>
    </xf>
    <xf numFmtId="43" fontId="10" fillId="12" borderId="0" xfId="2" applyFont="1" applyFill="1" applyBorder="1" applyAlignment="1">
      <alignment horizontal="center" vertical="center"/>
    </xf>
    <xf numFmtId="43" fontId="10" fillId="12" borderId="48" xfId="2" applyFont="1" applyFill="1" applyBorder="1" applyAlignment="1">
      <alignment horizontal="center" vertical="center"/>
    </xf>
    <xf numFmtId="166" fontId="10" fillId="12" borderId="0" xfId="2" applyNumberFormat="1" applyFont="1" applyFill="1" applyBorder="1" applyAlignment="1">
      <alignment horizontal="center" vertical="center"/>
    </xf>
    <xf numFmtId="166" fontId="10" fillId="12" borderId="48" xfId="2" applyNumberFormat="1" applyFont="1" applyFill="1" applyBorder="1" applyAlignment="1">
      <alignment horizontal="center" vertical="center"/>
    </xf>
    <xf numFmtId="9" fontId="10" fillId="12" borderId="0" xfId="1" applyFont="1" applyFill="1"/>
    <xf numFmtId="164" fontId="10" fillId="12" borderId="48" xfId="1" applyNumberFormat="1" applyFont="1" applyFill="1" applyBorder="1" applyAlignment="1">
      <alignment horizontal="center" vertical="center"/>
    </xf>
    <xf numFmtId="10" fontId="10" fillId="12" borderId="48" xfId="1" applyNumberFormat="1" applyFont="1" applyFill="1" applyBorder="1" applyAlignment="1">
      <alignment horizontal="center" vertical="center"/>
    </xf>
    <xf numFmtId="166" fontId="10" fillId="12" borderId="46" xfId="2" applyNumberFormat="1" applyFont="1" applyFill="1" applyBorder="1"/>
    <xf numFmtId="0" fontId="2" fillId="4" borderId="2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8" fillId="5" borderId="30" xfId="0" applyFont="1" applyFill="1" applyBorder="1" applyAlignment="1">
      <alignment horizontal="center"/>
    </xf>
    <xf numFmtId="0" fontId="8" fillId="5" borderId="31" xfId="0" applyFont="1" applyFill="1" applyBorder="1" applyAlignment="1">
      <alignment horizontal="center"/>
    </xf>
    <xf numFmtId="0" fontId="8" fillId="5" borderId="32" xfId="0" applyFont="1" applyFill="1" applyBorder="1" applyAlignment="1">
      <alignment horizont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5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4" borderId="5" xfId="3" applyFont="1" applyFill="1" applyBorder="1" applyAlignment="1">
      <alignment horizontal="center" vertical="center"/>
    </xf>
    <xf numFmtId="166" fontId="8" fillId="4" borderId="30" xfId="4" applyNumberFormat="1" applyFont="1" applyFill="1" applyBorder="1" applyAlignment="1">
      <alignment horizontal="center" vertical="center"/>
    </xf>
    <xf numFmtId="166" fontId="8" fillId="4" borderId="32" xfId="4" applyNumberFormat="1" applyFont="1" applyFill="1" applyBorder="1" applyAlignment="1">
      <alignment horizontal="center" vertical="center"/>
    </xf>
    <xf numFmtId="166" fontId="8" fillId="10" borderId="30" xfId="4" applyNumberFormat="1" applyFont="1" applyFill="1" applyBorder="1" applyAlignment="1">
      <alignment horizontal="center" vertical="center"/>
    </xf>
    <xf numFmtId="166" fontId="8" fillId="10" borderId="31" xfId="4" applyNumberFormat="1" applyFont="1" applyFill="1" applyBorder="1" applyAlignment="1">
      <alignment horizontal="center" vertical="center"/>
    </xf>
    <xf numFmtId="166" fontId="8" fillId="10" borderId="32" xfId="4" applyNumberFormat="1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7" fillId="7" borderId="30" xfId="3" applyFill="1" applyBorder="1" applyAlignment="1">
      <alignment horizontal="center"/>
    </xf>
    <xf numFmtId="0" fontId="7" fillId="7" borderId="32" xfId="3" applyFill="1" applyBorder="1" applyAlignment="1">
      <alignment horizontal="center"/>
    </xf>
    <xf numFmtId="0" fontId="11" fillId="4" borderId="18" xfId="3" applyFont="1" applyFill="1" applyBorder="1" applyAlignment="1">
      <alignment horizontal="center" vertical="center"/>
    </xf>
    <xf numFmtId="0" fontId="11" fillId="4" borderId="59" xfId="3" applyFont="1" applyFill="1" applyBorder="1" applyAlignment="1">
      <alignment horizontal="center" vertical="center"/>
    </xf>
  </cellXfs>
  <cellStyles count="6">
    <cellStyle name="Comma" xfId="2" builtinId="3"/>
    <cellStyle name="Comma 2" xfId="4" xr:uid="{17ABE48F-0E9C-4F0C-9B8E-3541157FDAB1}"/>
    <cellStyle name="Normal" xfId="0" builtinId="0"/>
    <cellStyle name="Normal 2" xfId="3" xr:uid="{B26BC445-893B-492A-A301-481C2F6516D7}"/>
    <cellStyle name="Percent" xfId="1" builtinId="5"/>
    <cellStyle name="Percent 2" xfId="5" xr:uid="{848B3163-1CCD-41FD-AE48-B121C08BAD32}"/>
  </cellStyles>
  <dxfs count="1">
    <dxf>
      <numFmt numFmtId="3" formatCode="#,##0"/>
    </dxf>
  </dxfs>
  <tableStyles count="0" defaultTableStyle="TableStyleMedium2" defaultPivotStyle="PivotStyleLight16"/>
  <colors>
    <mruColors>
      <color rgb="FF45C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'1. Model Fit  '!$D$1</c:f>
              <c:strCache>
                <c:ptCount val="1"/>
                <c:pt idx="0">
                  <c:v> Error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'1. Model Fit  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'!$D$2:$D$101</c:f>
              <c:numCache>
                <c:formatCode>#,##0</c:formatCode>
                <c:ptCount val="100"/>
                <c:pt idx="0">
                  <c:v>-974.49549294673307</c:v>
                </c:pt>
                <c:pt idx="1">
                  <c:v>-854.22699727852887</c:v>
                </c:pt>
                <c:pt idx="2">
                  <c:v>-1137.093211077965</c:v>
                </c:pt>
                <c:pt idx="3">
                  <c:v>-777.38533586330777</c:v>
                </c:pt>
                <c:pt idx="4">
                  <c:v>-1220.7154686961039</c:v>
                </c:pt>
                <c:pt idx="5">
                  <c:v>-705.56817948784737</c:v>
                </c:pt>
                <c:pt idx="6">
                  <c:v>-888.66076071451607</c:v>
                </c:pt>
                <c:pt idx="7">
                  <c:v>-1500.7499099142951</c:v>
                </c:pt>
                <c:pt idx="8">
                  <c:v>463.85881513866298</c:v>
                </c:pt>
                <c:pt idx="9">
                  <c:v>-918.37439775956591</c:v>
                </c:pt>
                <c:pt idx="10">
                  <c:v>-1442.8486174478221</c:v>
                </c:pt>
                <c:pt idx="11">
                  <c:v>-1723.7960221125832</c:v>
                </c:pt>
                <c:pt idx="12">
                  <c:v>-180.31982256397896</c:v>
                </c:pt>
                <c:pt idx="13">
                  <c:v>-1384.2240527730337</c:v>
                </c:pt>
                <c:pt idx="14">
                  <c:v>-1576.0760815790109</c:v>
                </c:pt>
                <c:pt idx="15">
                  <c:v>-1315.5437077967572</c:v>
                </c:pt>
                <c:pt idx="16">
                  <c:v>-634.11488777874729</c:v>
                </c:pt>
                <c:pt idx="17">
                  <c:v>-498.8688229129275</c:v>
                </c:pt>
                <c:pt idx="18">
                  <c:v>-532.14130641984684</c:v>
                </c:pt>
                <c:pt idx="19">
                  <c:v>-132.18505494089914</c:v>
                </c:pt>
                <c:pt idx="20">
                  <c:v>-155.10966015686608</c:v>
                </c:pt>
                <c:pt idx="21">
                  <c:v>48.143426631118928</c:v>
                </c:pt>
                <c:pt idx="22">
                  <c:v>-1061.9339807892629</c:v>
                </c:pt>
                <c:pt idx="23">
                  <c:v>1175.990751891225</c:v>
                </c:pt>
                <c:pt idx="24">
                  <c:v>580.50684129120418</c:v>
                </c:pt>
                <c:pt idx="25">
                  <c:v>883.81962134650985</c:v>
                </c:pt>
                <c:pt idx="26">
                  <c:v>893.98751667187207</c:v>
                </c:pt>
                <c:pt idx="27">
                  <c:v>759.26050768719233</c:v>
                </c:pt>
                <c:pt idx="28">
                  <c:v>405.30040184255449</c:v>
                </c:pt>
                <c:pt idx="29">
                  <c:v>349.89852901738413</c:v>
                </c:pt>
                <c:pt idx="30">
                  <c:v>-57.971392269470016</c:v>
                </c:pt>
                <c:pt idx="31">
                  <c:v>-18.336207944395937</c:v>
                </c:pt>
                <c:pt idx="32">
                  <c:v>-99.346168290843707</c:v>
                </c:pt>
                <c:pt idx="33">
                  <c:v>1109.0786362860072</c:v>
                </c:pt>
                <c:pt idx="34">
                  <c:v>-120.72993139510436</c:v>
                </c:pt>
                <c:pt idx="35">
                  <c:v>-264.73857589790168</c:v>
                </c:pt>
                <c:pt idx="36">
                  <c:v>-705.62223547693247</c:v>
                </c:pt>
                <c:pt idx="37">
                  <c:v>-631.27339248808858</c:v>
                </c:pt>
                <c:pt idx="38">
                  <c:v>-528.69192214346367</c:v>
                </c:pt>
                <c:pt idx="39">
                  <c:v>-1391.5323513684216</c:v>
                </c:pt>
                <c:pt idx="40">
                  <c:v>-1166.3384474778904</c:v>
                </c:pt>
                <c:pt idx="41">
                  <c:v>-416.56638779632885</c:v>
                </c:pt>
                <c:pt idx="42">
                  <c:v>-268.66572037368496</c:v>
                </c:pt>
                <c:pt idx="43">
                  <c:v>-365.91048475842217</c:v>
                </c:pt>
                <c:pt idx="44">
                  <c:v>290.05692248728701</c:v>
                </c:pt>
                <c:pt idx="45">
                  <c:v>395.26923250369327</c:v>
                </c:pt>
                <c:pt idx="46">
                  <c:v>816.29236876947834</c:v>
                </c:pt>
                <c:pt idx="47">
                  <c:v>1837.9596335332863</c:v>
                </c:pt>
                <c:pt idx="48">
                  <c:v>1722.5375461559761</c:v>
                </c:pt>
                <c:pt idx="49">
                  <c:v>1564.6836951847108</c:v>
                </c:pt>
                <c:pt idx="50">
                  <c:v>349.74105885359131</c:v>
                </c:pt>
                <c:pt idx="51">
                  <c:v>-33.680998302512307</c:v>
                </c:pt>
                <c:pt idx="52">
                  <c:v>870.17471033026231</c:v>
                </c:pt>
                <c:pt idx="53">
                  <c:v>-12.411364311286889</c:v>
                </c:pt>
                <c:pt idx="54">
                  <c:v>407.67839702459059</c:v>
                </c:pt>
                <c:pt idx="55">
                  <c:v>1135.275606135021</c:v>
                </c:pt>
                <c:pt idx="56">
                  <c:v>1755.4699905289999</c:v>
                </c:pt>
                <c:pt idx="57">
                  <c:v>1965.9177510816608</c:v>
                </c:pt>
                <c:pt idx="58">
                  <c:v>747.03428666436957</c:v>
                </c:pt>
                <c:pt idx="59">
                  <c:v>3874.4595375861209</c:v>
                </c:pt>
                <c:pt idx="60">
                  <c:v>678.62530557534046</c:v>
                </c:pt>
                <c:pt idx="61">
                  <c:v>1408.5130773219607</c:v>
                </c:pt>
                <c:pt idx="62">
                  <c:v>2694.7925814265691</c:v>
                </c:pt>
                <c:pt idx="63">
                  <c:v>2904.3449304804817</c:v>
                </c:pt>
                <c:pt idx="64">
                  <c:v>-1106.6379992955899</c:v>
                </c:pt>
                <c:pt idx="65">
                  <c:v>2290.1041456436287</c:v>
                </c:pt>
                <c:pt idx="66">
                  <c:v>2779.7135478194796</c:v>
                </c:pt>
                <c:pt idx="67">
                  <c:v>1912.9275385841611</c:v>
                </c:pt>
                <c:pt idx="68">
                  <c:v>1562.3373395762683</c:v>
                </c:pt>
                <c:pt idx="69">
                  <c:v>-720.94237084786073</c:v>
                </c:pt>
                <c:pt idx="70">
                  <c:v>662.63846653495784</c:v>
                </c:pt>
                <c:pt idx="71">
                  <c:v>-670.63848469749792</c:v>
                </c:pt>
                <c:pt idx="72">
                  <c:v>-1061.5255394691267</c:v>
                </c:pt>
                <c:pt idx="73">
                  <c:v>-692.08672366639075</c:v>
                </c:pt>
                <c:pt idx="74">
                  <c:v>-277.04538894644065</c:v>
                </c:pt>
                <c:pt idx="75">
                  <c:v>53.846657330570451</c:v>
                </c:pt>
                <c:pt idx="76">
                  <c:v>-478.05076470361018</c:v>
                </c:pt>
                <c:pt idx="77">
                  <c:v>-1433.536760239851</c:v>
                </c:pt>
                <c:pt idx="78">
                  <c:v>-1902.1069690838885</c:v>
                </c:pt>
                <c:pt idx="79">
                  <c:v>-716.24937424210657</c:v>
                </c:pt>
                <c:pt idx="80">
                  <c:v>-1344.9660706707364</c:v>
                </c:pt>
                <c:pt idx="81">
                  <c:v>-1541.2396770977575</c:v>
                </c:pt>
                <c:pt idx="82">
                  <c:v>-155.78647125279531</c:v>
                </c:pt>
                <c:pt idx="83">
                  <c:v>526.71432161801931</c:v>
                </c:pt>
                <c:pt idx="84">
                  <c:v>649.12094619161508</c:v>
                </c:pt>
                <c:pt idx="85">
                  <c:v>162.26554392461549</c:v>
                </c:pt>
                <c:pt idx="86">
                  <c:v>-378.60389742589177</c:v>
                </c:pt>
                <c:pt idx="87">
                  <c:v>-2103.8667370021794</c:v>
                </c:pt>
                <c:pt idx="88">
                  <c:v>-173.43136327445973</c:v>
                </c:pt>
                <c:pt idx="89">
                  <c:v>1097.8196965646202</c:v>
                </c:pt>
                <c:pt idx="90">
                  <c:v>1690.4776752325488</c:v>
                </c:pt>
                <c:pt idx="91">
                  <c:v>748.2683143405302</c:v>
                </c:pt>
                <c:pt idx="92">
                  <c:v>-610.35583359625889</c:v>
                </c:pt>
                <c:pt idx="93">
                  <c:v>-2144.3320388857101</c:v>
                </c:pt>
                <c:pt idx="94">
                  <c:v>185.91583653038106</c:v>
                </c:pt>
                <c:pt idx="95">
                  <c:v>-3011.1320985484708</c:v>
                </c:pt>
                <c:pt idx="96">
                  <c:v>-20.271464922829182</c:v>
                </c:pt>
                <c:pt idx="97">
                  <c:v>-1007.1811975183518</c:v>
                </c:pt>
                <c:pt idx="98">
                  <c:v>509.51845521148789</c:v>
                </c:pt>
                <c:pt idx="99">
                  <c:v>325.89441214285034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4C-4276-A5C5-DB31970DB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6335584"/>
        <c:axId val="496333504"/>
      </c:barChart>
      <c:lineChart>
        <c:grouping val="standard"/>
        <c:varyColors val="0"/>
        <c:ser>
          <c:idx val="0"/>
          <c:order val="0"/>
          <c:tx>
            <c:strRef>
              <c:f>'1. Model Fit  '!$B$1</c:f>
              <c:strCache>
                <c:ptCount val="1"/>
                <c:pt idx="0">
                  <c:v>ActualSales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Model Fit  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'!$B$2:$B$101</c:f>
              <c:numCache>
                <c:formatCode>#,##0</c:formatCode>
                <c:ptCount val="100"/>
                <c:pt idx="0">
                  <c:v>7879</c:v>
                </c:pt>
                <c:pt idx="1">
                  <c:v>8512</c:v>
                </c:pt>
                <c:pt idx="2">
                  <c:v>8277.1</c:v>
                </c:pt>
                <c:pt idx="3">
                  <c:v>8710.1</c:v>
                </c:pt>
                <c:pt idx="4">
                  <c:v>7932.1</c:v>
                </c:pt>
                <c:pt idx="5">
                  <c:v>8986.1</c:v>
                </c:pt>
                <c:pt idx="6">
                  <c:v>8511</c:v>
                </c:pt>
                <c:pt idx="7">
                  <c:v>4558</c:v>
                </c:pt>
                <c:pt idx="8">
                  <c:v>10791</c:v>
                </c:pt>
                <c:pt idx="9">
                  <c:v>9561</c:v>
                </c:pt>
                <c:pt idx="10">
                  <c:v>7384.1</c:v>
                </c:pt>
                <c:pt idx="11">
                  <c:v>4762.1000000000004</c:v>
                </c:pt>
                <c:pt idx="12">
                  <c:v>5868</c:v>
                </c:pt>
                <c:pt idx="13">
                  <c:v>4210</c:v>
                </c:pt>
                <c:pt idx="14">
                  <c:v>4983</c:v>
                </c:pt>
                <c:pt idx="15">
                  <c:v>4614</c:v>
                </c:pt>
                <c:pt idx="16">
                  <c:v>5630</c:v>
                </c:pt>
                <c:pt idx="17">
                  <c:v>8157</c:v>
                </c:pt>
                <c:pt idx="18">
                  <c:v>7236</c:v>
                </c:pt>
                <c:pt idx="19">
                  <c:v>7023</c:v>
                </c:pt>
                <c:pt idx="20">
                  <c:v>7013</c:v>
                </c:pt>
                <c:pt idx="21">
                  <c:v>7793</c:v>
                </c:pt>
                <c:pt idx="22">
                  <c:v>7029</c:v>
                </c:pt>
                <c:pt idx="23">
                  <c:v>8875</c:v>
                </c:pt>
                <c:pt idx="24">
                  <c:v>7985</c:v>
                </c:pt>
                <c:pt idx="25">
                  <c:v>7830</c:v>
                </c:pt>
                <c:pt idx="26">
                  <c:v>8286</c:v>
                </c:pt>
                <c:pt idx="27">
                  <c:v>8764</c:v>
                </c:pt>
                <c:pt idx="28">
                  <c:v>8654</c:v>
                </c:pt>
                <c:pt idx="29">
                  <c:v>8399</c:v>
                </c:pt>
                <c:pt idx="30">
                  <c:v>8617</c:v>
                </c:pt>
                <c:pt idx="31">
                  <c:v>9101</c:v>
                </c:pt>
                <c:pt idx="32">
                  <c:v>8645</c:v>
                </c:pt>
                <c:pt idx="33">
                  <c:v>10445</c:v>
                </c:pt>
                <c:pt idx="34">
                  <c:v>11037</c:v>
                </c:pt>
                <c:pt idx="35">
                  <c:v>8531</c:v>
                </c:pt>
                <c:pt idx="36">
                  <c:v>9840</c:v>
                </c:pt>
                <c:pt idx="37">
                  <c:v>9935</c:v>
                </c:pt>
                <c:pt idx="38">
                  <c:v>10673</c:v>
                </c:pt>
                <c:pt idx="39">
                  <c:v>12136</c:v>
                </c:pt>
                <c:pt idx="40">
                  <c:v>9429</c:v>
                </c:pt>
                <c:pt idx="41">
                  <c:v>11524</c:v>
                </c:pt>
                <c:pt idx="42">
                  <c:v>11464</c:v>
                </c:pt>
                <c:pt idx="43">
                  <c:v>11986</c:v>
                </c:pt>
                <c:pt idx="44">
                  <c:v>15373</c:v>
                </c:pt>
                <c:pt idx="45">
                  <c:v>14856</c:v>
                </c:pt>
                <c:pt idx="46">
                  <c:v>15792</c:v>
                </c:pt>
                <c:pt idx="47">
                  <c:v>16054</c:v>
                </c:pt>
                <c:pt idx="48">
                  <c:v>15503</c:v>
                </c:pt>
                <c:pt idx="49">
                  <c:v>16096</c:v>
                </c:pt>
                <c:pt idx="50">
                  <c:v>8730</c:v>
                </c:pt>
                <c:pt idx="51">
                  <c:v>7162</c:v>
                </c:pt>
                <c:pt idx="52">
                  <c:v>13149</c:v>
                </c:pt>
                <c:pt idx="53">
                  <c:v>14117</c:v>
                </c:pt>
                <c:pt idx="54">
                  <c:v>16006</c:v>
                </c:pt>
                <c:pt idx="55">
                  <c:v>15872</c:v>
                </c:pt>
                <c:pt idx="56">
                  <c:v>16557</c:v>
                </c:pt>
                <c:pt idx="57">
                  <c:v>17777</c:v>
                </c:pt>
                <c:pt idx="58">
                  <c:v>16472</c:v>
                </c:pt>
                <c:pt idx="59">
                  <c:v>20753</c:v>
                </c:pt>
                <c:pt idx="60">
                  <c:v>19920</c:v>
                </c:pt>
                <c:pt idx="61">
                  <c:v>20927</c:v>
                </c:pt>
                <c:pt idx="62">
                  <c:v>21049</c:v>
                </c:pt>
                <c:pt idx="63">
                  <c:v>19919</c:v>
                </c:pt>
                <c:pt idx="64">
                  <c:v>15052</c:v>
                </c:pt>
                <c:pt idx="65">
                  <c:v>23301</c:v>
                </c:pt>
                <c:pt idx="66">
                  <c:v>23332</c:v>
                </c:pt>
                <c:pt idx="67">
                  <c:v>21800</c:v>
                </c:pt>
                <c:pt idx="68">
                  <c:v>23902</c:v>
                </c:pt>
                <c:pt idx="69">
                  <c:v>22796</c:v>
                </c:pt>
                <c:pt idx="70">
                  <c:v>25556</c:v>
                </c:pt>
                <c:pt idx="71">
                  <c:v>23494</c:v>
                </c:pt>
                <c:pt idx="72">
                  <c:v>23083</c:v>
                </c:pt>
                <c:pt idx="73">
                  <c:v>20887</c:v>
                </c:pt>
                <c:pt idx="74">
                  <c:v>23561</c:v>
                </c:pt>
                <c:pt idx="75">
                  <c:v>25652</c:v>
                </c:pt>
                <c:pt idx="76">
                  <c:v>25545</c:v>
                </c:pt>
                <c:pt idx="77">
                  <c:v>26770</c:v>
                </c:pt>
                <c:pt idx="78">
                  <c:v>27804</c:v>
                </c:pt>
                <c:pt idx="79">
                  <c:v>32197</c:v>
                </c:pt>
                <c:pt idx="80">
                  <c:v>33633</c:v>
                </c:pt>
                <c:pt idx="81">
                  <c:v>32339</c:v>
                </c:pt>
                <c:pt idx="82">
                  <c:v>33968</c:v>
                </c:pt>
                <c:pt idx="83">
                  <c:v>36311</c:v>
                </c:pt>
                <c:pt idx="84">
                  <c:v>35448</c:v>
                </c:pt>
                <c:pt idx="85">
                  <c:v>34820</c:v>
                </c:pt>
                <c:pt idx="86">
                  <c:v>35294</c:v>
                </c:pt>
                <c:pt idx="87">
                  <c:v>31604</c:v>
                </c:pt>
                <c:pt idx="88">
                  <c:v>37843</c:v>
                </c:pt>
                <c:pt idx="89">
                  <c:v>36727</c:v>
                </c:pt>
                <c:pt idx="90">
                  <c:v>36879</c:v>
                </c:pt>
                <c:pt idx="91">
                  <c:v>34622</c:v>
                </c:pt>
                <c:pt idx="92">
                  <c:v>31983</c:v>
                </c:pt>
                <c:pt idx="93">
                  <c:v>37855</c:v>
                </c:pt>
                <c:pt idx="94">
                  <c:v>40067</c:v>
                </c:pt>
                <c:pt idx="95">
                  <c:v>29469</c:v>
                </c:pt>
                <c:pt idx="96">
                  <c:v>33721</c:v>
                </c:pt>
                <c:pt idx="97">
                  <c:v>29832</c:v>
                </c:pt>
                <c:pt idx="98">
                  <c:v>31446</c:v>
                </c:pt>
                <c:pt idx="99">
                  <c:v>27489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4C-4276-A5C5-DB31970DB55B}"/>
            </c:ext>
          </c:extLst>
        </c:ser>
        <c:ser>
          <c:idx val="1"/>
          <c:order val="1"/>
          <c:tx>
            <c:strRef>
              <c:f>'1. Model Fit  '!$C$1</c:f>
              <c:strCache>
                <c:ptCount val="1"/>
                <c:pt idx="0">
                  <c:v>ModelSales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Model Fit  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'!$C$2:$C$101</c:f>
              <c:numCache>
                <c:formatCode>#,##0</c:formatCode>
                <c:ptCount val="100"/>
                <c:pt idx="0">
                  <c:v>8853.4954929467331</c:v>
                </c:pt>
                <c:pt idx="1">
                  <c:v>9366.2269972785289</c:v>
                </c:pt>
                <c:pt idx="2">
                  <c:v>9414.1932110779653</c:v>
                </c:pt>
                <c:pt idx="3">
                  <c:v>9487.4853358633081</c:v>
                </c:pt>
                <c:pt idx="4">
                  <c:v>9152.8154686961043</c:v>
                </c:pt>
                <c:pt idx="5">
                  <c:v>9691.6681794878477</c:v>
                </c:pt>
                <c:pt idx="6">
                  <c:v>9399.6607607145161</c:v>
                </c:pt>
                <c:pt idx="7">
                  <c:v>6058.7499099142951</c:v>
                </c:pt>
                <c:pt idx="8">
                  <c:v>10327.141184861337</c:v>
                </c:pt>
                <c:pt idx="9">
                  <c:v>10479.374397759566</c:v>
                </c:pt>
                <c:pt idx="10">
                  <c:v>8826.9486174478225</c:v>
                </c:pt>
                <c:pt idx="11">
                  <c:v>6485.8960221125835</c:v>
                </c:pt>
                <c:pt idx="12">
                  <c:v>6048.319822563979</c:v>
                </c:pt>
                <c:pt idx="13">
                  <c:v>5594.2240527730337</c:v>
                </c:pt>
                <c:pt idx="14">
                  <c:v>6559.0760815790109</c:v>
                </c:pt>
                <c:pt idx="15">
                  <c:v>5929.5437077967572</c:v>
                </c:pt>
                <c:pt idx="16">
                  <c:v>6264.1148877787473</c:v>
                </c:pt>
                <c:pt idx="17">
                  <c:v>8655.8688229129275</c:v>
                </c:pt>
                <c:pt idx="18">
                  <c:v>7768.1413064198468</c:v>
                </c:pt>
                <c:pt idx="19">
                  <c:v>7155.1850549408991</c:v>
                </c:pt>
                <c:pt idx="20">
                  <c:v>7168.1096601568661</c:v>
                </c:pt>
                <c:pt idx="21">
                  <c:v>7744.8565733688811</c:v>
                </c:pt>
                <c:pt idx="22">
                  <c:v>8090.9339807892629</c:v>
                </c:pt>
                <c:pt idx="23">
                  <c:v>7699.009248108775</c:v>
                </c:pt>
                <c:pt idx="24">
                  <c:v>7404.4931587087958</c:v>
                </c:pt>
                <c:pt idx="25">
                  <c:v>6946.1803786534902</c:v>
                </c:pt>
                <c:pt idx="26">
                  <c:v>7392.0124833281279</c:v>
                </c:pt>
                <c:pt idx="27">
                  <c:v>8004.7394923128077</c:v>
                </c:pt>
                <c:pt idx="28">
                  <c:v>8248.6995981574455</c:v>
                </c:pt>
                <c:pt idx="29">
                  <c:v>8049.1014709826159</c:v>
                </c:pt>
                <c:pt idx="30">
                  <c:v>8674.97139226947</c:v>
                </c:pt>
                <c:pt idx="31">
                  <c:v>9119.3362079443959</c:v>
                </c:pt>
                <c:pt idx="32">
                  <c:v>8744.3461682908437</c:v>
                </c:pt>
                <c:pt idx="33">
                  <c:v>9335.9213637139928</c:v>
                </c:pt>
                <c:pt idx="34">
                  <c:v>11157.729931395104</c:v>
                </c:pt>
                <c:pt idx="35">
                  <c:v>8795.7385758979017</c:v>
                </c:pt>
                <c:pt idx="36">
                  <c:v>10545.622235476932</c:v>
                </c:pt>
                <c:pt idx="37">
                  <c:v>10566.273392488089</c:v>
                </c:pt>
                <c:pt idx="38">
                  <c:v>11201.691922143464</c:v>
                </c:pt>
                <c:pt idx="39">
                  <c:v>13527.532351368422</c:v>
                </c:pt>
                <c:pt idx="40">
                  <c:v>10595.33844747789</c:v>
                </c:pt>
                <c:pt idx="41">
                  <c:v>11940.566387796329</c:v>
                </c:pt>
                <c:pt idx="42">
                  <c:v>11732.665720373685</c:v>
                </c:pt>
                <c:pt idx="43">
                  <c:v>12351.910484758422</c:v>
                </c:pt>
                <c:pt idx="44">
                  <c:v>15082.943077512713</c:v>
                </c:pt>
                <c:pt idx="45">
                  <c:v>14460.730767496307</c:v>
                </c:pt>
                <c:pt idx="46">
                  <c:v>14975.707631230522</c:v>
                </c:pt>
                <c:pt idx="47">
                  <c:v>14216.040366466714</c:v>
                </c:pt>
                <c:pt idx="48">
                  <c:v>13780.462453844024</c:v>
                </c:pt>
                <c:pt idx="49">
                  <c:v>14531.316304815289</c:v>
                </c:pt>
                <c:pt idx="50">
                  <c:v>8380.2589411464087</c:v>
                </c:pt>
                <c:pt idx="51">
                  <c:v>7195.6809983025123</c:v>
                </c:pt>
                <c:pt idx="52">
                  <c:v>12278.825289669738</c:v>
                </c:pt>
                <c:pt idx="53">
                  <c:v>14129.411364311287</c:v>
                </c:pt>
                <c:pt idx="54">
                  <c:v>15598.321602975409</c:v>
                </c:pt>
                <c:pt idx="55">
                  <c:v>14736.724393864979</c:v>
                </c:pt>
                <c:pt idx="56">
                  <c:v>14801.530009471</c:v>
                </c:pt>
                <c:pt idx="57">
                  <c:v>15811.082248918339</c:v>
                </c:pt>
                <c:pt idx="58">
                  <c:v>15724.96571333563</c:v>
                </c:pt>
                <c:pt idx="59">
                  <c:v>16878.540462413879</c:v>
                </c:pt>
                <c:pt idx="60">
                  <c:v>19241.37469442466</c:v>
                </c:pt>
                <c:pt idx="61">
                  <c:v>19518.486922678039</c:v>
                </c:pt>
                <c:pt idx="62">
                  <c:v>18354.207418573431</c:v>
                </c:pt>
                <c:pt idx="63">
                  <c:v>17014.655069519518</c:v>
                </c:pt>
                <c:pt idx="64">
                  <c:v>16158.63799929559</c:v>
                </c:pt>
                <c:pt idx="65">
                  <c:v>21010.895854356371</c:v>
                </c:pt>
                <c:pt idx="66">
                  <c:v>20552.28645218052</c:v>
                </c:pt>
                <c:pt idx="67">
                  <c:v>19887.072461415839</c:v>
                </c:pt>
                <c:pt idx="68">
                  <c:v>22339.662660423732</c:v>
                </c:pt>
                <c:pt idx="69">
                  <c:v>23516.942370847861</c:v>
                </c:pt>
                <c:pt idx="70">
                  <c:v>24893.361533465042</c:v>
                </c:pt>
                <c:pt idx="71">
                  <c:v>24164.638484697498</c:v>
                </c:pt>
                <c:pt idx="72">
                  <c:v>24144.525539469127</c:v>
                </c:pt>
                <c:pt idx="73">
                  <c:v>21579.086723666391</c:v>
                </c:pt>
                <c:pt idx="74">
                  <c:v>23838.045388946441</c:v>
                </c:pt>
                <c:pt idx="75">
                  <c:v>25598.15334266943</c:v>
                </c:pt>
                <c:pt idx="76">
                  <c:v>26023.05076470361</c:v>
                </c:pt>
                <c:pt idx="77">
                  <c:v>28203.536760239851</c:v>
                </c:pt>
                <c:pt idx="78">
                  <c:v>29706.106969083889</c:v>
                </c:pt>
                <c:pt idx="79">
                  <c:v>32913.249374242107</c:v>
                </c:pt>
                <c:pt idx="80">
                  <c:v>34977.966070670736</c:v>
                </c:pt>
                <c:pt idx="81">
                  <c:v>33880.239677097758</c:v>
                </c:pt>
                <c:pt idx="82">
                  <c:v>34123.786471252795</c:v>
                </c:pt>
                <c:pt idx="83">
                  <c:v>35784.285678381981</c:v>
                </c:pt>
                <c:pt idx="84">
                  <c:v>34798.879053808385</c:v>
                </c:pt>
                <c:pt idx="85">
                  <c:v>34657.734456075385</c:v>
                </c:pt>
                <c:pt idx="86">
                  <c:v>35672.603897425892</c:v>
                </c:pt>
                <c:pt idx="87">
                  <c:v>33707.866737002179</c:v>
                </c:pt>
                <c:pt idx="88">
                  <c:v>38016.43136327446</c:v>
                </c:pt>
                <c:pt idx="89">
                  <c:v>35629.18030343538</c:v>
                </c:pt>
                <c:pt idx="90">
                  <c:v>35188.522324767451</c:v>
                </c:pt>
                <c:pt idx="91">
                  <c:v>33873.73168565947</c:v>
                </c:pt>
                <c:pt idx="92">
                  <c:v>32593.355833596259</c:v>
                </c:pt>
                <c:pt idx="93">
                  <c:v>39999.33203888571</c:v>
                </c:pt>
                <c:pt idx="94">
                  <c:v>39881.084163469619</c:v>
                </c:pt>
                <c:pt idx="95">
                  <c:v>32480.132098548471</c:v>
                </c:pt>
                <c:pt idx="96">
                  <c:v>33741.271464922829</c:v>
                </c:pt>
                <c:pt idx="97">
                  <c:v>30839.181197518352</c:v>
                </c:pt>
                <c:pt idx="98">
                  <c:v>30936.481544788512</c:v>
                </c:pt>
                <c:pt idx="99">
                  <c:v>27163.10558785715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4C-4276-A5C5-DB31970DB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335584"/>
        <c:axId val="496333504"/>
      </c:lineChart>
      <c:dateAx>
        <c:axId val="496335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3504"/>
        <c:crosses val="autoZero"/>
        <c:auto val="1"/>
        <c:lblOffset val="100"/>
        <c:baseTimeUnit val="days"/>
      </c:dateAx>
      <c:valAx>
        <c:axId val="4963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'1. Model Fit  wo RE'!$D$1</c:f>
              <c:strCache>
                <c:ptCount val="1"/>
                <c:pt idx="0">
                  <c:v> Error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'1. Model Fit  wo RE'!$A$2:$A$101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wo RE'!$D$2:$D$101</c:f>
              <c:numCache>
                <c:formatCode>#,##0</c:formatCode>
                <c:ptCount val="100"/>
                <c:pt idx="0">
                  <c:v>-417.3365787458697</c:v>
                </c:pt>
                <c:pt idx="1">
                  <c:v>-133.88931048574523</c:v>
                </c:pt>
                <c:pt idx="2">
                  <c:v>-612.59124177457124</c:v>
                </c:pt>
                <c:pt idx="3">
                  <c:v>-182.87483011766199</c:v>
                </c:pt>
                <c:pt idx="4">
                  <c:v>-474.66511481997259</c:v>
                </c:pt>
                <c:pt idx="5">
                  <c:v>6.1609731469761755</c:v>
                </c:pt>
                <c:pt idx="6">
                  <c:v>14.362294411039329</c:v>
                </c:pt>
                <c:pt idx="7">
                  <c:v>-1137.8124984788374</c:v>
                </c:pt>
                <c:pt idx="8">
                  <c:v>1321.5861520611397</c:v>
                </c:pt>
                <c:pt idx="9">
                  <c:v>-124.21311004121162</c:v>
                </c:pt>
                <c:pt idx="10">
                  <c:v>-697.46614128695001</c:v>
                </c:pt>
                <c:pt idx="11">
                  <c:v>-1016.3062830676827</c:v>
                </c:pt>
                <c:pt idx="12">
                  <c:v>696.0948358092337</c:v>
                </c:pt>
                <c:pt idx="13">
                  <c:v>-1097.65404769821</c:v>
                </c:pt>
                <c:pt idx="14">
                  <c:v>-1087.5748833368889</c:v>
                </c:pt>
                <c:pt idx="15">
                  <c:v>-912.22805302987854</c:v>
                </c:pt>
                <c:pt idx="16">
                  <c:v>-237.58114994846346</c:v>
                </c:pt>
                <c:pt idx="17">
                  <c:v>108.93209214552189</c:v>
                </c:pt>
                <c:pt idx="18">
                  <c:v>-254.47244483315717</c:v>
                </c:pt>
                <c:pt idx="19">
                  <c:v>173.09169126053166</c:v>
                </c:pt>
                <c:pt idx="20">
                  <c:v>182.25836921829159</c:v>
                </c:pt>
                <c:pt idx="21">
                  <c:v>425.33799765486765</c:v>
                </c:pt>
                <c:pt idx="22">
                  <c:v>-764.13745295678564</c:v>
                </c:pt>
                <c:pt idx="23">
                  <c:v>1552.249677035592</c:v>
                </c:pt>
                <c:pt idx="24">
                  <c:v>1052.7402255282832</c:v>
                </c:pt>
                <c:pt idx="25">
                  <c:v>1162.6390458282694</c:v>
                </c:pt>
                <c:pt idx="26">
                  <c:v>1105.9799729363694</c:v>
                </c:pt>
                <c:pt idx="27">
                  <c:v>741.30797453818013</c:v>
                </c:pt>
                <c:pt idx="28">
                  <c:v>487.76901228831957</c:v>
                </c:pt>
                <c:pt idx="29">
                  <c:v>422.1218113576906</c:v>
                </c:pt>
                <c:pt idx="30">
                  <c:v>-26.790355404998991</c:v>
                </c:pt>
                <c:pt idx="31">
                  <c:v>-170.70690944208036</c:v>
                </c:pt>
                <c:pt idx="32">
                  <c:v>-327.44791530244038</c:v>
                </c:pt>
                <c:pt idx="33">
                  <c:v>655.10221612564055</c:v>
                </c:pt>
                <c:pt idx="34">
                  <c:v>-406.40757308723005</c:v>
                </c:pt>
                <c:pt idx="35">
                  <c:v>-467.20481802564973</c:v>
                </c:pt>
                <c:pt idx="36">
                  <c:v>-937.73066131614905</c:v>
                </c:pt>
                <c:pt idx="37">
                  <c:v>-830.68112955422112</c:v>
                </c:pt>
                <c:pt idx="38">
                  <c:v>-870.64961756328921</c:v>
                </c:pt>
                <c:pt idx="39">
                  <c:v>-1784.8999814033195</c:v>
                </c:pt>
                <c:pt idx="40">
                  <c:v>-1579.4200561486905</c:v>
                </c:pt>
                <c:pt idx="41">
                  <c:v>-1029.5312779084306</c:v>
                </c:pt>
                <c:pt idx="42">
                  <c:v>-981.99766246064974</c:v>
                </c:pt>
                <c:pt idx="43">
                  <c:v>-2280.0495356342799</c:v>
                </c:pt>
                <c:pt idx="44">
                  <c:v>-2340.6367331223009</c:v>
                </c:pt>
                <c:pt idx="45">
                  <c:v>-693.43274911044864</c:v>
                </c:pt>
                <c:pt idx="46">
                  <c:v>56.20337682085119</c:v>
                </c:pt>
                <c:pt idx="47">
                  <c:v>154.99727952044123</c:v>
                </c:pt>
                <c:pt idx="48">
                  <c:v>1047.87202743122</c:v>
                </c:pt>
                <c:pt idx="49">
                  <c:v>678.27027291039121</c:v>
                </c:pt>
                <c:pt idx="50">
                  <c:v>-927.99689887571367</c:v>
                </c:pt>
                <c:pt idx="51">
                  <c:v>-845.76359175956804</c:v>
                </c:pt>
                <c:pt idx="52">
                  <c:v>1320.4054692861209</c:v>
                </c:pt>
                <c:pt idx="53">
                  <c:v>1402.1353936533505</c:v>
                </c:pt>
                <c:pt idx="54">
                  <c:v>1792.6351022633698</c:v>
                </c:pt>
                <c:pt idx="55">
                  <c:v>2285.44895070641</c:v>
                </c:pt>
                <c:pt idx="56">
                  <c:v>2727.6436542185111</c:v>
                </c:pt>
                <c:pt idx="57">
                  <c:v>2838.5222673165408</c:v>
                </c:pt>
                <c:pt idx="58">
                  <c:v>2391.1056275757401</c:v>
                </c:pt>
                <c:pt idx="59">
                  <c:v>4456.32791307548</c:v>
                </c:pt>
                <c:pt idx="60">
                  <c:v>1496.2142777556292</c:v>
                </c:pt>
                <c:pt idx="61">
                  <c:v>2093.4511872700295</c:v>
                </c:pt>
                <c:pt idx="62">
                  <c:v>3220.9491214695499</c:v>
                </c:pt>
                <c:pt idx="63">
                  <c:v>3354.9561826189401</c:v>
                </c:pt>
                <c:pt idx="64">
                  <c:v>515.82834634514074</c:v>
                </c:pt>
                <c:pt idx="65">
                  <c:v>3480.6009681819414</c:v>
                </c:pt>
                <c:pt idx="66">
                  <c:v>3749.9358118003001</c:v>
                </c:pt>
                <c:pt idx="67">
                  <c:v>2782.4450695587111</c:v>
                </c:pt>
                <c:pt idx="68">
                  <c:v>2245.2233984495979</c:v>
                </c:pt>
                <c:pt idx="69">
                  <c:v>-211.05081944849371</c:v>
                </c:pt>
                <c:pt idx="70">
                  <c:v>853.55587532935897</c:v>
                </c:pt>
                <c:pt idx="71">
                  <c:v>-295.08281019088099</c:v>
                </c:pt>
                <c:pt idx="72">
                  <c:v>-450.25084962244</c:v>
                </c:pt>
                <c:pt idx="73">
                  <c:v>-198.56310690801911</c:v>
                </c:pt>
                <c:pt idx="74">
                  <c:v>78.745657115508948</c:v>
                </c:pt>
                <c:pt idx="75">
                  <c:v>1179.1451775529094</c:v>
                </c:pt>
                <c:pt idx="76">
                  <c:v>1007.1801068337081</c:v>
                </c:pt>
                <c:pt idx="77">
                  <c:v>349.22192289118902</c:v>
                </c:pt>
                <c:pt idx="78">
                  <c:v>-111.82544531630992</c:v>
                </c:pt>
                <c:pt idx="79">
                  <c:v>993.77212283120025</c:v>
                </c:pt>
                <c:pt idx="80">
                  <c:v>657.83357125177281</c:v>
                </c:pt>
                <c:pt idx="81">
                  <c:v>297.31526462344118</c:v>
                </c:pt>
                <c:pt idx="82">
                  <c:v>1311.1789773793607</c:v>
                </c:pt>
                <c:pt idx="83">
                  <c:v>1984.4409866989372</c:v>
                </c:pt>
                <c:pt idx="84">
                  <c:v>1829.3101180982703</c:v>
                </c:pt>
                <c:pt idx="85">
                  <c:v>930.9683199830215</c:v>
                </c:pt>
                <c:pt idx="86">
                  <c:v>153.36136973812972</c:v>
                </c:pt>
                <c:pt idx="87">
                  <c:v>-1040.7422930495813</c:v>
                </c:pt>
                <c:pt idx="88">
                  <c:v>1091.0732105222414</c:v>
                </c:pt>
                <c:pt idx="89">
                  <c:v>1613.4957583404612</c:v>
                </c:pt>
                <c:pt idx="90">
                  <c:v>1704.7198911691085</c:v>
                </c:pt>
                <c:pt idx="91">
                  <c:v>725.79245664925838</c:v>
                </c:pt>
                <c:pt idx="92">
                  <c:v>-207.85874971334852</c:v>
                </c:pt>
                <c:pt idx="93">
                  <c:v>-1001.3482856540504</c:v>
                </c:pt>
                <c:pt idx="94">
                  <c:v>1511.6511568522619</c:v>
                </c:pt>
                <c:pt idx="95">
                  <c:v>-2971.3530059656405</c:v>
                </c:pt>
                <c:pt idx="96">
                  <c:v>-726.55094627023936</c:v>
                </c:pt>
                <c:pt idx="97">
                  <c:v>-1846.7995658826512</c:v>
                </c:pt>
                <c:pt idx="98">
                  <c:v>-494.90037527983804</c:v>
                </c:pt>
                <c:pt idx="99">
                  <c:v>-1117.4823154171681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5-41F0-98FD-7B134F122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6335584"/>
        <c:axId val="496333504"/>
      </c:barChart>
      <c:lineChart>
        <c:grouping val="standard"/>
        <c:varyColors val="0"/>
        <c:ser>
          <c:idx val="0"/>
          <c:order val="0"/>
          <c:tx>
            <c:strRef>
              <c:f>'1. Model Fit  wo RE'!$B$1</c:f>
              <c:strCache>
                <c:ptCount val="1"/>
                <c:pt idx="0">
                  <c:v>ActualSales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Model Fit  wo RE'!$A$2:$A$101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wo RE'!$B$2:$B$101</c:f>
              <c:numCache>
                <c:formatCode>#,##0</c:formatCode>
                <c:ptCount val="100"/>
                <c:pt idx="0">
                  <c:v>7878</c:v>
                </c:pt>
                <c:pt idx="1">
                  <c:v>8511</c:v>
                </c:pt>
                <c:pt idx="2">
                  <c:v>8277</c:v>
                </c:pt>
                <c:pt idx="3">
                  <c:v>8710</c:v>
                </c:pt>
                <c:pt idx="4">
                  <c:v>7932</c:v>
                </c:pt>
                <c:pt idx="5">
                  <c:v>8986</c:v>
                </c:pt>
                <c:pt idx="6">
                  <c:v>8509</c:v>
                </c:pt>
                <c:pt idx="7">
                  <c:v>4557</c:v>
                </c:pt>
                <c:pt idx="8">
                  <c:v>10790</c:v>
                </c:pt>
                <c:pt idx="9">
                  <c:v>9558</c:v>
                </c:pt>
                <c:pt idx="10">
                  <c:v>7384</c:v>
                </c:pt>
                <c:pt idx="11">
                  <c:v>4762</c:v>
                </c:pt>
                <c:pt idx="12">
                  <c:v>5867</c:v>
                </c:pt>
                <c:pt idx="13">
                  <c:v>4209</c:v>
                </c:pt>
                <c:pt idx="14">
                  <c:v>4975</c:v>
                </c:pt>
                <c:pt idx="15">
                  <c:v>4572</c:v>
                </c:pt>
                <c:pt idx="16">
                  <c:v>5573</c:v>
                </c:pt>
                <c:pt idx="17">
                  <c:v>8066</c:v>
                </c:pt>
                <c:pt idx="18">
                  <c:v>7106</c:v>
                </c:pt>
                <c:pt idx="19">
                  <c:v>6883</c:v>
                </c:pt>
                <c:pt idx="20">
                  <c:v>6840</c:v>
                </c:pt>
                <c:pt idx="21">
                  <c:v>7597</c:v>
                </c:pt>
                <c:pt idx="22">
                  <c:v>6848</c:v>
                </c:pt>
                <c:pt idx="23">
                  <c:v>8669</c:v>
                </c:pt>
                <c:pt idx="24">
                  <c:v>7799</c:v>
                </c:pt>
                <c:pt idx="25">
                  <c:v>7661</c:v>
                </c:pt>
                <c:pt idx="26">
                  <c:v>8100</c:v>
                </c:pt>
                <c:pt idx="27">
                  <c:v>8536</c:v>
                </c:pt>
                <c:pt idx="28">
                  <c:v>8425</c:v>
                </c:pt>
                <c:pt idx="29">
                  <c:v>8163</c:v>
                </c:pt>
                <c:pt idx="30">
                  <c:v>8338</c:v>
                </c:pt>
                <c:pt idx="31">
                  <c:v>8805</c:v>
                </c:pt>
                <c:pt idx="32">
                  <c:v>8316</c:v>
                </c:pt>
                <c:pt idx="33">
                  <c:v>10180</c:v>
                </c:pt>
                <c:pt idx="34">
                  <c:v>10786</c:v>
                </c:pt>
                <c:pt idx="35">
                  <c:v>8311</c:v>
                </c:pt>
                <c:pt idx="36">
                  <c:v>9600</c:v>
                </c:pt>
                <c:pt idx="37">
                  <c:v>9723</c:v>
                </c:pt>
                <c:pt idx="38">
                  <c:v>10437</c:v>
                </c:pt>
                <c:pt idx="39">
                  <c:v>11824</c:v>
                </c:pt>
                <c:pt idx="40">
                  <c:v>9124</c:v>
                </c:pt>
                <c:pt idx="41">
                  <c:v>11201</c:v>
                </c:pt>
                <c:pt idx="42">
                  <c:v>11120</c:v>
                </c:pt>
                <c:pt idx="43">
                  <c:v>11459</c:v>
                </c:pt>
                <c:pt idx="44">
                  <c:v>14825</c:v>
                </c:pt>
                <c:pt idx="45">
                  <c:v>14136</c:v>
                </c:pt>
                <c:pt idx="46">
                  <c:v>15095</c:v>
                </c:pt>
                <c:pt idx="47">
                  <c:v>15317</c:v>
                </c:pt>
                <c:pt idx="48">
                  <c:v>14868</c:v>
                </c:pt>
                <c:pt idx="49">
                  <c:v>15403</c:v>
                </c:pt>
                <c:pt idx="50">
                  <c:v>8303</c:v>
                </c:pt>
                <c:pt idx="51">
                  <c:v>6790</c:v>
                </c:pt>
                <c:pt idx="52">
                  <c:v>12566</c:v>
                </c:pt>
                <c:pt idx="53">
                  <c:v>13416</c:v>
                </c:pt>
                <c:pt idx="54">
                  <c:v>14811</c:v>
                </c:pt>
                <c:pt idx="55">
                  <c:v>14649</c:v>
                </c:pt>
                <c:pt idx="56">
                  <c:v>15407</c:v>
                </c:pt>
                <c:pt idx="57">
                  <c:v>16343</c:v>
                </c:pt>
                <c:pt idx="58">
                  <c:v>14992</c:v>
                </c:pt>
                <c:pt idx="59">
                  <c:v>18736</c:v>
                </c:pt>
                <c:pt idx="60">
                  <c:v>17858</c:v>
                </c:pt>
                <c:pt idx="61">
                  <c:v>18316</c:v>
                </c:pt>
                <c:pt idx="62">
                  <c:v>18532</c:v>
                </c:pt>
                <c:pt idx="63">
                  <c:v>17547</c:v>
                </c:pt>
                <c:pt idx="64">
                  <c:v>13090</c:v>
                </c:pt>
                <c:pt idx="65">
                  <c:v>20055</c:v>
                </c:pt>
                <c:pt idx="66">
                  <c:v>20307</c:v>
                </c:pt>
                <c:pt idx="67">
                  <c:v>18966</c:v>
                </c:pt>
                <c:pt idx="68">
                  <c:v>20108</c:v>
                </c:pt>
                <c:pt idx="69">
                  <c:v>19302</c:v>
                </c:pt>
                <c:pt idx="70">
                  <c:v>20263</c:v>
                </c:pt>
                <c:pt idx="71">
                  <c:v>18467</c:v>
                </c:pt>
                <c:pt idx="72">
                  <c:v>17945</c:v>
                </c:pt>
                <c:pt idx="73">
                  <c:v>15906</c:v>
                </c:pt>
                <c:pt idx="74">
                  <c:v>18110</c:v>
                </c:pt>
                <c:pt idx="75">
                  <c:v>19738</c:v>
                </c:pt>
                <c:pt idx="76">
                  <c:v>19997</c:v>
                </c:pt>
                <c:pt idx="77">
                  <c:v>20332</c:v>
                </c:pt>
                <c:pt idx="78">
                  <c:v>20897</c:v>
                </c:pt>
                <c:pt idx="79">
                  <c:v>23069</c:v>
                </c:pt>
                <c:pt idx="80">
                  <c:v>23065</c:v>
                </c:pt>
                <c:pt idx="81">
                  <c:v>22019</c:v>
                </c:pt>
                <c:pt idx="82">
                  <c:v>23863</c:v>
                </c:pt>
                <c:pt idx="83">
                  <c:v>25183</c:v>
                </c:pt>
                <c:pt idx="84">
                  <c:v>24313</c:v>
                </c:pt>
                <c:pt idx="85">
                  <c:v>23491</c:v>
                </c:pt>
                <c:pt idx="86">
                  <c:v>23453</c:v>
                </c:pt>
                <c:pt idx="87">
                  <c:v>21464</c:v>
                </c:pt>
                <c:pt idx="88">
                  <c:v>25751</c:v>
                </c:pt>
                <c:pt idx="89">
                  <c:v>24694</c:v>
                </c:pt>
                <c:pt idx="90">
                  <c:v>23714</c:v>
                </c:pt>
                <c:pt idx="91">
                  <c:v>23526</c:v>
                </c:pt>
                <c:pt idx="92">
                  <c:v>21367</c:v>
                </c:pt>
                <c:pt idx="93">
                  <c:v>25143</c:v>
                </c:pt>
                <c:pt idx="94">
                  <c:v>24841</c:v>
                </c:pt>
                <c:pt idx="95">
                  <c:v>19548</c:v>
                </c:pt>
                <c:pt idx="96">
                  <c:v>23033</c:v>
                </c:pt>
                <c:pt idx="97">
                  <c:v>19947</c:v>
                </c:pt>
                <c:pt idx="98">
                  <c:v>21500</c:v>
                </c:pt>
                <c:pt idx="99">
                  <c:v>18111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5-41F0-98FD-7B134F122E79}"/>
            </c:ext>
          </c:extLst>
        </c:ser>
        <c:ser>
          <c:idx val="1"/>
          <c:order val="1"/>
          <c:tx>
            <c:strRef>
              <c:f>'1. Model Fit  wo RE'!$C$1</c:f>
              <c:strCache>
                <c:ptCount val="1"/>
                <c:pt idx="0">
                  <c:v>ModelSales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Model Fit  wo RE'!$A$2:$A$101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wo RE'!$C$2:$C$101</c:f>
              <c:numCache>
                <c:formatCode>#,##0</c:formatCode>
                <c:ptCount val="100"/>
                <c:pt idx="0">
                  <c:v>8295.3365787458697</c:v>
                </c:pt>
                <c:pt idx="1">
                  <c:v>8644.8893104857452</c:v>
                </c:pt>
                <c:pt idx="2">
                  <c:v>8889.5912417745712</c:v>
                </c:pt>
                <c:pt idx="3">
                  <c:v>8892.874830117662</c:v>
                </c:pt>
                <c:pt idx="4">
                  <c:v>8406.6651148199726</c:v>
                </c:pt>
                <c:pt idx="5">
                  <c:v>8979.8390268530238</c:v>
                </c:pt>
                <c:pt idx="6">
                  <c:v>8494.6377055889607</c:v>
                </c:pt>
                <c:pt idx="7">
                  <c:v>5694.8124984788374</c:v>
                </c:pt>
                <c:pt idx="8">
                  <c:v>9468.4138479388603</c:v>
                </c:pt>
                <c:pt idx="9">
                  <c:v>9682.2131100412116</c:v>
                </c:pt>
                <c:pt idx="10">
                  <c:v>8081.46614128695</c:v>
                </c:pt>
                <c:pt idx="11">
                  <c:v>5778.3062830676827</c:v>
                </c:pt>
                <c:pt idx="12">
                  <c:v>5170.9051641907663</c:v>
                </c:pt>
                <c:pt idx="13">
                  <c:v>5306.65404769821</c:v>
                </c:pt>
                <c:pt idx="14">
                  <c:v>6062.5748833368889</c:v>
                </c:pt>
                <c:pt idx="15">
                  <c:v>5484.2280530298785</c:v>
                </c:pt>
                <c:pt idx="16">
                  <c:v>5810.5811499484635</c:v>
                </c:pt>
                <c:pt idx="17">
                  <c:v>7957.0679078544781</c:v>
                </c:pt>
                <c:pt idx="18">
                  <c:v>7360.4724448331572</c:v>
                </c:pt>
                <c:pt idx="19">
                  <c:v>6709.9083087394683</c:v>
                </c:pt>
                <c:pt idx="20">
                  <c:v>6657.7416307817084</c:v>
                </c:pt>
                <c:pt idx="21">
                  <c:v>7171.6620023451324</c:v>
                </c:pt>
                <c:pt idx="22">
                  <c:v>7612.1374529567856</c:v>
                </c:pt>
                <c:pt idx="23">
                  <c:v>7116.750322964408</c:v>
                </c:pt>
                <c:pt idx="24">
                  <c:v>6746.2597744717168</c:v>
                </c:pt>
                <c:pt idx="25">
                  <c:v>6498.3609541717306</c:v>
                </c:pt>
                <c:pt idx="26">
                  <c:v>6994.0200270636306</c:v>
                </c:pt>
                <c:pt idx="27">
                  <c:v>7794.6920254618199</c:v>
                </c:pt>
                <c:pt idx="28">
                  <c:v>7937.2309877116804</c:v>
                </c:pt>
                <c:pt idx="29">
                  <c:v>7740.8781886423094</c:v>
                </c:pt>
                <c:pt idx="30">
                  <c:v>8364.790355404999</c:v>
                </c:pt>
                <c:pt idx="31">
                  <c:v>8975.7069094420804</c:v>
                </c:pt>
                <c:pt idx="32">
                  <c:v>8643.4479153024404</c:v>
                </c:pt>
                <c:pt idx="33">
                  <c:v>9524.8977838743594</c:v>
                </c:pt>
                <c:pt idx="34">
                  <c:v>11192.40757308723</c:v>
                </c:pt>
                <c:pt idx="35">
                  <c:v>8778.2048180256497</c:v>
                </c:pt>
                <c:pt idx="36">
                  <c:v>10537.730661316149</c:v>
                </c:pt>
                <c:pt idx="37">
                  <c:v>10553.681129554221</c:v>
                </c:pt>
                <c:pt idx="38">
                  <c:v>11307.649617563289</c:v>
                </c:pt>
                <c:pt idx="39">
                  <c:v>13608.89998140332</c:v>
                </c:pt>
                <c:pt idx="40">
                  <c:v>10703.42005614869</c:v>
                </c:pt>
                <c:pt idx="41">
                  <c:v>12230.531277908431</c:v>
                </c:pt>
                <c:pt idx="42">
                  <c:v>12101.99766246065</c:v>
                </c:pt>
                <c:pt idx="43">
                  <c:v>13739.04953563428</c:v>
                </c:pt>
                <c:pt idx="44">
                  <c:v>17165.636733122301</c:v>
                </c:pt>
                <c:pt idx="45">
                  <c:v>14829.432749110449</c:v>
                </c:pt>
                <c:pt idx="46">
                  <c:v>15038.796623179149</c:v>
                </c:pt>
                <c:pt idx="47">
                  <c:v>15162.002720479559</c:v>
                </c:pt>
                <c:pt idx="48">
                  <c:v>13820.12797256878</c:v>
                </c:pt>
                <c:pt idx="49">
                  <c:v>14724.729727089609</c:v>
                </c:pt>
                <c:pt idx="50">
                  <c:v>9230.9968988757137</c:v>
                </c:pt>
                <c:pt idx="51">
                  <c:v>7635.763591759568</c:v>
                </c:pt>
                <c:pt idx="52">
                  <c:v>11245.594530713879</c:v>
                </c:pt>
                <c:pt idx="53">
                  <c:v>12013.864606346649</c:v>
                </c:pt>
                <c:pt idx="54">
                  <c:v>13018.36489773663</c:v>
                </c:pt>
                <c:pt idx="55">
                  <c:v>12363.55104929359</c:v>
                </c:pt>
                <c:pt idx="56">
                  <c:v>12679.356345781489</c:v>
                </c:pt>
                <c:pt idx="57">
                  <c:v>13504.477732683459</c:v>
                </c:pt>
                <c:pt idx="58">
                  <c:v>12600.89437242426</c:v>
                </c:pt>
                <c:pt idx="59">
                  <c:v>14279.67208692452</c:v>
                </c:pt>
                <c:pt idx="60">
                  <c:v>16361.785722244371</c:v>
                </c:pt>
                <c:pt idx="61">
                  <c:v>16222.54881272997</c:v>
                </c:pt>
                <c:pt idx="62">
                  <c:v>15311.05087853045</c:v>
                </c:pt>
                <c:pt idx="63">
                  <c:v>14192.04381738106</c:v>
                </c:pt>
                <c:pt idx="64">
                  <c:v>12574.171653654859</c:v>
                </c:pt>
                <c:pt idx="65">
                  <c:v>16574.399031818059</c:v>
                </c:pt>
                <c:pt idx="66">
                  <c:v>16557.0641881997</c:v>
                </c:pt>
                <c:pt idx="67">
                  <c:v>16183.554930441289</c:v>
                </c:pt>
                <c:pt idx="68">
                  <c:v>17862.776601550402</c:v>
                </c:pt>
                <c:pt idx="69">
                  <c:v>19513.050819448494</c:v>
                </c:pt>
                <c:pt idx="70">
                  <c:v>19409.444124670641</c:v>
                </c:pt>
                <c:pt idx="71">
                  <c:v>18762.082810190881</c:v>
                </c:pt>
                <c:pt idx="72">
                  <c:v>18395.25084962244</c:v>
                </c:pt>
                <c:pt idx="73">
                  <c:v>16104.563106908019</c:v>
                </c:pt>
                <c:pt idx="74">
                  <c:v>18031.254342884491</c:v>
                </c:pt>
                <c:pt idx="75">
                  <c:v>18558.854822447091</c:v>
                </c:pt>
                <c:pt idx="76">
                  <c:v>18989.819893166292</c:v>
                </c:pt>
                <c:pt idx="77">
                  <c:v>19982.778077108811</c:v>
                </c:pt>
                <c:pt idx="78">
                  <c:v>21008.82544531631</c:v>
                </c:pt>
                <c:pt idx="79">
                  <c:v>22075.2278771688</c:v>
                </c:pt>
                <c:pt idx="80">
                  <c:v>22407.166428748227</c:v>
                </c:pt>
                <c:pt idx="81">
                  <c:v>21721.684735376559</c:v>
                </c:pt>
                <c:pt idx="82">
                  <c:v>22551.821022620639</c:v>
                </c:pt>
                <c:pt idx="83">
                  <c:v>23198.559013301063</c:v>
                </c:pt>
                <c:pt idx="84">
                  <c:v>22483.68988190173</c:v>
                </c:pt>
                <c:pt idx="85">
                  <c:v>22560.031680016978</c:v>
                </c:pt>
                <c:pt idx="86">
                  <c:v>23299.63863026187</c:v>
                </c:pt>
                <c:pt idx="87">
                  <c:v>22504.742293049581</c:v>
                </c:pt>
                <c:pt idx="88">
                  <c:v>24659.926789477759</c:v>
                </c:pt>
                <c:pt idx="89">
                  <c:v>23080.504241659539</c:v>
                </c:pt>
                <c:pt idx="90">
                  <c:v>22009.280108830892</c:v>
                </c:pt>
                <c:pt idx="91">
                  <c:v>22800.207543350742</c:v>
                </c:pt>
                <c:pt idx="92">
                  <c:v>21574.858749713349</c:v>
                </c:pt>
                <c:pt idx="93">
                  <c:v>26144.34828565405</c:v>
                </c:pt>
                <c:pt idx="94">
                  <c:v>23329.348843147738</c:v>
                </c:pt>
                <c:pt idx="95">
                  <c:v>22519.35300596564</c:v>
                </c:pt>
                <c:pt idx="96">
                  <c:v>23759.550946270239</c:v>
                </c:pt>
                <c:pt idx="97">
                  <c:v>21793.799565882651</c:v>
                </c:pt>
                <c:pt idx="98">
                  <c:v>21994.900375279838</c:v>
                </c:pt>
                <c:pt idx="99">
                  <c:v>19228.482315417168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55-41F0-98FD-7B134F122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335584"/>
        <c:axId val="496333504"/>
      </c:lineChart>
      <c:dateAx>
        <c:axId val="496335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3504"/>
        <c:crosses val="autoZero"/>
        <c:auto val="1"/>
        <c:lblOffset val="100"/>
        <c:baseTimeUnit val="days"/>
      </c:dateAx>
      <c:valAx>
        <c:axId val="4963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Covid!$B$1</c:f>
              <c:strCache>
                <c:ptCount val="1"/>
                <c:pt idx="0">
                  <c:v>Auto_Cred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Covid!$A$2:$A$106</c:f>
              <c:numCache>
                <c:formatCode>[$-14009]yyyy/mm/dd;@</c:formatCode>
                <c:ptCount val="105"/>
                <c:pt idx="0">
                  <c:v>43829</c:v>
                </c:pt>
                <c:pt idx="1">
                  <c:v>43836</c:v>
                </c:pt>
                <c:pt idx="2">
                  <c:v>43843</c:v>
                </c:pt>
                <c:pt idx="3">
                  <c:v>43850</c:v>
                </c:pt>
                <c:pt idx="4">
                  <c:v>43857</c:v>
                </c:pt>
                <c:pt idx="5">
                  <c:v>43864</c:v>
                </c:pt>
                <c:pt idx="6">
                  <c:v>43871</c:v>
                </c:pt>
                <c:pt idx="7">
                  <c:v>43878</c:v>
                </c:pt>
                <c:pt idx="8">
                  <c:v>43885</c:v>
                </c:pt>
                <c:pt idx="9">
                  <c:v>43892</c:v>
                </c:pt>
                <c:pt idx="10">
                  <c:v>43899</c:v>
                </c:pt>
                <c:pt idx="11">
                  <c:v>43906</c:v>
                </c:pt>
                <c:pt idx="12">
                  <c:v>43913</c:v>
                </c:pt>
                <c:pt idx="13">
                  <c:v>43920</c:v>
                </c:pt>
                <c:pt idx="14">
                  <c:v>43927</c:v>
                </c:pt>
                <c:pt idx="15">
                  <c:v>43934</c:v>
                </c:pt>
                <c:pt idx="16">
                  <c:v>43941</c:v>
                </c:pt>
                <c:pt idx="17">
                  <c:v>43948</c:v>
                </c:pt>
                <c:pt idx="18">
                  <c:v>43955</c:v>
                </c:pt>
                <c:pt idx="19">
                  <c:v>43962</c:v>
                </c:pt>
                <c:pt idx="20">
                  <c:v>43969</c:v>
                </c:pt>
                <c:pt idx="21">
                  <c:v>43976</c:v>
                </c:pt>
                <c:pt idx="22">
                  <c:v>43983</c:v>
                </c:pt>
                <c:pt idx="23">
                  <c:v>43990</c:v>
                </c:pt>
                <c:pt idx="24">
                  <c:v>43997</c:v>
                </c:pt>
                <c:pt idx="25">
                  <c:v>44004</c:v>
                </c:pt>
                <c:pt idx="26">
                  <c:v>44011</c:v>
                </c:pt>
                <c:pt idx="27">
                  <c:v>44018</c:v>
                </c:pt>
                <c:pt idx="28">
                  <c:v>44025</c:v>
                </c:pt>
                <c:pt idx="29">
                  <c:v>44032</c:v>
                </c:pt>
                <c:pt idx="30">
                  <c:v>44039</c:v>
                </c:pt>
                <c:pt idx="31">
                  <c:v>44046</c:v>
                </c:pt>
                <c:pt idx="32">
                  <c:v>44053</c:v>
                </c:pt>
                <c:pt idx="33">
                  <c:v>44060</c:v>
                </c:pt>
                <c:pt idx="34">
                  <c:v>44067</c:v>
                </c:pt>
                <c:pt idx="35">
                  <c:v>44074</c:v>
                </c:pt>
                <c:pt idx="36">
                  <c:v>44081</c:v>
                </c:pt>
                <c:pt idx="37">
                  <c:v>44088</c:v>
                </c:pt>
                <c:pt idx="38">
                  <c:v>44095</c:v>
                </c:pt>
                <c:pt idx="39">
                  <c:v>44102</c:v>
                </c:pt>
                <c:pt idx="40">
                  <c:v>44109</c:v>
                </c:pt>
                <c:pt idx="41">
                  <c:v>44116</c:v>
                </c:pt>
                <c:pt idx="42">
                  <c:v>44123</c:v>
                </c:pt>
                <c:pt idx="43">
                  <c:v>44130</c:v>
                </c:pt>
                <c:pt idx="44">
                  <c:v>44137</c:v>
                </c:pt>
                <c:pt idx="45">
                  <c:v>44144</c:v>
                </c:pt>
                <c:pt idx="46">
                  <c:v>44151</c:v>
                </c:pt>
                <c:pt idx="47">
                  <c:v>44158</c:v>
                </c:pt>
                <c:pt idx="48">
                  <c:v>44165</c:v>
                </c:pt>
                <c:pt idx="49">
                  <c:v>44172</c:v>
                </c:pt>
                <c:pt idx="50">
                  <c:v>44179</c:v>
                </c:pt>
                <c:pt idx="51">
                  <c:v>44186</c:v>
                </c:pt>
                <c:pt idx="52">
                  <c:v>44193</c:v>
                </c:pt>
                <c:pt idx="53">
                  <c:v>44200</c:v>
                </c:pt>
                <c:pt idx="54">
                  <c:v>44207</c:v>
                </c:pt>
                <c:pt idx="55">
                  <c:v>44214</c:v>
                </c:pt>
                <c:pt idx="56">
                  <c:v>44221</c:v>
                </c:pt>
                <c:pt idx="57">
                  <c:v>44228</c:v>
                </c:pt>
                <c:pt idx="58">
                  <c:v>44235</c:v>
                </c:pt>
                <c:pt idx="59">
                  <c:v>44242</c:v>
                </c:pt>
                <c:pt idx="60">
                  <c:v>44249</c:v>
                </c:pt>
                <c:pt idx="61">
                  <c:v>44256</c:v>
                </c:pt>
                <c:pt idx="62">
                  <c:v>44263</c:v>
                </c:pt>
                <c:pt idx="63">
                  <c:v>44270</c:v>
                </c:pt>
                <c:pt idx="64">
                  <c:v>44277</c:v>
                </c:pt>
                <c:pt idx="65">
                  <c:v>44284</c:v>
                </c:pt>
                <c:pt idx="66">
                  <c:v>44291</c:v>
                </c:pt>
                <c:pt idx="67">
                  <c:v>44298</c:v>
                </c:pt>
                <c:pt idx="68">
                  <c:v>44305</c:v>
                </c:pt>
                <c:pt idx="69">
                  <c:v>44312</c:v>
                </c:pt>
                <c:pt idx="70">
                  <c:v>44319</c:v>
                </c:pt>
                <c:pt idx="71">
                  <c:v>44326</c:v>
                </c:pt>
                <c:pt idx="72">
                  <c:v>44333</c:v>
                </c:pt>
                <c:pt idx="73">
                  <c:v>44340</c:v>
                </c:pt>
                <c:pt idx="74">
                  <c:v>44347</c:v>
                </c:pt>
                <c:pt idx="75">
                  <c:v>44354</c:v>
                </c:pt>
                <c:pt idx="76">
                  <c:v>44361</c:v>
                </c:pt>
                <c:pt idx="77">
                  <c:v>44368</c:v>
                </c:pt>
                <c:pt idx="78">
                  <c:v>44375</c:v>
                </c:pt>
                <c:pt idx="79">
                  <c:v>44382</c:v>
                </c:pt>
                <c:pt idx="80">
                  <c:v>44389</c:v>
                </c:pt>
                <c:pt idx="81">
                  <c:v>44396</c:v>
                </c:pt>
                <c:pt idx="82">
                  <c:v>44403</c:v>
                </c:pt>
                <c:pt idx="83">
                  <c:v>44410</c:v>
                </c:pt>
                <c:pt idx="84">
                  <c:v>44417</c:v>
                </c:pt>
                <c:pt idx="85">
                  <c:v>44424</c:v>
                </c:pt>
                <c:pt idx="86">
                  <c:v>44431</c:v>
                </c:pt>
                <c:pt idx="87">
                  <c:v>44438</c:v>
                </c:pt>
                <c:pt idx="88">
                  <c:v>44445</c:v>
                </c:pt>
                <c:pt idx="89">
                  <c:v>44452</c:v>
                </c:pt>
                <c:pt idx="90">
                  <c:v>44459</c:v>
                </c:pt>
                <c:pt idx="91">
                  <c:v>44466</c:v>
                </c:pt>
                <c:pt idx="92">
                  <c:v>44473</c:v>
                </c:pt>
                <c:pt idx="93">
                  <c:v>44480</c:v>
                </c:pt>
                <c:pt idx="94">
                  <c:v>44487</c:v>
                </c:pt>
                <c:pt idx="95">
                  <c:v>44494</c:v>
                </c:pt>
                <c:pt idx="96">
                  <c:v>44501</c:v>
                </c:pt>
                <c:pt idx="97">
                  <c:v>44508</c:v>
                </c:pt>
                <c:pt idx="98">
                  <c:v>44515</c:v>
                </c:pt>
                <c:pt idx="99">
                  <c:v>44522</c:v>
                </c:pt>
                <c:pt idx="100">
                  <c:v>44529</c:v>
                </c:pt>
                <c:pt idx="101">
                  <c:v>44536</c:v>
                </c:pt>
                <c:pt idx="102">
                  <c:v>44543</c:v>
                </c:pt>
                <c:pt idx="103">
                  <c:v>44550</c:v>
                </c:pt>
                <c:pt idx="104">
                  <c:v>44557</c:v>
                </c:pt>
              </c:numCache>
            </c:numRef>
          </c:cat>
          <c:val>
            <c:numRef>
              <c:f>Covid!$B$2:$B$106</c:f>
              <c:numCache>
                <c:formatCode>General</c:formatCode>
                <c:ptCount val="105"/>
                <c:pt idx="0">
                  <c:v>240</c:v>
                </c:pt>
                <c:pt idx="1">
                  <c:v>244</c:v>
                </c:pt>
                <c:pt idx="2">
                  <c:v>219</c:v>
                </c:pt>
                <c:pt idx="3">
                  <c:v>239</c:v>
                </c:pt>
                <c:pt idx="4">
                  <c:v>152</c:v>
                </c:pt>
                <c:pt idx="5">
                  <c:v>135</c:v>
                </c:pt>
                <c:pt idx="6">
                  <c:v>109</c:v>
                </c:pt>
                <c:pt idx="7">
                  <c:v>95</c:v>
                </c:pt>
                <c:pt idx="8">
                  <c:v>325</c:v>
                </c:pt>
                <c:pt idx="9">
                  <c:v>346</c:v>
                </c:pt>
                <c:pt idx="10">
                  <c:v>302</c:v>
                </c:pt>
                <c:pt idx="11">
                  <c:v>277</c:v>
                </c:pt>
                <c:pt idx="12">
                  <c:v>418</c:v>
                </c:pt>
                <c:pt idx="13">
                  <c:v>464</c:v>
                </c:pt>
                <c:pt idx="14">
                  <c:v>634</c:v>
                </c:pt>
                <c:pt idx="15">
                  <c:v>758</c:v>
                </c:pt>
                <c:pt idx="16">
                  <c:v>843</c:v>
                </c:pt>
                <c:pt idx="17">
                  <c:v>1212</c:v>
                </c:pt>
                <c:pt idx="18">
                  <c:v>1205</c:v>
                </c:pt>
                <c:pt idx="19">
                  <c:v>1324</c:v>
                </c:pt>
                <c:pt idx="20">
                  <c:v>1426</c:v>
                </c:pt>
                <c:pt idx="21">
                  <c:v>1603</c:v>
                </c:pt>
                <c:pt idx="22">
                  <c:v>1559</c:v>
                </c:pt>
                <c:pt idx="23">
                  <c:v>1820</c:v>
                </c:pt>
                <c:pt idx="24">
                  <c:v>1573</c:v>
                </c:pt>
                <c:pt idx="25">
                  <c:v>1703</c:v>
                </c:pt>
                <c:pt idx="26">
                  <c:v>2018</c:v>
                </c:pt>
                <c:pt idx="27">
                  <c:v>2318</c:v>
                </c:pt>
                <c:pt idx="28">
                  <c:v>2097</c:v>
                </c:pt>
                <c:pt idx="29">
                  <c:v>2131</c:v>
                </c:pt>
                <c:pt idx="30">
                  <c:v>2036</c:v>
                </c:pt>
                <c:pt idx="31">
                  <c:v>2211</c:v>
                </c:pt>
                <c:pt idx="32">
                  <c:v>2268</c:v>
                </c:pt>
                <c:pt idx="33">
                  <c:v>3795</c:v>
                </c:pt>
                <c:pt idx="34">
                  <c:v>4614</c:v>
                </c:pt>
                <c:pt idx="35">
                  <c:v>3057</c:v>
                </c:pt>
                <c:pt idx="36">
                  <c:v>3171</c:v>
                </c:pt>
                <c:pt idx="37">
                  <c:v>3259</c:v>
                </c:pt>
                <c:pt idx="38">
                  <c:v>3948</c:v>
                </c:pt>
                <c:pt idx="39">
                  <c:v>4813</c:v>
                </c:pt>
                <c:pt idx="40">
                  <c:v>3320</c:v>
                </c:pt>
                <c:pt idx="41">
                  <c:v>3521</c:v>
                </c:pt>
                <c:pt idx="42">
                  <c:v>3715</c:v>
                </c:pt>
                <c:pt idx="43">
                  <c:v>5291</c:v>
                </c:pt>
                <c:pt idx="44">
                  <c:v>5817</c:v>
                </c:pt>
                <c:pt idx="45">
                  <c:v>5246</c:v>
                </c:pt>
                <c:pt idx="46">
                  <c:v>4846</c:v>
                </c:pt>
                <c:pt idx="47">
                  <c:v>5179</c:v>
                </c:pt>
                <c:pt idx="48">
                  <c:v>4030</c:v>
                </c:pt>
                <c:pt idx="49">
                  <c:v>4124</c:v>
                </c:pt>
                <c:pt idx="50">
                  <c:v>2755</c:v>
                </c:pt>
                <c:pt idx="51">
                  <c:v>2275</c:v>
                </c:pt>
                <c:pt idx="52">
                  <c:v>4113</c:v>
                </c:pt>
                <c:pt idx="53">
                  <c:v>4094</c:v>
                </c:pt>
                <c:pt idx="54">
                  <c:v>5108</c:v>
                </c:pt>
                <c:pt idx="55">
                  <c:v>5181</c:v>
                </c:pt>
                <c:pt idx="56">
                  <c:v>5555</c:v>
                </c:pt>
                <c:pt idx="57">
                  <c:v>5998</c:v>
                </c:pt>
                <c:pt idx="58">
                  <c:v>5548</c:v>
                </c:pt>
                <c:pt idx="59">
                  <c:v>7210</c:v>
                </c:pt>
                <c:pt idx="60">
                  <c:v>6859</c:v>
                </c:pt>
                <c:pt idx="61">
                  <c:v>7068</c:v>
                </c:pt>
                <c:pt idx="62">
                  <c:v>6747</c:v>
                </c:pt>
                <c:pt idx="63">
                  <c:v>6197</c:v>
                </c:pt>
                <c:pt idx="64">
                  <c:v>5275</c:v>
                </c:pt>
                <c:pt idx="65">
                  <c:v>7917</c:v>
                </c:pt>
                <c:pt idx="66">
                  <c:v>7381</c:v>
                </c:pt>
                <c:pt idx="67">
                  <c:v>7209</c:v>
                </c:pt>
                <c:pt idx="68">
                  <c:v>7361</c:v>
                </c:pt>
                <c:pt idx="69">
                  <c:v>7110</c:v>
                </c:pt>
                <c:pt idx="70">
                  <c:v>7874</c:v>
                </c:pt>
                <c:pt idx="71">
                  <c:v>7354</c:v>
                </c:pt>
                <c:pt idx="72">
                  <c:v>6999</c:v>
                </c:pt>
                <c:pt idx="73">
                  <c:v>7029</c:v>
                </c:pt>
                <c:pt idx="74">
                  <c:v>7350</c:v>
                </c:pt>
                <c:pt idx="75">
                  <c:v>6962</c:v>
                </c:pt>
                <c:pt idx="76">
                  <c:v>6959</c:v>
                </c:pt>
                <c:pt idx="77">
                  <c:v>7422</c:v>
                </c:pt>
                <c:pt idx="78">
                  <c:v>7823</c:v>
                </c:pt>
                <c:pt idx="79">
                  <c:v>8354</c:v>
                </c:pt>
                <c:pt idx="80">
                  <c:v>8212</c:v>
                </c:pt>
                <c:pt idx="81">
                  <c:v>7956</c:v>
                </c:pt>
                <c:pt idx="82">
                  <c:v>8860</c:v>
                </c:pt>
                <c:pt idx="83">
                  <c:v>9317</c:v>
                </c:pt>
                <c:pt idx="84">
                  <c:v>9109</c:v>
                </c:pt>
                <c:pt idx="85">
                  <c:v>8440</c:v>
                </c:pt>
                <c:pt idx="86">
                  <c:v>8491</c:v>
                </c:pt>
                <c:pt idx="87">
                  <c:v>8411</c:v>
                </c:pt>
                <c:pt idx="88">
                  <c:v>8842</c:v>
                </c:pt>
                <c:pt idx="89">
                  <c:v>8398</c:v>
                </c:pt>
                <c:pt idx="90">
                  <c:v>8146</c:v>
                </c:pt>
                <c:pt idx="91">
                  <c:v>8154</c:v>
                </c:pt>
                <c:pt idx="92">
                  <c:v>7921</c:v>
                </c:pt>
                <c:pt idx="93">
                  <c:v>8635</c:v>
                </c:pt>
                <c:pt idx="94">
                  <c:v>8545</c:v>
                </c:pt>
                <c:pt idx="95">
                  <c:v>6897</c:v>
                </c:pt>
                <c:pt idx="96">
                  <c:v>7789</c:v>
                </c:pt>
                <c:pt idx="97">
                  <c:v>7121</c:v>
                </c:pt>
                <c:pt idx="98">
                  <c:v>6650</c:v>
                </c:pt>
                <c:pt idx="99">
                  <c:v>6332</c:v>
                </c:pt>
                <c:pt idx="100">
                  <c:v>5551</c:v>
                </c:pt>
                <c:pt idx="101">
                  <c:v>3915</c:v>
                </c:pt>
                <c:pt idx="102">
                  <c:v>2220</c:v>
                </c:pt>
                <c:pt idx="103">
                  <c:v>2165</c:v>
                </c:pt>
                <c:pt idx="104">
                  <c:v>2165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C1-433D-BCD1-F364652A6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673168"/>
        <c:axId val="107686064"/>
      </c:lineChart>
      <c:lineChart>
        <c:grouping val="standard"/>
        <c:varyColors val="0"/>
        <c:ser>
          <c:idx val="1"/>
          <c:order val="1"/>
          <c:tx>
            <c:strRef>
              <c:f>Covid!$F$1</c:f>
              <c:strCache>
                <c:ptCount val="1"/>
                <c:pt idx="0">
                  <c:v>Mobility_Residential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Covid!$A$2:$A$106</c:f>
              <c:numCache>
                <c:formatCode>[$-14009]yyyy/mm/dd;@</c:formatCode>
                <c:ptCount val="105"/>
                <c:pt idx="0">
                  <c:v>43829</c:v>
                </c:pt>
                <c:pt idx="1">
                  <c:v>43836</c:v>
                </c:pt>
                <c:pt idx="2">
                  <c:v>43843</c:v>
                </c:pt>
                <c:pt idx="3">
                  <c:v>43850</c:v>
                </c:pt>
                <c:pt idx="4">
                  <c:v>43857</c:v>
                </c:pt>
                <c:pt idx="5">
                  <c:v>43864</c:v>
                </c:pt>
                <c:pt idx="6">
                  <c:v>43871</c:v>
                </c:pt>
                <c:pt idx="7">
                  <c:v>43878</c:v>
                </c:pt>
                <c:pt idx="8">
                  <c:v>43885</c:v>
                </c:pt>
                <c:pt idx="9">
                  <c:v>43892</c:v>
                </c:pt>
                <c:pt idx="10">
                  <c:v>43899</c:v>
                </c:pt>
                <c:pt idx="11">
                  <c:v>43906</c:v>
                </c:pt>
                <c:pt idx="12">
                  <c:v>43913</c:v>
                </c:pt>
                <c:pt idx="13">
                  <c:v>43920</c:v>
                </c:pt>
                <c:pt idx="14">
                  <c:v>43927</c:v>
                </c:pt>
                <c:pt idx="15">
                  <c:v>43934</c:v>
                </c:pt>
                <c:pt idx="16">
                  <c:v>43941</c:v>
                </c:pt>
                <c:pt idx="17">
                  <c:v>43948</c:v>
                </c:pt>
                <c:pt idx="18">
                  <c:v>43955</c:v>
                </c:pt>
                <c:pt idx="19">
                  <c:v>43962</c:v>
                </c:pt>
                <c:pt idx="20">
                  <c:v>43969</c:v>
                </c:pt>
                <c:pt idx="21">
                  <c:v>43976</c:v>
                </c:pt>
                <c:pt idx="22">
                  <c:v>43983</c:v>
                </c:pt>
                <c:pt idx="23">
                  <c:v>43990</c:v>
                </c:pt>
                <c:pt idx="24">
                  <c:v>43997</c:v>
                </c:pt>
                <c:pt idx="25">
                  <c:v>44004</c:v>
                </c:pt>
                <c:pt idx="26">
                  <c:v>44011</c:v>
                </c:pt>
                <c:pt idx="27">
                  <c:v>44018</c:v>
                </c:pt>
                <c:pt idx="28">
                  <c:v>44025</c:v>
                </c:pt>
                <c:pt idx="29">
                  <c:v>44032</c:v>
                </c:pt>
                <c:pt idx="30">
                  <c:v>44039</c:v>
                </c:pt>
                <c:pt idx="31">
                  <c:v>44046</c:v>
                </c:pt>
                <c:pt idx="32">
                  <c:v>44053</c:v>
                </c:pt>
                <c:pt idx="33">
                  <c:v>44060</c:v>
                </c:pt>
                <c:pt idx="34">
                  <c:v>44067</c:v>
                </c:pt>
                <c:pt idx="35">
                  <c:v>44074</c:v>
                </c:pt>
                <c:pt idx="36">
                  <c:v>44081</c:v>
                </c:pt>
                <c:pt idx="37">
                  <c:v>44088</c:v>
                </c:pt>
                <c:pt idx="38">
                  <c:v>44095</c:v>
                </c:pt>
                <c:pt idx="39">
                  <c:v>44102</c:v>
                </c:pt>
                <c:pt idx="40">
                  <c:v>44109</c:v>
                </c:pt>
                <c:pt idx="41">
                  <c:v>44116</c:v>
                </c:pt>
                <c:pt idx="42">
                  <c:v>44123</c:v>
                </c:pt>
                <c:pt idx="43">
                  <c:v>44130</c:v>
                </c:pt>
                <c:pt idx="44">
                  <c:v>44137</c:v>
                </c:pt>
                <c:pt idx="45">
                  <c:v>44144</c:v>
                </c:pt>
                <c:pt idx="46">
                  <c:v>44151</c:v>
                </c:pt>
                <c:pt idx="47">
                  <c:v>44158</c:v>
                </c:pt>
                <c:pt idx="48">
                  <c:v>44165</c:v>
                </c:pt>
                <c:pt idx="49">
                  <c:v>44172</c:v>
                </c:pt>
                <c:pt idx="50">
                  <c:v>44179</c:v>
                </c:pt>
                <c:pt idx="51">
                  <c:v>44186</c:v>
                </c:pt>
                <c:pt idx="52">
                  <c:v>44193</c:v>
                </c:pt>
                <c:pt idx="53">
                  <c:v>44200</c:v>
                </c:pt>
                <c:pt idx="54">
                  <c:v>44207</c:v>
                </c:pt>
                <c:pt idx="55">
                  <c:v>44214</c:v>
                </c:pt>
                <c:pt idx="56">
                  <c:v>44221</c:v>
                </c:pt>
                <c:pt idx="57">
                  <c:v>44228</c:v>
                </c:pt>
                <c:pt idx="58">
                  <c:v>44235</c:v>
                </c:pt>
                <c:pt idx="59">
                  <c:v>44242</c:v>
                </c:pt>
                <c:pt idx="60">
                  <c:v>44249</c:v>
                </c:pt>
                <c:pt idx="61">
                  <c:v>44256</c:v>
                </c:pt>
                <c:pt idx="62">
                  <c:v>44263</c:v>
                </c:pt>
                <c:pt idx="63">
                  <c:v>44270</c:v>
                </c:pt>
                <c:pt idx="64">
                  <c:v>44277</c:v>
                </c:pt>
                <c:pt idx="65">
                  <c:v>44284</c:v>
                </c:pt>
                <c:pt idx="66">
                  <c:v>44291</c:v>
                </c:pt>
                <c:pt idx="67">
                  <c:v>44298</c:v>
                </c:pt>
                <c:pt idx="68">
                  <c:v>44305</c:v>
                </c:pt>
                <c:pt idx="69">
                  <c:v>44312</c:v>
                </c:pt>
                <c:pt idx="70">
                  <c:v>44319</c:v>
                </c:pt>
                <c:pt idx="71">
                  <c:v>44326</c:v>
                </c:pt>
                <c:pt idx="72">
                  <c:v>44333</c:v>
                </c:pt>
                <c:pt idx="73">
                  <c:v>44340</c:v>
                </c:pt>
                <c:pt idx="74">
                  <c:v>44347</c:v>
                </c:pt>
                <c:pt idx="75">
                  <c:v>44354</c:v>
                </c:pt>
                <c:pt idx="76">
                  <c:v>44361</c:v>
                </c:pt>
                <c:pt idx="77">
                  <c:v>44368</c:v>
                </c:pt>
                <c:pt idx="78">
                  <c:v>44375</c:v>
                </c:pt>
                <c:pt idx="79">
                  <c:v>44382</c:v>
                </c:pt>
                <c:pt idx="80">
                  <c:v>44389</c:v>
                </c:pt>
                <c:pt idx="81">
                  <c:v>44396</c:v>
                </c:pt>
                <c:pt idx="82">
                  <c:v>44403</c:v>
                </c:pt>
                <c:pt idx="83">
                  <c:v>44410</c:v>
                </c:pt>
                <c:pt idx="84">
                  <c:v>44417</c:v>
                </c:pt>
                <c:pt idx="85">
                  <c:v>44424</c:v>
                </c:pt>
                <c:pt idx="86">
                  <c:v>44431</c:v>
                </c:pt>
                <c:pt idx="87">
                  <c:v>44438</c:v>
                </c:pt>
                <c:pt idx="88">
                  <c:v>44445</c:v>
                </c:pt>
                <c:pt idx="89">
                  <c:v>44452</c:v>
                </c:pt>
                <c:pt idx="90">
                  <c:v>44459</c:v>
                </c:pt>
                <c:pt idx="91">
                  <c:v>44466</c:v>
                </c:pt>
                <c:pt idx="92">
                  <c:v>44473</c:v>
                </c:pt>
                <c:pt idx="93">
                  <c:v>44480</c:v>
                </c:pt>
                <c:pt idx="94">
                  <c:v>44487</c:v>
                </c:pt>
                <c:pt idx="95">
                  <c:v>44494</c:v>
                </c:pt>
                <c:pt idx="96">
                  <c:v>44501</c:v>
                </c:pt>
                <c:pt idx="97">
                  <c:v>44508</c:v>
                </c:pt>
                <c:pt idx="98">
                  <c:v>44515</c:v>
                </c:pt>
                <c:pt idx="99">
                  <c:v>44522</c:v>
                </c:pt>
                <c:pt idx="100">
                  <c:v>44529</c:v>
                </c:pt>
                <c:pt idx="101">
                  <c:v>44536</c:v>
                </c:pt>
                <c:pt idx="102">
                  <c:v>44543</c:v>
                </c:pt>
                <c:pt idx="103">
                  <c:v>44550</c:v>
                </c:pt>
                <c:pt idx="104">
                  <c:v>44557</c:v>
                </c:pt>
              </c:numCache>
            </c:numRef>
          </c:cat>
          <c:val>
            <c:numRef>
              <c:f>Covid!$F$2:$F$106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0.69846002621231973</c:v>
                </c:pt>
                <c:pt idx="7">
                  <c:v>-0.66779758704615755</c:v>
                </c:pt>
                <c:pt idx="8">
                  <c:v>4.6075023747579644</c:v>
                </c:pt>
                <c:pt idx="9">
                  <c:v>-0.35683698700219912</c:v>
                </c:pt>
                <c:pt idx="10">
                  <c:v>-0.51566916177385502</c:v>
                </c:pt>
                <c:pt idx="11">
                  <c:v>8.9521230478025196</c:v>
                </c:pt>
                <c:pt idx="12">
                  <c:v>19.929015937909728</c:v>
                </c:pt>
                <c:pt idx="13">
                  <c:v>17.536044545168753</c:v>
                </c:pt>
                <c:pt idx="14">
                  <c:v>16.672659478977454</c:v>
                </c:pt>
                <c:pt idx="15">
                  <c:v>15.623574905759442</c:v>
                </c:pt>
                <c:pt idx="16">
                  <c:v>15.732759387770004</c:v>
                </c:pt>
                <c:pt idx="17">
                  <c:v>14.84550734158112</c:v>
                </c:pt>
                <c:pt idx="18">
                  <c:v>12.856734650259503</c:v>
                </c:pt>
                <c:pt idx="19">
                  <c:v>14.277664445648286</c:v>
                </c:pt>
                <c:pt idx="20">
                  <c:v>14.336336745616672</c:v>
                </c:pt>
                <c:pt idx="21">
                  <c:v>13.575786260932801</c:v>
                </c:pt>
                <c:pt idx="22">
                  <c:v>13.038851915995934</c:v>
                </c:pt>
                <c:pt idx="23">
                  <c:v>13.366443015890097</c:v>
                </c:pt>
                <c:pt idx="24">
                  <c:v>12.537308694527365</c:v>
                </c:pt>
                <c:pt idx="25">
                  <c:v>13.19399692429686</c:v>
                </c:pt>
                <c:pt idx="26">
                  <c:v>12.209105835429567</c:v>
                </c:pt>
                <c:pt idx="27">
                  <c:v>11.707666282366166</c:v>
                </c:pt>
                <c:pt idx="28">
                  <c:v>11.989052009571708</c:v>
                </c:pt>
                <c:pt idx="29">
                  <c:v>11.664942667593769</c:v>
                </c:pt>
                <c:pt idx="30">
                  <c:v>11.470005252976936</c:v>
                </c:pt>
                <c:pt idx="31">
                  <c:v>9.5105191493818317</c:v>
                </c:pt>
                <c:pt idx="32">
                  <c:v>10.316602965120099</c:v>
                </c:pt>
                <c:pt idx="33">
                  <c:v>10.81941005179041</c:v>
                </c:pt>
                <c:pt idx="34">
                  <c:v>8.9052549132065444</c:v>
                </c:pt>
                <c:pt idx="35">
                  <c:v>7.5411183628666434</c:v>
                </c:pt>
                <c:pt idx="36">
                  <c:v>8.3840583589850546</c:v>
                </c:pt>
                <c:pt idx="37">
                  <c:v>8.4325527573843839</c:v>
                </c:pt>
                <c:pt idx="38">
                  <c:v>8.5940105929810198</c:v>
                </c:pt>
                <c:pt idx="39">
                  <c:v>6.6983635668182453</c:v>
                </c:pt>
                <c:pt idx="40">
                  <c:v>5.3660461017412144</c:v>
                </c:pt>
                <c:pt idx="41">
                  <c:v>7.6613792164739243</c:v>
                </c:pt>
                <c:pt idx="42">
                  <c:v>7.4419849369761533</c:v>
                </c:pt>
                <c:pt idx="43">
                  <c:v>6.5348743772764513</c:v>
                </c:pt>
                <c:pt idx="44">
                  <c:v>6.4671900356908312</c:v>
                </c:pt>
                <c:pt idx="45">
                  <c:v>5.1148379476646184</c:v>
                </c:pt>
                <c:pt idx="46">
                  <c:v>6.4181457466497296</c:v>
                </c:pt>
                <c:pt idx="47">
                  <c:v>5.6917103303821719</c:v>
                </c:pt>
                <c:pt idx="48">
                  <c:v>5.8666359119408531</c:v>
                </c:pt>
                <c:pt idx="49">
                  <c:v>5.8296557506156494</c:v>
                </c:pt>
                <c:pt idx="50">
                  <c:v>5.1462984396464577</c:v>
                </c:pt>
                <c:pt idx="51">
                  <c:v>6.7779962045822746</c:v>
                </c:pt>
                <c:pt idx="52">
                  <c:v>8.5750621986583067</c:v>
                </c:pt>
                <c:pt idx="53">
                  <c:v>7.1577870554298721</c:v>
                </c:pt>
                <c:pt idx="54">
                  <c:v>5.6218286578713963</c:v>
                </c:pt>
                <c:pt idx="55">
                  <c:v>5.9000684584009075</c:v>
                </c:pt>
                <c:pt idx="56">
                  <c:v>5.6752524243876961</c:v>
                </c:pt>
                <c:pt idx="57">
                  <c:v>4.4053771523294447</c:v>
                </c:pt>
                <c:pt idx="58">
                  <c:v>4.0750465799787676</c:v>
                </c:pt>
                <c:pt idx="59">
                  <c:v>5.4651376058990895</c:v>
                </c:pt>
                <c:pt idx="60">
                  <c:v>5.7592634645669731</c:v>
                </c:pt>
                <c:pt idx="61">
                  <c:v>7.094176295428964</c:v>
                </c:pt>
                <c:pt idx="62">
                  <c:v>7.7763008827119764</c:v>
                </c:pt>
                <c:pt idx="63">
                  <c:v>9.5533726916783159</c:v>
                </c:pt>
                <c:pt idx="64">
                  <c:v>10.063098702976012</c:v>
                </c:pt>
                <c:pt idx="65">
                  <c:v>10.441715145249415</c:v>
                </c:pt>
                <c:pt idx="66">
                  <c:v>8.1330303242863451</c:v>
                </c:pt>
                <c:pt idx="67">
                  <c:v>7.9774227302638581</c:v>
                </c:pt>
                <c:pt idx="68">
                  <c:v>8.6882129513532345</c:v>
                </c:pt>
                <c:pt idx="69">
                  <c:v>7.0437243263565268</c:v>
                </c:pt>
                <c:pt idx="70">
                  <c:v>4.9740519693888183</c:v>
                </c:pt>
                <c:pt idx="71">
                  <c:v>6.4823499164177054</c:v>
                </c:pt>
                <c:pt idx="72">
                  <c:v>6.9793609343793408</c:v>
                </c:pt>
                <c:pt idx="73">
                  <c:v>7.0858453182279453</c:v>
                </c:pt>
                <c:pt idx="74">
                  <c:v>8.0187502601847171</c:v>
                </c:pt>
                <c:pt idx="75">
                  <c:v>6.2880884695850678</c:v>
                </c:pt>
                <c:pt idx="76">
                  <c:v>6.590586573868821</c:v>
                </c:pt>
                <c:pt idx="77">
                  <c:v>6.2331674449190002</c:v>
                </c:pt>
                <c:pt idx="78">
                  <c:v>6.0082928249300727</c:v>
                </c:pt>
                <c:pt idx="79">
                  <c:v>5.0639405157832922</c:v>
                </c:pt>
                <c:pt idx="80">
                  <c:v>5.0913611225104543</c:v>
                </c:pt>
                <c:pt idx="81">
                  <c:v>5.1481535210366713</c:v>
                </c:pt>
                <c:pt idx="82">
                  <c:v>5.9745675758208066</c:v>
                </c:pt>
                <c:pt idx="83">
                  <c:v>3.631040574295477</c:v>
                </c:pt>
                <c:pt idx="84">
                  <c:v>4.3342112308140086</c:v>
                </c:pt>
                <c:pt idx="85">
                  <c:v>3.8494792763457122</c:v>
                </c:pt>
                <c:pt idx="86">
                  <c:v>4.4178430170631291</c:v>
                </c:pt>
                <c:pt idx="87">
                  <c:v>2.8303840950313313</c:v>
                </c:pt>
                <c:pt idx="88">
                  <c:v>4.8352470377619614</c:v>
                </c:pt>
                <c:pt idx="89">
                  <c:v>3.037195549781829</c:v>
                </c:pt>
                <c:pt idx="90">
                  <c:v>3.1063887058588491</c:v>
                </c:pt>
                <c:pt idx="91">
                  <c:v>3.0030088403782562</c:v>
                </c:pt>
                <c:pt idx="92">
                  <c:v>2.1050406094337917</c:v>
                </c:pt>
                <c:pt idx="93">
                  <c:v>4.4627130873737126</c:v>
                </c:pt>
                <c:pt idx="94">
                  <c:v>2.5841196835597762</c:v>
                </c:pt>
                <c:pt idx="95">
                  <c:v>2.1123796056791417</c:v>
                </c:pt>
                <c:pt idx="96">
                  <c:v>3.6467450732161404</c:v>
                </c:pt>
                <c:pt idx="97">
                  <c:v>0.87266004448207624</c:v>
                </c:pt>
                <c:pt idx="98">
                  <c:v>2.8833308816555472</c:v>
                </c:pt>
                <c:pt idx="99">
                  <c:v>0.90328215658628153</c:v>
                </c:pt>
                <c:pt idx="100">
                  <c:v>0.38408150117560363</c:v>
                </c:pt>
                <c:pt idx="101">
                  <c:v>0.46322015998845839</c:v>
                </c:pt>
                <c:pt idx="102">
                  <c:v>0.64157805970562165</c:v>
                </c:pt>
                <c:pt idx="103">
                  <c:v>1.3308274010733701</c:v>
                </c:pt>
                <c:pt idx="104">
                  <c:v>5.0929217856750455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C1-433D-BCD1-F364652A6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656944"/>
        <c:axId val="107697712"/>
      </c:lineChart>
      <c:dateAx>
        <c:axId val="107673168"/>
        <c:scaling>
          <c:orientation val="minMax"/>
        </c:scaling>
        <c:delete val="0"/>
        <c:axPos val="b"/>
        <c:numFmt formatCode="[$-14009]yy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86064"/>
        <c:crosses val="autoZero"/>
        <c:auto val="1"/>
        <c:lblOffset val="100"/>
        <c:baseTimeUnit val="days"/>
      </c:dateAx>
      <c:valAx>
        <c:axId val="1076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3168"/>
        <c:crosses val="autoZero"/>
        <c:crossBetween val="between"/>
      </c:valAx>
      <c:valAx>
        <c:axId val="1076977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6944"/>
        <c:crosses val="max"/>
        <c:crossBetween val="between"/>
      </c:valAx>
      <c:dateAx>
        <c:axId val="107656944"/>
        <c:scaling>
          <c:orientation val="minMax"/>
        </c:scaling>
        <c:delete val="1"/>
        <c:axPos val="b"/>
        <c:numFmt formatCode="[$-14009]yyyy/mm/dd;@" sourceLinked="1"/>
        <c:majorTickMark val="out"/>
        <c:minorTickMark val="none"/>
        <c:tickLblPos val="nextTo"/>
        <c:crossAx val="107697712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603250</xdr:colOff>
      <xdr:row>4</xdr:row>
      <xdr:rowOff>173566</xdr:rowOff>
    </xdr:from>
    <xdr:to>
      <xdr:col>19</xdr:col>
      <xdr:colOff>465668</xdr:colOff>
      <xdr:row>20</xdr:row>
      <xdr:rowOff>63499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B7FC31-0F4B-4506-6AAD-163A8C79C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603250</xdr:colOff>
      <xdr:row>4</xdr:row>
      <xdr:rowOff>173566</xdr:rowOff>
    </xdr:from>
    <xdr:to>
      <xdr:col>19</xdr:col>
      <xdr:colOff>465668</xdr:colOff>
      <xdr:row>20</xdr:row>
      <xdr:rowOff>63499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B5DEB2-67B0-450F-9FDF-588E1B80F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6</xdr:row>
      <xdr:rowOff>147637</xdr:rowOff>
    </xdr:from>
    <xdr:to>
      <xdr:col>17</xdr:col>
      <xdr:colOff>76199</xdr:colOff>
      <xdr:row>21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16DD77-0666-43BF-C3A8-AE2915A39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vyaBhat\Downloads\FB_STONE_BR_AUG'22_WORKING%20V3_SystemModel1372_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 Bhat" refreshedDate="44827.558143287039" createdVersion="8" refreshedVersion="8" minRefreshableVersion="3" recordCount="61" xr:uid="{8A65EA87-9123-419B-A0B0-B057C8BEC3B3}">
  <cacheSource type="worksheet">
    <worksheetSource ref="C1:I106" sheet="RE DT"/>
  </cacheSource>
  <cacheFields count="7">
    <cacheField name="Channel" numFmtId="0">
      <sharedItems containsBlank="1"/>
    </cacheField>
    <cacheField name="Title" numFmtId="0">
      <sharedItems containsBlank="1"/>
    </cacheField>
    <cacheField name="H1 2021" numFmtId="0">
      <sharedItems containsString="0" containsBlank="1" containsNumber="1" minValue="-28416.582605199237" maxValue="76957.116044744354"/>
    </cacheField>
    <cacheField name="H2 2021" numFmtId="0">
      <sharedItems containsString="0" containsBlank="1" containsNumber="1" minValue="-28284.892988975898" maxValue="226044.64767890505"/>
    </cacheField>
    <cacheField name="Level 1" numFmtId="0">
      <sharedItems containsBlank="1"/>
    </cacheField>
    <cacheField name="Level 2" numFmtId="0">
      <sharedItems containsBlank="1" containsMixedTypes="1" containsNumber="1" containsInteger="1" minValue="0" maxValue="0" count="13">
        <s v="Affiliate"/>
        <s v="Bing"/>
        <s v="Criteo"/>
        <s v="Other Base"/>
        <s v="TikTok"/>
        <s v="Price"/>
        <s v="Facebook"/>
        <s v="Google"/>
        <s v="Headcount"/>
        <s v="TV"/>
        <s v="Unemployment"/>
        <m/>
        <n v="0" u="1"/>
      </sharedItems>
    </cacheField>
    <cacheField name="Level 3" numFmtId="0">
      <sharedItems containsBlank="1" containsMixedTypes="1" containsNumber="1" containsInteger="1" minValue="0" maxValue="0" count="17">
        <s v="Affiliate"/>
        <s v="Bing"/>
        <s v="Criteo"/>
        <s v="Other Base"/>
        <s v="TikTok"/>
        <s v="Price"/>
        <s v="FB Stone Leads"/>
        <s v="FB Stone SA"/>
        <s v="FB Ton"/>
        <s v="Google Stone"/>
        <s v="Google Ton"/>
        <s v="Headcount"/>
        <s v="Open TV"/>
        <s v="Pay TV"/>
        <s v="Unemployment"/>
        <m/>
        <n v="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 Bhat" refreshedDate="44832.680465277779" createdVersion="8" refreshedVersion="8" minRefreshableVersion="3" recordCount="22000" xr:uid="{ABA8E8B5-C77A-4BA5-896C-DF825DCEB3C7}">
  <cacheSource type="worksheet">
    <worksheetSource ref="A11:K22011" sheet="Model Decomp" r:id="rId2"/>
  </cacheSource>
  <cacheFields count="11">
    <cacheField name="Level 1" numFmtId="0">
      <sharedItems containsBlank="1"/>
    </cacheField>
    <cacheField name="Level 2" numFmtId="0">
      <sharedItems containsBlank="1"/>
    </cacheField>
    <cacheField name="Level 3" numFmtId="0">
      <sharedItems containsBlank="1"/>
    </cacheField>
    <cacheField name="Level 4" numFmtId="0">
      <sharedItems containsNonDate="0" containsString="0" containsBlank="1"/>
    </cacheField>
    <cacheField name="Level 5" numFmtId="0">
      <sharedItems containsNonDate="0" containsString="0" containsBlank="1"/>
    </cacheField>
    <cacheField name="Level 6" numFmtId="0">
      <sharedItems containsNonDate="0" containsString="0" containsBlank="1"/>
    </cacheField>
    <cacheField name="Title" numFmtId="0">
      <sharedItems count="55">
        <s v="AC_Affliate_Spends_M_GM"/>
        <s v="AC_Bing_Imp_GM"/>
        <s v="AC_Criteo_Imp_GM"/>
        <s v="AC_Easter"/>
        <s v="AC_H_rep_2020"/>
        <s v="AC_PreH_Ind_2020"/>
        <s v="AC_PreHNov_D1"/>
        <s v="AC_PreXmas_2020"/>
        <s v="AC_PT_New"/>
        <s v="AC_TikTok_Imp_GM"/>
        <s v="Avg_Price_2020"/>
        <s v="Avg_Price_2021"/>
        <s v="Consumer_Confidence_Index"/>
        <s v="FB_Stone_Leads_Imp_2020_GM1"/>
        <s v="FB_Stone_Leads_Imp_2021_GM1"/>
        <s v="FB_Stone_SA_Imp_2020_GM2"/>
        <s v="FB_Stone_SA_Imp_2021_GM1"/>
        <s v="FB_TON_Imp_2020_GM1"/>
        <s v="FB_TON_Imp_2021_GM1"/>
        <s v="Google_STONE_Imp_2020_GM1"/>
        <s v="Google_STONE_Imp_2021_GM1"/>
        <s v="Google_TON_Imp_2020_GM1"/>
        <s v="Google_TON_Imp_2021_GM1"/>
        <s v="IB_Affiliate_Imp_GM"/>
        <s v="IB_Bing_Imp_GM"/>
        <s v="IB_Headcounts_2020"/>
        <s v="IB_Headcounts_2021"/>
        <s v="IB_OpenTv_Grps_GM"/>
        <s v="IB_PayTv_spends_M_GM"/>
        <s v="IB_PolyTrend"/>
        <s v="IB_Seas_New"/>
        <s v="IB_TikTok_Imp_GM"/>
        <s v="INTERCEPT"/>
        <s v="Mobility_Residential"/>
        <s v="NY_2020"/>
        <s v="NY_2020_R_IB"/>
        <s v="PL_DFEB24"/>
        <s v="PL_DOct25_2021_V2"/>
        <s v="PL_HDIP"/>
        <s v="PL_PreEaster_2021"/>
        <s v="PL_PreH_May2020"/>
        <s v="PL_Seas_New"/>
        <s v="Polo_Headcounts_2020"/>
        <s v="Polo_Headcounts_2021"/>
        <s v="Polo_OpenTv_Grps_GM"/>
        <s v="Polo_PayTv_spends_M_GM"/>
        <s v="PreH_BF_RD"/>
        <s v="RE_Affliate_Paid_Orders_GM"/>
        <s v="RE_Bing_Imp_GM"/>
        <s v="RE_Criteo_Imp_GM"/>
        <s v="RE_PolyTrend_New"/>
        <s v="RE_Seas"/>
        <s v="RE_TikTok_Imp_GM"/>
        <s v="Taxa_Selic"/>
        <s v="Unemployment_rate"/>
      </sharedItems>
    </cacheField>
    <cacheField name="Regional" numFmtId="0">
      <sharedItems count="4">
        <s v="Auto_Cred"/>
        <s v="Inbound"/>
        <s v="Polo"/>
        <s v="Renda_Extra"/>
      </sharedItems>
    </cacheField>
    <cacheField name="Country" numFmtId="0">
      <sharedItems/>
    </cacheField>
    <cacheField name="Date" numFmtId="172">
      <sharedItems containsSemiMixedTypes="0" containsNonDate="0" containsDate="1" containsString="0" minDate="2020-01-06T00:00:00" maxDate="2021-11-30T00:00:00" count="100">
        <d v="2020-01-06T00:00:00"/>
        <d v="2020-01-13T00:00:00"/>
        <d v="2020-01-20T00:00:00"/>
        <d v="2020-01-27T00:00:00"/>
        <d v="2020-02-03T00:00:00"/>
        <d v="2020-02-10T00:00:00"/>
        <d v="2020-02-17T00:00:00"/>
        <d v="2020-02-24T00:00:00"/>
        <d v="2020-03-02T00:00:00"/>
        <d v="2020-03-09T00:00:00"/>
        <d v="2020-03-16T00:00:00"/>
        <d v="2020-03-23T00:00:00"/>
        <d v="2020-03-30T00:00:00"/>
        <d v="2020-04-06T00:00:00"/>
        <d v="2020-04-13T00:00:00"/>
        <d v="2020-04-20T00:00:00"/>
        <d v="2020-04-27T00:00:00"/>
        <d v="2020-05-04T00:00:00"/>
        <d v="2020-05-11T00:00:00"/>
        <d v="2020-05-18T00:00:00"/>
        <d v="2020-05-25T00:00:00"/>
        <d v="2020-06-01T00:00:00"/>
        <d v="2020-06-08T00:00:00"/>
        <d v="2020-06-15T00:00:00"/>
        <d v="2020-06-22T00:00:00"/>
        <d v="2020-06-29T00:00:00"/>
        <d v="2020-07-06T00:00:00"/>
        <d v="2020-07-13T00:00:00"/>
        <d v="2020-07-20T00:00:00"/>
        <d v="2020-07-27T00:00:00"/>
        <d v="2020-08-03T00:00:00"/>
        <d v="2020-08-10T00:00:00"/>
        <d v="2020-08-17T00:00:00"/>
        <d v="2020-08-24T00:00:00"/>
        <d v="2020-08-31T00:00:00"/>
        <d v="2020-09-07T00:00:00"/>
        <d v="2020-09-14T00:00:00"/>
        <d v="2020-09-21T00:00:00"/>
        <d v="2020-09-28T00:00:00"/>
        <d v="2020-10-05T00:00:00"/>
        <d v="2020-10-12T00:00:00"/>
        <d v="2020-10-19T00:00:00"/>
        <d v="2020-10-26T00:00:00"/>
        <d v="2020-11-02T00:00:00"/>
        <d v="2020-11-09T00:00:00"/>
        <d v="2020-11-16T00:00:00"/>
        <d v="2020-11-23T00:00:00"/>
        <d v="2020-11-30T00:00:00"/>
        <d v="2020-12-07T00:00:00"/>
        <d v="2020-12-14T00:00:00"/>
        <d v="2020-12-21T00:00:00"/>
        <d v="2020-12-28T00:00:00"/>
        <d v="2021-01-04T00:00:00"/>
        <d v="2021-01-11T00:00:00"/>
        <d v="2021-01-18T00:00:00"/>
        <d v="2021-01-25T00:00:00"/>
        <d v="2021-02-01T00:00:00"/>
        <d v="2021-02-08T00:00:00"/>
        <d v="2021-02-15T00:00:00"/>
        <d v="2021-02-22T00:00:00"/>
        <d v="2021-03-01T00:00:00"/>
        <d v="2021-03-08T00:00:00"/>
        <d v="2021-03-15T00:00:00"/>
        <d v="2021-03-22T00:00:00"/>
        <d v="2021-03-29T00:00:00"/>
        <d v="2021-04-05T00:00:00"/>
        <d v="2021-04-12T00:00:00"/>
        <d v="2021-04-19T00:00:00"/>
        <d v="2021-04-26T00:00:00"/>
        <d v="2021-05-03T00:00:00"/>
        <d v="2021-05-10T00:00:00"/>
        <d v="2021-05-17T00:00:00"/>
        <d v="2021-05-24T00:00:00"/>
        <d v="2021-05-31T00:00:00"/>
        <d v="2021-06-07T00:00:00"/>
        <d v="2021-06-14T00:00:00"/>
        <d v="2021-06-21T00:00:00"/>
        <d v="2021-06-28T00:00:00"/>
        <d v="2021-07-05T00:00:00"/>
        <d v="2021-07-12T00:00:00"/>
        <d v="2021-07-19T00:00:00"/>
        <d v="2021-07-26T00:00:00"/>
        <d v="2021-08-02T00:00:00"/>
        <d v="2021-08-09T00:00:00"/>
        <d v="2021-08-16T00:00:00"/>
        <d v="2021-08-23T00:00:00"/>
        <d v="2021-08-30T00:00:00"/>
        <d v="2021-09-06T00:00:00"/>
        <d v="2021-09-13T00:00:00"/>
        <d v="2021-09-20T00:00:00"/>
        <d v="2021-09-27T00:00:00"/>
        <d v="2021-10-04T00:00:00"/>
        <d v="2021-10-11T00:00:00"/>
        <d v="2021-10-18T00:00:00"/>
        <d v="2021-10-25T00:00:00"/>
        <d v="2021-11-01T00:00:00"/>
        <d v="2021-11-08T00:00:00"/>
        <d v="2021-11-15T00:00:00"/>
        <d v="2021-11-22T00:00:00"/>
        <d v="2021-11-29T00:00:00"/>
      </sharedItems>
    </cacheField>
    <cacheField name="Decomp" numFmtId="0">
      <sharedItems containsSemiMixedTypes="0" containsString="0" containsNumber="1" minValue="-3388.7107953784698" maxValue="14420.9825688915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 Bhat" refreshedDate="44840.511777083331" createdVersion="8" refreshedVersion="8" minRefreshableVersion="3" recordCount="221" xr:uid="{175C8287-63FE-469B-B8BD-87D17B0D29EA}">
  <cacheSource type="worksheet">
    <worksheetSource ref="B1:H1048576" sheet="Contribution working sheet"/>
  </cacheSource>
  <cacheFields count="7">
    <cacheField name="Channel" numFmtId="0">
      <sharedItems containsBlank="1" count="5">
        <s v="Auto_Cred"/>
        <s v="Inbound"/>
        <s v="Polo"/>
        <s v="Renda_Extra"/>
        <m/>
      </sharedItems>
    </cacheField>
    <cacheField name="Measures" numFmtId="0">
      <sharedItems containsBlank="1"/>
    </cacheField>
    <cacheField name="H1'21" numFmtId="0">
      <sharedItems containsString="0" containsBlank="1" containsNumber="1" minValue="-76634.638653849135" maxValue="111041.1842086126"/>
    </cacheField>
    <cacheField name="H2'21" numFmtId="0">
      <sharedItems containsString="0" containsBlank="1" containsNumber="1" minValue="-72868.264392168261" maxValue="132526.11788424038"/>
    </cacheField>
    <cacheField name="Level 1" numFmtId="0">
      <sharedItems containsBlank="1"/>
    </cacheField>
    <cacheField name="Level 2" numFmtId="0">
      <sharedItems containsBlank="1" containsMixedTypes="1" containsNumber="1" containsInteger="1" minValue="0" maxValue="0" count="20">
        <s v="Affiliate"/>
        <s v="Bing"/>
        <s v="Criteo"/>
        <s v="Holiday"/>
        <s v="Base"/>
        <s v="Poly T"/>
        <s v="TikTok"/>
        <s v="Price"/>
        <s v="CCI"/>
        <s v="Facebook"/>
        <s v="Google"/>
        <s v="Headcount"/>
        <s v="TV"/>
        <s v="Seas"/>
        <s v="Intercept"/>
        <s v="Covid"/>
        <s v="Taxa Selic"/>
        <s v="Unemployment"/>
        <m/>
        <n v="0" u="1"/>
      </sharedItems>
    </cacheField>
    <cacheField name="Level 3" numFmtId="0">
      <sharedItems containsBlank="1" containsMixedTypes="1" containsNumber="1" containsInteger="1" minValue="0" maxValue="0" count="24">
        <s v="Affiliate"/>
        <s v="Bing"/>
        <s v="Criteo"/>
        <s v="Holiday"/>
        <s v="Base"/>
        <s v="Poly T"/>
        <s v="TikTok"/>
        <s v="Price"/>
        <s v="CCI"/>
        <s v="FB Stone Leads"/>
        <s v="FB Stone SA"/>
        <s v="FB Ton"/>
        <s v="Google Stone"/>
        <s v="Google Ton"/>
        <s v="Headcount"/>
        <s v="Open TV"/>
        <s v="Pay TV"/>
        <s v="Seas"/>
        <s v="Intercept"/>
        <s v="Covid"/>
        <s v="Taxa Selic"/>
        <s v="Unemployment"/>
        <m/>
        <n v="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s v="Renda_Extra"/>
    <s v="AC_Affliate_Spends_M_GM"/>
    <n v="0"/>
    <n v="0"/>
    <s v="1. Marketing"/>
    <x v="0"/>
    <x v="0"/>
  </r>
  <r>
    <s v="Renda_Extra"/>
    <s v="AC_Bing_Imp_GM"/>
    <n v="0"/>
    <n v="0"/>
    <s v="1. Marketing"/>
    <x v="1"/>
    <x v="1"/>
  </r>
  <r>
    <s v="Renda_Extra"/>
    <s v="AC_Criteo_Imp_GM"/>
    <n v="0"/>
    <n v="0"/>
    <s v="1. Marketing"/>
    <x v="2"/>
    <x v="2"/>
  </r>
  <r>
    <s v="Renda_Extra"/>
    <s v="AC_Easter"/>
    <n v="0"/>
    <n v="0"/>
    <s v="3. Base"/>
    <x v="3"/>
    <x v="3"/>
  </r>
  <r>
    <s v="Renda_Extra"/>
    <s v="AC_H_rep_2020"/>
    <n v="0"/>
    <n v="0"/>
    <s v="3. Base"/>
    <x v="3"/>
    <x v="3"/>
  </r>
  <r>
    <s v="Renda_Extra"/>
    <s v="AC_Post_Easter"/>
    <n v="0"/>
    <n v="0"/>
    <s v="3. Base"/>
    <x v="3"/>
    <x v="3"/>
  </r>
  <r>
    <s v="Renda_Extra"/>
    <s v="AC_PreEaster"/>
    <n v="0"/>
    <n v="0"/>
    <s v="3. Base"/>
    <x v="3"/>
    <x v="3"/>
  </r>
  <r>
    <s v="Renda_Extra"/>
    <s v="AC_PreH_Ind_2020"/>
    <n v="0"/>
    <n v="0"/>
    <s v="3. Base"/>
    <x v="3"/>
    <x v="3"/>
  </r>
  <r>
    <s v="Renda_Extra"/>
    <s v="AC_PreHNov_D1"/>
    <n v="0"/>
    <n v="0"/>
    <s v="3. Base"/>
    <x v="3"/>
    <x v="3"/>
  </r>
  <r>
    <s v="Renda_Extra"/>
    <s v="AC_PreXmas_2020"/>
    <n v="0"/>
    <n v="0"/>
    <s v="3. Base"/>
    <x v="3"/>
    <x v="3"/>
  </r>
  <r>
    <s v="Renda_Extra"/>
    <s v="AC_PT_New"/>
    <n v="0"/>
    <n v="0"/>
    <s v="3. Base"/>
    <x v="3"/>
    <x v="3"/>
  </r>
  <r>
    <s v="Renda_Extra"/>
    <s v="AC_Seas_New"/>
    <n v="0"/>
    <n v="0"/>
    <s v="3. Base"/>
    <x v="3"/>
    <x v="3"/>
  </r>
  <r>
    <s v="Renda_Extra"/>
    <s v="AC_TikTok_Imp_GM"/>
    <n v="0"/>
    <n v="0"/>
    <s v="1. Marketing"/>
    <x v="4"/>
    <x v="4"/>
  </r>
  <r>
    <s v="Renda_Extra"/>
    <s v="Avg_Price_2020"/>
    <n v="0"/>
    <n v="0"/>
    <s v="2. Pricing"/>
    <x v="5"/>
    <x v="5"/>
  </r>
  <r>
    <s v="Renda_Extra"/>
    <s v="Avg_Price_2021"/>
    <n v="-28416.582605199237"/>
    <n v="-28284.892988975898"/>
    <s v="2. Pricing"/>
    <x v="5"/>
    <x v="5"/>
  </r>
  <r>
    <s v="Renda_Extra"/>
    <s v="Consumer_Confidence_Index"/>
    <n v="582.79525045487617"/>
    <n v="513.45611900594406"/>
    <s v="3. Base"/>
    <x v="3"/>
    <x v="3"/>
  </r>
  <r>
    <s v="Renda_Extra"/>
    <s v="FB_Stone_Leads_Imp_2020_GM1"/>
    <n v="0"/>
    <n v="0"/>
    <s v="1. Marketing"/>
    <x v="6"/>
    <x v="6"/>
  </r>
  <r>
    <s v="Renda_Extra"/>
    <s v="FB_Stone_Leads_Imp_2021_GM1"/>
    <n v="6150.9139958942296"/>
    <n v="5690.2046633656792"/>
    <s v="1. Marketing"/>
    <x v="6"/>
    <x v="6"/>
  </r>
  <r>
    <s v="Renda_Extra"/>
    <s v="FB_Stone_SA_Imp_2020_GM2"/>
    <n v="0"/>
    <n v="0"/>
    <s v="1. Marketing"/>
    <x v="6"/>
    <x v="7"/>
  </r>
  <r>
    <s v="Renda_Extra"/>
    <s v="FB_Stone_SA_Imp_2021_GM1"/>
    <n v="521.97113263787276"/>
    <n v="471.94051224707243"/>
    <s v="1. Marketing"/>
    <x v="6"/>
    <x v="7"/>
  </r>
  <r>
    <s v="Renda_Extra"/>
    <s v="FB_TON_Imp_2020_GM1"/>
    <n v="0"/>
    <n v="0"/>
    <s v="1. Marketing"/>
    <x v="6"/>
    <x v="8"/>
  </r>
  <r>
    <s v="Renda_Extra"/>
    <s v="FB_TON_Imp_2021_GM1"/>
    <n v="21553.298607579669"/>
    <n v="22376.317422118733"/>
    <s v="1. Marketing"/>
    <x v="6"/>
    <x v="8"/>
  </r>
  <r>
    <s v="Renda_Extra"/>
    <s v="Google_STONE_Imp_2020_GM1"/>
    <n v="0"/>
    <n v="0"/>
    <s v="1. Marketing"/>
    <x v="7"/>
    <x v="9"/>
  </r>
  <r>
    <s v="Renda_Extra"/>
    <s v="Google_STONE_Imp_2021_GM1"/>
    <n v="301.1583823331469"/>
    <n v="2597.203658315163"/>
    <s v="1. Marketing"/>
    <x v="7"/>
    <x v="9"/>
  </r>
  <r>
    <s v="Renda_Extra"/>
    <s v="Google_TON_Imp_2020_GM1"/>
    <n v="0"/>
    <n v="0"/>
    <s v="1. Marketing"/>
    <x v="7"/>
    <x v="10"/>
  </r>
  <r>
    <s v="Renda_Extra"/>
    <s v="Google_TON_Imp_2021_GM1"/>
    <n v="8080.6420866724911"/>
    <n v="14920.24386847206"/>
    <s v="1. Marketing"/>
    <x v="7"/>
    <x v="10"/>
  </r>
  <r>
    <s v="Renda_Extra"/>
    <s v="IB_Affiliate_Imp_GM"/>
    <n v="0"/>
    <n v="0"/>
    <s v="1. Marketing"/>
    <x v="0"/>
    <x v="0"/>
  </r>
  <r>
    <s v="Renda_Extra"/>
    <s v="IB_Bing_Imp_GM"/>
    <n v="0"/>
    <n v="0"/>
    <s v="1. Marketing"/>
    <x v="1"/>
    <x v="1"/>
  </r>
  <r>
    <s v="Renda_Extra"/>
    <s v="IB_Headcounts_2020"/>
    <n v="0"/>
    <n v="0"/>
    <s v="4. Execution"/>
    <x v="8"/>
    <x v="11"/>
  </r>
  <r>
    <s v="Renda_Extra"/>
    <s v="IB_Headcounts_2021"/>
    <n v="0"/>
    <n v="0"/>
    <s v="4. Execution"/>
    <x v="8"/>
    <x v="11"/>
  </r>
  <r>
    <s v="Renda_Extra"/>
    <s v="IB_OpenTv_Grps_GM"/>
    <n v="0"/>
    <n v="0"/>
    <s v="1. Marketing"/>
    <x v="9"/>
    <x v="12"/>
  </r>
  <r>
    <s v="Renda_Extra"/>
    <s v="IB_PayTv_spends_M_GM"/>
    <n v="0"/>
    <n v="0"/>
    <s v="1. Marketing"/>
    <x v="9"/>
    <x v="13"/>
  </r>
  <r>
    <s v="Renda_Extra"/>
    <s v="IB_PolyTrend"/>
    <n v="0"/>
    <n v="0"/>
    <s v="3. Base"/>
    <x v="3"/>
    <x v="3"/>
  </r>
  <r>
    <s v="Renda_Extra"/>
    <s v="IB_Seas_New"/>
    <n v="0"/>
    <n v="0"/>
    <s v="3. Base"/>
    <x v="3"/>
    <x v="3"/>
  </r>
  <r>
    <s v="Renda_Extra"/>
    <s v="IB_TikTok_Imp_GM"/>
    <n v="0"/>
    <n v="0"/>
    <s v="1. Marketing"/>
    <x v="4"/>
    <x v="4"/>
  </r>
  <r>
    <s v="Renda_Extra"/>
    <s v="INTERCEPT"/>
    <n v="28885.842334529163"/>
    <n v="24441.86659075545"/>
    <s v="3. Base"/>
    <x v="3"/>
    <x v="3"/>
  </r>
  <r>
    <s v="Renda_Extra"/>
    <s v="Mobility_Residential"/>
    <n v="-4022.7639583266364"/>
    <n v="-1664.701977527485"/>
    <s v="3. Base"/>
    <x v="3"/>
    <x v="3"/>
  </r>
  <r>
    <s v="Renda_Extra"/>
    <s v="NY_2020"/>
    <n v="0"/>
    <n v="0"/>
    <s v="3. Base"/>
    <x v="3"/>
    <x v="3"/>
  </r>
  <r>
    <s v="Renda_Extra"/>
    <s v="NY_2020_R_AC"/>
    <n v="0"/>
    <n v="0"/>
    <s v="3. Base"/>
    <x v="3"/>
    <x v="3"/>
  </r>
  <r>
    <s v="Renda_Extra"/>
    <s v="NY_2020_R_IB"/>
    <n v="0"/>
    <n v="0"/>
    <s v="3. Base"/>
    <x v="3"/>
    <x v="3"/>
  </r>
  <r>
    <s v="Renda_Extra"/>
    <s v="PL_DFEB24"/>
    <n v="0"/>
    <n v="0"/>
    <s v="3. Base"/>
    <x v="3"/>
    <x v="3"/>
  </r>
  <r>
    <s v="Renda_Extra"/>
    <s v="PL_DOct25_2021_V2"/>
    <n v="0"/>
    <n v="0"/>
    <s v="3. Base"/>
    <x v="3"/>
    <x v="3"/>
  </r>
  <r>
    <s v="Renda_Extra"/>
    <s v="PL_HDIP"/>
    <n v="0"/>
    <n v="0"/>
    <s v="3. Base"/>
    <x v="3"/>
    <x v="3"/>
  </r>
  <r>
    <s v="Renda_Extra"/>
    <s v="PL_PolyTrend"/>
    <n v="0"/>
    <n v="0"/>
    <s v="3. Base"/>
    <x v="3"/>
    <x v="3"/>
  </r>
  <r>
    <s v="Renda_Extra"/>
    <s v="PL_PreEaster_2021"/>
    <n v="0"/>
    <n v="0"/>
    <s v="3. Base"/>
    <x v="3"/>
    <x v="3"/>
  </r>
  <r>
    <s v="Renda_Extra"/>
    <s v="PL_PreH_May2020"/>
    <n v="0"/>
    <n v="0"/>
    <s v="3. Base"/>
    <x v="3"/>
    <x v="3"/>
  </r>
  <r>
    <s v="Renda_Extra"/>
    <s v="PL_Seas_New"/>
    <n v="0"/>
    <n v="0"/>
    <s v="3. Base"/>
    <x v="3"/>
    <x v="3"/>
  </r>
  <r>
    <s v="Renda_Extra"/>
    <s v="Polo_Headcounts_2020"/>
    <n v="0"/>
    <n v="0"/>
    <s v="4. Execution"/>
    <x v="8"/>
    <x v="11"/>
  </r>
  <r>
    <s v="Renda_Extra"/>
    <s v="Polo_Headcounts_2021"/>
    <n v="0"/>
    <n v="0"/>
    <s v="4. Execution"/>
    <x v="8"/>
    <x v="11"/>
  </r>
  <r>
    <s v="Renda_Extra"/>
    <s v="Polo_OpenTv_Grps_GM"/>
    <n v="0"/>
    <n v="0"/>
    <s v="1. Marketing"/>
    <x v="9"/>
    <x v="12"/>
  </r>
  <r>
    <s v="Renda_Extra"/>
    <s v="Polo_PayTv_spends_M_GM"/>
    <n v="0"/>
    <n v="0"/>
    <s v="1. Marketing"/>
    <x v="9"/>
    <x v="13"/>
  </r>
  <r>
    <s v="Renda_Extra"/>
    <s v="PreH_BF_RD"/>
    <n v="0"/>
    <n v="186.74493567829319"/>
    <s v="3. Base"/>
    <x v="3"/>
    <x v="3"/>
  </r>
  <r>
    <s v="Renda_Extra"/>
    <s v="RE_Affliate_Paid_Orders_GM"/>
    <n v="0.48267737690872398"/>
    <n v="117.55534371663201"/>
    <s v="1. Marketing"/>
    <x v="0"/>
    <x v="0"/>
  </r>
  <r>
    <s v="Renda_Extra"/>
    <s v="RE_Bing_Imp_GM"/>
    <n v="66.676725512090513"/>
    <n v="8.0028669979518234"/>
    <s v="1. Marketing"/>
    <x v="1"/>
    <x v="1"/>
  </r>
  <r>
    <s v="Renda_Extra"/>
    <s v="RE_Criteo_Imp_GM"/>
    <n v="47.46133610001953"/>
    <n v="564.21390770915878"/>
    <s v="1. Marketing"/>
    <x v="2"/>
    <x v="2"/>
  </r>
  <r>
    <s v="Renda_Extra"/>
    <s v="RE_PolyTrend_New"/>
    <n v="3708.0538799500032"/>
    <n v="10696.249475777246"/>
    <s v="3. Base"/>
    <x v="3"/>
    <x v="3"/>
  </r>
  <r>
    <s v="Renda_Extra"/>
    <s v="RE_Seas"/>
    <n v="76957.116044744354"/>
    <n v="226044.64767890505"/>
    <s v="3. Base"/>
    <x v="3"/>
    <x v="3"/>
  </r>
  <r>
    <s v="Renda_Extra"/>
    <s v="RE_TikTok_Imp_GM"/>
    <n v="14.024142483697059"/>
    <n v="352.37894508306954"/>
    <s v="1. Marketing"/>
    <x v="4"/>
    <x v="4"/>
  </r>
  <r>
    <s v="Renda_Extra"/>
    <s v="Taxa_Selic"/>
    <n v="-5234.3864039852024"/>
    <n v="-9663.4825919726718"/>
    <s v="3. Base"/>
    <x v="3"/>
    <x v="3"/>
  </r>
  <r>
    <s v="Renda_Extra"/>
    <s v="Unemployment_rate"/>
    <n v="-13129.803776263616"/>
    <n v="-10477.9542525738"/>
    <s v="3. Base"/>
    <x v="10"/>
    <x v="14"/>
  </r>
  <r>
    <m/>
    <m/>
    <m/>
    <m/>
    <m/>
    <x v="11"/>
    <x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00">
  <r>
    <s v="INCREMENTAL"/>
    <s v="Media"/>
    <m/>
    <m/>
    <m/>
    <m/>
    <x v="0"/>
    <x v="0"/>
    <s v="Brazil"/>
    <x v="0"/>
    <n v="0"/>
  </r>
  <r>
    <s v="INCREMENTAL"/>
    <s v="Media"/>
    <m/>
    <m/>
    <m/>
    <m/>
    <x v="0"/>
    <x v="1"/>
    <s v="Brazil"/>
    <x v="0"/>
    <n v="0"/>
  </r>
  <r>
    <s v="INCREMENTAL"/>
    <s v="Media"/>
    <m/>
    <m/>
    <m/>
    <m/>
    <x v="0"/>
    <x v="2"/>
    <s v="Brazil"/>
    <x v="0"/>
    <n v="0"/>
  </r>
  <r>
    <s v="INCREMENTAL"/>
    <s v="Media"/>
    <m/>
    <m/>
    <m/>
    <m/>
    <x v="0"/>
    <x v="3"/>
    <s v="Brazil"/>
    <x v="0"/>
    <n v="0"/>
  </r>
  <r>
    <s v="INCREMENTAL"/>
    <s v="Media"/>
    <m/>
    <m/>
    <m/>
    <m/>
    <x v="1"/>
    <x v="0"/>
    <s v="Brazil"/>
    <x v="0"/>
    <n v="0"/>
  </r>
  <r>
    <s v="INCREMENTAL"/>
    <s v="Media"/>
    <m/>
    <m/>
    <m/>
    <m/>
    <x v="1"/>
    <x v="1"/>
    <s v="Brazil"/>
    <x v="0"/>
    <n v="0"/>
  </r>
  <r>
    <s v="INCREMENTAL"/>
    <s v="Media"/>
    <m/>
    <m/>
    <m/>
    <m/>
    <x v="1"/>
    <x v="2"/>
    <s v="Brazil"/>
    <x v="0"/>
    <n v="0"/>
  </r>
  <r>
    <s v="INCREMENTAL"/>
    <s v="Media"/>
    <m/>
    <m/>
    <m/>
    <m/>
    <x v="1"/>
    <x v="3"/>
    <s v="Brazil"/>
    <x v="0"/>
    <n v="0"/>
  </r>
  <r>
    <s v="INCREMENTAL"/>
    <s v="Media"/>
    <m/>
    <m/>
    <m/>
    <m/>
    <x v="2"/>
    <x v="0"/>
    <s v="Brazil"/>
    <x v="0"/>
    <n v="0"/>
  </r>
  <r>
    <s v="INCREMENTAL"/>
    <s v="Media"/>
    <m/>
    <m/>
    <m/>
    <m/>
    <x v="2"/>
    <x v="1"/>
    <s v="Brazil"/>
    <x v="0"/>
    <n v="0"/>
  </r>
  <r>
    <s v="INCREMENTAL"/>
    <s v="Media"/>
    <m/>
    <m/>
    <m/>
    <m/>
    <x v="2"/>
    <x v="2"/>
    <s v="Brazil"/>
    <x v="0"/>
    <n v="0"/>
  </r>
  <r>
    <s v="INCREMENTAL"/>
    <s v="Media"/>
    <m/>
    <m/>
    <m/>
    <m/>
    <x v="2"/>
    <x v="3"/>
    <s v="Brazil"/>
    <x v="0"/>
    <n v="0"/>
  </r>
  <r>
    <s v="BASE"/>
    <s v="BaseLine"/>
    <m/>
    <m/>
    <m/>
    <m/>
    <x v="3"/>
    <x v="0"/>
    <s v="Brazil"/>
    <x v="0"/>
    <n v="0"/>
  </r>
  <r>
    <s v="BASE"/>
    <s v="BaseLine"/>
    <m/>
    <m/>
    <m/>
    <m/>
    <x v="3"/>
    <x v="1"/>
    <s v="Brazil"/>
    <x v="0"/>
    <n v="0"/>
  </r>
  <r>
    <s v="BASE"/>
    <s v="BaseLine"/>
    <m/>
    <m/>
    <m/>
    <m/>
    <x v="3"/>
    <x v="2"/>
    <s v="Brazil"/>
    <x v="0"/>
    <n v="0"/>
  </r>
  <r>
    <s v="BASE"/>
    <s v="BaseLine"/>
    <m/>
    <m/>
    <m/>
    <m/>
    <x v="3"/>
    <x v="3"/>
    <s v="Brazil"/>
    <x v="0"/>
    <n v="0"/>
  </r>
  <r>
    <s v="BASE"/>
    <s v="BaseLine"/>
    <m/>
    <m/>
    <m/>
    <m/>
    <x v="4"/>
    <x v="0"/>
    <s v="Brazil"/>
    <x v="0"/>
    <n v="0"/>
  </r>
  <r>
    <s v="BASE"/>
    <s v="BaseLine"/>
    <m/>
    <m/>
    <m/>
    <m/>
    <x v="4"/>
    <x v="1"/>
    <s v="Brazil"/>
    <x v="0"/>
    <n v="0"/>
  </r>
  <r>
    <s v="BASE"/>
    <s v="BaseLine"/>
    <m/>
    <m/>
    <m/>
    <m/>
    <x v="4"/>
    <x v="2"/>
    <s v="Brazil"/>
    <x v="0"/>
    <n v="0"/>
  </r>
  <r>
    <s v="BASE"/>
    <s v="BaseLine"/>
    <m/>
    <m/>
    <m/>
    <m/>
    <x v="4"/>
    <x v="3"/>
    <s v="Brazil"/>
    <x v="0"/>
    <n v="0"/>
  </r>
  <r>
    <s v="BASE"/>
    <s v="BaseLine"/>
    <m/>
    <m/>
    <m/>
    <m/>
    <x v="5"/>
    <x v="0"/>
    <s v="Brazil"/>
    <x v="0"/>
    <n v="0"/>
  </r>
  <r>
    <s v="BASE"/>
    <s v="BaseLine"/>
    <m/>
    <m/>
    <m/>
    <m/>
    <x v="5"/>
    <x v="1"/>
    <s v="Brazil"/>
    <x v="0"/>
    <n v="0"/>
  </r>
  <r>
    <s v="BASE"/>
    <s v="BaseLine"/>
    <m/>
    <m/>
    <m/>
    <m/>
    <x v="5"/>
    <x v="2"/>
    <s v="Brazil"/>
    <x v="0"/>
    <n v="0"/>
  </r>
  <r>
    <s v="BASE"/>
    <s v="BaseLine"/>
    <m/>
    <m/>
    <m/>
    <m/>
    <x v="5"/>
    <x v="3"/>
    <s v="Brazil"/>
    <x v="0"/>
    <n v="0"/>
  </r>
  <r>
    <s v="BASE"/>
    <s v="BaseLine"/>
    <m/>
    <m/>
    <m/>
    <m/>
    <x v="6"/>
    <x v="0"/>
    <s v="Brazil"/>
    <x v="0"/>
    <n v="0"/>
  </r>
  <r>
    <s v="BASE"/>
    <s v="BaseLine"/>
    <m/>
    <m/>
    <m/>
    <m/>
    <x v="6"/>
    <x v="1"/>
    <s v="Brazil"/>
    <x v="0"/>
    <n v="0"/>
  </r>
  <r>
    <s v="BASE"/>
    <s v="BaseLine"/>
    <m/>
    <m/>
    <m/>
    <m/>
    <x v="6"/>
    <x v="2"/>
    <s v="Brazil"/>
    <x v="0"/>
    <n v="0"/>
  </r>
  <r>
    <s v="BASE"/>
    <s v="BaseLine"/>
    <m/>
    <m/>
    <m/>
    <m/>
    <x v="6"/>
    <x v="3"/>
    <s v="Brazil"/>
    <x v="0"/>
    <n v="0"/>
  </r>
  <r>
    <s v="BASE"/>
    <s v="BaseLine"/>
    <m/>
    <m/>
    <m/>
    <m/>
    <x v="7"/>
    <x v="0"/>
    <s v="Brazil"/>
    <x v="0"/>
    <n v="0"/>
  </r>
  <r>
    <s v="BASE"/>
    <s v="BaseLine"/>
    <m/>
    <m/>
    <m/>
    <m/>
    <x v="7"/>
    <x v="1"/>
    <s v="Brazil"/>
    <x v="0"/>
    <n v="0"/>
  </r>
  <r>
    <s v="BASE"/>
    <s v="BaseLine"/>
    <m/>
    <m/>
    <m/>
    <m/>
    <x v="7"/>
    <x v="2"/>
    <s v="Brazil"/>
    <x v="0"/>
    <n v="0"/>
  </r>
  <r>
    <s v="BASE"/>
    <s v="BaseLine"/>
    <m/>
    <m/>
    <m/>
    <m/>
    <x v="7"/>
    <x v="3"/>
    <s v="Brazil"/>
    <x v="0"/>
    <n v="0"/>
  </r>
  <r>
    <s v="BASE"/>
    <s v="BaseLine"/>
    <m/>
    <m/>
    <m/>
    <m/>
    <x v="8"/>
    <x v="0"/>
    <s v="Brazil"/>
    <x v="0"/>
    <n v="93.177616605473503"/>
  </r>
  <r>
    <s v="BASE"/>
    <s v="BaseLine"/>
    <m/>
    <m/>
    <m/>
    <m/>
    <x v="8"/>
    <x v="1"/>
    <s v="Brazil"/>
    <x v="0"/>
    <n v="0"/>
  </r>
  <r>
    <s v="BASE"/>
    <s v="BaseLine"/>
    <m/>
    <m/>
    <m/>
    <m/>
    <x v="8"/>
    <x v="2"/>
    <s v="Brazil"/>
    <x v="0"/>
    <n v="0"/>
  </r>
  <r>
    <s v="BASE"/>
    <s v="BaseLine"/>
    <m/>
    <m/>
    <m/>
    <m/>
    <x v="8"/>
    <x v="3"/>
    <s v="Brazil"/>
    <x v="0"/>
    <n v="0"/>
  </r>
  <r>
    <s v="INCREMENTAL"/>
    <s v="Media"/>
    <m/>
    <m/>
    <m/>
    <m/>
    <x v="9"/>
    <x v="0"/>
    <s v="Brazil"/>
    <x v="0"/>
    <n v="0"/>
  </r>
  <r>
    <s v="INCREMENTAL"/>
    <s v="Media"/>
    <m/>
    <m/>
    <m/>
    <m/>
    <x v="9"/>
    <x v="1"/>
    <s v="Brazil"/>
    <x v="0"/>
    <n v="0"/>
  </r>
  <r>
    <s v="INCREMENTAL"/>
    <s v="Media"/>
    <m/>
    <m/>
    <m/>
    <m/>
    <x v="9"/>
    <x v="2"/>
    <s v="Brazil"/>
    <x v="0"/>
    <n v="0"/>
  </r>
  <r>
    <s v="INCREMENTAL"/>
    <s v="Media"/>
    <m/>
    <m/>
    <m/>
    <m/>
    <x v="9"/>
    <x v="3"/>
    <s v="Brazil"/>
    <x v="0"/>
    <n v="0"/>
  </r>
  <r>
    <s v="BASE"/>
    <s v="Price"/>
    <m/>
    <m/>
    <m/>
    <m/>
    <x v="10"/>
    <x v="0"/>
    <s v="Brazil"/>
    <x v="0"/>
    <n v="-971.43026418831096"/>
  </r>
  <r>
    <s v="BASE"/>
    <s v="Price"/>
    <m/>
    <m/>
    <m/>
    <m/>
    <x v="10"/>
    <x v="1"/>
    <s v="Brazil"/>
    <x v="0"/>
    <n v="0"/>
  </r>
  <r>
    <s v="BASE"/>
    <s v="Price"/>
    <m/>
    <m/>
    <m/>
    <m/>
    <x v="10"/>
    <x v="2"/>
    <s v="Brazil"/>
    <x v="0"/>
    <n v="0"/>
  </r>
  <r>
    <s v="BASE"/>
    <s v="Price"/>
    <m/>
    <m/>
    <m/>
    <m/>
    <x v="10"/>
    <x v="3"/>
    <s v="Brazil"/>
    <x v="0"/>
    <n v="0"/>
  </r>
  <r>
    <s v="BASE"/>
    <s v="Price"/>
    <m/>
    <m/>
    <m/>
    <m/>
    <x v="11"/>
    <x v="0"/>
    <s v="Brazil"/>
    <x v="0"/>
    <n v="0"/>
  </r>
  <r>
    <s v="BASE"/>
    <s v="Price"/>
    <m/>
    <m/>
    <m/>
    <m/>
    <x v="11"/>
    <x v="1"/>
    <s v="Brazil"/>
    <x v="0"/>
    <n v="0"/>
  </r>
  <r>
    <s v="BASE"/>
    <s v="Price"/>
    <m/>
    <m/>
    <m/>
    <m/>
    <x v="11"/>
    <x v="2"/>
    <s v="Brazil"/>
    <x v="0"/>
    <n v="0"/>
  </r>
  <r>
    <s v="BASE"/>
    <s v="Price"/>
    <m/>
    <m/>
    <m/>
    <m/>
    <x v="11"/>
    <x v="3"/>
    <s v="Brazil"/>
    <x v="0"/>
    <n v="0"/>
  </r>
  <r>
    <s v="BASE"/>
    <s v="BaseLine"/>
    <m/>
    <m/>
    <m/>
    <m/>
    <x v="12"/>
    <x v="0"/>
    <s v="Brazil"/>
    <x v="0"/>
    <n v="459.42898326125299"/>
  </r>
  <r>
    <s v="BASE"/>
    <s v="BaseLine"/>
    <m/>
    <m/>
    <m/>
    <m/>
    <x v="12"/>
    <x v="1"/>
    <s v="Brazil"/>
    <x v="0"/>
    <n v="828.23919460895399"/>
  </r>
  <r>
    <s v="BASE"/>
    <s v="BaseLine"/>
    <m/>
    <m/>
    <m/>
    <m/>
    <x v="12"/>
    <x v="2"/>
    <s v="Brazil"/>
    <x v="0"/>
    <n v="1015.37911586134"/>
  </r>
  <r>
    <s v="BASE"/>
    <s v="BaseLine"/>
    <m/>
    <m/>
    <m/>
    <m/>
    <x v="12"/>
    <x v="3"/>
    <s v="Brazil"/>
    <x v="0"/>
    <n v="26.893425809735501"/>
  </r>
  <r>
    <s v="INCREMENTAL"/>
    <s v="Media"/>
    <m/>
    <m/>
    <m/>
    <m/>
    <x v="13"/>
    <x v="0"/>
    <s v="Brazil"/>
    <x v="0"/>
    <n v="65.807113643705094"/>
  </r>
  <r>
    <s v="INCREMENTAL"/>
    <s v="Media"/>
    <m/>
    <m/>
    <m/>
    <m/>
    <x v="13"/>
    <x v="1"/>
    <s v="Brazil"/>
    <x v="0"/>
    <n v="81.521839640934601"/>
  </r>
  <r>
    <s v="INCREMENTAL"/>
    <s v="Media"/>
    <m/>
    <m/>
    <m/>
    <m/>
    <x v="13"/>
    <x v="2"/>
    <s v="Brazil"/>
    <x v="0"/>
    <n v="72.459647361008905"/>
  </r>
  <r>
    <s v="INCREMENTAL"/>
    <s v="Media"/>
    <m/>
    <m/>
    <m/>
    <m/>
    <x v="13"/>
    <x v="3"/>
    <s v="Brazil"/>
    <x v="0"/>
    <n v="0"/>
  </r>
  <r>
    <s v="INCREMENTAL"/>
    <s v="Media"/>
    <m/>
    <m/>
    <m/>
    <m/>
    <x v="14"/>
    <x v="0"/>
    <s v="Brazil"/>
    <x v="0"/>
    <n v="0"/>
  </r>
  <r>
    <s v="INCREMENTAL"/>
    <s v="Media"/>
    <m/>
    <m/>
    <m/>
    <m/>
    <x v="14"/>
    <x v="1"/>
    <s v="Brazil"/>
    <x v="0"/>
    <n v="0"/>
  </r>
  <r>
    <s v="INCREMENTAL"/>
    <s v="Media"/>
    <m/>
    <m/>
    <m/>
    <m/>
    <x v="14"/>
    <x v="2"/>
    <s v="Brazil"/>
    <x v="0"/>
    <n v="0"/>
  </r>
  <r>
    <s v="INCREMENTAL"/>
    <s v="Media"/>
    <m/>
    <m/>
    <m/>
    <m/>
    <x v="14"/>
    <x v="3"/>
    <s v="Brazil"/>
    <x v="0"/>
    <n v="0"/>
  </r>
  <r>
    <s v="INCREMENTAL"/>
    <s v="Media"/>
    <m/>
    <m/>
    <m/>
    <m/>
    <x v="15"/>
    <x v="0"/>
    <s v="Brazil"/>
    <x v="0"/>
    <n v="0.46012922083754199"/>
  </r>
  <r>
    <s v="INCREMENTAL"/>
    <s v="Media"/>
    <m/>
    <m/>
    <m/>
    <m/>
    <x v="15"/>
    <x v="1"/>
    <s v="Brazil"/>
    <x v="0"/>
    <n v="0.42580526481000702"/>
  </r>
  <r>
    <s v="INCREMENTAL"/>
    <s v="Media"/>
    <m/>
    <m/>
    <m/>
    <m/>
    <x v="15"/>
    <x v="2"/>
    <s v="Brazil"/>
    <x v="0"/>
    <n v="0.29047718531414501"/>
  </r>
  <r>
    <s v="INCREMENTAL"/>
    <s v="Media"/>
    <m/>
    <m/>
    <m/>
    <m/>
    <x v="15"/>
    <x v="3"/>
    <s v="Brazil"/>
    <x v="0"/>
    <n v="0"/>
  </r>
  <r>
    <s v="INCREMENTAL"/>
    <s v="Media"/>
    <m/>
    <m/>
    <m/>
    <m/>
    <x v="16"/>
    <x v="0"/>
    <s v="Brazil"/>
    <x v="0"/>
    <n v="0"/>
  </r>
  <r>
    <s v="INCREMENTAL"/>
    <s v="Media"/>
    <m/>
    <m/>
    <m/>
    <m/>
    <x v="16"/>
    <x v="1"/>
    <s v="Brazil"/>
    <x v="0"/>
    <n v="0"/>
  </r>
  <r>
    <s v="INCREMENTAL"/>
    <s v="Media"/>
    <m/>
    <m/>
    <m/>
    <m/>
    <x v="16"/>
    <x v="2"/>
    <s v="Brazil"/>
    <x v="0"/>
    <n v="0"/>
  </r>
  <r>
    <s v="INCREMENTAL"/>
    <s v="Media"/>
    <m/>
    <m/>
    <m/>
    <m/>
    <x v="16"/>
    <x v="3"/>
    <s v="Brazil"/>
    <x v="0"/>
    <n v="0"/>
  </r>
  <r>
    <s v="INCREMENTAL"/>
    <s v="Media"/>
    <m/>
    <m/>
    <m/>
    <m/>
    <x v="17"/>
    <x v="0"/>
    <s v="Brazil"/>
    <x v="0"/>
    <n v="0"/>
  </r>
  <r>
    <s v="INCREMENTAL"/>
    <s v="Media"/>
    <m/>
    <m/>
    <m/>
    <m/>
    <x v="17"/>
    <x v="1"/>
    <s v="Brazil"/>
    <x v="0"/>
    <n v="0"/>
  </r>
  <r>
    <s v="INCREMENTAL"/>
    <s v="Media"/>
    <m/>
    <m/>
    <m/>
    <m/>
    <x v="17"/>
    <x v="2"/>
    <s v="Brazil"/>
    <x v="0"/>
    <n v="0"/>
  </r>
  <r>
    <s v="INCREMENTAL"/>
    <s v="Media"/>
    <m/>
    <m/>
    <m/>
    <m/>
    <x v="17"/>
    <x v="3"/>
    <s v="Brazil"/>
    <x v="0"/>
    <n v="0"/>
  </r>
  <r>
    <s v="INCREMENTAL"/>
    <s v="Media"/>
    <m/>
    <m/>
    <m/>
    <m/>
    <x v="18"/>
    <x v="0"/>
    <s v="Brazil"/>
    <x v="0"/>
    <n v="0"/>
  </r>
  <r>
    <s v="INCREMENTAL"/>
    <s v="Media"/>
    <m/>
    <m/>
    <m/>
    <m/>
    <x v="18"/>
    <x v="1"/>
    <s v="Brazil"/>
    <x v="0"/>
    <n v="0"/>
  </r>
  <r>
    <s v="INCREMENTAL"/>
    <s v="Media"/>
    <m/>
    <m/>
    <m/>
    <m/>
    <x v="18"/>
    <x v="2"/>
    <s v="Brazil"/>
    <x v="0"/>
    <n v="0"/>
  </r>
  <r>
    <s v="INCREMENTAL"/>
    <s v="Media"/>
    <m/>
    <m/>
    <m/>
    <m/>
    <x v="18"/>
    <x v="3"/>
    <s v="Brazil"/>
    <x v="0"/>
    <n v="0"/>
  </r>
  <r>
    <s v="INCREMENTAL"/>
    <s v="Media"/>
    <m/>
    <m/>
    <m/>
    <m/>
    <x v="19"/>
    <x v="0"/>
    <s v="Brazil"/>
    <x v="0"/>
    <n v="15.749209223400801"/>
  </r>
  <r>
    <s v="INCREMENTAL"/>
    <s v="Media"/>
    <m/>
    <m/>
    <m/>
    <m/>
    <x v="19"/>
    <x v="1"/>
    <s v="Brazil"/>
    <x v="0"/>
    <n v="17.908802320991001"/>
  </r>
  <r>
    <s v="INCREMENTAL"/>
    <s v="Media"/>
    <m/>
    <m/>
    <m/>
    <m/>
    <x v="19"/>
    <x v="2"/>
    <s v="Brazil"/>
    <x v="0"/>
    <n v="16.8876874169408"/>
  </r>
  <r>
    <s v="INCREMENTAL"/>
    <s v="Media"/>
    <m/>
    <m/>
    <m/>
    <m/>
    <x v="19"/>
    <x v="3"/>
    <s v="Brazil"/>
    <x v="0"/>
    <n v="0"/>
  </r>
  <r>
    <s v="INCREMENTAL"/>
    <s v="Media"/>
    <m/>
    <m/>
    <m/>
    <m/>
    <x v="20"/>
    <x v="0"/>
    <s v="Brazil"/>
    <x v="0"/>
    <n v="0"/>
  </r>
  <r>
    <s v="INCREMENTAL"/>
    <s v="Media"/>
    <m/>
    <m/>
    <m/>
    <m/>
    <x v="20"/>
    <x v="1"/>
    <s v="Brazil"/>
    <x v="0"/>
    <n v="0"/>
  </r>
  <r>
    <s v="INCREMENTAL"/>
    <s v="Media"/>
    <m/>
    <m/>
    <m/>
    <m/>
    <x v="20"/>
    <x v="2"/>
    <s v="Brazil"/>
    <x v="0"/>
    <n v="0"/>
  </r>
  <r>
    <s v="INCREMENTAL"/>
    <s v="Media"/>
    <m/>
    <m/>
    <m/>
    <m/>
    <x v="20"/>
    <x v="3"/>
    <s v="Brazil"/>
    <x v="0"/>
    <n v="0"/>
  </r>
  <r>
    <s v="INCREMENTAL"/>
    <s v="Media"/>
    <m/>
    <m/>
    <m/>
    <m/>
    <x v="21"/>
    <x v="0"/>
    <s v="Brazil"/>
    <x v="0"/>
    <n v="0"/>
  </r>
  <r>
    <s v="INCREMENTAL"/>
    <s v="Media"/>
    <m/>
    <m/>
    <m/>
    <m/>
    <x v="21"/>
    <x v="1"/>
    <s v="Brazil"/>
    <x v="0"/>
    <n v="0"/>
  </r>
  <r>
    <s v="INCREMENTAL"/>
    <s v="Media"/>
    <m/>
    <m/>
    <m/>
    <m/>
    <x v="21"/>
    <x v="2"/>
    <s v="Brazil"/>
    <x v="0"/>
    <n v="0"/>
  </r>
  <r>
    <s v="INCREMENTAL"/>
    <s v="Media"/>
    <m/>
    <m/>
    <m/>
    <m/>
    <x v="21"/>
    <x v="3"/>
    <s v="Brazil"/>
    <x v="0"/>
    <n v="0"/>
  </r>
  <r>
    <s v="INCREMENTAL"/>
    <s v="Media"/>
    <m/>
    <m/>
    <m/>
    <m/>
    <x v="22"/>
    <x v="0"/>
    <s v="Brazil"/>
    <x v="0"/>
    <n v="0"/>
  </r>
  <r>
    <s v="INCREMENTAL"/>
    <s v="Media"/>
    <m/>
    <m/>
    <m/>
    <m/>
    <x v="22"/>
    <x v="1"/>
    <s v="Brazil"/>
    <x v="0"/>
    <n v="0"/>
  </r>
  <r>
    <s v="INCREMENTAL"/>
    <s v="Media"/>
    <m/>
    <m/>
    <m/>
    <m/>
    <x v="22"/>
    <x v="2"/>
    <s v="Brazil"/>
    <x v="0"/>
    <n v="0"/>
  </r>
  <r>
    <s v="INCREMENTAL"/>
    <s v="Media"/>
    <m/>
    <m/>
    <m/>
    <m/>
    <x v="22"/>
    <x v="3"/>
    <s v="Brazil"/>
    <x v="0"/>
    <n v="0"/>
  </r>
  <r>
    <s v="INCREMENTAL"/>
    <s v="Media"/>
    <m/>
    <m/>
    <m/>
    <m/>
    <x v="23"/>
    <x v="0"/>
    <s v="Brazil"/>
    <x v="0"/>
    <n v="0"/>
  </r>
  <r>
    <s v="INCREMENTAL"/>
    <s v="Media"/>
    <m/>
    <m/>
    <m/>
    <m/>
    <x v="23"/>
    <x v="1"/>
    <s v="Brazil"/>
    <x v="0"/>
    <n v="0"/>
  </r>
  <r>
    <s v="INCREMENTAL"/>
    <s v="Media"/>
    <m/>
    <m/>
    <m/>
    <m/>
    <x v="23"/>
    <x v="2"/>
    <s v="Brazil"/>
    <x v="0"/>
    <n v="0"/>
  </r>
  <r>
    <s v="INCREMENTAL"/>
    <s v="Media"/>
    <m/>
    <m/>
    <m/>
    <m/>
    <x v="23"/>
    <x v="3"/>
    <s v="Brazil"/>
    <x v="0"/>
    <n v="0"/>
  </r>
  <r>
    <s v="INCREMENTAL"/>
    <s v="Media"/>
    <m/>
    <m/>
    <m/>
    <m/>
    <x v="24"/>
    <x v="0"/>
    <s v="Brazil"/>
    <x v="0"/>
    <n v="0"/>
  </r>
  <r>
    <s v="INCREMENTAL"/>
    <s v="Media"/>
    <m/>
    <m/>
    <m/>
    <m/>
    <x v="24"/>
    <x v="1"/>
    <s v="Brazil"/>
    <x v="0"/>
    <n v="0"/>
  </r>
  <r>
    <s v="INCREMENTAL"/>
    <s v="Media"/>
    <m/>
    <m/>
    <m/>
    <m/>
    <x v="24"/>
    <x v="2"/>
    <s v="Brazil"/>
    <x v="0"/>
    <n v="0"/>
  </r>
  <r>
    <s v="INCREMENTAL"/>
    <s v="Media"/>
    <m/>
    <m/>
    <m/>
    <m/>
    <x v="24"/>
    <x v="3"/>
    <s v="Brazil"/>
    <x v="0"/>
    <n v="0"/>
  </r>
  <r>
    <s v="BASE"/>
    <s v="BaseLine"/>
    <m/>
    <m/>
    <m/>
    <m/>
    <x v="25"/>
    <x v="0"/>
    <s v="Brazil"/>
    <x v="0"/>
    <n v="0"/>
  </r>
  <r>
    <s v="BASE"/>
    <s v="BaseLine"/>
    <m/>
    <m/>
    <m/>
    <m/>
    <x v="25"/>
    <x v="1"/>
    <s v="Brazil"/>
    <x v="0"/>
    <n v="329.85166210174401"/>
  </r>
  <r>
    <s v="BASE"/>
    <s v="BaseLine"/>
    <m/>
    <m/>
    <m/>
    <m/>
    <x v="25"/>
    <x v="2"/>
    <s v="Brazil"/>
    <x v="0"/>
    <n v="0"/>
  </r>
  <r>
    <s v="BASE"/>
    <s v="BaseLine"/>
    <m/>
    <m/>
    <m/>
    <m/>
    <x v="25"/>
    <x v="3"/>
    <s v="Brazil"/>
    <x v="0"/>
    <n v="0"/>
  </r>
  <r>
    <s v="BASE"/>
    <s v="BaseLine"/>
    <m/>
    <m/>
    <m/>
    <m/>
    <x v="26"/>
    <x v="0"/>
    <s v="Brazil"/>
    <x v="0"/>
    <n v="0"/>
  </r>
  <r>
    <s v="BASE"/>
    <s v="BaseLine"/>
    <m/>
    <m/>
    <m/>
    <m/>
    <x v="26"/>
    <x v="1"/>
    <s v="Brazil"/>
    <x v="0"/>
    <n v="0"/>
  </r>
  <r>
    <s v="BASE"/>
    <s v="BaseLine"/>
    <m/>
    <m/>
    <m/>
    <m/>
    <x v="26"/>
    <x v="2"/>
    <s v="Brazil"/>
    <x v="0"/>
    <n v="0"/>
  </r>
  <r>
    <s v="BASE"/>
    <s v="BaseLine"/>
    <m/>
    <m/>
    <m/>
    <m/>
    <x v="26"/>
    <x v="3"/>
    <s v="Brazil"/>
    <x v="0"/>
    <n v="0"/>
  </r>
  <r>
    <s v="INCREMENTAL"/>
    <s v="Media"/>
    <m/>
    <m/>
    <m/>
    <m/>
    <x v="27"/>
    <x v="0"/>
    <s v="Brazil"/>
    <x v="0"/>
    <n v="0"/>
  </r>
  <r>
    <s v="INCREMENTAL"/>
    <s v="Media"/>
    <m/>
    <m/>
    <m/>
    <m/>
    <x v="27"/>
    <x v="1"/>
    <s v="Brazil"/>
    <x v="0"/>
    <n v="0"/>
  </r>
  <r>
    <s v="INCREMENTAL"/>
    <s v="Media"/>
    <m/>
    <m/>
    <m/>
    <m/>
    <x v="27"/>
    <x v="2"/>
    <s v="Brazil"/>
    <x v="0"/>
    <n v="0"/>
  </r>
  <r>
    <s v="INCREMENTAL"/>
    <s v="Media"/>
    <m/>
    <m/>
    <m/>
    <m/>
    <x v="27"/>
    <x v="3"/>
    <s v="Brazil"/>
    <x v="0"/>
    <n v="0"/>
  </r>
  <r>
    <s v="INCREMENTAL"/>
    <s v="Media"/>
    <m/>
    <m/>
    <m/>
    <m/>
    <x v="28"/>
    <x v="0"/>
    <s v="Brazil"/>
    <x v="0"/>
    <n v="0"/>
  </r>
  <r>
    <s v="INCREMENTAL"/>
    <s v="Media"/>
    <m/>
    <m/>
    <m/>
    <m/>
    <x v="28"/>
    <x v="1"/>
    <s v="Brazil"/>
    <x v="0"/>
    <n v="0"/>
  </r>
  <r>
    <s v="INCREMENTAL"/>
    <s v="Media"/>
    <m/>
    <m/>
    <m/>
    <m/>
    <x v="28"/>
    <x v="2"/>
    <s v="Brazil"/>
    <x v="0"/>
    <n v="0"/>
  </r>
  <r>
    <s v="INCREMENTAL"/>
    <s v="Media"/>
    <m/>
    <m/>
    <m/>
    <m/>
    <x v="28"/>
    <x v="3"/>
    <s v="Brazil"/>
    <x v="0"/>
    <n v="0"/>
  </r>
  <r>
    <s v="BASE"/>
    <s v="BaseLine"/>
    <m/>
    <m/>
    <m/>
    <m/>
    <x v="29"/>
    <x v="0"/>
    <s v="Brazil"/>
    <x v="0"/>
    <n v="0"/>
  </r>
  <r>
    <s v="BASE"/>
    <s v="BaseLine"/>
    <m/>
    <m/>
    <m/>
    <m/>
    <x v="29"/>
    <x v="1"/>
    <s v="Brazil"/>
    <x v="0"/>
    <n v="424.65607850504199"/>
  </r>
  <r>
    <s v="BASE"/>
    <s v="BaseLine"/>
    <m/>
    <m/>
    <m/>
    <m/>
    <x v="29"/>
    <x v="2"/>
    <s v="Brazil"/>
    <x v="0"/>
    <n v="0"/>
  </r>
  <r>
    <s v="BASE"/>
    <s v="BaseLine"/>
    <m/>
    <m/>
    <m/>
    <m/>
    <x v="29"/>
    <x v="3"/>
    <s v="Brazil"/>
    <x v="0"/>
    <n v="0"/>
  </r>
  <r>
    <s v="BASE"/>
    <s v="BaseLine"/>
    <m/>
    <m/>
    <m/>
    <m/>
    <x v="30"/>
    <x v="0"/>
    <s v="Brazil"/>
    <x v="0"/>
    <n v="0"/>
  </r>
  <r>
    <s v="BASE"/>
    <s v="BaseLine"/>
    <m/>
    <m/>
    <m/>
    <m/>
    <x v="30"/>
    <x v="1"/>
    <s v="Brazil"/>
    <x v="0"/>
    <n v="470.02722595791698"/>
  </r>
  <r>
    <s v="BASE"/>
    <s v="BaseLine"/>
    <m/>
    <m/>
    <m/>
    <m/>
    <x v="30"/>
    <x v="2"/>
    <s v="Brazil"/>
    <x v="0"/>
    <n v="0"/>
  </r>
  <r>
    <s v="BASE"/>
    <s v="BaseLine"/>
    <m/>
    <m/>
    <m/>
    <m/>
    <x v="30"/>
    <x v="3"/>
    <s v="Brazil"/>
    <x v="0"/>
    <n v="0"/>
  </r>
  <r>
    <s v="INCREMENTAL"/>
    <s v="Media"/>
    <m/>
    <m/>
    <m/>
    <m/>
    <x v="31"/>
    <x v="0"/>
    <s v="Brazil"/>
    <x v="0"/>
    <n v="0"/>
  </r>
  <r>
    <s v="INCREMENTAL"/>
    <s v="Media"/>
    <m/>
    <m/>
    <m/>
    <m/>
    <x v="31"/>
    <x v="1"/>
    <s v="Brazil"/>
    <x v="0"/>
    <n v="0"/>
  </r>
  <r>
    <s v="INCREMENTAL"/>
    <s v="Media"/>
    <m/>
    <m/>
    <m/>
    <m/>
    <x v="31"/>
    <x v="2"/>
    <s v="Brazil"/>
    <x v="0"/>
    <n v="0"/>
  </r>
  <r>
    <s v="INCREMENTAL"/>
    <s v="Media"/>
    <m/>
    <m/>
    <m/>
    <m/>
    <x v="31"/>
    <x v="3"/>
    <s v="Brazil"/>
    <x v="0"/>
    <n v="0"/>
  </r>
  <r>
    <m/>
    <m/>
    <m/>
    <m/>
    <m/>
    <m/>
    <x v="32"/>
    <x v="0"/>
    <s v="Brazil"/>
    <x v="0"/>
    <n v="1288.8368238743701"/>
  </r>
  <r>
    <m/>
    <m/>
    <m/>
    <m/>
    <m/>
    <m/>
    <x v="32"/>
    <x v="1"/>
    <s v="Brazil"/>
    <x v="0"/>
    <n v="943.82215052234096"/>
  </r>
  <r>
    <m/>
    <m/>
    <m/>
    <m/>
    <m/>
    <m/>
    <x v="32"/>
    <x v="2"/>
    <s v="Brazil"/>
    <x v="0"/>
    <n v="1761.1350863528301"/>
  </r>
  <r>
    <m/>
    <m/>
    <m/>
    <m/>
    <m/>
    <m/>
    <x v="32"/>
    <x v="3"/>
    <s v="Brazil"/>
    <x v="0"/>
    <n v="932.29799996955103"/>
  </r>
  <r>
    <s v="BASE"/>
    <s v="BaseLine"/>
    <m/>
    <m/>
    <m/>
    <m/>
    <x v="33"/>
    <x v="0"/>
    <s v="Brazil"/>
    <x v="0"/>
    <n v="0"/>
  </r>
  <r>
    <s v="BASE"/>
    <s v="BaseLine"/>
    <m/>
    <m/>
    <m/>
    <m/>
    <x v="33"/>
    <x v="1"/>
    <s v="Brazil"/>
    <x v="0"/>
    <n v="0"/>
  </r>
  <r>
    <s v="BASE"/>
    <s v="BaseLine"/>
    <m/>
    <m/>
    <m/>
    <m/>
    <x v="33"/>
    <x v="2"/>
    <s v="Brazil"/>
    <x v="0"/>
    <n v="0"/>
  </r>
  <r>
    <s v="BASE"/>
    <s v="BaseLine"/>
    <m/>
    <m/>
    <m/>
    <m/>
    <x v="33"/>
    <x v="3"/>
    <s v="Brazil"/>
    <x v="0"/>
    <n v="0"/>
  </r>
  <r>
    <s v="BASE"/>
    <s v="BaseLine"/>
    <m/>
    <m/>
    <m/>
    <m/>
    <x v="34"/>
    <x v="0"/>
    <s v="Brazil"/>
    <x v="0"/>
    <n v="0"/>
  </r>
  <r>
    <s v="BASE"/>
    <s v="BaseLine"/>
    <m/>
    <m/>
    <m/>
    <m/>
    <x v="34"/>
    <x v="1"/>
    <s v="Brazil"/>
    <x v="0"/>
    <n v="0"/>
  </r>
  <r>
    <s v="BASE"/>
    <s v="BaseLine"/>
    <m/>
    <m/>
    <m/>
    <m/>
    <x v="34"/>
    <x v="2"/>
    <s v="Brazil"/>
    <x v="0"/>
    <n v="0"/>
  </r>
  <r>
    <s v="BASE"/>
    <s v="BaseLine"/>
    <m/>
    <m/>
    <m/>
    <m/>
    <x v="34"/>
    <x v="3"/>
    <s v="Brazil"/>
    <x v="0"/>
    <n v="0"/>
  </r>
  <r>
    <s v="BASE"/>
    <s v="BaseLine"/>
    <s v="NY"/>
    <m/>
    <m/>
    <m/>
    <x v="35"/>
    <x v="0"/>
    <s v="Brazil"/>
    <x v="0"/>
    <n v="0"/>
  </r>
  <r>
    <s v="BASE"/>
    <s v="BaseLine"/>
    <s v="NY"/>
    <m/>
    <m/>
    <m/>
    <x v="35"/>
    <x v="1"/>
    <s v="Brazil"/>
    <x v="0"/>
    <n v="0"/>
  </r>
  <r>
    <s v="BASE"/>
    <s v="BaseLine"/>
    <s v="NY"/>
    <m/>
    <m/>
    <m/>
    <x v="35"/>
    <x v="2"/>
    <s v="Brazil"/>
    <x v="0"/>
    <n v="0"/>
  </r>
  <r>
    <s v="BASE"/>
    <s v="BaseLine"/>
    <s v="NY"/>
    <m/>
    <m/>
    <m/>
    <x v="35"/>
    <x v="3"/>
    <s v="Brazil"/>
    <x v="0"/>
    <n v="0"/>
  </r>
  <r>
    <s v="BASE"/>
    <s v="BaseLine"/>
    <s v="PL_Dummy"/>
    <m/>
    <m/>
    <m/>
    <x v="36"/>
    <x v="0"/>
    <s v="Brazil"/>
    <x v="0"/>
    <n v="0"/>
  </r>
  <r>
    <s v="BASE"/>
    <s v="BaseLine"/>
    <s v="PL_Dummy"/>
    <m/>
    <m/>
    <m/>
    <x v="36"/>
    <x v="1"/>
    <s v="Brazil"/>
    <x v="0"/>
    <n v="0"/>
  </r>
  <r>
    <s v="BASE"/>
    <s v="BaseLine"/>
    <s v="PL_Dummy"/>
    <m/>
    <m/>
    <m/>
    <x v="36"/>
    <x v="2"/>
    <s v="Brazil"/>
    <x v="0"/>
    <n v="0"/>
  </r>
  <r>
    <s v="BASE"/>
    <s v="BaseLine"/>
    <s v="PL_Dummy"/>
    <m/>
    <m/>
    <m/>
    <x v="36"/>
    <x v="3"/>
    <s v="Brazil"/>
    <x v="0"/>
    <n v="0"/>
  </r>
  <r>
    <s v="BASE"/>
    <s v="BaseLine"/>
    <s v="PL_Dummy"/>
    <m/>
    <m/>
    <m/>
    <x v="37"/>
    <x v="0"/>
    <s v="Brazil"/>
    <x v="0"/>
    <n v="0"/>
  </r>
  <r>
    <s v="BASE"/>
    <s v="BaseLine"/>
    <s v="PL_Dummy"/>
    <m/>
    <m/>
    <m/>
    <x v="37"/>
    <x v="1"/>
    <s v="Brazil"/>
    <x v="0"/>
    <n v="0"/>
  </r>
  <r>
    <s v="BASE"/>
    <s v="BaseLine"/>
    <s v="PL_Dummy"/>
    <m/>
    <m/>
    <m/>
    <x v="37"/>
    <x v="2"/>
    <s v="Brazil"/>
    <x v="0"/>
    <n v="0"/>
  </r>
  <r>
    <s v="BASE"/>
    <s v="BaseLine"/>
    <s v="PL_Dummy"/>
    <m/>
    <m/>
    <m/>
    <x v="37"/>
    <x v="3"/>
    <s v="Brazil"/>
    <x v="0"/>
    <n v="0"/>
  </r>
  <r>
    <s v="BASE"/>
    <s v="BaseLine"/>
    <m/>
    <m/>
    <m/>
    <m/>
    <x v="38"/>
    <x v="0"/>
    <s v="Brazil"/>
    <x v="0"/>
    <n v="0"/>
  </r>
  <r>
    <s v="BASE"/>
    <s v="BaseLine"/>
    <m/>
    <m/>
    <m/>
    <m/>
    <x v="38"/>
    <x v="1"/>
    <s v="Brazil"/>
    <x v="0"/>
    <n v="0"/>
  </r>
  <r>
    <s v="BASE"/>
    <s v="BaseLine"/>
    <m/>
    <m/>
    <m/>
    <m/>
    <x v="38"/>
    <x v="2"/>
    <s v="Brazil"/>
    <x v="0"/>
    <n v="0"/>
  </r>
  <r>
    <s v="BASE"/>
    <s v="BaseLine"/>
    <m/>
    <m/>
    <m/>
    <m/>
    <x v="38"/>
    <x v="3"/>
    <s v="Brazil"/>
    <x v="0"/>
    <n v="0"/>
  </r>
  <r>
    <s v="BASE"/>
    <s v="BaseLine"/>
    <m/>
    <m/>
    <m/>
    <m/>
    <x v="39"/>
    <x v="0"/>
    <s v="Brazil"/>
    <x v="0"/>
    <n v="0"/>
  </r>
  <r>
    <s v="BASE"/>
    <s v="BaseLine"/>
    <m/>
    <m/>
    <m/>
    <m/>
    <x v="39"/>
    <x v="1"/>
    <s v="Brazil"/>
    <x v="0"/>
    <n v="0"/>
  </r>
  <r>
    <s v="BASE"/>
    <s v="BaseLine"/>
    <m/>
    <m/>
    <m/>
    <m/>
    <x v="39"/>
    <x v="2"/>
    <s v="Brazil"/>
    <x v="0"/>
    <n v="0"/>
  </r>
  <r>
    <s v="BASE"/>
    <s v="BaseLine"/>
    <m/>
    <m/>
    <m/>
    <m/>
    <x v="39"/>
    <x v="3"/>
    <s v="Brazil"/>
    <x v="0"/>
    <n v="0"/>
  </r>
  <r>
    <s v="BASE"/>
    <s v="BaseLine"/>
    <s v="PL_Dummy"/>
    <m/>
    <m/>
    <m/>
    <x v="40"/>
    <x v="0"/>
    <s v="Brazil"/>
    <x v="0"/>
    <n v="0"/>
  </r>
  <r>
    <s v="BASE"/>
    <s v="BaseLine"/>
    <s v="PL_Dummy"/>
    <m/>
    <m/>
    <m/>
    <x v="40"/>
    <x v="1"/>
    <s v="Brazil"/>
    <x v="0"/>
    <n v="0"/>
  </r>
  <r>
    <s v="BASE"/>
    <s v="BaseLine"/>
    <s v="PL_Dummy"/>
    <m/>
    <m/>
    <m/>
    <x v="40"/>
    <x v="2"/>
    <s v="Brazil"/>
    <x v="0"/>
    <n v="0"/>
  </r>
  <r>
    <s v="BASE"/>
    <s v="BaseLine"/>
    <s v="PL_Dummy"/>
    <m/>
    <m/>
    <m/>
    <x v="40"/>
    <x v="3"/>
    <s v="Brazil"/>
    <x v="0"/>
    <n v="0"/>
  </r>
  <r>
    <s v="BASE"/>
    <s v="BaseLine"/>
    <m/>
    <m/>
    <m/>
    <m/>
    <x v="41"/>
    <x v="0"/>
    <s v="Brazil"/>
    <x v="0"/>
    <n v="0"/>
  </r>
  <r>
    <s v="BASE"/>
    <s v="BaseLine"/>
    <m/>
    <m/>
    <m/>
    <m/>
    <x v="41"/>
    <x v="1"/>
    <s v="Brazil"/>
    <x v="0"/>
    <n v="0"/>
  </r>
  <r>
    <s v="BASE"/>
    <s v="BaseLine"/>
    <m/>
    <m/>
    <m/>
    <m/>
    <x v="41"/>
    <x v="2"/>
    <s v="Brazil"/>
    <x v="0"/>
    <n v="3591.1581010783102"/>
  </r>
  <r>
    <s v="BASE"/>
    <s v="BaseLine"/>
    <m/>
    <m/>
    <m/>
    <m/>
    <x v="41"/>
    <x v="3"/>
    <s v="Brazil"/>
    <x v="0"/>
    <n v="0"/>
  </r>
  <r>
    <s v="BASE"/>
    <s v="BaseLine"/>
    <m/>
    <m/>
    <m/>
    <m/>
    <x v="42"/>
    <x v="0"/>
    <s v="Brazil"/>
    <x v="0"/>
    <n v="0"/>
  </r>
  <r>
    <s v="BASE"/>
    <s v="BaseLine"/>
    <m/>
    <m/>
    <m/>
    <m/>
    <x v="42"/>
    <x v="1"/>
    <s v="Brazil"/>
    <x v="0"/>
    <n v="0"/>
  </r>
  <r>
    <s v="BASE"/>
    <s v="BaseLine"/>
    <m/>
    <m/>
    <m/>
    <m/>
    <x v="42"/>
    <x v="2"/>
    <s v="Brazil"/>
    <x v="0"/>
    <n v="3367.7581787290501"/>
  </r>
  <r>
    <s v="BASE"/>
    <s v="BaseLine"/>
    <m/>
    <m/>
    <m/>
    <m/>
    <x v="42"/>
    <x v="3"/>
    <s v="Brazil"/>
    <x v="0"/>
    <n v="0"/>
  </r>
  <r>
    <s v="BASE"/>
    <s v="BaseLine"/>
    <m/>
    <m/>
    <m/>
    <m/>
    <x v="43"/>
    <x v="0"/>
    <s v="Brazil"/>
    <x v="0"/>
    <n v="0"/>
  </r>
  <r>
    <s v="BASE"/>
    <s v="BaseLine"/>
    <m/>
    <m/>
    <m/>
    <m/>
    <x v="43"/>
    <x v="1"/>
    <s v="Brazil"/>
    <x v="0"/>
    <n v="0"/>
  </r>
  <r>
    <s v="BASE"/>
    <s v="BaseLine"/>
    <m/>
    <m/>
    <m/>
    <m/>
    <x v="43"/>
    <x v="2"/>
    <s v="Brazil"/>
    <x v="0"/>
    <n v="0"/>
  </r>
  <r>
    <s v="BASE"/>
    <s v="BaseLine"/>
    <m/>
    <m/>
    <m/>
    <m/>
    <x v="43"/>
    <x v="3"/>
    <s v="Brazil"/>
    <x v="0"/>
    <n v="0"/>
  </r>
  <r>
    <s v="INCREMENTAL"/>
    <s v="Media"/>
    <m/>
    <m/>
    <m/>
    <m/>
    <x v="44"/>
    <x v="0"/>
    <s v="Brazil"/>
    <x v="0"/>
    <n v="0"/>
  </r>
  <r>
    <s v="INCREMENTAL"/>
    <s v="Media"/>
    <m/>
    <m/>
    <m/>
    <m/>
    <x v="44"/>
    <x v="1"/>
    <s v="Brazil"/>
    <x v="0"/>
    <n v="0"/>
  </r>
  <r>
    <s v="INCREMENTAL"/>
    <s v="Media"/>
    <m/>
    <m/>
    <m/>
    <m/>
    <x v="44"/>
    <x v="2"/>
    <s v="Brazil"/>
    <x v="0"/>
    <n v="0"/>
  </r>
  <r>
    <s v="INCREMENTAL"/>
    <s v="Media"/>
    <m/>
    <m/>
    <m/>
    <m/>
    <x v="44"/>
    <x v="3"/>
    <s v="Brazil"/>
    <x v="0"/>
    <n v="0"/>
  </r>
  <r>
    <s v="INCREMENTAL"/>
    <s v="Media"/>
    <m/>
    <m/>
    <m/>
    <m/>
    <x v="45"/>
    <x v="0"/>
    <s v="Brazil"/>
    <x v="0"/>
    <n v="0"/>
  </r>
  <r>
    <s v="INCREMENTAL"/>
    <s v="Media"/>
    <m/>
    <m/>
    <m/>
    <m/>
    <x v="45"/>
    <x v="1"/>
    <s v="Brazil"/>
    <x v="0"/>
    <n v="0"/>
  </r>
  <r>
    <s v="INCREMENTAL"/>
    <s v="Media"/>
    <m/>
    <m/>
    <m/>
    <m/>
    <x v="45"/>
    <x v="2"/>
    <s v="Brazil"/>
    <x v="0"/>
    <n v="0"/>
  </r>
  <r>
    <s v="INCREMENTAL"/>
    <s v="Media"/>
    <m/>
    <m/>
    <m/>
    <m/>
    <x v="45"/>
    <x v="3"/>
    <s v="Brazil"/>
    <x v="0"/>
    <n v="0"/>
  </r>
  <r>
    <s v="BASE"/>
    <s v="BaseLine"/>
    <m/>
    <m/>
    <m/>
    <m/>
    <x v="46"/>
    <x v="0"/>
    <s v="Brazil"/>
    <x v="0"/>
    <n v="0"/>
  </r>
  <r>
    <s v="BASE"/>
    <s v="BaseLine"/>
    <m/>
    <m/>
    <m/>
    <m/>
    <x v="46"/>
    <x v="1"/>
    <s v="Brazil"/>
    <x v="0"/>
    <n v="0"/>
  </r>
  <r>
    <s v="BASE"/>
    <s v="BaseLine"/>
    <m/>
    <m/>
    <m/>
    <m/>
    <x v="46"/>
    <x v="2"/>
    <s v="Brazil"/>
    <x v="0"/>
    <n v="0"/>
  </r>
  <r>
    <s v="BASE"/>
    <s v="BaseLine"/>
    <m/>
    <m/>
    <m/>
    <m/>
    <x v="46"/>
    <x v="3"/>
    <s v="Brazil"/>
    <x v="0"/>
    <n v="0"/>
  </r>
  <r>
    <s v="INCREMENTAL"/>
    <s v="Media"/>
    <m/>
    <m/>
    <m/>
    <m/>
    <x v="47"/>
    <x v="0"/>
    <s v="Brazil"/>
    <x v="0"/>
    <n v="0"/>
  </r>
  <r>
    <s v="INCREMENTAL"/>
    <s v="Media"/>
    <m/>
    <m/>
    <m/>
    <m/>
    <x v="47"/>
    <x v="1"/>
    <s v="Brazil"/>
    <x v="0"/>
    <n v="0"/>
  </r>
  <r>
    <s v="INCREMENTAL"/>
    <s v="Media"/>
    <m/>
    <m/>
    <m/>
    <m/>
    <x v="47"/>
    <x v="2"/>
    <s v="Brazil"/>
    <x v="0"/>
    <n v="0"/>
  </r>
  <r>
    <s v="INCREMENTAL"/>
    <s v="Media"/>
    <m/>
    <m/>
    <m/>
    <m/>
    <x v="47"/>
    <x v="3"/>
    <s v="Brazil"/>
    <x v="0"/>
    <n v="0"/>
  </r>
  <r>
    <s v="INCREMENTAL"/>
    <s v="Media"/>
    <m/>
    <m/>
    <m/>
    <m/>
    <x v="48"/>
    <x v="0"/>
    <s v="Brazil"/>
    <x v="0"/>
    <n v="0"/>
  </r>
  <r>
    <s v="INCREMENTAL"/>
    <s v="Media"/>
    <m/>
    <m/>
    <m/>
    <m/>
    <x v="48"/>
    <x v="1"/>
    <s v="Brazil"/>
    <x v="0"/>
    <n v="0"/>
  </r>
  <r>
    <s v="INCREMENTAL"/>
    <s v="Media"/>
    <m/>
    <m/>
    <m/>
    <m/>
    <x v="48"/>
    <x v="2"/>
    <s v="Brazil"/>
    <x v="0"/>
    <n v="0"/>
  </r>
  <r>
    <s v="INCREMENTAL"/>
    <s v="Media"/>
    <m/>
    <m/>
    <m/>
    <m/>
    <x v="48"/>
    <x v="3"/>
    <s v="Brazil"/>
    <x v="0"/>
    <n v="0"/>
  </r>
  <r>
    <s v="INCREMENTAL"/>
    <s v="Media"/>
    <m/>
    <m/>
    <m/>
    <m/>
    <x v="49"/>
    <x v="0"/>
    <s v="Brazil"/>
    <x v="0"/>
    <n v="0"/>
  </r>
  <r>
    <s v="INCREMENTAL"/>
    <s v="Media"/>
    <m/>
    <m/>
    <m/>
    <m/>
    <x v="49"/>
    <x v="1"/>
    <s v="Brazil"/>
    <x v="0"/>
    <n v="0"/>
  </r>
  <r>
    <s v="INCREMENTAL"/>
    <s v="Media"/>
    <m/>
    <m/>
    <m/>
    <m/>
    <x v="49"/>
    <x v="2"/>
    <s v="Brazil"/>
    <x v="0"/>
    <n v="0"/>
  </r>
  <r>
    <s v="INCREMENTAL"/>
    <s v="Media"/>
    <m/>
    <m/>
    <m/>
    <m/>
    <x v="49"/>
    <x v="3"/>
    <s v="Brazil"/>
    <x v="0"/>
    <n v="0"/>
  </r>
  <r>
    <s v="BASE"/>
    <s v="BaseLine"/>
    <m/>
    <m/>
    <m/>
    <m/>
    <x v="50"/>
    <x v="0"/>
    <s v="Brazil"/>
    <x v="0"/>
    <n v="0"/>
  </r>
  <r>
    <s v="BASE"/>
    <s v="BaseLine"/>
    <m/>
    <m/>
    <m/>
    <m/>
    <x v="50"/>
    <x v="1"/>
    <s v="Brazil"/>
    <x v="0"/>
    <n v="0"/>
  </r>
  <r>
    <s v="BASE"/>
    <s v="BaseLine"/>
    <m/>
    <m/>
    <m/>
    <m/>
    <x v="50"/>
    <x v="2"/>
    <s v="Brazil"/>
    <x v="0"/>
    <n v="0"/>
  </r>
  <r>
    <s v="BASE"/>
    <s v="BaseLine"/>
    <m/>
    <m/>
    <m/>
    <m/>
    <x v="50"/>
    <x v="3"/>
    <s v="Brazil"/>
    <x v="0"/>
    <n v="0"/>
  </r>
  <r>
    <s v="BASE"/>
    <s v="BaseLine"/>
    <m/>
    <m/>
    <m/>
    <m/>
    <x v="51"/>
    <x v="0"/>
    <s v="Brazil"/>
    <x v="0"/>
    <n v="0"/>
  </r>
  <r>
    <s v="BASE"/>
    <s v="BaseLine"/>
    <m/>
    <m/>
    <m/>
    <m/>
    <x v="51"/>
    <x v="1"/>
    <s v="Brazil"/>
    <x v="0"/>
    <n v="0"/>
  </r>
  <r>
    <s v="BASE"/>
    <s v="BaseLine"/>
    <m/>
    <m/>
    <m/>
    <m/>
    <x v="51"/>
    <x v="2"/>
    <s v="Brazil"/>
    <x v="0"/>
    <n v="0"/>
  </r>
  <r>
    <s v="BASE"/>
    <s v="BaseLine"/>
    <m/>
    <m/>
    <m/>
    <m/>
    <x v="51"/>
    <x v="3"/>
    <s v="Brazil"/>
    <x v="0"/>
    <n v="0"/>
  </r>
  <r>
    <s v="INCREMENTAL"/>
    <s v="Media"/>
    <m/>
    <m/>
    <m/>
    <m/>
    <x v="52"/>
    <x v="0"/>
    <s v="Brazil"/>
    <x v="0"/>
    <n v="0"/>
  </r>
  <r>
    <s v="INCREMENTAL"/>
    <s v="Media"/>
    <m/>
    <m/>
    <m/>
    <m/>
    <x v="52"/>
    <x v="1"/>
    <s v="Brazil"/>
    <x v="0"/>
    <n v="0"/>
  </r>
  <r>
    <s v="INCREMENTAL"/>
    <s v="Media"/>
    <m/>
    <m/>
    <m/>
    <m/>
    <x v="52"/>
    <x v="2"/>
    <s v="Brazil"/>
    <x v="0"/>
    <n v="0"/>
  </r>
  <r>
    <s v="INCREMENTAL"/>
    <s v="Media"/>
    <m/>
    <m/>
    <m/>
    <m/>
    <x v="52"/>
    <x v="3"/>
    <s v="Brazil"/>
    <x v="0"/>
    <n v="0"/>
  </r>
  <r>
    <s v="BASE"/>
    <s v="BaseLine"/>
    <m/>
    <m/>
    <m/>
    <m/>
    <x v="53"/>
    <x v="0"/>
    <s v="Brazil"/>
    <x v="0"/>
    <n v="-240.516489519375"/>
  </r>
  <r>
    <s v="BASE"/>
    <s v="BaseLine"/>
    <m/>
    <m/>
    <m/>
    <m/>
    <x v="53"/>
    <x v="1"/>
    <s v="Brazil"/>
    <x v="0"/>
    <n v="-176.131521205192"/>
  </r>
  <r>
    <s v="BASE"/>
    <s v="BaseLine"/>
    <m/>
    <m/>
    <m/>
    <m/>
    <x v="53"/>
    <x v="2"/>
    <s v="Brazil"/>
    <x v="0"/>
    <n v="-328.65450512630002"/>
  </r>
  <r>
    <s v="BASE"/>
    <s v="BaseLine"/>
    <m/>
    <m/>
    <m/>
    <m/>
    <x v="53"/>
    <x v="3"/>
    <s v="Brazil"/>
    <x v="0"/>
    <n v="-173.98094001112099"/>
  </r>
  <r>
    <s v="BASE"/>
    <s v="BaseLine"/>
    <m/>
    <m/>
    <m/>
    <m/>
    <x v="54"/>
    <x v="0"/>
    <s v="Brazil"/>
    <x v="0"/>
    <n v="-404.04901512560002"/>
  </r>
  <r>
    <s v="BASE"/>
    <s v="BaseLine"/>
    <m/>
    <m/>
    <m/>
    <m/>
    <x v="54"/>
    <x v="1"/>
    <s v="Brazil"/>
    <x v="0"/>
    <n v="-2016.7676380348501"/>
  </r>
  <r>
    <s v="BASE"/>
    <s v="BaseLine"/>
    <m/>
    <m/>
    <m/>
    <m/>
    <x v="54"/>
    <x v="2"/>
    <s v="Brazil"/>
    <x v="0"/>
    <n v="-2188.85608516906"/>
  </r>
  <r>
    <s v="BASE"/>
    <s v="BaseLine"/>
    <m/>
    <m/>
    <m/>
    <m/>
    <x v="54"/>
    <x v="3"/>
    <s v="Brazil"/>
    <x v="0"/>
    <n v="-390.18640613565901"/>
  </r>
  <r>
    <s v="INCREMENTAL"/>
    <s v="Media"/>
    <m/>
    <m/>
    <m/>
    <m/>
    <x v="0"/>
    <x v="0"/>
    <s v="Brazil"/>
    <x v="1"/>
    <n v="0"/>
  </r>
  <r>
    <s v="INCREMENTAL"/>
    <s v="Media"/>
    <m/>
    <m/>
    <m/>
    <m/>
    <x v="0"/>
    <x v="1"/>
    <s v="Brazil"/>
    <x v="1"/>
    <n v="0"/>
  </r>
  <r>
    <s v="INCREMENTAL"/>
    <s v="Media"/>
    <m/>
    <m/>
    <m/>
    <m/>
    <x v="0"/>
    <x v="2"/>
    <s v="Brazil"/>
    <x v="1"/>
    <n v="0"/>
  </r>
  <r>
    <s v="INCREMENTAL"/>
    <s v="Media"/>
    <m/>
    <m/>
    <m/>
    <m/>
    <x v="0"/>
    <x v="3"/>
    <s v="Brazil"/>
    <x v="1"/>
    <n v="0"/>
  </r>
  <r>
    <s v="INCREMENTAL"/>
    <s v="Media"/>
    <m/>
    <m/>
    <m/>
    <m/>
    <x v="1"/>
    <x v="0"/>
    <s v="Brazil"/>
    <x v="1"/>
    <n v="0"/>
  </r>
  <r>
    <s v="INCREMENTAL"/>
    <s v="Media"/>
    <m/>
    <m/>
    <m/>
    <m/>
    <x v="1"/>
    <x v="1"/>
    <s v="Brazil"/>
    <x v="1"/>
    <n v="0"/>
  </r>
  <r>
    <s v="INCREMENTAL"/>
    <s v="Media"/>
    <m/>
    <m/>
    <m/>
    <m/>
    <x v="1"/>
    <x v="2"/>
    <s v="Brazil"/>
    <x v="1"/>
    <n v="0"/>
  </r>
  <r>
    <s v="INCREMENTAL"/>
    <s v="Media"/>
    <m/>
    <m/>
    <m/>
    <m/>
    <x v="1"/>
    <x v="3"/>
    <s v="Brazil"/>
    <x v="1"/>
    <n v="0"/>
  </r>
  <r>
    <s v="INCREMENTAL"/>
    <s v="Media"/>
    <m/>
    <m/>
    <m/>
    <m/>
    <x v="2"/>
    <x v="0"/>
    <s v="Brazil"/>
    <x v="1"/>
    <n v="0"/>
  </r>
  <r>
    <s v="INCREMENTAL"/>
    <s v="Media"/>
    <m/>
    <m/>
    <m/>
    <m/>
    <x v="2"/>
    <x v="1"/>
    <s v="Brazil"/>
    <x v="1"/>
    <n v="0"/>
  </r>
  <r>
    <s v="INCREMENTAL"/>
    <s v="Media"/>
    <m/>
    <m/>
    <m/>
    <m/>
    <x v="2"/>
    <x v="2"/>
    <s v="Brazil"/>
    <x v="1"/>
    <n v="0"/>
  </r>
  <r>
    <s v="INCREMENTAL"/>
    <s v="Media"/>
    <m/>
    <m/>
    <m/>
    <m/>
    <x v="2"/>
    <x v="3"/>
    <s v="Brazil"/>
    <x v="1"/>
    <n v="0"/>
  </r>
  <r>
    <s v="BASE"/>
    <s v="BaseLine"/>
    <m/>
    <m/>
    <m/>
    <m/>
    <x v="3"/>
    <x v="0"/>
    <s v="Brazil"/>
    <x v="1"/>
    <n v="0"/>
  </r>
  <r>
    <s v="BASE"/>
    <s v="BaseLine"/>
    <m/>
    <m/>
    <m/>
    <m/>
    <x v="3"/>
    <x v="1"/>
    <s v="Brazil"/>
    <x v="1"/>
    <n v="0"/>
  </r>
  <r>
    <s v="BASE"/>
    <s v="BaseLine"/>
    <m/>
    <m/>
    <m/>
    <m/>
    <x v="3"/>
    <x v="2"/>
    <s v="Brazil"/>
    <x v="1"/>
    <n v="0"/>
  </r>
  <r>
    <s v="BASE"/>
    <s v="BaseLine"/>
    <m/>
    <m/>
    <m/>
    <m/>
    <x v="3"/>
    <x v="3"/>
    <s v="Brazil"/>
    <x v="1"/>
    <n v="0"/>
  </r>
  <r>
    <s v="BASE"/>
    <s v="BaseLine"/>
    <m/>
    <m/>
    <m/>
    <m/>
    <x v="4"/>
    <x v="0"/>
    <s v="Brazil"/>
    <x v="1"/>
    <n v="0"/>
  </r>
  <r>
    <s v="BASE"/>
    <s v="BaseLine"/>
    <m/>
    <m/>
    <m/>
    <m/>
    <x v="4"/>
    <x v="1"/>
    <s v="Brazil"/>
    <x v="1"/>
    <n v="0"/>
  </r>
  <r>
    <s v="BASE"/>
    <s v="BaseLine"/>
    <m/>
    <m/>
    <m/>
    <m/>
    <x v="4"/>
    <x v="2"/>
    <s v="Brazil"/>
    <x v="1"/>
    <n v="0"/>
  </r>
  <r>
    <s v="BASE"/>
    <s v="BaseLine"/>
    <m/>
    <m/>
    <m/>
    <m/>
    <x v="4"/>
    <x v="3"/>
    <s v="Brazil"/>
    <x v="1"/>
    <n v="0"/>
  </r>
  <r>
    <s v="BASE"/>
    <s v="BaseLine"/>
    <m/>
    <m/>
    <m/>
    <m/>
    <x v="5"/>
    <x v="0"/>
    <s v="Brazil"/>
    <x v="1"/>
    <n v="0"/>
  </r>
  <r>
    <s v="BASE"/>
    <s v="BaseLine"/>
    <m/>
    <m/>
    <m/>
    <m/>
    <x v="5"/>
    <x v="1"/>
    <s v="Brazil"/>
    <x v="1"/>
    <n v="0"/>
  </r>
  <r>
    <s v="BASE"/>
    <s v="BaseLine"/>
    <m/>
    <m/>
    <m/>
    <m/>
    <x v="5"/>
    <x v="2"/>
    <s v="Brazil"/>
    <x v="1"/>
    <n v="0"/>
  </r>
  <r>
    <s v="BASE"/>
    <s v="BaseLine"/>
    <m/>
    <m/>
    <m/>
    <m/>
    <x v="5"/>
    <x v="3"/>
    <s v="Brazil"/>
    <x v="1"/>
    <n v="0"/>
  </r>
  <r>
    <s v="BASE"/>
    <s v="BaseLine"/>
    <m/>
    <m/>
    <m/>
    <m/>
    <x v="6"/>
    <x v="0"/>
    <s v="Brazil"/>
    <x v="1"/>
    <n v="0"/>
  </r>
  <r>
    <s v="BASE"/>
    <s v="BaseLine"/>
    <m/>
    <m/>
    <m/>
    <m/>
    <x v="6"/>
    <x v="1"/>
    <s v="Brazil"/>
    <x v="1"/>
    <n v="0"/>
  </r>
  <r>
    <s v="BASE"/>
    <s v="BaseLine"/>
    <m/>
    <m/>
    <m/>
    <m/>
    <x v="6"/>
    <x v="2"/>
    <s v="Brazil"/>
    <x v="1"/>
    <n v="0"/>
  </r>
  <r>
    <s v="BASE"/>
    <s v="BaseLine"/>
    <m/>
    <m/>
    <m/>
    <m/>
    <x v="6"/>
    <x v="3"/>
    <s v="Brazil"/>
    <x v="1"/>
    <n v="0"/>
  </r>
  <r>
    <s v="BASE"/>
    <s v="BaseLine"/>
    <m/>
    <m/>
    <m/>
    <m/>
    <x v="7"/>
    <x v="0"/>
    <s v="Brazil"/>
    <x v="1"/>
    <n v="0"/>
  </r>
  <r>
    <s v="BASE"/>
    <s v="BaseLine"/>
    <m/>
    <m/>
    <m/>
    <m/>
    <x v="7"/>
    <x v="1"/>
    <s v="Brazil"/>
    <x v="1"/>
    <n v="0"/>
  </r>
  <r>
    <s v="BASE"/>
    <s v="BaseLine"/>
    <m/>
    <m/>
    <m/>
    <m/>
    <x v="7"/>
    <x v="2"/>
    <s v="Brazil"/>
    <x v="1"/>
    <n v="0"/>
  </r>
  <r>
    <s v="BASE"/>
    <s v="BaseLine"/>
    <m/>
    <m/>
    <m/>
    <m/>
    <x v="7"/>
    <x v="3"/>
    <s v="Brazil"/>
    <x v="1"/>
    <n v="0"/>
  </r>
  <r>
    <s v="BASE"/>
    <s v="BaseLine"/>
    <m/>
    <m/>
    <m/>
    <m/>
    <x v="8"/>
    <x v="0"/>
    <s v="Brazil"/>
    <x v="1"/>
    <n v="68.2313152741567"/>
  </r>
  <r>
    <s v="BASE"/>
    <s v="BaseLine"/>
    <m/>
    <m/>
    <m/>
    <m/>
    <x v="8"/>
    <x v="1"/>
    <s v="Brazil"/>
    <x v="1"/>
    <n v="0"/>
  </r>
  <r>
    <s v="BASE"/>
    <s v="BaseLine"/>
    <m/>
    <m/>
    <m/>
    <m/>
    <x v="8"/>
    <x v="2"/>
    <s v="Brazil"/>
    <x v="1"/>
    <n v="0"/>
  </r>
  <r>
    <s v="BASE"/>
    <s v="BaseLine"/>
    <m/>
    <m/>
    <m/>
    <m/>
    <x v="8"/>
    <x v="3"/>
    <s v="Brazil"/>
    <x v="1"/>
    <n v="0"/>
  </r>
  <r>
    <s v="INCREMENTAL"/>
    <s v="Media"/>
    <m/>
    <m/>
    <m/>
    <m/>
    <x v="9"/>
    <x v="0"/>
    <s v="Brazil"/>
    <x v="1"/>
    <n v="0"/>
  </r>
  <r>
    <s v="INCREMENTAL"/>
    <s v="Media"/>
    <m/>
    <m/>
    <m/>
    <m/>
    <x v="9"/>
    <x v="1"/>
    <s v="Brazil"/>
    <x v="1"/>
    <n v="0"/>
  </r>
  <r>
    <s v="INCREMENTAL"/>
    <s v="Media"/>
    <m/>
    <m/>
    <m/>
    <m/>
    <x v="9"/>
    <x v="2"/>
    <s v="Brazil"/>
    <x v="1"/>
    <n v="0"/>
  </r>
  <r>
    <s v="INCREMENTAL"/>
    <s v="Media"/>
    <m/>
    <m/>
    <m/>
    <m/>
    <x v="9"/>
    <x v="3"/>
    <s v="Brazil"/>
    <x v="1"/>
    <n v="0"/>
  </r>
  <r>
    <s v="BASE"/>
    <s v="Price"/>
    <m/>
    <m/>
    <m/>
    <m/>
    <x v="10"/>
    <x v="0"/>
    <s v="Brazil"/>
    <x v="1"/>
    <n v="-971.43026418831096"/>
  </r>
  <r>
    <s v="BASE"/>
    <s v="Price"/>
    <m/>
    <m/>
    <m/>
    <m/>
    <x v="10"/>
    <x v="1"/>
    <s v="Brazil"/>
    <x v="1"/>
    <n v="0"/>
  </r>
  <r>
    <s v="BASE"/>
    <s v="Price"/>
    <m/>
    <m/>
    <m/>
    <m/>
    <x v="10"/>
    <x v="2"/>
    <s v="Brazil"/>
    <x v="1"/>
    <n v="0"/>
  </r>
  <r>
    <s v="BASE"/>
    <s v="Price"/>
    <m/>
    <m/>
    <m/>
    <m/>
    <x v="10"/>
    <x v="3"/>
    <s v="Brazil"/>
    <x v="1"/>
    <n v="0"/>
  </r>
  <r>
    <s v="BASE"/>
    <s v="Price"/>
    <m/>
    <m/>
    <m/>
    <m/>
    <x v="11"/>
    <x v="0"/>
    <s v="Brazil"/>
    <x v="1"/>
    <n v="0"/>
  </r>
  <r>
    <s v="BASE"/>
    <s v="Price"/>
    <m/>
    <m/>
    <m/>
    <m/>
    <x v="11"/>
    <x v="1"/>
    <s v="Brazil"/>
    <x v="1"/>
    <n v="0"/>
  </r>
  <r>
    <s v="BASE"/>
    <s v="Price"/>
    <m/>
    <m/>
    <m/>
    <m/>
    <x v="11"/>
    <x v="2"/>
    <s v="Brazil"/>
    <x v="1"/>
    <n v="0"/>
  </r>
  <r>
    <s v="BASE"/>
    <s v="Price"/>
    <m/>
    <m/>
    <m/>
    <m/>
    <x v="11"/>
    <x v="3"/>
    <s v="Brazil"/>
    <x v="1"/>
    <n v="0"/>
  </r>
  <r>
    <s v="BASE"/>
    <s v="BaseLine"/>
    <m/>
    <m/>
    <m/>
    <m/>
    <x v="12"/>
    <x v="0"/>
    <s v="Brazil"/>
    <x v="1"/>
    <n v="459.42898326125299"/>
  </r>
  <r>
    <s v="BASE"/>
    <s v="BaseLine"/>
    <m/>
    <m/>
    <m/>
    <m/>
    <x v="12"/>
    <x v="1"/>
    <s v="Brazil"/>
    <x v="1"/>
    <n v="828.23919460895399"/>
  </r>
  <r>
    <s v="BASE"/>
    <s v="BaseLine"/>
    <m/>
    <m/>
    <m/>
    <m/>
    <x v="12"/>
    <x v="2"/>
    <s v="Brazil"/>
    <x v="1"/>
    <n v="1015.37911586134"/>
  </r>
  <r>
    <s v="BASE"/>
    <s v="BaseLine"/>
    <m/>
    <m/>
    <m/>
    <m/>
    <x v="12"/>
    <x v="3"/>
    <s v="Brazil"/>
    <x v="1"/>
    <n v="26.893425809735501"/>
  </r>
  <r>
    <s v="INCREMENTAL"/>
    <s v="Media"/>
    <m/>
    <m/>
    <m/>
    <m/>
    <x v="13"/>
    <x v="0"/>
    <s v="Brazil"/>
    <x v="1"/>
    <n v="88.127260309946394"/>
  </r>
  <r>
    <s v="INCREMENTAL"/>
    <s v="Media"/>
    <m/>
    <m/>
    <m/>
    <m/>
    <x v="13"/>
    <x v="1"/>
    <s v="Brazil"/>
    <x v="1"/>
    <n v="109.17203300968001"/>
  </r>
  <r>
    <s v="INCREMENTAL"/>
    <s v="Media"/>
    <m/>
    <m/>
    <m/>
    <m/>
    <x v="13"/>
    <x v="2"/>
    <s v="Brazil"/>
    <x v="1"/>
    <n v="97.036169061053798"/>
  </r>
  <r>
    <s v="INCREMENTAL"/>
    <s v="Media"/>
    <m/>
    <m/>
    <m/>
    <m/>
    <x v="13"/>
    <x v="3"/>
    <s v="Brazil"/>
    <x v="1"/>
    <n v="0"/>
  </r>
  <r>
    <s v="INCREMENTAL"/>
    <s v="Media"/>
    <m/>
    <m/>
    <m/>
    <m/>
    <x v="14"/>
    <x v="0"/>
    <s v="Brazil"/>
    <x v="1"/>
    <n v="0"/>
  </r>
  <r>
    <s v="INCREMENTAL"/>
    <s v="Media"/>
    <m/>
    <m/>
    <m/>
    <m/>
    <x v="14"/>
    <x v="1"/>
    <s v="Brazil"/>
    <x v="1"/>
    <n v="0"/>
  </r>
  <r>
    <s v="INCREMENTAL"/>
    <s v="Media"/>
    <m/>
    <m/>
    <m/>
    <m/>
    <x v="14"/>
    <x v="2"/>
    <s v="Brazil"/>
    <x v="1"/>
    <n v="0"/>
  </r>
  <r>
    <s v="INCREMENTAL"/>
    <s v="Media"/>
    <m/>
    <m/>
    <m/>
    <m/>
    <x v="14"/>
    <x v="3"/>
    <s v="Brazil"/>
    <x v="1"/>
    <n v="0"/>
  </r>
  <r>
    <s v="INCREMENTAL"/>
    <s v="Media"/>
    <m/>
    <m/>
    <m/>
    <m/>
    <x v="15"/>
    <x v="0"/>
    <s v="Brazil"/>
    <x v="1"/>
    <n v="1.3212393955978701"/>
  </r>
  <r>
    <s v="INCREMENTAL"/>
    <s v="Media"/>
    <m/>
    <m/>
    <m/>
    <m/>
    <x v="15"/>
    <x v="1"/>
    <s v="Brazil"/>
    <x v="1"/>
    <n v="1.2226797717735001"/>
  </r>
  <r>
    <s v="INCREMENTAL"/>
    <s v="Media"/>
    <m/>
    <m/>
    <m/>
    <m/>
    <x v="15"/>
    <x v="2"/>
    <s v="Brazil"/>
    <x v="1"/>
    <n v="0.83409156249812499"/>
  </r>
  <r>
    <s v="INCREMENTAL"/>
    <s v="Media"/>
    <m/>
    <m/>
    <m/>
    <m/>
    <x v="15"/>
    <x v="3"/>
    <s v="Brazil"/>
    <x v="1"/>
    <n v="0"/>
  </r>
  <r>
    <s v="INCREMENTAL"/>
    <s v="Media"/>
    <m/>
    <m/>
    <m/>
    <m/>
    <x v="16"/>
    <x v="0"/>
    <s v="Brazil"/>
    <x v="1"/>
    <n v="0"/>
  </r>
  <r>
    <s v="INCREMENTAL"/>
    <s v="Media"/>
    <m/>
    <m/>
    <m/>
    <m/>
    <x v="16"/>
    <x v="1"/>
    <s v="Brazil"/>
    <x v="1"/>
    <n v="0"/>
  </r>
  <r>
    <s v="INCREMENTAL"/>
    <s v="Media"/>
    <m/>
    <m/>
    <m/>
    <m/>
    <x v="16"/>
    <x v="2"/>
    <s v="Brazil"/>
    <x v="1"/>
    <n v="0"/>
  </r>
  <r>
    <s v="INCREMENTAL"/>
    <s v="Media"/>
    <m/>
    <m/>
    <m/>
    <m/>
    <x v="16"/>
    <x v="3"/>
    <s v="Brazil"/>
    <x v="1"/>
    <n v="0"/>
  </r>
  <r>
    <s v="INCREMENTAL"/>
    <s v="Media"/>
    <m/>
    <m/>
    <m/>
    <m/>
    <x v="17"/>
    <x v="0"/>
    <s v="Brazil"/>
    <x v="1"/>
    <n v="0"/>
  </r>
  <r>
    <s v="INCREMENTAL"/>
    <s v="Media"/>
    <m/>
    <m/>
    <m/>
    <m/>
    <x v="17"/>
    <x v="1"/>
    <s v="Brazil"/>
    <x v="1"/>
    <n v="0"/>
  </r>
  <r>
    <s v="INCREMENTAL"/>
    <s v="Media"/>
    <m/>
    <m/>
    <m/>
    <m/>
    <x v="17"/>
    <x v="2"/>
    <s v="Brazil"/>
    <x v="1"/>
    <n v="0"/>
  </r>
  <r>
    <s v="INCREMENTAL"/>
    <s v="Media"/>
    <m/>
    <m/>
    <m/>
    <m/>
    <x v="17"/>
    <x v="3"/>
    <s v="Brazil"/>
    <x v="1"/>
    <n v="0"/>
  </r>
  <r>
    <s v="INCREMENTAL"/>
    <s v="Media"/>
    <m/>
    <m/>
    <m/>
    <m/>
    <x v="18"/>
    <x v="0"/>
    <s v="Brazil"/>
    <x v="1"/>
    <n v="0"/>
  </r>
  <r>
    <s v="INCREMENTAL"/>
    <s v="Media"/>
    <m/>
    <m/>
    <m/>
    <m/>
    <x v="18"/>
    <x v="1"/>
    <s v="Brazil"/>
    <x v="1"/>
    <n v="0"/>
  </r>
  <r>
    <s v="INCREMENTAL"/>
    <s v="Media"/>
    <m/>
    <m/>
    <m/>
    <m/>
    <x v="18"/>
    <x v="2"/>
    <s v="Brazil"/>
    <x v="1"/>
    <n v="0"/>
  </r>
  <r>
    <s v="INCREMENTAL"/>
    <s v="Media"/>
    <m/>
    <m/>
    <m/>
    <m/>
    <x v="18"/>
    <x v="3"/>
    <s v="Brazil"/>
    <x v="1"/>
    <n v="0"/>
  </r>
  <r>
    <s v="INCREMENTAL"/>
    <s v="Media"/>
    <m/>
    <m/>
    <m/>
    <m/>
    <x v="19"/>
    <x v="0"/>
    <s v="Brazil"/>
    <x v="1"/>
    <n v="13.656202539646801"/>
  </r>
  <r>
    <s v="INCREMENTAL"/>
    <s v="Media"/>
    <m/>
    <m/>
    <m/>
    <m/>
    <x v="19"/>
    <x v="1"/>
    <s v="Brazil"/>
    <x v="1"/>
    <n v="15.5287943838198"/>
  </r>
  <r>
    <s v="INCREMENTAL"/>
    <s v="Media"/>
    <m/>
    <m/>
    <m/>
    <m/>
    <x v="19"/>
    <x v="2"/>
    <s v="Brazil"/>
    <x v="1"/>
    <n v="14.643381551457299"/>
  </r>
  <r>
    <s v="INCREMENTAL"/>
    <s v="Media"/>
    <m/>
    <m/>
    <m/>
    <m/>
    <x v="19"/>
    <x v="3"/>
    <s v="Brazil"/>
    <x v="1"/>
    <n v="0"/>
  </r>
  <r>
    <s v="INCREMENTAL"/>
    <s v="Media"/>
    <m/>
    <m/>
    <m/>
    <m/>
    <x v="20"/>
    <x v="0"/>
    <s v="Brazil"/>
    <x v="1"/>
    <n v="0"/>
  </r>
  <r>
    <s v="INCREMENTAL"/>
    <s v="Media"/>
    <m/>
    <m/>
    <m/>
    <m/>
    <x v="20"/>
    <x v="1"/>
    <s v="Brazil"/>
    <x v="1"/>
    <n v="0"/>
  </r>
  <r>
    <s v="INCREMENTAL"/>
    <s v="Media"/>
    <m/>
    <m/>
    <m/>
    <m/>
    <x v="20"/>
    <x v="2"/>
    <s v="Brazil"/>
    <x v="1"/>
    <n v="0"/>
  </r>
  <r>
    <s v="INCREMENTAL"/>
    <s v="Media"/>
    <m/>
    <m/>
    <m/>
    <m/>
    <x v="20"/>
    <x v="3"/>
    <s v="Brazil"/>
    <x v="1"/>
    <n v="0"/>
  </r>
  <r>
    <s v="INCREMENTAL"/>
    <s v="Media"/>
    <m/>
    <m/>
    <m/>
    <m/>
    <x v="21"/>
    <x v="0"/>
    <s v="Brazil"/>
    <x v="1"/>
    <n v="0"/>
  </r>
  <r>
    <s v="INCREMENTAL"/>
    <s v="Media"/>
    <m/>
    <m/>
    <m/>
    <m/>
    <x v="21"/>
    <x v="1"/>
    <s v="Brazil"/>
    <x v="1"/>
    <n v="0"/>
  </r>
  <r>
    <s v="INCREMENTAL"/>
    <s v="Media"/>
    <m/>
    <m/>
    <m/>
    <m/>
    <x v="21"/>
    <x v="2"/>
    <s v="Brazil"/>
    <x v="1"/>
    <n v="0"/>
  </r>
  <r>
    <s v="INCREMENTAL"/>
    <s v="Media"/>
    <m/>
    <m/>
    <m/>
    <m/>
    <x v="21"/>
    <x v="3"/>
    <s v="Brazil"/>
    <x v="1"/>
    <n v="0"/>
  </r>
  <r>
    <s v="INCREMENTAL"/>
    <s v="Media"/>
    <m/>
    <m/>
    <m/>
    <m/>
    <x v="22"/>
    <x v="0"/>
    <s v="Brazil"/>
    <x v="1"/>
    <n v="0"/>
  </r>
  <r>
    <s v="INCREMENTAL"/>
    <s v="Media"/>
    <m/>
    <m/>
    <m/>
    <m/>
    <x v="22"/>
    <x v="1"/>
    <s v="Brazil"/>
    <x v="1"/>
    <n v="0"/>
  </r>
  <r>
    <s v="INCREMENTAL"/>
    <s v="Media"/>
    <m/>
    <m/>
    <m/>
    <m/>
    <x v="22"/>
    <x v="2"/>
    <s v="Brazil"/>
    <x v="1"/>
    <n v="0"/>
  </r>
  <r>
    <s v="INCREMENTAL"/>
    <s v="Media"/>
    <m/>
    <m/>
    <m/>
    <m/>
    <x v="22"/>
    <x v="3"/>
    <s v="Brazil"/>
    <x v="1"/>
    <n v="0"/>
  </r>
  <r>
    <s v="INCREMENTAL"/>
    <s v="Media"/>
    <m/>
    <m/>
    <m/>
    <m/>
    <x v="23"/>
    <x v="0"/>
    <s v="Brazil"/>
    <x v="1"/>
    <n v="0"/>
  </r>
  <r>
    <s v="INCREMENTAL"/>
    <s v="Media"/>
    <m/>
    <m/>
    <m/>
    <m/>
    <x v="23"/>
    <x v="1"/>
    <s v="Brazil"/>
    <x v="1"/>
    <n v="0"/>
  </r>
  <r>
    <s v="INCREMENTAL"/>
    <s v="Media"/>
    <m/>
    <m/>
    <m/>
    <m/>
    <x v="23"/>
    <x v="2"/>
    <s v="Brazil"/>
    <x v="1"/>
    <n v="0"/>
  </r>
  <r>
    <s v="INCREMENTAL"/>
    <s v="Media"/>
    <m/>
    <m/>
    <m/>
    <m/>
    <x v="23"/>
    <x v="3"/>
    <s v="Brazil"/>
    <x v="1"/>
    <n v="0"/>
  </r>
  <r>
    <s v="INCREMENTAL"/>
    <s v="Media"/>
    <m/>
    <m/>
    <m/>
    <m/>
    <x v="24"/>
    <x v="0"/>
    <s v="Brazil"/>
    <x v="1"/>
    <n v="0"/>
  </r>
  <r>
    <s v="INCREMENTAL"/>
    <s v="Media"/>
    <m/>
    <m/>
    <m/>
    <m/>
    <x v="24"/>
    <x v="1"/>
    <s v="Brazil"/>
    <x v="1"/>
    <n v="6.5729239709376205E-2"/>
  </r>
  <r>
    <s v="INCREMENTAL"/>
    <s v="Media"/>
    <m/>
    <m/>
    <m/>
    <m/>
    <x v="24"/>
    <x v="2"/>
    <s v="Brazil"/>
    <x v="1"/>
    <n v="0"/>
  </r>
  <r>
    <s v="INCREMENTAL"/>
    <s v="Media"/>
    <m/>
    <m/>
    <m/>
    <m/>
    <x v="24"/>
    <x v="3"/>
    <s v="Brazil"/>
    <x v="1"/>
    <n v="0"/>
  </r>
  <r>
    <s v="BASE"/>
    <s v="BaseLine"/>
    <m/>
    <m/>
    <m/>
    <m/>
    <x v="25"/>
    <x v="0"/>
    <s v="Brazil"/>
    <x v="1"/>
    <n v="0"/>
  </r>
  <r>
    <s v="BASE"/>
    <s v="BaseLine"/>
    <m/>
    <m/>
    <m/>
    <m/>
    <x v="25"/>
    <x v="1"/>
    <s v="Brazil"/>
    <x v="1"/>
    <n v="329.85166210174401"/>
  </r>
  <r>
    <s v="BASE"/>
    <s v="BaseLine"/>
    <m/>
    <m/>
    <m/>
    <m/>
    <x v="25"/>
    <x v="2"/>
    <s v="Brazil"/>
    <x v="1"/>
    <n v="0"/>
  </r>
  <r>
    <s v="BASE"/>
    <s v="BaseLine"/>
    <m/>
    <m/>
    <m/>
    <m/>
    <x v="25"/>
    <x v="3"/>
    <s v="Brazil"/>
    <x v="1"/>
    <n v="0"/>
  </r>
  <r>
    <s v="BASE"/>
    <s v="BaseLine"/>
    <m/>
    <m/>
    <m/>
    <m/>
    <x v="26"/>
    <x v="0"/>
    <s v="Brazil"/>
    <x v="1"/>
    <n v="0"/>
  </r>
  <r>
    <s v="BASE"/>
    <s v="BaseLine"/>
    <m/>
    <m/>
    <m/>
    <m/>
    <x v="26"/>
    <x v="1"/>
    <s v="Brazil"/>
    <x v="1"/>
    <n v="0"/>
  </r>
  <r>
    <s v="BASE"/>
    <s v="BaseLine"/>
    <m/>
    <m/>
    <m/>
    <m/>
    <x v="26"/>
    <x v="2"/>
    <s v="Brazil"/>
    <x v="1"/>
    <n v="0"/>
  </r>
  <r>
    <s v="BASE"/>
    <s v="BaseLine"/>
    <m/>
    <m/>
    <m/>
    <m/>
    <x v="26"/>
    <x v="3"/>
    <s v="Brazil"/>
    <x v="1"/>
    <n v="0"/>
  </r>
  <r>
    <s v="INCREMENTAL"/>
    <s v="Media"/>
    <m/>
    <m/>
    <m/>
    <m/>
    <x v="27"/>
    <x v="0"/>
    <s v="Brazil"/>
    <x v="1"/>
    <n v="0"/>
  </r>
  <r>
    <s v="INCREMENTAL"/>
    <s v="Media"/>
    <m/>
    <m/>
    <m/>
    <m/>
    <x v="27"/>
    <x v="1"/>
    <s v="Brazil"/>
    <x v="1"/>
    <n v="0"/>
  </r>
  <r>
    <s v="INCREMENTAL"/>
    <s v="Media"/>
    <m/>
    <m/>
    <m/>
    <m/>
    <x v="27"/>
    <x v="2"/>
    <s v="Brazil"/>
    <x v="1"/>
    <n v="0"/>
  </r>
  <r>
    <s v="INCREMENTAL"/>
    <s v="Media"/>
    <m/>
    <m/>
    <m/>
    <m/>
    <x v="27"/>
    <x v="3"/>
    <s v="Brazil"/>
    <x v="1"/>
    <n v="0"/>
  </r>
  <r>
    <s v="INCREMENTAL"/>
    <s v="Media"/>
    <m/>
    <m/>
    <m/>
    <m/>
    <x v="28"/>
    <x v="0"/>
    <s v="Brazil"/>
    <x v="1"/>
    <n v="0"/>
  </r>
  <r>
    <s v="INCREMENTAL"/>
    <s v="Media"/>
    <m/>
    <m/>
    <m/>
    <m/>
    <x v="28"/>
    <x v="1"/>
    <s v="Brazil"/>
    <x v="1"/>
    <n v="0"/>
  </r>
  <r>
    <s v="INCREMENTAL"/>
    <s v="Media"/>
    <m/>
    <m/>
    <m/>
    <m/>
    <x v="28"/>
    <x v="2"/>
    <s v="Brazil"/>
    <x v="1"/>
    <n v="0"/>
  </r>
  <r>
    <s v="INCREMENTAL"/>
    <s v="Media"/>
    <m/>
    <m/>
    <m/>
    <m/>
    <x v="28"/>
    <x v="3"/>
    <s v="Brazil"/>
    <x v="1"/>
    <n v="0"/>
  </r>
  <r>
    <s v="BASE"/>
    <s v="BaseLine"/>
    <m/>
    <m/>
    <m/>
    <m/>
    <x v="29"/>
    <x v="0"/>
    <s v="Brazil"/>
    <x v="1"/>
    <n v="0"/>
  </r>
  <r>
    <s v="BASE"/>
    <s v="BaseLine"/>
    <m/>
    <m/>
    <m/>
    <m/>
    <x v="29"/>
    <x v="1"/>
    <s v="Brazil"/>
    <x v="1"/>
    <n v="437.94733730011802"/>
  </r>
  <r>
    <s v="BASE"/>
    <s v="BaseLine"/>
    <m/>
    <m/>
    <m/>
    <m/>
    <x v="29"/>
    <x v="2"/>
    <s v="Brazil"/>
    <x v="1"/>
    <n v="0"/>
  </r>
  <r>
    <s v="BASE"/>
    <s v="BaseLine"/>
    <m/>
    <m/>
    <m/>
    <m/>
    <x v="29"/>
    <x v="3"/>
    <s v="Brazil"/>
    <x v="1"/>
    <n v="0"/>
  </r>
  <r>
    <s v="BASE"/>
    <s v="BaseLine"/>
    <m/>
    <m/>
    <m/>
    <m/>
    <x v="30"/>
    <x v="0"/>
    <s v="Brazil"/>
    <x v="1"/>
    <n v="0"/>
  </r>
  <r>
    <s v="BASE"/>
    <s v="BaseLine"/>
    <m/>
    <m/>
    <m/>
    <m/>
    <x v="30"/>
    <x v="1"/>
    <s v="Brazil"/>
    <x v="1"/>
    <n v="453.78692621275098"/>
  </r>
  <r>
    <s v="BASE"/>
    <s v="BaseLine"/>
    <m/>
    <m/>
    <m/>
    <m/>
    <x v="30"/>
    <x v="2"/>
    <s v="Brazil"/>
    <x v="1"/>
    <n v="0"/>
  </r>
  <r>
    <s v="BASE"/>
    <s v="BaseLine"/>
    <m/>
    <m/>
    <m/>
    <m/>
    <x v="30"/>
    <x v="3"/>
    <s v="Brazil"/>
    <x v="1"/>
    <n v="0"/>
  </r>
  <r>
    <s v="INCREMENTAL"/>
    <s v="Media"/>
    <m/>
    <m/>
    <m/>
    <m/>
    <x v="31"/>
    <x v="0"/>
    <s v="Brazil"/>
    <x v="1"/>
    <n v="0"/>
  </r>
  <r>
    <s v="INCREMENTAL"/>
    <s v="Media"/>
    <m/>
    <m/>
    <m/>
    <m/>
    <x v="31"/>
    <x v="1"/>
    <s v="Brazil"/>
    <x v="1"/>
    <n v="0"/>
  </r>
  <r>
    <s v="INCREMENTAL"/>
    <s v="Media"/>
    <m/>
    <m/>
    <m/>
    <m/>
    <x v="31"/>
    <x v="2"/>
    <s v="Brazil"/>
    <x v="1"/>
    <n v="0"/>
  </r>
  <r>
    <s v="INCREMENTAL"/>
    <s v="Media"/>
    <m/>
    <m/>
    <m/>
    <m/>
    <x v="31"/>
    <x v="3"/>
    <s v="Brazil"/>
    <x v="1"/>
    <n v="0"/>
  </r>
  <r>
    <m/>
    <m/>
    <m/>
    <m/>
    <m/>
    <m/>
    <x v="32"/>
    <x v="0"/>
    <s v="Brazil"/>
    <x v="1"/>
    <n v="1288.8368238743701"/>
  </r>
  <r>
    <m/>
    <m/>
    <m/>
    <m/>
    <m/>
    <m/>
    <x v="32"/>
    <x v="1"/>
    <s v="Brazil"/>
    <x v="1"/>
    <n v="943.82215052234096"/>
  </r>
  <r>
    <m/>
    <m/>
    <m/>
    <m/>
    <m/>
    <m/>
    <x v="32"/>
    <x v="2"/>
    <s v="Brazil"/>
    <x v="1"/>
    <n v="1761.1350863528301"/>
  </r>
  <r>
    <m/>
    <m/>
    <m/>
    <m/>
    <m/>
    <m/>
    <x v="32"/>
    <x v="3"/>
    <s v="Brazil"/>
    <x v="1"/>
    <n v="932.29799996955103"/>
  </r>
  <r>
    <s v="BASE"/>
    <s v="BaseLine"/>
    <m/>
    <m/>
    <m/>
    <m/>
    <x v="33"/>
    <x v="0"/>
    <s v="Brazil"/>
    <x v="1"/>
    <n v="0"/>
  </r>
  <r>
    <s v="BASE"/>
    <s v="BaseLine"/>
    <m/>
    <m/>
    <m/>
    <m/>
    <x v="33"/>
    <x v="1"/>
    <s v="Brazil"/>
    <x v="1"/>
    <n v="0"/>
  </r>
  <r>
    <s v="BASE"/>
    <s v="BaseLine"/>
    <m/>
    <m/>
    <m/>
    <m/>
    <x v="33"/>
    <x v="2"/>
    <s v="Brazil"/>
    <x v="1"/>
    <n v="0"/>
  </r>
  <r>
    <s v="BASE"/>
    <s v="BaseLine"/>
    <m/>
    <m/>
    <m/>
    <m/>
    <x v="33"/>
    <x v="3"/>
    <s v="Brazil"/>
    <x v="1"/>
    <n v="0"/>
  </r>
  <r>
    <s v="BASE"/>
    <s v="BaseLine"/>
    <m/>
    <m/>
    <m/>
    <m/>
    <x v="34"/>
    <x v="0"/>
    <s v="Brazil"/>
    <x v="1"/>
    <n v="0"/>
  </r>
  <r>
    <s v="BASE"/>
    <s v="BaseLine"/>
    <m/>
    <m/>
    <m/>
    <m/>
    <x v="34"/>
    <x v="1"/>
    <s v="Brazil"/>
    <x v="1"/>
    <n v="0"/>
  </r>
  <r>
    <s v="BASE"/>
    <s v="BaseLine"/>
    <m/>
    <m/>
    <m/>
    <m/>
    <x v="34"/>
    <x v="2"/>
    <s v="Brazil"/>
    <x v="1"/>
    <n v="0"/>
  </r>
  <r>
    <s v="BASE"/>
    <s v="BaseLine"/>
    <m/>
    <m/>
    <m/>
    <m/>
    <x v="34"/>
    <x v="3"/>
    <s v="Brazil"/>
    <x v="1"/>
    <n v="0"/>
  </r>
  <r>
    <s v="BASE"/>
    <s v="BaseLine"/>
    <s v="NY"/>
    <m/>
    <m/>
    <m/>
    <x v="35"/>
    <x v="0"/>
    <s v="Brazil"/>
    <x v="1"/>
    <n v="0"/>
  </r>
  <r>
    <s v="BASE"/>
    <s v="BaseLine"/>
    <s v="NY"/>
    <m/>
    <m/>
    <m/>
    <x v="35"/>
    <x v="1"/>
    <s v="Brazil"/>
    <x v="1"/>
    <n v="0"/>
  </r>
  <r>
    <s v="BASE"/>
    <s v="BaseLine"/>
    <s v="NY"/>
    <m/>
    <m/>
    <m/>
    <x v="35"/>
    <x v="2"/>
    <s v="Brazil"/>
    <x v="1"/>
    <n v="0"/>
  </r>
  <r>
    <s v="BASE"/>
    <s v="BaseLine"/>
    <s v="NY"/>
    <m/>
    <m/>
    <m/>
    <x v="35"/>
    <x v="3"/>
    <s v="Brazil"/>
    <x v="1"/>
    <n v="0"/>
  </r>
  <r>
    <s v="BASE"/>
    <s v="BaseLine"/>
    <s v="PL_Dummy"/>
    <m/>
    <m/>
    <m/>
    <x v="36"/>
    <x v="0"/>
    <s v="Brazil"/>
    <x v="1"/>
    <n v="0"/>
  </r>
  <r>
    <s v="BASE"/>
    <s v="BaseLine"/>
    <s v="PL_Dummy"/>
    <m/>
    <m/>
    <m/>
    <x v="36"/>
    <x v="1"/>
    <s v="Brazil"/>
    <x v="1"/>
    <n v="0"/>
  </r>
  <r>
    <s v="BASE"/>
    <s v="BaseLine"/>
    <s v="PL_Dummy"/>
    <m/>
    <m/>
    <m/>
    <x v="36"/>
    <x v="2"/>
    <s v="Brazil"/>
    <x v="1"/>
    <n v="0"/>
  </r>
  <r>
    <s v="BASE"/>
    <s v="BaseLine"/>
    <s v="PL_Dummy"/>
    <m/>
    <m/>
    <m/>
    <x v="36"/>
    <x v="3"/>
    <s v="Brazil"/>
    <x v="1"/>
    <n v="0"/>
  </r>
  <r>
    <s v="BASE"/>
    <s v="BaseLine"/>
    <s v="PL_Dummy"/>
    <m/>
    <m/>
    <m/>
    <x v="37"/>
    <x v="0"/>
    <s v="Brazil"/>
    <x v="1"/>
    <n v="0"/>
  </r>
  <r>
    <s v="BASE"/>
    <s v="BaseLine"/>
    <s v="PL_Dummy"/>
    <m/>
    <m/>
    <m/>
    <x v="37"/>
    <x v="1"/>
    <s v="Brazil"/>
    <x v="1"/>
    <n v="0"/>
  </r>
  <r>
    <s v="BASE"/>
    <s v="BaseLine"/>
    <s v="PL_Dummy"/>
    <m/>
    <m/>
    <m/>
    <x v="37"/>
    <x v="2"/>
    <s v="Brazil"/>
    <x v="1"/>
    <n v="0"/>
  </r>
  <r>
    <s v="BASE"/>
    <s v="BaseLine"/>
    <s v="PL_Dummy"/>
    <m/>
    <m/>
    <m/>
    <x v="37"/>
    <x v="3"/>
    <s v="Brazil"/>
    <x v="1"/>
    <n v="0"/>
  </r>
  <r>
    <s v="BASE"/>
    <s v="BaseLine"/>
    <m/>
    <m/>
    <m/>
    <m/>
    <x v="38"/>
    <x v="0"/>
    <s v="Brazil"/>
    <x v="1"/>
    <n v="0"/>
  </r>
  <r>
    <s v="BASE"/>
    <s v="BaseLine"/>
    <m/>
    <m/>
    <m/>
    <m/>
    <x v="38"/>
    <x v="1"/>
    <s v="Brazil"/>
    <x v="1"/>
    <n v="0"/>
  </r>
  <r>
    <s v="BASE"/>
    <s v="BaseLine"/>
    <m/>
    <m/>
    <m/>
    <m/>
    <x v="38"/>
    <x v="2"/>
    <s v="Brazil"/>
    <x v="1"/>
    <n v="0"/>
  </r>
  <r>
    <s v="BASE"/>
    <s v="BaseLine"/>
    <m/>
    <m/>
    <m/>
    <m/>
    <x v="38"/>
    <x v="3"/>
    <s v="Brazil"/>
    <x v="1"/>
    <n v="0"/>
  </r>
  <r>
    <s v="BASE"/>
    <s v="BaseLine"/>
    <m/>
    <m/>
    <m/>
    <m/>
    <x v="39"/>
    <x v="0"/>
    <s v="Brazil"/>
    <x v="1"/>
    <n v="0"/>
  </r>
  <r>
    <s v="BASE"/>
    <s v="BaseLine"/>
    <m/>
    <m/>
    <m/>
    <m/>
    <x v="39"/>
    <x v="1"/>
    <s v="Brazil"/>
    <x v="1"/>
    <n v="0"/>
  </r>
  <r>
    <s v="BASE"/>
    <s v="BaseLine"/>
    <m/>
    <m/>
    <m/>
    <m/>
    <x v="39"/>
    <x v="2"/>
    <s v="Brazil"/>
    <x v="1"/>
    <n v="0"/>
  </r>
  <r>
    <s v="BASE"/>
    <s v="BaseLine"/>
    <m/>
    <m/>
    <m/>
    <m/>
    <x v="39"/>
    <x v="3"/>
    <s v="Brazil"/>
    <x v="1"/>
    <n v="0"/>
  </r>
  <r>
    <s v="BASE"/>
    <s v="BaseLine"/>
    <s v="PL_Dummy"/>
    <m/>
    <m/>
    <m/>
    <x v="40"/>
    <x v="0"/>
    <s v="Brazil"/>
    <x v="1"/>
    <n v="0"/>
  </r>
  <r>
    <s v="BASE"/>
    <s v="BaseLine"/>
    <s v="PL_Dummy"/>
    <m/>
    <m/>
    <m/>
    <x v="40"/>
    <x v="1"/>
    <s v="Brazil"/>
    <x v="1"/>
    <n v="0"/>
  </r>
  <r>
    <s v="BASE"/>
    <s v="BaseLine"/>
    <s v="PL_Dummy"/>
    <m/>
    <m/>
    <m/>
    <x v="40"/>
    <x v="2"/>
    <s v="Brazil"/>
    <x v="1"/>
    <n v="0"/>
  </r>
  <r>
    <s v="BASE"/>
    <s v="BaseLine"/>
    <s v="PL_Dummy"/>
    <m/>
    <m/>
    <m/>
    <x v="40"/>
    <x v="3"/>
    <s v="Brazil"/>
    <x v="1"/>
    <n v="0"/>
  </r>
  <r>
    <s v="BASE"/>
    <s v="BaseLine"/>
    <m/>
    <m/>
    <m/>
    <m/>
    <x v="41"/>
    <x v="0"/>
    <s v="Brazil"/>
    <x v="1"/>
    <n v="0"/>
  </r>
  <r>
    <s v="BASE"/>
    <s v="BaseLine"/>
    <m/>
    <m/>
    <m/>
    <m/>
    <x v="41"/>
    <x v="1"/>
    <s v="Brazil"/>
    <x v="1"/>
    <n v="0"/>
  </r>
  <r>
    <s v="BASE"/>
    <s v="BaseLine"/>
    <m/>
    <m/>
    <m/>
    <m/>
    <x v="41"/>
    <x v="2"/>
    <s v="Brazil"/>
    <x v="1"/>
    <n v="4076.8268332734001"/>
  </r>
  <r>
    <s v="BASE"/>
    <s v="BaseLine"/>
    <m/>
    <m/>
    <m/>
    <m/>
    <x v="41"/>
    <x v="3"/>
    <s v="Brazil"/>
    <x v="1"/>
    <n v="0"/>
  </r>
  <r>
    <s v="BASE"/>
    <s v="BaseLine"/>
    <m/>
    <m/>
    <m/>
    <m/>
    <x v="42"/>
    <x v="0"/>
    <s v="Brazil"/>
    <x v="1"/>
    <n v="0"/>
  </r>
  <r>
    <s v="BASE"/>
    <s v="BaseLine"/>
    <m/>
    <m/>
    <m/>
    <m/>
    <x v="42"/>
    <x v="1"/>
    <s v="Brazil"/>
    <x v="1"/>
    <n v="0"/>
  </r>
  <r>
    <s v="BASE"/>
    <s v="BaseLine"/>
    <m/>
    <m/>
    <m/>
    <m/>
    <x v="42"/>
    <x v="2"/>
    <s v="Brazil"/>
    <x v="1"/>
    <n v="3367.7581787290501"/>
  </r>
  <r>
    <s v="BASE"/>
    <s v="BaseLine"/>
    <m/>
    <m/>
    <m/>
    <m/>
    <x v="42"/>
    <x v="3"/>
    <s v="Brazil"/>
    <x v="1"/>
    <n v="0"/>
  </r>
  <r>
    <s v="BASE"/>
    <s v="BaseLine"/>
    <m/>
    <m/>
    <m/>
    <m/>
    <x v="43"/>
    <x v="0"/>
    <s v="Brazil"/>
    <x v="1"/>
    <n v="0"/>
  </r>
  <r>
    <s v="BASE"/>
    <s v="BaseLine"/>
    <m/>
    <m/>
    <m/>
    <m/>
    <x v="43"/>
    <x v="1"/>
    <s v="Brazil"/>
    <x v="1"/>
    <n v="0"/>
  </r>
  <r>
    <s v="BASE"/>
    <s v="BaseLine"/>
    <m/>
    <m/>
    <m/>
    <m/>
    <x v="43"/>
    <x v="2"/>
    <s v="Brazil"/>
    <x v="1"/>
    <n v="0"/>
  </r>
  <r>
    <s v="BASE"/>
    <s v="BaseLine"/>
    <m/>
    <m/>
    <m/>
    <m/>
    <x v="43"/>
    <x v="3"/>
    <s v="Brazil"/>
    <x v="1"/>
    <n v="0"/>
  </r>
  <r>
    <s v="INCREMENTAL"/>
    <s v="Media"/>
    <m/>
    <m/>
    <m/>
    <m/>
    <x v="44"/>
    <x v="0"/>
    <s v="Brazil"/>
    <x v="1"/>
    <n v="0"/>
  </r>
  <r>
    <s v="INCREMENTAL"/>
    <s v="Media"/>
    <m/>
    <m/>
    <m/>
    <m/>
    <x v="44"/>
    <x v="1"/>
    <s v="Brazil"/>
    <x v="1"/>
    <n v="0"/>
  </r>
  <r>
    <s v="INCREMENTAL"/>
    <s v="Media"/>
    <m/>
    <m/>
    <m/>
    <m/>
    <x v="44"/>
    <x v="2"/>
    <s v="Brazil"/>
    <x v="1"/>
    <n v="0"/>
  </r>
  <r>
    <s v="INCREMENTAL"/>
    <s v="Media"/>
    <m/>
    <m/>
    <m/>
    <m/>
    <x v="44"/>
    <x v="3"/>
    <s v="Brazil"/>
    <x v="1"/>
    <n v="0"/>
  </r>
  <r>
    <s v="INCREMENTAL"/>
    <s v="Media"/>
    <m/>
    <m/>
    <m/>
    <m/>
    <x v="45"/>
    <x v="0"/>
    <s v="Brazil"/>
    <x v="1"/>
    <n v="0"/>
  </r>
  <r>
    <s v="INCREMENTAL"/>
    <s v="Media"/>
    <m/>
    <m/>
    <m/>
    <m/>
    <x v="45"/>
    <x v="1"/>
    <s v="Brazil"/>
    <x v="1"/>
    <n v="0"/>
  </r>
  <r>
    <s v="INCREMENTAL"/>
    <s v="Media"/>
    <m/>
    <m/>
    <m/>
    <m/>
    <x v="45"/>
    <x v="2"/>
    <s v="Brazil"/>
    <x v="1"/>
    <n v="0"/>
  </r>
  <r>
    <s v="INCREMENTAL"/>
    <s v="Media"/>
    <m/>
    <m/>
    <m/>
    <m/>
    <x v="45"/>
    <x v="3"/>
    <s v="Brazil"/>
    <x v="1"/>
    <n v="0"/>
  </r>
  <r>
    <s v="BASE"/>
    <s v="BaseLine"/>
    <m/>
    <m/>
    <m/>
    <m/>
    <x v="46"/>
    <x v="0"/>
    <s v="Brazil"/>
    <x v="1"/>
    <n v="0"/>
  </r>
  <r>
    <s v="BASE"/>
    <s v="BaseLine"/>
    <m/>
    <m/>
    <m/>
    <m/>
    <x v="46"/>
    <x v="1"/>
    <s v="Brazil"/>
    <x v="1"/>
    <n v="0"/>
  </r>
  <r>
    <s v="BASE"/>
    <s v="BaseLine"/>
    <m/>
    <m/>
    <m/>
    <m/>
    <x v="46"/>
    <x v="2"/>
    <s v="Brazil"/>
    <x v="1"/>
    <n v="0"/>
  </r>
  <r>
    <s v="BASE"/>
    <s v="BaseLine"/>
    <m/>
    <m/>
    <m/>
    <m/>
    <x v="46"/>
    <x v="3"/>
    <s v="Brazil"/>
    <x v="1"/>
    <n v="0"/>
  </r>
  <r>
    <s v="INCREMENTAL"/>
    <s v="Media"/>
    <m/>
    <m/>
    <m/>
    <m/>
    <x v="47"/>
    <x v="0"/>
    <s v="Brazil"/>
    <x v="1"/>
    <n v="0"/>
  </r>
  <r>
    <s v="INCREMENTAL"/>
    <s v="Media"/>
    <m/>
    <m/>
    <m/>
    <m/>
    <x v="47"/>
    <x v="1"/>
    <s v="Brazil"/>
    <x v="1"/>
    <n v="0"/>
  </r>
  <r>
    <s v="INCREMENTAL"/>
    <s v="Media"/>
    <m/>
    <m/>
    <m/>
    <m/>
    <x v="47"/>
    <x v="2"/>
    <s v="Brazil"/>
    <x v="1"/>
    <n v="0"/>
  </r>
  <r>
    <s v="INCREMENTAL"/>
    <s v="Media"/>
    <m/>
    <m/>
    <m/>
    <m/>
    <x v="47"/>
    <x v="3"/>
    <s v="Brazil"/>
    <x v="1"/>
    <n v="0"/>
  </r>
  <r>
    <s v="INCREMENTAL"/>
    <s v="Media"/>
    <m/>
    <m/>
    <m/>
    <m/>
    <x v="48"/>
    <x v="0"/>
    <s v="Brazil"/>
    <x v="1"/>
    <n v="0"/>
  </r>
  <r>
    <s v="INCREMENTAL"/>
    <s v="Media"/>
    <m/>
    <m/>
    <m/>
    <m/>
    <x v="48"/>
    <x v="1"/>
    <s v="Brazil"/>
    <x v="1"/>
    <n v="0"/>
  </r>
  <r>
    <s v="INCREMENTAL"/>
    <s v="Media"/>
    <m/>
    <m/>
    <m/>
    <m/>
    <x v="48"/>
    <x v="2"/>
    <s v="Brazil"/>
    <x v="1"/>
    <n v="0"/>
  </r>
  <r>
    <s v="INCREMENTAL"/>
    <s v="Media"/>
    <m/>
    <m/>
    <m/>
    <m/>
    <x v="48"/>
    <x v="3"/>
    <s v="Brazil"/>
    <x v="1"/>
    <n v="0"/>
  </r>
  <r>
    <s v="INCREMENTAL"/>
    <s v="Media"/>
    <m/>
    <m/>
    <m/>
    <m/>
    <x v="49"/>
    <x v="0"/>
    <s v="Brazil"/>
    <x v="1"/>
    <n v="0"/>
  </r>
  <r>
    <s v="INCREMENTAL"/>
    <s v="Media"/>
    <m/>
    <m/>
    <m/>
    <m/>
    <x v="49"/>
    <x v="1"/>
    <s v="Brazil"/>
    <x v="1"/>
    <n v="0"/>
  </r>
  <r>
    <s v="INCREMENTAL"/>
    <s v="Media"/>
    <m/>
    <m/>
    <m/>
    <m/>
    <x v="49"/>
    <x v="2"/>
    <s v="Brazil"/>
    <x v="1"/>
    <n v="0"/>
  </r>
  <r>
    <s v="INCREMENTAL"/>
    <s v="Media"/>
    <m/>
    <m/>
    <m/>
    <m/>
    <x v="49"/>
    <x v="3"/>
    <s v="Brazil"/>
    <x v="1"/>
    <n v="0"/>
  </r>
  <r>
    <s v="BASE"/>
    <s v="BaseLine"/>
    <m/>
    <m/>
    <m/>
    <m/>
    <x v="50"/>
    <x v="0"/>
    <s v="Brazil"/>
    <x v="1"/>
    <n v="0"/>
  </r>
  <r>
    <s v="BASE"/>
    <s v="BaseLine"/>
    <m/>
    <m/>
    <m/>
    <m/>
    <x v="50"/>
    <x v="1"/>
    <s v="Brazil"/>
    <x v="1"/>
    <n v="0"/>
  </r>
  <r>
    <s v="BASE"/>
    <s v="BaseLine"/>
    <m/>
    <m/>
    <m/>
    <m/>
    <x v="50"/>
    <x v="2"/>
    <s v="Brazil"/>
    <x v="1"/>
    <n v="0"/>
  </r>
  <r>
    <s v="BASE"/>
    <s v="BaseLine"/>
    <m/>
    <m/>
    <m/>
    <m/>
    <x v="50"/>
    <x v="3"/>
    <s v="Brazil"/>
    <x v="1"/>
    <n v="0"/>
  </r>
  <r>
    <s v="BASE"/>
    <s v="BaseLine"/>
    <m/>
    <m/>
    <m/>
    <m/>
    <x v="51"/>
    <x v="0"/>
    <s v="Brazil"/>
    <x v="1"/>
    <n v="0"/>
  </r>
  <r>
    <s v="BASE"/>
    <s v="BaseLine"/>
    <m/>
    <m/>
    <m/>
    <m/>
    <x v="51"/>
    <x v="1"/>
    <s v="Brazil"/>
    <x v="1"/>
    <n v="0"/>
  </r>
  <r>
    <s v="BASE"/>
    <s v="BaseLine"/>
    <m/>
    <m/>
    <m/>
    <m/>
    <x v="51"/>
    <x v="2"/>
    <s v="Brazil"/>
    <x v="1"/>
    <n v="0"/>
  </r>
  <r>
    <s v="BASE"/>
    <s v="BaseLine"/>
    <m/>
    <m/>
    <m/>
    <m/>
    <x v="51"/>
    <x v="3"/>
    <s v="Brazil"/>
    <x v="1"/>
    <n v="0"/>
  </r>
  <r>
    <s v="INCREMENTAL"/>
    <s v="Media"/>
    <m/>
    <m/>
    <m/>
    <m/>
    <x v="52"/>
    <x v="0"/>
    <s v="Brazil"/>
    <x v="1"/>
    <n v="0"/>
  </r>
  <r>
    <s v="INCREMENTAL"/>
    <s v="Media"/>
    <m/>
    <m/>
    <m/>
    <m/>
    <x v="52"/>
    <x v="1"/>
    <s v="Brazil"/>
    <x v="1"/>
    <n v="0"/>
  </r>
  <r>
    <s v="INCREMENTAL"/>
    <s v="Media"/>
    <m/>
    <m/>
    <m/>
    <m/>
    <x v="52"/>
    <x v="2"/>
    <s v="Brazil"/>
    <x v="1"/>
    <n v="0"/>
  </r>
  <r>
    <s v="INCREMENTAL"/>
    <s v="Media"/>
    <m/>
    <m/>
    <m/>
    <m/>
    <x v="52"/>
    <x v="3"/>
    <s v="Brazil"/>
    <x v="1"/>
    <n v="0"/>
  </r>
  <r>
    <s v="BASE"/>
    <s v="BaseLine"/>
    <m/>
    <m/>
    <m/>
    <m/>
    <x v="53"/>
    <x v="0"/>
    <s v="Brazil"/>
    <x v="1"/>
    <n v="-240.516489519375"/>
  </r>
  <r>
    <s v="BASE"/>
    <s v="BaseLine"/>
    <m/>
    <m/>
    <m/>
    <m/>
    <x v="53"/>
    <x v="1"/>
    <s v="Brazil"/>
    <x v="1"/>
    <n v="-176.131521205192"/>
  </r>
  <r>
    <s v="BASE"/>
    <s v="BaseLine"/>
    <m/>
    <m/>
    <m/>
    <m/>
    <x v="53"/>
    <x v="2"/>
    <s v="Brazil"/>
    <x v="1"/>
    <n v="-328.65450512630002"/>
  </r>
  <r>
    <s v="BASE"/>
    <s v="BaseLine"/>
    <m/>
    <m/>
    <m/>
    <m/>
    <x v="53"/>
    <x v="3"/>
    <s v="Brazil"/>
    <x v="1"/>
    <n v="-173.98094001112099"/>
  </r>
  <r>
    <s v="BASE"/>
    <s v="BaseLine"/>
    <m/>
    <m/>
    <m/>
    <m/>
    <x v="54"/>
    <x v="0"/>
    <s v="Brazil"/>
    <x v="1"/>
    <n v="-404.04901512560002"/>
  </r>
  <r>
    <s v="BASE"/>
    <s v="BaseLine"/>
    <m/>
    <m/>
    <m/>
    <m/>
    <x v="54"/>
    <x v="1"/>
    <s v="Brazil"/>
    <x v="1"/>
    <n v="-2016.7676380348501"/>
  </r>
  <r>
    <s v="BASE"/>
    <s v="BaseLine"/>
    <m/>
    <m/>
    <m/>
    <m/>
    <x v="54"/>
    <x v="2"/>
    <s v="Brazil"/>
    <x v="1"/>
    <n v="-2188.85608516906"/>
  </r>
  <r>
    <s v="BASE"/>
    <s v="BaseLine"/>
    <m/>
    <m/>
    <m/>
    <m/>
    <x v="54"/>
    <x v="3"/>
    <s v="Brazil"/>
    <x v="1"/>
    <n v="-390.18640613565901"/>
  </r>
  <r>
    <s v="INCREMENTAL"/>
    <s v="Media"/>
    <m/>
    <m/>
    <m/>
    <m/>
    <x v="0"/>
    <x v="0"/>
    <s v="Brazil"/>
    <x v="2"/>
    <n v="0"/>
  </r>
  <r>
    <s v="INCREMENTAL"/>
    <s v="Media"/>
    <m/>
    <m/>
    <m/>
    <m/>
    <x v="0"/>
    <x v="1"/>
    <s v="Brazil"/>
    <x v="2"/>
    <n v="0"/>
  </r>
  <r>
    <s v="INCREMENTAL"/>
    <s v="Media"/>
    <m/>
    <m/>
    <m/>
    <m/>
    <x v="0"/>
    <x v="2"/>
    <s v="Brazil"/>
    <x v="2"/>
    <n v="0"/>
  </r>
  <r>
    <s v="INCREMENTAL"/>
    <s v="Media"/>
    <m/>
    <m/>
    <m/>
    <m/>
    <x v="0"/>
    <x v="3"/>
    <s v="Brazil"/>
    <x v="2"/>
    <n v="0"/>
  </r>
  <r>
    <s v="INCREMENTAL"/>
    <s v="Media"/>
    <m/>
    <m/>
    <m/>
    <m/>
    <x v="1"/>
    <x v="0"/>
    <s v="Brazil"/>
    <x v="2"/>
    <n v="0"/>
  </r>
  <r>
    <s v="INCREMENTAL"/>
    <s v="Media"/>
    <m/>
    <m/>
    <m/>
    <m/>
    <x v="1"/>
    <x v="1"/>
    <s v="Brazil"/>
    <x v="2"/>
    <n v="0"/>
  </r>
  <r>
    <s v="INCREMENTAL"/>
    <s v="Media"/>
    <m/>
    <m/>
    <m/>
    <m/>
    <x v="1"/>
    <x v="2"/>
    <s v="Brazil"/>
    <x v="2"/>
    <n v="0"/>
  </r>
  <r>
    <s v="INCREMENTAL"/>
    <s v="Media"/>
    <m/>
    <m/>
    <m/>
    <m/>
    <x v="1"/>
    <x v="3"/>
    <s v="Brazil"/>
    <x v="2"/>
    <n v="0"/>
  </r>
  <r>
    <s v="INCREMENTAL"/>
    <s v="Media"/>
    <m/>
    <m/>
    <m/>
    <m/>
    <x v="2"/>
    <x v="0"/>
    <s v="Brazil"/>
    <x v="2"/>
    <n v="0"/>
  </r>
  <r>
    <s v="INCREMENTAL"/>
    <s v="Media"/>
    <m/>
    <m/>
    <m/>
    <m/>
    <x v="2"/>
    <x v="1"/>
    <s v="Brazil"/>
    <x v="2"/>
    <n v="0"/>
  </r>
  <r>
    <s v="INCREMENTAL"/>
    <s v="Media"/>
    <m/>
    <m/>
    <m/>
    <m/>
    <x v="2"/>
    <x v="2"/>
    <s v="Brazil"/>
    <x v="2"/>
    <n v="0"/>
  </r>
  <r>
    <s v="INCREMENTAL"/>
    <s v="Media"/>
    <m/>
    <m/>
    <m/>
    <m/>
    <x v="2"/>
    <x v="3"/>
    <s v="Brazil"/>
    <x v="2"/>
    <n v="0"/>
  </r>
  <r>
    <s v="BASE"/>
    <s v="BaseLine"/>
    <m/>
    <m/>
    <m/>
    <m/>
    <x v="3"/>
    <x v="0"/>
    <s v="Brazil"/>
    <x v="2"/>
    <n v="0"/>
  </r>
  <r>
    <s v="BASE"/>
    <s v="BaseLine"/>
    <m/>
    <m/>
    <m/>
    <m/>
    <x v="3"/>
    <x v="1"/>
    <s v="Brazil"/>
    <x v="2"/>
    <n v="0"/>
  </r>
  <r>
    <s v="BASE"/>
    <s v="BaseLine"/>
    <m/>
    <m/>
    <m/>
    <m/>
    <x v="3"/>
    <x v="2"/>
    <s v="Brazil"/>
    <x v="2"/>
    <n v="0"/>
  </r>
  <r>
    <s v="BASE"/>
    <s v="BaseLine"/>
    <m/>
    <m/>
    <m/>
    <m/>
    <x v="3"/>
    <x v="3"/>
    <s v="Brazil"/>
    <x v="2"/>
    <n v="0"/>
  </r>
  <r>
    <s v="BASE"/>
    <s v="BaseLine"/>
    <m/>
    <m/>
    <m/>
    <m/>
    <x v="4"/>
    <x v="0"/>
    <s v="Brazil"/>
    <x v="2"/>
    <n v="0"/>
  </r>
  <r>
    <s v="BASE"/>
    <s v="BaseLine"/>
    <m/>
    <m/>
    <m/>
    <m/>
    <x v="4"/>
    <x v="1"/>
    <s v="Brazil"/>
    <x v="2"/>
    <n v="0"/>
  </r>
  <r>
    <s v="BASE"/>
    <s v="BaseLine"/>
    <m/>
    <m/>
    <m/>
    <m/>
    <x v="4"/>
    <x v="2"/>
    <s v="Brazil"/>
    <x v="2"/>
    <n v="0"/>
  </r>
  <r>
    <s v="BASE"/>
    <s v="BaseLine"/>
    <m/>
    <m/>
    <m/>
    <m/>
    <x v="4"/>
    <x v="3"/>
    <s v="Brazil"/>
    <x v="2"/>
    <n v="0"/>
  </r>
  <r>
    <s v="BASE"/>
    <s v="BaseLine"/>
    <m/>
    <m/>
    <m/>
    <m/>
    <x v="5"/>
    <x v="0"/>
    <s v="Brazil"/>
    <x v="2"/>
    <n v="0"/>
  </r>
  <r>
    <s v="BASE"/>
    <s v="BaseLine"/>
    <m/>
    <m/>
    <m/>
    <m/>
    <x v="5"/>
    <x v="1"/>
    <s v="Brazil"/>
    <x v="2"/>
    <n v="0"/>
  </r>
  <r>
    <s v="BASE"/>
    <s v="BaseLine"/>
    <m/>
    <m/>
    <m/>
    <m/>
    <x v="5"/>
    <x v="2"/>
    <s v="Brazil"/>
    <x v="2"/>
    <n v="0"/>
  </r>
  <r>
    <s v="BASE"/>
    <s v="BaseLine"/>
    <m/>
    <m/>
    <m/>
    <m/>
    <x v="5"/>
    <x v="3"/>
    <s v="Brazil"/>
    <x v="2"/>
    <n v="0"/>
  </r>
  <r>
    <s v="BASE"/>
    <s v="BaseLine"/>
    <m/>
    <m/>
    <m/>
    <m/>
    <x v="6"/>
    <x v="0"/>
    <s v="Brazil"/>
    <x v="2"/>
    <n v="0"/>
  </r>
  <r>
    <s v="BASE"/>
    <s v="BaseLine"/>
    <m/>
    <m/>
    <m/>
    <m/>
    <x v="6"/>
    <x v="1"/>
    <s v="Brazil"/>
    <x v="2"/>
    <n v="0"/>
  </r>
  <r>
    <s v="BASE"/>
    <s v="BaseLine"/>
    <m/>
    <m/>
    <m/>
    <m/>
    <x v="6"/>
    <x v="2"/>
    <s v="Brazil"/>
    <x v="2"/>
    <n v="0"/>
  </r>
  <r>
    <s v="BASE"/>
    <s v="BaseLine"/>
    <m/>
    <m/>
    <m/>
    <m/>
    <x v="6"/>
    <x v="3"/>
    <s v="Brazil"/>
    <x v="2"/>
    <n v="0"/>
  </r>
  <r>
    <s v="BASE"/>
    <s v="BaseLine"/>
    <m/>
    <m/>
    <m/>
    <m/>
    <x v="7"/>
    <x v="0"/>
    <s v="Brazil"/>
    <x v="2"/>
    <n v="0"/>
  </r>
  <r>
    <s v="BASE"/>
    <s v="BaseLine"/>
    <m/>
    <m/>
    <m/>
    <m/>
    <x v="7"/>
    <x v="1"/>
    <s v="Brazil"/>
    <x v="2"/>
    <n v="0"/>
  </r>
  <r>
    <s v="BASE"/>
    <s v="BaseLine"/>
    <m/>
    <m/>
    <m/>
    <m/>
    <x v="7"/>
    <x v="2"/>
    <s v="Brazil"/>
    <x v="2"/>
    <n v="0"/>
  </r>
  <r>
    <s v="BASE"/>
    <s v="BaseLine"/>
    <m/>
    <m/>
    <m/>
    <m/>
    <x v="7"/>
    <x v="3"/>
    <s v="Brazil"/>
    <x v="2"/>
    <n v="0"/>
  </r>
  <r>
    <s v="BASE"/>
    <s v="BaseLine"/>
    <m/>
    <m/>
    <m/>
    <m/>
    <x v="8"/>
    <x v="0"/>
    <s v="Brazil"/>
    <x v="2"/>
    <n v="49.715336652854504"/>
  </r>
  <r>
    <s v="BASE"/>
    <s v="BaseLine"/>
    <m/>
    <m/>
    <m/>
    <m/>
    <x v="8"/>
    <x v="1"/>
    <s v="Brazil"/>
    <x v="2"/>
    <n v="0"/>
  </r>
  <r>
    <s v="BASE"/>
    <s v="BaseLine"/>
    <m/>
    <m/>
    <m/>
    <m/>
    <x v="8"/>
    <x v="2"/>
    <s v="Brazil"/>
    <x v="2"/>
    <n v="0"/>
  </r>
  <r>
    <s v="BASE"/>
    <s v="BaseLine"/>
    <m/>
    <m/>
    <m/>
    <m/>
    <x v="8"/>
    <x v="3"/>
    <s v="Brazil"/>
    <x v="2"/>
    <n v="0"/>
  </r>
  <r>
    <s v="INCREMENTAL"/>
    <s v="Media"/>
    <m/>
    <m/>
    <m/>
    <m/>
    <x v="9"/>
    <x v="0"/>
    <s v="Brazil"/>
    <x v="2"/>
    <n v="0"/>
  </r>
  <r>
    <s v="INCREMENTAL"/>
    <s v="Media"/>
    <m/>
    <m/>
    <m/>
    <m/>
    <x v="9"/>
    <x v="1"/>
    <s v="Brazil"/>
    <x v="2"/>
    <n v="0"/>
  </r>
  <r>
    <s v="INCREMENTAL"/>
    <s v="Media"/>
    <m/>
    <m/>
    <m/>
    <m/>
    <x v="9"/>
    <x v="2"/>
    <s v="Brazil"/>
    <x v="2"/>
    <n v="0"/>
  </r>
  <r>
    <s v="INCREMENTAL"/>
    <s v="Media"/>
    <m/>
    <m/>
    <m/>
    <m/>
    <x v="9"/>
    <x v="3"/>
    <s v="Brazil"/>
    <x v="2"/>
    <n v="0"/>
  </r>
  <r>
    <s v="BASE"/>
    <s v="Price"/>
    <m/>
    <m/>
    <m/>
    <m/>
    <x v="10"/>
    <x v="0"/>
    <s v="Brazil"/>
    <x v="2"/>
    <n v="-971.43026418831096"/>
  </r>
  <r>
    <s v="BASE"/>
    <s v="Price"/>
    <m/>
    <m/>
    <m/>
    <m/>
    <x v="10"/>
    <x v="1"/>
    <s v="Brazil"/>
    <x v="2"/>
    <n v="0"/>
  </r>
  <r>
    <s v="BASE"/>
    <s v="Price"/>
    <m/>
    <m/>
    <m/>
    <m/>
    <x v="10"/>
    <x v="2"/>
    <s v="Brazil"/>
    <x v="2"/>
    <n v="0"/>
  </r>
  <r>
    <s v="BASE"/>
    <s v="Price"/>
    <m/>
    <m/>
    <m/>
    <m/>
    <x v="10"/>
    <x v="3"/>
    <s v="Brazil"/>
    <x v="2"/>
    <n v="0"/>
  </r>
  <r>
    <s v="BASE"/>
    <s v="Price"/>
    <m/>
    <m/>
    <m/>
    <m/>
    <x v="11"/>
    <x v="0"/>
    <s v="Brazil"/>
    <x v="2"/>
    <n v="0"/>
  </r>
  <r>
    <s v="BASE"/>
    <s v="Price"/>
    <m/>
    <m/>
    <m/>
    <m/>
    <x v="11"/>
    <x v="1"/>
    <s v="Brazil"/>
    <x v="2"/>
    <n v="0"/>
  </r>
  <r>
    <s v="BASE"/>
    <s v="Price"/>
    <m/>
    <m/>
    <m/>
    <m/>
    <x v="11"/>
    <x v="2"/>
    <s v="Brazil"/>
    <x v="2"/>
    <n v="0"/>
  </r>
  <r>
    <s v="BASE"/>
    <s v="Price"/>
    <m/>
    <m/>
    <m/>
    <m/>
    <x v="11"/>
    <x v="3"/>
    <s v="Brazil"/>
    <x v="2"/>
    <n v="0"/>
  </r>
  <r>
    <s v="BASE"/>
    <s v="BaseLine"/>
    <m/>
    <m/>
    <m/>
    <m/>
    <x v="12"/>
    <x v="0"/>
    <s v="Brazil"/>
    <x v="2"/>
    <n v="459.42898326125299"/>
  </r>
  <r>
    <s v="BASE"/>
    <s v="BaseLine"/>
    <m/>
    <m/>
    <m/>
    <m/>
    <x v="12"/>
    <x v="1"/>
    <s v="Brazil"/>
    <x v="2"/>
    <n v="828.23919460895399"/>
  </r>
  <r>
    <s v="BASE"/>
    <s v="BaseLine"/>
    <m/>
    <m/>
    <m/>
    <m/>
    <x v="12"/>
    <x v="2"/>
    <s v="Brazil"/>
    <x v="2"/>
    <n v="1015.37911586134"/>
  </r>
  <r>
    <s v="BASE"/>
    <s v="BaseLine"/>
    <m/>
    <m/>
    <m/>
    <m/>
    <x v="12"/>
    <x v="3"/>
    <s v="Brazil"/>
    <x v="2"/>
    <n v="26.893425809735501"/>
  </r>
  <r>
    <s v="INCREMENTAL"/>
    <s v="Media"/>
    <m/>
    <m/>
    <m/>
    <m/>
    <x v="13"/>
    <x v="0"/>
    <s v="Brazil"/>
    <x v="2"/>
    <n v="87.383103027654798"/>
  </r>
  <r>
    <s v="INCREMENTAL"/>
    <s v="Media"/>
    <m/>
    <m/>
    <m/>
    <m/>
    <x v="13"/>
    <x v="1"/>
    <s v="Brazil"/>
    <x v="2"/>
    <n v="108.250171112453"/>
  </r>
  <r>
    <s v="INCREMENTAL"/>
    <s v="Media"/>
    <m/>
    <m/>
    <m/>
    <m/>
    <x v="13"/>
    <x v="2"/>
    <s v="Brazil"/>
    <x v="2"/>
    <n v="96.216783871970406"/>
  </r>
  <r>
    <s v="INCREMENTAL"/>
    <s v="Media"/>
    <m/>
    <m/>
    <m/>
    <m/>
    <x v="13"/>
    <x v="3"/>
    <s v="Brazil"/>
    <x v="2"/>
    <n v="0"/>
  </r>
  <r>
    <s v="INCREMENTAL"/>
    <s v="Media"/>
    <m/>
    <m/>
    <m/>
    <m/>
    <x v="14"/>
    <x v="0"/>
    <s v="Brazil"/>
    <x v="2"/>
    <n v="0"/>
  </r>
  <r>
    <s v="INCREMENTAL"/>
    <s v="Media"/>
    <m/>
    <m/>
    <m/>
    <m/>
    <x v="14"/>
    <x v="1"/>
    <s v="Brazil"/>
    <x v="2"/>
    <n v="0"/>
  </r>
  <r>
    <s v="INCREMENTAL"/>
    <s v="Media"/>
    <m/>
    <m/>
    <m/>
    <m/>
    <x v="14"/>
    <x v="2"/>
    <s v="Brazil"/>
    <x v="2"/>
    <n v="0"/>
  </r>
  <r>
    <s v="INCREMENTAL"/>
    <s v="Media"/>
    <m/>
    <m/>
    <m/>
    <m/>
    <x v="14"/>
    <x v="3"/>
    <s v="Brazil"/>
    <x v="2"/>
    <n v="0"/>
  </r>
  <r>
    <s v="INCREMENTAL"/>
    <s v="Media"/>
    <m/>
    <m/>
    <m/>
    <m/>
    <x v="15"/>
    <x v="0"/>
    <s v="Brazil"/>
    <x v="2"/>
    <n v="2.67238486706592"/>
  </r>
  <r>
    <s v="INCREMENTAL"/>
    <s v="Media"/>
    <m/>
    <m/>
    <m/>
    <m/>
    <x v="15"/>
    <x v="1"/>
    <s v="Brazil"/>
    <x v="2"/>
    <n v="2.4730347355988198"/>
  </r>
  <r>
    <s v="INCREMENTAL"/>
    <s v="Media"/>
    <m/>
    <m/>
    <m/>
    <m/>
    <x v="15"/>
    <x v="2"/>
    <s v="Brazil"/>
    <x v="2"/>
    <n v="1.6870626752381399"/>
  </r>
  <r>
    <s v="INCREMENTAL"/>
    <s v="Media"/>
    <m/>
    <m/>
    <m/>
    <m/>
    <x v="15"/>
    <x v="3"/>
    <s v="Brazil"/>
    <x v="2"/>
    <n v="0"/>
  </r>
  <r>
    <s v="INCREMENTAL"/>
    <s v="Media"/>
    <m/>
    <m/>
    <m/>
    <m/>
    <x v="16"/>
    <x v="0"/>
    <s v="Brazil"/>
    <x v="2"/>
    <n v="0"/>
  </r>
  <r>
    <s v="INCREMENTAL"/>
    <s v="Media"/>
    <m/>
    <m/>
    <m/>
    <m/>
    <x v="16"/>
    <x v="1"/>
    <s v="Brazil"/>
    <x v="2"/>
    <n v="0"/>
  </r>
  <r>
    <s v="INCREMENTAL"/>
    <s v="Media"/>
    <m/>
    <m/>
    <m/>
    <m/>
    <x v="16"/>
    <x v="2"/>
    <s v="Brazil"/>
    <x v="2"/>
    <n v="0"/>
  </r>
  <r>
    <s v="INCREMENTAL"/>
    <s v="Media"/>
    <m/>
    <m/>
    <m/>
    <m/>
    <x v="16"/>
    <x v="3"/>
    <s v="Brazil"/>
    <x v="2"/>
    <n v="0"/>
  </r>
  <r>
    <s v="INCREMENTAL"/>
    <s v="Media"/>
    <m/>
    <m/>
    <m/>
    <m/>
    <x v="17"/>
    <x v="0"/>
    <s v="Brazil"/>
    <x v="2"/>
    <n v="0"/>
  </r>
  <r>
    <s v="INCREMENTAL"/>
    <s v="Media"/>
    <m/>
    <m/>
    <m/>
    <m/>
    <x v="17"/>
    <x v="1"/>
    <s v="Brazil"/>
    <x v="2"/>
    <n v="0"/>
  </r>
  <r>
    <s v="INCREMENTAL"/>
    <s v="Media"/>
    <m/>
    <m/>
    <m/>
    <m/>
    <x v="17"/>
    <x v="2"/>
    <s v="Brazil"/>
    <x v="2"/>
    <n v="0"/>
  </r>
  <r>
    <s v="INCREMENTAL"/>
    <s v="Media"/>
    <m/>
    <m/>
    <m/>
    <m/>
    <x v="17"/>
    <x v="3"/>
    <s v="Brazil"/>
    <x v="2"/>
    <n v="0"/>
  </r>
  <r>
    <s v="INCREMENTAL"/>
    <s v="Media"/>
    <m/>
    <m/>
    <m/>
    <m/>
    <x v="18"/>
    <x v="0"/>
    <s v="Brazil"/>
    <x v="2"/>
    <n v="0"/>
  </r>
  <r>
    <s v="INCREMENTAL"/>
    <s v="Media"/>
    <m/>
    <m/>
    <m/>
    <m/>
    <x v="18"/>
    <x v="1"/>
    <s v="Brazil"/>
    <x v="2"/>
    <n v="0"/>
  </r>
  <r>
    <s v="INCREMENTAL"/>
    <s v="Media"/>
    <m/>
    <m/>
    <m/>
    <m/>
    <x v="18"/>
    <x v="2"/>
    <s v="Brazil"/>
    <x v="2"/>
    <n v="0"/>
  </r>
  <r>
    <s v="INCREMENTAL"/>
    <s v="Media"/>
    <m/>
    <m/>
    <m/>
    <m/>
    <x v="18"/>
    <x v="3"/>
    <s v="Brazil"/>
    <x v="2"/>
    <n v="0"/>
  </r>
  <r>
    <s v="INCREMENTAL"/>
    <s v="Media"/>
    <m/>
    <m/>
    <m/>
    <m/>
    <x v="19"/>
    <x v="0"/>
    <s v="Brazil"/>
    <x v="2"/>
    <n v="14.137368718040801"/>
  </r>
  <r>
    <s v="INCREMENTAL"/>
    <s v="Media"/>
    <m/>
    <m/>
    <m/>
    <m/>
    <x v="19"/>
    <x v="1"/>
    <s v="Brazil"/>
    <x v="2"/>
    <n v="16.0759399484112"/>
  </r>
  <r>
    <s v="INCREMENTAL"/>
    <s v="Media"/>
    <m/>
    <m/>
    <m/>
    <m/>
    <x v="19"/>
    <x v="2"/>
    <s v="Brazil"/>
    <x v="2"/>
    <n v="15.1593302509163"/>
  </r>
  <r>
    <s v="INCREMENTAL"/>
    <s v="Media"/>
    <m/>
    <m/>
    <m/>
    <m/>
    <x v="19"/>
    <x v="3"/>
    <s v="Brazil"/>
    <x v="2"/>
    <n v="0"/>
  </r>
  <r>
    <s v="INCREMENTAL"/>
    <s v="Media"/>
    <m/>
    <m/>
    <m/>
    <m/>
    <x v="20"/>
    <x v="0"/>
    <s v="Brazil"/>
    <x v="2"/>
    <n v="0"/>
  </r>
  <r>
    <s v="INCREMENTAL"/>
    <s v="Media"/>
    <m/>
    <m/>
    <m/>
    <m/>
    <x v="20"/>
    <x v="1"/>
    <s v="Brazil"/>
    <x v="2"/>
    <n v="0"/>
  </r>
  <r>
    <s v="INCREMENTAL"/>
    <s v="Media"/>
    <m/>
    <m/>
    <m/>
    <m/>
    <x v="20"/>
    <x v="2"/>
    <s v="Brazil"/>
    <x v="2"/>
    <n v="0"/>
  </r>
  <r>
    <s v="INCREMENTAL"/>
    <s v="Media"/>
    <m/>
    <m/>
    <m/>
    <m/>
    <x v="20"/>
    <x v="3"/>
    <s v="Brazil"/>
    <x v="2"/>
    <n v="0"/>
  </r>
  <r>
    <s v="INCREMENTAL"/>
    <s v="Media"/>
    <m/>
    <m/>
    <m/>
    <m/>
    <x v="21"/>
    <x v="0"/>
    <s v="Brazil"/>
    <x v="2"/>
    <n v="0"/>
  </r>
  <r>
    <s v="INCREMENTAL"/>
    <s v="Media"/>
    <m/>
    <m/>
    <m/>
    <m/>
    <x v="21"/>
    <x v="1"/>
    <s v="Brazil"/>
    <x v="2"/>
    <n v="0"/>
  </r>
  <r>
    <s v="INCREMENTAL"/>
    <s v="Media"/>
    <m/>
    <m/>
    <m/>
    <m/>
    <x v="21"/>
    <x v="2"/>
    <s v="Brazil"/>
    <x v="2"/>
    <n v="0"/>
  </r>
  <r>
    <s v="INCREMENTAL"/>
    <s v="Media"/>
    <m/>
    <m/>
    <m/>
    <m/>
    <x v="21"/>
    <x v="3"/>
    <s v="Brazil"/>
    <x v="2"/>
    <n v="0"/>
  </r>
  <r>
    <s v="INCREMENTAL"/>
    <s v="Media"/>
    <m/>
    <m/>
    <m/>
    <m/>
    <x v="22"/>
    <x v="0"/>
    <s v="Brazil"/>
    <x v="2"/>
    <n v="0"/>
  </r>
  <r>
    <s v="INCREMENTAL"/>
    <s v="Media"/>
    <m/>
    <m/>
    <m/>
    <m/>
    <x v="22"/>
    <x v="1"/>
    <s v="Brazil"/>
    <x v="2"/>
    <n v="0"/>
  </r>
  <r>
    <s v="INCREMENTAL"/>
    <s v="Media"/>
    <m/>
    <m/>
    <m/>
    <m/>
    <x v="22"/>
    <x v="2"/>
    <s v="Brazil"/>
    <x v="2"/>
    <n v="0"/>
  </r>
  <r>
    <s v="INCREMENTAL"/>
    <s v="Media"/>
    <m/>
    <m/>
    <m/>
    <m/>
    <x v="22"/>
    <x v="3"/>
    <s v="Brazil"/>
    <x v="2"/>
    <n v="0"/>
  </r>
  <r>
    <s v="INCREMENTAL"/>
    <s v="Media"/>
    <m/>
    <m/>
    <m/>
    <m/>
    <x v="23"/>
    <x v="0"/>
    <s v="Brazil"/>
    <x v="2"/>
    <n v="0"/>
  </r>
  <r>
    <s v="INCREMENTAL"/>
    <s v="Media"/>
    <m/>
    <m/>
    <m/>
    <m/>
    <x v="23"/>
    <x v="1"/>
    <s v="Brazil"/>
    <x v="2"/>
    <n v="0"/>
  </r>
  <r>
    <s v="INCREMENTAL"/>
    <s v="Media"/>
    <m/>
    <m/>
    <m/>
    <m/>
    <x v="23"/>
    <x v="2"/>
    <s v="Brazil"/>
    <x v="2"/>
    <n v="0"/>
  </r>
  <r>
    <s v="INCREMENTAL"/>
    <s v="Media"/>
    <m/>
    <m/>
    <m/>
    <m/>
    <x v="23"/>
    <x v="3"/>
    <s v="Brazil"/>
    <x v="2"/>
    <n v="0"/>
  </r>
  <r>
    <s v="INCREMENTAL"/>
    <s v="Media"/>
    <m/>
    <m/>
    <m/>
    <m/>
    <x v="24"/>
    <x v="0"/>
    <s v="Brazil"/>
    <x v="2"/>
    <n v="0"/>
  </r>
  <r>
    <s v="INCREMENTAL"/>
    <s v="Media"/>
    <m/>
    <m/>
    <m/>
    <m/>
    <x v="24"/>
    <x v="1"/>
    <s v="Brazil"/>
    <x v="2"/>
    <n v="0.31260757140699602"/>
  </r>
  <r>
    <s v="INCREMENTAL"/>
    <s v="Media"/>
    <m/>
    <m/>
    <m/>
    <m/>
    <x v="24"/>
    <x v="2"/>
    <s v="Brazil"/>
    <x v="2"/>
    <n v="0"/>
  </r>
  <r>
    <s v="INCREMENTAL"/>
    <s v="Media"/>
    <m/>
    <m/>
    <m/>
    <m/>
    <x v="24"/>
    <x v="3"/>
    <s v="Brazil"/>
    <x v="2"/>
    <n v="0"/>
  </r>
  <r>
    <s v="BASE"/>
    <s v="BaseLine"/>
    <m/>
    <m/>
    <m/>
    <m/>
    <x v="25"/>
    <x v="0"/>
    <s v="Brazil"/>
    <x v="2"/>
    <n v="0"/>
  </r>
  <r>
    <s v="BASE"/>
    <s v="BaseLine"/>
    <m/>
    <m/>
    <m/>
    <m/>
    <x v="25"/>
    <x v="1"/>
    <s v="Brazil"/>
    <x v="2"/>
    <n v="329.85166210174401"/>
  </r>
  <r>
    <s v="BASE"/>
    <s v="BaseLine"/>
    <m/>
    <m/>
    <m/>
    <m/>
    <x v="25"/>
    <x v="2"/>
    <s v="Brazil"/>
    <x v="2"/>
    <n v="0"/>
  </r>
  <r>
    <s v="BASE"/>
    <s v="BaseLine"/>
    <m/>
    <m/>
    <m/>
    <m/>
    <x v="25"/>
    <x v="3"/>
    <s v="Brazil"/>
    <x v="2"/>
    <n v="0"/>
  </r>
  <r>
    <s v="BASE"/>
    <s v="BaseLine"/>
    <m/>
    <m/>
    <m/>
    <m/>
    <x v="26"/>
    <x v="0"/>
    <s v="Brazil"/>
    <x v="2"/>
    <n v="0"/>
  </r>
  <r>
    <s v="BASE"/>
    <s v="BaseLine"/>
    <m/>
    <m/>
    <m/>
    <m/>
    <x v="26"/>
    <x v="1"/>
    <s v="Brazil"/>
    <x v="2"/>
    <n v="0"/>
  </r>
  <r>
    <s v="BASE"/>
    <s v="BaseLine"/>
    <m/>
    <m/>
    <m/>
    <m/>
    <x v="26"/>
    <x v="2"/>
    <s v="Brazil"/>
    <x v="2"/>
    <n v="0"/>
  </r>
  <r>
    <s v="BASE"/>
    <s v="BaseLine"/>
    <m/>
    <m/>
    <m/>
    <m/>
    <x v="26"/>
    <x v="3"/>
    <s v="Brazil"/>
    <x v="2"/>
    <n v="0"/>
  </r>
  <r>
    <s v="INCREMENTAL"/>
    <s v="Media"/>
    <m/>
    <m/>
    <m/>
    <m/>
    <x v="27"/>
    <x v="0"/>
    <s v="Brazil"/>
    <x v="2"/>
    <n v="0"/>
  </r>
  <r>
    <s v="INCREMENTAL"/>
    <s v="Media"/>
    <m/>
    <m/>
    <m/>
    <m/>
    <x v="27"/>
    <x v="1"/>
    <s v="Brazil"/>
    <x v="2"/>
    <n v="0"/>
  </r>
  <r>
    <s v="INCREMENTAL"/>
    <s v="Media"/>
    <m/>
    <m/>
    <m/>
    <m/>
    <x v="27"/>
    <x v="2"/>
    <s v="Brazil"/>
    <x v="2"/>
    <n v="0"/>
  </r>
  <r>
    <s v="INCREMENTAL"/>
    <s v="Media"/>
    <m/>
    <m/>
    <m/>
    <m/>
    <x v="27"/>
    <x v="3"/>
    <s v="Brazil"/>
    <x v="2"/>
    <n v="0"/>
  </r>
  <r>
    <s v="INCREMENTAL"/>
    <s v="Media"/>
    <m/>
    <m/>
    <m/>
    <m/>
    <x v="28"/>
    <x v="0"/>
    <s v="Brazil"/>
    <x v="2"/>
    <n v="0"/>
  </r>
  <r>
    <s v="INCREMENTAL"/>
    <s v="Media"/>
    <m/>
    <m/>
    <m/>
    <m/>
    <x v="28"/>
    <x v="1"/>
    <s v="Brazil"/>
    <x v="2"/>
    <n v="0"/>
  </r>
  <r>
    <s v="INCREMENTAL"/>
    <s v="Media"/>
    <m/>
    <m/>
    <m/>
    <m/>
    <x v="28"/>
    <x v="2"/>
    <s v="Brazil"/>
    <x v="2"/>
    <n v="0"/>
  </r>
  <r>
    <s v="INCREMENTAL"/>
    <s v="Media"/>
    <m/>
    <m/>
    <m/>
    <m/>
    <x v="28"/>
    <x v="3"/>
    <s v="Brazil"/>
    <x v="2"/>
    <n v="0"/>
  </r>
  <r>
    <s v="BASE"/>
    <s v="BaseLine"/>
    <m/>
    <m/>
    <m/>
    <m/>
    <x v="29"/>
    <x v="0"/>
    <s v="Brazil"/>
    <x v="2"/>
    <n v="0"/>
  </r>
  <r>
    <s v="BASE"/>
    <s v="BaseLine"/>
    <m/>
    <m/>
    <m/>
    <m/>
    <x v="29"/>
    <x v="1"/>
    <s v="Brazil"/>
    <x v="2"/>
    <n v="449.531866536726"/>
  </r>
  <r>
    <s v="BASE"/>
    <s v="BaseLine"/>
    <m/>
    <m/>
    <m/>
    <m/>
    <x v="29"/>
    <x v="2"/>
    <s v="Brazil"/>
    <x v="2"/>
    <n v="0"/>
  </r>
  <r>
    <s v="BASE"/>
    <s v="BaseLine"/>
    <m/>
    <m/>
    <m/>
    <m/>
    <x v="29"/>
    <x v="3"/>
    <s v="Brazil"/>
    <x v="2"/>
    <n v="0"/>
  </r>
  <r>
    <s v="BASE"/>
    <s v="BaseLine"/>
    <m/>
    <m/>
    <m/>
    <m/>
    <x v="30"/>
    <x v="0"/>
    <s v="Brazil"/>
    <x v="2"/>
    <n v="0"/>
  </r>
  <r>
    <s v="BASE"/>
    <s v="BaseLine"/>
    <m/>
    <m/>
    <m/>
    <m/>
    <x v="30"/>
    <x v="1"/>
    <s v="Brazil"/>
    <x v="2"/>
    <n v="442.13627639556597"/>
  </r>
  <r>
    <s v="BASE"/>
    <s v="BaseLine"/>
    <m/>
    <m/>
    <m/>
    <m/>
    <x v="30"/>
    <x v="2"/>
    <s v="Brazil"/>
    <x v="2"/>
    <n v="0"/>
  </r>
  <r>
    <s v="BASE"/>
    <s v="BaseLine"/>
    <m/>
    <m/>
    <m/>
    <m/>
    <x v="30"/>
    <x v="3"/>
    <s v="Brazil"/>
    <x v="2"/>
    <n v="0"/>
  </r>
  <r>
    <s v="INCREMENTAL"/>
    <s v="Media"/>
    <m/>
    <m/>
    <m/>
    <m/>
    <x v="31"/>
    <x v="0"/>
    <s v="Brazil"/>
    <x v="2"/>
    <n v="0"/>
  </r>
  <r>
    <s v="INCREMENTAL"/>
    <s v="Media"/>
    <m/>
    <m/>
    <m/>
    <m/>
    <x v="31"/>
    <x v="1"/>
    <s v="Brazil"/>
    <x v="2"/>
    <n v="0"/>
  </r>
  <r>
    <s v="INCREMENTAL"/>
    <s v="Media"/>
    <m/>
    <m/>
    <m/>
    <m/>
    <x v="31"/>
    <x v="2"/>
    <s v="Brazil"/>
    <x v="2"/>
    <n v="0"/>
  </r>
  <r>
    <s v="INCREMENTAL"/>
    <s v="Media"/>
    <m/>
    <m/>
    <m/>
    <m/>
    <x v="31"/>
    <x v="3"/>
    <s v="Brazil"/>
    <x v="2"/>
    <n v="0"/>
  </r>
  <r>
    <m/>
    <m/>
    <m/>
    <m/>
    <m/>
    <m/>
    <x v="32"/>
    <x v="0"/>
    <s v="Brazil"/>
    <x v="2"/>
    <n v="1288.8368238743701"/>
  </r>
  <r>
    <m/>
    <m/>
    <m/>
    <m/>
    <m/>
    <m/>
    <x v="32"/>
    <x v="1"/>
    <s v="Brazil"/>
    <x v="2"/>
    <n v="943.82215052234096"/>
  </r>
  <r>
    <m/>
    <m/>
    <m/>
    <m/>
    <m/>
    <m/>
    <x v="32"/>
    <x v="2"/>
    <s v="Brazil"/>
    <x v="2"/>
    <n v="1761.1350863528301"/>
  </r>
  <r>
    <m/>
    <m/>
    <m/>
    <m/>
    <m/>
    <m/>
    <x v="32"/>
    <x v="3"/>
    <s v="Brazil"/>
    <x v="2"/>
    <n v="932.29799996955103"/>
  </r>
  <r>
    <s v="BASE"/>
    <s v="BaseLine"/>
    <m/>
    <m/>
    <m/>
    <m/>
    <x v="33"/>
    <x v="0"/>
    <s v="Brazil"/>
    <x v="2"/>
    <n v="0"/>
  </r>
  <r>
    <s v="BASE"/>
    <s v="BaseLine"/>
    <m/>
    <m/>
    <m/>
    <m/>
    <x v="33"/>
    <x v="1"/>
    <s v="Brazil"/>
    <x v="2"/>
    <n v="0"/>
  </r>
  <r>
    <s v="BASE"/>
    <s v="BaseLine"/>
    <m/>
    <m/>
    <m/>
    <m/>
    <x v="33"/>
    <x v="2"/>
    <s v="Brazil"/>
    <x v="2"/>
    <n v="0"/>
  </r>
  <r>
    <s v="BASE"/>
    <s v="BaseLine"/>
    <m/>
    <m/>
    <m/>
    <m/>
    <x v="33"/>
    <x v="3"/>
    <s v="Brazil"/>
    <x v="2"/>
    <n v="0"/>
  </r>
  <r>
    <s v="BASE"/>
    <s v="BaseLine"/>
    <m/>
    <m/>
    <m/>
    <m/>
    <x v="34"/>
    <x v="0"/>
    <s v="Brazil"/>
    <x v="2"/>
    <n v="0"/>
  </r>
  <r>
    <s v="BASE"/>
    <s v="BaseLine"/>
    <m/>
    <m/>
    <m/>
    <m/>
    <x v="34"/>
    <x v="1"/>
    <s v="Brazil"/>
    <x v="2"/>
    <n v="0"/>
  </r>
  <r>
    <s v="BASE"/>
    <s v="BaseLine"/>
    <m/>
    <m/>
    <m/>
    <m/>
    <x v="34"/>
    <x v="2"/>
    <s v="Brazil"/>
    <x v="2"/>
    <n v="0"/>
  </r>
  <r>
    <s v="BASE"/>
    <s v="BaseLine"/>
    <m/>
    <m/>
    <m/>
    <m/>
    <x v="34"/>
    <x v="3"/>
    <s v="Brazil"/>
    <x v="2"/>
    <n v="0"/>
  </r>
  <r>
    <s v="BASE"/>
    <s v="BaseLine"/>
    <s v="NY"/>
    <m/>
    <m/>
    <m/>
    <x v="35"/>
    <x v="0"/>
    <s v="Brazil"/>
    <x v="2"/>
    <n v="0"/>
  </r>
  <r>
    <s v="BASE"/>
    <s v="BaseLine"/>
    <s v="NY"/>
    <m/>
    <m/>
    <m/>
    <x v="35"/>
    <x v="1"/>
    <s v="Brazil"/>
    <x v="2"/>
    <n v="0"/>
  </r>
  <r>
    <s v="BASE"/>
    <s v="BaseLine"/>
    <s v="NY"/>
    <m/>
    <m/>
    <m/>
    <x v="35"/>
    <x v="2"/>
    <s v="Brazil"/>
    <x v="2"/>
    <n v="0"/>
  </r>
  <r>
    <s v="BASE"/>
    <s v="BaseLine"/>
    <s v="NY"/>
    <m/>
    <m/>
    <m/>
    <x v="35"/>
    <x v="3"/>
    <s v="Brazil"/>
    <x v="2"/>
    <n v="0"/>
  </r>
  <r>
    <s v="BASE"/>
    <s v="BaseLine"/>
    <s v="PL_Dummy"/>
    <m/>
    <m/>
    <m/>
    <x v="36"/>
    <x v="0"/>
    <s v="Brazil"/>
    <x v="2"/>
    <n v="0"/>
  </r>
  <r>
    <s v="BASE"/>
    <s v="BaseLine"/>
    <s v="PL_Dummy"/>
    <m/>
    <m/>
    <m/>
    <x v="36"/>
    <x v="1"/>
    <s v="Brazil"/>
    <x v="2"/>
    <n v="0"/>
  </r>
  <r>
    <s v="BASE"/>
    <s v="BaseLine"/>
    <s v="PL_Dummy"/>
    <m/>
    <m/>
    <m/>
    <x v="36"/>
    <x v="2"/>
    <s v="Brazil"/>
    <x v="2"/>
    <n v="0"/>
  </r>
  <r>
    <s v="BASE"/>
    <s v="BaseLine"/>
    <s v="PL_Dummy"/>
    <m/>
    <m/>
    <m/>
    <x v="36"/>
    <x v="3"/>
    <s v="Brazil"/>
    <x v="2"/>
    <n v="0"/>
  </r>
  <r>
    <s v="BASE"/>
    <s v="BaseLine"/>
    <s v="PL_Dummy"/>
    <m/>
    <m/>
    <m/>
    <x v="37"/>
    <x v="0"/>
    <s v="Brazil"/>
    <x v="2"/>
    <n v="0"/>
  </r>
  <r>
    <s v="BASE"/>
    <s v="BaseLine"/>
    <s v="PL_Dummy"/>
    <m/>
    <m/>
    <m/>
    <x v="37"/>
    <x v="1"/>
    <s v="Brazil"/>
    <x v="2"/>
    <n v="0"/>
  </r>
  <r>
    <s v="BASE"/>
    <s v="BaseLine"/>
    <s v="PL_Dummy"/>
    <m/>
    <m/>
    <m/>
    <x v="37"/>
    <x v="2"/>
    <s v="Brazil"/>
    <x v="2"/>
    <n v="0"/>
  </r>
  <r>
    <s v="BASE"/>
    <s v="BaseLine"/>
    <s v="PL_Dummy"/>
    <m/>
    <m/>
    <m/>
    <x v="37"/>
    <x v="3"/>
    <s v="Brazil"/>
    <x v="2"/>
    <n v="0"/>
  </r>
  <r>
    <s v="BASE"/>
    <s v="BaseLine"/>
    <m/>
    <m/>
    <m/>
    <m/>
    <x v="38"/>
    <x v="0"/>
    <s v="Brazil"/>
    <x v="2"/>
    <n v="0"/>
  </r>
  <r>
    <s v="BASE"/>
    <s v="BaseLine"/>
    <m/>
    <m/>
    <m/>
    <m/>
    <x v="38"/>
    <x v="1"/>
    <s v="Brazil"/>
    <x v="2"/>
    <n v="0"/>
  </r>
  <r>
    <s v="BASE"/>
    <s v="BaseLine"/>
    <m/>
    <m/>
    <m/>
    <m/>
    <x v="38"/>
    <x v="2"/>
    <s v="Brazil"/>
    <x v="2"/>
    <n v="0"/>
  </r>
  <r>
    <s v="BASE"/>
    <s v="BaseLine"/>
    <m/>
    <m/>
    <m/>
    <m/>
    <x v="38"/>
    <x v="3"/>
    <s v="Brazil"/>
    <x v="2"/>
    <n v="0"/>
  </r>
  <r>
    <s v="BASE"/>
    <s v="BaseLine"/>
    <m/>
    <m/>
    <m/>
    <m/>
    <x v="39"/>
    <x v="0"/>
    <s v="Brazil"/>
    <x v="2"/>
    <n v="0"/>
  </r>
  <r>
    <s v="BASE"/>
    <s v="BaseLine"/>
    <m/>
    <m/>
    <m/>
    <m/>
    <x v="39"/>
    <x v="1"/>
    <s v="Brazil"/>
    <x v="2"/>
    <n v="0"/>
  </r>
  <r>
    <s v="BASE"/>
    <s v="BaseLine"/>
    <m/>
    <m/>
    <m/>
    <m/>
    <x v="39"/>
    <x v="2"/>
    <s v="Brazil"/>
    <x v="2"/>
    <n v="0"/>
  </r>
  <r>
    <s v="BASE"/>
    <s v="BaseLine"/>
    <m/>
    <m/>
    <m/>
    <m/>
    <x v="39"/>
    <x v="3"/>
    <s v="Brazil"/>
    <x v="2"/>
    <n v="0"/>
  </r>
  <r>
    <s v="BASE"/>
    <s v="BaseLine"/>
    <s v="PL_Dummy"/>
    <m/>
    <m/>
    <m/>
    <x v="40"/>
    <x v="0"/>
    <s v="Brazil"/>
    <x v="2"/>
    <n v="0"/>
  </r>
  <r>
    <s v="BASE"/>
    <s v="BaseLine"/>
    <s v="PL_Dummy"/>
    <m/>
    <m/>
    <m/>
    <x v="40"/>
    <x v="1"/>
    <s v="Brazil"/>
    <x v="2"/>
    <n v="0"/>
  </r>
  <r>
    <s v="BASE"/>
    <s v="BaseLine"/>
    <s v="PL_Dummy"/>
    <m/>
    <m/>
    <m/>
    <x v="40"/>
    <x v="2"/>
    <s v="Brazil"/>
    <x v="2"/>
    <n v="0"/>
  </r>
  <r>
    <s v="BASE"/>
    <s v="BaseLine"/>
    <s v="PL_Dummy"/>
    <m/>
    <m/>
    <m/>
    <x v="40"/>
    <x v="3"/>
    <s v="Brazil"/>
    <x v="2"/>
    <n v="0"/>
  </r>
  <r>
    <s v="BASE"/>
    <s v="BaseLine"/>
    <m/>
    <m/>
    <m/>
    <m/>
    <x v="41"/>
    <x v="0"/>
    <s v="Brazil"/>
    <x v="2"/>
    <n v="0"/>
  </r>
  <r>
    <s v="BASE"/>
    <s v="BaseLine"/>
    <m/>
    <m/>
    <m/>
    <m/>
    <x v="41"/>
    <x v="1"/>
    <s v="Brazil"/>
    <x v="2"/>
    <n v="0"/>
  </r>
  <r>
    <s v="BASE"/>
    <s v="BaseLine"/>
    <m/>
    <m/>
    <m/>
    <m/>
    <x v="41"/>
    <x v="2"/>
    <s v="Brazil"/>
    <x v="2"/>
    <n v="4157.2768494255397"/>
  </r>
  <r>
    <s v="BASE"/>
    <s v="BaseLine"/>
    <m/>
    <m/>
    <m/>
    <m/>
    <x v="41"/>
    <x v="3"/>
    <s v="Brazil"/>
    <x v="2"/>
    <n v="0"/>
  </r>
  <r>
    <s v="BASE"/>
    <s v="BaseLine"/>
    <m/>
    <m/>
    <m/>
    <m/>
    <x v="42"/>
    <x v="0"/>
    <s v="Brazil"/>
    <x v="2"/>
    <n v="0"/>
  </r>
  <r>
    <s v="BASE"/>
    <s v="BaseLine"/>
    <m/>
    <m/>
    <m/>
    <m/>
    <x v="42"/>
    <x v="1"/>
    <s v="Brazil"/>
    <x v="2"/>
    <n v="0"/>
  </r>
  <r>
    <s v="BASE"/>
    <s v="BaseLine"/>
    <m/>
    <m/>
    <m/>
    <m/>
    <x v="42"/>
    <x v="2"/>
    <s v="Brazil"/>
    <x v="2"/>
    <n v="3367.7581787290501"/>
  </r>
  <r>
    <s v="BASE"/>
    <s v="BaseLine"/>
    <m/>
    <m/>
    <m/>
    <m/>
    <x v="42"/>
    <x v="3"/>
    <s v="Brazil"/>
    <x v="2"/>
    <n v="0"/>
  </r>
  <r>
    <s v="BASE"/>
    <s v="BaseLine"/>
    <m/>
    <m/>
    <m/>
    <m/>
    <x v="43"/>
    <x v="0"/>
    <s v="Brazil"/>
    <x v="2"/>
    <n v="0"/>
  </r>
  <r>
    <s v="BASE"/>
    <s v="BaseLine"/>
    <m/>
    <m/>
    <m/>
    <m/>
    <x v="43"/>
    <x v="1"/>
    <s v="Brazil"/>
    <x v="2"/>
    <n v="0"/>
  </r>
  <r>
    <s v="BASE"/>
    <s v="BaseLine"/>
    <m/>
    <m/>
    <m/>
    <m/>
    <x v="43"/>
    <x v="2"/>
    <s v="Brazil"/>
    <x v="2"/>
    <n v="0"/>
  </r>
  <r>
    <s v="BASE"/>
    <s v="BaseLine"/>
    <m/>
    <m/>
    <m/>
    <m/>
    <x v="43"/>
    <x v="3"/>
    <s v="Brazil"/>
    <x v="2"/>
    <n v="0"/>
  </r>
  <r>
    <s v="INCREMENTAL"/>
    <s v="Media"/>
    <m/>
    <m/>
    <m/>
    <m/>
    <x v="44"/>
    <x v="0"/>
    <s v="Brazil"/>
    <x v="2"/>
    <n v="0"/>
  </r>
  <r>
    <s v="INCREMENTAL"/>
    <s v="Media"/>
    <m/>
    <m/>
    <m/>
    <m/>
    <x v="44"/>
    <x v="1"/>
    <s v="Brazil"/>
    <x v="2"/>
    <n v="0"/>
  </r>
  <r>
    <s v="INCREMENTAL"/>
    <s v="Media"/>
    <m/>
    <m/>
    <m/>
    <m/>
    <x v="44"/>
    <x v="2"/>
    <s v="Brazil"/>
    <x v="2"/>
    <n v="0"/>
  </r>
  <r>
    <s v="INCREMENTAL"/>
    <s v="Media"/>
    <m/>
    <m/>
    <m/>
    <m/>
    <x v="44"/>
    <x v="3"/>
    <s v="Brazil"/>
    <x v="2"/>
    <n v="0"/>
  </r>
  <r>
    <s v="INCREMENTAL"/>
    <s v="Media"/>
    <m/>
    <m/>
    <m/>
    <m/>
    <x v="45"/>
    <x v="0"/>
    <s v="Brazil"/>
    <x v="2"/>
    <n v="0"/>
  </r>
  <r>
    <s v="INCREMENTAL"/>
    <s v="Media"/>
    <m/>
    <m/>
    <m/>
    <m/>
    <x v="45"/>
    <x v="1"/>
    <s v="Brazil"/>
    <x v="2"/>
    <n v="0"/>
  </r>
  <r>
    <s v="INCREMENTAL"/>
    <s v="Media"/>
    <m/>
    <m/>
    <m/>
    <m/>
    <x v="45"/>
    <x v="2"/>
    <s v="Brazil"/>
    <x v="2"/>
    <n v="0"/>
  </r>
  <r>
    <s v="INCREMENTAL"/>
    <s v="Media"/>
    <m/>
    <m/>
    <m/>
    <m/>
    <x v="45"/>
    <x v="3"/>
    <s v="Brazil"/>
    <x v="2"/>
    <n v="0"/>
  </r>
  <r>
    <s v="BASE"/>
    <s v="BaseLine"/>
    <m/>
    <m/>
    <m/>
    <m/>
    <x v="46"/>
    <x v="0"/>
    <s v="Brazil"/>
    <x v="2"/>
    <n v="0"/>
  </r>
  <r>
    <s v="BASE"/>
    <s v="BaseLine"/>
    <m/>
    <m/>
    <m/>
    <m/>
    <x v="46"/>
    <x v="1"/>
    <s v="Brazil"/>
    <x v="2"/>
    <n v="0"/>
  </r>
  <r>
    <s v="BASE"/>
    <s v="BaseLine"/>
    <m/>
    <m/>
    <m/>
    <m/>
    <x v="46"/>
    <x v="2"/>
    <s v="Brazil"/>
    <x v="2"/>
    <n v="0"/>
  </r>
  <r>
    <s v="BASE"/>
    <s v="BaseLine"/>
    <m/>
    <m/>
    <m/>
    <m/>
    <x v="46"/>
    <x v="3"/>
    <s v="Brazil"/>
    <x v="2"/>
    <n v="0"/>
  </r>
  <r>
    <s v="INCREMENTAL"/>
    <s v="Media"/>
    <m/>
    <m/>
    <m/>
    <m/>
    <x v="47"/>
    <x v="0"/>
    <s v="Brazil"/>
    <x v="2"/>
    <n v="0"/>
  </r>
  <r>
    <s v="INCREMENTAL"/>
    <s v="Media"/>
    <m/>
    <m/>
    <m/>
    <m/>
    <x v="47"/>
    <x v="1"/>
    <s v="Brazil"/>
    <x v="2"/>
    <n v="0"/>
  </r>
  <r>
    <s v="INCREMENTAL"/>
    <s v="Media"/>
    <m/>
    <m/>
    <m/>
    <m/>
    <x v="47"/>
    <x v="2"/>
    <s v="Brazil"/>
    <x v="2"/>
    <n v="0"/>
  </r>
  <r>
    <s v="INCREMENTAL"/>
    <s v="Media"/>
    <m/>
    <m/>
    <m/>
    <m/>
    <x v="47"/>
    <x v="3"/>
    <s v="Brazil"/>
    <x v="2"/>
    <n v="0"/>
  </r>
  <r>
    <s v="INCREMENTAL"/>
    <s v="Media"/>
    <m/>
    <m/>
    <m/>
    <m/>
    <x v="48"/>
    <x v="0"/>
    <s v="Brazil"/>
    <x v="2"/>
    <n v="0"/>
  </r>
  <r>
    <s v="INCREMENTAL"/>
    <s v="Media"/>
    <m/>
    <m/>
    <m/>
    <m/>
    <x v="48"/>
    <x v="1"/>
    <s v="Brazil"/>
    <x v="2"/>
    <n v="0"/>
  </r>
  <r>
    <s v="INCREMENTAL"/>
    <s v="Media"/>
    <m/>
    <m/>
    <m/>
    <m/>
    <x v="48"/>
    <x v="2"/>
    <s v="Brazil"/>
    <x v="2"/>
    <n v="0"/>
  </r>
  <r>
    <s v="INCREMENTAL"/>
    <s v="Media"/>
    <m/>
    <m/>
    <m/>
    <m/>
    <x v="48"/>
    <x v="3"/>
    <s v="Brazil"/>
    <x v="2"/>
    <n v="0"/>
  </r>
  <r>
    <s v="INCREMENTAL"/>
    <s v="Media"/>
    <m/>
    <m/>
    <m/>
    <m/>
    <x v="49"/>
    <x v="0"/>
    <s v="Brazil"/>
    <x v="2"/>
    <n v="0"/>
  </r>
  <r>
    <s v="INCREMENTAL"/>
    <s v="Media"/>
    <m/>
    <m/>
    <m/>
    <m/>
    <x v="49"/>
    <x v="1"/>
    <s v="Brazil"/>
    <x v="2"/>
    <n v="0"/>
  </r>
  <r>
    <s v="INCREMENTAL"/>
    <s v="Media"/>
    <m/>
    <m/>
    <m/>
    <m/>
    <x v="49"/>
    <x v="2"/>
    <s v="Brazil"/>
    <x v="2"/>
    <n v="0"/>
  </r>
  <r>
    <s v="INCREMENTAL"/>
    <s v="Media"/>
    <m/>
    <m/>
    <m/>
    <m/>
    <x v="49"/>
    <x v="3"/>
    <s v="Brazil"/>
    <x v="2"/>
    <n v="0"/>
  </r>
  <r>
    <s v="BASE"/>
    <s v="BaseLine"/>
    <m/>
    <m/>
    <m/>
    <m/>
    <x v="50"/>
    <x v="0"/>
    <s v="Brazil"/>
    <x v="2"/>
    <n v="0"/>
  </r>
  <r>
    <s v="BASE"/>
    <s v="BaseLine"/>
    <m/>
    <m/>
    <m/>
    <m/>
    <x v="50"/>
    <x v="1"/>
    <s v="Brazil"/>
    <x v="2"/>
    <n v="0"/>
  </r>
  <r>
    <s v="BASE"/>
    <s v="BaseLine"/>
    <m/>
    <m/>
    <m/>
    <m/>
    <x v="50"/>
    <x v="2"/>
    <s v="Brazil"/>
    <x v="2"/>
    <n v="0"/>
  </r>
  <r>
    <s v="BASE"/>
    <s v="BaseLine"/>
    <m/>
    <m/>
    <m/>
    <m/>
    <x v="50"/>
    <x v="3"/>
    <s v="Brazil"/>
    <x v="2"/>
    <n v="0"/>
  </r>
  <r>
    <s v="BASE"/>
    <s v="BaseLine"/>
    <m/>
    <m/>
    <m/>
    <m/>
    <x v="51"/>
    <x v="0"/>
    <s v="Brazil"/>
    <x v="2"/>
    <n v="0"/>
  </r>
  <r>
    <s v="BASE"/>
    <s v="BaseLine"/>
    <m/>
    <m/>
    <m/>
    <m/>
    <x v="51"/>
    <x v="1"/>
    <s v="Brazil"/>
    <x v="2"/>
    <n v="0"/>
  </r>
  <r>
    <s v="BASE"/>
    <s v="BaseLine"/>
    <m/>
    <m/>
    <m/>
    <m/>
    <x v="51"/>
    <x v="2"/>
    <s v="Brazil"/>
    <x v="2"/>
    <n v="0"/>
  </r>
  <r>
    <s v="BASE"/>
    <s v="BaseLine"/>
    <m/>
    <m/>
    <m/>
    <m/>
    <x v="51"/>
    <x v="3"/>
    <s v="Brazil"/>
    <x v="2"/>
    <n v="0"/>
  </r>
  <r>
    <s v="INCREMENTAL"/>
    <s v="Media"/>
    <m/>
    <m/>
    <m/>
    <m/>
    <x v="52"/>
    <x v="0"/>
    <s v="Brazil"/>
    <x v="2"/>
    <n v="0"/>
  </r>
  <r>
    <s v="INCREMENTAL"/>
    <s v="Media"/>
    <m/>
    <m/>
    <m/>
    <m/>
    <x v="52"/>
    <x v="1"/>
    <s v="Brazil"/>
    <x v="2"/>
    <n v="0"/>
  </r>
  <r>
    <s v="INCREMENTAL"/>
    <s v="Media"/>
    <m/>
    <m/>
    <m/>
    <m/>
    <x v="52"/>
    <x v="2"/>
    <s v="Brazil"/>
    <x v="2"/>
    <n v="0"/>
  </r>
  <r>
    <s v="INCREMENTAL"/>
    <s v="Media"/>
    <m/>
    <m/>
    <m/>
    <m/>
    <x v="52"/>
    <x v="3"/>
    <s v="Brazil"/>
    <x v="2"/>
    <n v="0"/>
  </r>
  <r>
    <s v="BASE"/>
    <s v="BaseLine"/>
    <m/>
    <m/>
    <m/>
    <m/>
    <x v="53"/>
    <x v="0"/>
    <s v="Brazil"/>
    <x v="2"/>
    <n v="-240.516489519375"/>
  </r>
  <r>
    <s v="BASE"/>
    <s v="BaseLine"/>
    <m/>
    <m/>
    <m/>
    <m/>
    <x v="53"/>
    <x v="1"/>
    <s v="Brazil"/>
    <x v="2"/>
    <n v="-176.131521205192"/>
  </r>
  <r>
    <s v="BASE"/>
    <s v="BaseLine"/>
    <m/>
    <m/>
    <m/>
    <m/>
    <x v="53"/>
    <x v="2"/>
    <s v="Brazil"/>
    <x v="2"/>
    <n v="-328.65450512630002"/>
  </r>
  <r>
    <s v="BASE"/>
    <s v="BaseLine"/>
    <m/>
    <m/>
    <m/>
    <m/>
    <x v="53"/>
    <x v="3"/>
    <s v="Brazil"/>
    <x v="2"/>
    <n v="-173.98094001112099"/>
  </r>
  <r>
    <s v="BASE"/>
    <s v="BaseLine"/>
    <m/>
    <m/>
    <m/>
    <m/>
    <x v="54"/>
    <x v="0"/>
    <s v="Brazil"/>
    <x v="2"/>
    <n v="-404.04901512560002"/>
  </r>
  <r>
    <s v="BASE"/>
    <s v="BaseLine"/>
    <m/>
    <m/>
    <m/>
    <m/>
    <x v="54"/>
    <x v="1"/>
    <s v="Brazil"/>
    <x v="2"/>
    <n v="-2016.7676380348501"/>
  </r>
  <r>
    <s v="BASE"/>
    <s v="BaseLine"/>
    <m/>
    <m/>
    <m/>
    <m/>
    <x v="54"/>
    <x v="2"/>
    <s v="Brazil"/>
    <x v="2"/>
    <n v="-2188.85608516906"/>
  </r>
  <r>
    <s v="BASE"/>
    <s v="BaseLine"/>
    <m/>
    <m/>
    <m/>
    <m/>
    <x v="54"/>
    <x v="3"/>
    <s v="Brazil"/>
    <x v="2"/>
    <n v="-390.18640613565901"/>
  </r>
  <r>
    <s v="INCREMENTAL"/>
    <s v="Media"/>
    <m/>
    <m/>
    <m/>
    <m/>
    <x v="0"/>
    <x v="0"/>
    <s v="Brazil"/>
    <x v="3"/>
    <n v="0"/>
  </r>
  <r>
    <s v="INCREMENTAL"/>
    <s v="Media"/>
    <m/>
    <m/>
    <m/>
    <m/>
    <x v="0"/>
    <x v="1"/>
    <s v="Brazil"/>
    <x v="3"/>
    <n v="0"/>
  </r>
  <r>
    <s v="INCREMENTAL"/>
    <s v="Media"/>
    <m/>
    <m/>
    <m/>
    <m/>
    <x v="0"/>
    <x v="2"/>
    <s v="Brazil"/>
    <x v="3"/>
    <n v="0"/>
  </r>
  <r>
    <s v="INCREMENTAL"/>
    <s v="Media"/>
    <m/>
    <m/>
    <m/>
    <m/>
    <x v="0"/>
    <x v="3"/>
    <s v="Brazil"/>
    <x v="3"/>
    <n v="0"/>
  </r>
  <r>
    <s v="INCREMENTAL"/>
    <s v="Media"/>
    <m/>
    <m/>
    <m/>
    <m/>
    <x v="1"/>
    <x v="0"/>
    <s v="Brazil"/>
    <x v="3"/>
    <n v="0"/>
  </r>
  <r>
    <s v="INCREMENTAL"/>
    <s v="Media"/>
    <m/>
    <m/>
    <m/>
    <m/>
    <x v="1"/>
    <x v="1"/>
    <s v="Brazil"/>
    <x v="3"/>
    <n v="0"/>
  </r>
  <r>
    <s v="INCREMENTAL"/>
    <s v="Media"/>
    <m/>
    <m/>
    <m/>
    <m/>
    <x v="1"/>
    <x v="2"/>
    <s v="Brazil"/>
    <x v="3"/>
    <n v="0"/>
  </r>
  <r>
    <s v="INCREMENTAL"/>
    <s v="Media"/>
    <m/>
    <m/>
    <m/>
    <m/>
    <x v="1"/>
    <x v="3"/>
    <s v="Brazil"/>
    <x v="3"/>
    <n v="0"/>
  </r>
  <r>
    <s v="INCREMENTAL"/>
    <s v="Media"/>
    <m/>
    <m/>
    <m/>
    <m/>
    <x v="2"/>
    <x v="0"/>
    <s v="Brazil"/>
    <x v="3"/>
    <n v="0"/>
  </r>
  <r>
    <s v="INCREMENTAL"/>
    <s v="Media"/>
    <m/>
    <m/>
    <m/>
    <m/>
    <x v="2"/>
    <x v="1"/>
    <s v="Brazil"/>
    <x v="3"/>
    <n v="0"/>
  </r>
  <r>
    <s v="INCREMENTAL"/>
    <s v="Media"/>
    <m/>
    <m/>
    <m/>
    <m/>
    <x v="2"/>
    <x v="2"/>
    <s v="Brazil"/>
    <x v="3"/>
    <n v="0"/>
  </r>
  <r>
    <s v="INCREMENTAL"/>
    <s v="Media"/>
    <m/>
    <m/>
    <m/>
    <m/>
    <x v="2"/>
    <x v="3"/>
    <s v="Brazil"/>
    <x v="3"/>
    <n v="0"/>
  </r>
  <r>
    <s v="BASE"/>
    <s v="BaseLine"/>
    <m/>
    <m/>
    <m/>
    <m/>
    <x v="3"/>
    <x v="0"/>
    <s v="Brazil"/>
    <x v="3"/>
    <n v="0"/>
  </r>
  <r>
    <s v="BASE"/>
    <s v="BaseLine"/>
    <m/>
    <m/>
    <m/>
    <m/>
    <x v="3"/>
    <x v="1"/>
    <s v="Brazil"/>
    <x v="3"/>
    <n v="0"/>
  </r>
  <r>
    <s v="BASE"/>
    <s v="BaseLine"/>
    <m/>
    <m/>
    <m/>
    <m/>
    <x v="3"/>
    <x v="2"/>
    <s v="Brazil"/>
    <x v="3"/>
    <n v="0"/>
  </r>
  <r>
    <s v="BASE"/>
    <s v="BaseLine"/>
    <m/>
    <m/>
    <m/>
    <m/>
    <x v="3"/>
    <x v="3"/>
    <s v="Brazil"/>
    <x v="3"/>
    <n v="0"/>
  </r>
  <r>
    <s v="BASE"/>
    <s v="BaseLine"/>
    <m/>
    <m/>
    <m/>
    <m/>
    <x v="4"/>
    <x v="0"/>
    <s v="Brazil"/>
    <x v="3"/>
    <n v="0"/>
  </r>
  <r>
    <s v="BASE"/>
    <s v="BaseLine"/>
    <m/>
    <m/>
    <m/>
    <m/>
    <x v="4"/>
    <x v="1"/>
    <s v="Brazil"/>
    <x v="3"/>
    <n v="0"/>
  </r>
  <r>
    <s v="BASE"/>
    <s v="BaseLine"/>
    <m/>
    <m/>
    <m/>
    <m/>
    <x v="4"/>
    <x v="2"/>
    <s v="Brazil"/>
    <x v="3"/>
    <n v="0"/>
  </r>
  <r>
    <s v="BASE"/>
    <s v="BaseLine"/>
    <m/>
    <m/>
    <m/>
    <m/>
    <x v="4"/>
    <x v="3"/>
    <s v="Brazil"/>
    <x v="3"/>
    <n v="0"/>
  </r>
  <r>
    <s v="BASE"/>
    <s v="BaseLine"/>
    <m/>
    <m/>
    <m/>
    <m/>
    <x v="5"/>
    <x v="0"/>
    <s v="Brazil"/>
    <x v="3"/>
    <n v="0"/>
  </r>
  <r>
    <s v="BASE"/>
    <s v="BaseLine"/>
    <m/>
    <m/>
    <m/>
    <m/>
    <x v="5"/>
    <x v="1"/>
    <s v="Brazil"/>
    <x v="3"/>
    <n v="0"/>
  </r>
  <r>
    <s v="BASE"/>
    <s v="BaseLine"/>
    <m/>
    <m/>
    <m/>
    <m/>
    <x v="5"/>
    <x v="2"/>
    <s v="Brazil"/>
    <x v="3"/>
    <n v="0"/>
  </r>
  <r>
    <s v="BASE"/>
    <s v="BaseLine"/>
    <m/>
    <m/>
    <m/>
    <m/>
    <x v="5"/>
    <x v="3"/>
    <s v="Brazil"/>
    <x v="3"/>
    <n v="0"/>
  </r>
  <r>
    <s v="BASE"/>
    <s v="BaseLine"/>
    <m/>
    <m/>
    <m/>
    <m/>
    <x v="6"/>
    <x v="0"/>
    <s v="Brazil"/>
    <x v="3"/>
    <n v="0"/>
  </r>
  <r>
    <s v="BASE"/>
    <s v="BaseLine"/>
    <m/>
    <m/>
    <m/>
    <m/>
    <x v="6"/>
    <x v="1"/>
    <s v="Brazil"/>
    <x v="3"/>
    <n v="0"/>
  </r>
  <r>
    <s v="BASE"/>
    <s v="BaseLine"/>
    <m/>
    <m/>
    <m/>
    <m/>
    <x v="6"/>
    <x v="2"/>
    <s v="Brazil"/>
    <x v="3"/>
    <n v="0"/>
  </r>
  <r>
    <s v="BASE"/>
    <s v="BaseLine"/>
    <m/>
    <m/>
    <m/>
    <m/>
    <x v="6"/>
    <x v="3"/>
    <s v="Brazil"/>
    <x v="3"/>
    <n v="0"/>
  </r>
  <r>
    <s v="BASE"/>
    <s v="BaseLine"/>
    <m/>
    <m/>
    <m/>
    <m/>
    <x v="7"/>
    <x v="0"/>
    <s v="Brazil"/>
    <x v="3"/>
    <n v="0"/>
  </r>
  <r>
    <s v="BASE"/>
    <s v="BaseLine"/>
    <m/>
    <m/>
    <m/>
    <m/>
    <x v="7"/>
    <x v="1"/>
    <s v="Brazil"/>
    <x v="3"/>
    <n v="0"/>
  </r>
  <r>
    <s v="BASE"/>
    <s v="BaseLine"/>
    <m/>
    <m/>
    <m/>
    <m/>
    <x v="7"/>
    <x v="2"/>
    <s v="Brazil"/>
    <x v="3"/>
    <n v="0"/>
  </r>
  <r>
    <s v="BASE"/>
    <s v="BaseLine"/>
    <m/>
    <m/>
    <m/>
    <m/>
    <x v="7"/>
    <x v="3"/>
    <s v="Brazil"/>
    <x v="3"/>
    <n v="0"/>
  </r>
  <r>
    <s v="BASE"/>
    <s v="BaseLine"/>
    <m/>
    <m/>
    <m/>
    <m/>
    <x v="8"/>
    <x v="0"/>
    <s v="Brazil"/>
    <x v="3"/>
    <n v="37.118219826744799"/>
  </r>
  <r>
    <s v="BASE"/>
    <s v="BaseLine"/>
    <m/>
    <m/>
    <m/>
    <m/>
    <x v="8"/>
    <x v="1"/>
    <s v="Brazil"/>
    <x v="3"/>
    <n v="0"/>
  </r>
  <r>
    <s v="BASE"/>
    <s v="BaseLine"/>
    <m/>
    <m/>
    <m/>
    <m/>
    <x v="8"/>
    <x v="2"/>
    <s v="Brazil"/>
    <x v="3"/>
    <n v="0"/>
  </r>
  <r>
    <s v="BASE"/>
    <s v="BaseLine"/>
    <m/>
    <m/>
    <m/>
    <m/>
    <x v="8"/>
    <x v="3"/>
    <s v="Brazil"/>
    <x v="3"/>
    <n v="0"/>
  </r>
  <r>
    <s v="INCREMENTAL"/>
    <s v="Media"/>
    <m/>
    <m/>
    <m/>
    <m/>
    <x v="9"/>
    <x v="0"/>
    <s v="Brazil"/>
    <x v="3"/>
    <n v="0"/>
  </r>
  <r>
    <s v="INCREMENTAL"/>
    <s v="Media"/>
    <m/>
    <m/>
    <m/>
    <m/>
    <x v="9"/>
    <x v="1"/>
    <s v="Brazil"/>
    <x v="3"/>
    <n v="0"/>
  </r>
  <r>
    <s v="INCREMENTAL"/>
    <s v="Media"/>
    <m/>
    <m/>
    <m/>
    <m/>
    <x v="9"/>
    <x v="2"/>
    <s v="Brazil"/>
    <x v="3"/>
    <n v="0"/>
  </r>
  <r>
    <s v="INCREMENTAL"/>
    <s v="Media"/>
    <m/>
    <m/>
    <m/>
    <m/>
    <x v="9"/>
    <x v="3"/>
    <s v="Brazil"/>
    <x v="3"/>
    <n v="0"/>
  </r>
  <r>
    <s v="BASE"/>
    <s v="Price"/>
    <m/>
    <m/>
    <m/>
    <m/>
    <x v="10"/>
    <x v="0"/>
    <s v="Brazil"/>
    <x v="3"/>
    <n v="-971.43026418831096"/>
  </r>
  <r>
    <s v="BASE"/>
    <s v="Price"/>
    <m/>
    <m/>
    <m/>
    <m/>
    <x v="10"/>
    <x v="1"/>
    <s v="Brazil"/>
    <x v="3"/>
    <n v="0"/>
  </r>
  <r>
    <s v="BASE"/>
    <s v="Price"/>
    <m/>
    <m/>
    <m/>
    <m/>
    <x v="10"/>
    <x v="2"/>
    <s v="Brazil"/>
    <x v="3"/>
    <n v="0"/>
  </r>
  <r>
    <s v="BASE"/>
    <s v="Price"/>
    <m/>
    <m/>
    <m/>
    <m/>
    <x v="10"/>
    <x v="3"/>
    <s v="Brazil"/>
    <x v="3"/>
    <n v="0"/>
  </r>
  <r>
    <s v="BASE"/>
    <s v="Price"/>
    <m/>
    <m/>
    <m/>
    <m/>
    <x v="11"/>
    <x v="0"/>
    <s v="Brazil"/>
    <x v="3"/>
    <n v="0"/>
  </r>
  <r>
    <s v="BASE"/>
    <s v="Price"/>
    <m/>
    <m/>
    <m/>
    <m/>
    <x v="11"/>
    <x v="1"/>
    <s v="Brazil"/>
    <x v="3"/>
    <n v="0"/>
  </r>
  <r>
    <s v="BASE"/>
    <s v="Price"/>
    <m/>
    <m/>
    <m/>
    <m/>
    <x v="11"/>
    <x v="2"/>
    <s v="Brazil"/>
    <x v="3"/>
    <n v="0"/>
  </r>
  <r>
    <s v="BASE"/>
    <s v="Price"/>
    <m/>
    <m/>
    <m/>
    <m/>
    <x v="11"/>
    <x v="3"/>
    <s v="Brazil"/>
    <x v="3"/>
    <n v="0"/>
  </r>
  <r>
    <s v="BASE"/>
    <s v="BaseLine"/>
    <m/>
    <m/>
    <m/>
    <m/>
    <x v="12"/>
    <x v="0"/>
    <s v="Brazil"/>
    <x v="3"/>
    <n v="459.42898326125299"/>
  </r>
  <r>
    <s v="BASE"/>
    <s v="BaseLine"/>
    <m/>
    <m/>
    <m/>
    <m/>
    <x v="12"/>
    <x v="1"/>
    <s v="Brazil"/>
    <x v="3"/>
    <n v="828.23919460895399"/>
  </r>
  <r>
    <s v="BASE"/>
    <s v="BaseLine"/>
    <m/>
    <m/>
    <m/>
    <m/>
    <x v="12"/>
    <x v="2"/>
    <s v="Brazil"/>
    <x v="3"/>
    <n v="1015.37911586134"/>
  </r>
  <r>
    <s v="BASE"/>
    <s v="BaseLine"/>
    <m/>
    <m/>
    <m/>
    <m/>
    <x v="12"/>
    <x v="3"/>
    <s v="Brazil"/>
    <x v="3"/>
    <n v="26.893425809735501"/>
  </r>
  <r>
    <s v="INCREMENTAL"/>
    <s v="Media"/>
    <m/>
    <m/>
    <m/>
    <m/>
    <x v="13"/>
    <x v="0"/>
    <s v="Brazil"/>
    <x v="3"/>
    <n v="90.824256030045902"/>
  </r>
  <r>
    <s v="INCREMENTAL"/>
    <s v="Media"/>
    <m/>
    <m/>
    <m/>
    <m/>
    <x v="13"/>
    <x v="1"/>
    <s v="Brazil"/>
    <x v="3"/>
    <n v="112.513070785575"/>
  </r>
  <r>
    <s v="INCREMENTAL"/>
    <s v="Media"/>
    <m/>
    <m/>
    <m/>
    <m/>
    <x v="13"/>
    <x v="2"/>
    <s v="Brazil"/>
    <x v="3"/>
    <n v="100.00580787351799"/>
  </r>
  <r>
    <s v="INCREMENTAL"/>
    <s v="Media"/>
    <m/>
    <m/>
    <m/>
    <m/>
    <x v="13"/>
    <x v="3"/>
    <s v="Brazil"/>
    <x v="3"/>
    <n v="0"/>
  </r>
  <r>
    <s v="INCREMENTAL"/>
    <s v="Media"/>
    <m/>
    <m/>
    <m/>
    <m/>
    <x v="14"/>
    <x v="0"/>
    <s v="Brazil"/>
    <x v="3"/>
    <n v="0"/>
  </r>
  <r>
    <s v="INCREMENTAL"/>
    <s v="Media"/>
    <m/>
    <m/>
    <m/>
    <m/>
    <x v="14"/>
    <x v="1"/>
    <s v="Brazil"/>
    <x v="3"/>
    <n v="0"/>
  </r>
  <r>
    <s v="INCREMENTAL"/>
    <s v="Media"/>
    <m/>
    <m/>
    <m/>
    <m/>
    <x v="14"/>
    <x v="2"/>
    <s v="Brazil"/>
    <x v="3"/>
    <n v="0"/>
  </r>
  <r>
    <s v="INCREMENTAL"/>
    <s v="Media"/>
    <m/>
    <m/>
    <m/>
    <m/>
    <x v="14"/>
    <x v="3"/>
    <s v="Brazil"/>
    <x v="3"/>
    <n v="0"/>
  </r>
  <r>
    <s v="INCREMENTAL"/>
    <s v="Media"/>
    <m/>
    <m/>
    <m/>
    <m/>
    <x v="15"/>
    <x v="0"/>
    <s v="Brazil"/>
    <x v="3"/>
    <n v="4.42022775781615"/>
  </r>
  <r>
    <s v="INCREMENTAL"/>
    <s v="Media"/>
    <m/>
    <m/>
    <m/>
    <m/>
    <x v="15"/>
    <x v="1"/>
    <s v="Brazil"/>
    <x v="3"/>
    <n v="4.0904949429455604"/>
  </r>
  <r>
    <s v="INCREMENTAL"/>
    <s v="Media"/>
    <m/>
    <m/>
    <m/>
    <m/>
    <x v="15"/>
    <x v="2"/>
    <s v="Brazil"/>
    <x v="3"/>
    <n v="2.79046680669564"/>
  </r>
  <r>
    <s v="INCREMENTAL"/>
    <s v="Media"/>
    <m/>
    <m/>
    <m/>
    <m/>
    <x v="15"/>
    <x v="3"/>
    <s v="Brazil"/>
    <x v="3"/>
    <n v="0"/>
  </r>
  <r>
    <s v="INCREMENTAL"/>
    <s v="Media"/>
    <m/>
    <m/>
    <m/>
    <m/>
    <x v="16"/>
    <x v="0"/>
    <s v="Brazil"/>
    <x v="3"/>
    <n v="0"/>
  </r>
  <r>
    <s v="INCREMENTAL"/>
    <s v="Media"/>
    <m/>
    <m/>
    <m/>
    <m/>
    <x v="16"/>
    <x v="1"/>
    <s v="Brazil"/>
    <x v="3"/>
    <n v="0"/>
  </r>
  <r>
    <s v="INCREMENTAL"/>
    <s v="Media"/>
    <m/>
    <m/>
    <m/>
    <m/>
    <x v="16"/>
    <x v="2"/>
    <s v="Brazil"/>
    <x v="3"/>
    <n v="0"/>
  </r>
  <r>
    <s v="INCREMENTAL"/>
    <s v="Media"/>
    <m/>
    <m/>
    <m/>
    <m/>
    <x v="16"/>
    <x v="3"/>
    <s v="Brazil"/>
    <x v="3"/>
    <n v="0"/>
  </r>
  <r>
    <s v="INCREMENTAL"/>
    <s v="Media"/>
    <m/>
    <m/>
    <m/>
    <m/>
    <x v="17"/>
    <x v="0"/>
    <s v="Brazil"/>
    <x v="3"/>
    <n v="0"/>
  </r>
  <r>
    <s v="INCREMENTAL"/>
    <s v="Media"/>
    <m/>
    <m/>
    <m/>
    <m/>
    <x v="17"/>
    <x v="1"/>
    <s v="Brazil"/>
    <x v="3"/>
    <n v="0"/>
  </r>
  <r>
    <s v="INCREMENTAL"/>
    <s v="Media"/>
    <m/>
    <m/>
    <m/>
    <m/>
    <x v="17"/>
    <x v="2"/>
    <s v="Brazil"/>
    <x v="3"/>
    <n v="0"/>
  </r>
  <r>
    <s v="INCREMENTAL"/>
    <s v="Media"/>
    <m/>
    <m/>
    <m/>
    <m/>
    <x v="17"/>
    <x v="3"/>
    <s v="Brazil"/>
    <x v="3"/>
    <n v="0"/>
  </r>
  <r>
    <s v="INCREMENTAL"/>
    <s v="Media"/>
    <m/>
    <m/>
    <m/>
    <m/>
    <x v="18"/>
    <x v="0"/>
    <s v="Brazil"/>
    <x v="3"/>
    <n v="0"/>
  </r>
  <r>
    <s v="INCREMENTAL"/>
    <s v="Media"/>
    <m/>
    <m/>
    <m/>
    <m/>
    <x v="18"/>
    <x v="1"/>
    <s v="Brazil"/>
    <x v="3"/>
    <n v="0"/>
  </r>
  <r>
    <s v="INCREMENTAL"/>
    <s v="Media"/>
    <m/>
    <m/>
    <m/>
    <m/>
    <x v="18"/>
    <x v="2"/>
    <s v="Brazil"/>
    <x v="3"/>
    <n v="0"/>
  </r>
  <r>
    <s v="INCREMENTAL"/>
    <s v="Media"/>
    <m/>
    <m/>
    <m/>
    <m/>
    <x v="18"/>
    <x v="3"/>
    <s v="Brazil"/>
    <x v="3"/>
    <n v="0"/>
  </r>
  <r>
    <s v="INCREMENTAL"/>
    <s v="Media"/>
    <m/>
    <m/>
    <m/>
    <m/>
    <x v="19"/>
    <x v="0"/>
    <s v="Brazil"/>
    <x v="3"/>
    <n v="16.925319183408899"/>
  </r>
  <r>
    <s v="INCREMENTAL"/>
    <s v="Media"/>
    <m/>
    <m/>
    <m/>
    <m/>
    <x v="19"/>
    <x v="1"/>
    <s v="Brazil"/>
    <x v="3"/>
    <n v="19.246185073531802"/>
  </r>
  <r>
    <s v="INCREMENTAL"/>
    <s v="Media"/>
    <m/>
    <m/>
    <m/>
    <m/>
    <x v="19"/>
    <x v="2"/>
    <s v="Brazil"/>
    <x v="3"/>
    <n v="18.148815965735299"/>
  </r>
  <r>
    <s v="INCREMENTAL"/>
    <s v="Media"/>
    <m/>
    <m/>
    <m/>
    <m/>
    <x v="19"/>
    <x v="3"/>
    <s v="Brazil"/>
    <x v="3"/>
    <n v="0"/>
  </r>
  <r>
    <s v="INCREMENTAL"/>
    <s v="Media"/>
    <m/>
    <m/>
    <m/>
    <m/>
    <x v="20"/>
    <x v="0"/>
    <s v="Brazil"/>
    <x v="3"/>
    <n v="0"/>
  </r>
  <r>
    <s v="INCREMENTAL"/>
    <s v="Media"/>
    <m/>
    <m/>
    <m/>
    <m/>
    <x v="20"/>
    <x v="1"/>
    <s v="Brazil"/>
    <x v="3"/>
    <n v="0"/>
  </r>
  <r>
    <s v="INCREMENTAL"/>
    <s v="Media"/>
    <m/>
    <m/>
    <m/>
    <m/>
    <x v="20"/>
    <x v="2"/>
    <s v="Brazil"/>
    <x v="3"/>
    <n v="0"/>
  </r>
  <r>
    <s v="INCREMENTAL"/>
    <s v="Media"/>
    <m/>
    <m/>
    <m/>
    <m/>
    <x v="20"/>
    <x v="3"/>
    <s v="Brazil"/>
    <x v="3"/>
    <n v="0"/>
  </r>
  <r>
    <s v="INCREMENTAL"/>
    <s v="Media"/>
    <m/>
    <m/>
    <m/>
    <m/>
    <x v="21"/>
    <x v="0"/>
    <s v="Brazil"/>
    <x v="3"/>
    <n v="0"/>
  </r>
  <r>
    <s v="INCREMENTAL"/>
    <s v="Media"/>
    <m/>
    <m/>
    <m/>
    <m/>
    <x v="21"/>
    <x v="1"/>
    <s v="Brazil"/>
    <x v="3"/>
    <n v="0"/>
  </r>
  <r>
    <s v="INCREMENTAL"/>
    <s v="Media"/>
    <m/>
    <m/>
    <m/>
    <m/>
    <x v="21"/>
    <x v="2"/>
    <s v="Brazil"/>
    <x v="3"/>
    <n v="0"/>
  </r>
  <r>
    <s v="INCREMENTAL"/>
    <s v="Media"/>
    <m/>
    <m/>
    <m/>
    <m/>
    <x v="21"/>
    <x v="3"/>
    <s v="Brazil"/>
    <x v="3"/>
    <n v="0"/>
  </r>
  <r>
    <s v="INCREMENTAL"/>
    <s v="Media"/>
    <m/>
    <m/>
    <m/>
    <m/>
    <x v="22"/>
    <x v="0"/>
    <s v="Brazil"/>
    <x v="3"/>
    <n v="0"/>
  </r>
  <r>
    <s v="INCREMENTAL"/>
    <s v="Media"/>
    <m/>
    <m/>
    <m/>
    <m/>
    <x v="22"/>
    <x v="1"/>
    <s v="Brazil"/>
    <x v="3"/>
    <n v="0"/>
  </r>
  <r>
    <s v="INCREMENTAL"/>
    <s v="Media"/>
    <m/>
    <m/>
    <m/>
    <m/>
    <x v="22"/>
    <x v="2"/>
    <s v="Brazil"/>
    <x v="3"/>
    <n v="0"/>
  </r>
  <r>
    <s v="INCREMENTAL"/>
    <s v="Media"/>
    <m/>
    <m/>
    <m/>
    <m/>
    <x v="22"/>
    <x v="3"/>
    <s v="Brazil"/>
    <x v="3"/>
    <n v="0"/>
  </r>
  <r>
    <s v="INCREMENTAL"/>
    <s v="Media"/>
    <m/>
    <m/>
    <m/>
    <m/>
    <x v="23"/>
    <x v="0"/>
    <s v="Brazil"/>
    <x v="3"/>
    <n v="0"/>
  </r>
  <r>
    <s v="INCREMENTAL"/>
    <s v="Media"/>
    <m/>
    <m/>
    <m/>
    <m/>
    <x v="23"/>
    <x v="1"/>
    <s v="Brazil"/>
    <x v="3"/>
    <n v="0"/>
  </r>
  <r>
    <s v="INCREMENTAL"/>
    <s v="Media"/>
    <m/>
    <m/>
    <m/>
    <m/>
    <x v="23"/>
    <x v="2"/>
    <s v="Brazil"/>
    <x v="3"/>
    <n v="0"/>
  </r>
  <r>
    <s v="INCREMENTAL"/>
    <s v="Media"/>
    <m/>
    <m/>
    <m/>
    <m/>
    <x v="23"/>
    <x v="3"/>
    <s v="Brazil"/>
    <x v="3"/>
    <n v="0"/>
  </r>
  <r>
    <s v="INCREMENTAL"/>
    <s v="Media"/>
    <m/>
    <m/>
    <m/>
    <m/>
    <x v="24"/>
    <x v="0"/>
    <s v="Brazil"/>
    <x v="3"/>
    <n v="0"/>
  </r>
  <r>
    <s v="INCREMENTAL"/>
    <s v="Media"/>
    <m/>
    <m/>
    <m/>
    <m/>
    <x v="24"/>
    <x v="1"/>
    <s v="Brazil"/>
    <x v="3"/>
    <n v="0.49617256718368302"/>
  </r>
  <r>
    <s v="INCREMENTAL"/>
    <s v="Media"/>
    <m/>
    <m/>
    <m/>
    <m/>
    <x v="24"/>
    <x v="2"/>
    <s v="Brazil"/>
    <x v="3"/>
    <n v="0"/>
  </r>
  <r>
    <s v="INCREMENTAL"/>
    <s v="Media"/>
    <m/>
    <m/>
    <m/>
    <m/>
    <x v="24"/>
    <x v="3"/>
    <s v="Brazil"/>
    <x v="3"/>
    <n v="0"/>
  </r>
  <r>
    <s v="BASE"/>
    <s v="BaseLine"/>
    <m/>
    <m/>
    <m/>
    <m/>
    <x v="25"/>
    <x v="0"/>
    <s v="Brazil"/>
    <x v="3"/>
    <n v="0"/>
  </r>
  <r>
    <s v="BASE"/>
    <s v="BaseLine"/>
    <m/>
    <m/>
    <m/>
    <m/>
    <x v="25"/>
    <x v="1"/>
    <s v="Brazil"/>
    <x v="3"/>
    <n v="319.22618839258502"/>
  </r>
  <r>
    <s v="BASE"/>
    <s v="BaseLine"/>
    <m/>
    <m/>
    <m/>
    <m/>
    <x v="25"/>
    <x v="2"/>
    <s v="Brazil"/>
    <x v="3"/>
    <n v="0"/>
  </r>
  <r>
    <s v="BASE"/>
    <s v="BaseLine"/>
    <m/>
    <m/>
    <m/>
    <m/>
    <x v="25"/>
    <x v="3"/>
    <s v="Brazil"/>
    <x v="3"/>
    <n v="0"/>
  </r>
  <r>
    <s v="BASE"/>
    <s v="BaseLine"/>
    <m/>
    <m/>
    <m/>
    <m/>
    <x v="26"/>
    <x v="0"/>
    <s v="Brazil"/>
    <x v="3"/>
    <n v="0"/>
  </r>
  <r>
    <s v="BASE"/>
    <s v="BaseLine"/>
    <m/>
    <m/>
    <m/>
    <m/>
    <x v="26"/>
    <x v="1"/>
    <s v="Brazil"/>
    <x v="3"/>
    <n v="0"/>
  </r>
  <r>
    <s v="BASE"/>
    <s v="BaseLine"/>
    <m/>
    <m/>
    <m/>
    <m/>
    <x v="26"/>
    <x v="2"/>
    <s v="Brazil"/>
    <x v="3"/>
    <n v="0"/>
  </r>
  <r>
    <s v="BASE"/>
    <s v="BaseLine"/>
    <m/>
    <m/>
    <m/>
    <m/>
    <x v="26"/>
    <x v="3"/>
    <s v="Brazil"/>
    <x v="3"/>
    <n v="0"/>
  </r>
  <r>
    <s v="INCREMENTAL"/>
    <s v="Media"/>
    <m/>
    <m/>
    <m/>
    <m/>
    <x v="27"/>
    <x v="0"/>
    <s v="Brazil"/>
    <x v="3"/>
    <n v="0"/>
  </r>
  <r>
    <s v="INCREMENTAL"/>
    <s v="Media"/>
    <m/>
    <m/>
    <m/>
    <m/>
    <x v="27"/>
    <x v="1"/>
    <s v="Brazil"/>
    <x v="3"/>
    <n v="0"/>
  </r>
  <r>
    <s v="INCREMENTAL"/>
    <s v="Media"/>
    <m/>
    <m/>
    <m/>
    <m/>
    <x v="27"/>
    <x v="2"/>
    <s v="Brazil"/>
    <x v="3"/>
    <n v="0"/>
  </r>
  <r>
    <s v="INCREMENTAL"/>
    <s v="Media"/>
    <m/>
    <m/>
    <m/>
    <m/>
    <x v="27"/>
    <x v="3"/>
    <s v="Brazil"/>
    <x v="3"/>
    <n v="0"/>
  </r>
  <r>
    <s v="INCREMENTAL"/>
    <s v="Media"/>
    <m/>
    <m/>
    <m/>
    <m/>
    <x v="28"/>
    <x v="0"/>
    <s v="Brazil"/>
    <x v="3"/>
    <n v="0"/>
  </r>
  <r>
    <s v="INCREMENTAL"/>
    <s v="Media"/>
    <m/>
    <m/>
    <m/>
    <m/>
    <x v="28"/>
    <x v="1"/>
    <s v="Brazil"/>
    <x v="3"/>
    <n v="0"/>
  </r>
  <r>
    <s v="INCREMENTAL"/>
    <s v="Media"/>
    <m/>
    <m/>
    <m/>
    <m/>
    <x v="28"/>
    <x v="2"/>
    <s v="Brazil"/>
    <x v="3"/>
    <n v="0"/>
  </r>
  <r>
    <s v="INCREMENTAL"/>
    <s v="Media"/>
    <m/>
    <m/>
    <m/>
    <m/>
    <x v="28"/>
    <x v="3"/>
    <s v="Brazil"/>
    <x v="3"/>
    <n v="0"/>
  </r>
  <r>
    <s v="BASE"/>
    <s v="BaseLine"/>
    <m/>
    <m/>
    <m/>
    <m/>
    <x v="29"/>
    <x v="0"/>
    <s v="Brazil"/>
    <x v="3"/>
    <n v="0"/>
  </r>
  <r>
    <s v="BASE"/>
    <s v="BaseLine"/>
    <m/>
    <m/>
    <m/>
    <m/>
    <x v="29"/>
    <x v="1"/>
    <s v="Brazil"/>
    <x v="3"/>
    <n v="459.49611337963199"/>
  </r>
  <r>
    <s v="BASE"/>
    <s v="BaseLine"/>
    <m/>
    <m/>
    <m/>
    <m/>
    <x v="29"/>
    <x v="2"/>
    <s v="Brazil"/>
    <x v="3"/>
    <n v="0"/>
  </r>
  <r>
    <s v="BASE"/>
    <s v="BaseLine"/>
    <m/>
    <m/>
    <m/>
    <m/>
    <x v="29"/>
    <x v="3"/>
    <s v="Brazil"/>
    <x v="3"/>
    <n v="0"/>
  </r>
  <r>
    <s v="BASE"/>
    <s v="BaseLine"/>
    <m/>
    <m/>
    <m/>
    <m/>
    <x v="30"/>
    <x v="0"/>
    <s v="Brazil"/>
    <x v="3"/>
    <n v="0"/>
  </r>
  <r>
    <s v="BASE"/>
    <s v="BaseLine"/>
    <m/>
    <m/>
    <m/>
    <m/>
    <x v="30"/>
    <x v="1"/>
    <s v="Brazil"/>
    <x v="3"/>
    <n v="446.372876329088"/>
  </r>
  <r>
    <s v="BASE"/>
    <s v="BaseLine"/>
    <m/>
    <m/>
    <m/>
    <m/>
    <x v="30"/>
    <x v="2"/>
    <s v="Brazil"/>
    <x v="3"/>
    <n v="0"/>
  </r>
  <r>
    <s v="BASE"/>
    <s v="BaseLine"/>
    <m/>
    <m/>
    <m/>
    <m/>
    <x v="30"/>
    <x v="3"/>
    <s v="Brazil"/>
    <x v="3"/>
    <n v="0"/>
  </r>
  <r>
    <s v="INCREMENTAL"/>
    <s v="Media"/>
    <m/>
    <m/>
    <m/>
    <m/>
    <x v="31"/>
    <x v="0"/>
    <s v="Brazil"/>
    <x v="3"/>
    <n v="0"/>
  </r>
  <r>
    <s v="INCREMENTAL"/>
    <s v="Media"/>
    <m/>
    <m/>
    <m/>
    <m/>
    <x v="31"/>
    <x v="1"/>
    <s v="Brazil"/>
    <x v="3"/>
    <n v="0"/>
  </r>
  <r>
    <s v="INCREMENTAL"/>
    <s v="Media"/>
    <m/>
    <m/>
    <m/>
    <m/>
    <x v="31"/>
    <x v="2"/>
    <s v="Brazil"/>
    <x v="3"/>
    <n v="0"/>
  </r>
  <r>
    <s v="INCREMENTAL"/>
    <s v="Media"/>
    <m/>
    <m/>
    <m/>
    <m/>
    <x v="31"/>
    <x v="3"/>
    <s v="Brazil"/>
    <x v="3"/>
    <n v="0"/>
  </r>
  <r>
    <m/>
    <m/>
    <m/>
    <m/>
    <m/>
    <m/>
    <x v="32"/>
    <x v="0"/>
    <s v="Brazil"/>
    <x v="3"/>
    <n v="1288.8368238743701"/>
  </r>
  <r>
    <m/>
    <m/>
    <m/>
    <m/>
    <m/>
    <m/>
    <x v="32"/>
    <x v="1"/>
    <s v="Brazil"/>
    <x v="3"/>
    <n v="943.82215052234096"/>
  </r>
  <r>
    <m/>
    <m/>
    <m/>
    <m/>
    <m/>
    <m/>
    <x v="32"/>
    <x v="2"/>
    <s v="Brazil"/>
    <x v="3"/>
    <n v="1761.1350863528301"/>
  </r>
  <r>
    <m/>
    <m/>
    <m/>
    <m/>
    <m/>
    <m/>
    <x v="32"/>
    <x v="3"/>
    <s v="Brazil"/>
    <x v="3"/>
    <n v="932.29799996955103"/>
  </r>
  <r>
    <s v="BASE"/>
    <s v="BaseLine"/>
    <m/>
    <m/>
    <m/>
    <m/>
    <x v="33"/>
    <x v="0"/>
    <s v="Brazil"/>
    <x v="3"/>
    <n v="0"/>
  </r>
  <r>
    <s v="BASE"/>
    <s v="BaseLine"/>
    <m/>
    <m/>
    <m/>
    <m/>
    <x v="33"/>
    <x v="1"/>
    <s v="Brazil"/>
    <x v="3"/>
    <n v="0"/>
  </r>
  <r>
    <s v="BASE"/>
    <s v="BaseLine"/>
    <m/>
    <m/>
    <m/>
    <m/>
    <x v="33"/>
    <x v="2"/>
    <s v="Brazil"/>
    <x v="3"/>
    <n v="0"/>
  </r>
  <r>
    <s v="BASE"/>
    <s v="BaseLine"/>
    <m/>
    <m/>
    <m/>
    <m/>
    <x v="33"/>
    <x v="3"/>
    <s v="Brazil"/>
    <x v="3"/>
    <n v="0"/>
  </r>
  <r>
    <s v="BASE"/>
    <s v="BaseLine"/>
    <m/>
    <m/>
    <m/>
    <m/>
    <x v="34"/>
    <x v="0"/>
    <s v="Brazil"/>
    <x v="3"/>
    <n v="0"/>
  </r>
  <r>
    <s v="BASE"/>
    <s v="BaseLine"/>
    <m/>
    <m/>
    <m/>
    <m/>
    <x v="34"/>
    <x v="1"/>
    <s v="Brazil"/>
    <x v="3"/>
    <n v="0"/>
  </r>
  <r>
    <s v="BASE"/>
    <s v="BaseLine"/>
    <m/>
    <m/>
    <m/>
    <m/>
    <x v="34"/>
    <x v="2"/>
    <s v="Brazil"/>
    <x v="3"/>
    <n v="0"/>
  </r>
  <r>
    <s v="BASE"/>
    <s v="BaseLine"/>
    <m/>
    <m/>
    <m/>
    <m/>
    <x v="34"/>
    <x v="3"/>
    <s v="Brazil"/>
    <x v="3"/>
    <n v="0"/>
  </r>
  <r>
    <s v="BASE"/>
    <s v="BaseLine"/>
    <s v="NY"/>
    <m/>
    <m/>
    <m/>
    <x v="35"/>
    <x v="0"/>
    <s v="Brazil"/>
    <x v="3"/>
    <n v="0"/>
  </r>
  <r>
    <s v="BASE"/>
    <s v="BaseLine"/>
    <s v="NY"/>
    <m/>
    <m/>
    <m/>
    <x v="35"/>
    <x v="1"/>
    <s v="Brazil"/>
    <x v="3"/>
    <n v="0"/>
  </r>
  <r>
    <s v="BASE"/>
    <s v="BaseLine"/>
    <s v="NY"/>
    <m/>
    <m/>
    <m/>
    <x v="35"/>
    <x v="2"/>
    <s v="Brazil"/>
    <x v="3"/>
    <n v="0"/>
  </r>
  <r>
    <s v="BASE"/>
    <s v="BaseLine"/>
    <s v="NY"/>
    <m/>
    <m/>
    <m/>
    <x v="35"/>
    <x v="3"/>
    <s v="Brazil"/>
    <x v="3"/>
    <n v="0"/>
  </r>
  <r>
    <s v="BASE"/>
    <s v="BaseLine"/>
    <s v="PL_Dummy"/>
    <m/>
    <m/>
    <m/>
    <x v="36"/>
    <x v="0"/>
    <s v="Brazil"/>
    <x v="3"/>
    <n v="0"/>
  </r>
  <r>
    <s v="BASE"/>
    <s v="BaseLine"/>
    <s v="PL_Dummy"/>
    <m/>
    <m/>
    <m/>
    <x v="36"/>
    <x v="1"/>
    <s v="Brazil"/>
    <x v="3"/>
    <n v="0"/>
  </r>
  <r>
    <s v="BASE"/>
    <s v="BaseLine"/>
    <s v="PL_Dummy"/>
    <m/>
    <m/>
    <m/>
    <x v="36"/>
    <x v="2"/>
    <s v="Brazil"/>
    <x v="3"/>
    <n v="0"/>
  </r>
  <r>
    <s v="BASE"/>
    <s v="BaseLine"/>
    <s v="PL_Dummy"/>
    <m/>
    <m/>
    <m/>
    <x v="36"/>
    <x v="3"/>
    <s v="Brazil"/>
    <x v="3"/>
    <n v="0"/>
  </r>
  <r>
    <s v="BASE"/>
    <s v="BaseLine"/>
    <s v="PL_Dummy"/>
    <m/>
    <m/>
    <m/>
    <x v="37"/>
    <x v="0"/>
    <s v="Brazil"/>
    <x v="3"/>
    <n v="0"/>
  </r>
  <r>
    <s v="BASE"/>
    <s v="BaseLine"/>
    <s v="PL_Dummy"/>
    <m/>
    <m/>
    <m/>
    <x v="37"/>
    <x v="1"/>
    <s v="Brazil"/>
    <x v="3"/>
    <n v="0"/>
  </r>
  <r>
    <s v="BASE"/>
    <s v="BaseLine"/>
    <s v="PL_Dummy"/>
    <m/>
    <m/>
    <m/>
    <x v="37"/>
    <x v="2"/>
    <s v="Brazil"/>
    <x v="3"/>
    <n v="0"/>
  </r>
  <r>
    <s v="BASE"/>
    <s v="BaseLine"/>
    <s v="PL_Dummy"/>
    <m/>
    <m/>
    <m/>
    <x v="37"/>
    <x v="3"/>
    <s v="Brazil"/>
    <x v="3"/>
    <n v="0"/>
  </r>
  <r>
    <s v="BASE"/>
    <s v="BaseLine"/>
    <m/>
    <m/>
    <m/>
    <m/>
    <x v="38"/>
    <x v="0"/>
    <s v="Brazil"/>
    <x v="3"/>
    <n v="0"/>
  </r>
  <r>
    <s v="BASE"/>
    <s v="BaseLine"/>
    <m/>
    <m/>
    <m/>
    <m/>
    <x v="38"/>
    <x v="1"/>
    <s v="Brazil"/>
    <x v="3"/>
    <n v="0"/>
  </r>
  <r>
    <s v="BASE"/>
    <s v="BaseLine"/>
    <m/>
    <m/>
    <m/>
    <m/>
    <x v="38"/>
    <x v="2"/>
    <s v="Brazil"/>
    <x v="3"/>
    <n v="0"/>
  </r>
  <r>
    <s v="BASE"/>
    <s v="BaseLine"/>
    <m/>
    <m/>
    <m/>
    <m/>
    <x v="38"/>
    <x v="3"/>
    <s v="Brazil"/>
    <x v="3"/>
    <n v="0"/>
  </r>
  <r>
    <s v="BASE"/>
    <s v="BaseLine"/>
    <m/>
    <m/>
    <m/>
    <m/>
    <x v="39"/>
    <x v="0"/>
    <s v="Brazil"/>
    <x v="3"/>
    <n v="0"/>
  </r>
  <r>
    <s v="BASE"/>
    <s v="BaseLine"/>
    <m/>
    <m/>
    <m/>
    <m/>
    <x v="39"/>
    <x v="1"/>
    <s v="Brazil"/>
    <x v="3"/>
    <n v="0"/>
  </r>
  <r>
    <s v="BASE"/>
    <s v="BaseLine"/>
    <m/>
    <m/>
    <m/>
    <m/>
    <x v="39"/>
    <x v="2"/>
    <s v="Brazil"/>
    <x v="3"/>
    <n v="0"/>
  </r>
  <r>
    <s v="BASE"/>
    <s v="BaseLine"/>
    <m/>
    <m/>
    <m/>
    <m/>
    <x v="39"/>
    <x v="3"/>
    <s v="Brazil"/>
    <x v="3"/>
    <n v="0"/>
  </r>
  <r>
    <s v="BASE"/>
    <s v="BaseLine"/>
    <s v="PL_Dummy"/>
    <m/>
    <m/>
    <m/>
    <x v="40"/>
    <x v="0"/>
    <s v="Brazil"/>
    <x v="3"/>
    <n v="0"/>
  </r>
  <r>
    <s v="BASE"/>
    <s v="BaseLine"/>
    <s v="PL_Dummy"/>
    <m/>
    <m/>
    <m/>
    <x v="40"/>
    <x v="1"/>
    <s v="Brazil"/>
    <x v="3"/>
    <n v="0"/>
  </r>
  <r>
    <s v="BASE"/>
    <s v="BaseLine"/>
    <s v="PL_Dummy"/>
    <m/>
    <m/>
    <m/>
    <x v="40"/>
    <x v="2"/>
    <s v="Brazil"/>
    <x v="3"/>
    <n v="0"/>
  </r>
  <r>
    <s v="BASE"/>
    <s v="BaseLine"/>
    <s v="PL_Dummy"/>
    <m/>
    <m/>
    <m/>
    <x v="40"/>
    <x v="3"/>
    <s v="Brazil"/>
    <x v="3"/>
    <n v="0"/>
  </r>
  <r>
    <s v="BASE"/>
    <s v="BaseLine"/>
    <m/>
    <m/>
    <m/>
    <m/>
    <x v="41"/>
    <x v="0"/>
    <s v="Brazil"/>
    <x v="3"/>
    <n v="0"/>
  </r>
  <r>
    <s v="BASE"/>
    <s v="BaseLine"/>
    <m/>
    <m/>
    <m/>
    <m/>
    <x v="41"/>
    <x v="1"/>
    <s v="Brazil"/>
    <x v="3"/>
    <n v="0"/>
  </r>
  <r>
    <s v="BASE"/>
    <s v="BaseLine"/>
    <m/>
    <m/>
    <m/>
    <m/>
    <x v="41"/>
    <x v="2"/>
    <s v="Brazil"/>
    <x v="3"/>
    <n v="4199.43147043514"/>
  </r>
  <r>
    <s v="BASE"/>
    <s v="BaseLine"/>
    <m/>
    <m/>
    <m/>
    <m/>
    <x v="41"/>
    <x v="3"/>
    <s v="Brazil"/>
    <x v="3"/>
    <n v="0"/>
  </r>
  <r>
    <s v="BASE"/>
    <s v="BaseLine"/>
    <m/>
    <m/>
    <m/>
    <m/>
    <x v="42"/>
    <x v="0"/>
    <s v="Brazil"/>
    <x v="3"/>
    <n v="0"/>
  </r>
  <r>
    <s v="BASE"/>
    <s v="BaseLine"/>
    <m/>
    <m/>
    <m/>
    <m/>
    <x v="42"/>
    <x v="1"/>
    <s v="Brazil"/>
    <x v="3"/>
    <n v="0"/>
  </r>
  <r>
    <s v="BASE"/>
    <s v="BaseLine"/>
    <m/>
    <m/>
    <m/>
    <m/>
    <x v="42"/>
    <x v="2"/>
    <s v="Brazil"/>
    <x v="3"/>
    <n v="3354.9154517347802"/>
  </r>
  <r>
    <s v="BASE"/>
    <s v="BaseLine"/>
    <m/>
    <m/>
    <m/>
    <m/>
    <x v="42"/>
    <x v="3"/>
    <s v="Brazil"/>
    <x v="3"/>
    <n v="0"/>
  </r>
  <r>
    <s v="BASE"/>
    <s v="BaseLine"/>
    <m/>
    <m/>
    <m/>
    <m/>
    <x v="43"/>
    <x v="0"/>
    <s v="Brazil"/>
    <x v="3"/>
    <n v="0"/>
  </r>
  <r>
    <s v="BASE"/>
    <s v="BaseLine"/>
    <m/>
    <m/>
    <m/>
    <m/>
    <x v="43"/>
    <x v="1"/>
    <s v="Brazil"/>
    <x v="3"/>
    <n v="0"/>
  </r>
  <r>
    <s v="BASE"/>
    <s v="BaseLine"/>
    <m/>
    <m/>
    <m/>
    <m/>
    <x v="43"/>
    <x v="2"/>
    <s v="Brazil"/>
    <x v="3"/>
    <n v="0"/>
  </r>
  <r>
    <s v="BASE"/>
    <s v="BaseLine"/>
    <m/>
    <m/>
    <m/>
    <m/>
    <x v="43"/>
    <x v="3"/>
    <s v="Brazil"/>
    <x v="3"/>
    <n v="0"/>
  </r>
  <r>
    <s v="INCREMENTAL"/>
    <s v="Media"/>
    <m/>
    <m/>
    <m/>
    <m/>
    <x v="44"/>
    <x v="0"/>
    <s v="Brazil"/>
    <x v="3"/>
    <n v="0"/>
  </r>
  <r>
    <s v="INCREMENTAL"/>
    <s v="Media"/>
    <m/>
    <m/>
    <m/>
    <m/>
    <x v="44"/>
    <x v="1"/>
    <s v="Brazil"/>
    <x v="3"/>
    <n v="0"/>
  </r>
  <r>
    <s v="INCREMENTAL"/>
    <s v="Media"/>
    <m/>
    <m/>
    <m/>
    <m/>
    <x v="44"/>
    <x v="2"/>
    <s v="Brazil"/>
    <x v="3"/>
    <n v="0"/>
  </r>
  <r>
    <s v="INCREMENTAL"/>
    <s v="Media"/>
    <m/>
    <m/>
    <m/>
    <m/>
    <x v="44"/>
    <x v="3"/>
    <s v="Brazil"/>
    <x v="3"/>
    <n v="0"/>
  </r>
  <r>
    <s v="INCREMENTAL"/>
    <s v="Media"/>
    <m/>
    <m/>
    <m/>
    <m/>
    <x v="45"/>
    <x v="0"/>
    <s v="Brazil"/>
    <x v="3"/>
    <n v="0"/>
  </r>
  <r>
    <s v="INCREMENTAL"/>
    <s v="Media"/>
    <m/>
    <m/>
    <m/>
    <m/>
    <x v="45"/>
    <x v="1"/>
    <s v="Brazil"/>
    <x v="3"/>
    <n v="0"/>
  </r>
  <r>
    <s v="INCREMENTAL"/>
    <s v="Media"/>
    <m/>
    <m/>
    <m/>
    <m/>
    <x v="45"/>
    <x v="2"/>
    <s v="Brazil"/>
    <x v="3"/>
    <n v="0"/>
  </r>
  <r>
    <s v="INCREMENTAL"/>
    <s v="Media"/>
    <m/>
    <m/>
    <m/>
    <m/>
    <x v="45"/>
    <x v="3"/>
    <s v="Brazil"/>
    <x v="3"/>
    <n v="0"/>
  </r>
  <r>
    <s v="BASE"/>
    <s v="BaseLine"/>
    <m/>
    <m/>
    <m/>
    <m/>
    <x v="46"/>
    <x v="0"/>
    <s v="Brazil"/>
    <x v="3"/>
    <n v="0"/>
  </r>
  <r>
    <s v="BASE"/>
    <s v="BaseLine"/>
    <m/>
    <m/>
    <m/>
    <m/>
    <x v="46"/>
    <x v="1"/>
    <s v="Brazil"/>
    <x v="3"/>
    <n v="0"/>
  </r>
  <r>
    <s v="BASE"/>
    <s v="BaseLine"/>
    <m/>
    <m/>
    <m/>
    <m/>
    <x v="46"/>
    <x v="2"/>
    <s v="Brazil"/>
    <x v="3"/>
    <n v="0"/>
  </r>
  <r>
    <s v="BASE"/>
    <s v="BaseLine"/>
    <m/>
    <m/>
    <m/>
    <m/>
    <x v="46"/>
    <x v="3"/>
    <s v="Brazil"/>
    <x v="3"/>
    <n v="0"/>
  </r>
  <r>
    <s v="INCREMENTAL"/>
    <s v="Media"/>
    <m/>
    <m/>
    <m/>
    <m/>
    <x v="47"/>
    <x v="0"/>
    <s v="Brazil"/>
    <x v="3"/>
    <n v="0"/>
  </r>
  <r>
    <s v="INCREMENTAL"/>
    <s v="Media"/>
    <m/>
    <m/>
    <m/>
    <m/>
    <x v="47"/>
    <x v="1"/>
    <s v="Brazil"/>
    <x v="3"/>
    <n v="0"/>
  </r>
  <r>
    <s v="INCREMENTAL"/>
    <s v="Media"/>
    <m/>
    <m/>
    <m/>
    <m/>
    <x v="47"/>
    <x v="2"/>
    <s v="Brazil"/>
    <x v="3"/>
    <n v="0"/>
  </r>
  <r>
    <s v="INCREMENTAL"/>
    <s v="Media"/>
    <m/>
    <m/>
    <m/>
    <m/>
    <x v="47"/>
    <x v="3"/>
    <s v="Brazil"/>
    <x v="3"/>
    <n v="0"/>
  </r>
  <r>
    <s v="INCREMENTAL"/>
    <s v="Media"/>
    <m/>
    <m/>
    <m/>
    <m/>
    <x v="48"/>
    <x v="0"/>
    <s v="Brazil"/>
    <x v="3"/>
    <n v="0"/>
  </r>
  <r>
    <s v="INCREMENTAL"/>
    <s v="Media"/>
    <m/>
    <m/>
    <m/>
    <m/>
    <x v="48"/>
    <x v="1"/>
    <s v="Brazil"/>
    <x v="3"/>
    <n v="0"/>
  </r>
  <r>
    <s v="INCREMENTAL"/>
    <s v="Media"/>
    <m/>
    <m/>
    <m/>
    <m/>
    <x v="48"/>
    <x v="2"/>
    <s v="Brazil"/>
    <x v="3"/>
    <n v="0"/>
  </r>
  <r>
    <s v="INCREMENTAL"/>
    <s v="Media"/>
    <m/>
    <m/>
    <m/>
    <m/>
    <x v="48"/>
    <x v="3"/>
    <s v="Brazil"/>
    <x v="3"/>
    <n v="0"/>
  </r>
  <r>
    <s v="INCREMENTAL"/>
    <s v="Media"/>
    <m/>
    <m/>
    <m/>
    <m/>
    <x v="49"/>
    <x v="0"/>
    <s v="Brazil"/>
    <x v="3"/>
    <n v="0"/>
  </r>
  <r>
    <s v="INCREMENTAL"/>
    <s v="Media"/>
    <m/>
    <m/>
    <m/>
    <m/>
    <x v="49"/>
    <x v="1"/>
    <s v="Brazil"/>
    <x v="3"/>
    <n v="0"/>
  </r>
  <r>
    <s v="INCREMENTAL"/>
    <s v="Media"/>
    <m/>
    <m/>
    <m/>
    <m/>
    <x v="49"/>
    <x v="2"/>
    <s v="Brazil"/>
    <x v="3"/>
    <n v="0"/>
  </r>
  <r>
    <s v="INCREMENTAL"/>
    <s v="Media"/>
    <m/>
    <m/>
    <m/>
    <m/>
    <x v="49"/>
    <x v="3"/>
    <s v="Brazil"/>
    <x v="3"/>
    <n v="0"/>
  </r>
  <r>
    <s v="BASE"/>
    <s v="BaseLine"/>
    <m/>
    <m/>
    <m/>
    <m/>
    <x v="50"/>
    <x v="0"/>
    <s v="Brazil"/>
    <x v="3"/>
    <n v="0"/>
  </r>
  <r>
    <s v="BASE"/>
    <s v="BaseLine"/>
    <m/>
    <m/>
    <m/>
    <m/>
    <x v="50"/>
    <x v="1"/>
    <s v="Brazil"/>
    <x v="3"/>
    <n v="0"/>
  </r>
  <r>
    <s v="BASE"/>
    <s v="BaseLine"/>
    <m/>
    <m/>
    <m/>
    <m/>
    <x v="50"/>
    <x v="2"/>
    <s v="Brazil"/>
    <x v="3"/>
    <n v="0"/>
  </r>
  <r>
    <s v="BASE"/>
    <s v="BaseLine"/>
    <m/>
    <m/>
    <m/>
    <m/>
    <x v="50"/>
    <x v="3"/>
    <s v="Brazil"/>
    <x v="3"/>
    <n v="0"/>
  </r>
  <r>
    <s v="BASE"/>
    <s v="BaseLine"/>
    <m/>
    <m/>
    <m/>
    <m/>
    <x v="51"/>
    <x v="0"/>
    <s v="Brazil"/>
    <x v="3"/>
    <n v="0"/>
  </r>
  <r>
    <s v="BASE"/>
    <s v="BaseLine"/>
    <m/>
    <m/>
    <m/>
    <m/>
    <x v="51"/>
    <x v="1"/>
    <s v="Brazil"/>
    <x v="3"/>
    <n v="0"/>
  </r>
  <r>
    <s v="BASE"/>
    <s v="BaseLine"/>
    <m/>
    <m/>
    <m/>
    <m/>
    <x v="51"/>
    <x v="2"/>
    <s v="Brazil"/>
    <x v="3"/>
    <n v="0"/>
  </r>
  <r>
    <s v="BASE"/>
    <s v="BaseLine"/>
    <m/>
    <m/>
    <m/>
    <m/>
    <x v="51"/>
    <x v="3"/>
    <s v="Brazil"/>
    <x v="3"/>
    <n v="0"/>
  </r>
  <r>
    <s v="INCREMENTAL"/>
    <s v="Media"/>
    <m/>
    <m/>
    <m/>
    <m/>
    <x v="52"/>
    <x v="0"/>
    <s v="Brazil"/>
    <x v="3"/>
    <n v="0"/>
  </r>
  <r>
    <s v="INCREMENTAL"/>
    <s v="Media"/>
    <m/>
    <m/>
    <m/>
    <m/>
    <x v="52"/>
    <x v="1"/>
    <s v="Brazil"/>
    <x v="3"/>
    <n v="0"/>
  </r>
  <r>
    <s v="INCREMENTAL"/>
    <s v="Media"/>
    <m/>
    <m/>
    <m/>
    <m/>
    <x v="52"/>
    <x v="2"/>
    <s v="Brazil"/>
    <x v="3"/>
    <n v="0"/>
  </r>
  <r>
    <s v="INCREMENTAL"/>
    <s v="Media"/>
    <m/>
    <m/>
    <m/>
    <m/>
    <x v="52"/>
    <x v="3"/>
    <s v="Brazil"/>
    <x v="3"/>
    <n v="0"/>
  </r>
  <r>
    <s v="BASE"/>
    <s v="BaseLine"/>
    <m/>
    <m/>
    <m/>
    <m/>
    <x v="53"/>
    <x v="0"/>
    <s v="Brazil"/>
    <x v="3"/>
    <n v="-240.516489519375"/>
  </r>
  <r>
    <s v="BASE"/>
    <s v="BaseLine"/>
    <m/>
    <m/>
    <m/>
    <m/>
    <x v="53"/>
    <x v="1"/>
    <s v="Brazil"/>
    <x v="3"/>
    <n v="-176.131521205192"/>
  </r>
  <r>
    <s v="BASE"/>
    <s v="BaseLine"/>
    <m/>
    <m/>
    <m/>
    <m/>
    <x v="53"/>
    <x v="2"/>
    <s v="Brazil"/>
    <x v="3"/>
    <n v="-328.65450512630002"/>
  </r>
  <r>
    <s v="BASE"/>
    <s v="BaseLine"/>
    <m/>
    <m/>
    <m/>
    <m/>
    <x v="53"/>
    <x v="3"/>
    <s v="Brazil"/>
    <x v="3"/>
    <n v="-173.98094001112099"/>
  </r>
  <r>
    <s v="BASE"/>
    <s v="BaseLine"/>
    <m/>
    <m/>
    <m/>
    <m/>
    <x v="54"/>
    <x v="0"/>
    <s v="Brazil"/>
    <x v="3"/>
    <n v="-404.04901512560002"/>
  </r>
  <r>
    <s v="BASE"/>
    <s v="BaseLine"/>
    <m/>
    <m/>
    <m/>
    <m/>
    <x v="54"/>
    <x v="1"/>
    <s v="Brazil"/>
    <x v="3"/>
    <n v="-2016.7676380348501"/>
  </r>
  <r>
    <s v="BASE"/>
    <s v="BaseLine"/>
    <m/>
    <m/>
    <m/>
    <m/>
    <x v="54"/>
    <x v="2"/>
    <s v="Brazil"/>
    <x v="3"/>
    <n v="-2188.85608516906"/>
  </r>
  <r>
    <s v="BASE"/>
    <s v="BaseLine"/>
    <m/>
    <m/>
    <m/>
    <m/>
    <x v="54"/>
    <x v="3"/>
    <s v="Brazil"/>
    <x v="3"/>
    <n v="-390.18640613565901"/>
  </r>
  <r>
    <s v="INCREMENTAL"/>
    <s v="Media"/>
    <m/>
    <m/>
    <m/>
    <m/>
    <x v="0"/>
    <x v="0"/>
    <s v="Brazil"/>
    <x v="4"/>
    <n v="0"/>
  </r>
  <r>
    <s v="INCREMENTAL"/>
    <s v="Media"/>
    <m/>
    <m/>
    <m/>
    <m/>
    <x v="0"/>
    <x v="1"/>
    <s v="Brazil"/>
    <x v="4"/>
    <n v="0"/>
  </r>
  <r>
    <s v="INCREMENTAL"/>
    <s v="Media"/>
    <m/>
    <m/>
    <m/>
    <m/>
    <x v="0"/>
    <x v="2"/>
    <s v="Brazil"/>
    <x v="4"/>
    <n v="0"/>
  </r>
  <r>
    <s v="INCREMENTAL"/>
    <s v="Media"/>
    <m/>
    <m/>
    <m/>
    <m/>
    <x v="0"/>
    <x v="3"/>
    <s v="Brazil"/>
    <x v="4"/>
    <n v="0"/>
  </r>
  <r>
    <s v="INCREMENTAL"/>
    <s v="Media"/>
    <m/>
    <m/>
    <m/>
    <m/>
    <x v="1"/>
    <x v="0"/>
    <s v="Brazil"/>
    <x v="4"/>
    <n v="0"/>
  </r>
  <r>
    <s v="INCREMENTAL"/>
    <s v="Media"/>
    <m/>
    <m/>
    <m/>
    <m/>
    <x v="1"/>
    <x v="1"/>
    <s v="Brazil"/>
    <x v="4"/>
    <n v="0"/>
  </r>
  <r>
    <s v="INCREMENTAL"/>
    <s v="Media"/>
    <m/>
    <m/>
    <m/>
    <m/>
    <x v="1"/>
    <x v="2"/>
    <s v="Brazil"/>
    <x v="4"/>
    <n v="0"/>
  </r>
  <r>
    <s v="INCREMENTAL"/>
    <s v="Media"/>
    <m/>
    <m/>
    <m/>
    <m/>
    <x v="1"/>
    <x v="3"/>
    <s v="Brazil"/>
    <x v="4"/>
    <n v="0"/>
  </r>
  <r>
    <s v="INCREMENTAL"/>
    <s v="Media"/>
    <m/>
    <m/>
    <m/>
    <m/>
    <x v="2"/>
    <x v="0"/>
    <s v="Brazil"/>
    <x v="4"/>
    <n v="0"/>
  </r>
  <r>
    <s v="INCREMENTAL"/>
    <s v="Media"/>
    <m/>
    <m/>
    <m/>
    <m/>
    <x v="2"/>
    <x v="1"/>
    <s v="Brazil"/>
    <x v="4"/>
    <n v="0"/>
  </r>
  <r>
    <s v="INCREMENTAL"/>
    <s v="Media"/>
    <m/>
    <m/>
    <m/>
    <m/>
    <x v="2"/>
    <x v="2"/>
    <s v="Brazil"/>
    <x v="4"/>
    <n v="0"/>
  </r>
  <r>
    <s v="INCREMENTAL"/>
    <s v="Media"/>
    <m/>
    <m/>
    <m/>
    <m/>
    <x v="2"/>
    <x v="3"/>
    <s v="Brazil"/>
    <x v="4"/>
    <n v="0"/>
  </r>
  <r>
    <s v="BASE"/>
    <s v="BaseLine"/>
    <m/>
    <m/>
    <m/>
    <m/>
    <x v="3"/>
    <x v="0"/>
    <s v="Brazil"/>
    <x v="4"/>
    <n v="0"/>
  </r>
  <r>
    <s v="BASE"/>
    <s v="BaseLine"/>
    <m/>
    <m/>
    <m/>
    <m/>
    <x v="3"/>
    <x v="1"/>
    <s v="Brazil"/>
    <x v="4"/>
    <n v="0"/>
  </r>
  <r>
    <s v="BASE"/>
    <s v="BaseLine"/>
    <m/>
    <m/>
    <m/>
    <m/>
    <x v="3"/>
    <x v="2"/>
    <s v="Brazil"/>
    <x v="4"/>
    <n v="0"/>
  </r>
  <r>
    <s v="BASE"/>
    <s v="BaseLine"/>
    <m/>
    <m/>
    <m/>
    <m/>
    <x v="3"/>
    <x v="3"/>
    <s v="Brazil"/>
    <x v="4"/>
    <n v="0"/>
  </r>
  <r>
    <s v="BASE"/>
    <s v="BaseLine"/>
    <m/>
    <m/>
    <m/>
    <m/>
    <x v="4"/>
    <x v="0"/>
    <s v="Brazil"/>
    <x v="4"/>
    <n v="0"/>
  </r>
  <r>
    <s v="BASE"/>
    <s v="BaseLine"/>
    <m/>
    <m/>
    <m/>
    <m/>
    <x v="4"/>
    <x v="1"/>
    <s v="Brazil"/>
    <x v="4"/>
    <n v="0"/>
  </r>
  <r>
    <s v="BASE"/>
    <s v="BaseLine"/>
    <m/>
    <m/>
    <m/>
    <m/>
    <x v="4"/>
    <x v="2"/>
    <s v="Brazil"/>
    <x v="4"/>
    <n v="0"/>
  </r>
  <r>
    <s v="BASE"/>
    <s v="BaseLine"/>
    <m/>
    <m/>
    <m/>
    <m/>
    <x v="4"/>
    <x v="3"/>
    <s v="Brazil"/>
    <x v="4"/>
    <n v="0"/>
  </r>
  <r>
    <s v="BASE"/>
    <s v="BaseLine"/>
    <m/>
    <m/>
    <m/>
    <m/>
    <x v="5"/>
    <x v="0"/>
    <s v="Brazil"/>
    <x v="4"/>
    <n v="0"/>
  </r>
  <r>
    <s v="BASE"/>
    <s v="BaseLine"/>
    <m/>
    <m/>
    <m/>
    <m/>
    <x v="5"/>
    <x v="1"/>
    <s v="Brazil"/>
    <x v="4"/>
    <n v="0"/>
  </r>
  <r>
    <s v="BASE"/>
    <s v="BaseLine"/>
    <m/>
    <m/>
    <m/>
    <m/>
    <x v="5"/>
    <x v="2"/>
    <s v="Brazil"/>
    <x v="4"/>
    <n v="0"/>
  </r>
  <r>
    <s v="BASE"/>
    <s v="BaseLine"/>
    <m/>
    <m/>
    <m/>
    <m/>
    <x v="5"/>
    <x v="3"/>
    <s v="Brazil"/>
    <x v="4"/>
    <n v="0"/>
  </r>
  <r>
    <s v="BASE"/>
    <s v="BaseLine"/>
    <m/>
    <m/>
    <m/>
    <m/>
    <x v="6"/>
    <x v="0"/>
    <s v="Brazil"/>
    <x v="4"/>
    <n v="0"/>
  </r>
  <r>
    <s v="BASE"/>
    <s v="BaseLine"/>
    <m/>
    <m/>
    <m/>
    <m/>
    <x v="6"/>
    <x v="1"/>
    <s v="Brazil"/>
    <x v="4"/>
    <n v="0"/>
  </r>
  <r>
    <s v="BASE"/>
    <s v="BaseLine"/>
    <m/>
    <m/>
    <m/>
    <m/>
    <x v="6"/>
    <x v="2"/>
    <s v="Brazil"/>
    <x v="4"/>
    <n v="0"/>
  </r>
  <r>
    <s v="BASE"/>
    <s v="BaseLine"/>
    <m/>
    <m/>
    <m/>
    <m/>
    <x v="6"/>
    <x v="3"/>
    <s v="Brazil"/>
    <x v="4"/>
    <n v="0"/>
  </r>
  <r>
    <s v="BASE"/>
    <s v="BaseLine"/>
    <m/>
    <m/>
    <m/>
    <m/>
    <x v="7"/>
    <x v="0"/>
    <s v="Brazil"/>
    <x v="4"/>
    <n v="0"/>
  </r>
  <r>
    <s v="BASE"/>
    <s v="BaseLine"/>
    <m/>
    <m/>
    <m/>
    <m/>
    <x v="7"/>
    <x v="1"/>
    <s v="Brazil"/>
    <x v="4"/>
    <n v="0"/>
  </r>
  <r>
    <s v="BASE"/>
    <s v="BaseLine"/>
    <m/>
    <m/>
    <m/>
    <m/>
    <x v="7"/>
    <x v="2"/>
    <s v="Brazil"/>
    <x v="4"/>
    <n v="0"/>
  </r>
  <r>
    <s v="BASE"/>
    <s v="BaseLine"/>
    <m/>
    <m/>
    <m/>
    <m/>
    <x v="7"/>
    <x v="3"/>
    <s v="Brazil"/>
    <x v="4"/>
    <n v="0"/>
  </r>
  <r>
    <s v="BASE"/>
    <s v="BaseLine"/>
    <m/>
    <m/>
    <m/>
    <m/>
    <x v="8"/>
    <x v="0"/>
    <s v="Brazil"/>
    <x v="4"/>
    <n v="29.953420877268599"/>
  </r>
  <r>
    <s v="BASE"/>
    <s v="BaseLine"/>
    <m/>
    <m/>
    <m/>
    <m/>
    <x v="8"/>
    <x v="1"/>
    <s v="Brazil"/>
    <x v="4"/>
    <n v="0"/>
  </r>
  <r>
    <s v="BASE"/>
    <s v="BaseLine"/>
    <m/>
    <m/>
    <m/>
    <m/>
    <x v="8"/>
    <x v="2"/>
    <s v="Brazil"/>
    <x v="4"/>
    <n v="0"/>
  </r>
  <r>
    <s v="BASE"/>
    <s v="BaseLine"/>
    <m/>
    <m/>
    <m/>
    <m/>
    <x v="8"/>
    <x v="3"/>
    <s v="Brazil"/>
    <x v="4"/>
    <n v="0"/>
  </r>
  <r>
    <s v="INCREMENTAL"/>
    <s v="Media"/>
    <m/>
    <m/>
    <m/>
    <m/>
    <x v="9"/>
    <x v="0"/>
    <s v="Brazil"/>
    <x v="4"/>
    <n v="0"/>
  </r>
  <r>
    <s v="INCREMENTAL"/>
    <s v="Media"/>
    <m/>
    <m/>
    <m/>
    <m/>
    <x v="9"/>
    <x v="1"/>
    <s v="Brazil"/>
    <x v="4"/>
    <n v="0"/>
  </r>
  <r>
    <s v="INCREMENTAL"/>
    <s v="Media"/>
    <m/>
    <m/>
    <m/>
    <m/>
    <x v="9"/>
    <x v="2"/>
    <s v="Brazil"/>
    <x v="4"/>
    <n v="0"/>
  </r>
  <r>
    <s v="INCREMENTAL"/>
    <s v="Media"/>
    <m/>
    <m/>
    <m/>
    <m/>
    <x v="9"/>
    <x v="3"/>
    <s v="Brazil"/>
    <x v="4"/>
    <n v="0"/>
  </r>
  <r>
    <s v="BASE"/>
    <s v="Price"/>
    <m/>
    <m/>
    <m/>
    <m/>
    <x v="10"/>
    <x v="0"/>
    <s v="Brazil"/>
    <x v="4"/>
    <n v="-971.43026418831096"/>
  </r>
  <r>
    <s v="BASE"/>
    <s v="Price"/>
    <m/>
    <m/>
    <m/>
    <m/>
    <x v="10"/>
    <x v="1"/>
    <s v="Brazil"/>
    <x v="4"/>
    <n v="0"/>
  </r>
  <r>
    <s v="BASE"/>
    <s v="Price"/>
    <m/>
    <m/>
    <m/>
    <m/>
    <x v="10"/>
    <x v="2"/>
    <s v="Brazil"/>
    <x v="4"/>
    <n v="0"/>
  </r>
  <r>
    <s v="BASE"/>
    <s v="Price"/>
    <m/>
    <m/>
    <m/>
    <m/>
    <x v="10"/>
    <x v="3"/>
    <s v="Brazil"/>
    <x v="4"/>
    <n v="0"/>
  </r>
  <r>
    <s v="BASE"/>
    <s v="Price"/>
    <m/>
    <m/>
    <m/>
    <m/>
    <x v="11"/>
    <x v="0"/>
    <s v="Brazil"/>
    <x v="4"/>
    <n v="0"/>
  </r>
  <r>
    <s v="BASE"/>
    <s v="Price"/>
    <m/>
    <m/>
    <m/>
    <m/>
    <x v="11"/>
    <x v="1"/>
    <s v="Brazil"/>
    <x v="4"/>
    <n v="0"/>
  </r>
  <r>
    <s v="BASE"/>
    <s v="Price"/>
    <m/>
    <m/>
    <m/>
    <m/>
    <x v="11"/>
    <x v="2"/>
    <s v="Brazil"/>
    <x v="4"/>
    <n v="0"/>
  </r>
  <r>
    <s v="BASE"/>
    <s v="Price"/>
    <m/>
    <m/>
    <m/>
    <m/>
    <x v="11"/>
    <x v="3"/>
    <s v="Brazil"/>
    <x v="4"/>
    <n v="0"/>
  </r>
  <r>
    <s v="BASE"/>
    <s v="BaseLine"/>
    <m/>
    <m/>
    <m/>
    <m/>
    <x v="12"/>
    <x v="0"/>
    <s v="Brazil"/>
    <x v="4"/>
    <n v="446.21531781347301"/>
  </r>
  <r>
    <s v="BASE"/>
    <s v="BaseLine"/>
    <m/>
    <m/>
    <m/>
    <m/>
    <x v="12"/>
    <x v="1"/>
    <s v="Brazil"/>
    <x v="4"/>
    <n v="804.41815582595302"/>
  </r>
  <r>
    <s v="BASE"/>
    <s v="BaseLine"/>
    <m/>
    <m/>
    <m/>
    <m/>
    <x v="12"/>
    <x v="2"/>
    <s v="Brazil"/>
    <x v="4"/>
    <n v="986.17573421046404"/>
  </r>
  <r>
    <s v="BASE"/>
    <s v="BaseLine"/>
    <m/>
    <m/>
    <m/>
    <m/>
    <x v="12"/>
    <x v="3"/>
    <s v="Brazil"/>
    <x v="4"/>
    <n v="26.119942324057199"/>
  </r>
  <r>
    <s v="INCREMENTAL"/>
    <s v="Media"/>
    <m/>
    <m/>
    <m/>
    <m/>
    <x v="13"/>
    <x v="0"/>
    <s v="Brazil"/>
    <x v="4"/>
    <n v="107.88949513278099"/>
  </r>
  <r>
    <s v="INCREMENTAL"/>
    <s v="Media"/>
    <m/>
    <m/>
    <m/>
    <m/>
    <x v="13"/>
    <x v="1"/>
    <s v="Brazil"/>
    <x v="4"/>
    <n v="133.65348568204999"/>
  </r>
  <r>
    <s v="INCREMENTAL"/>
    <s v="Media"/>
    <m/>
    <m/>
    <m/>
    <m/>
    <x v="13"/>
    <x v="2"/>
    <s v="Brazil"/>
    <x v="4"/>
    <n v="118.796196010131"/>
  </r>
  <r>
    <s v="INCREMENTAL"/>
    <s v="Media"/>
    <m/>
    <m/>
    <m/>
    <m/>
    <x v="13"/>
    <x v="3"/>
    <s v="Brazil"/>
    <x v="4"/>
    <n v="0"/>
  </r>
  <r>
    <s v="INCREMENTAL"/>
    <s v="Media"/>
    <m/>
    <m/>
    <m/>
    <m/>
    <x v="14"/>
    <x v="0"/>
    <s v="Brazil"/>
    <x v="4"/>
    <n v="0"/>
  </r>
  <r>
    <s v="INCREMENTAL"/>
    <s v="Media"/>
    <m/>
    <m/>
    <m/>
    <m/>
    <x v="14"/>
    <x v="1"/>
    <s v="Brazil"/>
    <x v="4"/>
    <n v="0"/>
  </r>
  <r>
    <s v="INCREMENTAL"/>
    <s v="Media"/>
    <m/>
    <m/>
    <m/>
    <m/>
    <x v="14"/>
    <x v="2"/>
    <s v="Brazil"/>
    <x v="4"/>
    <n v="0"/>
  </r>
  <r>
    <s v="INCREMENTAL"/>
    <s v="Media"/>
    <m/>
    <m/>
    <m/>
    <m/>
    <x v="14"/>
    <x v="3"/>
    <s v="Brazil"/>
    <x v="4"/>
    <n v="0"/>
  </r>
  <r>
    <s v="INCREMENTAL"/>
    <s v="Media"/>
    <m/>
    <m/>
    <m/>
    <m/>
    <x v="15"/>
    <x v="0"/>
    <s v="Brazil"/>
    <x v="4"/>
    <n v="6.4295180058106496"/>
  </r>
  <r>
    <s v="INCREMENTAL"/>
    <s v="Media"/>
    <m/>
    <m/>
    <m/>
    <m/>
    <x v="15"/>
    <x v="1"/>
    <s v="Brazil"/>
    <x v="4"/>
    <n v="5.9498994914550796"/>
  </r>
  <r>
    <s v="INCREMENTAL"/>
    <s v="Media"/>
    <m/>
    <m/>
    <m/>
    <m/>
    <x v="15"/>
    <x v="2"/>
    <s v="Brazil"/>
    <x v="4"/>
    <n v="4.0589212957502996"/>
  </r>
  <r>
    <s v="INCREMENTAL"/>
    <s v="Media"/>
    <m/>
    <m/>
    <m/>
    <m/>
    <x v="15"/>
    <x v="3"/>
    <s v="Brazil"/>
    <x v="4"/>
    <n v="0"/>
  </r>
  <r>
    <s v="INCREMENTAL"/>
    <s v="Media"/>
    <m/>
    <m/>
    <m/>
    <m/>
    <x v="16"/>
    <x v="0"/>
    <s v="Brazil"/>
    <x v="4"/>
    <n v="0"/>
  </r>
  <r>
    <s v="INCREMENTAL"/>
    <s v="Media"/>
    <m/>
    <m/>
    <m/>
    <m/>
    <x v="16"/>
    <x v="1"/>
    <s v="Brazil"/>
    <x v="4"/>
    <n v="0"/>
  </r>
  <r>
    <s v="INCREMENTAL"/>
    <s v="Media"/>
    <m/>
    <m/>
    <m/>
    <m/>
    <x v="16"/>
    <x v="2"/>
    <s v="Brazil"/>
    <x v="4"/>
    <n v="0"/>
  </r>
  <r>
    <s v="INCREMENTAL"/>
    <s v="Media"/>
    <m/>
    <m/>
    <m/>
    <m/>
    <x v="16"/>
    <x v="3"/>
    <s v="Brazil"/>
    <x v="4"/>
    <n v="0"/>
  </r>
  <r>
    <s v="INCREMENTAL"/>
    <s v="Media"/>
    <m/>
    <m/>
    <m/>
    <m/>
    <x v="17"/>
    <x v="0"/>
    <s v="Brazil"/>
    <x v="4"/>
    <n v="0"/>
  </r>
  <r>
    <s v="INCREMENTAL"/>
    <s v="Media"/>
    <m/>
    <m/>
    <m/>
    <m/>
    <x v="17"/>
    <x v="1"/>
    <s v="Brazil"/>
    <x v="4"/>
    <n v="0"/>
  </r>
  <r>
    <s v="INCREMENTAL"/>
    <s v="Media"/>
    <m/>
    <m/>
    <m/>
    <m/>
    <x v="17"/>
    <x v="2"/>
    <s v="Brazil"/>
    <x v="4"/>
    <n v="0"/>
  </r>
  <r>
    <s v="INCREMENTAL"/>
    <s v="Media"/>
    <m/>
    <m/>
    <m/>
    <m/>
    <x v="17"/>
    <x v="3"/>
    <s v="Brazil"/>
    <x v="4"/>
    <n v="0"/>
  </r>
  <r>
    <s v="INCREMENTAL"/>
    <s v="Media"/>
    <m/>
    <m/>
    <m/>
    <m/>
    <x v="18"/>
    <x v="0"/>
    <s v="Brazil"/>
    <x v="4"/>
    <n v="0"/>
  </r>
  <r>
    <s v="INCREMENTAL"/>
    <s v="Media"/>
    <m/>
    <m/>
    <m/>
    <m/>
    <x v="18"/>
    <x v="1"/>
    <s v="Brazil"/>
    <x v="4"/>
    <n v="0"/>
  </r>
  <r>
    <s v="INCREMENTAL"/>
    <s v="Media"/>
    <m/>
    <m/>
    <m/>
    <m/>
    <x v="18"/>
    <x v="2"/>
    <s v="Brazil"/>
    <x v="4"/>
    <n v="0"/>
  </r>
  <r>
    <s v="INCREMENTAL"/>
    <s v="Media"/>
    <m/>
    <m/>
    <m/>
    <m/>
    <x v="18"/>
    <x v="3"/>
    <s v="Brazil"/>
    <x v="4"/>
    <n v="0"/>
  </r>
  <r>
    <s v="INCREMENTAL"/>
    <s v="Media"/>
    <m/>
    <m/>
    <m/>
    <m/>
    <x v="19"/>
    <x v="0"/>
    <s v="Brazil"/>
    <x v="4"/>
    <n v="20.011892794204599"/>
  </r>
  <r>
    <s v="INCREMENTAL"/>
    <s v="Media"/>
    <m/>
    <m/>
    <m/>
    <m/>
    <x v="19"/>
    <x v="1"/>
    <s v="Brazil"/>
    <x v="4"/>
    <n v="22.756001716439499"/>
  </r>
  <r>
    <s v="INCREMENTAL"/>
    <s v="Media"/>
    <m/>
    <m/>
    <m/>
    <m/>
    <x v="19"/>
    <x v="2"/>
    <s v="Brazil"/>
    <x v="4"/>
    <n v="21.458511683730201"/>
  </r>
  <r>
    <s v="INCREMENTAL"/>
    <s v="Media"/>
    <m/>
    <m/>
    <m/>
    <m/>
    <x v="19"/>
    <x v="3"/>
    <s v="Brazil"/>
    <x v="4"/>
    <n v="0"/>
  </r>
  <r>
    <s v="INCREMENTAL"/>
    <s v="Media"/>
    <m/>
    <m/>
    <m/>
    <m/>
    <x v="20"/>
    <x v="0"/>
    <s v="Brazil"/>
    <x v="4"/>
    <n v="0"/>
  </r>
  <r>
    <s v="INCREMENTAL"/>
    <s v="Media"/>
    <m/>
    <m/>
    <m/>
    <m/>
    <x v="20"/>
    <x v="1"/>
    <s v="Brazil"/>
    <x v="4"/>
    <n v="0"/>
  </r>
  <r>
    <s v="INCREMENTAL"/>
    <s v="Media"/>
    <m/>
    <m/>
    <m/>
    <m/>
    <x v="20"/>
    <x v="2"/>
    <s v="Brazil"/>
    <x v="4"/>
    <n v="0"/>
  </r>
  <r>
    <s v="INCREMENTAL"/>
    <s v="Media"/>
    <m/>
    <m/>
    <m/>
    <m/>
    <x v="20"/>
    <x v="3"/>
    <s v="Brazil"/>
    <x v="4"/>
    <n v="0"/>
  </r>
  <r>
    <s v="INCREMENTAL"/>
    <s v="Media"/>
    <m/>
    <m/>
    <m/>
    <m/>
    <x v="21"/>
    <x v="0"/>
    <s v="Brazil"/>
    <x v="4"/>
    <n v="8.6040664519381693E-2"/>
  </r>
  <r>
    <s v="INCREMENTAL"/>
    <s v="Media"/>
    <m/>
    <m/>
    <m/>
    <m/>
    <x v="21"/>
    <x v="1"/>
    <s v="Brazil"/>
    <x v="4"/>
    <n v="8.4031990272685403E-2"/>
  </r>
  <r>
    <s v="INCREMENTAL"/>
    <s v="Media"/>
    <m/>
    <m/>
    <m/>
    <m/>
    <x v="21"/>
    <x v="2"/>
    <s v="Brazil"/>
    <x v="4"/>
    <n v="7.9713736796339502E-2"/>
  </r>
  <r>
    <s v="INCREMENTAL"/>
    <s v="Media"/>
    <m/>
    <m/>
    <m/>
    <m/>
    <x v="21"/>
    <x v="3"/>
    <s v="Brazil"/>
    <x v="4"/>
    <n v="0"/>
  </r>
  <r>
    <s v="INCREMENTAL"/>
    <s v="Media"/>
    <m/>
    <m/>
    <m/>
    <m/>
    <x v="22"/>
    <x v="0"/>
    <s v="Brazil"/>
    <x v="4"/>
    <n v="0"/>
  </r>
  <r>
    <s v="INCREMENTAL"/>
    <s v="Media"/>
    <m/>
    <m/>
    <m/>
    <m/>
    <x v="22"/>
    <x v="1"/>
    <s v="Brazil"/>
    <x v="4"/>
    <n v="0"/>
  </r>
  <r>
    <s v="INCREMENTAL"/>
    <s v="Media"/>
    <m/>
    <m/>
    <m/>
    <m/>
    <x v="22"/>
    <x v="2"/>
    <s v="Brazil"/>
    <x v="4"/>
    <n v="0"/>
  </r>
  <r>
    <s v="INCREMENTAL"/>
    <s v="Media"/>
    <m/>
    <m/>
    <m/>
    <m/>
    <x v="22"/>
    <x v="3"/>
    <s v="Brazil"/>
    <x v="4"/>
    <n v="0"/>
  </r>
  <r>
    <s v="INCREMENTAL"/>
    <s v="Media"/>
    <m/>
    <m/>
    <m/>
    <m/>
    <x v="23"/>
    <x v="0"/>
    <s v="Brazil"/>
    <x v="4"/>
    <n v="0"/>
  </r>
  <r>
    <s v="INCREMENTAL"/>
    <s v="Media"/>
    <m/>
    <m/>
    <m/>
    <m/>
    <x v="23"/>
    <x v="1"/>
    <s v="Brazil"/>
    <x v="4"/>
    <n v="0"/>
  </r>
  <r>
    <s v="INCREMENTAL"/>
    <s v="Media"/>
    <m/>
    <m/>
    <m/>
    <m/>
    <x v="23"/>
    <x v="2"/>
    <s v="Brazil"/>
    <x v="4"/>
    <n v="0"/>
  </r>
  <r>
    <s v="INCREMENTAL"/>
    <s v="Media"/>
    <m/>
    <m/>
    <m/>
    <m/>
    <x v="23"/>
    <x v="3"/>
    <s v="Brazil"/>
    <x v="4"/>
    <n v="0"/>
  </r>
  <r>
    <s v="INCREMENTAL"/>
    <s v="Media"/>
    <m/>
    <m/>
    <m/>
    <m/>
    <x v="24"/>
    <x v="0"/>
    <s v="Brazil"/>
    <x v="4"/>
    <n v="0"/>
  </r>
  <r>
    <s v="INCREMENTAL"/>
    <s v="Media"/>
    <m/>
    <m/>
    <m/>
    <m/>
    <x v="24"/>
    <x v="1"/>
    <s v="Brazil"/>
    <x v="4"/>
    <n v="0.46773198692748502"/>
  </r>
  <r>
    <s v="INCREMENTAL"/>
    <s v="Media"/>
    <m/>
    <m/>
    <m/>
    <m/>
    <x v="24"/>
    <x v="2"/>
    <s v="Brazil"/>
    <x v="4"/>
    <n v="0"/>
  </r>
  <r>
    <s v="INCREMENTAL"/>
    <s v="Media"/>
    <m/>
    <m/>
    <m/>
    <m/>
    <x v="24"/>
    <x v="3"/>
    <s v="Brazil"/>
    <x v="4"/>
    <n v="0"/>
  </r>
  <r>
    <s v="BASE"/>
    <s v="BaseLine"/>
    <m/>
    <m/>
    <m/>
    <m/>
    <x v="25"/>
    <x v="0"/>
    <s v="Brazil"/>
    <x v="4"/>
    <n v="0"/>
  </r>
  <r>
    <s v="BASE"/>
    <s v="BaseLine"/>
    <m/>
    <m/>
    <m/>
    <m/>
    <x v="25"/>
    <x v="1"/>
    <s v="Brazil"/>
    <x v="4"/>
    <n v="266.09881984678498"/>
  </r>
  <r>
    <s v="BASE"/>
    <s v="BaseLine"/>
    <m/>
    <m/>
    <m/>
    <m/>
    <x v="25"/>
    <x v="2"/>
    <s v="Brazil"/>
    <x v="4"/>
    <n v="0"/>
  </r>
  <r>
    <s v="BASE"/>
    <s v="BaseLine"/>
    <m/>
    <m/>
    <m/>
    <m/>
    <x v="25"/>
    <x v="3"/>
    <s v="Brazil"/>
    <x v="4"/>
    <n v="0"/>
  </r>
  <r>
    <s v="BASE"/>
    <s v="BaseLine"/>
    <m/>
    <m/>
    <m/>
    <m/>
    <x v="26"/>
    <x v="0"/>
    <s v="Brazil"/>
    <x v="4"/>
    <n v="0"/>
  </r>
  <r>
    <s v="BASE"/>
    <s v="BaseLine"/>
    <m/>
    <m/>
    <m/>
    <m/>
    <x v="26"/>
    <x v="1"/>
    <s v="Brazil"/>
    <x v="4"/>
    <n v="0"/>
  </r>
  <r>
    <s v="BASE"/>
    <s v="BaseLine"/>
    <m/>
    <m/>
    <m/>
    <m/>
    <x v="26"/>
    <x v="2"/>
    <s v="Brazil"/>
    <x v="4"/>
    <n v="0"/>
  </r>
  <r>
    <s v="BASE"/>
    <s v="BaseLine"/>
    <m/>
    <m/>
    <m/>
    <m/>
    <x v="26"/>
    <x v="3"/>
    <s v="Brazil"/>
    <x v="4"/>
    <n v="0"/>
  </r>
  <r>
    <s v="INCREMENTAL"/>
    <s v="Media"/>
    <m/>
    <m/>
    <m/>
    <m/>
    <x v="27"/>
    <x v="0"/>
    <s v="Brazil"/>
    <x v="4"/>
    <n v="0"/>
  </r>
  <r>
    <s v="INCREMENTAL"/>
    <s v="Media"/>
    <m/>
    <m/>
    <m/>
    <m/>
    <x v="27"/>
    <x v="1"/>
    <s v="Brazil"/>
    <x v="4"/>
    <n v="0"/>
  </r>
  <r>
    <s v="INCREMENTAL"/>
    <s v="Media"/>
    <m/>
    <m/>
    <m/>
    <m/>
    <x v="27"/>
    <x v="2"/>
    <s v="Brazil"/>
    <x v="4"/>
    <n v="0"/>
  </r>
  <r>
    <s v="INCREMENTAL"/>
    <s v="Media"/>
    <m/>
    <m/>
    <m/>
    <m/>
    <x v="27"/>
    <x v="3"/>
    <s v="Brazil"/>
    <x v="4"/>
    <n v="0"/>
  </r>
  <r>
    <s v="INCREMENTAL"/>
    <s v="Media"/>
    <m/>
    <m/>
    <m/>
    <m/>
    <x v="28"/>
    <x v="0"/>
    <s v="Brazil"/>
    <x v="4"/>
    <n v="0"/>
  </r>
  <r>
    <s v="INCREMENTAL"/>
    <s v="Media"/>
    <m/>
    <m/>
    <m/>
    <m/>
    <x v="28"/>
    <x v="1"/>
    <s v="Brazil"/>
    <x v="4"/>
    <n v="0"/>
  </r>
  <r>
    <s v="INCREMENTAL"/>
    <s v="Media"/>
    <m/>
    <m/>
    <m/>
    <m/>
    <x v="28"/>
    <x v="2"/>
    <s v="Brazil"/>
    <x v="4"/>
    <n v="0"/>
  </r>
  <r>
    <s v="INCREMENTAL"/>
    <s v="Media"/>
    <m/>
    <m/>
    <m/>
    <m/>
    <x v="28"/>
    <x v="3"/>
    <s v="Brazil"/>
    <x v="4"/>
    <n v="0"/>
  </r>
  <r>
    <s v="BASE"/>
    <s v="BaseLine"/>
    <m/>
    <m/>
    <m/>
    <m/>
    <x v="29"/>
    <x v="0"/>
    <s v="Brazil"/>
    <x v="4"/>
    <n v="0"/>
  </r>
  <r>
    <s v="BASE"/>
    <s v="BaseLine"/>
    <m/>
    <m/>
    <m/>
    <m/>
    <x v="29"/>
    <x v="1"/>
    <s v="Brazil"/>
    <x v="4"/>
    <n v="467.927457038505"/>
  </r>
  <r>
    <s v="BASE"/>
    <s v="BaseLine"/>
    <m/>
    <m/>
    <m/>
    <m/>
    <x v="29"/>
    <x v="2"/>
    <s v="Brazil"/>
    <x v="4"/>
    <n v="0"/>
  </r>
  <r>
    <s v="BASE"/>
    <s v="BaseLine"/>
    <m/>
    <m/>
    <m/>
    <m/>
    <x v="29"/>
    <x v="3"/>
    <s v="Brazil"/>
    <x v="4"/>
    <n v="0"/>
  </r>
  <r>
    <s v="BASE"/>
    <s v="BaseLine"/>
    <m/>
    <m/>
    <m/>
    <m/>
    <x v="30"/>
    <x v="0"/>
    <s v="Brazil"/>
    <x v="4"/>
    <n v="0"/>
  </r>
  <r>
    <s v="BASE"/>
    <s v="BaseLine"/>
    <m/>
    <m/>
    <m/>
    <m/>
    <x v="30"/>
    <x v="1"/>
    <s v="Brazil"/>
    <x v="4"/>
    <n v="454.96375952761798"/>
  </r>
  <r>
    <s v="BASE"/>
    <s v="BaseLine"/>
    <m/>
    <m/>
    <m/>
    <m/>
    <x v="30"/>
    <x v="2"/>
    <s v="Brazil"/>
    <x v="4"/>
    <n v="0"/>
  </r>
  <r>
    <s v="BASE"/>
    <s v="BaseLine"/>
    <m/>
    <m/>
    <m/>
    <m/>
    <x v="30"/>
    <x v="3"/>
    <s v="Brazil"/>
    <x v="4"/>
    <n v="0"/>
  </r>
  <r>
    <s v="INCREMENTAL"/>
    <s v="Media"/>
    <m/>
    <m/>
    <m/>
    <m/>
    <x v="31"/>
    <x v="0"/>
    <s v="Brazil"/>
    <x v="4"/>
    <n v="0"/>
  </r>
  <r>
    <s v="INCREMENTAL"/>
    <s v="Media"/>
    <m/>
    <m/>
    <m/>
    <m/>
    <x v="31"/>
    <x v="1"/>
    <s v="Brazil"/>
    <x v="4"/>
    <n v="0"/>
  </r>
  <r>
    <s v="INCREMENTAL"/>
    <s v="Media"/>
    <m/>
    <m/>
    <m/>
    <m/>
    <x v="31"/>
    <x v="2"/>
    <s v="Brazil"/>
    <x v="4"/>
    <n v="0"/>
  </r>
  <r>
    <s v="INCREMENTAL"/>
    <s v="Media"/>
    <m/>
    <m/>
    <m/>
    <m/>
    <x v="31"/>
    <x v="3"/>
    <s v="Brazil"/>
    <x v="4"/>
    <n v="0"/>
  </r>
  <r>
    <m/>
    <m/>
    <m/>
    <m/>
    <m/>
    <m/>
    <x v="32"/>
    <x v="0"/>
    <s v="Brazil"/>
    <x v="4"/>
    <n v="1288.8368238743701"/>
  </r>
  <r>
    <m/>
    <m/>
    <m/>
    <m/>
    <m/>
    <m/>
    <x v="32"/>
    <x v="1"/>
    <s v="Brazil"/>
    <x v="4"/>
    <n v="943.82215052234096"/>
  </r>
  <r>
    <m/>
    <m/>
    <m/>
    <m/>
    <m/>
    <m/>
    <x v="32"/>
    <x v="2"/>
    <s v="Brazil"/>
    <x v="4"/>
    <n v="1761.1350863528301"/>
  </r>
  <r>
    <m/>
    <m/>
    <m/>
    <m/>
    <m/>
    <m/>
    <x v="32"/>
    <x v="3"/>
    <s v="Brazil"/>
    <x v="4"/>
    <n v="932.29799996955103"/>
  </r>
  <r>
    <s v="BASE"/>
    <s v="BaseLine"/>
    <m/>
    <m/>
    <m/>
    <m/>
    <x v="33"/>
    <x v="0"/>
    <s v="Brazil"/>
    <x v="4"/>
    <n v="0"/>
  </r>
  <r>
    <s v="BASE"/>
    <s v="BaseLine"/>
    <m/>
    <m/>
    <m/>
    <m/>
    <x v="33"/>
    <x v="1"/>
    <s v="Brazil"/>
    <x v="4"/>
    <n v="0"/>
  </r>
  <r>
    <s v="BASE"/>
    <s v="BaseLine"/>
    <m/>
    <m/>
    <m/>
    <m/>
    <x v="33"/>
    <x v="2"/>
    <s v="Brazil"/>
    <x v="4"/>
    <n v="0"/>
  </r>
  <r>
    <s v="BASE"/>
    <s v="BaseLine"/>
    <m/>
    <m/>
    <m/>
    <m/>
    <x v="33"/>
    <x v="3"/>
    <s v="Brazil"/>
    <x v="4"/>
    <n v="0"/>
  </r>
  <r>
    <s v="BASE"/>
    <s v="BaseLine"/>
    <m/>
    <m/>
    <m/>
    <m/>
    <x v="34"/>
    <x v="0"/>
    <s v="Brazil"/>
    <x v="4"/>
    <n v="0"/>
  </r>
  <r>
    <s v="BASE"/>
    <s v="BaseLine"/>
    <m/>
    <m/>
    <m/>
    <m/>
    <x v="34"/>
    <x v="1"/>
    <s v="Brazil"/>
    <x v="4"/>
    <n v="0"/>
  </r>
  <r>
    <s v="BASE"/>
    <s v="BaseLine"/>
    <m/>
    <m/>
    <m/>
    <m/>
    <x v="34"/>
    <x v="2"/>
    <s v="Brazil"/>
    <x v="4"/>
    <n v="0"/>
  </r>
  <r>
    <s v="BASE"/>
    <s v="BaseLine"/>
    <m/>
    <m/>
    <m/>
    <m/>
    <x v="34"/>
    <x v="3"/>
    <s v="Brazil"/>
    <x v="4"/>
    <n v="0"/>
  </r>
  <r>
    <s v="BASE"/>
    <s v="BaseLine"/>
    <s v="NY"/>
    <m/>
    <m/>
    <m/>
    <x v="35"/>
    <x v="0"/>
    <s v="Brazil"/>
    <x v="4"/>
    <n v="0"/>
  </r>
  <r>
    <s v="BASE"/>
    <s v="BaseLine"/>
    <s v="NY"/>
    <m/>
    <m/>
    <m/>
    <x v="35"/>
    <x v="1"/>
    <s v="Brazil"/>
    <x v="4"/>
    <n v="0"/>
  </r>
  <r>
    <s v="BASE"/>
    <s v="BaseLine"/>
    <s v="NY"/>
    <m/>
    <m/>
    <m/>
    <x v="35"/>
    <x v="2"/>
    <s v="Brazil"/>
    <x v="4"/>
    <n v="0"/>
  </r>
  <r>
    <s v="BASE"/>
    <s v="BaseLine"/>
    <s v="NY"/>
    <m/>
    <m/>
    <m/>
    <x v="35"/>
    <x v="3"/>
    <s v="Brazil"/>
    <x v="4"/>
    <n v="0"/>
  </r>
  <r>
    <s v="BASE"/>
    <s v="BaseLine"/>
    <s v="PL_Dummy"/>
    <m/>
    <m/>
    <m/>
    <x v="36"/>
    <x v="0"/>
    <s v="Brazil"/>
    <x v="4"/>
    <n v="0"/>
  </r>
  <r>
    <s v="BASE"/>
    <s v="BaseLine"/>
    <s v="PL_Dummy"/>
    <m/>
    <m/>
    <m/>
    <x v="36"/>
    <x v="1"/>
    <s v="Brazil"/>
    <x v="4"/>
    <n v="0"/>
  </r>
  <r>
    <s v="BASE"/>
    <s v="BaseLine"/>
    <s v="PL_Dummy"/>
    <m/>
    <m/>
    <m/>
    <x v="36"/>
    <x v="2"/>
    <s v="Brazil"/>
    <x v="4"/>
    <n v="0"/>
  </r>
  <r>
    <s v="BASE"/>
    <s v="BaseLine"/>
    <s v="PL_Dummy"/>
    <m/>
    <m/>
    <m/>
    <x v="36"/>
    <x v="3"/>
    <s v="Brazil"/>
    <x v="4"/>
    <n v="0"/>
  </r>
  <r>
    <s v="BASE"/>
    <s v="BaseLine"/>
    <s v="PL_Dummy"/>
    <m/>
    <m/>
    <m/>
    <x v="37"/>
    <x v="0"/>
    <s v="Brazil"/>
    <x v="4"/>
    <n v="0"/>
  </r>
  <r>
    <s v="BASE"/>
    <s v="BaseLine"/>
    <s v="PL_Dummy"/>
    <m/>
    <m/>
    <m/>
    <x v="37"/>
    <x v="1"/>
    <s v="Brazil"/>
    <x v="4"/>
    <n v="0"/>
  </r>
  <r>
    <s v="BASE"/>
    <s v="BaseLine"/>
    <s v="PL_Dummy"/>
    <m/>
    <m/>
    <m/>
    <x v="37"/>
    <x v="2"/>
    <s v="Brazil"/>
    <x v="4"/>
    <n v="0"/>
  </r>
  <r>
    <s v="BASE"/>
    <s v="BaseLine"/>
    <s v="PL_Dummy"/>
    <m/>
    <m/>
    <m/>
    <x v="37"/>
    <x v="3"/>
    <s v="Brazil"/>
    <x v="4"/>
    <n v="0"/>
  </r>
  <r>
    <s v="BASE"/>
    <s v="BaseLine"/>
    <m/>
    <m/>
    <m/>
    <m/>
    <x v="38"/>
    <x v="0"/>
    <s v="Brazil"/>
    <x v="4"/>
    <n v="0"/>
  </r>
  <r>
    <s v="BASE"/>
    <s v="BaseLine"/>
    <m/>
    <m/>
    <m/>
    <m/>
    <x v="38"/>
    <x v="1"/>
    <s v="Brazil"/>
    <x v="4"/>
    <n v="0"/>
  </r>
  <r>
    <s v="BASE"/>
    <s v="BaseLine"/>
    <m/>
    <m/>
    <m/>
    <m/>
    <x v="38"/>
    <x v="2"/>
    <s v="Brazil"/>
    <x v="4"/>
    <n v="0"/>
  </r>
  <r>
    <s v="BASE"/>
    <s v="BaseLine"/>
    <m/>
    <m/>
    <m/>
    <m/>
    <x v="38"/>
    <x v="3"/>
    <s v="Brazil"/>
    <x v="4"/>
    <n v="0"/>
  </r>
  <r>
    <s v="BASE"/>
    <s v="BaseLine"/>
    <m/>
    <m/>
    <m/>
    <m/>
    <x v="39"/>
    <x v="0"/>
    <s v="Brazil"/>
    <x v="4"/>
    <n v="0"/>
  </r>
  <r>
    <s v="BASE"/>
    <s v="BaseLine"/>
    <m/>
    <m/>
    <m/>
    <m/>
    <x v="39"/>
    <x v="1"/>
    <s v="Brazil"/>
    <x v="4"/>
    <n v="0"/>
  </r>
  <r>
    <s v="BASE"/>
    <s v="BaseLine"/>
    <m/>
    <m/>
    <m/>
    <m/>
    <x v="39"/>
    <x v="2"/>
    <s v="Brazil"/>
    <x v="4"/>
    <n v="0"/>
  </r>
  <r>
    <s v="BASE"/>
    <s v="BaseLine"/>
    <m/>
    <m/>
    <m/>
    <m/>
    <x v="39"/>
    <x v="3"/>
    <s v="Brazil"/>
    <x v="4"/>
    <n v="0"/>
  </r>
  <r>
    <s v="BASE"/>
    <s v="BaseLine"/>
    <s v="PL_Dummy"/>
    <m/>
    <m/>
    <m/>
    <x v="40"/>
    <x v="0"/>
    <s v="Brazil"/>
    <x v="4"/>
    <n v="0"/>
  </r>
  <r>
    <s v="BASE"/>
    <s v="BaseLine"/>
    <s v="PL_Dummy"/>
    <m/>
    <m/>
    <m/>
    <x v="40"/>
    <x v="1"/>
    <s v="Brazil"/>
    <x v="4"/>
    <n v="0"/>
  </r>
  <r>
    <s v="BASE"/>
    <s v="BaseLine"/>
    <s v="PL_Dummy"/>
    <m/>
    <m/>
    <m/>
    <x v="40"/>
    <x v="2"/>
    <s v="Brazil"/>
    <x v="4"/>
    <n v="0"/>
  </r>
  <r>
    <s v="BASE"/>
    <s v="BaseLine"/>
    <s v="PL_Dummy"/>
    <m/>
    <m/>
    <m/>
    <x v="40"/>
    <x v="3"/>
    <s v="Brazil"/>
    <x v="4"/>
    <n v="0"/>
  </r>
  <r>
    <s v="BASE"/>
    <s v="BaseLine"/>
    <m/>
    <m/>
    <m/>
    <m/>
    <x v="41"/>
    <x v="0"/>
    <s v="Brazil"/>
    <x v="4"/>
    <n v="0"/>
  </r>
  <r>
    <s v="BASE"/>
    <s v="BaseLine"/>
    <m/>
    <m/>
    <m/>
    <m/>
    <x v="41"/>
    <x v="1"/>
    <s v="Brazil"/>
    <x v="4"/>
    <n v="0"/>
  </r>
  <r>
    <s v="BASE"/>
    <s v="BaseLine"/>
    <m/>
    <m/>
    <m/>
    <m/>
    <x v="41"/>
    <x v="2"/>
    <s v="Brazil"/>
    <x v="4"/>
    <n v="4086.6233297052199"/>
  </r>
  <r>
    <s v="BASE"/>
    <s v="BaseLine"/>
    <m/>
    <m/>
    <m/>
    <m/>
    <x v="41"/>
    <x v="3"/>
    <s v="Brazil"/>
    <x v="4"/>
    <n v="0"/>
  </r>
  <r>
    <s v="BASE"/>
    <s v="BaseLine"/>
    <m/>
    <m/>
    <m/>
    <m/>
    <x v="42"/>
    <x v="0"/>
    <s v="Brazil"/>
    <x v="4"/>
    <n v="0"/>
  </r>
  <r>
    <s v="BASE"/>
    <s v="BaseLine"/>
    <m/>
    <m/>
    <m/>
    <m/>
    <x v="42"/>
    <x v="1"/>
    <s v="Brazil"/>
    <x v="4"/>
    <n v="0"/>
  </r>
  <r>
    <s v="BASE"/>
    <s v="BaseLine"/>
    <m/>
    <m/>
    <m/>
    <m/>
    <x v="42"/>
    <x v="2"/>
    <s v="Brazil"/>
    <x v="4"/>
    <n v="3322.8086342491001"/>
  </r>
  <r>
    <s v="BASE"/>
    <s v="BaseLine"/>
    <m/>
    <m/>
    <m/>
    <m/>
    <x v="42"/>
    <x v="3"/>
    <s v="Brazil"/>
    <x v="4"/>
    <n v="0"/>
  </r>
  <r>
    <s v="BASE"/>
    <s v="BaseLine"/>
    <m/>
    <m/>
    <m/>
    <m/>
    <x v="43"/>
    <x v="0"/>
    <s v="Brazil"/>
    <x v="4"/>
    <n v="0"/>
  </r>
  <r>
    <s v="BASE"/>
    <s v="BaseLine"/>
    <m/>
    <m/>
    <m/>
    <m/>
    <x v="43"/>
    <x v="1"/>
    <s v="Brazil"/>
    <x v="4"/>
    <n v="0"/>
  </r>
  <r>
    <s v="BASE"/>
    <s v="BaseLine"/>
    <m/>
    <m/>
    <m/>
    <m/>
    <x v="43"/>
    <x v="2"/>
    <s v="Brazil"/>
    <x v="4"/>
    <n v="0"/>
  </r>
  <r>
    <s v="BASE"/>
    <s v="BaseLine"/>
    <m/>
    <m/>
    <m/>
    <m/>
    <x v="43"/>
    <x v="3"/>
    <s v="Brazil"/>
    <x v="4"/>
    <n v="0"/>
  </r>
  <r>
    <s v="INCREMENTAL"/>
    <s v="Media"/>
    <m/>
    <m/>
    <m/>
    <m/>
    <x v="44"/>
    <x v="0"/>
    <s v="Brazil"/>
    <x v="4"/>
    <n v="0"/>
  </r>
  <r>
    <s v="INCREMENTAL"/>
    <s v="Media"/>
    <m/>
    <m/>
    <m/>
    <m/>
    <x v="44"/>
    <x v="1"/>
    <s v="Brazil"/>
    <x v="4"/>
    <n v="0"/>
  </r>
  <r>
    <s v="INCREMENTAL"/>
    <s v="Media"/>
    <m/>
    <m/>
    <m/>
    <m/>
    <x v="44"/>
    <x v="2"/>
    <s v="Brazil"/>
    <x v="4"/>
    <n v="0"/>
  </r>
  <r>
    <s v="INCREMENTAL"/>
    <s v="Media"/>
    <m/>
    <m/>
    <m/>
    <m/>
    <x v="44"/>
    <x v="3"/>
    <s v="Brazil"/>
    <x v="4"/>
    <n v="0"/>
  </r>
  <r>
    <s v="INCREMENTAL"/>
    <s v="Media"/>
    <m/>
    <m/>
    <m/>
    <m/>
    <x v="45"/>
    <x v="0"/>
    <s v="Brazil"/>
    <x v="4"/>
    <n v="0"/>
  </r>
  <r>
    <s v="INCREMENTAL"/>
    <s v="Media"/>
    <m/>
    <m/>
    <m/>
    <m/>
    <x v="45"/>
    <x v="1"/>
    <s v="Brazil"/>
    <x v="4"/>
    <n v="0"/>
  </r>
  <r>
    <s v="INCREMENTAL"/>
    <s v="Media"/>
    <m/>
    <m/>
    <m/>
    <m/>
    <x v="45"/>
    <x v="2"/>
    <s v="Brazil"/>
    <x v="4"/>
    <n v="0"/>
  </r>
  <r>
    <s v="INCREMENTAL"/>
    <s v="Media"/>
    <m/>
    <m/>
    <m/>
    <m/>
    <x v="45"/>
    <x v="3"/>
    <s v="Brazil"/>
    <x v="4"/>
    <n v="0"/>
  </r>
  <r>
    <s v="BASE"/>
    <s v="BaseLine"/>
    <m/>
    <m/>
    <m/>
    <m/>
    <x v="46"/>
    <x v="0"/>
    <s v="Brazil"/>
    <x v="4"/>
    <n v="0"/>
  </r>
  <r>
    <s v="BASE"/>
    <s v="BaseLine"/>
    <m/>
    <m/>
    <m/>
    <m/>
    <x v="46"/>
    <x v="1"/>
    <s v="Brazil"/>
    <x v="4"/>
    <n v="0"/>
  </r>
  <r>
    <s v="BASE"/>
    <s v="BaseLine"/>
    <m/>
    <m/>
    <m/>
    <m/>
    <x v="46"/>
    <x v="2"/>
    <s v="Brazil"/>
    <x v="4"/>
    <n v="0"/>
  </r>
  <r>
    <s v="BASE"/>
    <s v="BaseLine"/>
    <m/>
    <m/>
    <m/>
    <m/>
    <x v="46"/>
    <x v="3"/>
    <s v="Brazil"/>
    <x v="4"/>
    <n v="0"/>
  </r>
  <r>
    <s v="INCREMENTAL"/>
    <s v="Media"/>
    <m/>
    <m/>
    <m/>
    <m/>
    <x v="47"/>
    <x v="0"/>
    <s v="Brazil"/>
    <x v="4"/>
    <n v="0"/>
  </r>
  <r>
    <s v="INCREMENTAL"/>
    <s v="Media"/>
    <m/>
    <m/>
    <m/>
    <m/>
    <x v="47"/>
    <x v="1"/>
    <s v="Brazil"/>
    <x v="4"/>
    <n v="0"/>
  </r>
  <r>
    <s v="INCREMENTAL"/>
    <s v="Media"/>
    <m/>
    <m/>
    <m/>
    <m/>
    <x v="47"/>
    <x v="2"/>
    <s v="Brazil"/>
    <x v="4"/>
    <n v="0"/>
  </r>
  <r>
    <s v="INCREMENTAL"/>
    <s v="Media"/>
    <m/>
    <m/>
    <m/>
    <m/>
    <x v="47"/>
    <x v="3"/>
    <s v="Brazil"/>
    <x v="4"/>
    <n v="0"/>
  </r>
  <r>
    <s v="INCREMENTAL"/>
    <s v="Media"/>
    <m/>
    <m/>
    <m/>
    <m/>
    <x v="48"/>
    <x v="0"/>
    <s v="Brazil"/>
    <x v="4"/>
    <n v="0"/>
  </r>
  <r>
    <s v="INCREMENTAL"/>
    <s v="Media"/>
    <m/>
    <m/>
    <m/>
    <m/>
    <x v="48"/>
    <x v="1"/>
    <s v="Brazil"/>
    <x v="4"/>
    <n v="0"/>
  </r>
  <r>
    <s v="INCREMENTAL"/>
    <s v="Media"/>
    <m/>
    <m/>
    <m/>
    <m/>
    <x v="48"/>
    <x v="2"/>
    <s v="Brazil"/>
    <x v="4"/>
    <n v="0"/>
  </r>
  <r>
    <s v="INCREMENTAL"/>
    <s v="Media"/>
    <m/>
    <m/>
    <m/>
    <m/>
    <x v="48"/>
    <x v="3"/>
    <s v="Brazil"/>
    <x v="4"/>
    <n v="0"/>
  </r>
  <r>
    <s v="INCREMENTAL"/>
    <s v="Media"/>
    <m/>
    <m/>
    <m/>
    <m/>
    <x v="49"/>
    <x v="0"/>
    <s v="Brazil"/>
    <x v="4"/>
    <n v="0"/>
  </r>
  <r>
    <s v="INCREMENTAL"/>
    <s v="Media"/>
    <m/>
    <m/>
    <m/>
    <m/>
    <x v="49"/>
    <x v="1"/>
    <s v="Brazil"/>
    <x v="4"/>
    <n v="0"/>
  </r>
  <r>
    <s v="INCREMENTAL"/>
    <s v="Media"/>
    <m/>
    <m/>
    <m/>
    <m/>
    <x v="49"/>
    <x v="2"/>
    <s v="Brazil"/>
    <x v="4"/>
    <n v="0"/>
  </r>
  <r>
    <s v="INCREMENTAL"/>
    <s v="Media"/>
    <m/>
    <m/>
    <m/>
    <m/>
    <x v="49"/>
    <x v="3"/>
    <s v="Brazil"/>
    <x v="4"/>
    <n v="0"/>
  </r>
  <r>
    <s v="BASE"/>
    <s v="BaseLine"/>
    <m/>
    <m/>
    <m/>
    <m/>
    <x v="50"/>
    <x v="0"/>
    <s v="Brazil"/>
    <x v="4"/>
    <n v="0"/>
  </r>
  <r>
    <s v="BASE"/>
    <s v="BaseLine"/>
    <m/>
    <m/>
    <m/>
    <m/>
    <x v="50"/>
    <x v="1"/>
    <s v="Brazil"/>
    <x v="4"/>
    <n v="0"/>
  </r>
  <r>
    <s v="BASE"/>
    <s v="BaseLine"/>
    <m/>
    <m/>
    <m/>
    <m/>
    <x v="50"/>
    <x v="2"/>
    <s v="Brazil"/>
    <x v="4"/>
    <n v="0"/>
  </r>
  <r>
    <s v="BASE"/>
    <s v="BaseLine"/>
    <m/>
    <m/>
    <m/>
    <m/>
    <x v="50"/>
    <x v="3"/>
    <s v="Brazil"/>
    <x v="4"/>
    <n v="0"/>
  </r>
  <r>
    <s v="BASE"/>
    <s v="BaseLine"/>
    <m/>
    <m/>
    <m/>
    <m/>
    <x v="51"/>
    <x v="0"/>
    <s v="Brazil"/>
    <x v="4"/>
    <n v="0"/>
  </r>
  <r>
    <s v="BASE"/>
    <s v="BaseLine"/>
    <m/>
    <m/>
    <m/>
    <m/>
    <x v="51"/>
    <x v="1"/>
    <s v="Brazil"/>
    <x v="4"/>
    <n v="0"/>
  </r>
  <r>
    <s v="BASE"/>
    <s v="BaseLine"/>
    <m/>
    <m/>
    <m/>
    <m/>
    <x v="51"/>
    <x v="2"/>
    <s v="Brazil"/>
    <x v="4"/>
    <n v="0"/>
  </r>
  <r>
    <s v="BASE"/>
    <s v="BaseLine"/>
    <m/>
    <m/>
    <m/>
    <m/>
    <x v="51"/>
    <x v="3"/>
    <s v="Brazil"/>
    <x v="4"/>
    <n v="0"/>
  </r>
  <r>
    <s v="INCREMENTAL"/>
    <s v="Media"/>
    <m/>
    <m/>
    <m/>
    <m/>
    <x v="52"/>
    <x v="0"/>
    <s v="Brazil"/>
    <x v="4"/>
    <n v="0"/>
  </r>
  <r>
    <s v="INCREMENTAL"/>
    <s v="Media"/>
    <m/>
    <m/>
    <m/>
    <m/>
    <x v="52"/>
    <x v="1"/>
    <s v="Brazil"/>
    <x v="4"/>
    <n v="0"/>
  </r>
  <r>
    <s v="INCREMENTAL"/>
    <s v="Media"/>
    <m/>
    <m/>
    <m/>
    <m/>
    <x v="52"/>
    <x v="2"/>
    <s v="Brazil"/>
    <x v="4"/>
    <n v="0"/>
  </r>
  <r>
    <s v="INCREMENTAL"/>
    <s v="Media"/>
    <m/>
    <m/>
    <m/>
    <m/>
    <x v="52"/>
    <x v="3"/>
    <s v="Brazil"/>
    <x v="4"/>
    <n v="0"/>
  </r>
  <r>
    <s v="BASE"/>
    <s v="BaseLine"/>
    <m/>
    <m/>
    <m/>
    <m/>
    <x v="53"/>
    <x v="0"/>
    <s v="Brazil"/>
    <x v="4"/>
    <n v="-240.516489519375"/>
  </r>
  <r>
    <s v="BASE"/>
    <s v="BaseLine"/>
    <m/>
    <m/>
    <m/>
    <m/>
    <x v="53"/>
    <x v="1"/>
    <s v="Brazil"/>
    <x v="4"/>
    <n v="-176.131521205192"/>
  </r>
  <r>
    <s v="BASE"/>
    <s v="BaseLine"/>
    <m/>
    <m/>
    <m/>
    <m/>
    <x v="53"/>
    <x v="2"/>
    <s v="Brazil"/>
    <x v="4"/>
    <n v="-328.65450512630002"/>
  </r>
  <r>
    <s v="BASE"/>
    <s v="BaseLine"/>
    <m/>
    <m/>
    <m/>
    <m/>
    <x v="53"/>
    <x v="3"/>
    <s v="Brazil"/>
    <x v="4"/>
    <n v="-173.98094001112099"/>
  </r>
  <r>
    <s v="BASE"/>
    <s v="BaseLine"/>
    <m/>
    <m/>
    <m/>
    <m/>
    <x v="54"/>
    <x v="0"/>
    <s v="Brazil"/>
    <x v="4"/>
    <n v="-418.47933709437098"/>
  </r>
  <r>
    <s v="BASE"/>
    <s v="BaseLine"/>
    <m/>
    <m/>
    <m/>
    <m/>
    <x v="54"/>
    <x v="1"/>
    <s v="Brazil"/>
    <x v="4"/>
    <n v="-2088.7950536789499"/>
  </r>
  <r>
    <s v="BASE"/>
    <s v="BaseLine"/>
    <m/>
    <m/>
    <m/>
    <m/>
    <x v="54"/>
    <x v="2"/>
    <s v="Brazil"/>
    <x v="4"/>
    <n v="-2267.0295167822401"/>
  </r>
  <r>
    <s v="BASE"/>
    <s v="BaseLine"/>
    <m/>
    <m/>
    <m/>
    <m/>
    <x v="54"/>
    <x v="3"/>
    <s v="Brazil"/>
    <x v="4"/>
    <n v="-404.12163492621801"/>
  </r>
  <r>
    <s v="INCREMENTAL"/>
    <s v="Media"/>
    <m/>
    <m/>
    <m/>
    <m/>
    <x v="0"/>
    <x v="0"/>
    <s v="Brazil"/>
    <x v="5"/>
    <n v="0"/>
  </r>
  <r>
    <s v="INCREMENTAL"/>
    <s v="Media"/>
    <m/>
    <m/>
    <m/>
    <m/>
    <x v="0"/>
    <x v="1"/>
    <s v="Brazil"/>
    <x v="5"/>
    <n v="0"/>
  </r>
  <r>
    <s v="INCREMENTAL"/>
    <s v="Media"/>
    <m/>
    <m/>
    <m/>
    <m/>
    <x v="0"/>
    <x v="2"/>
    <s v="Brazil"/>
    <x v="5"/>
    <n v="0"/>
  </r>
  <r>
    <s v="INCREMENTAL"/>
    <s v="Media"/>
    <m/>
    <m/>
    <m/>
    <m/>
    <x v="0"/>
    <x v="3"/>
    <s v="Brazil"/>
    <x v="5"/>
    <n v="0"/>
  </r>
  <r>
    <s v="INCREMENTAL"/>
    <s v="Media"/>
    <m/>
    <m/>
    <m/>
    <m/>
    <x v="1"/>
    <x v="0"/>
    <s v="Brazil"/>
    <x v="5"/>
    <n v="0"/>
  </r>
  <r>
    <s v="INCREMENTAL"/>
    <s v="Media"/>
    <m/>
    <m/>
    <m/>
    <m/>
    <x v="1"/>
    <x v="1"/>
    <s v="Brazil"/>
    <x v="5"/>
    <n v="0"/>
  </r>
  <r>
    <s v="INCREMENTAL"/>
    <s v="Media"/>
    <m/>
    <m/>
    <m/>
    <m/>
    <x v="1"/>
    <x v="2"/>
    <s v="Brazil"/>
    <x v="5"/>
    <n v="0"/>
  </r>
  <r>
    <s v="INCREMENTAL"/>
    <s v="Media"/>
    <m/>
    <m/>
    <m/>
    <m/>
    <x v="1"/>
    <x v="3"/>
    <s v="Brazil"/>
    <x v="5"/>
    <n v="0"/>
  </r>
  <r>
    <s v="INCREMENTAL"/>
    <s v="Media"/>
    <m/>
    <m/>
    <m/>
    <m/>
    <x v="2"/>
    <x v="0"/>
    <s v="Brazil"/>
    <x v="5"/>
    <n v="0"/>
  </r>
  <r>
    <s v="INCREMENTAL"/>
    <s v="Media"/>
    <m/>
    <m/>
    <m/>
    <m/>
    <x v="2"/>
    <x v="1"/>
    <s v="Brazil"/>
    <x v="5"/>
    <n v="0"/>
  </r>
  <r>
    <s v="INCREMENTAL"/>
    <s v="Media"/>
    <m/>
    <m/>
    <m/>
    <m/>
    <x v="2"/>
    <x v="2"/>
    <s v="Brazil"/>
    <x v="5"/>
    <n v="0"/>
  </r>
  <r>
    <s v="INCREMENTAL"/>
    <s v="Media"/>
    <m/>
    <m/>
    <m/>
    <m/>
    <x v="2"/>
    <x v="3"/>
    <s v="Brazil"/>
    <x v="5"/>
    <n v="0"/>
  </r>
  <r>
    <s v="BASE"/>
    <s v="BaseLine"/>
    <m/>
    <m/>
    <m/>
    <m/>
    <x v="3"/>
    <x v="0"/>
    <s v="Brazil"/>
    <x v="5"/>
    <n v="0"/>
  </r>
  <r>
    <s v="BASE"/>
    <s v="BaseLine"/>
    <m/>
    <m/>
    <m/>
    <m/>
    <x v="3"/>
    <x v="1"/>
    <s v="Brazil"/>
    <x v="5"/>
    <n v="0"/>
  </r>
  <r>
    <s v="BASE"/>
    <s v="BaseLine"/>
    <m/>
    <m/>
    <m/>
    <m/>
    <x v="3"/>
    <x v="2"/>
    <s v="Brazil"/>
    <x v="5"/>
    <n v="0"/>
  </r>
  <r>
    <s v="BASE"/>
    <s v="BaseLine"/>
    <m/>
    <m/>
    <m/>
    <m/>
    <x v="3"/>
    <x v="3"/>
    <s v="Brazil"/>
    <x v="5"/>
    <n v="0"/>
  </r>
  <r>
    <s v="BASE"/>
    <s v="BaseLine"/>
    <m/>
    <m/>
    <m/>
    <m/>
    <x v="4"/>
    <x v="0"/>
    <s v="Brazil"/>
    <x v="5"/>
    <n v="0"/>
  </r>
  <r>
    <s v="BASE"/>
    <s v="BaseLine"/>
    <m/>
    <m/>
    <m/>
    <m/>
    <x v="4"/>
    <x v="1"/>
    <s v="Brazil"/>
    <x v="5"/>
    <n v="0"/>
  </r>
  <r>
    <s v="BASE"/>
    <s v="BaseLine"/>
    <m/>
    <m/>
    <m/>
    <m/>
    <x v="4"/>
    <x v="2"/>
    <s v="Brazil"/>
    <x v="5"/>
    <n v="0"/>
  </r>
  <r>
    <s v="BASE"/>
    <s v="BaseLine"/>
    <m/>
    <m/>
    <m/>
    <m/>
    <x v="4"/>
    <x v="3"/>
    <s v="Brazil"/>
    <x v="5"/>
    <n v="0"/>
  </r>
  <r>
    <s v="BASE"/>
    <s v="BaseLine"/>
    <m/>
    <m/>
    <m/>
    <m/>
    <x v="5"/>
    <x v="0"/>
    <s v="Brazil"/>
    <x v="5"/>
    <n v="0"/>
  </r>
  <r>
    <s v="BASE"/>
    <s v="BaseLine"/>
    <m/>
    <m/>
    <m/>
    <m/>
    <x v="5"/>
    <x v="1"/>
    <s v="Brazil"/>
    <x v="5"/>
    <n v="0"/>
  </r>
  <r>
    <s v="BASE"/>
    <s v="BaseLine"/>
    <m/>
    <m/>
    <m/>
    <m/>
    <x v="5"/>
    <x v="2"/>
    <s v="Brazil"/>
    <x v="5"/>
    <n v="0"/>
  </r>
  <r>
    <s v="BASE"/>
    <s v="BaseLine"/>
    <m/>
    <m/>
    <m/>
    <m/>
    <x v="5"/>
    <x v="3"/>
    <s v="Brazil"/>
    <x v="5"/>
    <n v="0"/>
  </r>
  <r>
    <s v="BASE"/>
    <s v="BaseLine"/>
    <m/>
    <m/>
    <m/>
    <m/>
    <x v="6"/>
    <x v="0"/>
    <s v="Brazil"/>
    <x v="5"/>
    <n v="0"/>
  </r>
  <r>
    <s v="BASE"/>
    <s v="BaseLine"/>
    <m/>
    <m/>
    <m/>
    <m/>
    <x v="6"/>
    <x v="1"/>
    <s v="Brazil"/>
    <x v="5"/>
    <n v="0"/>
  </r>
  <r>
    <s v="BASE"/>
    <s v="BaseLine"/>
    <m/>
    <m/>
    <m/>
    <m/>
    <x v="6"/>
    <x v="2"/>
    <s v="Brazil"/>
    <x v="5"/>
    <n v="0"/>
  </r>
  <r>
    <s v="BASE"/>
    <s v="BaseLine"/>
    <m/>
    <m/>
    <m/>
    <m/>
    <x v="6"/>
    <x v="3"/>
    <s v="Brazil"/>
    <x v="5"/>
    <n v="0"/>
  </r>
  <r>
    <s v="BASE"/>
    <s v="BaseLine"/>
    <m/>
    <m/>
    <m/>
    <m/>
    <x v="7"/>
    <x v="0"/>
    <s v="Brazil"/>
    <x v="5"/>
    <n v="0"/>
  </r>
  <r>
    <s v="BASE"/>
    <s v="BaseLine"/>
    <m/>
    <m/>
    <m/>
    <m/>
    <x v="7"/>
    <x v="1"/>
    <s v="Brazil"/>
    <x v="5"/>
    <n v="0"/>
  </r>
  <r>
    <s v="BASE"/>
    <s v="BaseLine"/>
    <m/>
    <m/>
    <m/>
    <m/>
    <x v="7"/>
    <x v="2"/>
    <s v="Brazil"/>
    <x v="5"/>
    <n v="0"/>
  </r>
  <r>
    <s v="BASE"/>
    <s v="BaseLine"/>
    <m/>
    <m/>
    <m/>
    <m/>
    <x v="7"/>
    <x v="3"/>
    <s v="Brazil"/>
    <x v="5"/>
    <n v="0"/>
  </r>
  <r>
    <s v="BASE"/>
    <s v="BaseLine"/>
    <m/>
    <m/>
    <m/>
    <m/>
    <x v="8"/>
    <x v="0"/>
    <s v="Brazil"/>
    <x v="5"/>
    <n v="27.758742636346199"/>
  </r>
  <r>
    <s v="BASE"/>
    <s v="BaseLine"/>
    <m/>
    <m/>
    <m/>
    <m/>
    <x v="8"/>
    <x v="1"/>
    <s v="Brazil"/>
    <x v="5"/>
    <n v="0"/>
  </r>
  <r>
    <s v="BASE"/>
    <s v="BaseLine"/>
    <m/>
    <m/>
    <m/>
    <m/>
    <x v="8"/>
    <x v="2"/>
    <s v="Brazil"/>
    <x v="5"/>
    <n v="0"/>
  </r>
  <r>
    <s v="BASE"/>
    <s v="BaseLine"/>
    <m/>
    <m/>
    <m/>
    <m/>
    <x v="8"/>
    <x v="3"/>
    <s v="Brazil"/>
    <x v="5"/>
    <n v="0"/>
  </r>
  <r>
    <s v="INCREMENTAL"/>
    <s v="Media"/>
    <m/>
    <m/>
    <m/>
    <m/>
    <x v="9"/>
    <x v="0"/>
    <s v="Brazil"/>
    <x v="5"/>
    <n v="0"/>
  </r>
  <r>
    <s v="INCREMENTAL"/>
    <s v="Media"/>
    <m/>
    <m/>
    <m/>
    <m/>
    <x v="9"/>
    <x v="1"/>
    <s v="Brazil"/>
    <x v="5"/>
    <n v="0"/>
  </r>
  <r>
    <s v="INCREMENTAL"/>
    <s v="Media"/>
    <m/>
    <m/>
    <m/>
    <m/>
    <x v="9"/>
    <x v="2"/>
    <s v="Brazil"/>
    <x v="5"/>
    <n v="0"/>
  </r>
  <r>
    <s v="INCREMENTAL"/>
    <s v="Media"/>
    <m/>
    <m/>
    <m/>
    <m/>
    <x v="9"/>
    <x v="3"/>
    <s v="Brazil"/>
    <x v="5"/>
    <n v="0"/>
  </r>
  <r>
    <s v="BASE"/>
    <s v="Price"/>
    <m/>
    <m/>
    <m/>
    <m/>
    <x v="10"/>
    <x v="0"/>
    <s v="Brazil"/>
    <x v="5"/>
    <n v="-971.43026418831096"/>
  </r>
  <r>
    <s v="BASE"/>
    <s v="Price"/>
    <m/>
    <m/>
    <m/>
    <m/>
    <x v="10"/>
    <x v="1"/>
    <s v="Brazil"/>
    <x v="5"/>
    <n v="0"/>
  </r>
  <r>
    <s v="BASE"/>
    <s v="Price"/>
    <m/>
    <m/>
    <m/>
    <m/>
    <x v="10"/>
    <x v="2"/>
    <s v="Brazil"/>
    <x v="5"/>
    <n v="0"/>
  </r>
  <r>
    <s v="BASE"/>
    <s v="Price"/>
    <m/>
    <m/>
    <m/>
    <m/>
    <x v="10"/>
    <x v="3"/>
    <s v="Brazil"/>
    <x v="5"/>
    <n v="0"/>
  </r>
  <r>
    <s v="BASE"/>
    <s v="Price"/>
    <m/>
    <m/>
    <m/>
    <m/>
    <x v="11"/>
    <x v="0"/>
    <s v="Brazil"/>
    <x v="5"/>
    <n v="0"/>
  </r>
  <r>
    <s v="BASE"/>
    <s v="Price"/>
    <m/>
    <m/>
    <m/>
    <m/>
    <x v="11"/>
    <x v="1"/>
    <s v="Brazil"/>
    <x v="5"/>
    <n v="0"/>
  </r>
  <r>
    <s v="BASE"/>
    <s v="Price"/>
    <m/>
    <m/>
    <m/>
    <m/>
    <x v="11"/>
    <x v="2"/>
    <s v="Brazil"/>
    <x v="5"/>
    <n v="0"/>
  </r>
  <r>
    <s v="BASE"/>
    <s v="Price"/>
    <m/>
    <m/>
    <m/>
    <m/>
    <x v="11"/>
    <x v="3"/>
    <s v="Brazil"/>
    <x v="5"/>
    <n v="0"/>
  </r>
  <r>
    <s v="BASE"/>
    <s v="BaseLine"/>
    <m/>
    <m/>
    <m/>
    <m/>
    <x v="12"/>
    <x v="0"/>
    <s v="Brazil"/>
    <x v="5"/>
    <n v="446.21531781347301"/>
  </r>
  <r>
    <s v="BASE"/>
    <s v="BaseLine"/>
    <m/>
    <m/>
    <m/>
    <m/>
    <x v="12"/>
    <x v="1"/>
    <s v="Brazil"/>
    <x v="5"/>
    <n v="804.41815582595302"/>
  </r>
  <r>
    <s v="BASE"/>
    <s v="BaseLine"/>
    <m/>
    <m/>
    <m/>
    <m/>
    <x v="12"/>
    <x v="2"/>
    <s v="Brazil"/>
    <x v="5"/>
    <n v="986.17573421046404"/>
  </r>
  <r>
    <s v="BASE"/>
    <s v="BaseLine"/>
    <m/>
    <m/>
    <m/>
    <m/>
    <x v="12"/>
    <x v="3"/>
    <s v="Brazil"/>
    <x v="5"/>
    <n v="26.119942324057199"/>
  </r>
  <r>
    <s v="INCREMENTAL"/>
    <s v="Media"/>
    <m/>
    <m/>
    <m/>
    <m/>
    <x v="13"/>
    <x v="0"/>
    <s v="Brazil"/>
    <x v="5"/>
    <n v="126.130599949976"/>
  </r>
  <r>
    <s v="INCREMENTAL"/>
    <s v="Media"/>
    <m/>
    <m/>
    <m/>
    <m/>
    <x v="13"/>
    <x v="1"/>
    <s v="Brazil"/>
    <x v="5"/>
    <n v="156.25056279793901"/>
  </r>
  <r>
    <s v="INCREMENTAL"/>
    <s v="Media"/>
    <m/>
    <m/>
    <m/>
    <m/>
    <x v="13"/>
    <x v="2"/>
    <s v="Brazil"/>
    <x v="5"/>
    <n v="138.88131978087401"/>
  </r>
  <r>
    <s v="INCREMENTAL"/>
    <s v="Media"/>
    <m/>
    <m/>
    <m/>
    <m/>
    <x v="13"/>
    <x v="3"/>
    <s v="Brazil"/>
    <x v="5"/>
    <n v="0"/>
  </r>
  <r>
    <s v="INCREMENTAL"/>
    <s v="Media"/>
    <m/>
    <m/>
    <m/>
    <m/>
    <x v="14"/>
    <x v="0"/>
    <s v="Brazil"/>
    <x v="5"/>
    <n v="0"/>
  </r>
  <r>
    <s v="INCREMENTAL"/>
    <s v="Media"/>
    <m/>
    <m/>
    <m/>
    <m/>
    <x v="14"/>
    <x v="1"/>
    <s v="Brazil"/>
    <x v="5"/>
    <n v="0"/>
  </r>
  <r>
    <s v="INCREMENTAL"/>
    <s v="Media"/>
    <m/>
    <m/>
    <m/>
    <m/>
    <x v="14"/>
    <x v="2"/>
    <s v="Brazil"/>
    <x v="5"/>
    <n v="0"/>
  </r>
  <r>
    <s v="INCREMENTAL"/>
    <s v="Media"/>
    <m/>
    <m/>
    <m/>
    <m/>
    <x v="14"/>
    <x v="3"/>
    <s v="Brazil"/>
    <x v="5"/>
    <n v="0"/>
  </r>
  <r>
    <s v="INCREMENTAL"/>
    <s v="Media"/>
    <m/>
    <m/>
    <m/>
    <m/>
    <x v="15"/>
    <x v="0"/>
    <s v="Brazil"/>
    <x v="5"/>
    <n v="8.4775413297971607"/>
  </r>
  <r>
    <s v="INCREMENTAL"/>
    <s v="Media"/>
    <m/>
    <m/>
    <m/>
    <m/>
    <x v="15"/>
    <x v="1"/>
    <s v="Brazil"/>
    <x v="5"/>
    <n v="7.8451477702316303"/>
  </r>
  <r>
    <s v="INCREMENTAL"/>
    <s v="Media"/>
    <m/>
    <m/>
    <m/>
    <m/>
    <x v="15"/>
    <x v="2"/>
    <s v="Brazil"/>
    <x v="5"/>
    <n v="5.3518277743400597"/>
  </r>
  <r>
    <s v="INCREMENTAL"/>
    <s v="Media"/>
    <m/>
    <m/>
    <m/>
    <m/>
    <x v="15"/>
    <x v="3"/>
    <s v="Brazil"/>
    <x v="5"/>
    <n v="0"/>
  </r>
  <r>
    <s v="INCREMENTAL"/>
    <s v="Media"/>
    <m/>
    <m/>
    <m/>
    <m/>
    <x v="16"/>
    <x v="0"/>
    <s v="Brazil"/>
    <x v="5"/>
    <n v="0"/>
  </r>
  <r>
    <s v="INCREMENTAL"/>
    <s v="Media"/>
    <m/>
    <m/>
    <m/>
    <m/>
    <x v="16"/>
    <x v="1"/>
    <s v="Brazil"/>
    <x v="5"/>
    <n v="0"/>
  </r>
  <r>
    <s v="INCREMENTAL"/>
    <s v="Media"/>
    <m/>
    <m/>
    <m/>
    <m/>
    <x v="16"/>
    <x v="2"/>
    <s v="Brazil"/>
    <x v="5"/>
    <n v="0"/>
  </r>
  <r>
    <s v="INCREMENTAL"/>
    <s v="Media"/>
    <m/>
    <m/>
    <m/>
    <m/>
    <x v="16"/>
    <x v="3"/>
    <s v="Brazil"/>
    <x v="5"/>
    <n v="0"/>
  </r>
  <r>
    <s v="INCREMENTAL"/>
    <s v="Media"/>
    <m/>
    <m/>
    <m/>
    <m/>
    <x v="17"/>
    <x v="0"/>
    <s v="Brazil"/>
    <x v="5"/>
    <n v="0"/>
  </r>
  <r>
    <s v="INCREMENTAL"/>
    <s v="Media"/>
    <m/>
    <m/>
    <m/>
    <m/>
    <x v="17"/>
    <x v="1"/>
    <s v="Brazil"/>
    <x v="5"/>
    <n v="0"/>
  </r>
  <r>
    <s v="INCREMENTAL"/>
    <s v="Media"/>
    <m/>
    <m/>
    <m/>
    <m/>
    <x v="17"/>
    <x v="2"/>
    <s v="Brazil"/>
    <x v="5"/>
    <n v="0"/>
  </r>
  <r>
    <s v="INCREMENTAL"/>
    <s v="Media"/>
    <m/>
    <m/>
    <m/>
    <m/>
    <x v="17"/>
    <x v="3"/>
    <s v="Brazil"/>
    <x v="5"/>
    <n v="0"/>
  </r>
  <r>
    <s v="INCREMENTAL"/>
    <s v="Media"/>
    <m/>
    <m/>
    <m/>
    <m/>
    <x v="18"/>
    <x v="0"/>
    <s v="Brazil"/>
    <x v="5"/>
    <n v="0"/>
  </r>
  <r>
    <s v="INCREMENTAL"/>
    <s v="Media"/>
    <m/>
    <m/>
    <m/>
    <m/>
    <x v="18"/>
    <x v="1"/>
    <s v="Brazil"/>
    <x v="5"/>
    <n v="0"/>
  </r>
  <r>
    <s v="INCREMENTAL"/>
    <s v="Media"/>
    <m/>
    <m/>
    <m/>
    <m/>
    <x v="18"/>
    <x v="2"/>
    <s v="Brazil"/>
    <x v="5"/>
    <n v="0"/>
  </r>
  <r>
    <s v="INCREMENTAL"/>
    <s v="Media"/>
    <m/>
    <m/>
    <m/>
    <m/>
    <x v="18"/>
    <x v="3"/>
    <s v="Brazil"/>
    <x v="5"/>
    <n v="0"/>
  </r>
  <r>
    <s v="INCREMENTAL"/>
    <s v="Media"/>
    <m/>
    <m/>
    <m/>
    <m/>
    <x v="19"/>
    <x v="0"/>
    <s v="Brazil"/>
    <x v="5"/>
    <n v="18.824553630151499"/>
  </r>
  <r>
    <s v="INCREMENTAL"/>
    <s v="Media"/>
    <m/>
    <m/>
    <m/>
    <m/>
    <x v="19"/>
    <x v="1"/>
    <s v="Brazil"/>
    <x v="5"/>
    <n v="21.405849967524802"/>
  </r>
  <r>
    <s v="INCREMENTAL"/>
    <s v="Media"/>
    <m/>
    <m/>
    <m/>
    <m/>
    <x v="19"/>
    <x v="2"/>
    <s v="Brazil"/>
    <x v="5"/>
    <n v="20.185342194647099"/>
  </r>
  <r>
    <s v="INCREMENTAL"/>
    <s v="Media"/>
    <m/>
    <m/>
    <m/>
    <m/>
    <x v="19"/>
    <x v="3"/>
    <s v="Brazil"/>
    <x v="5"/>
    <n v="0"/>
  </r>
  <r>
    <s v="INCREMENTAL"/>
    <s v="Media"/>
    <m/>
    <m/>
    <m/>
    <m/>
    <x v="20"/>
    <x v="0"/>
    <s v="Brazil"/>
    <x v="5"/>
    <n v="0"/>
  </r>
  <r>
    <s v="INCREMENTAL"/>
    <s v="Media"/>
    <m/>
    <m/>
    <m/>
    <m/>
    <x v="20"/>
    <x v="1"/>
    <s v="Brazil"/>
    <x v="5"/>
    <n v="0"/>
  </r>
  <r>
    <s v="INCREMENTAL"/>
    <s v="Media"/>
    <m/>
    <m/>
    <m/>
    <m/>
    <x v="20"/>
    <x v="2"/>
    <s v="Brazil"/>
    <x v="5"/>
    <n v="0"/>
  </r>
  <r>
    <s v="INCREMENTAL"/>
    <s v="Media"/>
    <m/>
    <m/>
    <m/>
    <m/>
    <x v="20"/>
    <x v="3"/>
    <s v="Brazil"/>
    <x v="5"/>
    <n v="0"/>
  </r>
  <r>
    <s v="INCREMENTAL"/>
    <s v="Media"/>
    <m/>
    <m/>
    <m/>
    <m/>
    <x v="21"/>
    <x v="0"/>
    <s v="Brazil"/>
    <x v="5"/>
    <n v="0.20348458196474001"/>
  </r>
  <r>
    <s v="INCREMENTAL"/>
    <s v="Media"/>
    <m/>
    <m/>
    <m/>
    <m/>
    <x v="21"/>
    <x v="1"/>
    <s v="Brazil"/>
    <x v="5"/>
    <n v="0.19873410448208101"/>
  </r>
  <r>
    <s v="INCREMENTAL"/>
    <s v="Media"/>
    <m/>
    <m/>
    <m/>
    <m/>
    <x v="21"/>
    <x v="2"/>
    <s v="Brazil"/>
    <x v="5"/>
    <n v="0.18852151479137599"/>
  </r>
  <r>
    <s v="INCREMENTAL"/>
    <s v="Media"/>
    <m/>
    <m/>
    <m/>
    <m/>
    <x v="21"/>
    <x v="3"/>
    <s v="Brazil"/>
    <x v="5"/>
    <n v="0"/>
  </r>
  <r>
    <s v="INCREMENTAL"/>
    <s v="Media"/>
    <m/>
    <m/>
    <m/>
    <m/>
    <x v="22"/>
    <x v="0"/>
    <s v="Brazil"/>
    <x v="5"/>
    <n v="0"/>
  </r>
  <r>
    <s v="INCREMENTAL"/>
    <s v="Media"/>
    <m/>
    <m/>
    <m/>
    <m/>
    <x v="22"/>
    <x v="1"/>
    <s v="Brazil"/>
    <x v="5"/>
    <n v="0"/>
  </r>
  <r>
    <s v="INCREMENTAL"/>
    <s v="Media"/>
    <m/>
    <m/>
    <m/>
    <m/>
    <x v="22"/>
    <x v="2"/>
    <s v="Brazil"/>
    <x v="5"/>
    <n v="0"/>
  </r>
  <r>
    <s v="INCREMENTAL"/>
    <s v="Media"/>
    <m/>
    <m/>
    <m/>
    <m/>
    <x v="22"/>
    <x v="3"/>
    <s v="Brazil"/>
    <x v="5"/>
    <n v="0"/>
  </r>
  <r>
    <s v="INCREMENTAL"/>
    <s v="Media"/>
    <m/>
    <m/>
    <m/>
    <m/>
    <x v="23"/>
    <x v="0"/>
    <s v="Brazil"/>
    <x v="5"/>
    <n v="0"/>
  </r>
  <r>
    <s v="INCREMENTAL"/>
    <s v="Media"/>
    <m/>
    <m/>
    <m/>
    <m/>
    <x v="23"/>
    <x v="1"/>
    <s v="Brazil"/>
    <x v="5"/>
    <n v="0"/>
  </r>
  <r>
    <s v="INCREMENTAL"/>
    <s v="Media"/>
    <m/>
    <m/>
    <m/>
    <m/>
    <x v="23"/>
    <x v="2"/>
    <s v="Brazil"/>
    <x v="5"/>
    <n v="0"/>
  </r>
  <r>
    <s v="INCREMENTAL"/>
    <s v="Media"/>
    <m/>
    <m/>
    <m/>
    <m/>
    <x v="23"/>
    <x v="3"/>
    <s v="Brazil"/>
    <x v="5"/>
    <n v="0"/>
  </r>
  <r>
    <s v="INCREMENTAL"/>
    <s v="Media"/>
    <m/>
    <m/>
    <m/>
    <m/>
    <x v="24"/>
    <x v="0"/>
    <s v="Brazil"/>
    <x v="5"/>
    <n v="0"/>
  </r>
  <r>
    <s v="INCREMENTAL"/>
    <s v="Media"/>
    <m/>
    <m/>
    <m/>
    <m/>
    <x v="24"/>
    <x v="1"/>
    <s v="Brazil"/>
    <x v="5"/>
    <n v="0.17346873485759801"/>
  </r>
  <r>
    <s v="INCREMENTAL"/>
    <s v="Media"/>
    <m/>
    <m/>
    <m/>
    <m/>
    <x v="24"/>
    <x v="2"/>
    <s v="Brazil"/>
    <x v="5"/>
    <n v="0"/>
  </r>
  <r>
    <s v="INCREMENTAL"/>
    <s v="Media"/>
    <m/>
    <m/>
    <m/>
    <m/>
    <x v="24"/>
    <x v="3"/>
    <s v="Brazil"/>
    <x v="5"/>
    <n v="0"/>
  </r>
  <r>
    <s v="BASE"/>
    <s v="BaseLine"/>
    <m/>
    <m/>
    <m/>
    <m/>
    <x v="25"/>
    <x v="0"/>
    <s v="Brazil"/>
    <x v="5"/>
    <n v="0"/>
  </r>
  <r>
    <s v="BASE"/>
    <s v="BaseLine"/>
    <m/>
    <m/>
    <m/>
    <m/>
    <x v="25"/>
    <x v="1"/>
    <s v="Brazil"/>
    <x v="5"/>
    <n v="310.448623154583"/>
  </r>
  <r>
    <s v="BASE"/>
    <s v="BaseLine"/>
    <m/>
    <m/>
    <m/>
    <m/>
    <x v="25"/>
    <x v="2"/>
    <s v="Brazil"/>
    <x v="5"/>
    <n v="0"/>
  </r>
  <r>
    <s v="BASE"/>
    <s v="BaseLine"/>
    <m/>
    <m/>
    <m/>
    <m/>
    <x v="25"/>
    <x v="3"/>
    <s v="Brazil"/>
    <x v="5"/>
    <n v="0"/>
  </r>
  <r>
    <s v="BASE"/>
    <s v="BaseLine"/>
    <m/>
    <m/>
    <m/>
    <m/>
    <x v="26"/>
    <x v="0"/>
    <s v="Brazil"/>
    <x v="5"/>
    <n v="0"/>
  </r>
  <r>
    <s v="BASE"/>
    <s v="BaseLine"/>
    <m/>
    <m/>
    <m/>
    <m/>
    <x v="26"/>
    <x v="1"/>
    <s v="Brazil"/>
    <x v="5"/>
    <n v="0"/>
  </r>
  <r>
    <s v="BASE"/>
    <s v="BaseLine"/>
    <m/>
    <m/>
    <m/>
    <m/>
    <x v="26"/>
    <x v="2"/>
    <s v="Brazil"/>
    <x v="5"/>
    <n v="0"/>
  </r>
  <r>
    <s v="BASE"/>
    <s v="BaseLine"/>
    <m/>
    <m/>
    <m/>
    <m/>
    <x v="26"/>
    <x v="3"/>
    <s v="Brazil"/>
    <x v="5"/>
    <n v="0"/>
  </r>
  <r>
    <s v="INCREMENTAL"/>
    <s v="Media"/>
    <m/>
    <m/>
    <m/>
    <m/>
    <x v="27"/>
    <x v="0"/>
    <s v="Brazil"/>
    <x v="5"/>
    <n v="0"/>
  </r>
  <r>
    <s v="INCREMENTAL"/>
    <s v="Media"/>
    <m/>
    <m/>
    <m/>
    <m/>
    <x v="27"/>
    <x v="1"/>
    <s v="Brazil"/>
    <x v="5"/>
    <n v="0"/>
  </r>
  <r>
    <s v="INCREMENTAL"/>
    <s v="Media"/>
    <m/>
    <m/>
    <m/>
    <m/>
    <x v="27"/>
    <x v="2"/>
    <s v="Brazil"/>
    <x v="5"/>
    <n v="0"/>
  </r>
  <r>
    <s v="INCREMENTAL"/>
    <s v="Media"/>
    <m/>
    <m/>
    <m/>
    <m/>
    <x v="27"/>
    <x v="3"/>
    <s v="Brazil"/>
    <x v="5"/>
    <n v="0"/>
  </r>
  <r>
    <s v="INCREMENTAL"/>
    <s v="Media"/>
    <m/>
    <m/>
    <m/>
    <m/>
    <x v="28"/>
    <x v="0"/>
    <s v="Brazil"/>
    <x v="5"/>
    <n v="0"/>
  </r>
  <r>
    <s v="INCREMENTAL"/>
    <s v="Media"/>
    <m/>
    <m/>
    <m/>
    <m/>
    <x v="28"/>
    <x v="1"/>
    <s v="Brazil"/>
    <x v="5"/>
    <n v="0"/>
  </r>
  <r>
    <s v="INCREMENTAL"/>
    <s v="Media"/>
    <m/>
    <m/>
    <m/>
    <m/>
    <x v="28"/>
    <x v="2"/>
    <s v="Brazil"/>
    <x v="5"/>
    <n v="0"/>
  </r>
  <r>
    <s v="INCREMENTAL"/>
    <s v="Media"/>
    <m/>
    <m/>
    <m/>
    <m/>
    <x v="28"/>
    <x v="3"/>
    <s v="Brazil"/>
    <x v="5"/>
    <n v="0"/>
  </r>
  <r>
    <s v="BASE"/>
    <s v="BaseLine"/>
    <m/>
    <m/>
    <m/>
    <m/>
    <x v="29"/>
    <x v="0"/>
    <s v="Brazil"/>
    <x v="5"/>
    <n v="0"/>
  </r>
  <r>
    <s v="BASE"/>
    <s v="BaseLine"/>
    <m/>
    <m/>
    <m/>
    <m/>
    <x v="29"/>
    <x v="1"/>
    <s v="Brazil"/>
    <x v="5"/>
    <n v="474.914075618646"/>
  </r>
  <r>
    <s v="BASE"/>
    <s v="BaseLine"/>
    <m/>
    <m/>
    <m/>
    <m/>
    <x v="29"/>
    <x v="2"/>
    <s v="Brazil"/>
    <x v="5"/>
    <n v="0"/>
  </r>
  <r>
    <s v="BASE"/>
    <s v="BaseLine"/>
    <m/>
    <m/>
    <m/>
    <m/>
    <x v="29"/>
    <x v="3"/>
    <s v="Brazil"/>
    <x v="5"/>
    <n v="0"/>
  </r>
  <r>
    <s v="BASE"/>
    <s v="BaseLine"/>
    <m/>
    <m/>
    <m/>
    <m/>
    <x v="30"/>
    <x v="0"/>
    <s v="Brazil"/>
    <x v="5"/>
    <n v="0"/>
  </r>
  <r>
    <s v="BASE"/>
    <s v="BaseLine"/>
    <m/>
    <m/>
    <m/>
    <m/>
    <x v="30"/>
    <x v="1"/>
    <s v="Brazil"/>
    <x v="5"/>
    <n v="573.70624099770703"/>
  </r>
  <r>
    <s v="BASE"/>
    <s v="BaseLine"/>
    <m/>
    <m/>
    <m/>
    <m/>
    <x v="30"/>
    <x v="2"/>
    <s v="Brazil"/>
    <x v="5"/>
    <n v="0"/>
  </r>
  <r>
    <s v="BASE"/>
    <s v="BaseLine"/>
    <m/>
    <m/>
    <m/>
    <m/>
    <x v="30"/>
    <x v="3"/>
    <s v="Brazil"/>
    <x v="5"/>
    <n v="0"/>
  </r>
  <r>
    <s v="INCREMENTAL"/>
    <s v="Media"/>
    <m/>
    <m/>
    <m/>
    <m/>
    <x v="31"/>
    <x v="0"/>
    <s v="Brazil"/>
    <x v="5"/>
    <n v="0"/>
  </r>
  <r>
    <s v="INCREMENTAL"/>
    <s v="Media"/>
    <m/>
    <m/>
    <m/>
    <m/>
    <x v="31"/>
    <x v="1"/>
    <s v="Brazil"/>
    <x v="5"/>
    <n v="0"/>
  </r>
  <r>
    <s v="INCREMENTAL"/>
    <s v="Media"/>
    <m/>
    <m/>
    <m/>
    <m/>
    <x v="31"/>
    <x v="2"/>
    <s v="Brazil"/>
    <x v="5"/>
    <n v="0"/>
  </r>
  <r>
    <s v="INCREMENTAL"/>
    <s v="Media"/>
    <m/>
    <m/>
    <m/>
    <m/>
    <x v="31"/>
    <x v="3"/>
    <s v="Brazil"/>
    <x v="5"/>
    <n v="0"/>
  </r>
  <r>
    <m/>
    <m/>
    <m/>
    <m/>
    <m/>
    <m/>
    <x v="32"/>
    <x v="0"/>
    <s v="Brazil"/>
    <x v="5"/>
    <n v="1288.8368238743701"/>
  </r>
  <r>
    <m/>
    <m/>
    <m/>
    <m/>
    <m/>
    <m/>
    <x v="32"/>
    <x v="1"/>
    <s v="Brazil"/>
    <x v="5"/>
    <n v="943.82215052234096"/>
  </r>
  <r>
    <m/>
    <m/>
    <m/>
    <m/>
    <m/>
    <m/>
    <x v="32"/>
    <x v="2"/>
    <s v="Brazil"/>
    <x v="5"/>
    <n v="1761.1350863528301"/>
  </r>
  <r>
    <m/>
    <m/>
    <m/>
    <m/>
    <m/>
    <m/>
    <x v="32"/>
    <x v="3"/>
    <s v="Brazil"/>
    <x v="5"/>
    <n v="932.29799996955103"/>
  </r>
  <r>
    <s v="BASE"/>
    <s v="BaseLine"/>
    <m/>
    <m/>
    <m/>
    <m/>
    <x v="33"/>
    <x v="0"/>
    <s v="Brazil"/>
    <x v="5"/>
    <n v="-16.185393169661399"/>
  </r>
  <r>
    <s v="BASE"/>
    <s v="BaseLine"/>
    <m/>
    <m/>
    <m/>
    <m/>
    <x v="33"/>
    <x v="1"/>
    <s v="Brazil"/>
    <x v="5"/>
    <n v="-44.058717213121902"/>
  </r>
  <r>
    <s v="BASE"/>
    <s v="BaseLine"/>
    <m/>
    <m/>
    <m/>
    <m/>
    <x v="33"/>
    <x v="2"/>
    <s v="Brazil"/>
    <x v="5"/>
    <n v="-21.995949840814799"/>
  </r>
  <r>
    <s v="BASE"/>
    <s v="BaseLine"/>
    <m/>
    <m/>
    <m/>
    <m/>
    <x v="33"/>
    <x v="3"/>
    <s v="Brazil"/>
    <x v="5"/>
    <n v="-13.738406465300899"/>
  </r>
  <r>
    <s v="BASE"/>
    <s v="BaseLine"/>
    <m/>
    <m/>
    <m/>
    <m/>
    <x v="34"/>
    <x v="0"/>
    <s v="Brazil"/>
    <x v="5"/>
    <n v="0"/>
  </r>
  <r>
    <s v="BASE"/>
    <s v="BaseLine"/>
    <m/>
    <m/>
    <m/>
    <m/>
    <x v="34"/>
    <x v="1"/>
    <s v="Brazil"/>
    <x v="5"/>
    <n v="0"/>
  </r>
  <r>
    <s v="BASE"/>
    <s v="BaseLine"/>
    <m/>
    <m/>
    <m/>
    <m/>
    <x v="34"/>
    <x v="2"/>
    <s v="Brazil"/>
    <x v="5"/>
    <n v="0"/>
  </r>
  <r>
    <s v="BASE"/>
    <s v="BaseLine"/>
    <m/>
    <m/>
    <m/>
    <m/>
    <x v="34"/>
    <x v="3"/>
    <s v="Brazil"/>
    <x v="5"/>
    <n v="0"/>
  </r>
  <r>
    <s v="BASE"/>
    <s v="BaseLine"/>
    <s v="NY"/>
    <m/>
    <m/>
    <m/>
    <x v="35"/>
    <x v="0"/>
    <s v="Brazil"/>
    <x v="5"/>
    <n v="0"/>
  </r>
  <r>
    <s v="BASE"/>
    <s v="BaseLine"/>
    <s v="NY"/>
    <m/>
    <m/>
    <m/>
    <x v="35"/>
    <x v="1"/>
    <s v="Brazil"/>
    <x v="5"/>
    <n v="0"/>
  </r>
  <r>
    <s v="BASE"/>
    <s v="BaseLine"/>
    <s v="NY"/>
    <m/>
    <m/>
    <m/>
    <x v="35"/>
    <x v="2"/>
    <s v="Brazil"/>
    <x v="5"/>
    <n v="0"/>
  </r>
  <r>
    <s v="BASE"/>
    <s v="BaseLine"/>
    <s v="NY"/>
    <m/>
    <m/>
    <m/>
    <x v="35"/>
    <x v="3"/>
    <s v="Brazil"/>
    <x v="5"/>
    <n v="0"/>
  </r>
  <r>
    <s v="BASE"/>
    <s v="BaseLine"/>
    <s v="PL_Dummy"/>
    <m/>
    <m/>
    <m/>
    <x v="36"/>
    <x v="0"/>
    <s v="Brazil"/>
    <x v="5"/>
    <n v="0"/>
  </r>
  <r>
    <s v="BASE"/>
    <s v="BaseLine"/>
    <s v="PL_Dummy"/>
    <m/>
    <m/>
    <m/>
    <x v="36"/>
    <x v="1"/>
    <s v="Brazil"/>
    <x v="5"/>
    <n v="0"/>
  </r>
  <r>
    <s v="BASE"/>
    <s v="BaseLine"/>
    <s v="PL_Dummy"/>
    <m/>
    <m/>
    <m/>
    <x v="36"/>
    <x v="2"/>
    <s v="Brazil"/>
    <x v="5"/>
    <n v="0"/>
  </r>
  <r>
    <s v="BASE"/>
    <s v="BaseLine"/>
    <s v="PL_Dummy"/>
    <m/>
    <m/>
    <m/>
    <x v="36"/>
    <x v="3"/>
    <s v="Brazil"/>
    <x v="5"/>
    <n v="0"/>
  </r>
  <r>
    <s v="BASE"/>
    <s v="BaseLine"/>
    <s v="PL_Dummy"/>
    <m/>
    <m/>
    <m/>
    <x v="37"/>
    <x v="0"/>
    <s v="Brazil"/>
    <x v="5"/>
    <n v="0"/>
  </r>
  <r>
    <s v="BASE"/>
    <s v="BaseLine"/>
    <s v="PL_Dummy"/>
    <m/>
    <m/>
    <m/>
    <x v="37"/>
    <x v="1"/>
    <s v="Brazil"/>
    <x v="5"/>
    <n v="0"/>
  </r>
  <r>
    <s v="BASE"/>
    <s v="BaseLine"/>
    <s v="PL_Dummy"/>
    <m/>
    <m/>
    <m/>
    <x v="37"/>
    <x v="2"/>
    <s v="Brazil"/>
    <x v="5"/>
    <n v="0"/>
  </r>
  <r>
    <s v="BASE"/>
    <s v="BaseLine"/>
    <s v="PL_Dummy"/>
    <m/>
    <m/>
    <m/>
    <x v="37"/>
    <x v="3"/>
    <s v="Brazil"/>
    <x v="5"/>
    <n v="0"/>
  </r>
  <r>
    <s v="BASE"/>
    <s v="BaseLine"/>
    <m/>
    <m/>
    <m/>
    <m/>
    <x v="38"/>
    <x v="0"/>
    <s v="Brazil"/>
    <x v="5"/>
    <n v="0"/>
  </r>
  <r>
    <s v="BASE"/>
    <s v="BaseLine"/>
    <m/>
    <m/>
    <m/>
    <m/>
    <x v="38"/>
    <x v="1"/>
    <s v="Brazil"/>
    <x v="5"/>
    <n v="0"/>
  </r>
  <r>
    <s v="BASE"/>
    <s v="BaseLine"/>
    <m/>
    <m/>
    <m/>
    <m/>
    <x v="38"/>
    <x v="2"/>
    <s v="Brazil"/>
    <x v="5"/>
    <n v="0"/>
  </r>
  <r>
    <s v="BASE"/>
    <s v="BaseLine"/>
    <m/>
    <m/>
    <m/>
    <m/>
    <x v="38"/>
    <x v="3"/>
    <s v="Brazil"/>
    <x v="5"/>
    <n v="0"/>
  </r>
  <r>
    <s v="BASE"/>
    <s v="BaseLine"/>
    <m/>
    <m/>
    <m/>
    <m/>
    <x v="39"/>
    <x v="0"/>
    <s v="Brazil"/>
    <x v="5"/>
    <n v="0"/>
  </r>
  <r>
    <s v="BASE"/>
    <s v="BaseLine"/>
    <m/>
    <m/>
    <m/>
    <m/>
    <x v="39"/>
    <x v="1"/>
    <s v="Brazil"/>
    <x v="5"/>
    <n v="0"/>
  </r>
  <r>
    <s v="BASE"/>
    <s v="BaseLine"/>
    <m/>
    <m/>
    <m/>
    <m/>
    <x v="39"/>
    <x v="2"/>
    <s v="Brazil"/>
    <x v="5"/>
    <n v="0"/>
  </r>
  <r>
    <s v="BASE"/>
    <s v="BaseLine"/>
    <m/>
    <m/>
    <m/>
    <m/>
    <x v="39"/>
    <x v="3"/>
    <s v="Brazil"/>
    <x v="5"/>
    <n v="0"/>
  </r>
  <r>
    <s v="BASE"/>
    <s v="BaseLine"/>
    <s v="PL_Dummy"/>
    <m/>
    <m/>
    <m/>
    <x v="40"/>
    <x v="0"/>
    <s v="Brazil"/>
    <x v="5"/>
    <n v="0"/>
  </r>
  <r>
    <s v="BASE"/>
    <s v="BaseLine"/>
    <s v="PL_Dummy"/>
    <m/>
    <m/>
    <m/>
    <x v="40"/>
    <x v="1"/>
    <s v="Brazil"/>
    <x v="5"/>
    <n v="0"/>
  </r>
  <r>
    <s v="BASE"/>
    <s v="BaseLine"/>
    <s v="PL_Dummy"/>
    <m/>
    <m/>
    <m/>
    <x v="40"/>
    <x v="2"/>
    <s v="Brazil"/>
    <x v="5"/>
    <n v="0"/>
  </r>
  <r>
    <s v="BASE"/>
    <s v="BaseLine"/>
    <s v="PL_Dummy"/>
    <m/>
    <m/>
    <m/>
    <x v="40"/>
    <x v="3"/>
    <s v="Brazil"/>
    <x v="5"/>
    <n v="0"/>
  </r>
  <r>
    <s v="BASE"/>
    <s v="BaseLine"/>
    <m/>
    <m/>
    <m/>
    <m/>
    <x v="41"/>
    <x v="0"/>
    <s v="Brazil"/>
    <x v="5"/>
    <n v="0"/>
  </r>
  <r>
    <s v="BASE"/>
    <s v="BaseLine"/>
    <m/>
    <m/>
    <m/>
    <m/>
    <x v="41"/>
    <x v="1"/>
    <s v="Brazil"/>
    <x v="5"/>
    <n v="0"/>
  </r>
  <r>
    <s v="BASE"/>
    <s v="BaseLine"/>
    <m/>
    <m/>
    <m/>
    <m/>
    <x v="41"/>
    <x v="2"/>
    <s v="Brazil"/>
    <x v="5"/>
    <n v="4251.3825878765201"/>
  </r>
  <r>
    <s v="BASE"/>
    <s v="BaseLine"/>
    <m/>
    <m/>
    <m/>
    <m/>
    <x v="41"/>
    <x v="3"/>
    <s v="Brazil"/>
    <x v="5"/>
    <n v="0"/>
  </r>
  <r>
    <s v="BASE"/>
    <s v="BaseLine"/>
    <m/>
    <m/>
    <m/>
    <m/>
    <x v="42"/>
    <x v="0"/>
    <s v="Brazil"/>
    <x v="5"/>
    <n v="0"/>
  </r>
  <r>
    <s v="BASE"/>
    <s v="BaseLine"/>
    <m/>
    <m/>
    <m/>
    <m/>
    <x v="42"/>
    <x v="1"/>
    <s v="Brazil"/>
    <x v="5"/>
    <n v="0"/>
  </r>
  <r>
    <s v="BASE"/>
    <s v="BaseLine"/>
    <m/>
    <m/>
    <m/>
    <m/>
    <x v="42"/>
    <x v="2"/>
    <s v="Brazil"/>
    <x v="5"/>
    <n v="3322.8086342491001"/>
  </r>
  <r>
    <s v="BASE"/>
    <s v="BaseLine"/>
    <m/>
    <m/>
    <m/>
    <m/>
    <x v="42"/>
    <x v="3"/>
    <s v="Brazil"/>
    <x v="5"/>
    <n v="0"/>
  </r>
  <r>
    <s v="BASE"/>
    <s v="BaseLine"/>
    <m/>
    <m/>
    <m/>
    <m/>
    <x v="43"/>
    <x v="0"/>
    <s v="Brazil"/>
    <x v="5"/>
    <n v="0"/>
  </r>
  <r>
    <s v="BASE"/>
    <s v="BaseLine"/>
    <m/>
    <m/>
    <m/>
    <m/>
    <x v="43"/>
    <x v="1"/>
    <s v="Brazil"/>
    <x v="5"/>
    <n v="0"/>
  </r>
  <r>
    <s v="BASE"/>
    <s v="BaseLine"/>
    <m/>
    <m/>
    <m/>
    <m/>
    <x v="43"/>
    <x v="2"/>
    <s v="Brazil"/>
    <x v="5"/>
    <n v="0"/>
  </r>
  <r>
    <s v="BASE"/>
    <s v="BaseLine"/>
    <m/>
    <m/>
    <m/>
    <m/>
    <x v="43"/>
    <x v="3"/>
    <s v="Brazil"/>
    <x v="5"/>
    <n v="0"/>
  </r>
  <r>
    <s v="INCREMENTAL"/>
    <s v="Media"/>
    <m/>
    <m/>
    <m/>
    <m/>
    <x v="44"/>
    <x v="0"/>
    <s v="Brazil"/>
    <x v="5"/>
    <n v="0"/>
  </r>
  <r>
    <s v="INCREMENTAL"/>
    <s v="Media"/>
    <m/>
    <m/>
    <m/>
    <m/>
    <x v="44"/>
    <x v="1"/>
    <s v="Brazil"/>
    <x v="5"/>
    <n v="0"/>
  </r>
  <r>
    <s v="INCREMENTAL"/>
    <s v="Media"/>
    <m/>
    <m/>
    <m/>
    <m/>
    <x v="44"/>
    <x v="2"/>
    <s v="Brazil"/>
    <x v="5"/>
    <n v="0"/>
  </r>
  <r>
    <s v="INCREMENTAL"/>
    <s v="Media"/>
    <m/>
    <m/>
    <m/>
    <m/>
    <x v="44"/>
    <x v="3"/>
    <s v="Brazil"/>
    <x v="5"/>
    <n v="0"/>
  </r>
  <r>
    <s v="INCREMENTAL"/>
    <s v="Media"/>
    <m/>
    <m/>
    <m/>
    <m/>
    <x v="45"/>
    <x v="0"/>
    <s v="Brazil"/>
    <x v="5"/>
    <n v="0"/>
  </r>
  <r>
    <s v="INCREMENTAL"/>
    <s v="Media"/>
    <m/>
    <m/>
    <m/>
    <m/>
    <x v="45"/>
    <x v="1"/>
    <s v="Brazil"/>
    <x v="5"/>
    <n v="0"/>
  </r>
  <r>
    <s v="INCREMENTAL"/>
    <s v="Media"/>
    <m/>
    <m/>
    <m/>
    <m/>
    <x v="45"/>
    <x v="2"/>
    <s v="Brazil"/>
    <x v="5"/>
    <n v="0"/>
  </r>
  <r>
    <s v="INCREMENTAL"/>
    <s v="Media"/>
    <m/>
    <m/>
    <m/>
    <m/>
    <x v="45"/>
    <x v="3"/>
    <s v="Brazil"/>
    <x v="5"/>
    <n v="0"/>
  </r>
  <r>
    <s v="BASE"/>
    <s v="BaseLine"/>
    <m/>
    <m/>
    <m/>
    <m/>
    <x v="46"/>
    <x v="0"/>
    <s v="Brazil"/>
    <x v="5"/>
    <n v="0"/>
  </r>
  <r>
    <s v="BASE"/>
    <s v="BaseLine"/>
    <m/>
    <m/>
    <m/>
    <m/>
    <x v="46"/>
    <x v="1"/>
    <s v="Brazil"/>
    <x v="5"/>
    <n v="0"/>
  </r>
  <r>
    <s v="BASE"/>
    <s v="BaseLine"/>
    <m/>
    <m/>
    <m/>
    <m/>
    <x v="46"/>
    <x v="2"/>
    <s v="Brazil"/>
    <x v="5"/>
    <n v="0"/>
  </r>
  <r>
    <s v="BASE"/>
    <s v="BaseLine"/>
    <m/>
    <m/>
    <m/>
    <m/>
    <x v="46"/>
    <x v="3"/>
    <s v="Brazil"/>
    <x v="5"/>
    <n v="0"/>
  </r>
  <r>
    <s v="INCREMENTAL"/>
    <s v="Media"/>
    <m/>
    <m/>
    <m/>
    <m/>
    <x v="47"/>
    <x v="0"/>
    <s v="Brazil"/>
    <x v="5"/>
    <n v="0"/>
  </r>
  <r>
    <s v="INCREMENTAL"/>
    <s v="Media"/>
    <m/>
    <m/>
    <m/>
    <m/>
    <x v="47"/>
    <x v="1"/>
    <s v="Brazil"/>
    <x v="5"/>
    <n v="0"/>
  </r>
  <r>
    <s v="INCREMENTAL"/>
    <s v="Media"/>
    <m/>
    <m/>
    <m/>
    <m/>
    <x v="47"/>
    <x v="2"/>
    <s v="Brazil"/>
    <x v="5"/>
    <n v="0"/>
  </r>
  <r>
    <s v="INCREMENTAL"/>
    <s v="Media"/>
    <m/>
    <m/>
    <m/>
    <m/>
    <x v="47"/>
    <x v="3"/>
    <s v="Brazil"/>
    <x v="5"/>
    <n v="0"/>
  </r>
  <r>
    <s v="INCREMENTAL"/>
    <s v="Media"/>
    <m/>
    <m/>
    <m/>
    <m/>
    <x v="48"/>
    <x v="0"/>
    <s v="Brazil"/>
    <x v="5"/>
    <n v="0"/>
  </r>
  <r>
    <s v="INCREMENTAL"/>
    <s v="Media"/>
    <m/>
    <m/>
    <m/>
    <m/>
    <x v="48"/>
    <x v="1"/>
    <s v="Brazil"/>
    <x v="5"/>
    <n v="0"/>
  </r>
  <r>
    <s v="INCREMENTAL"/>
    <s v="Media"/>
    <m/>
    <m/>
    <m/>
    <m/>
    <x v="48"/>
    <x v="2"/>
    <s v="Brazil"/>
    <x v="5"/>
    <n v="0"/>
  </r>
  <r>
    <s v="INCREMENTAL"/>
    <s v="Media"/>
    <m/>
    <m/>
    <m/>
    <m/>
    <x v="48"/>
    <x v="3"/>
    <s v="Brazil"/>
    <x v="5"/>
    <n v="0"/>
  </r>
  <r>
    <s v="INCREMENTAL"/>
    <s v="Media"/>
    <m/>
    <m/>
    <m/>
    <m/>
    <x v="49"/>
    <x v="0"/>
    <s v="Brazil"/>
    <x v="5"/>
    <n v="0"/>
  </r>
  <r>
    <s v="INCREMENTAL"/>
    <s v="Media"/>
    <m/>
    <m/>
    <m/>
    <m/>
    <x v="49"/>
    <x v="1"/>
    <s v="Brazil"/>
    <x v="5"/>
    <n v="0"/>
  </r>
  <r>
    <s v="INCREMENTAL"/>
    <s v="Media"/>
    <m/>
    <m/>
    <m/>
    <m/>
    <x v="49"/>
    <x v="2"/>
    <s v="Brazil"/>
    <x v="5"/>
    <n v="0"/>
  </r>
  <r>
    <s v="INCREMENTAL"/>
    <s v="Media"/>
    <m/>
    <m/>
    <m/>
    <m/>
    <x v="49"/>
    <x v="3"/>
    <s v="Brazil"/>
    <x v="5"/>
    <n v="0"/>
  </r>
  <r>
    <s v="BASE"/>
    <s v="BaseLine"/>
    <m/>
    <m/>
    <m/>
    <m/>
    <x v="50"/>
    <x v="0"/>
    <s v="Brazil"/>
    <x v="5"/>
    <n v="0"/>
  </r>
  <r>
    <s v="BASE"/>
    <s v="BaseLine"/>
    <m/>
    <m/>
    <m/>
    <m/>
    <x v="50"/>
    <x v="1"/>
    <s v="Brazil"/>
    <x v="5"/>
    <n v="0"/>
  </r>
  <r>
    <s v="BASE"/>
    <s v="BaseLine"/>
    <m/>
    <m/>
    <m/>
    <m/>
    <x v="50"/>
    <x v="2"/>
    <s v="Brazil"/>
    <x v="5"/>
    <n v="0"/>
  </r>
  <r>
    <s v="BASE"/>
    <s v="BaseLine"/>
    <m/>
    <m/>
    <m/>
    <m/>
    <x v="50"/>
    <x v="3"/>
    <s v="Brazil"/>
    <x v="5"/>
    <n v="0"/>
  </r>
  <r>
    <s v="BASE"/>
    <s v="BaseLine"/>
    <m/>
    <m/>
    <m/>
    <m/>
    <x v="51"/>
    <x v="0"/>
    <s v="Brazil"/>
    <x v="5"/>
    <n v="0"/>
  </r>
  <r>
    <s v="BASE"/>
    <s v="BaseLine"/>
    <m/>
    <m/>
    <m/>
    <m/>
    <x v="51"/>
    <x v="1"/>
    <s v="Brazil"/>
    <x v="5"/>
    <n v="0"/>
  </r>
  <r>
    <s v="BASE"/>
    <s v="BaseLine"/>
    <m/>
    <m/>
    <m/>
    <m/>
    <x v="51"/>
    <x v="2"/>
    <s v="Brazil"/>
    <x v="5"/>
    <n v="0"/>
  </r>
  <r>
    <s v="BASE"/>
    <s v="BaseLine"/>
    <m/>
    <m/>
    <m/>
    <m/>
    <x v="51"/>
    <x v="3"/>
    <s v="Brazil"/>
    <x v="5"/>
    <n v="0"/>
  </r>
  <r>
    <s v="INCREMENTAL"/>
    <s v="Media"/>
    <m/>
    <m/>
    <m/>
    <m/>
    <x v="52"/>
    <x v="0"/>
    <s v="Brazil"/>
    <x v="5"/>
    <n v="0"/>
  </r>
  <r>
    <s v="INCREMENTAL"/>
    <s v="Media"/>
    <m/>
    <m/>
    <m/>
    <m/>
    <x v="52"/>
    <x v="1"/>
    <s v="Brazil"/>
    <x v="5"/>
    <n v="0"/>
  </r>
  <r>
    <s v="INCREMENTAL"/>
    <s v="Media"/>
    <m/>
    <m/>
    <m/>
    <m/>
    <x v="52"/>
    <x v="2"/>
    <s v="Brazil"/>
    <x v="5"/>
    <n v="0"/>
  </r>
  <r>
    <s v="INCREMENTAL"/>
    <s v="Media"/>
    <m/>
    <m/>
    <m/>
    <m/>
    <x v="52"/>
    <x v="3"/>
    <s v="Brazil"/>
    <x v="5"/>
    <n v="0"/>
  </r>
  <r>
    <s v="BASE"/>
    <s v="BaseLine"/>
    <m/>
    <m/>
    <m/>
    <m/>
    <x v="53"/>
    <x v="0"/>
    <s v="Brazil"/>
    <x v="5"/>
    <n v="-240.516489519375"/>
  </r>
  <r>
    <s v="BASE"/>
    <s v="BaseLine"/>
    <m/>
    <m/>
    <m/>
    <m/>
    <x v="53"/>
    <x v="1"/>
    <s v="Brazil"/>
    <x v="5"/>
    <n v="-176.131521205192"/>
  </r>
  <r>
    <s v="BASE"/>
    <s v="BaseLine"/>
    <m/>
    <m/>
    <m/>
    <m/>
    <x v="53"/>
    <x v="2"/>
    <s v="Brazil"/>
    <x v="5"/>
    <n v="-328.65450512630002"/>
  </r>
  <r>
    <s v="BASE"/>
    <s v="BaseLine"/>
    <m/>
    <m/>
    <m/>
    <m/>
    <x v="53"/>
    <x v="3"/>
    <s v="Brazil"/>
    <x v="5"/>
    <n v="-173.98094001112099"/>
  </r>
  <r>
    <s v="BASE"/>
    <s v="BaseLine"/>
    <m/>
    <m/>
    <m/>
    <m/>
    <x v="54"/>
    <x v="0"/>
    <s v="Brazil"/>
    <x v="5"/>
    <n v="-418.47933709437098"/>
  </r>
  <r>
    <s v="BASE"/>
    <s v="BaseLine"/>
    <m/>
    <m/>
    <m/>
    <m/>
    <x v="54"/>
    <x v="1"/>
    <s v="Brazil"/>
    <x v="5"/>
    <n v="-2088.7950536789499"/>
  </r>
  <r>
    <s v="BASE"/>
    <s v="BaseLine"/>
    <m/>
    <m/>
    <m/>
    <m/>
    <x v="54"/>
    <x v="2"/>
    <s v="Brazil"/>
    <x v="5"/>
    <n v="-2267.0295167822401"/>
  </r>
  <r>
    <s v="BASE"/>
    <s v="BaseLine"/>
    <m/>
    <m/>
    <m/>
    <m/>
    <x v="54"/>
    <x v="3"/>
    <s v="Brazil"/>
    <x v="5"/>
    <n v="-404.12163492621801"/>
  </r>
  <r>
    <s v="INCREMENTAL"/>
    <s v="Media"/>
    <m/>
    <m/>
    <m/>
    <m/>
    <x v="0"/>
    <x v="0"/>
    <s v="Brazil"/>
    <x v="6"/>
    <n v="0"/>
  </r>
  <r>
    <s v="INCREMENTAL"/>
    <s v="Media"/>
    <m/>
    <m/>
    <m/>
    <m/>
    <x v="0"/>
    <x v="1"/>
    <s v="Brazil"/>
    <x v="6"/>
    <n v="0"/>
  </r>
  <r>
    <s v="INCREMENTAL"/>
    <s v="Media"/>
    <m/>
    <m/>
    <m/>
    <m/>
    <x v="0"/>
    <x v="2"/>
    <s v="Brazil"/>
    <x v="6"/>
    <n v="0"/>
  </r>
  <r>
    <s v="INCREMENTAL"/>
    <s v="Media"/>
    <m/>
    <m/>
    <m/>
    <m/>
    <x v="0"/>
    <x v="3"/>
    <s v="Brazil"/>
    <x v="6"/>
    <n v="0"/>
  </r>
  <r>
    <s v="INCREMENTAL"/>
    <s v="Media"/>
    <m/>
    <m/>
    <m/>
    <m/>
    <x v="1"/>
    <x v="0"/>
    <s v="Brazil"/>
    <x v="6"/>
    <n v="0"/>
  </r>
  <r>
    <s v="INCREMENTAL"/>
    <s v="Media"/>
    <m/>
    <m/>
    <m/>
    <m/>
    <x v="1"/>
    <x v="1"/>
    <s v="Brazil"/>
    <x v="6"/>
    <n v="0"/>
  </r>
  <r>
    <s v="INCREMENTAL"/>
    <s v="Media"/>
    <m/>
    <m/>
    <m/>
    <m/>
    <x v="1"/>
    <x v="2"/>
    <s v="Brazil"/>
    <x v="6"/>
    <n v="0"/>
  </r>
  <r>
    <s v="INCREMENTAL"/>
    <s v="Media"/>
    <m/>
    <m/>
    <m/>
    <m/>
    <x v="1"/>
    <x v="3"/>
    <s v="Brazil"/>
    <x v="6"/>
    <n v="0"/>
  </r>
  <r>
    <s v="INCREMENTAL"/>
    <s v="Media"/>
    <m/>
    <m/>
    <m/>
    <m/>
    <x v="2"/>
    <x v="0"/>
    <s v="Brazil"/>
    <x v="6"/>
    <n v="0"/>
  </r>
  <r>
    <s v="INCREMENTAL"/>
    <s v="Media"/>
    <m/>
    <m/>
    <m/>
    <m/>
    <x v="2"/>
    <x v="1"/>
    <s v="Brazil"/>
    <x v="6"/>
    <n v="0"/>
  </r>
  <r>
    <s v="INCREMENTAL"/>
    <s v="Media"/>
    <m/>
    <m/>
    <m/>
    <m/>
    <x v="2"/>
    <x v="2"/>
    <s v="Brazil"/>
    <x v="6"/>
    <n v="0"/>
  </r>
  <r>
    <s v="INCREMENTAL"/>
    <s v="Media"/>
    <m/>
    <m/>
    <m/>
    <m/>
    <x v="2"/>
    <x v="3"/>
    <s v="Brazil"/>
    <x v="6"/>
    <n v="0"/>
  </r>
  <r>
    <s v="BASE"/>
    <s v="BaseLine"/>
    <m/>
    <m/>
    <m/>
    <m/>
    <x v="3"/>
    <x v="0"/>
    <s v="Brazil"/>
    <x v="6"/>
    <n v="0"/>
  </r>
  <r>
    <s v="BASE"/>
    <s v="BaseLine"/>
    <m/>
    <m/>
    <m/>
    <m/>
    <x v="3"/>
    <x v="1"/>
    <s v="Brazil"/>
    <x v="6"/>
    <n v="0"/>
  </r>
  <r>
    <s v="BASE"/>
    <s v="BaseLine"/>
    <m/>
    <m/>
    <m/>
    <m/>
    <x v="3"/>
    <x v="2"/>
    <s v="Brazil"/>
    <x v="6"/>
    <n v="0"/>
  </r>
  <r>
    <s v="BASE"/>
    <s v="BaseLine"/>
    <m/>
    <m/>
    <m/>
    <m/>
    <x v="3"/>
    <x v="3"/>
    <s v="Brazil"/>
    <x v="6"/>
    <n v="0"/>
  </r>
  <r>
    <s v="BASE"/>
    <s v="BaseLine"/>
    <m/>
    <m/>
    <m/>
    <m/>
    <x v="4"/>
    <x v="0"/>
    <s v="Brazil"/>
    <x v="6"/>
    <n v="0"/>
  </r>
  <r>
    <s v="BASE"/>
    <s v="BaseLine"/>
    <m/>
    <m/>
    <m/>
    <m/>
    <x v="4"/>
    <x v="1"/>
    <s v="Brazil"/>
    <x v="6"/>
    <n v="0"/>
  </r>
  <r>
    <s v="BASE"/>
    <s v="BaseLine"/>
    <m/>
    <m/>
    <m/>
    <m/>
    <x v="4"/>
    <x v="2"/>
    <s v="Brazil"/>
    <x v="6"/>
    <n v="0"/>
  </r>
  <r>
    <s v="BASE"/>
    <s v="BaseLine"/>
    <m/>
    <m/>
    <m/>
    <m/>
    <x v="4"/>
    <x v="3"/>
    <s v="Brazil"/>
    <x v="6"/>
    <n v="0"/>
  </r>
  <r>
    <s v="BASE"/>
    <s v="BaseLine"/>
    <m/>
    <m/>
    <m/>
    <m/>
    <x v="5"/>
    <x v="0"/>
    <s v="Brazil"/>
    <x v="6"/>
    <n v="0"/>
  </r>
  <r>
    <s v="BASE"/>
    <s v="BaseLine"/>
    <m/>
    <m/>
    <m/>
    <m/>
    <x v="5"/>
    <x v="1"/>
    <s v="Brazil"/>
    <x v="6"/>
    <n v="0"/>
  </r>
  <r>
    <s v="BASE"/>
    <s v="BaseLine"/>
    <m/>
    <m/>
    <m/>
    <m/>
    <x v="5"/>
    <x v="2"/>
    <s v="Brazil"/>
    <x v="6"/>
    <n v="0"/>
  </r>
  <r>
    <s v="BASE"/>
    <s v="BaseLine"/>
    <m/>
    <m/>
    <m/>
    <m/>
    <x v="5"/>
    <x v="3"/>
    <s v="Brazil"/>
    <x v="6"/>
    <n v="0"/>
  </r>
  <r>
    <s v="BASE"/>
    <s v="BaseLine"/>
    <m/>
    <m/>
    <m/>
    <m/>
    <x v="6"/>
    <x v="0"/>
    <s v="Brazil"/>
    <x v="6"/>
    <n v="0"/>
  </r>
  <r>
    <s v="BASE"/>
    <s v="BaseLine"/>
    <m/>
    <m/>
    <m/>
    <m/>
    <x v="6"/>
    <x v="1"/>
    <s v="Brazil"/>
    <x v="6"/>
    <n v="0"/>
  </r>
  <r>
    <s v="BASE"/>
    <s v="BaseLine"/>
    <m/>
    <m/>
    <m/>
    <m/>
    <x v="6"/>
    <x v="2"/>
    <s v="Brazil"/>
    <x v="6"/>
    <n v="0"/>
  </r>
  <r>
    <s v="BASE"/>
    <s v="BaseLine"/>
    <m/>
    <m/>
    <m/>
    <m/>
    <x v="6"/>
    <x v="3"/>
    <s v="Brazil"/>
    <x v="6"/>
    <n v="0"/>
  </r>
  <r>
    <s v="BASE"/>
    <s v="BaseLine"/>
    <m/>
    <m/>
    <m/>
    <m/>
    <x v="7"/>
    <x v="0"/>
    <s v="Brazil"/>
    <x v="6"/>
    <n v="0"/>
  </r>
  <r>
    <s v="BASE"/>
    <s v="BaseLine"/>
    <m/>
    <m/>
    <m/>
    <m/>
    <x v="7"/>
    <x v="1"/>
    <s v="Brazil"/>
    <x v="6"/>
    <n v="0"/>
  </r>
  <r>
    <s v="BASE"/>
    <s v="BaseLine"/>
    <m/>
    <m/>
    <m/>
    <m/>
    <x v="7"/>
    <x v="2"/>
    <s v="Brazil"/>
    <x v="6"/>
    <n v="0"/>
  </r>
  <r>
    <s v="BASE"/>
    <s v="BaseLine"/>
    <m/>
    <m/>
    <m/>
    <m/>
    <x v="7"/>
    <x v="3"/>
    <s v="Brazil"/>
    <x v="6"/>
    <n v="0"/>
  </r>
  <r>
    <s v="BASE"/>
    <s v="BaseLine"/>
    <m/>
    <m/>
    <m/>
    <m/>
    <x v="8"/>
    <x v="0"/>
    <s v="Brazil"/>
    <x v="6"/>
    <n v="30.095764440593001"/>
  </r>
  <r>
    <s v="BASE"/>
    <s v="BaseLine"/>
    <m/>
    <m/>
    <m/>
    <m/>
    <x v="8"/>
    <x v="1"/>
    <s v="Brazil"/>
    <x v="6"/>
    <n v="0"/>
  </r>
  <r>
    <s v="BASE"/>
    <s v="BaseLine"/>
    <m/>
    <m/>
    <m/>
    <m/>
    <x v="8"/>
    <x v="2"/>
    <s v="Brazil"/>
    <x v="6"/>
    <n v="0"/>
  </r>
  <r>
    <s v="BASE"/>
    <s v="BaseLine"/>
    <m/>
    <m/>
    <m/>
    <m/>
    <x v="8"/>
    <x v="3"/>
    <s v="Brazil"/>
    <x v="6"/>
    <n v="0"/>
  </r>
  <r>
    <s v="INCREMENTAL"/>
    <s v="Media"/>
    <m/>
    <m/>
    <m/>
    <m/>
    <x v="9"/>
    <x v="0"/>
    <s v="Brazil"/>
    <x v="6"/>
    <n v="0"/>
  </r>
  <r>
    <s v="INCREMENTAL"/>
    <s v="Media"/>
    <m/>
    <m/>
    <m/>
    <m/>
    <x v="9"/>
    <x v="1"/>
    <s v="Brazil"/>
    <x v="6"/>
    <n v="0"/>
  </r>
  <r>
    <s v="INCREMENTAL"/>
    <s v="Media"/>
    <m/>
    <m/>
    <m/>
    <m/>
    <x v="9"/>
    <x v="2"/>
    <s v="Brazil"/>
    <x v="6"/>
    <n v="0"/>
  </r>
  <r>
    <s v="INCREMENTAL"/>
    <s v="Media"/>
    <m/>
    <m/>
    <m/>
    <m/>
    <x v="9"/>
    <x v="3"/>
    <s v="Brazil"/>
    <x v="6"/>
    <n v="0"/>
  </r>
  <r>
    <s v="BASE"/>
    <s v="Price"/>
    <m/>
    <m/>
    <m/>
    <m/>
    <x v="10"/>
    <x v="0"/>
    <s v="Brazil"/>
    <x v="6"/>
    <n v="-971.43026418831096"/>
  </r>
  <r>
    <s v="BASE"/>
    <s v="Price"/>
    <m/>
    <m/>
    <m/>
    <m/>
    <x v="10"/>
    <x v="1"/>
    <s v="Brazil"/>
    <x v="6"/>
    <n v="0"/>
  </r>
  <r>
    <s v="BASE"/>
    <s v="Price"/>
    <m/>
    <m/>
    <m/>
    <m/>
    <x v="10"/>
    <x v="2"/>
    <s v="Brazil"/>
    <x v="6"/>
    <n v="0"/>
  </r>
  <r>
    <s v="BASE"/>
    <s v="Price"/>
    <m/>
    <m/>
    <m/>
    <m/>
    <x v="10"/>
    <x v="3"/>
    <s v="Brazil"/>
    <x v="6"/>
    <n v="0"/>
  </r>
  <r>
    <s v="BASE"/>
    <s v="Price"/>
    <m/>
    <m/>
    <m/>
    <m/>
    <x v="11"/>
    <x v="0"/>
    <s v="Brazil"/>
    <x v="6"/>
    <n v="0"/>
  </r>
  <r>
    <s v="BASE"/>
    <s v="Price"/>
    <m/>
    <m/>
    <m/>
    <m/>
    <x v="11"/>
    <x v="1"/>
    <s v="Brazil"/>
    <x v="6"/>
    <n v="0"/>
  </r>
  <r>
    <s v="BASE"/>
    <s v="Price"/>
    <m/>
    <m/>
    <m/>
    <m/>
    <x v="11"/>
    <x v="2"/>
    <s v="Brazil"/>
    <x v="6"/>
    <n v="0"/>
  </r>
  <r>
    <s v="BASE"/>
    <s v="Price"/>
    <m/>
    <m/>
    <m/>
    <m/>
    <x v="11"/>
    <x v="3"/>
    <s v="Brazil"/>
    <x v="6"/>
    <n v="0"/>
  </r>
  <r>
    <s v="BASE"/>
    <s v="BaseLine"/>
    <m/>
    <m/>
    <m/>
    <m/>
    <x v="12"/>
    <x v="0"/>
    <s v="Brazil"/>
    <x v="6"/>
    <n v="446.21531781347301"/>
  </r>
  <r>
    <s v="BASE"/>
    <s v="BaseLine"/>
    <m/>
    <m/>
    <m/>
    <m/>
    <x v="12"/>
    <x v="1"/>
    <s v="Brazil"/>
    <x v="6"/>
    <n v="804.41815582595302"/>
  </r>
  <r>
    <s v="BASE"/>
    <s v="BaseLine"/>
    <m/>
    <m/>
    <m/>
    <m/>
    <x v="12"/>
    <x v="2"/>
    <s v="Brazil"/>
    <x v="6"/>
    <n v="986.17573421046404"/>
  </r>
  <r>
    <s v="BASE"/>
    <s v="BaseLine"/>
    <m/>
    <m/>
    <m/>
    <m/>
    <x v="12"/>
    <x v="3"/>
    <s v="Brazil"/>
    <x v="6"/>
    <n v="26.119942324057199"/>
  </r>
  <r>
    <s v="INCREMENTAL"/>
    <s v="Media"/>
    <m/>
    <m/>
    <m/>
    <m/>
    <x v="13"/>
    <x v="0"/>
    <s v="Brazil"/>
    <x v="6"/>
    <n v="117.40866081276199"/>
  </r>
  <r>
    <s v="INCREMENTAL"/>
    <s v="Media"/>
    <m/>
    <m/>
    <m/>
    <m/>
    <x v="13"/>
    <x v="1"/>
    <s v="Brazil"/>
    <x v="6"/>
    <n v="145.44582628340899"/>
  </r>
  <r>
    <s v="INCREMENTAL"/>
    <s v="Media"/>
    <m/>
    <m/>
    <m/>
    <m/>
    <x v="13"/>
    <x v="2"/>
    <s v="Brazil"/>
    <x v="6"/>
    <n v="129.277667543391"/>
  </r>
  <r>
    <s v="INCREMENTAL"/>
    <s v="Media"/>
    <m/>
    <m/>
    <m/>
    <m/>
    <x v="13"/>
    <x v="3"/>
    <s v="Brazil"/>
    <x v="6"/>
    <n v="0"/>
  </r>
  <r>
    <s v="INCREMENTAL"/>
    <s v="Media"/>
    <m/>
    <m/>
    <m/>
    <m/>
    <x v="14"/>
    <x v="0"/>
    <s v="Brazil"/>
    <x v="6"/>
    <n v="0"/>
  </r>
  <r>
    <s v="INCREMENTAL"/>
    <s v="Media"/>
    <m/>
    <m/>
    <m/>
    <m/>
    <x v="14"/>
    <x v="1"/>
    <s v="Brazil"/>
    <x v="6"/>
    <n v="0"/>
  </r>
  <r>
    <s v="INCREMENTAL"/>
    <s v="Media"/>
    <m/>
    <m/>
    <m/>
    <m/>
    <x v="14"/>
    <x v="2"/>
    <s v="Brazil"/>
    <x v="6"/>
    <n v="0"/>
  </r>
  <r>
    <s v="INCREMENTAL"/>
    <s v="Media"/>
    <m/>
    <m/>
    <m/>
    <m/>
    <x v="14"/>
    <x v="3"/>
    <s v="Brazil"/>
    <x v="6"/>
    <n v="0"/>
  </r>
  <r>
    <s v="INCREMENTAL"/>
    <s v="Media"/>
    <m/>
    <m/>
    <m/>
    <m/>
    <x v="15"/>
    <x v="0"/>
    <s v="Brazil"/>
    <x v="6"/>
    <n v="5.9511208066030603"/>
  </r>
  <r>
    <s v="INCREMENTAL"/>
    <s v="Media"/>
    <m/>
    <m/>
    <m/>
    <m/>
    <x v="15"/>
    <x v="1"/>
    <s v="Brazil"/>
    <x v="6"/>
    <n v="5.5071889726096002"/>
  </r>
  <r>
    <s v="INCREMENTAL"/>
    <s v="Media"/>
    <m/>
    <m/>
    <m/>
    <m/>
    <x v="15"/>
    <x v="2"/>
    <s v="Brazil"/>
    <x v="6"/>
    <n v="3.7569116306500301"/>
  </r>
  <r>
    <s v="INCREMENTAL"/>
    <s v="Media"/>
    <m/>
    <m/>
    <m/>
    <m/>
    <x v="15"/>
    <x v="3"/>
    <s v="Brazil"/>
    <x v="6"/>
    <n v="0"/>
  </r>
  <r>
    <s v="INCREMENTAL"/>
    <s v="Media"/>
    <m/>
    <m/>
    <m/>
    <m/>
    <x v="16"/>
    <x v="0"/>
    <s v="Brazil"/>
    <x v="6"/>
    <n v="0"/>
  </r>
  <r>
    <s v="INCREMENTAL"/>
    <s v="Media"/>
    <m/>
    <m/>
    <m/>
    <m/>
    <x v="16"/>
    <x v="1"/>
    <s v="Brazil"/>
    <x v="6"/>
    <n v="0"/>
  </r>
  <r>
    <s v="INCREMENTAL"/>
    <s v="Media"/>
    <m/>
    <m/>
    <m/>
    <m/>
    <x v="16"/>
    <x v="2"/>
    <s v="Brazil"/>
    <x v="6"/>
    <n v="0"/>
  </r>
  <r>
    <s v="INCREMENTAL"/>
    <s v="Media"/>
    <m/>
    <m/>
    <m/>
    <m/>
    <x v="16"/>
    <x v="3"/>
    <s v="Brazil"/>
    <x v="6"/>
    <n v="0"/>
  </r>
  <r>
    <s v="INCREMENTAL"/>
    <s v="Media"/>
    <m/>
    <m/>
    <m/>
    <m/>
    <x v="17"/>
    <x v="0"/>
    <s v="Brazil"/>
    <x v="6"/>
    <n v="0"/>
  </r>
  <r>
    <s v="INCREMENTAL"/>
    <s v="Media"/>
    <m/>
    <m/>
    <m/>
    <m/>
    <x v="17"/>
    <x v="1"/>
    <s v="Brazil"/>
    <x v="6"/>
    <n v="0"/>
  </r>
  <r>
    <s v="INCREMENTAL"/>
    <s v="Media"/>
    <m/>
    <m/>
    <m/>
    <m/>
    <x v="17"/>
    <x v="2"/>
    <s v="Brazil"/>
    <x v="6"/>
    <n v="0"/>
  </r>
  <r>
    <s v="INCREMENTAL"/>
    <s v="Media"/>
    <m/>
    <m/>
    <m/>
    <m/>
    <x v="17"/>
    <x v="3"/>
    <s v="Brazil"/>
    <x v="6"/>
    <n v="0"/>
  </r>
  <r>
    <s v="INCREMENTAL"/>
    <s v="Media"/>
    <m/>
    <m/>
    <m/>
    <m/>
    <x v="18"/>
    <x v="0"/>
    <s v="Brazil"/>
    <x v="6"/>
    <n v="0"/>
  </r>
  <r>
    <s v="INCREMENTAL"/>
    <s v="Media"/>
    <m/>
    <m/>
    <m/>
    <m/>
    <x v="18"/>
    <x v="1"/>
    <s v="Brazil"/>
    <x v="6"/>
    <n v="0"/>
  </r>
  <r>
    <s v="INCREMENTAL"/>
    <s v="Media"/>
    <m/>
    <m/>
    <m/>
    <m/>
    <x v="18"/>
    <x v="2"/>
    <s v="Brazil"/>
    <x v="6"/>
    <n v="0"/>
  </r>
  <r>
    <s v="INCREMENTAL"/>
    <s v="Media"/>
    <m/>
    <m/>
    <m/>
    <m/>
    <x v="18"/>
    <x v="3"/>
    <s v="Brazil"/>
    <x v="6"/>
    <n v="0"/>
  </r>
  <r>
    <s v="INCREMENTAL"/>
    <s v="Media"/>
    <m/>
    <m/>
    <m/>
    <m/>
    <x v="19"/>
    <x v="0"/>
    <s v="Brazil"/>
    <x v="6"/>
    <n v="20.817886707102701"/>
  </r>
  <r>
    <s v="INCREMENTAL"/>
    <s v="Media"/>
    <m/>
    <m/>
    <m/>
    <m/>
    <x v="19"/>
    <x v="1"/>
    <s v="Brazil"/>
    <x v="6"/>
    <n v="23.672516663524402"/>
  </r>
  <r>
    <s v="INCREMENTAL"/>
    <s v="Media"/>
    <m/>
    <m/>
    <m/>
    <m/>
    <x v="19"/>
    <x v="2"/>
    <s v="Brazil"/>
    <x v="6"/>
    <n v="22.322769251707399"/>
  </r>
  <r>
    <s v="INCREMENTAL"/>
    <s v="Media"/>
    <m/>
    <m/>
    <m/>
    <m/>
    <x v="19"/>
    <x v="3"/>
    <s v="Brazil"/>
    <x v="6"/>
    <n v="0"/>
  </r>
  <r>
    <s v="INCREMENTAL"/>
    <s v="Media"/>
    <m/>
    <m/>
    <m/>
    <m/>
    <x v="20"/>
    <x v="0"/>
    <s v="Brazil"/>
    <x v="6"/>
    <n v="0"/>
  </r>
  <r>
    <s v="INCREMENTAL"/>
    <s v="Media"/>
    <m/>
    <m/>
    <m/>
    <m/>
    <x v="20"/>
    <x v="1"/>
    <s v="Brazil"/>
    <x v="6"/>
    <n v="0"/>
  </r>
  <r>
    <s v="INCREMENTAL"/>
    <s v="Media"/>
    <m/>
    <m/>
    <m/>
    <m/>
    <x v="20"/>
    <x v="2"/>
    <s v="Brazil"/>
    <x v="6"/>
    <n v="0"/>
  </r>
  <r>
    <s v="INCREMENTAL"/>
    <s v="Media"/>
    <m/>
    <m/>
    <m/>
    <m/>
    <x v="20"/>
    <x v="3"/>
    <s v="Brazil"/>
    <x v="6"/>
    <n v="0"/>
  </r>
  <r>
    <s v="INCREMENTAL"/>
    <s v="Media"/>
    <m/>
    <m/>
    <m/>
    <m/>
    <x v="21"/>
    <x v="0"/>
    <s v="Brazil"/>
    <x v="6"/>
    <n v="0.45958471213477198"/>
  </r>
  <r>
    <s v="INCREMENTAL"/>
    <s v="Media"/>
    <m/>
    <m/>
    <m/>
    <m/>
    <x v="21"/>
    <x v="1"/>
    <s v="Brazil"/>
    <x v="6"/>
    <n v="0.44885541360369802"/>
  </r>
  <r>
    <s v="INCREMENTAL"/>
    <s v="Media"/>
    <m/>
    <m/>
    <m/>
    <m/>
    <x v="21"/>
    <x v="2"/>
    <s v="Brazil"/>
    <x v="6"/>
    <n v="0.42578953781185902"/>
  </r>
  <r>
    <s v="INCREMENTAL"/>
    <s v="Media"/>
    <m/>
    <m/>
    <m/>
    <m/>
    <x v="21"/>
    <x v="3"/>
    <s v="Brazil"/>
    <x v="6"/>
    <n v="0"/>
  </r>
  <r>
    <s v="INCREMENTAL"/>
    <s v="Media"/>
    <m/>
    <m/>
    <m/>
    <m/>
    <x v="22"/>
    <x v="0"/>
    <s v="Brazil"/>
    <x v="6"/>
    <n v="0"/>
  </r>
  <r>
    <s v="INCREMENTAL"/>
    <s v="Media"/>
    <m/>
    <m/>
    <m/>
    <m/>
    <x v="22"/>
    <x v="1"/>
    <s v="Brazil"/>
    <x v="6"/>
    <n v="0"/>
  </r>
  <r>
    <s v="INCREMENTAL"/>
    <s v="Media"/>
    <m/>
    <m/>
    <m/>
    <m/>
    <x v="22"/>
    <x v="2"/>
    <s v="Brazil"/>
    <x v="6"/>
    <n v="0"/>
  </r>
  <r>
    <s v="INCREMENTAL"/>
    <s v="Media"/>
    <m/>
    <m/>
    <m/>
    <m/>
    <x v="22"/>
    <x v="3"/>
    <s v="Brazil"/>
    <x v="6"/>
    <n v="0"/>
  </r>
  <r>
    <s v="INCREMENTAL"/>
    <s v="Media"/>
    <m/>
    <m/>
    <m/>
    <m/>
    <x v="23"/>
    <x v="0"/>
    <s v="Brazil"/>
    <x v="6"/>
    <n v="0"/>
  </r>
  <r>
    <s v="INCREMENTAL"/>
    <s v="Media"/>
    <m/>
    <m/>
    <m/>
    <m/>
    <x v="23"/>
    <x v="1"/>
    <s v="Brazil"/>
    <x v="6"/>
    <n v="0"/>
  </r>
  <r>
    <s v="INCREMENTAL"/>
    <s v="Media"/>
    <m/>
    <m/>
    <m/>
    <m/>
    <x v="23"/>
    <x v="2"/>
    <s v="Brazil"/>
    <x v="6"/>
    <n v="0"/>
  </r>
  <r>
    <s v="INCREMENTAL"/>
    <s v="Media"/>
    <m/>
    <m/>
    <m/>
    <m/>
    <x v="23"/>
    <x v="3"/>
    <s v="Brazil"/>
    <x v="6"/>
    <n v="0"/>
  </r>
  <r>
    <s v="INCREMENTAL"/>
    <s v="Media"/>
    <m/>
    <m/>
    <m/>
    <m/>
    <x v="24"/>
    <x v="0"/>
    <s v="Brazil"/>
    <x v="6"/>
    <n v="0"/>
  </r>
  <r>
    <s v="INCREMENTAL"/>
    <s v="Media"/>
    <m/>
    <m/>
    <m/>
    <m/>
    <x v="24"/>
    <x v="1"/>
    <s v="Brazil"/>
    <x v="6"/>
    <n v="2.9919719213249599E-2"/>
  </r>
  <r>
    <s v="INCREMENTAL"/>
    <s v="Media"/>
    <m/>
    <m/>
    <m/>
    <m/>
    <x v="24"/>
    <x v="2"/>
    <s v="Brazil"/>
    <x v="6"/>
    <n v="0"/>
  </r>
  <r>
    <s v="INCREMENTAL"/>
    <s v="Media"/>
    <m/>
    <m/>
    <m/>
    <m/>
    <x v="24"/>
    <x v="3"/>
    <s v="Brazil"/>
    <x v="6"/>
    <n v="0"/>
  </r>
  <r>
    <s v="BASE"/>
    <s v="BaseLine"/>
    <m/>
    <m/>
    <m/>
    <m/>
    <x v="25"/>
    <x v="0"/>
    <s v="Brazil"/>
    <x v="6"/>
    <n v="0"/>
  </r>
  <r>
    <s v="BASE"/>
    <s v="BaseLine"/>
    <m/>
    <m/>
    <m/>
    <m/>
    <x v="25"/>
    <x v="1"/>
    <s v="Brazil"/>
    <x v="6"/>
    <n v="266.09881984678498"/>
  </r>
  <r>
    <s v="BASE"/>
    <s v="BaseLine"/>
    <m/>
    <m/>
    <m/>
    <m/>
    <x v="25"/>
    <x v="2"/>
    <s v="Brazil"/>
    <x v="6"/>
    <n v="0"/>
  </r>
  <r>
    <s v="BASE"/>
    <s v="BaseLine"/>
    <m/>
    <m/>
    <m/>
    <m/>
    <x v="25"/>
    <x v="3"/>
    <s v="Brazil"/>
    <x v="6"/>
    <n v="0"/>
  </r>
  <r>
    <s v="BASE"/>
    <s v="BaseLine"/>
    <m/>
    <m/>
    <m/>
    <m/>
    <x v="26"/>
    <x v="0"/>
    <s v="Brazil"/>
    <x v="6"/>
    <n v="0"/>
  </r>
  <r>
    <s v="BASE"/>
    <s v="BaseLine"/>
    <m/>
    <m/>
    <m/>
    <m/>
    <x v="26"/>
    <x v="1"/>
    <s v="Brazil"/>
    <x v="6"/>
    <n v="0"/>
  </r>
  <r>
    <s v="BASE"/>
    <s v="BaseLine"/>
    <m/>
    <m/>
    <m/>
    <m/>
    <x v="26"/>
    <x v="2"/>
    <s v="Brazil"/>
    <x v="6"/>
    <n v="0"/>
  </r>
  <r>
    <s v="BASE"/>
    <s v="BaseLine"/>
    <m/>
    <m/>
    <m/>
    <m/>
    <x v="26"/>
    <x v="3"/>
    <s v="Brazil"/>
    <x v="6"/>
    <n v="0"/>
  </r>
  <r>
    <s v="INCREMENTAL"/>
    <s v="Media"/>
    <m/>
    <m/>
    <m/>
    <m/>
    <x v="27"/>
    <x v="0"/>
    <s v="Brazil"/>
    <x v="6"/>
    <n v="0"/>
  </r>
  <r>
    <s v="INCREMENTAL"/>
    <s v="Media"/>
    <m/>
    <m/>
    <m/>
    <m/>
    <x v="27"/>
    <x v="1"/>
    <s v="Brazil"/>
    <x v="6"/>
    <n v="0"/>
  </r>
  <r>
    <s v="INCREMENTAL"/>
    <s v="Media"/>
    <m/>
    <m/>
    <m/>
    <m/>
    <x v="27"/>
    <x v="2"/>
    <s v="Brazil"/>
    <x v="6"/>
    <n v="0"/>
  </r>
  <r>
    <s v="INCREMENTAL"/>
    <s v="Media"/>
    <m/>
    <m/>
    <m/>
    <m/>
    <x v="27"/>
    <x v="3"/>
    <s v="Brazil"/>
    <x v="6"/>
    <n v="0"/>
  </r>
  <r>
    <s v="INCREMENTAL"/>
    <s v="Media"/>
    <m/>
    <m/>
    <m/>
    <m/>
    <x v="28"/>
    <x v="0"/>
    <s v="Brazil"/>
    <x v="6"/>
    <n v="0"/>
  </r>
  <r>
    <s v="INCREMENTAL"/>
    <s v="Media"/>
    <m/>
    <m/>
    <m/>
    <m/>
    <x v="28"/>
    <x v="1"/>
    <s v="Brazil"/>
    <x v="6"/>
    <n v="0"/>
  </r>
  <r>
    <s v="INCREMENTAL"/>
    <s v="Media"/>
    <m/>
    <m/>
    <m/>
    <m/>
    <x v="28"/>
    <x v="2"/>
    <s v="Brazil"/>
    <x v="6"/>
    <n v="0"/>
  </r>
  <r>
    <s v="INCREMENTAL"/>
    <s v="Media"/>
    <m/>
    <m/>
    <m/>
    <m/>
    <x v="28"/>
    <x v="3"/>
    <s v="Brazil"/>
    <x v="6"/>
    <n v="0"/>
  </r>
  <r>
    <s v="BASE"/>
    <s v="BaseLine"/>
    <m/>
    <m/>
    <m/>
    <m/>
    <x v="29"/>
    <x v="0"/>
    <s v="Brazil"/>
    <x v="6"/>
    <n v="0"/>
  </r>
  <r>
    <s v="BASE"/>
    <s v="BaseLine"/>
    <m/>
    <m/>
    <m/>
    <m/>
    <x v="29"/>
    <x v="1"/>
    <s v="Brazil"/>
    <x v="6"/>
    <n v="480.544812971716"/>
  </r>
  <r>
    <s v="BASE"/>
    <s v="BaseLine"/>
    <m/>
    <m/>
    <m/>
    <m/>
    <x v="29"/>
    <x v="2"/>
    <s v="Brazil"/>
    <x v="6"/>
    <n v="0"/>
  </r>
  <r>
    <s v="BASE"/>
    <s v="BaseLine"/>
    <m/>
    <m/>
    <m/>
    <m/>
    <x v="29"/>
    <x v="3"/>
    <s v="Brazil"/>
    <x v="6"/>
    <n v="0"/>
  </r>
  <r>
    <s v="BASE"/>
    <s v="BaseLine"/>
    <m/>
    <m/>
    <m/>
    <m/>
    <x v="30"/>
    <x v="0"/>
    <s v="Brazil"/>
    <x v="6"/>
    <n v="0"/>
  </r>
  <r>
    <s v="BASE"/>
    <s v="BaseLine"/>
    <m/>
    <m/>
    <m/>
    <m/>
    <x v="30"/>
    <x v="1"/>
    <s v="Brazil"/>
    <x v="6"/>
    <n v="499.33037549810803"/>
  </r>
  <r>
    <s v="BASE"/>
    <s v="BaseLine"/>
    <m/>
    <m/>
    <m/>
    <m/>
    <x v="30"/>
    <x v="2"/>
    <s v="Brazil"/>
    <x v="6"/>
    <n v="0"/>
  </r>
  <r>
    <s v="BASE"/>
    <s v="BaseLine"/>
    <m/>
    <m/>
    <m/>
    <m/>
    <x v="30"/>
    <x v="3"/>
    <s v="Brazil"/>
    <x v="6"/>
    <n v="0"/>
  </r>
  <r>
    <s v="INCREMENTAL"/>
    <s v="Media"/>
    <m/>
    <m/>
    <m/>
    <m/>
    <x v="31"/>
    <x v="0"/>
    <s v="Brazil"/>
    <x v="6"/>
    <n v="0"/>
  </r>
  <r>
    <s v="INCREMENTAL"/>
    <s v="Media"/>
    <m/>
    <m/>
    <m/>
    <m/>
    <x v="31"/>
    <x v="1"/>
    <s v="Brazil"/>
    <x v="6"/>
    <n v="0"/>
  </r>
  <r>
    <s v="INCREMENTAL"/>
    <s v="Media"/>
    <m/>
    <m/>
    <m/>
    <m/>
    <x v="31"/>
    <x v="2"/>
    <s v="Brazil"/>
    <x v="6"/>
    <n v="0"/>
  </r>
  <r>
    <s v="INCREMENTAL"/>
    <s v="Media"/>
    <m/>
    <m/>
    <m/>
    <m/>
    <x v="31"/>
    <x v="3"/>
    <s v="Brazil"/>
    <x v="6"/>
    <n v="0"/>
  </r>
  <r>
    <m/>
    <m/>
    <m/>
    <m/>
    <m/>
    <m/>
    <x v="32"/>
    <x v="0"/>
    <s v="Brazil"/>
    <x v="6"/>
    <n v="1288.8368238743701"/>
  </r>
  <r>
    <m/>
    <m/>
    <m/>
    <m/>
    <m/>
    <m/>
    <x v="32"/>
    <x v="1"/>
    <s v="Brazil"/>
    <x v="6"/>
    <n v="943.82215052234096"/>
  </r>
  <r>
    <m/>
    <m/>
    <m/>
    <m/>
    <m/>
    <m/>
    <x v="32"/>
    <x v="2"/>
    <s v="Brazil"/>
    <x v="6"/>
    <n v="1761.1350863528301"/>
  </r>
  <r>
    <m/>
    <m/>
    <m/>
    <m/>
    <m/>
    <m/>
    <x v="32"/>
    <x v="3"/>
    <s v="Brazil"/>
    <x v="6"/>
    <n v="932.29799996955103"/>
  </r>
  <r>
    <s v="BASE"/>
    <s v="BaseLine"/>
    <m/>
    <m/>
    <m/>
    <m/>
    <x v="33"/>
    <x v="0"/>
    <s v="Brazil"/>
    <x v="6"/>
    <n v="15.4748533895447"/>
  </r>
  <r>
    <s v="BASE"/>
    <s v="BaseLine"/>
    <m/>
    <m/>
    <m/>
    <m/>
    <x v="33"/>
    <x v="1"/>
    <s v="Brazil"/>
    <x v="6"/>
    <n v="42.124536750980702"/>
  </r>
  <r>
    <s v="BASE"/>
    <s v="BaseLine"/>
    <m/>
    <m/>
    <m/>
    <m/>
    <x v="33"/>
    <x v="2"/>
    <s v="Brazil"/>
    <x v="6"/>
    <n v="21.030326256665901"/>
  </r>
  <r>
    <s v="BASE"/>
    <s v="BaseLine"/>
    <m/>
    <m/>
    <m/>
    <m/>
    <x v="33"/>
    <x v="3"/>
    <s v="Brazil"/>
    <x v="6"/>
    <n v="13.1352895557095"/>
  </r>
  <r>
    <s v="BASE"/>
    <s v="BaseLine"/>
    <m/>
    <m/>
    <m/>
    <m/>
    <x v="34"/>
    <x v="0"/>
    <s v="Brazil"/>
    <x v="6"/>
    <n v="0"/>
  </r>
  <r>
    <s v="BASE"/>
    <s v="BaseLine"/>
    <m/>
    <m/>
    <m/>
    <m/>
    <x v="34"/>
    <x v="1"/>
    <s v="Brazil"/>
    <x v="6"/>
    <n v="0"/>
  </r>
  <r>
    <s v="BASE"/>
    <s v="BaseLine"/>
    <m/>
    <m/>
    <m/>
    <m/>
    <x v="34"/>
    <x v="2"/>
    <s v="Brazil"/>
    <x v="6"/>
    <n v="0"/>
  </r>
  <r>
    <s v="BASE"/>
    <s v="BaseLine"/>
    <m/>
    <m/>
    <m/>
    <m/>
    <x v="34"/>
    <x v="3"/>
    <s v="Brazil"/>
    <x v="6"/>
    <n v="0"/>
  </r>
  <r>
    <s v="BASE"/>
    <s v="BaseLine"/>
    <s v="NY"/>
    <m/>
    <m/>
    <m/>
    <x v="35"/>
    <x v="0"/>
    <s v="Brazil"/>
    <x v="6"/>
    <n v="0"/>
  </r>
  <r>
    <s v="BASE"/>
    <s v="BaseLine"/>
    <s v="NY"/>
    <m/>
    <m/>
    <m/>
    <x v="35"/>
    <x v="1"/>
    <s v="Brazil"/>
    <x v="6"/>
    <n v="0"/>
  </r>
  <r>
    <s v="BASE"/>
    <s v="BaseLine"/>
    <s v="NY"/>
    <m/>
    <m/>
    <m/>
    <x v="35"/>
    <x v="2"/>
    <s v="Brazil"/>
    <x v="6"/>
    <n v="0"/>
  </r>
  <r>
    <s v="BASE"/>
    <s v="BaseLine"/>
    <s v="NY"/>
    <m/>
    <m/>
    <m/>
    <x v="35"/>
    <x v="3"/>
    <s v="Brazil"/>
    <x v="6"/>
    <n v="0"/>
  </r>
  <r>
    <s v="BASE"/>
    <s v="BaseLine"/>
    <s v="PL_Dummy"/>
    <m/>
    <m/>
    <m/>
    <x v="36"/>
    <x v="0"/>
    <s v="Brazil"/>
    <x v="6"/>
    <n v="0"/>
  </r>
  <r>
    <s v="BASE"/>
    <s v="BaseLine"/>
    <s v="PL_Dummy"/>
    <m/>
    <m/>
    <m/>
    <x v="36"/>
    <x v="1"/>
    <s v="Brazil"/>
    <x v="6"/>
    <n v="0"/>
  </r>
  <r>
    <s v="BASE"/>
    <s v="BaseLine"/>
    <s v="PL_Dummy"/>
    <m/>
    <m/>
    <m/>
    <x v="36"/>
    <x v="2"/>
    <s v="Brazil"/>
    <x v="6"/>
    <n v="0"/>
  </r>
  <r>
    <s v="BASE"/>
    <s v="BaseLine"/>
    <s v="PL_Dummy"/>
    <m/>
    <m/>
    <m/>
    <x v="36"/>
    <x v="3"/>
    <s v="Brazil"/>
    <x v="6"/>
    <n v="0"/>
  </r>
  <r>
    <s v="BASE"/>
    <s v="BaseLine"/>
    <s v="PL_Dummy"/>
    <m/>
    <m/>
    <m/>
    <x v="37"/>
    <x v="0"/>
    <s v="Brazil"/>
    <x v="6"/>
    <n v="0"/>
  </r>
  <r>
    <s v="BASE"/>
    <s v="BaseLine"/>
    <s v="PL_Dummy"/>
    <m/>
    <m/>
    <m/>
    <x v="37"/>
    <x v="1"/>
    <s v="Brazil"/>
    <x v="6"/>
    <n v="0"/>
  </r>
  <r>
    <s v="BASE"/>
    <s v="BaseLine"/>
    <s v="PL_Dummy"/>
    <m/>
    <m/>
    <m/>
    <x v="37"/>
    <x v="2"/>
    <s v="Brazil"/>
    <x v="6"/>
    <n v="0"/>
  </r>
  <r>
    <s v="BASE"/>
    <s v="BaseLine"/>
    <s v="PL_Dummy"/>
    <m/>
    <m/>
    <m/>
    <x v="37"/>
    <x v="3"/>
    <s v="Brazil"/>
    <x v="6"/>
    <n v="0"/>
  </r>
  <r>
    <s v="BASE"/>
    <s v="BaseLine"/>
    <m/>
    <m/>
    <m/>
    <m/>
    <x v="38"/>
    <x v="0"/>
    <s v="Brazil"/>
    <x v="6"/>
    <n v="0"/>
  </r>
  <r>
    <s v="BASE"/>
    <s v="BaseLine"/>
    <m/>
    <m/>
    <m/>
    <m/>
    <x v="38"/>
    <x v="1"/>
    <s v="Brazil"/>
    <x v="6"/>
    <n v="0"/>
  </r>
  <r>
    <s v="BASE"/>
    <s v="BaseLine"/>
    <m/>
    <m/>
    <m/>
    <m/>
    <x v="38"/>
    <x v="2"/>
    <s v="Brazil"/>
    <x v="6"/>
    <n v="0"/>
  </r>
  <r>
    <s v="BASE"/>
    <s v="BaseLine"/>
    <m/>
    <m/>
    <m/>
    <m/>
    <x v="38"/>
    <x v="3"/>
    <s v="Brazil"/>
    <x v="6"/>
    <n v="0"/>
  </r>
  <r>
    <s v="BASE"/>
    <s v="BaseLine"/>
    <m/>
    <m/>
    <m/>
    <m/>
    <x v="39"/>
    <x v="0"/>
    <s v="Brazil"/>
    <x v="6"/>
    <n v="0"/>
  </r>
  <r>
    <s v="BASE"/>
    <s v="BaseLine"/>
    <m/>
    <m/>
    <m/>
    <m/>
    <x v="39"/>
    <x v="1"/>
    <s v="Brazil"/>
    <x v="6"/>
    <n v="0"/>
  </r>
  <r>
    <s v="BASE"/>
    <s v="BaseLine"/>
    <m/>
    <m/>
    <m/>
    <m/>
    <x v="39"/>
    <x v="2"/>
    <s v="Brazil"/>
    <x v="6"/>
    <n v="0"/>
  </r>
  <r>
    <s v="BASE"/>
    <s v="BaseLine"/>
    <m/>
    <m/>
    <m/>
    <m/>
    <x v="39"/>
    <x v="3"/>
    <s v="Brazil"/>
    <x v="6"/>
    <n v="0"/>
  </r>
  <r>
    <s v="BASE"/>
    <s v="BaseLine"/>
    <s v="PL_Dummy"/>
    <m/>
    <m/>
    <m/>
    <x v="40"/>
    <x v="0"/>
    <s v="Brazil"/>
    <x v="6"/>
    <n v="0"/>
  </r>
  <r>
    <s v="BASE"/>
    <s v="BaseLine"/>
    <s v="PL_Dummy"/>
    <m/>
    <m/>
    <m/>
    <x v="40"/>
    <x v="1"/>
    <s v="Brazil"/>
    <x v="6"/>
    <n v="0"/>
  </r>
  <r>
    <s v="BASE"/>
    <s v="BaseLine"/>
    <s v="PL_Dummy"/>
    <m/>
    <m/>
    <m/>
    <x v="40"/>
    <x v="2"/>
    <s v="Brazil"/>
    <x v="6"/>
    <n v="0"/>
  </r>
  <r>
    <s v="BASE"/>
    <s v="BaseLine"/>
    <s v="PL_Dummy"/>
    <m/>
    <m/>
    <m/>
    <x v="40"/>
    <x v="3"/>
    <s v="Brazil"/>
    <x v="6"/>
    <n v="0"/>
  </r>
  <r>
    <s v="BASE"/>
    <s v="BaseLine"/>
    <m/>
    <m/>
    <m/>
    <m/>
    <x v="41"/>
    <x v="0"/>
    <s v="Brazil"/>
    <x v="6"/>
    <n v="0"/>
  </r>
  <r>
    <s v="BASE"/>
    <s v="BaseLine"/>
    <m/>
    <m/>
    <m/>
    <m/>
    <x v="41"/>
    <x v="1"/>
    <s v="Brazil"/>
    <x v="6"/>
    <n v="0"/>
  </r>
  <r>
    <s v="BASE"/>
    <s v="BaseLine"/>
    <m/>
    <m/>
    <m/>
    <m/>
    <x v="41"/>
    <x v="2"/>
    <s v="Brazil"/>
    <x v="6"/>
    <n v="4037.6408475461599"/>
  </r>
  <r>
    <s v="BASE"/>
    <s v="BaseLine"/>
    <m/>
    <m/>
    <m/>
    <m/>
    <x v="41"/>
    <x v="3"/>
    <s v="Brazil"/>
    <x v="6"/>
    <n v="0"/>
  </r>
  <r>
    <s v="BASE"/>
    <s v="BaseLine"/>
    <m/>
    <m/>
    <m/>
    <m/>
    <x v="42"/>
    <x v="0"/>
    <s v="Brazil"/>
    <x v="6"/>
    <n v="0"/>
  </r>
  <r>
    <s v="BASE"/>
    <s v="BaseLine"/>
    <m/>
    <m/>
    <m/>
    <m/>
    <x v="42"/>
    <x v="1"/>
    <s v="Brazil"/>
    <x v="6"/>
    <n v="0"/>
  </r>
  <r>
    <s v="BASE"/>
    <s v="BaseLine"/>
    <m/>
    <m/>
    <m/>
    <m/>
    <x v="42"/>
    <x v="2"/>
    <s v="Brazil"/>
    <x v="6"/>
    <n v="3322.8086342491001"/>
  </r>
  <r>
    <s v="BASE"/>
    <s v="BaseLine"/>
    <m/>
    <m/>
    <m/>
    <m/>
    <x v="42"/>
    <x v="3"/>
    <s v="Brazil"/>
    <x v="6"/>
    <n v="0"/>
  </r>
  <r>
    <s v="BASE"/>
    <s v="BaseLine"/>
    <m/>
    <m/>
    <m/>
    <m/>
    <x v="43"/>
    <x v="0"/>
    <s v="Brazil"/>
    <x v="6"/>
    <n v="0"/>
  </r>
  <r>
    <s v="BASE"/>
    <s v="BaseLine"/>
    <m/>
    <m/>
    <m/>
    <m/>
    <x v="43"/>
    <x v="1"/>
    <s v="Brazil"/>
    <x v="6"/>
    <n v="0"/>
  </r>
  <r>
    <s v="BASE"/>
    <s v="BaseLine"/>
    <m/>
    <m/>
    <m/>
    <m/>
    <x v="43"/>
    <x v="2"/>
    <s v="Brazil"/>
    <x v="6"/>
    <n v="0"/>
  </r>
  <r>
    <s v="BASE"/>
    <s v="BaseLine"/>
    <m/>
    <m/>
    <m/>
    <m/>
    <x v="43"/>
    <x v="3"/>
    <s v="Brazil"/>
    <x v="6"/>
    <n v="0"/>
  </r>
  <r>
    <s v="INCREMENTAL"/>
    <s v="Media"/>
    <m/>
    <m/>
    <m/>
    <m/>
    <x v="44"/>
    <x v="0"/>
    <s v="Brazil"/>
    <x v="6"/>
    <n v="0"/>
  </r>
  <r>
    <s v="INCREMENTAL"/>
    <s v="Media"/>
    <m/>
    <m/>
    <m/>
    <m/>
    <x v="44"/>
    <x v="1"/>
    <s v="Brazil"/>
    <x v="6"/>
    <n v="0"/>
  </r>
  <r>
    <s v="INCREMENTAL"/>
    <s v="Media"/>
    <m/>
    <m/>
    <m/>
    <m/>
    <x v="44"/>
    <x v="2"/>
    <s v="Brazil"/>
    <x v="6"/>
    <n v="0"/>
  </r>
  <r>
    <s v="INCREMENTAL"/>
    <s v="Media"/>
    <m/>
    <m/>
    <m/>
    <m/>
    <x v="44"/>
    <x v="3"/>
    <s v="Brazil"/>
    <x v="6"/>
    <n v="0"/>
  </r>
  <r>
    <s v="INCREMENTAL"/>
    <s v="Media"/>
    <m/>
    <m/>
    <m/>
    <m/>
    <x v="45"/>
    <x v="0"/>
    <s v="Brazil"/>
    <x v="6"/>
    <n v="0"/>
  </r>
  <r>
    <s v="INCREMENTAL"/>
    <s v="Media"/>
    <m/>
    <m/>
    <m/>
    <m/>
    <x v="45"/>
    <x v="1"/>
    <s v="Brazil"/>
    <x v="6"/>
    <n v="0"/>
  </r>
  <r>
    <s v="INCREMENTAL"/>
    <s v="Media"/>
    <m/>
    <m/>
    <m/>
    <m/>
    <x v="45"/>
    <x v="2"/>
    <s v="Brazil"/>
    <x v="6"/>
    <n v="0"/>
  </r>
  <r>
    <s v="INCREMENTAL"/>
    <s v="Media"/>
    <m/>
    <m/>
    <m/>
    <m/>
    <x v="45"/>
    <x v="3"/>
    <s v="Brazil"/>
    <x v="6"/>
    <n v="0"/>
  </r>
  <r>
    <s v="BASE"/>
    <s v="BaseLine"/>
    <m/>
    <m/>
    <m/>
    <m/>
    <x v="46"/>
    <x v="0"/>
    <s v="Brazil"/>
    <x v="6"/>
    <n v="0"/>
  </r>
  <r>
    <s v="BASE"/>
    <s v="BaseLine"/>
    <m/>
    <m/>
    <m/>
    <m/>
    <x v="46"/>
    <x v="1"/>
    <s v="Brazil"/>
    <x v="6"/>
    <n v="0"/>
  </r>
  <r>
    <s v="BASE"/>
    <s v="BaseLine"/>
    <m/>
    <m/>
    <m/>
    <m/>
    <x v="46"/>
    <x v="2"/>
    <s v="Brazil"/>
    <x v="6"/>
    <n v="0"/>
  </r>
  <r>
    <s v="BASE"/>
    <s v="BaseLine"/>
    <m/>
    <m/>
    <m/>
    <m/>
    <x v="46"/>
    <x v="3"/>
    <s v="Brazil"/>
    <x v="6"/>
    <n v="0"/>
  </r>
  <r>
    <s v="INCREMENTAL"/>
    <s v="Media"/>
    <m/>
    <m/>
    <m/>
    <m/>
    <x v="47"/>
    <x v="0"/>
    <s v="Brazil"/>
    <x v="6"/>
    <n v="0"/>
  </r>
  <r>
    <s v="INCREMENTAL"/>
    <s v="Media"/>
    <m/>
    <m/>
    <m/>
    <m/>
    <x v="47"/>
    <x v="1"/>
    <s v="Brazil"/>
    <x v="6"/>
    <n v="0"/>
  </r>
  <r>
    <s v="INCREMENTAL"/>
    <s v="Media"/>
    <m/>
    <m/>
    <m/>
    <m/>
    <x v="47"/>
    <x v="2"/>
    <s v="Brazil"/>
    <x v="6"/>
    <n v="0"/>
  </r>
  <r>
    <s v="INCREMENTAL"/>
    <s v="Media"/>
    <m/>
    <m/>
    <m/>
    <m/>
    <x v="47"/>
    <x v="3"/>
    <s v="Brazil"/>
    <x v="6"/>
    <n v="0"/>
  </r>
  <r>
    <s v="INCREMENTAL"/>
    <s v="Media"/>
    <m/>
    <m/>
    <m/>
    <m/>
    <x v="48"/>
    <x v="0"/>
    <s v="Brazil"/>
    <x v="6"/>
    <n v="0"/>
  </r>
  <r>
    <s v="INCREMENTAL"/>
    <s v="Media"/>
    <m/>
    <m/>
    <m/>
    <m/>
    <x v="48"/>
    <x v="1"/>
    <s v="Brazil"/>
    <x v="6"/>
    <n v="0"/>
  </r>
  <r>
    <s v="INCREMENTAL"/>
    <s v="Media"/>
    <m/>
    <m/>
    <m/>
    <m/>
    <x v="48"/>
    <x v="2"/>
    <s v="Brazil"/>
    <x v="6"/>
    <n v="0"/>
  </r>
  <r>
    <s v="INCREMENTAL"/>
    <s v="Media"/>
    <m/>
    <m/>
    <m/>
    <m/>
    <x v="48"/>
    <x v="3"/>
    <s v="Brazil"/>
    <x v="6"/>
    <n v="0"/>
  </r>
  <r>
    <s v="INCREMENTAL"/>
    <s v="Media"/>
    <m/>
    <m/>
    <m/>
    <m/>
    <x v="49"/>
    <x v="0"/>
    <s v="Brazil"/>
    <x v="6"/>
    <n v="0"/>
  </r>
  <r>
    <s v="INCREMENTAL"/>
    <s v="Media"/>
    <m/>
    <m/>
    <m/>
    <m/>
    <x v="49"/>
    <x v="1"/>
    <s v="Brazil"/>
    <x v="6"/>
    <n v="0"/>
  </r>
  <r>
    <s v="INCREMENTAL"/>
    <s v="Media"/>
    <m/>
    <m/>
    <m/>
    <m/>
    <x v="49"/>
    <x v="2"/>
    <s v="Brazil"/>
    <x v="6"/>
    <n v="0"/>
  </r>
  <r>
    <s v="INCREMENTAL"/>
    <s v="Media"/>
    <m/>
    <m/>
    <m/>
    <m/>
    <x v="49"/>
    <x v="3"/>
    <s v="Brazil"/>
    <x v="6"/>
    <n v="0"/>
  </r>
  <r>
    <s v="BASE"/>
    <s v="BaseLine"/>
    <m/>
    <m/>
    <m/>
    <m/>
    <x v="50"/>
    <x v="0"/>
    <s v="Brazil"/>
    <x v="6"/>
    <n v="0"/>
  </r>
  <r>
    <s v="BASE"/>
    <s v="BaseLine"/>
    <m/>
    <m/>
    <m/>
    <m/>
    <x v="50"/>
    <x v="1"/>
    <s v="Brazil"/>
    <x v="6"/>
    <n v="0"/>
  </r>
  <r>
    <s v="BASE"/>
    <s v="BaseLine"/>
    <m/>
    <m/>
    <m/>
    <m/>
    <x v="50"/>
    <x v="2"/>
    <s v="Brazil"/>
    <x v="6"/>
    <n v="0"/>
  </r>
  <r>
    <s v="BASE"/>
    <s v="BaseLine"/>
    <m/>
    <m/>
    <m/>
    <m/>
    <x v="50"/>
    <x v="3"/>
    <s v="Brazil"/>
    <x v="6"/>
    <n v="0"/>
  </r>
  <r>
    <s v="BASE"/>
    <s v="BaseLine"/>
    <m/>
    <m/>
    <m/>
    <m/>
    <x v="51"/>
    <x v="0"/>
    <s v="Brazil"/>
    <x v="6"/>
    <n v="0"/>
  </r>
  <r>
    <s v="BASE"/>
    <s v="BaseLine"/>
    <m/>
    <m/>
    <m/>
    <m/>
    <x v="51"/>
    <x v="1"/>
    <s v="Brazil"/>
    <x v="6"/>
    <n v="0"/>
  </r>
  <r>
    <s v="BASE"/>
    <s v="BaseLine"/>
    <m/>
    <m/>
    <m/>
    <m/>
    <x v="51"/>
    <x v="2"/>
    <s v="Brazil"/>
    <x v="6"/>
    <n v="0"/>
  </r>
  <r>
    <s v="BASE"/>
    <s v="BaseLine"/>
    <m/>
    <m/>
    <m/>
    <m/>
    <x v="51"/>
    <x v="3"/>
    <s v="Brazil"/>
    <x v="6"/>
    <n v="0"/>
  </r>
  <r>
    <s v="INCREMENTAL"/>
    <s v="Media"/>
    <m/>
    <m/>
    <m/>
    <m/>
    <x v="52"/>
    <x v="0"/>
    <s v="Brazil"/>
    <x v="6"/>
    <n v="0"/>
  </r>
  <r>
    <s v="INCREMENTAL"/>
    <s v="Media"/>
    <m/>
    <m/>
    <m/>
    <m/>
    <x v="52"/>
    <x v="1"/>
    <s v="Brazil"/>
    <x v="6"/>
    <n v="0"/>
  </r>
  <r>
    <s v="INCREMENTAL"/>
    <s v="Media"/>
    <m/>
    <m/>
    <m/>
    <m/>
    <x v="52"/>
    <x v="2"/>
    <s v="Brazil"/>
    <x v="6"/>
    <n v="0"/>
  </r>
  <r>
    <s v="INCREMENTAL"/>
    <s v="Media"/>
    <m/>
    <m/>
    <m/>
    <m/>
    <x v="52"/>
    <x v="3"/>
    <s v="Brazil"/>
    <x v="6"/>
    <n v="0"/>
  </r>
  <r>
    <s v="BASE"/>
    <s v="BaseLine"/>
    <m/>
    <m/>
    <m/>
    <m/>
    <x v="53"/>
    <x v="0"/>
    <s v="Brazil"/>
    <x v="6"/>
    <n v="-240.516489519375"/>
  </r>
  <r>
    <s v="BASE"/>
    <s v="BaseLine"/>
    <m/>
    <m/>
    <m/>
    <m/>
    <x v="53"/>
    <x v="1"/>
    <s v="Brazil"/>
    <x v="6"/>
    <n v="-176.131521205192"/>
  </r>
  <r>
    <s v="BASE"/>
    <s v="BaseLine"/>
    <m/>
    <m/>
    <m/>
    <m/>
    <x v="53"/>
    <x v="2"/>
    <s v="Brazil"/>
    <x v="6"/>
    <n v="-328.65450512630002"/>
  </r>
  <r>
    <s v="BASE"/>
    <s v="BaseLine"/>
    <m/>
    <m/>
    <m/>
    <m/>
    <x v="53"/>
    <x v="3"/>
    <s v="Brazil"/>
    <x v="6"/>
    <n v="-173.98094001112099"/>
  </r>
  <r>
    <s v="BASE"/>
    <s v="BaseLine"/>
    <m/>
    <m/>
    <m/>
    <m/>
    <x v="54"/>
    <x v="0"/>
    <s v="Brazil"/>
    <x v="6"/>
    <n v="-418.47933709437098"/>
  </r>
  <r>
    <s v="BASE"/>
    <s v="BaseLine"/>
    <m/>
    <m/>
    <m/>
    <m/>
    <x v="54"/>
    <x v="1"/>
    <s v="Brazil"/>
    <x v="6"/>
    <n v="-2088.7950536789499"/>
  </r>
  <r>
    <s v="BASE"/>
    <s v="BaseLine"/>
    <m/>
    <m/>
    <m/>
    <m/>
    <x v="54"/>
    <x v="2"/>
    <s v="Brazil"/>
    <x v="6"/>
    <n v="-2267.0295167822401"/>
  </r>
  <r>
    <s v="BASE"/>
    <s v="BaseLine"/>
    <m/>
    <m/>
    <m/>
    <m/>
    <x v="54"/>
    <x v="3"/>
    <s v="Brazil"/>
    <x v="6"/>
    <n v="-404.12163492621801"/>
  </r>
  <r>
    <s v="INCREMENTAL"/>
    <s v="Media"/>
    <m/>
    <m/>
    <m/>
    <m/>
    <x v="0"/>
    <x v="0"/>
    <s v="Brazil"/>
    <x v="7"/>
    <n v="0"/>
  </r>
  <r>
    <s v="INCREMENTAL"/>
    <s v="Media"/>
    <m/>
    <m/>
    <m/>
    <m/>
    <x v="0"/>
    <x v="1"/>
    <s v="Brazil"/>
    <x v="7"/>
    <n v="0"/>
  </r>
  <r>
    <s v="INCREMENTAL"/>
    <s v="Media"/>
    <m/>
    <m/>
    <m/>
    <m/>
    <x v="0"/>
    <x v="2"/>
    <s v="Brazil"/>
    <x v="7"/>
    <n v="0"/>
  </r>
  <r>
    <s v="INCREMENTAL"/>
    <s v="Media"/>
    <m/>
    <m/>
    <m/>
    <m/>
    <x v="0"/>
    <x v="3"/>
    <s v="Brazil"/>
    <x v="7"/>
    <n v="0"/>
  </r>
  <r>
    <s v="INCREMENTAL"/>
    <s v="Media"/>
    <m/>
    <m/>
    <m/>
    <m/>
    <x v="1"/>
    <x v="0"/>
    <s v="Brazil"/>
    <x v="7"/>
    <n v="0"/>
  </r>
  <r>
    <s v="INCREMENTAL"/>
    <s v="Media"/>
    <m/>
    <m/>
    <m/>
    <m/>
    <x v="1"/>
    <x v="1"/>
    <s v="Brazil"/>
    <x v="7"/>
    <n v="0"/>
  </r>
  <r>
    <s v="INCREMENTAL"/>
    <s v="Media"/>
    <m/>
    <m/>
    <m/>
    <m/>
    <x v="1"/>
    <x v="2"/>
    <s v="Brazil"/>
    <x v="7"/>
    <n v="0"/>
  </r>
  <r>
    <s v="INCREMENTAL"/>
    <s v="Media"/>
    <m/>
    <m/>
    <m/>
    <m/>
    <x v="1"/>
    <x v="3"/>
    <s v="Brazil"/>
    <x v="7"/>
    <n v="0"/>
  </r>
  <r>
    <s v="INCREMENTAL"/>
    <s v="Media"/>
    <m/>
    <m/>
    <m/>
    <m/>
    <x v="2"/>
    <x v="0"/>
    <s v="Brazil"/>
    <x v="7"/>
    <n v="0"/>
  </r>
  <r>
    <s v="INCREMENTAL"/>
    <s v="Media"/>
    <m/>
    <m/>
    <m/>
    <m/>
    <x v="2"/>
    <x v="1"/>
    <s v="Brazil"/>
    <x v="7"/>
    <n v="0"/>
  </r>
  <r>
    <s v="INCREMENTAL"/>
    <s v="Media"/>
    <m/>
    <m/>
    <m/>
    <m/>
    <x v="2"/>
    <x v="2"/>
    <s v="Brazil"/>
    <x v="7"/>
    <n v="0"/>
  </r>
  <r>
    <s v="INCREMENTAL"/>
    <s v="Media"/>
    <m/>
    <m/>
    <m/>
    <m/>
    <x v="2"/>
    <x v="3"/>
    <s v="Brazil"/>
    <x v="7"/>
    <n v="0"/>
  </r>
  <r>
    <s v="BASE"/>
    <s v="BaseLine"/>
    <m/>
    <m/>
    <m/>
    <m/>
    <x v="3"/>
    <x v="0"/>
    <s v="Brazil"/>
    <x v="7"/>
    <n v="0"/>
  </r>
  <r>
    <s v="BASE"/>
    <s v="BaseLine"/>
    <m/>
    <m/>
    <m/>
    <m/>
    <x v="3"/>
    <x v="1"/>
    <s v="Brazil"/>
    <x v="7"/>
    <n v="0"/>
  </r>
  <r>
    <s v="BASE"/>
    <s v="BaseLine"/>
    <m/>
    <m/>
    <m/>
    <m/>
    <x v="3"/>
    <x v="2"/>
    <s v="Brazil"/>
    <x v="7"/>
    <n v="0"/>
  </r>
  <r>
    <s v="BASE"/>
    <s v="BaseLine"/>
    <m/>
    <m/>
    <m/>
    <m/>
    <x v="3"/>
    <x v="3"/>
    <s v="Brazil"/>
    <x v="7"/>
    <n v="0"/>
  </r>
  <r>
    <s v="BASE"/>
    <s v="BaseLine"/>
    <m/>
    <m/>
    <m/>
    <m/>
    <x v="4"/>
    <x v="0"/>
    <s v="Brazil"/>
    <x v="7"/>
    <n v="0"/>
  </r>
  <r>
    <s v="BASE"/>
    <s v="BaseLine"/>
    <m/>
    <m/>
    <m/>
    <m/>
    <x v="4"/>
    <x v="1"/>
    <s v="Brazil"/>
    <x v="7"/>
    <n v="0"/>
  </r>
  <r>
    <s v="BASE"/>
    <s v="BaseLine"/>
    <m/>
    <m/>
    <m/>
    <m/>
    <x v="4"/>
    <x v="2"/>
    <s v="Brazil"/>
    <x v="7"/>
    <n v="0"/>
  </r>
  <r>
    <s v="BASE"/>
    <s v="BaseLine"/>
    <m/>
    <m/>
    <m/>
    <m/>
    <x v="4"/>
    <x v="3"/>
    <s v="Brazil"/>
    <x v="7"/>
    <n v="0"/>
  </r>
  <r>
    <s v="BASE"/>
    <s v="BaseLine"/>
    <m/>
    <m/>
    <m/>
    <m/>
    <x v="5"/>
    <x v="0"/>
    <s v="Brazil"/>
    <x v="7"/>
    <n v="0"/>
  </r>
  <r>
    <s v="BASE"/>
    <s v="BaseLine"/>
    <m/>
    <m/>
    <m/>
    <m/>
    <x v="5"/>
    <x v="1"/>
    <s v="Brazil"/>
    <x v="7"/>
    <n v="0"/>
  </r>
  <r>
    <s v="BASE"/>
    <s v="BaseLine"/>
    <m/>
    <m/>
    <m/>
    <m/>
    <x v="5"/>
    <x v="2"/>
    <s v="Brazil"/>
    <x v="7"/>
    <n v="0"/>
  </r>
  <r>
    <s v="BASE"/>
    <s v="BaseLine"/>
    <m/>
    <m/>
    <m/>
    <m/>
    <x v="5"/>
    <x v="3"/>
    <s v="Brazil"/>
    <x v="7"/>
    <n v="0"/>
  </r>
  <r>
    <s v="BASE"/>
    <s v="BaseLine"/>
    <m/>
    <m/>
    <m/>
    <m/>
    <x v="6"/>
    <x v="0"/>
    <s v="Brazil"/>
    <x v="7"/>
    <n v="0"/>
  </r>
  <r>
    <s v="BASE"/>
    <s v="BaseLine"/>
    <m/>
    <m/>
    <m/>
    <m/>
    <x v="6"/>
    <x v="1"/>
    <s v="Brazil"/>
    <x v="7"/>
    <n v="0"/>
  </r>
  <r>
    <s v="BASE"/>
    <s v="BaseLine"/>
    <m/>
    <m/>
    <m/>
    <m/>
    <x v="6"/>
    <x v="2"/>
    <s v="Brazil"/>
    <x v="7"/>
    <n v="0"/>
  </r>
  <r>
    <s v="BASE"/>
    <s v="BaseLine"/>
    <m/>
    <m/>
    <m/>
    <m/>
    <x v="6"/>
    <x v="3"/>
    <s v="Brazil"/>
    <x v="7"/>
    <n v="0"/>
  </r>
  <r>
    <s v="BASE"/>
    <s v="BaseLine"/>
    <m/>
    <m/>
    <m/>
    <m/>
    <x v="7"/>
    <x v="0"/>
    <s v="Brazil"/>
    <x v="7"/>
    <n v="0"/>
  </r>
  <r>
    <s v="BASE"/>
    <s v="BaseLine"/>
    <m/>
    <m/>
    <m/>
    <m/>
    <x v="7"/>
    <x v="1"/>
    <s v="Brazil"/>
    <x v="7"/>
    <n v="0"/>
  </r>
  <r>
    <s v="BASE"/>
    <s v="BaseLine"/>
    <m/>
    <m/>
    <m/>
    <m/>
    <x v="7"/>
    <x v="2"/>
    <s v="Brazil"/>
    <x v="7"/>
    <n v="0"/>
  </r>
  <r>
    <s v="BASE"/>
    <s v="BaseLine"/>
    <m/>
    <m/>
    <m/>
    <m/>
    <x v="7"/>
    <x v="3"/>
    <s v="Brazil"/>
    <x v="7"/>
    <n v="0"/>
  </r>
  <r>
    <s v="BASE"/>
    <s v="BaseLine"/>
    <m/>
    <m/>
    <m/>
    <m/>
    <x v="8"/>
    <x v="0"/>
    <s v="Brazil"/>
    <x v="7"/>
    <n v="36.549271885535802"/>
  </r>
  <r>
    <s v="BASE"/>
    <s v="BaseLine"/>
    <m/>
    <m/>
    <m/>
    <m/>
    <x v="8"/>
    <x v="1"/>
    <s v="Brazil"/>
    <x v="7"/>
    <n v="0"/>
  </r>
  <r>
    <s v="BASE"/>
    <s v="BaseLine"/>
    <m/>
    <m/>
    <m/>
    <m/>
    <x v="8"/>
    <x v="2"/>
    <s v="Brazil"/>
    <x v="7"/>
    <n v="0"/>
  </r>
  <r>
    <s v="BASE"/>
    <s v="BaseLine"/>
    <m/>
    <m/>
    <m/>
    <m/>
    <x v="8"/>
    <x v="3"/>
    <s v="Brazil"/>
    <x v="7"/>
    <n v="0"/>
  </r>
  <r>
    <s v="INCREMENTAL"/>
    <s v="Media"/>
    <m/>
    <m/>
    <m/>
    <m/>
    <x v="9"/>
    <x v="0"/>
    <s v="Brazil"/>
    <x v="7"/>
    <n v="0"/>
  </r>
  <r>
    <s v="INCREMENTAL"/>
    <s v="Media"/>
    <m/>
    <m/>
    <m/>
    <m/>
    <x v="9"/>
    <x v="1"/>
    <s v="Brazil"/>
    <x v="7"/>
    <n v="0"/>
  </r>
  <r>
    <s v="INCREMENTAL"/>
    <s v="Media"/>
    <m/>
    <m/>
    <m/>
    <m/>
    <x v="9"/>
    <x v="2"/>
    <s v="Brazil"/>
    <x v="7"/>
    <n v="0"/>
  </r>
  <r>
    <s v="INCREMENTAL"/>
    <s v="Media"/>
    <m/>
    <m/>
    <m/>
    <m/>
    <x v="9"/>
    <x v="3"/>
    <s v="Brazil"/>
    <x v="7"/>
    <n v="0"/>
  </r>
  <r>
    <s v="BASE"/>
    <s v="Price"/>
    <m/>
    <m/>
    <m/>
    <m/>
    <x v="10"/>
    <x v="0"/>
    <s v="Brazil"/>
    <x v="7"/>
    <n v="-971.43026418831096"/>
  </r>
  <r>
    <s v="BASE"/>
    <s v="Price"/>
    <m/>
    <m/>
    <m/>
    <m/>
    <x v="10"/>
    <x v="1"/>
    <s v="Brazil"/>
    <x v="7"/>
    <n v="0"/>
  </r>
  <r>
    <s v="BASE"/>
    <s v="Price"/>
    <m/>
    <m/>
    <m/>
    <m/>
    <x v="10"/>
    <x v="2"/>
    <s v="Brazil"/>
    <x v="7"/>
    <n v="0"/>
  </r>
  <r>
    <s v="BASE"/>
    <s v="Price"/>
    <m/>
    <m/>
    <m/>
    <m/>
    <x v="10"/>
    <x v="3"/>
    <s v="Brazil"/>
    <x v="7"/>
    <n v="0"/>
  </r>
  <r>
    <s v="BASE"/>
    <s v="Price"/>
    <m/>
    <m/>
    <m/>
    <m/>
    <x v="11"/>
    <x v="0"/>
    <s v="Brazil"/>
    <x v="7"/>
    <n v="0"/>
  </r>
  <r>
    <s v="BASE"/>
    <s v="Price"/>
    <m/>
    <m/>
    <m/>
    <m/>
    <x v="11"/>
    <x v="1"/>
    <s v="Brazil"/>
    <x v="7"/>
    <n v="0"/>
  </r>
  <r>
    <s v="BASE"/>
    <s v="Price"/>
    <m/>
    <m/>
    <m/>
    <m/>
    <x v="11"/>
    <x v="2"/>
    <s v="Brazil"/>
    <x v="7"/>
    <n v="0"/>
  </r>
  <r>
    <s v="BASE"/>
    <s v="Price"/>
    <m/>
    <m/>
    <m/>
    <m/>
    <x v="11"/>
    <x v="3"/>
    <s v="Brazil"/>
    <x v="7"/>
    <n v="0"/>
  </r>
  <r>
    <s v="BASE"/>
    <s v="BaseLine"/>
    <m/>
    <m/>
    <m/>
    <m/>
    <x v="12"/>
    <x v="0"/>
    <s v="Brazil"/>
    <x v="7"/>
    <n v="446.21531781347301"/>
  </r>
  <r>
    <s v="BASE"/>
    <s v="BaseLine"/>
    <m/>
    <m/>
    <m/>
    <m/>
    <x v="12"/>
    <x v="1"/>
    <s v="Brazil"/>
    <x v="7"/>
    <n v="804.41815582595302"/>
  </r>
  <r>
    <s v="BASE"/>
    <s v="BaseLine"/>
    <m/>
    <m/>
    <m/>
    <m/>
    <x v="12"/>
    <x v="2"/>
    <s v="Brazil"/>
    <x v="7"/>
    <n v="986.17573421046404"/>
  </r>
  <r>
    <s v="BASE"/>
    <s v="BaseLine"/>
    <m/>
    <m/>
    <m/>
    <m/>
    <x v="12"/>
    <x v="3"/>
    <s v="Brazil"/>
    <x v="7"/>
    <n v="26.119942324057199"/>
  </r>
  <r>
    <s v="INCREMENTAL"/>
    <s v="Media"/>
    <m/>
    <m/>
    <m/>
    <m/>
    <x v="13"/>
    <x v="0"/>
    <s v="Brazil"/>
    <x v="7"/>
    <n v="112.57491279456301"/>
  </r>
  <r>
    <s v="INCREMENTAL"/>
    <s v="Media"/>
    <m/>
    <m/>
    <m/>
    <m/>
    <x v="13"/>
    <x v="1"/>
    <s v="Brazil"/>
    <x v="7"/>
    <n v="139.457780174324"/>
  </r>
  <r>
    <s v="INCREMENTAL"/>
    <s v="Media"/>
    <m/>
    <m/>
    <m/>
    <m/>
    <x v="13"/>
    <x v="2"/>
    <s v="Brazil"/>
    <x v="7"/>
    <n v="123.955269136328"/>
  </r>
  <r>
    <s v="INCREMENTAL"/>
    <s v="Media"/>
    <m/>
    <m/>
    <m/>
    <m/>
    <x v="13"/>
    <x v="3"/>
    <s v="Brazil"/>
    <x v="7"/>
    <n v="0"/>
  </r>
  <r>
    <s v="INCREMENTAL"/>
    <s v="Media"/>
    <m/>
    <m/>
    <m/>
    <m/>
    <x v="14"/>
    <x v="0"/>
    <s v="Brazil"/>
    <x v="7"/>
    <n v="0"/>
  </r>
  <r>
    <s v="INCREMENTAL"/>
    <s v="Media"/>
    <m/>
    <m/>
    <m/>
    <m/>
    <x v="14"/>
    <x v="1"/>
    <s v="Brazil"/>
    <x v="7"/>
    <n v="0"/>
  </r>
  <r>
    <s v="INCREMENTAL"/>
    <s v="Media"/>
    <m/>
    <m/>
    <m/>
    <m/>
    <x v="14"/>
    <x v="2"/>
    <s v="Brazil"/>
    <x v="7"/>
    <n v="0"/>
  </r>
  <r>
    <s v="INCREMENTAL"/>
    <s v="Media"/>
    <m/>
    <m/>
    <m/>
    <m/>
    <x v="14"/>
    <x v="3"/>
    <s v="Brazil"/>
    <x v="7"/>
    <n v="0"/>
  </r>
  <r>
    <s v="INCREMENTAL"/>
    <s v="Media"/>
    <m/>
    <m/>
    <m/>
    <m/>
    <x v="15"/>
    <x v="0"/>
    <s v="Brazil"/>
    <x v="7"/>
    <n v="5.1598406081045702"/>
  </r>
  <r>
    <s v="INCREMENTAL"/>
    <s v="Media"/>
    <m/>
    <m/>
    <m/>
    <m/>
    <x v="15"/>
    <x v="1"/>
    <s v="Brazil"/>
    <x v="7"/>
    <n v="4.7749353812222202"/>
  </r>
  <r>
    <s v="INCREMENTAL"/>
    <s v="Media"/>
    <m/>
    <m/>
    <m/>
    <m/>
    <x v="15"/>
    <x v="2"/>
    <s v="Brazil"/>
    <x v="7"/>
    <n v="3.25738055449651"/>
  </r>
  <r>
    <s v="INCREMENTAL"/>
    <s v="Media"/>
    <m/>
    <m/>
    <m/>
    <m/>
    <x v="15"/>
    <x v="3"/>
    <s v="Brazil"/>
    <x v="7"/>
    <n v="0"/>
  </r>
  <r>
    <s v="INCREMENTAL"/>
    <s v="Media"/>
    <m/>
    <m/>
    <m/>
    <m/>
    <x v="16"/>
    <x v="0"/>
    <s v="Brazil"/>
    <x v="7"/>
    <n v="0"/>
  </r>
  <r>
    <s v="INCREMENTAL"/>
    <s v="Media"/>
    <m/>
    <m/>
    <m/>
    <m/>
    <x v="16"/>
    <x v="1"/>
    <s v="Brazil"/>
    <x v="7"/>
    <n v="0"/>
  </r>
  <r>
    <s v="INCREMENTAL"/>
    <s v="Media"/>
    <m/>
    <m/>
    <m/>
    <m/>
    <x v="16"/>
    <x v="2"/>
    <s v="Brazil"/>
    <x v="7"/>
    <n v="0"/>
  </r>
  <r>
    <s v="INCREMENTAL"/>
    <s v="Media"/>
    <m/>
    <m/>
    <m/>
    <m/>
    <x v="16"/>
    <x v="3"/>
    <s v="Brazil"/>
    <x v="7"/>
    <n v="0"/>
  </r>
  <r>
    <s v="INCREMENTAL"/>
    <s v="Media"/>
    <m/>
    <m/>
    <m/>
    <m/>
    <x v="17"/>
    <x v="0"/>
    <s v="Brazil"/>
    <x v="7"/>
    <n v="3.4110628636866398"/>
  </r>
  <r>
    <s v="INCREMENTAL"/>
    <s v="Media"/>
    <m/>
    <m/>
    <m/>
    <m/>
    <x v="17"/>
    <x v="1"/>
    <s v="Brazil"/>
    <x v="7"/>
    <n v="2.0915288877433902"/>
  </r>
  <r>
    <s v="INCREMENTAL"/>
    <s v="Media"/>
    <m/>
    <m/>
    <m/>
    <m/>
    <x v="17"/>
    <x v="2"/>
    <s v="Brazil"/>
    <x v="7"/>
    <n v="2.0991744925244902"/>
  </r>
  <r>
    <s v="INCREMENTAL"/>
    <s v="Media"/>
    <m/>
    <m/>
    <m/>
    <m/>
    <x v="17"/>
    <x v="3"/>
    <s v="Brazil"/>
    <x v="7"/>
    <n v="0"/>
  </r>
  <r>
    <s v="INCREMENTAL"/>
    <s v="Media"/>
    <m/>
    <m/>
    <m/>
    <m/>
    <x v="18"/>
    <x v="0"/>
    <s v="Brazil"/>
    <x v="7"/>
    <n v="0"/>
  </r>
  <r>
    <s v="INCREMENTAL"/>
    <s v="Media"/>
    <m/>
    <m/>
    <m/>
    <m/>
    <x v="18"/>
    <x v="1"/>
    <s v="Brazil"/>
    <x v="7"/>
    <n v="0"/>
  </r>
  <r>
    <s v="INCREMENTAL"/>
    <s v="Media"/>
    <m/>
    <m/>
    <m/>
    <m/>
    <x v="18"/>
    <x v="2"/>
    <s v="Brazil"/>
    <x v="7"/>
    <n v="0"/>
  </r>
  <r>
    <s v="INCREMENTAL"/>
    <s v="Media"/>
    <m/>
    <m/>
    <m/>
    <m/>
    <x v="18"/>
    <x v="3"/>
    <s v="Brazil"/>
    <x v="7"/>
    <n v="0"/>
  </r>
  <r>
    <s v="INCREMENTAL"/>
    <s v="Media"/>
    <m/>
    <m/>
    <m/>
    <m/>
    <x v="19"/>
    <x v="0"/>
    <s v="Brazil"/>
    <x v="7"/>
    <n v="19.206989593093802"/>
  </r>
  <r>
    <s v="INCREMENTAL"/>
    <s v="Media"/>
    <m/>
    <m/>
    <m/>
    <m/>
    <x v="19"/>
    <x v="1"/>
    <s v="Brazil"/>
    <x v="7"/>
    <n v="21.840727043803401"/>
  </r>
  <r>
    <s v="INCREMENTAL"/>
    <s v="Media"/>
    <m/>
    <m/>
    <m/>
    <m/>
    <x v="19"/>
    <x v="2"/>
    <s v="Brazil"/>
    <x v="7"/>
    <n v="20.595423672869501"/>
  </r>
  <r>
    <s v="INCREMENTAL"/>
    <s v="Media"/>
    <m/>
    <m/>
    <m/>
    <m/>
    <x v="19"/>
    <x v="3"/>
    <s v="Brazil"/>
    <x v="7"/>
    <n v="0"/>
  </r>
  <r>
    <s v="INCREMENTAL"/>
    <s v="Media"/>
    <m/>
    <m/>
    <m/>
    <m/>
    <x v="20"/>
    <x v="0"/>
    <s v="Brazil"/>
    <x v="7"/>
    <n v="0"/>
  </r>
  <r>
    <s v="INCREMENTAL"/>
    <s v="Media"/>
    <m/>
    <m/>
    <m/>
    <m/>
    <x v="20"/>
    <x v="1"/>
    <s v="Brazil"/>
    <x v="7"/>
    <n v="0"/>
  </r>
  <r>
    <s v="INCREMENTAL"/>
    <s v="Media"/>
    <m/>
    <m/>
    <m/>
    <m/>
    <x v="20"/>
    <x v="2"/>
    <s v="Brazil"/>
    <x v="7"/>
    <n v="0"/>
  </r>
  <r>
    <s v="INCREMENTAL"/>
    <s v="Media"/>
    <m/>
    <m/>
    <m/>
    <m/>
    <x v="20"/>
    <x v="3"/>
    <s v="Brazil"/>
    <x v="7"/>
    <n v="0"/>
  </r>
  <r>
    <s v="INCREMENTAL"/>
    <s v="Media"/>
    <m/>
    <m/>
    <m/>
    <m/>
    <x v="21"/>
    <x v="0"/>
    <s v="Brazil"/>
    <x v="7"/>
    <n v="0.647035762658834"/>
  </r>
  <r>
    <s v="INCREMENTAL"/>
    <s v="Media"/>
    <m/>
    <m/>
    <m/>
    <m/>
    <x v="21"/>
    <x v="1"/>
    <s v="Brazil"/>
    <x v="7"/>
    <n v="0.63193029967334602"/>
  </r>
  <r>
    <s v="INCREMENTAL"/>
    <s v="Media"/>
    <m/>
    <m/>
    <m/>
    <m/>
    <x v="21"/>
    <x v="2"/>
    <s v="Brazil"/>
    <x v="7"/>
    <n v="0.59945653337889604"/>
  </r>
  <r>
    <s v="INCREMENTAL"/>
    <s v="Media"/>
    <m/>
    <m/>
    <m/>
    <m/>
    <x v="21"/>
    <x v="3"/>
    <s v="Brazil"/>
    <x v="7"/>
    <n v="0"/>
  </r>
  <r>
    <s v="INCREMENTAL"/>
    <s v="Media"/>
    <m/>
    <m/>
    <m/>
    <m/>
    <x v="22"/>
    <x v="0"/>
    <s v="Brazil"/>
    <x v="7"/>
    <n v="0"/>
  </r>
  <r>
    <s v="INCREMENTAL"/>
    <s v="Media"/>
    <m/>
    <m/>
    <m/>
    <m/>
    <x v="22"/>
    <x v="1"/>
    <s v="Brazil"/>
    <x v="7"/>
    <n v="0"/>
  </r>
  <r>
    <s v="INCREMENTAL"/>
    <s v="Media"/>
    <m/>
    <m/>
    <m/>
    <m/>
    <x v="22"/>
    <x v="2"/>
    <s v="Brazil"/>
    <x v="7"/>
    <n v="0"/>
  </r>
  <r>
    <s v="INCREMENTAL"/>
    <s v="Media"/>
    <m/>
    <m/>
    <m/>
    <m/>
    <x v="22"/>
    <x v="3"/>
    <s v="Brazil"/>
    <x v="7"/>
    <n v="0"/>
  </r>
  <r>
    <s v="INCREMENTAL"/>
    <s v="Media"/>
    <m/>
    <m/>
    <m/>
    <m/>
    <x v="23"/>
    <x v="0"/>
    <s v="Brazil"/>
    <x v="7"/>
    <n v="0"/>
  </r>
  <r>
    <s v="INCREMENTAL"/>
    <s v="Media"/>
    <m/>
    <m/>
    <m/>
    <m/>
    <x v="23"/>
    <x v="1"/>
    <s v="Brazil"/>
    <x v="7"/>
    <n v="0"/>
  </r>
  <r>
    <s v="INCREMENTAL"/>
    <s v="Media"/>
    <m/>
    <m/>
    <m/>
    <m/>
    <x v="23"/>
    <x v="2"/>
    <s v="Brazil"/>
    <x v="7"/>
    <n v="0"/>
  </r>
  <r>
    <s v="INCREMENTAL"/>
    <s v="Media"/>
    <m/>
    <m/>
    <m/>
    <m/>
    <x v="23"/>
    <x v="3"/>
    <s v="Brazil"/>
    <x v="7"/>
    <n v="0"/>
  </r>
  <r>
    <s v="INCREMENTAL"/>
    <s v="Media"/>
    <m/>
    <m/>
    <m/>
    <m/>
    <x v="24"/>
    <x v="0"/>
    <s v="Brazil"/>
    <x v="7"/>
    <n v="0"/>
  </r>
  <r>
    <s v="INCREMENTAL"/>
    <s v="Media"/>
    <m/>
    <m/>
    <m/>
    <m/>
    <x v="24"/>
    <x v="1"/>
    <s v="Brazil"/>
    <x v="7"/>
    <n v="0"/>
  </r>
  <r>
    <s v="INCREMENTAL"/>
    <s v="Media"/>
    <m/>
    <m/>
    <m/>
    <m/>
    <x v="24"/>
    <x v="2"/>
    <s v="Brazil"/>
    <x v="7"/>
    <n v="0"/>
  </r>
  <r>
    <s v="INCREMENTAL"/>
    <s v="Media"/>
    <m/>
    <m/>
    <m/>
    <m/>
    <x v="24"/>
    <x v="3"/>
    <s v="Brazil"/>
    <x v="7"/>
    <n v="0"/>
  </r>
  <r>
    <s v="BASE"/>
    <s v="BaseLine"/>
    <m/>
    <m/>
    <m/>
    <m/>
    <x v="25"/>
    <x v="0"/>
    <s v="Brazil"/>
    <x v="7"/>
    <n v="0"/>
  </r>
  <r>
    <s v="BASE"/>
    <s v="BaseLine"/>
    <m/>
    <m/>
    <m/>
    <m/>
    <x v="25"/>
    <x v="1"/>
    <s v="Brazil"/>
    <x v="7"/>
    <n v="265.63684272899599"/>
  </r>
  <r>
    <s v="BASE"/>
    <s v="BaseLine"/>
    <m/>
    <m/>
    <m/>
    <m/>
    <x v="25"/>
    <x v="2"/>
    <s v="Brazil"/>
    <x v="7"/>
    <n v="0"/>
  </r>
  <r>
    <s v="BASE"/>
    <s v="BaseLine"/>
    <m/>
    <m/>
    <m/>
    <m/>
    <x v="25"/>
    <x v="3"/>
    <s v="Brazil"/>
    <x v="7"/>
    <n v="0"/>
  </r>
  <r>
    <s v="BASE"/>
    <s v="BaseLine"/>
    <m/>
    <m/>
    <m/>
    <m/>
    <x v="26"/>
    <x v="0"/>
    <s v="Brazil"/>
    <x v="7"/>
    <n v="0"/>
  </r>
  <r>
    <s v="BASE"/>
    <s v="BaseLine"/>
    <m/>
    <m/>
    <m/>
    <m/>
    <x v="26"/>
    <x v="1"/>
    <s v="Brazil"/>
    <x v="7"/>
    <n v="0"/>
  </r>
  <r>
    <s v="BASE"/>
    <s v="BaseLine"/>
    <m/>
    <m/>
    <m/>
    <m/>
    <x v="26"/>
    <x v="2"/>
    <s v="Brazil"/>
    <x v="7"/>
    <n v="0"/>
  </r>
  <r>
    <s v="BASE"/>
    <s v="BaseLine"/>
    <m/>
    <m/>
    <m/>
    <m/>
    <x v="26"/>
    <x v="3"/>
    <s v="Brazil"/>
    <x v="7"/>
    <n v="0"/>
  </r>
  <r>
    <s v="INCREMENTAL"/>
    <s v="Media"/>
    <m/>
    <m/>
    <m/>
    <m/>
    <x v="27"/>
    <x v="0"/>
    <s v="Brazil"/>
    <x v="7"/>
    <n v="0"/>
  </r>
  <r>
    <s v="INCREMENTAL"/>
    <s v="Media"/>
    <m/>
    <m/>
    <m/>
    <m/>
    <x v="27"/>
    <x v="1"/>
    <s v="Brazil"/>
    <x v="7"/>
    <n v="0"/>
  </r>
  <r>
    <s v="INCREMENTAL"/>
    <s v="Media"/>
    <m/>
    <m/>
    <m/>
    <m/>
    <x v="27"/>
    <x v="2"/>
    <s v="Brazil"/>
    <x v="7"/>
    <n v="0"/>
  </r>
  <r>
    <s v="INCREMENTAL"/>
    <s v="Media"/>
    <m/>
    <m/>
    <m/>
    <m/>
    <x v="27"/>
    <x v="3"/>
    <s v="Brazil"/>
    <x v="7"/>
    <n v="0"/>
  </r>
  <r>
    <s v="INCREMENTAL"/>
    <s v="Media"/>
    <m/>
    <m/>
    <m/>
    <m/>
    <x v="28"/>
    <x v="0"/>
    <s v="Brazil"/>
    <x v="7"/>
    <n v="0"/>
  </r>
  <r>
    <s v="INCREMENTAL"/>
    <s v="Media"/>
    <m/>
    <m/>
    <m/>
    <m/>
    <x v="28"/>
    <x v="1"/>
    <s v="Brazil"/>
    <x v="7"/>
    <n v="0"/>
  </r>
  <r>
    <s v="INCREMENTAL"/>
    <s v="Media"/>
    <m/>
    <m/>
    <m/>
    <m/>
    <x v="28"/>
    <x v="2"/>
    <s v="Brazil"/>
    <x v="7"/>
    <n v="0"/>
  </r>
  <r>
    <s v="INCREMENTAL"/>
    <s v="Media"/>
    <m/>
    <m/>
    <m/>
    <m/>
    <x v="28"/>
    <x v="3"/>
    <s v="Brazil"/>
    <x v="7"/>
    <n v="0"/>
  </r>
  <r>
    <s v="BASE"/>
    <s v="BaseLine"/>
    <m/>
    <m/>
    <m/>
    <m/>
    <x v="29"/>
    <x v="0"/>
    <s v="Brazil"/>
    <x v="7"/>
    <n v="0"/>
  </r>
  <r>
    <s v="BASE"/>
    <s v="BaseLine"/>
    <m/>
    <m/>
    <m/>
    <m/>
    <x v="29"/>
    <x v="1"/>
    <s v="Brazil"/>
    <x v="7"/>
    <n v="484.90904554646102"/>
  </r>
  <r>
    <s v="BASE"/>
    <s v="BaseLine"/>
    <m/>
    <m/>
    <m/>
    <m/>
    <x v="29"/>
    <x v="2"/>
    <s v="Brazil"/>
    <x v="7"/>
    <n v="0"/>
  </r>
  <r>
    <s v="BASE"/>
    <s v="BaseLine"/>
    <m/>
    <m/>
    <m/>
    <m/>
    <x v="29"/>
    <x v="3"/>
    <s v="Brazil"/>
    <x v="7"/>
    <n v="0"/>
  </r>
  <r>
    <s v="BASE"/>
    <s v="BaseLine"/>
    <m/>
    <m/>
    <m/>
    <m/>
    <x v="30"/>
    <x v="0"/>
    <s v="Brazil"/>
    <x v="7"/>
    <n v="0"/>
  </r>
  <r>
    <s v="BASE"/>
    <s v="BaseLine"/>
    <m/>
    <m/>
    <m/>
    <m/>
    <x v="30"/>
    <x v="1"/>
    <s v="Brazil"/>
    <x v="7"/>
    <n v="517.57129187854696"/>
  </r>
  <r>
    <s v="BASE"/>
    <s v="BaseLine"/>
    <m/>
    <m/>
    <m/>
    <m/>
    <x v="30"/>
    <x v="2"/>
    <s v="Brazil"/>
    <x v="7"/>
    <n v="0"/>
  </r>
  <r>
    <s v="BASE"/>
    <s v="BaseLine"/>
    <m/>
    <m/>
    <m/>
    <m/>
    <x v="30"/>
    <x v="3"/>
    <s v="Brazil"/>
    <x v="7"/>
    <n v="0"/>
  </r>
  <r>
    <s v="INCREMENTAL"/>
    <s v="Media"/>
    <m/>
    <m/>
    <m/>
    <m/>
    <x v="31"/>
    <x v="0"/>
    <s v="Brazil"/>
    <x v="7"/>
    <n v="0"/>
  </r>
  <r>
    <s v="INCREMENTAL"/>
    <s v="Media"/>
    <m/>
    <m/>
    <m/>
    <m/>
    <x v="31"/>
    <x v="1"/>
    <s v="Brazil"/>
    <x v="7"/>
    <n v="0"/>
  </r>
  <r>
    <s v="INCREMENTAL"/>
    <s v="Media"/>
    <m/>
    <m/>
    <m/>
    <m/>
    <x v="31"/>
    <x v="2"/>
    <s v="Brazil"/>
    <x v="7"/>
    <n v="0"/>
  </r>
  <r>
    <s v="INCREMENTAL"/>
    <s v="Media"/>
    <m/>
    <m/>
    <m/>
    <m/>
    <x v="31"/>
    <x v="3"/>
    <s v="Brazil"/>
    <x v="7"/>
    <n v="0"/>
  </r>
  <r>
    <m/>
    <m/>
    <m/>
    <m/>
    <m/>
    <m/>
    <x v="32"/>
    <x v="0"/>
    <s v="Brazil"/>
    <x v="7"/>
    <n v="1288.8368238743701"/>
  </r>
  <r>
    <m/>
    <m/>
    <m/>
    <m/>
    <m/>
    <m/>
    <x v="32"/>
    <x v="1"/>
    <s v="Brazil"/>
    <x v="7"/>
    <n v="943.82215052234096"/>
  </r>
  <r>
    <m/>
    <m/>
    <m/>
    <m/>
    <m/>
    <m/>
    <x v="32"/>
    <x v="2"/>
    <s v="Brazil"/>
    <x v="7"/>
    <n v="1761.1350863528301"/>
  </r>
  <r>
    <m/>
    <m/>
    <m/>
    <m/>
    <m/>
    <m/>
    <x v="32"/>
    <x v="3"/>
    <s v="Brazil"/>
    <x v="7"/>
    <n v="932.29799996955103"/>
  </r>
  <r>
    <s v="BASE"/>
    <s v="BaseLine"/>
    <m/>
    <m/>
    <m/>
    <m/>
    <x v="33"/>
    <x v="0"/>
    <s v="Brazil"/>
    <x v="7"/>
    <n v="-106.76951388329999"/>
  </r>
  <r>
    <s v="BASE"/>
    <s v="BaseLine"/>
    <m/>
    <m/>
    <m/>
    <m/>
    <x v="33"/>
    <x v="1"/>
    <s v="Brazil"/>
    <x v="7"/>
    <n v="-290.64031808534702"/>
  </r>
  <r>
    <s v="BASE"/>
    <s v="BaseLine"/>
    <m/>
    <m/>
    <m/>
    <m/>
    <x v="33"/>
    <x v="2"/>
    <s v="Brazil"/>
    <x v="7"/>
    <n v="-145.099772819073"/>
  </r>
  <r>
    <s v="BASE"/>
    <s v="BaseLine"/>
    <m/>
    <m/>
    <m/>
    <m/>
    <x v="33"/>
    <x v="3"/>
    <s v="Brazil"/>
    <x v="7"/>
    <n v="-90.627577869462897"/>
  </r>
  <r>
    <s v="BASE"/>
    <s v="BaseLine"/>
    <m/>
    <m/>
    <m/>
    <m/>
    <x v="34"/>
    <x v="0"/>
    <s v="Brazil"/>
    <x v="7"/>
    <n v="0"/>
  </r>
  <r>
    <s v="BASE"/>
    <s v="BaseLine"/>
    <m/>
    <m/>
    <m/>
    <m/>
    <x v="34"/>
    <x v="1"/>
    <s v="Brazil"/>
    <x v="7"/>
    <n v="0"/>
  </r>
  <r>
    <s v="BASE"/>
    <s v="BaseLine"/>
    <m/>
    <m/>
    <m/>
    <m/>
    <x v="34"/>
    <x v="2"/>
    <s v="Brazil"/>
    <x v="7"/>
    <n v="0"/>
  </r>
  <r>
    <s v="BASE"/>
    <s v="BaseLine"/>
    <m/>
    <m/>
    <m/>
    <m/>
    <x v="34"/>
    <x v="3"/>
    <s v="Brazil"/>
    <x v="7"/>
    <n v="0"/>
  </r>
  <r>
    <s v="BASE"/>
    <s v="BaseLine"/>
    <s v="NY"/>
    <m/>
    <m/>
    <m/>
    <x v="35"/>
    <x v="0"/>
    <s v="Brazil"/>
    <x v="7"/>
    <n v="0"/>
  </r>
  <r>
    <s v="BASE"/>
    <s v="BaseLine"/>
    <s v="NY"/>
    <m/>
    <m/>
    <m/>
    <x v="35"/>
    <x v="1"/>
    <s v="Brazil"/>
    <x v="7"/>
    <n v="0"/>
  </r>
  <r>
    <s v="BASE"/>
    <s v="BaseLine"/>
    <s v="NY"/>
    <m/>
    <m/>
    <m/>
    <x v="35"/>
    <x v="2"/>
    <s v="Brazil"/>
    <x v="7"/>
    <n v="0"/>
  </r>
  <r>
    <s v="BASE"/>
    <s v="BaseLine"/>
    <s v="NY"/>
    <m/>
    <m/>
    <m/>
    <x v="35"/>
    <x v="3"/>
    <s v="Brazil"/>
    <x v="7"/>
    <n v="0"/>
  </r>
  <r>
    <s v="BASE"/>
    <s v="BaseLine"/>
    <s v="PL_Dummy"/>
    <m/>
    <m/>
    <m/>
    <x v="36"/>
    <x v="0"/>
    <s v="Brazil"/>
    <x v="7"/>
    <n v="0"/>
  </r>
  <r>
    <s v="BASE"/>
    <s v="BaseLine"/>
    <s v="PL_Dummy"/>
    <m/>
    <m/>
    <m/>
    <x v="36"/>
    <x v="1"/>
    <s v="Brazil"/>
    <x v="7"/>
    <n v="0"/>
  </r>
  <r>
    <s v="BASE"/>
    <s v="BaseLine"/>
    <s v="PL_Dummy"/>
    <m/>
    <m/>
    <m/>
    <x v="36"/>
    <x v="2"/>
    <s v="Brazil"/>
    <x v="7"/>
    <n v="-2003.6281531362499"/>
  </r>
  <r>
    <s v="BASE"/>
    <s v="BaseLine"/>
    <s v="PL_Dummy"/>
    <m/>
    <m/>
    <m/>
    <x v="36"/>
    <x v="3"/>
    <s v="Brazil"/>
    <x v="7"/>
    <n v="0"/>
  </r>
  <r>
    <s v="BASE"/>
    <s v="BaseLine"/>
    <s v="PL_Dummy"/>
    <m/>
    <m/>
    <m/>
    <x v="37"/>
    <x v="0"/>
    <s v="Brazil"/>
    <x v="7"/>
    <n v="0"/>
  </r>
  <r>
    <s v="BASE"/>
    <s v="BaseLine"/>
    <s v="PL_Dummy"/>
    <m/>
    <m/>
    <m/>
    <x v="37"/>
    <x v="1"/>
    <s v="Brazil"/>
    <x v="7"/>
    <n v="0"/>
  </r>
  <r>
    <s v="BASE"/>
    <s v="BaseLine"/>
    <s v="PL_Dummy"/>
    <m/>
    <m/>
    <m/>
    <x v="37"/>
    <x v="2"/>
    <s v="Brazil"/>
    <x v="7"/>
    <n v="0"/>
  </r>
  <r>
    <s v="BASE"/>
    <s v="BaseLine"/>
    <s v="PL_Dummy"/>
    <m/>
    <m/>
    <m/>
    <x v="37"/>
    <x v="3"/>
    <s v="Brazil"/>
    <x v="7"/>
    <n v="0"/>
  </r>
  <r>
    <s v="BASE"/>
    <s v="BaseLine"/>
    <m/>
    <m/>
    <m/>
    <m/>
    <x v="38"/>
    <x v="0"/>
    <s v="Brazil"/>
    <x v="7"/>
    <n v="0"/>
  </r>
  <r>
    <s v="BASE"/>
    <s v="BaseLine"/>
    <m/>
    <m/>
    <m/>
    <m/>
    <x v="38"/>
    <x v="1"/>
    <s v="Brazil"/>
    <x v="7"/>
    <n v="0"/>
  </r>
  <r>
    <s v="BASE"/>
    <s v="BaseLine"/>
    <m/>
    <m/>
    <m/>
    <m/>
    <x v="38"/>
    <x v="2"/>
    <s v="Brazil"/>
    <x v="7"/>
    <n v="0"/>
  </r>
  <r>
    <s v="BASE"/>
    <s v="BaseLine"/>
    <m/>
    <m/>
    <m/>
    <m/>
    <x v="38"/>
    <x v="3"/>
    <s v="Brazil"/>
    <x v="7"/>
    <n v="0"/>
  </r>
  <r>
    <s v="BASE"/>
    <s v="BaseLine"/>
    <m/>
    <m/>
    <m/>
    <m/>
    <x v="39"/>
    <x v="0"/>
    <s v="Brazil"/>
    <x v="7"/>
    <n v="0"/>
  </r>
  <r>
    <s v="BASE"/>
    <s v="BaseLine"/>
    <m/>
    <m/>
    <m/>
    <m/>
    <x v="39"/>
    <x v="1"/>
    <s v="Brazil"/>
    <x v="7"/>
    <n v="0"/>
  </r>
  <r>
    <s v="BASE"/>
    <s v="BaseLine"/>
    <m/>
    <m/>
    <m/>
    <m/>
    <x v="39"/>
    <x v="2"/>
    <s v="Brazil"/>
    <x v="7"/>
    <n v="0"/>
  </r>
  <r>
    <s v="BASE"/>
    <s v="BaseLine"/>
    <m/>
    <m/>
    <m/>
    <m/>
    <x v="39"/>
    <x v="3"/>
    <s v="Brazil"/>
    <x v="7"/>
    <n v="0"/>
  </r>
  <r>
    <s v="BASE"/>
    <s v="BaseLine"/>
    <s v="PL_Dummy"/>
    <m/>
    <m/>
    <m/>
    <x v="40"/>
    <x v="0"/>
    <s v="Brazil"/>
    <x v="7"/>
    <n v="0"/>
  </r>
  <r>
    <s v="BASE"/>
    <s v="BaseLine"/>
    <s v="PL_Dummy"/>
    <m/>
    <m/>
    <m/>
    <x v="40"/>
    <x v="1"/>
    <s v="Brazil"/>
    <x v="7"/>
    <n v="0"/>
  </r>
  <r>
    <s v="BASE"/>
    <s v="BaseLine"/>
    <s v="PL_Dummy"/>
    <m/>
    <m/>
    <m/>
    <x v="40"/>
    <x v="2"/>
    <s v="Brazil"/>
    <x v="7"/>
    <n v="0"/>
  </r>
  <r>
    <s v="BASE"/>
    <s v="BaseLine"/>
    <s v="PL_Dummy"/>
    <m/>
    <m/>
    <m/>
    <x v="40"/>
    <x v="3"/>
    <s v="Brazil"/>
    <x v="7"/>
    <n v="0"/>
  </r>
  <r>
    <s v="BASE"/>
    <s v="BaseLine"/>
    <m/>
    <m/>
    <m/>
    <m/>
    <x v="41"/>
    <x v="0"/>
    <s v="Brazil"/>
    <x v="7"/>
    <n v="0"/>
  </r>
  <r>
    <s v="BASE"/>
    <s v="BaseLine"/>
    <m/>
    <m/>
    <m/>
    <m/>
    <x v="41"/>
    <x v="1"/>
    <s v="Brazil"/>
    <x v="7"/>
    <n v="0"/>
  </r>
  <r>
    <s v="BASE"/>
    <s v="BaseLine"/>
    <m/>
    <m/>
    <m/>
    <m/>
    <x v="41"/>
    <x v="2"/>
    <s v="Brazil"/>
    <x v="7"/>
    <n v="3440.64829226235"/>
  </r>
  <r>
    <s v="BASE"/>
    <s v="BaseLine"/>
    <m/>
    <m/>
    <m/>
    <m/>
    <x v="41"/>
    <x v="3"/>
    <s v="Brazil"/>
    <x v="7"/>
    <n v="0"/>
  </r>
  <r>
    <s v="BASE"/>
    <s v="BaseLine"/>
    <m/>
    <m/>
    <m/>
    <m/>
    <x v="42"/>
    <x v="0"/>
    <s v="Brazil"/>
    <x v="7"/>
    <n v="0"/>
  </r>
  <r>
    <s v="BASE"/>
    <s v="BaseLine"/>
    <m/>
    <m/>
    <m/>
    <m/>
    <x v="42"/>
    <x v="1"/>
    <s v="Brazil"/>
    <x v="7"/>
    <n v="0"/>
  </r>
  <r>
    <s v="BASE"/>
    <s v="BaseLine"/>
    <m/>
    <m/>
    <m/>
    <m/>
    <x v="42"/>
    <x v="2"/>
    <s v="Brazil"/>
    <x v="7"/>
    <n v="3326.5132670359098"/>
  </r>
  <r>
    <s v="BASE"/>
    <s v="BaseLine"/>
    <m/>
    <m/>
    <m/>
    <m/>
    <x v="42"/>
    <x v="3"/>
    <s v="Brazil"/>
    <x v="7"/>
    <n v="0"/>
  </r>
  <r>
    <s v="BASE"/>
    <s v="BaseLine"/>
    <m/>
    <m/>
    <m/>
    <m/>
    <x v="43"/>
    <x v="0"/>
    <s v="Brazil"/>
    <x v="7"/>
    <n v="0"/>
  </r>
  <r>
    <s v="BASE"/>
    <s v="BaseLine"/>
    <m/>
    <m/>
    <m/>
    <m/>
    <x v="43"/>
    <x v="1"/>
    <s v="Brazil"/>
    <x v="7"/>
    <n v="0"/>
  </r>
  <r>
    <s v="BASE"/>
    <s v="BaseLine"/>
    <m/>
    <m/>
    <m/>
    <m/>
    <x v="43"/>
    <x v="2"/>
    <s v="Brazil"/>
    <x v="7"/>
    <n v="0"/>
  </r>
  <r>
    <s v="BASE"/>
    <s v="BaseLine"/>
    <m/>
    <m/>
    <m/>
    <m/>
    <x v="43"/>
    <x v="3"/>
    <s v="Brazil"/>
    <x v="7"/>
    <n v="0"/>
  </r>
  <r>
    <s v="INCREMENTAL"/>
    <s v="Media"/>
    <m/>
    <m/>
    <m/>
    <m/>
    <x v="44"/>
    <x v="0"/>
    <s v="Brazil"/>
    <x v="7"/>
    <n v="0"/>
  </r>
  <r>
    <s v="INCREMENTAL"/>
    <s v="Media"/>
    <m/>
    <m/>
    <m/>
    <m/>
    <x v="44"/>
    <x v="1"/>
    <s v="Brazil"/>
    <x v="7"/>
    <n v="0"/>
  </r>
  <r>
    <s v="INCREMENTAL"/>
    <s v="Media"/>
    <m/>
    <m/>
    <m/>
    <m/>
    <x v="44"/>
    <x v="2"/>
    <s v="Brazil"/>
    <x v="7"/>
    <n v="0"/>
  </r>
  <r>
    <s v="INCREMENTAL"/>
    <s v="Media"/>
    <m/>
    <m/>
    <m/>
    <m/>
    <x v="44"/>
    <x v="3"/>
    <s v="Brazil"/>
    <x v="7"/>
    <n v="0"/>
  </r>
  <r>
    <s v="INCREMENTAL"/>
    <s v="Media"/>
    <m/>
    <m/>
    <m/>
    <m/>
    <x v="45"/>
    <x v="0"/>
    <s v="Brazil"/>
    <x v="7"/>
    <n v="0"/>
  </r>
  <r>
    <s v="INCREMENTAL"/>
    <s v="Media"/>
    <m/>
    <m/>
    <m/>
    <m/>
    <x v="45"/>
    <x v="1"/>
    <s v="Brazil"/>
    <x v="7"/>
    <n v="0"/>
  </r>
  <r>
    <s v="INCREMENTAL"/>
    <s v="Media"/>
    <m/>
    <m/>
    <m/>
    <m/>
    <x v="45"/>
    <x v="2"/>
    <s v="Brazil"/>
    <x v="7"/>
    <n v="0"/>
  </r>
  <r>
    <s v="INCREMENTAL"/>
    <s v="Media"/>
    <m/>
    <m/>
    <m/>
    <m/>
    <x v="45"/>
    <x v="3"/>
    <s v="Brazil"/>
    <x v="7"/>
    <n v="0"/>
  </r>
  <r>
    <s v="BASE"/>
    <s v="BaseLine"/>
    <m/>
    <m/>
    <m/>
    <m/>
    <x v="46"/>
    <x v="0"/>
    <s v="Brazil"/>
    <x v="7"/>
    <n v="0"/>
  </r>
  <r>
    <s v="BASE"/>
    <s v="BaseLine"/>
    <m/>
    <m/>
    <m/>
    <m/>
    <x v="46"/>
    <x v="1"/>
    <s v="Brazil"/>
    <x v="7"/>
    <n v="0"/>
  </r>
  <r>
    <s v="BASE"/>
    <s v="BaseLine"/>
    <m/>
    <m/>
    <m/>
    <m/>
    <x v="46"/>
    <x v="2"/>
    <s v="Brazil"/>
    <x v="7"/>
    <n v="0"/>
  </r>
  <r>
    <s v="BASE"/>
    <s v="BaseLine"/>
    <m/>
    <m/>
    <m/>
    <m/>
    <x v="46"/>
    <x v="3"/>
    <s v="Brazil"/>
    <x v="7"/>
    <n v="0"/>
  </r>
  <r>
    <s v="INCREMENTAL"/>
    <s v="Media"/>
    <m/>
    <m/>
    <m/>
    <m/>
    <x v="47"/>
    <x v="0"/>
    <s v="Brazil"/>
    <x v="7"/>
    <n v="0"/>
  </r>
  <r>
    <s v="INCREMENTAL"/>
    <s v="Media"/>
    <m/>
    <m/>
    <m/>
    <m/>
    <x v="47"/>
    <x v="1"/>
    <s v="Brazil"/>
    <x v="7"/>
    <n v="0"/>
  </r>
  <r>
    <s v="INCREMENTAL"/>
    <s v="Media"/>
    <m/>
    <m/>
    <m/>
    <m/>
    <x v="47"/>
    <x v="2"/>
    <s v="Brazil"/>
    <x v="7"/>
    <n v="0"/>
  </r>
  <r>
    <s v="INCREMENTAL"/>
    <s v="Media"/>
    <m/>
    <m/>
    <m/>
    <m/>
    <x v="47"/>
    <x v="3"/>
    <s v="Brazil"/>
    <x v="7"/>
    <n v="0"/>
  </r>
  <r>
    <s v="INCREMENTAL"/>
    <s v="Media"/>
    <m/>
    <m/>
    <m/>
    <m/>
    <x v="48"/>
    <x v="0"/>
    <s v="Brazil"/>
    <x v="7"/>
    <n v="0"/>
  </r>
  <r>
    <s v="INCREMENTAL"/>
    <s v="Media"/>
    <m/>
    <m/>
    <m/>
    <m/>
    <x v="48"/>
    <x v="1"/>
    <s v="Brazil"/>
    <x v="7"/>
    <n v="0"/>
  </r>
  <r>
    <s v="INCREMENTAL"/>
    <s v="Media"/>
    <m/>
    <m/>
    <m/>
    <m/>
    <x v="48"/>
    <x v="2"/>
    <s v="Brazil"/>
    <x v="7"/>
    <n v="0"/>
  </r>
  <r>
    <s v="INCREMENTAL"/>
    <s v="Media"/>
    <m/>
    <m/>
    <m/>
    <m/>
    <x v="48"/>
    <x v="3"/>
    <s v="Brazil"/>
    <x v="7"/>
    <n v="0"/>
  </r>
  <r>
    <s v="INCREMENTAL"/>
    <s v="Media"/>
    <m/>
    <m/>
    <m/>
    <m/>
    <x v="49"/>
    <x v="0"/>
    <s v="Brazil"/>
    <x v="7"/>
    <n v="0"/>
  </r>
  <r>
    <s v="INCREMENTAL"/>
    <s v="Media"/>
    <m/>
    <m/>
    <m/>
    <m/>
    <x v="49"/>
    <x v="1"/>
    <s v="Brazil"/>
    <x v="7"/>
    <n v="0"/>
  </r>
  <r>
    <s v="INCREMENTAL"/>
    <s v="Media"/>
    <m/>
    <m/>
    <m/>
    <m/>
    <x v="49"/>
    <x v="2"/>
    <s v="Brazil"/>
    <x v="7"/>
    <n v="0"/>
  </r>
  <r>
    <s v="INCREMENTAL"/>
    <s v="Media"/>
    <m/>
    <m/>
    <m/>
    <m/>
    <x v="49"/>
    <x v="3"/>
    <s v="Brazil"/>
    <x v="7"/>
    <n v="0"/>
  </r>
  <r>
    <s v="BASE"/>
    <s v="BaseLine"/>
    <m/>
    <m/>
    <m/>
    <m/>
    <x v="50"/>
    <x v="0"/>
    <s v="Brazil"/>
    <x v="7"/>
    <n v="0"/>
  </r>
  <r>
    <s v="BASE"/>
    <s v="BaseLine"/>
    <m/>
    <m/>
    <m/>
    <m/>
    <x v="50"/>
    <x v="1"/>
    <s v="Brazil"/>
    <x v="7"/>
    <n v="0"/>
  </r>
  <r>
    <s v="BASE"/>
    <s v="BaseLine"/>
    <m/>
    <m/>
    <m/>
    <m/>
    <x v="50"/>
    <x v="2"/>
    <s v="Brazil"/>
    <x v="7"/>
    <n v="0"/>
  </r>
  <r>
    <s v="BASE"/>
    <s v="BaseLine"/>
    <m/>
    <m/>
    <m/>
    <m/>
    <x v="50"/>
    <x v="3"/>
    <s v="Brazil"/>
    <x v="7"/>
    <n v="0"/>
  </r>
  <r>
    <s v="BASE"/>
    <s v="BaseLine"/>
    <m/>
    <m/>
    <m/>
    <m/>
    <x v="51"/>
    <x v="0"/>
    <s v="Brazil"/>
    <x v="7"/>
    <n v="0"/>
  </r>
  <r>
    <s v="BASE"/>
    <s v="BaseLine"/>
    <m/>
    <m/>
    <m/>
    <m/>
    <x v="51"/>
    <x v="1"/>
    <s v="Brazil"/>
    <x v="7"/>
    <n v="0"/>
  </r>
  <r>
    <s v="BASE"/>
    <s v="BaseLine"/>
    <m/>
    <m/>
    <m/>
    <m/>
    <x v="51"/>
    <x v="2"/>
    <s v="Brazil"/>
    <x v="7"/>
    <n v="0"/>
  </r>
  <r>
    <s v="BASE"/>
    <s v="BaseLine"/>
    <m/>
    <m/>
    <m/>
    <m/>
    <x v="51"/>
    <x v="3"/>
    <s v="Brazil"/>
    <x v="7"/>
    <n v="0"/>
  </r>
  <r>
    <s v="INCREMENTAL"/>
    <s v="Media"/>
    <m/>
    <m/>
    <m/>
    <m/>
    <x v="52"/>
    <x v="0"/>
    <s v="Brazil"/>
    <x v="7"/>
    <n v="0"/>
  </r>
  <r>
    <s v="INCREMENTAL"/>
    <s v="Media"/>
    <m/>
    <m/>
    <m/>
    <m/>
    <x v="52"/>
    <x v="1"/>
    <s v="Brazil"/>
    <x v="7"/>
    <n v="0"/>
  </r>
  <r>
    <s v="INCREMENTAL"/>
    <s v="Media"/>
    <m/>
    <m/>
    <m/>
    <m/>
    <x v="52"/>
    <x v="2"/>
    <s v="Brazil"/>
    <x v="7"/>
    <n v="0"/>
  </r>
  <r>
    <s v="INCREMENTAL"/>
    <s v="Media"/>
    <m/>
    <m/>
    <m/>
    <m/>
    <x v="52"/>
    <x v="3"/>
    <s v="Brazil"/>
    <x v="7"/>
    <n v="0"/>
  </r>
  <r>
    <s v="BASE"/>
    <s v="BaseLine"/>
    <m/>
    <m/>
    <m/>
    <m/>
    <x v="53"/>
    <x v="0"/>
    <s v="Brazil"/>
    <x v="7"/>
    <n v="-240.516489519375"/>
  </r>
  <r>
    <s v="BASE"/>
    <s v="BaseLine"/>
    <m/>
    <m/>
    <m/>
    <m/>
    <x v="53"/>
    <x v="1"/>
    <s v="Brazil"/>
    <x v="7"/>
    <n v="-176.131521205192"/>
  </r>
  <r>
    <s v="BASE"/>
    <s v="BaseLine"/>
    <m/>
    <m/>
    <m/>
    <m/>
    <x v="53"/>
    <x v="2"/>
    <s v="Brazil"/>
    <x v="7"/>
    <n v="-328.65450512630002"/>
  </r>
  <r>
    <s v="BASE"/>
    <s v="BaseLine"/>
    <m/>
    <m/>
    <m/>
    <m/>
    <x v="53"/>
    <x v="3"/>
    <s v="Brazil"/>
    <x v="7"/>
    <n v="-173.98094001112099"/>
  </r>
  <r>
    <s v="BASE"/>
    <s v="BaseLine"/>
    <m/>
    <m/>
    <m/>
    <m/>
    <x v="54"/>
    <x v="0"/>
    <s v="Brazil"/>
    <x v="7"/>
    <n v="-418.47933709437098"/>
  </r>
  <r>
    <s v="BASE"/>
    <s v="BaseLine"/>
    <m/>
    <m/>
    <m/>
    <m/>
    <x v="54"/>
    <x v="1"/>
    <s v="Brazil"/>
    <x v="7"/>
    <n v="-2088.7950536789499"/>
  </r>
  <r>
    <s v="BASE"/>
    <s v="BaseLine"/>
    <m/>
    <m/>
    <m/>
    <m/>
    <x v="54"/>
    <x v="2"/>
    <s v="Brazil"/>
    <x v="7"/>
    <n v="-2267.0295167822401"/>
  </r>
  <r>
    <s v="BASE"/>
    <s v="BaseLine"/>
    <m/>
    <m/>
    <m/>
    <m/>
    <x v="54"/>
    <x v="3"/>
    <s v="Brazil"/>
    <x v="7"/>
    <n v="-404.12163492621801"/>
  </r>
  <r>
    <s v="INCREMENTAL"/>
    <s v="Media"/>
    <m/>
    <m/>
    <m/>
    <m/>
    <x v="0"/>
    <x v="0"/>
    <s v="Brazil"/>
    <x v="8"/>
    <n v="0"/>
  </r>
  <r>
    <s v="INCREMENTAL"/>
    <s v="Media"/>
    <m/>
    <m/>
    <m/>
    <m/>
    <x v="0"/>
    <x v="1"/>
    <s v="Brazil"/>
    <x v="8"/>
    <n v="0"/>
  </r>
  <r>
    <s v="INCREMENTAL"/>
    <s v="Media"/>
    <m/>
    <m/>
    <m/>
    <m/>
    <x v="0"/>
    <x v="2"/>
    <s v="Brazil"/>
    <x v="8"/>
    <n v="0"/>
  </r>
  <r>
    <s v="INCREMENTAL"/>
    <s v="Media"/>
    <m/>
    <m/>
    <m/>
    <m/>
    <x v="0"/>
    <x v="3"/>
    <s v="Brazil"/>
    <x v="8"/>
    <n v="0"/>
  </r>
  <r>
    <s v="INCREMENTAL"/>
    <s v="Media"/>
    <m/>
    <m/>
    <m/>
    <m/>
    <x v="1"/>
    <x v="0"/>
    <s v="Brazil"/>
    <x v="8"/>
    <n v="0"/>
  </r>
  <r>
    <s v="INCREMENTAL"/>
    <s v="Media"/>
    <m/>
    <m/>
    <m/>
    <m/>
    <x v="1"/>
    <x v="1"/>
    <s v="Brazil"/>
    <x v="8"/>
    <n v="0"/>
  </r>
  <r>
    <s v="INCREMENTAL"/>
    <s v="Media"/>
    <m/>
    <m/>
    <m/>
    <m/>
    <x v="1"/>
    <x v="2"/>
    <s v="Brazil"/>
    <x v="8"/>
    <n v="0"/>
  </r>
  <r>
    <s v="INCREMENTAL"/>
    <s v="Media"/>
    <m/>
    <m/>
    <m/>
    <m/>
    <x v="1"/>
    <x v="3"/>
    <s v="Brazil"/>
    <x v="8"/>
    <n v="0"/>
  </r>
  <r>
    <s v="INCREMENTAL"/>
    <s v="Media"/>
    <m/>
    <m/>
    <m/>
    <m/>
    <x v="2"/>
    <x v="0"/>
    <s v="Brazil"/>
    <x v="8"/>
    <n v="0"/>
  </r>
  <r>
    <s v="INCREMENTAL"/>
    <s v="Media"/>
    <m/>
    <m/>
    <m/>
    <m/>
    <x v="2"/>
    <x v="1"/>
    <s v="Brazil"/>
    <x v="8"/>
    <n v="0"/>
  </r>
  <r>
    <s v="INCREMENTAL"/>
    <s v="Media"/>
    <m/>
    <m/>
    <m/>
    <m/>
    <x v="2"/>
    <x v="2"/>
    <s v="Brazil"/>
    <x v="8"/>
    <n v="0"/>
  </r>
  <r>
    <s v="INCREMENTAL"/>
    <s v="Media"/>
    <m/>
    <m/>
    <m/>
    <m/>
    <x v="2"/>
    <x v="3"/>
    <s v="Brazil"/>
    <x v="8"/>
    <n v="0"/>
  </r>
  <r>
    <s v="BASE"/>
    <s v="BaseLine"/>
    <m/>
    <m/>
    <m/>
    <m/>
    <x v="3"/>
    <x v="0"/>
    <s v="Brazil"/>
    <x v="8"/>
    <n v="0"/>
  </r>
  <r>
    <s v="BASE"/>
    <s v="BaseLine"/>
    <m/>
    <m/>
    <m/>
    <m/>
    <x v="3"/>
    <x v="1"/>
    <s v="Brazil"/>
    <x v="8"/>
    <n v="0"/>
  </r>
  <r>
    <s v="BASE"/>
    <s v="BaseLine"/>
    <m/>
    <m/>
    <m/>
    <m/>
    <x v="3"/>
    <x v="2"/>
    <s v="Brazil"/>
    <x v="8"/>
    <n v="0"/>
  </r>
  <r>
    <s v="BASE"/>
    <s v="BaseLine"/>
    <m/>
    <m/>
    <m/>
    <m/>
    <x v="3"/>
    <x v="3"/>
    <s v="Brazil"/>
    <x v="8"/>
    <n v="0"/>
  </r>
  <r>
    <s v="BASE"/>
    <s v="BaseLine"/>
    <m/>
    <m/>
    <m/>
    <m/>
    <x v="4"/>
    <x v="0"/>
    <s v="Brazil"/>
    <x v="8"/>
    <n v="0"/>
  </r>
  <r>
    <s v="BASE"/>
    <s v="BaseLine"/>
    <m/>
    <m/>
    <m/>
    <m/>
    <x v="4"/>
    <x v="1"/>
    <s v="Brazil"/>
    <x v="8"/>
    <n v="0"/>
  </r>
  <r>
    <s v="BASE"/>
    <s v="BaseLine"/>
    <m/>
    <m/>
    <m/>
    <m/>
    <x v="4"/>
    <x v="2"/>
    <s v="Brazil"/>
    <x v="8"/>
    <n v="0"/>
  </r>
  <r>
    <s v="BASE"/>
    <s v="BaseLine"/>
    <m/>
    <m/>
    <m/>
    <m/>
    <x v="4"/>
    <x v="3"/>
    <s v="Brazil"/>
    <x v="8"/>
    <n v="0"/>
  </r>
  <r>
    <s v="BASE"/>
    <s v="BaseLine"/>
    <m/>
    <m/>
    <m/>
    <m/>
    <x v="5"/>
    <x v="0"/>
    <s v="Brazil"/>
    <x v="8"/>
    <n v="0"/>
  </r>
  <r>
    <s v="BASE"/>
    <s v="BaseLine"/>
    <m/>
    <m/>
    <m/>
    <m/>
    <x v="5"/>
    <x v="1"/>
    <s v="Brazil"/>
    <x v="8"/>
    <n v="0"/>
  </r>
  <r>
    <s v="BASE"/>
    <s v="BaseLine"/>
    <m/>
    <m/>
    <m/>
    <m/>
    <x v="5"/>
    <x v="2"/>
    <s v="Brazil"/>
    <x v="8"/>
    <n v="0"/>
  </r>
  <r>
    <s v="BASE"/>
    <s v="BaseLine"/>
    <m/>
    <m/>
    <m/>
    <m/>
    <x v="5"/>
    <x v="3"/>
    <s v="Brazil"/>
    <x v="8"/>
    <n v="0"/>
  </r>
  <r>
    <s v="BASE"/>
    <s v="BaseLine"/>
    <m/>
    <m/>
    <m/>
    <m/>
    <x v="6"/>
    <x v="0"/>
    <s v="Brazil"/>
    <x v="8"/>
    <n v="0"/>
  </r>
  <r>
    <s v="BASE"/>
    <s v="BaseLine"/>
    <m/>
    <m/>
    <m/>
    <m/>
    <x v="6"/>
    <x v="1"/>
    <s v="Brazil"/>
    <x v="8"/>
    <n v="0"/>
  </r>
  <r>
    <s v="BASE"/>
    <s v="BaseLine"/>
    <m/>
    <m/>
    <m/>
    <m/>
    <x v="6"/>
    <x v="2"/>
    <s v="Brazil"/>
    <x v="8"/>
    <n v="0"/>
  </r>
  <r>
    <s v="BASE"/>
    <s v="BaseLine"/>
    <m/>
    <m/>
    <m/>
    <m/>
    <x v="6"/>
    <x v="3"/>
    <s v="Brazil"/>
    <x v="8"/>
    <n v="0"/>
  </r>
  <r>
    <s v="BASE"/>
    <s v="BaseLine"/>
    <m/>
    <m/>
    <m/>
    <m/>
    <x v="7"/>
    <x v="0"/>
    <s v="Brazil"/>
    <x v="8"/>
    <n v="0"/>
  </r>
  <r>
    <s v="BASE"/>
    <s v="BaseLine"/>
    <m/>
    <m/>
    <m/>
    <m/>
    <x v="7"/>
    <x v="1"/>
    <s v="Brazil"/>
    <x v="8"/>
    <n v="0"/>
  </r>
  <r>
    <s v="BASE"/>
    <s v="BaseLine"/>
    <m/>
    <m/>
    <m/>
    <m/>
    <x v="7"/>
    <x v="2"/>
    <s v="Brazil"/>
    <x v="8"/>
    <n v="0"/>
  </r>
  <r>
    <s v="BASE"/>
    <s v="BaseLine"/>
    <m/>
    <m/>
    <m/>
    <m/>
    <x v="7"/>
    <x v="3"/>
    <s v="Brazil"/>
    <x v="8"/>
    <n v="0"/>
  </r>
  <r>
    <s v="BASE"/>
    <s v="BaseLine"/>
    <m/>
    <m/>
    <m/>
    <m/>
    <x v="8"/>
    <x v="0"/>
    <s v="Brazil"/>
    <x v="8"/>
    <n v="46.726686579828502"/>
  </r>
  <r>
    <s v="BASE"/>
    <s v="BaseLine"/>
    <m/>
    <m/>
    <m/>
    <m/>
    <x v="8"/>
    <x v="1"/>
    <s v="Brazil"/>
    <x v="8"/>
    <n v="0"/>
  </r>
  <r>
    <s v="BASE"/>
    <s v="BaseLine"/>
    <m/>
    <m/>
    <m/>
    <m/>
    <x v="8"/>
    <x v="2"/>
    <s v="Brazil"/>
    <x v="8"/>
    <n v="0"/>
  </r>
  <r>
    <s v="BASE"/>
    <s v="BaseLine"/>
    <m/>
    <m/>
    <m/>
    <m/>
    <x v="8"/>
    <x v="3"/>
    <s v="Brazil"/>
    <x v="8"/>
    <n v="0"/>
  </r>
  <r>
    <s v="INCREMENTAL"/>
    <s v="Media"/>
    <m/>
    <m/>
    <m/>
    <m/>
    <x v="9"/>
    <x v="0"/>
    <s v="Brazil"/>
    <x v="8"/>
    <n v="0"/>
  </r>
  <r>
    <s v="INCREMENTAL"/>
    <s v="Media"/>
    <m/>
    <m/>
    <m/>
    <m/>
    <x v="9"/>
    <x v="1"/>
    <s v="Brazil"/>
    <x v="8"/>
    <n v="0"/>
  </r>
  <r>
    <s v="INCREMENTAL"/>
    <s v="Media"/>
    <m/>
    <m/>
    <m/>
    <m/>
    <x v="9"/>
    <x v="2"/>
    <s v="Brazil"/>
    <x v="8"/>
    <n v="0"/>
  </r>
  <r>
    <s v="INCREMENTAL"/>
    <s v="Media"/>
    <m/>
    <m/>
    <m/>
    <m/>
    <x v="9"/>
    <x v="3"/>
    <s v="Brazil"/>
    <x v="8"/>
    <n v="0"/>
  </r>
  <r>
    <s v="BASE"/>
    <s v="Price"/>
    <m/>
    <m/>
    <m/>
    <m/>
    <x v="10"/>
    <x v="0"/>
    <s v="Brazil"/>
    <x v="8"/>
    <n v="-971.43026418831096"/>
  </r>
  <r>
    <s v="BASE"/>
    <s v="Price"/>
    <m/>
    <m/>
    <m/>
    <m/>
    <x v="10"/>
    <x v="1"/>
    <s v="Brazil"/>
    <x v="8"/>
    <n v="0"/>
  </r>
  <r>
    <s v="BASE"/>
    <s v="Price"/>
    <m/>
    <m/>
    <m/>
    <m/>
    <x v="10"/>
    <x v="2"/>
    <s v="Brazil"/>
    <x v="8"/>
    <n v="0"/>
  </r>
  <r>
    <s v="BASE"/>
    <s v="Price"/>
    <m/>
    <m/>
    <m/>
    <m/>
    <x v="10"/>
    <x v="3"/>
    <s v="Brazil"/>
    <x v="8"/>
    <n v="0"/>
  </r>
  <r>
    <s v="BASE"/>
    <s v="Price"/>
    <m/>
    <m/>
    <m/>
    <m/>
    <x v="11"/>
    <x v="0"/>
    <s v="Brazil"/>
    <x v="8"/>
    <n v="0"/>
  </r>
  <r>
    <s v="BASE"/>
    <s v="Price"/>
    <m/>
    <m/>
    <m/>
    <m/>
    <x v="11"/>
    <x v="1"/>
    <s v="Brazil"/>
    <x v="8"/>
    <n v="0"/>
  </r>
  <r>
    <s v="BASE"/>
    <s v="Price"/>
    <m/>
    <m/>
    <m/>
    <m/>
    <x v="11"/>
    <x v="2"/>
    <s v="Brazil"/>
    <x v="8"/>
    <n v="0"/>
  </r>
  <r>
    <s v="BASE"/>
    <s v="Price"/>
    <m/>
    <m/>
    <m/>
    <m/>
    <x v="11"/>
    <x v="3"/>
    <s v="Brazil"/>
    <x v="8"/>
    <n v="0"/>
  </r>
  <r>
    <s v="BASE"/>
    <s v="BaseLine"/>
    <m/>
    <m/>
    <m/>
    <m/>
    <x v="12"/>
    <x v="0"/>
    <s v="Brazil"/>
    <x v="8"/>
    <n v="407.59075727381003"/>
  </r>
  <r>
    <s v="BASE"/>
    <s v="BaseLine"/>
    <m/>
    <m/>
    <m/>
    <m/>
    <x v="12"/>
    <x v="1"/>
    <s v="Brazil"/>
    <x v="8"/>
    <n v="734.787427075643"/>
  </r>
  <r>
    <s v="BASE"/>
    <s v="BaseLine"/>
    <m/>
    <m/>
    <m/>
    <m/>
    <x v="12"/>
    <x v="2"/>
    <s v="Brazil"/>
    <x v="8"/>
    <n v="900.81200323097005"/>
  </r>
  <r>
    <s v="BASE"/>
    <s v="BaseLine"/>
    <m/>
    <m/>
    <m/>
    <m/>
    <x v="12"/>
    <x v="3"/>
    <s v="Brazil"/>
    <x v="8"/>
    <n v="23.858990596690099"/>
  </r>
  <r>
    <s v="INCREMENTAL"/>
    <s v="Media"/>
    <m/>
    <m/>
    <m/>
    <m/>
    <x v="13"/>
    <x v="0"/>
    <s v="Brazil"/>
    <x v="8"/>
    <n v="119.44142398973"/>
  </r>
  <r>
    <s v="INCREMENTAL"/>
    <s v="Media"/>
    <m/>
    <m/>
    <m/>
    <m/>
    <x v="13"/>
    <x v="1"/>
    <s v="Brazil"/>
    <x v="8"/>
    <n v="147.96401291347399"/>
  </r>
  <r>
    <s v="INCREMENTAL"/>
    <s v="Media"/>
    <m/>
    <m/>
    <m/>
    <m/>
    <x v="13"/>
    <x v="2"/>
    <s v="Brazil"/>
    <x v="8"/>
    <n v="131.51592561027701"/>
  </r>
  <r>
    <s v="INCREMENTAL"/>
    <s v="Media"/>
    <m/>
    <m/>
    <m/>
    <m/>
    <x v="13"/>
    <x v="3"/>
    <s v="Brazil"/>
    <x v="8"/>
    <n v="0"/>
  </r>
  <r>
    <s v="INCREMENTAL"/>
    <s v="Media"/>
    <m/>
    <m/>
    <m/>
    <m/>
    <x v="14"/>
    <x v="0"/>
    <s v="Brazil"/>
    <x v="8"/>
    <n v="0"/>
  </r>
  <r>
    <s v="INCREMENTAL"/>
    <s v="Media"/>
    <m/>
    <m/>
    <m/>
    <m/>
    <x v="14"/>
    <x v="1"/>
    <s v="Brazil"/>
    <x v="8"/>
    <n v="0"/>
  </r>
  <r>
    <s v="INCREMENTAL"/>
    <s v="Media"/>
    <m/>
    <m/>
    <m/>
    <m/>
    <x v="14"/>
    <x v="2"/>
    <s v="Brazil"/>
    <x v="8"/>
    <n v="0"/>
  </r>
  <r>
    <s v="INCREMENTAL"/>
    <s v="Media"/>
    <m/>
    <m/>
    <m/>
    <m/>
    <x v="14"/>
    <x v="3"/>
    <s v="Brazil"/>
    <x v="8"/>
    <n v="0"/>
  </r>
  <r>
    <s v="INCREMENTAL"/>
    <s v="Media"/>
    <m/>
    <m/>
    <m/>
    <m/>
    <x v="15"/>
    <x v="0"/>
    <s v="Brazil"/>
    <x v="8"/>
    <n v="4.43484530985564"/>
  </r>
  <r>
    <s v="INCREMENTAL"/>
    <s v="Media"/>
    <m/>
    <m/>
    <m/>
    <m/>
    <x v="15"/>
    <x v="1"/>
    <s v="Brazil"/>
    <x v="8"/>
    <n v="4.1040220790959703"/>
  </r>
  <r>
    <s v="INCREMENTAL"/>
    <s v="Media"/>
    <m/>
    <m/>
    <m/>
    <m/>
    <x v="15"/>
    <x v="2"/>
    <s v="Brazil"/>
    <x v="8"/>
    <n v="2.7996947913145802"/>
  </r>
  <r>
    <s v="INCREMENTAL"/>
    <s v="Media"/>
    <m/>
    <m/>
    <m/>
    <m/>
    <x v="15"/>
    <x v="3"/>
    <s v="Brazil"/>
    <x v="8"/>
    <n v="0"/>
  </r>
  <r>
    <s v="INCREMENTAL"/>
    <s v="Media"/>
    <m/>
    <m/>
    <m/>
    <m/>
    <x v="16"/>
    <x v="0"/>
    <s v="Brazil"/>
    <x v="8"/>
    <n v="0"/>
  </r>
  <r>
    <s v="INCREMENTAL"/>
    <s v="Media"/>
    <m/>
    <m/>
    <m/>
    <m/>
    <x v="16"/>
    <x v="1"/>
    <s v="Brazil"/>
    <x v="8"/>
    <n v="0"/>
  </r>
  <r>
    <s v="INCREMENTAL"/>
    <s v="Media"/>
    <m/>
    <m/>
    <m/>
    <m/>
    <x v="16"/>
    <x v="2"/>
    <s v="Brazil"/>
    <x v="8"/>
    <n v="0"/>
  </r>
  <r>
    <s v="INCREMENTAL"/>
    <s v="Media"/>
    <m/>
    <m/>
    <m/>
    <m/>
    <x v="16"/>
    <x v="3"/>
    <s v="Brazil"/>
    <x v="8"/>
    <n v="0"/>
  </r>
  <r>
    <s v="INCREMENTAL"/>
    <s v="Media"/>
    <m/>
    <m/>
    <m/>
    <m/>
    <x v="17"/>
    <x v="0"/>
    <s v="Brazil"/>
    <x v="8"/>
    <n v="51.354631629391001"/>
  </r>
  <r>
    <s v="INCREMENTAL"/>
    <s v="Media"/>
    <m/>
    <m/>
    <m/>
    <m/>
    <x v="17"/>
    <x v="1"/>
    <s v="Brazil"/>
    <x v="8"/>
    <n v="31.488629751081302"/>
  </r>
  <r>
    <s v="INCREMENTAL"/>
    <s v="Media"/>
    <m/>
    <m/>
    <m/>
    <m/>
    <x v="17"/>
    <x v="2"/>
    <s v="Brazil"/>
    <x v="8"/>
    <n v="31.603736752273601"/>
  </r>
  <r>
    <s v="INCREMENTAL"/>
    <s v="Media"/>
    <m/>
    <m/>
    <m/>
    <m/>
    <x v="17"/>
    <x v="3"/>
    <s v="Brazil"/>
    <x v="8"/>
    <n v="0"/>
  </r>
  <r>
    <s v="INCREMENTAL"/>
    <s v="Media"/>
    <m/>
    <m/>
    <m/>
    <m/>
    <x v="18"/>
    <x v="0"/>
    <s v="Brazil"/>
    <x v="8"/>
    <n v="0"/>
  </r>
  <r>
    <s v="INCREMENTAL"/>
    <s v="Media"/>
    <m/>
    <m/>
    <m/>
    <m/>
    <x v="18"/>
    <x v="1"/>
    <s v="Brazil"/>
    <x v="8"/>
    <n v="0"/>
  </r>
  <r>
    <s v="INCREMENTAL"/>
    <s v="Media"/>
    <m/>
    <m/>
    <m/>
    <m/>
    <x v="18"/>
    <x v="2"/>
    <s v="Brazil"/>
    <x v="8"/>
    <n v="0"/>
  </r>
  <r>
    <s v="INCREMENTAL"/>
    <s v="Media"/>
    <m/>
    <m/>
    <m/>
    <m/>
    <x v="18"/>
    <x v="3"/>
    <s v="Brazil"/>
    <x v="8"/>
    <n v="0"/>
  </r>
  <r>
    <s v="INCREMENTAL"/>
    <s v="Media"/>
    <m/>
    <m/>
    <m/>
    <m/>
    <x v="19"/>
    <x v="0"/>
    <s v="Brazil"/>
    <x v="8"/>
    <n v="22.1068419913558"/>
  </r>
  <r>
    <s v="INCREMENTAL"/>
    <s v="Media"/>
    <m/>
    <m/>
    <m/>
    <m/>
    <x v="19"/>
    <x v="1"/>
    <s v="Brazil"/>
    <x v="8"/>
    <n v="25.1382185320339"/>
  </r>
  <r>
    <s v="INCREMENTAL"/>
    <s v="Media"/>
    <m/>
    <m/>
    <m/>
    <m/>
    <x v="19"/>
    <x v="2"/>
    <s v="Brazil"/>
    <x v="8"/>
    <n v="23.704900482940001"/>
  </r>
  <r>
    <s v="INCREMENTAL"/>
    <s v="Media"/>
    <m/>
    <m/>
    <m/>
    <m/>
    <x v="19"/>
    <x v="3"/>
    <s v="Brazil"/>
    <x v="8"/>
    <n v="0"/>
  </r>
  <r>
    <s v="INCREMENTAL"/>
    <s v="Media"/>
    <m/>
    <m/>
    <m/>
    <m/>
    <x v="20"/>
    <x v="0"/>
    <s v="Brazil"/>
    <x v="8"/>
    <n v="0"/>
  </r>
  <r>
    <s v="INCREMENTAL"/>
    <s v="Media"/>
    <m/>
    <m/>
    <m/>
    <m/>
    <x v="20"/>
    <x v="1"/>
    <s v="Brazil"/>
    <x v="8"/>
    <n v="0"/>
  </r>
  <r>
    <s v="INCREMENTAL"/>
    <s v="Media"/>
    <m/>
    <m/>
    <m/>
    <m/>
    <x v="20"/>
    <x v="2"/>
    <s v="Brazil"/>
    <x v="8"/>
    <n v="0"/>
  </r>
  <r>
    <s v="INCREMENTAL"/>
    <s v="Media"/>
    <m/>
    <m/>
    <m/>
    <m/>
    <x v="20"/>
    <x v="3"/>
    <s v="Brazil"/>
    <x v="8"/>
    <n v="0"/>
  </r>
  <r>
    <s v="INCREMENTAL"/>
    <s v="Media"/>
    <m/>
    <m/>
    <m/>
    <m/>
    <x v="21"/>
    <x v="0"/>
    <s v="Brazil"/>
    <x v="8"/>
    <n v="14.917139239816001"/>
  </r>
  <r>
    <s v="INCREMENTAL"/>
    <s v="Media"/>
    <m/>
    <m/>
    <m/>
    <m/>
    <x v="21"/>
    <x v="1"/>
    <s v="Brazil"/>
    <x v="8"/>
    <n v="14.5688891002712"/>
  </r>
  <r>
    <s v="INCREMENTAL"/>
    <s v="Media"/>
    <m/>
    <m/>
    <m/>
    <m/>
    <x v="21"/>
    <x v="2"/>
    <s v="Brazil"/>
    <x v="8"/>
    <n v="13.820219982717401"/>
  </r>
  <r>
    <s v="INCREMENTAL"/>
    <s v="Media"/>
    <m/>
    <m/>
    <m/>
    <m/>
    <x v="21"/>
    <x v="3"/>
    <s v="Brazil"/>
    <x v="8"/>
    <n v="0"/>
  </r>
  <r>
    <s v="INCREMENTAL"/>
    <s v="Media"/>
    <m/>
    <m/>
    <m/>
    <m/>
    <x v="22"/>
    <x v="0"/>
    <s v="Brazil"/>
    <x v="8"/>
    <n v="0"/>
  </r>
  <r>
    <s v="INCREMENTAL"/>
    <s v="Media"/>
    <m/>
    <m/>
    <m/>
    <m/>
    <x v="22"/>
    <x v="1"/>
    <s v="Brazil"/>
    <x v="8"/>
    <n v="0"/>
  </r>
  <r>
    <s v="INCREMENTAL"/>
    <s v="Media"/>
    <m/>
    <m/>
    <m/>
    <m/>
    <x v="22"/>
    <x v="2"/>
    <s v="Brazil"/>
    <x v="8"/>
    <n v="0"/>
  </r>
  <r>
    <s v="INCREMENTAL"/>
    <s v="Media"/>
    <m/>
    <m/>
    <m/>
    <m/>
    <x v="22"/>
    <x v="3"/>
    <s v="Brazil"/>
    <x v="8"/>
    <n v="0"/>
  </r>
  <r>
    <s v="INCREMENTAL"/>
    <s v="Media"/>
    <m/>
    <m/>
    <m/>
    <m/>
    <x v="23"/>
    <x v="0"/>
    <s v="Brazil"/>
    <x v="8"/>
    <n v="0"/>
  </r>
  <r>
    <s v="INCREMENTAL"/>
    <s v="Media"/>
    <m/>
    <m/>
    <m/>
    <m/>
    <x v="23"/>
    <x v="1"/>
    <s v="Brazil"/>
    <x v="8"/>
    <n v="0"/>
  </r>
  <r>
    <s v="INCREMENTAL"/>
    <s v="Media"/>
    <m/>
    <m/>
    <m/>
    <m/>
    <x v="23"/>
    <x v="2"/>
    <s v="Brazil"/>
    <x v="8"/>
    <n v="0"/>
  </r>
  <r>
    <s v="INCREMENTAL"/>
    <s v="Media"/>
    <m/>
    <m/>
    <m/>
    <m/>
    <x v="23"/>
    <x v="3"/>
    <s v="Brazil"/>
    <x v="8"/>
    <n v="0"/>
  </r>
  <r>
    <s v="INCREMENTAL"/>
    <s v="Media"/>
    <m/>
    <m/>
    <m/>
    <m/>
    <x v="24"/>
    <x v="0"/>
    <s v="Brazil"/>
    <x v="8"/>
    <n v="0"/>
  </r>
  <r>
    <s v="INCREMENTAL"/>
    <s v="Media"/>
    <m/>
    <m/>
    <m/>
    <m/>
    <x v="24"/>
    <x v="1"/>
    <s v="Brazil"/>
    <x v="8"/>
    <n v="0"/>
  </r>
  <r>
    <s v="INCREMENTAL"/>
    <s v="Media"/>
    <m/>
    <m/>
    <m/>
    <m/>
    <x v="24"/>
    <x v="2"/>
    <s v="Brazil"/>
    <x v="8"/>
    <n v="0"/>
  </r>
  <r>
    <s v="INCREMENTAL"/>
    <s v="Media"/>
    <m/>
    <m/>
    <m/>
    <m/>
    <x v="24"/>
    <x v="3"/>
    <s v="Brazil"/>
    <x v="8"/>
    <n v="0"/>
  </r>
  <r>
    <s v="BASE"/>
    <s v="BaseLine"/>
    <m/>
    <m/>
    <m/>
    <m/>
    <x v="25"/>
    <x v="0"/>
    <s v="Brazil"/>
    <x v="8"/>
    <n v="0"/>
  </r>
  <r>
    <s v="BASE"/>
    <s v="BaseLine"/>
    <m/>
    <m/>
    <m/>
    <m/>
    <x v="25"/>
    <x v="1"/>
    <s v="Brazil"/>
    <x v="8"/>
    <n v="307.21478333005598"/>
  </r>
  <r>
    <s v="BASE"/>
    <s v="BaseLine"/>
    <m/>
    <m/>
    <m/>
    <m/>
    <x v="25"/>
    <x v="2"/>
    <s v="Brazil"/>
    <x v="8"/>
    <n v="0"/>
  </r>
  <r>
    <s v="BASE"/>
    <s v="BaseLine"/>
    <m/>
    <m/>
    <m/>
    <m/>
    <x v="25"/>
    <x v="3"/>
    <s v="Brazil"/>
    <x v="8"/>
    <n v="0"/>
  </r>
  <r>
    <s v="BASE"/>
    <s v="BaseLine"/>
    <m/>
    <m/>
    <m/>
    <m/>
    <x v="26"/>
    <x v="0"/>
    <s v="Brazil"/>
    <x v="8"/>
    <n v="0"/>
  </r>
  <r>
    <s v="BASE"/>
    <s v="BaseLine"/>
    <m/>
    <m/>
    <m/>
    <m/>
    <x v="26"/>
    <x v="1"/>
    <s v="Brazil"/>
    <x v="8"/>
    <n v="0"/>
  </r>
  <r>
    <s v="BASE"/>
    <s v="BaseLine"/>
    <m/>
    <m/>
    <m/>
    <m/>
    <x v="26"/>
    <x v="2"/>
    <s v="Brazil"/>
    <x v="8"/>
    <n v="0"/>
  </r>
  <r>
    <s v="BASE"/>
    <s v="BaseLine"/>
    <m/>
    <m/>
    <m/>
    <m/>
    <x v="26"/>
    <x v="3"/>
    <s v="Brazil"/>
    <x v="8"/>
    <n v="0"/>
  </r>
  <r>
    <s v="INCREMENTAL"/>
    <s v="Media"/>
    <m/>
    <m/>
    <m/>
    <m/>
    <x v="27"/>
    <x v="0"/>
    <s v="Brazil"/>
    <x v="8"/>
    <n v="0"/>
  </r>
  <r>
    <s v="INCREMENTAL"/>
    <s v="Media"/>
    <m/>
    <m/>
    <m/>
    <m/>
    <x v="27"/>
    <x v="1"/>
    <s v="Brazil"/>
    <x v="8"/>
    <n v="0"/>
  </r>
  <r>
    <s v="INCREMENTAL"/>
    <s v="Media"/>
    <m/>
    <m/>
    <m/>
    <m/>
    <x v="27"/>
    <x v="2"/>
    <s v="Brazil"/>
    <x v="8"/>
    <n v="0"/>
  </r>
  <r>
    <s v="INCREMENTAL"/>
    <s v="Media"/>
    <m/>
    <m/>
    <m/>
    <m/>
    <x v="27"/>
    <x v="3"/>
    <s v="Brazil"/>
    <x v="8"/>
    <n v="0"/>
  </r>
  <r>
    <s v="INCREMENTAL"/>
    <s v="Media"/>
    <m/>
    <m/>
    <m/>
    <m/>
    <x v="28"/>
    <x v="0"/>
    <s v="Brazil"/>
    <x v="8"/>
    <n v="0"/>
  </r>
  <r>
    <s v="INCREMENTAL"/>
    <s v="Media"/>
    <m/>
    <m/>
    <m/>
    <m/>
    <x v="28"/>
    <x v="1"/>
    <s v="Brazil"/>
    <x v="8"/>
    <n v="0"/>
  </r>
  <r>
    <s v="INCREMENTAL"/>
    <s v="Media"/>
    <m/>
    <m/>
    <m/>
    <m/>
    <x v="28"/>
    <x v="2"/>
    <s v="Brazil"/>
    <x v="8"/>
    <n v="0"/>
  </r>
  <r>
    <s v="INCREMENTAL"/>
    <s v="Media"/>
    <m/>
    <m/>
    <m/>
    <m/>
    <x v="28"/>
    <x v="3"/>
    <s v="Brazil"/>
    <x v="8"/>
    <n v="0"/>
  </r>
  <r>
    <s v="BASE"/>
    <s v="BaseLine"/>
    <m/>
    <m/>
    <m/>
    <m/>
    <x v="29"/>
    <x v="0"/>
    <s v="Brazil"/>
    <x v="8"/>
    <n v="0"/>
  </r>
  <r>
    <s v="BASE"/>
    <s v="BaseLine"/>
    <m/>
    <m/>
    <m/>
    <m/>
    <x v="29"/>
    <x v="1"/>
    <s v="Brazil"/>
    <x v="8"/>
    <n v="488.09654923944498"/>
  </r>
  <r>
    <s v="BASE"/>
    <s v="BaseLine"/>
    <m/>
    <m/>
    <m/>
    <m/>
    <x v="29"/>
    <x v="2"/>
    <s v="Brazil"/>
    <x v="8"/>
    <n v="0"/>
  </r>
  <r>
    <s v="BASE"/>
    <s v="BaseLine"/>
    <m/>
    <m/>
    <m/>
    <m/>
    <x v="29"/>
    <x v="3"/>
    <s v="Brazil"/>
    <x v="8"/>
    <n v="0"/>
  </r>
  <r>
    <s v="BASE"/>
    <s v="BaseLine"/>
    <m/>
    <m/>
    <m/>
    <m/>
    <x v="30"/>
    <x v="0"/>
    <s v="Brazil"/>
    <x v="8"/>
    <n v="0"/>
  </r>
  <r>
    <s v="BASE"/>
    <s v="BaseLine"/>
    <m/>
    <m/>
    <m/>
    <m/>
    <x v="30"/>
    <x v="1"/>
    <s v="Brazil"/>
    <x v="8"/>
    <n v="704.21705561646797"/>
  </r>
  <r>
    <s v="BASE"/>
    <s v="BaseLine"/>
    <m/>
    <m/>
    <m/>
    <m/>
    <x v="30"/>
    <x v="2"/>
    <s v="Brazil"/>
    <x v="8"/>
    <n v="0"/>
  </r>
  <r>
    <s v="BASE"/>
    <s v="BaseLine"/>
    <m/>
    <m/>
    <m/>
    <m/>
    <x v="30"/>
    <x v="3"/>
    <s v="Brazil"/>
    <x v="8"/>
    <n v="0"/>
  </r>
  <r>
    <s v="INCREMENTAL"/>
    <s v="Media"/>
    <m/>
    <m/>
    <m/>
    <m/>
    <x v="31"/>
    <x v="0"/>
    <s v="Brazil"/>
    <x v="8"/>
    <n v="0"/>
  </r>
  <r>
    <s v="INCREMENTAL"/>
    <s v="Media"/>
    <m/>
    <m/>
    <m/>
    <m/>
    <x v="31"/>
    <x v="1"/>
    <s v="Brazil"/>
    <x v="8"/>
    <n v="0"/>
  </r>
  <r>
    <s v="INCREMENTAL"/>
    <s v="Media"/>
    <m/>
    <m/>
    <m/>
    <m/>
    <x v="31"/>
    <x v="2"/>
    <s v="Brazil"/>
    <x v="8"/>
    <n v="0"/>
  </r>
  <r>
    <s v="INCREMENTAL"/>
    <s v="Media"/>
    <m/>
    <m/>
    <m/>
    <m/>
    <x v="31"/>
    <x v="3"/>
    <s v="Brazil"/>
    <x v="8"/>
    <n v="0"/>
  </r>
  <r>
    <m/>
    <m/>
    <m/>
    <m/>
    <m/>
    <m/>
    <x v="32"/>
    <x v="0"/>
    <s v="Brazil"/>
    <x v="8"/>
    <n v="1288.8368238743701"/>
  </r>
  <r>
    <m/>
    <m/>
    <m/>
    <m/>
    <m/>
    <m/>
    <x v="32"/>
    <x v="1"/>
    <s v="Brazil"/>
    <x v="8"/>
    <n v="943.82215052234096"/>
  </r>
  <r>
    <m/>
    <m/>
    <m/>
    <m/>
    <m/>
    <m/>
    <x v="32"/>
    <x v="2"/>
    <s v="Brazil"/>
    <x v="8"/>
    <n v="1761.1350863528301"/>
  </r>
  <r>
    <m/>
    <m/>
    <m/>
    <m/>
    <m/>
    <m/>
    <x v="32"/>
    <x v="3"/>
    <s v="Brazil"/>
    <x v="8"/>
    <n v="932.29799996955103"/>
  </r>
  <r>
    <s v="BASE"/>
    <s v="BaseLine"/>
    <m/>
    <m/>
    <m/>
    <m/>
    <x v="33"/>
    <x v="0"/>
    <s v="Brazil"/>
    <x v="8"/>
    <n v="8.2689727620178299"/>
  </r>
  <r>
    <s v="BASE"/>
    <s v="BaseLine"/>
    <m/>
    <m/>
    <m/>
    <m/>
    <x v="33"/>
    <x v="1"/>
    <s v="Brazil"/>
    <x v="8"/>
    <n v="22.509204981665199"/>
  </r>
  <r>
    <s v="BASE"/>
    <s v="BaseLine"/>
    <m/>
    <m/>
    <m/>
    <m/>
    <x v="33"/>
    <x v="2"/>
    <s v="Brazil"/>
    <x v="8"/>
    <n v="11.2375342509034"/>
  </r>
  <r>
    <s v="BASE"/>
    <s v="BaseLine"/>
    <m/>
    <m/>
    <m/>
    <m/>
    <x v="33"/>
    <x v="3"/>
    <s v="Brazil"/>
    <x v="8"/>
    <n v="7.0188291173577904"/>
  </r>
  <r>
    <s v="BASE"/>
    <s v="BaseLine"/>
    <m/>
    <m/>
    <m/>
    <m/>
    <x v="34"/>
    <x v="0"/>
    <s v="Brazil"/>
    <x v="8"/>
    <n v="0"/>
  </r>
  <r>
    <s v="BASE"/>
    <s v="BaseLine"/>
    <m/>
    <m/>
    <m/>
    <m/>
    <x v="34"/>
    <x v="1"/>
    <s v="Brazil"/>
    <x v="8"/>
    <n v="0"/>
  </r>
  <r>
    <s v="BASE"/>
    <s v="BaseLine"/>
    <m/>
    <m/>
    <m/>
    <m/>
    <x v="34"/>
    <x v="2"/>
    <s v="Brazil"/>
    <x v="8"/>
    <n v="0"/>
  </r>
  <r>
    <s v="BASE"/>
    <s v="BaseLine"/>
    <m/>
    <m/>
    <m/>
    <m/>
    <x v="34"/>
    <x v="3"/>
    <s v="Brazil"/>
    <x v="8"/>
    <n v="0"/>
  </r>
  <r>
    <s v="BASE"/>
    <s v="BaseLine"/>
    <s v="NY"/>
    <m/>
    <m/>
    <m/>
    <x v="35"/>
    <x v="0"/>
    <s v="Brazil"/>
    <x v="8"/>
    <n v="0"/>
  </r>
  <r>
    <s v="BASE"/>
    <s v="BaseLine"/>
    <s v="NY"/>
    <m/>
    <m/>
    <m/>
    <x v="35"/>
    <x v="1"/>
    <s v="Brazil"/>
    <x v="8"/>
    <n v="0"/>
  </r>
  <r>
    <s v="BASE"/>
    <s v="BaseLine"/>
    <s v="NY"/>
    <m/>
    <m/>
    <m/>
    <x v="35"/>
    <x v="2"/>
    <s v="Brazil"/>
    <x v="8"/>
    <n v="0"/>
  </r>
  <r>
    <s v="BASE"/>
    <s v="BaseLine"/>
    <s v="NY"/>
    <m/>
    <m/>
    <m/>
    <x v="35"/>
    <x v="3"/>
    <s v="Brazil"/>
    <x v="8"/>
    <n v="0"/>
  </r>
  <r>
    <s v="BASE"/>
    <s v="BaseLine"/>
    <s v="PL_Dummy"/>
    <m/>
    <m/>
    <m/>
    <x v="36"/>
    <x v="0"/>
    <s v="Brazil"/>
    <x v="8"/>
    <n v="0"/>
  </r>
  <r>
    <s v="BASE"/>
    <s v="BaseLine"/>
    <s v="PL_Dummy"/>
    <m/>
    <m/>
    <m/>
    <x v="36"/>
    <x v="1"/>
    <s v="Brazil"/>
    <x v="8"/>
    <n v="0"/>
  </r>
  <r>
    <s v="BASE"/>
    <s v="BaseLine"/>
    <s v="PL_Dummy"/>
    <m/>
    <m/>
    <m/>
    <x v="36"/>
    <x v="2"/>
    <s v="Brazil"/>
    <x v="8"/>
    <n v="0"/>
  </r>
  <r>
    <s v="BASE"/>
    <s v="BaseLine"/>
    <s v="PL_Dummy"/>
    <m/>
    <m/>
    <m/>
    <x v="36"/>
    <x v="3"/>
    <s v="Brazil"/>
    <x v="8"/>
    <n v="0"/>
  </r>
  <r>
    <s v="BASE"/>
    <s v="BaseLine"/>
    <s v="PL_Dummy"/>
    <m/>
    <m/>
    <m/>
    <x v="37"/>
    <x v="0"/>
    <s v="Brazil"/>
    <x v="8"/>
    <n v="0"/>
  </r>
  <r>
    <s v="BASE"/>
    <s v="BaseLine"/>
    <s v="PL_Dummy"/>
    <m/>
    <m/>
    <m/>
    <x v="37"/>
    <x v="1"/>
    <s v="Brazil"/>
    <x v="8"/>
    <n v="0"/>
  </r>
  <r>
    <s v="BASE"/>
    <s v="BaseLine"/>
    <s v="PL_Dummy"/>
    <m/>
    <m/>
    <m/>
    <x v="37"/>
    <x v="2"/>
    <s v="Brazil"/>
    <x v="8"/>
    <n v="0"/>
  </r>
  <r>
    <s v="BASE"/>
    <s v="BaseLine"/>
    <s v="PL_Dummy"/>
    <m/>
    <m/>
    <m/>
    <x v="37"/>
    <x v="3"/>
    <s v="Brazil"/>
    <x v="8"/>
    <n v="0"/>
  </r>
  <r>
    <s v="BASE"/>
    <s v="BaseLine"/>
    <m/>
    <m/>
    <m/>
    <m/>
    <x v="38"/>
    <x v="0"/>
    <s v="Brazil"/>
    <x v="8"/>
    <n v="0"/>
  </r>
  <r>
    <s v="BASE"/>
    <s v="BaseLine"/>
    <m/>
    <m/>
    <m/>
    <m/>
    <x v="38"/>
    <x v="1"/>
    <s v="Brazil"/>
    <x v="8"/>
    <n v="0"/>
  </r>
  <r>
    <s v="BASE"/>
    <s v="BaseLine"/>
    <m/>
    <m/>
    <m/>
    <m/>
    <x v="38"/>
    <x v="2"/>
    <s v="Brazil"/>
    <x v="8"/>
    <n v="0"/>
  </r>
  <r>
    <s v="BASE"/>
    <s v="BaseLine"/>
    <m/>
    <m/>
    <m/>
    <m/>
    <x v="38"/>
    <x v="3"/>
    <s v="Brazil"/>
    <x v="8"/>
    <n v="0"/>
  </r>
  <r>
    <s v="BASE"/>
    <s v="BaseLine"/>
    <m/>
    <m/>
    <m/>
    <m/>
    <x v="39"/>
    <x v="0"/>
    <s v="Brazil"/>
    <x v="8"/>
    <n v="0"/>
  </r>
  <r>
    <s v="BASE"/>
    <s v="BaseLine"/>
    <m/>
    <m/>
    <m/>
    <m/>
    <x v="39"/>
    <x v="1"/>
    <s v="Brazil"/>
    <x v="8"/>
    <n v="0"/>
  </r>
  <r>
    <s v="BASE"/>
    <s v="BaseLine"/>
    <m/>
    <m/>
    <m/>
    <m/>
    <x v="39"/>
    <x v="2"/>
    <s v="Brazil"/>
    <x v="8"/>
    <n v="0"/>
  </r>
  <r>
    <s v="BASE"/>
    <s v="BaseLine"/>
    <m/>
    <m/>
    <m/>
    <m/>
    <x v="39"/>
    <x v="3"/>
    <s v="Brazil"/>
    <x v="8"/>
    <n v="0"/>
  </r>
  <r>
    <s v="BASE"/>
    <s v="BaseLine"/>
    <s v="PL_Dummy"/>
    <m/>
    <m/>
    <m/>
    <x v="40"/>
    <x v="0"/>
    <s v="Brazil"/>
    <x v="8"/>
    <n v="0"/>
  </r>
  <r>
    <s v="BASE"/>
    <s v="BaseLine"/>
    <s v="PL_Dummy"/>
    <m/>
    <m/>
    <m/>
    <x v="40"/>
    <x v="1"/>
    <s v="Brazil"/>
    <x v="8"/>
    <n v="0"/>
  </r>
  <r>
    <s v="BASE"/>
    <s v="BaseLine"/>
    <s v="PL_Dummy"/>
    <m/>
    <m/>
    <m/>
    <x v="40"/>
    <x v="2"/>
    <s v="Brazil"/>
    <x v="8"/>
    <n v="0"/>
  </r>
  <r>
    <s v="BASE"/>
    <s v="BaseLine"/>
    <s v="PL_Dummy"/>
    <m/>
    <m/>
    <m/>
    <x v="40"/>
    <x v="3"/>
    <s v="Brazil"/>
    <x v="8"/>
    <n v="0"/>
  </r>
  <r>
    <s v="BASE"/>
    <s v="BaseLine"/>
    <m/>
    <m/>
    <m/>
    <m/>
    <x v="41"/>
    <x v="0"/>
    <s v="Brazil"/>
    <x v="8"/>
    <n v="0"/>
  </r>
  <r>
    <s v="BASE"/>
    <s v="BaseLine"/>
    <m/>
    <m/>
    <m/>
    <m/>
    <x v="41"/>
    <x v="1"/>
    <s v="Brazil"/>
    <x v="8"/>
    <n v="0"/>
  </r>
  <r>
    <s v="BASE"/>
    <s v="BaseLine"/>
    <m/>
    <m/>
    <m/>
    <m/>
    <x v="41"/>
    <x v="2"/>
    <s v="Brazil"/>
    <x v="8"/>
    <n v="4595.4474171027896"/>
  </r>
  <r>
    <s v="BASE"/>
    <s v="BaseLine"/>
    <m/>
    <m/>
    <m/>
    <m/>
    <x v="41"/>
    <x v="3"/>
    <s v="Brazil"/>
    <x v="8"/>
    <n v="0"/>
  </r>
  <r>
    <s v="BASE"/>
    <s v="BaseLine"/>
    <m/>
    <m/>
    <m/>
    <m/>
    <x v="42"/>
    <x v="0"/>
    <s v="Brazil"/>
    <x v="8"/>
    <n v="0"/>
  </r>
  <r>
    <s v="BASE"/>
    <s v="BaseLine"/>
    <m/>
    <m/>
    <m/>
    <m/>
    <x v="42"/>
    <x v="1"/>
    <s v="Brazil"/>
    <x v="8"/>
    <n v="0"/>
  </r>
  <r>
    <s v="BASE"/>
    <s v="BaseLine"/>
    <m/>
    <m/>
    <m/>
    <m/>
    <x v="42"/>
    <x v="2"/>
    <s v="Brazil"/>
    <x v="8"/>
    <n v="3348.74106375676"/>
  </r>
  <r>
    <s v="BASE"/>
    <s v="BaseLine"/>
    <m/>
    <m/>
    <m/>
    <m/>
    <x v="42"/>
    <x v="3"/>
    <s v="Brazil"/>
    <x v="8"/>
    <n v="0"/>
  </r>
  <r>
    <s v="BASE"/>
    <s v="BaseLine"/>
    <m/>
    <m/>
    <m/>
    <m/>
    <x v="43"/>
    <x v="0"/>
    <s v="Brazil"/>
    <x v="8"/>
    <n v="0"/>
  </r>
  <r>
    <s v="BASE"/>
    <s v="BaseLine"/>
    <m/>
    <m/>
    <m/>
    <m/>
    <x v="43"/>
    <x v="1"/>
    <s v="Brazil"/>
    <x v="8"/>
    <n v="0"/>
  </r>
  <r>
    <s v="BASE"/>
    <s v="BaseLine"/>
    <m/>
    <m/>
    <m/>
    <m/>
    <x v="43"/>
    <x v="2"/>
    <s v="Brazil"/>
    <x v="8"/>
    <n v="0"/>
  </r>
  <r>
    <s v="BASE"/>
    <s v="BaseLine"/>
    <m/>
    <m/>
    <m/>
    <m/>
    <x v="43"/>
    <x v="3"/>
    <s v="Brazil"/>
    <x v="8"/>
    <n v="0"/>
  </r>
  <r>
    <s v="INCREMENTAL"/>
    <s v="Media"/>
    <m/>
    <m/>
    <m/>
    <m/>
    <x v="44"/>
    <x v="0"/>
    <s v="Brazil"/>
    <x v="8"/>
    <n v="0"/>
  </r>
  <r>
    <s v="INCREMENTAL"/>
    <s v="Media"/>
    <m/>
    <m/>
    <m/>
    <m/>
    <x v="44"/>
    <x v="1"/>
    <s v="Brazil"/>
    <x v="8"/>
    <n v="0"/>
  </r>
  <r>
    <s v="INCREMENTAL"/>
    <s v="Media"/>
    <m/>
    <m/>
    <m/>
    <m/>
    <x v="44"/>
    <x v="2"/>
    <s v="Brazil"/>
    <x v="8"/>
    <n v="0"/>
  </r>
  <r>
    <s v="INCREMENTAL"/>
    <s v="Media"/>
    <m/>
    <m/>
    <m/>
    <m/>
    <x v="44"/>
    <x v="3"/>
    <s v="Brazil"/>
    <x v="8"/>
    <n v="0"/>
  </r>
  <r>
    <s v="INCREMENTAL"/>
    <s v="Media"/>
    <m/>
    <m/>
    <m/>
    <m/>
    <x v="45"/>
    <x v="0"/>
    <s v="Brazil"/>
    <x v="8"/>
    <n v="0"/>
  </r>
  <r>
    <s v="INCREMENTAL"/>
    <s v="Media"/>
    <m/>
    <m/>
    <m/>
    <m/>
    <x v="45"/>
    <x v="1"/>
    <s v="Brazil"/>
    <x v="8"/>
    <n v="0"/>
  </r>
  <r>
    <s v="INCREMENTAL"/>
    <s v="Media"/>
    <m/>
    <m/>
    <m/>
    <m/>
    <x v="45"/>
    <x v="2"/>
    <s v="Brazil"/>
    <x v="8"/>
    <n v="0"/>
  </r>
  <r>
    <s v="INCREMENTAL"/>
    <s v="Media"/>
    <m/>
    <m/>
    <m/>
    <m/>
    <x v="45"/>
    <x v="3"/>
    <s v="Brazil"/>
    <x v="8"/>
    <n v="0"/>
  </r>
  <r>
    <s v="BASE"/>
    <s v="BaseLine"/>
    <m/>
    <m/>
    <m/>
    <m/>
    <x v="46"/>
    <x v="0"/>
    <s v="Brazil"/>
    <x v="8"/>
    <n v="0"/>
  </r>
  <r>
    <s v="BASE"/>
    <s v="BaseLine"/>
    <m/>
    <m/>
    <m/>
    <m/>
    <x v="46"/>
    <x v="1"/>
    <s v="Brazil"/>
    <x v="8"/>
    <n v="0"/>
  </r>
  <r>
    <s v="BASE"/>
    <s v="BaseLine"/>
    <m/>
    <m/>
    <m/>
    <m/>
    <x v="46"/>
    <x v="2"/>
    <s v="Brazil"/>
    <x v="8"/>
    <n v="0"/>
  </r>
  <r>
    <s v="BASE"/>
    <s v="BaseLine"/>
    <m/>
    <m/>
    <m/>
    <m/>
    <x v="46"/>
    <x v="3"/>
    <s v="Brazil"/>
    <x v="8"/>
    <n v="0"/>
  </r>
  <r>
    <s v="INCREMENTAL"/>
    <s v="Media"/>
    <m/>
    <m/>
    <m/>
    <m/>
    <x v="47"/>
    <x v="0"/>
    <s v="Brazil"/>
    <x v="8"/>
    <n v="0"/>
  </r>
  <r>
    <s v="INCREMENTAL"/>
    <s v="Media"/>
    <m/>
    <m/>
    <m/>
    <m/>
    <x v="47"/>
    <x v="1"/>
    <s v="Brazil"/>
    <x v="8"/>
    <n v="0"/>
  </r>
  <r>
    <s v="INCREMENTAL"/>
    <s v="Media"/>
    <m/>
    <m/>
    <m/>
    <m/>
    <x v="47"/>
    <x v="2"/>
    <s v="Brazil"/>
    <x v="8"/>
    <n v="0"/>
  </r>
  <r>
    <s v="INCREMENTAL"/>
    <s v="Media"/>
    <m/>
    <m/>
    <m/>
    <m/>
    <x v="47"/>
    <x v="3"/>
    <s v="Brazil"/>
    <x v="8"/>
    <n v="0"/>
  </r>
  <r>
    <s v="INCREMENTAL"/>
    <s v="Media"/>
    <m/>
    <m/>
    <m/>
    <m/>
    <x v="48"/>
    <x v="0"/>
    <s v="Brazil"/>
    <x v="8"/>
    <n v="0"/>
  </r>
  <r>
    <s v="INCREMENTAL"/>
    <s v="Media"/>
    <m/>
    <m/>
    <m/>
    <m/>
    <x v="48"/>
    <x v="1"/>
    <s v="Brazil"/>
    <x v="8"/>
    <n v="0"/>
  </r>
  <r>
    <s v="INCREMENTAL"/>
    <s v="Media"/>
    <m/>
    <m/>
    <m/>
    <m/>
    <x v="48"/>
    <x v="2"/>
    <s v="Brazil"/>
    <x v="8"/>
    <n v="0"/>
  </r>
  <r>
    <s v="INCREMENTAL"/>
    <s v="Media"/>
    <m/>
    <m/>
    <m/>
    <m/>
    <x v="48"/>
    <x v="3"/>
    <s v="Brazil"/>
    <x v="8"/>
    <n v="0"/>
  </r>
  <r>
    <s v="INCREMENTAL"/>
    <s v="Media"/>
    <m/>
    <m/>
    <m/>
    <m/>
    <x v="49"/>
    <x v="0"/>
    <s v="Brazil"/>
    <x v="8"/>
    <n v="0"/>
  </r>
  <r>
    <s v="INCREMENTAL"/>
    <s v="Media"/>
    <m/>
    <m/>
    <m/>
    <m/>
    <x v="49"/>
    <x v="1"/>
    <s v="Brazil"/>
    <x v="8"/>
    <n v="0"/>
  </r>
  <r>
    <s v="INCREMENTAL"/>
    <s v="Media"/>
    <m/>
    <m/>
    <m/>
    <m/>
    <x v="49"/>
    <x v="2"/>
    <s v="Brazil"/>
    <x v="8"/>
    <n v="0"/>
  </r>
  <r>
    <s v="INCREMENTAL"/>
    <s v="Media"/>
    <m/>
    <m/>
    <m/>
    <m/>
    <x v="49"/>
    <x v="3"/>
    <s v="Brazil"/>
    <x v="8"/>
    <n v="0"/>
  </r>
  <r>
    <s v="BASE"/>
    <s v="BaseLine"/>
    <m/>
    <m/>
    <m/>
    <m/>
    <x v="50"/>
    <x v="0"/>
    <s v="Brazil"/>
    <x v="8"/>
    <n v="0"/>
  </r>
  <r>
    <s v="BASE"/>
    <s v="BaseLine"/>
    <m/>
    <m/>
    <m/>
    <m/>
    <x v="50"/>
    <x v="1"/>
    <s v="Brazil"/>
    <x v="8"/>
    <n v="0"/>
  </r>
  <r>
    <s v="BASE"/>
    <s v="BaseLine"/>
    <m/>
    <m/>
    <m/>
    <m/>
    <x v="50"/>
    <x v="2"/>
    <s v="Brazil"/>
    <x v="8"/>
    <n v="0"/>
  </r>
  <r>
    <s v="BASE"/>
    <s v="BaseLine"/>
    <m/>
    <m/>
    <m/>
    <m/>
    <x v="50"/>
    <x v="3"/>
    <s v="Brazil"/>
    <x v="8"/>
    <n v="0"/>
  </r>
  <r>
    <s v="BASE"/>
    <s v="BaseLine"/>
    <m/>
    <m/>
    <m/>
    <m/>
    <x v="51"/>
    <x v="0"/>
    <s v="Brazil"/>
    <x v="8"/>
    <n v="0"/>
  </r>
  <r>
    <s v="BASE"/>
    <s v="BaseLine"/>
    <m/>
    <m/>
    <m/>
    <m/>
    <x v="51"/>
    <x v="1"/>
    <s v="Brazil"/>
    <x v="8"/>
    <n v="0"/>
  </r>
  <r>
    <s v="BASE"/>
    <s v="BaseLine"/>
    <m/>
    <m/>
    <m/>
    <m/>
    <x v="51"/>
    <x v="2"/>
    <s v="Brazil"/>
    <x v="8"/>
    <n v="0"/>
  </r>
  <r>
    <s v="BASE"/>
    <s v="BaseLine"/>
    <m/>
    <m/>
    <m/>
    <m/>
    <x v="51"/>
    <x v="3"/>
    <s v="Brazil"/>
    <x v="8"/>
    <n v="0"/>
  </r>
  <r>
    <s v="INCREMENTAL"/>
    <s v="Media"/>
    <m/>
    <m/>
    <m/>
    <m/>
    <x v="52"/>
    <x v="0"/>
    <s v="Brazil"/>
    <x v="8"/>
    <n v="0"/>
  </r>
  <r>
    <s v="INCREMENTAL"/>
    <s v="Media"/>
    <m/>
    <m/>
    <m/>
    <m/>
    <x v="52"/>
    <x v="1"/>
    <s v="Brazil"/>
    <x v="8"/>
    <n v="0"/>
  </r>
  <r>
    <s v="INCREMENTAL"/>
    <s v="Media"/>
    <m/>
    <m/>
    <m/>
    <m/>
    <x v="52"/>
    <x v="2"/>
    <s v="Brazil"/>
    <x v="8"/>
    <n v="0"/>
  </r>
  <r>
    <s v="INCREMENTAL"/>
    <s v="Media"/>
    <m/>
    <m/>
    <m/>
    <m/>
    <x v="52"/>
    <x v="3"/>
    <s v="Brazil"/>
    <x v="8"/>
    <n v="0"/>
  </r>
  <r>
    <s v="BASE"/>
    <s v="BaseLine"/>
    <m/>
    <m/>
    <m/>
    <m/>
    <x v="53"/>
    <x v="0"/>
    <s v="Brazil"/>
    <x v="8"/>
    <n v="-227.15446232385401"/>
  </r>
  <r>
    <s v="BASE"/>
    <s v="BaseLine"/>
    <m/>
    <m/>
    <m/>
    <m/>
    <x v="53"/>
    <x v="1"/>
    <s v="Brazil"/>
    <x v="8"/>
    <n v="-166.34643669379199"/>
  </r>
  <r>
    <s v="BASE"/>
    <s v="BaseLine"/>
    <m/>
    <m/>
    <m/>
    <m/>
    <x v="53"/>
    <x v="2"/>
    <s v="Brazil"/>
    <x v="8"/>
    <n v="-310.39592150817202"/>
  </r>
  <r>
    <s v="BASE"/>
    <s v="BaseLine"/>
    <m/>
    <m/>
    <m/>
    <m/>
    <x v="53"/>
    <x v="3"/>
    <s v="Brazil"/>
    <x v="8"/>
    <n v="-164.31533223272601"/>
  </r>
  <r>
    <s v="BASE"/>
    <s v="BaseLine"/>
    <m/>
    <m/>
    <m/>
    <m/>
    <x v="54"/>
    <x v="0"/>
    <s v="Brazil"/>
    <x v="8"/>
    <n v="-440.124820047529"/>
  </r>
  <r>
    <s v="BASE"/>
    <s v="BaseLine"/>
    <m/>
    <m/>
    <m/>
    <m/>
    <x v="54"/>
    <x v="1"/>
    <s v="Brazil"/>
    <x v="8"/>
    <n v="-2196.8361771451"/>
  </r>
  <r>
    <s v="BASE"/>
    <s v="BaseLine"/>
    <m/>
    <m/>
    <m/>
    <m/>
    <x v="54"/>
    <x v="2"/>
    <s v="Brazil"/>
    <x v="8"/>
    <n v="-2384.28966420202"/>
  </r>
  <r>
    <s v="BASE"/>
    <s v="BaseLine"/>
    <m/>
    <m/>
    <m/>
    <m/>
    <x v="54"/>
    <x v="3"/>
    <s v="Brazil"/>
    <x v="8"/>
    <n v="-425.02447811205701"/>
  </r>
  <r>
    <s v="INCREMENTAL"/>
    <s v="Media"/>
    <m/>
    <m/>
    <m/>
    <m/>
    <x v="0"/>
    <x v="0"/>
    <s v="Brazil"/>
    <x v="9"/>
    <n v="0"/>
  </r>
  <r>
    <s v="INCREMENTAL"/>
    <s v="Media"/>
    <m/>
    <m/>
    <m/>
    <m/>
    <x v="0"/>
    <x v="1"/>
    <s v="Brazil"/>
    <x v="9"/>
    <n v="0"/>
  </r>
  <r>
    <s v="INCREMENTAL"/>
    <s v="Media"/>
    <m/>
    <m/>
    <m/>
    <m/>
    <x v="0"/>
    <x v="2"/>
    <s v="Brazil"/>
    <x v="9"/>
    <n v="0"/>
  </r>
  <r>
    <s v="INCREMENTAL"/>
    <s v="Media"/>
    <m/>
    <m/>
    <m/>
    <m/>
    <x v="0"/>
    <x v="3"/>
    <s v="Brazil"/>
    <x v="9"/>
    <n v="0"/>
  </r>
  <r>
    <s v="INCREMENTAL"/>
    <s v="Media"/>
    <m/>
    <m/>
    <m/>
    <m/>
    <x v="1"/>
    <x v="0"/>
    <s v="Brazil"/>
    <x v="9"/>
    <n v="0"/>
  </r>
  <r>
    <s v="INCREMENTAL"/>
    <s v="Media"/>
    <m/>
    <m/>
    <m/>
    <m/>
    <x v="1"/>
    <x v="1"/>
    <s v="Brazil"/>
    <x v="9"/>
    <n v="0"/>
  </r>
  <r>
    <s v="INCREMENTAL"/>
    <s v="Media"/>
    <m/>
    <m/>
    <m/>
    <m/>
    <x v="1"/>
    <x v="2"/>
    <s v="Brazil"/>
    <x v="9"/>
    <n v="0"/>
  </r>
  <r>
    <s v="INCREMENTAL"/>
    <s v="Media"/>
    <m/>
    <m/>
    <m/>
    <m/>
    <x v="1"/>
    <x v="3"/>
    <s v="Brazil"/>
    <x v="9"/>
    <n v="0"/>
  </r>
  <r>
    <s v="INCREMENTAL"/>
    <s v="Media"/>
    <m/>
    <m/>
    <m/>
    <m/>
    <x v="2"/>
    <x v="0"/>
    <s v="Brazil"/>
    <x v="9"/>
    <n v="0"/>
  </r>
  <r>
    <s v="INCREMENTAL"/>
    <s v="Media"/>
    <m/>
    <m/>
    <m/>
    <m/>
    <x v="2"/>
    <x v="1"/>
    <s v="Brazil"/>
    <x v="9"/>
    <n v="0"/>
  </r>
  <r>
    <s v="INCREMENTAL"/>
    <s v="Media"/>
    <m/>
    <m/>
    <m/>
    <m/>
    <x v="2"/>
    <x v="2"/>
    <s v="Brazil"/>
    <x v="9"/>
    <n v="0"/>
  </r>
  <r>
    <s v="INCREMENTAL"/>
    <s v="Media"/>
    <m/>
    <m/>
    <m/>
    <m/>
    <x v="2"/>
    <x v="3"/>
    <s v="Brazil"/>
    <x v="9"/>
    <n v="0"/>
  </r>
  <r>
    <s v="BASE"/>
    <s v="BaseLine"/>
    <m/>
    <m/>
    <m/>
    <m/>
    <x v="3"/>
    <x v="0"/>
    <s v="Brazil"/>
    <x v="9"/>
    <n v="0"/>
  </r>
  <r>
    <s v="BASE"/>
    <s v="BaseLine"/>
    <m/>
    <m/>
    <m/>
    <m/>
    <x v="3"/>
    <x v="1"/>
    <s v="Brazil"/>
    <x v="9"/>
    <n v="0"/>
  </r>
  <r>
    <s v="BASE"/>
    <s v="BaseLine"/>
    <m/>
    <m/>
    <m/>
    <m/>
    <x v="3"/>
    <x v="2"/>
    <s v="Brazil"/>
    <x v="9"/>
    <n v="0"/>
  </r>
  <r>
    <s v="BASE"/>
    <s v="BaseLine"/>
    <m/>
    <m/>
    <m/>
    <m/>
    <x v="3"/>
    <x v="3"/>
    <s v="Brazil"/>
    <x v="9"/>
    <n v="0"/>
  </r>
  <r>
    <s v="BASE"/>
    <s v="BaseLine"/>
    <m/>
    <m/>
    <m/>
    <m/>
    <x v="4"/>
    <x v="0"/>
    <s v="Brazil"/>
    <x v="9"/>
    <n v="0"/>
  </r>
  <r>
    <s v="BASE"/>
    <s v="BaseLine"/>
    <m/>
    <m/>
    <m/>
    <m/>
    <x v="4"/>
    <x v="1"/>
    <s v="Brazil"/>
    <x v="9"/>
    <n v="0"/>
  </r>
  <r>
    <s v="BASE"/>
    <s v="BaseLine"/>
    <m/>
    <m/>
    <m/>
    <m/>
    <x v="4"/>
    <x v="2"/>
    <s v="Brazil"/>
    <x v="9"/>
    <n v="0"/>
  </r>
  <r>
    <s v="BASE"/>
    <s v="BaseLine"/>
    <m/>
    <m/>
    <m/>
    <m/>
    <x v="4"/>
    <x v="3"/>
    <s v="Brazil"/>
    <x v="9"/>
    <n v="0"/>
  </r>
  <r>
    <s v="BASE"/>
    <s v="BaseLine"/>
    <m/>
    <m/>
    <m/>
    <m/>
    <x v="5"/>
    <x v="0"/>
    <s v="Brazil"/>
    <x v="9"/>
    <n v="0"/>
  </r>
  <r>
    <s v="BASE"/>
    <s v="BaseLine"/>
    <m/>
    <m/>
    <m/>
    <m/>
    <x v="5"/>
    <x v="1"/>
    <s v="Brazil"/>
    <x v="9"/>
    <n v="0"/>
  </r>
  <r>
    <s v="BASE"/>
    <s v="BaseLine"/>
    <m/>
    <m/>
    <m/>
    <m/>
    <x v="5"/>
    <x v="2"/>
    <s v="Brazil"/>
    <x v="9"/>
    <n v="0"/>
  </r>
  <r>
    <s v="BASE"/>
    <s v="BaseLine"/>
    <m/>
    <m/>
    <m/>
    <m/>
    <x v="5"/>
    <x v="3"/>
    <s v="Brazil"/>
    <x v="9"/>
    <n v="0"/>
  </r>
  <r>
    <s v="BASE"/>
    <s v="BaseLine"/>
    <m/>
    <m/>
    <m/>
    <m/>
    <x v="6"/>
    <x v="0"/>
    <s v="Brazil"/>
    <x v="9"/>
    <n v="0"/>
  </r>
  <r>
    <s v="BASE"/>
    <s v="BaseLine"/>
    <m/>
    <m/>
    <m/>
    <m/>
    <x v="6"/>
    <x v="1"/>
    <s v="Brazil"/>
    <x v="9"/>
    <n v="0"/>
  </r>
  <r>
    <s v="BASE"/>
    <s v="BaseLine"/>
    <m/>
    <m/>
    <m/>
    <m/>
    <x v="6"/>
    <x v="2"/>
    <s v="Brazil"/>
    <x v="9"/>
    <n v="0"/>
  </r>
  <r>
    <s v="BASE"/>
    <s v="BaseLine"/>
    <m/>
    <m/>
    <m/>
    <m/>
    <x v="6"/>
    <x v="3"/>
    <s v="Brazil"/>
    <x v="9"/>
    <n v="0"/>
  </r>
  <r>
    <s v="BASE"/>
    <s v="BaseLine"/>
    <m/>
    <m/>
    <m/>
    <m/>
    <x v="7"/>
    <x v="0"/>
    <s v="Brazil"/>
    <x v="9"/>
    <n v="0"/>
  </r>
  <r>
    <s v="BASE"/>
    <s v="BaseLine"/>
    <m/>
    <m/>
    <m/>
    <m/>
    <x v="7"/>
    <x v="1"/>
    <s v="Brazil"/>
    <x v="9"/>
    <n v="0"/>
  </r>
  <r>
    <s v="BASE"/>
    <s v="BaseLine"/>
    <m/>
    <m/>
    <m/>
    <m/>
    <x v="7"/>
    <x v="2"/>
    <s v="Brazil"/>
    <x v="9"/>
    <n v="0"/>
  </r>
  <r>
    <s v="BASE"/>
    <s v="BaseLine"/>
    <m/>
    <m/>
    <m/>
    <m/>
    <x v="7"/>
    <x v="3"/>
    <s v="Brazil"/>
    <x v="9"/>
    <n v="0"/>
  </r>
  <r>
    <s v="BASE"/>
    <s v="BaseLine"/>
    <m/>
    <m/>
    <m/>
    <m/>
    <x v="8"/>
    <x v="0"/>
    <s v="Brazil"/>
    <x v="9"/>
    <n v="60.257495899467898"/>
  </r>
  <r>
    <s v="BASE"/>
    <s v="BaseLine"/>
    <m/>
    <m/>
    <m/>
    <m/>
    <x v="8"/>
    <x v="1"/>
    <s v="Brazil"/>
    <x v="9"/>
    <n v="0"/>
  </r>
  <r>
    <s v="BASE"/>
    <s v="BaseLine"/>
    <m/>
    <m/>
    <m/>
    <m/>
    <x v="8"/>
    <x v="2"/>
    <s v="Brazil"/>
    <x v="9"/>
    <n v="0"/>
  </r>
  <r>
    <s v="BASE"/>
    <s v="BaseLine"/>
    <m/>
    <m/>
    <m/>
    <m/>
    <x v="8"/>
    <x v="3"/>
    <s v="Brazil"/>
    <x v="9"/>
    <n v="0"/>
  </r>
  <r>
    <s v="INCREMENTAL"/>
    <s v="Media"/>
    <m/>
    <m/>
    <m/>
    <m/>
    <x v="9"/>
    <x v="0"/>
    <s v="Brazil"/>
    <x v="9"/>
    <n v="0"/>
  </r>
  <r>
    <s v="INCREMENTAL"/>
    <s v="Media"/>
    <m/>
    <m/>
    <m/>
    <m/>
    <x v="9"/>
    <x v="1"/>
    <s v="Brazil"/>
    <x v="9"/>
    <n v="0"/>
  </r>
  <r>
    <s v="INCREMENTAL"/>
    <s v="Media"/>
    <m/>
    <m/>
    <m/>
    <m/>
    <x v="9"/>
    <x v="2"/>
    <s v="Brazil"/>
    <x v="9"/>
    <n v="0"/>
  </r>
  <r>
    <s v="INCREMENTAL"/>
    <s v="Media"/>
    <m/>
    <m/>
    <m/>
    <m/>
    <x v="9"/>
    <x v="3"/>
    <s v="Brazil"/>
    <x v="9"/>
    <n v="0"/>
  </r>
  <r>
    <s v="BASE"/>
    <s v="Price"/>
    <m/>
    <m/>
    <m/>
    <m/>
    <x v="10"/>
    <x v="0"/>
    <s v="Brazil"/>
    <x v="9"/>
    <n v="-971.43026418831096"/>
  </r>
  <r>
    <s v="BASE"/>
    <s v="Price"/>
    <m/>
    <m/>
    <m/>
    <m/>
    <x v="10"/>
    <x v="1"/>
    <s v="Brazil"/>
    <x v="9"/>
    <n v="0"/>
  </r>
  <r>
    <s v="BASE"/>
    <s v="Price"/>
    <m/>
    <m/>
    <m/>
    <m/>
    <x v="10"/>
    <x v="2"/>
    <s v="Brazil"/>
    <x v="9"/>
    <n v="0"/>
  </r>
  <r>
    <s v="BASE"/>
    <s v="Price"/>
    <m/>
    <m/>
    <m/>
    <m/>
    <x v="10"/>
    <x v="3"/>
    <s v="Brazil"/>
    <x v="9"/>
    <n v="0"/>
  </r>
  <r>
    <s v="BASE"/>
    <s v="Price"/>
    <m/>
    <m/>
    <m/>
    <m/>
    <x v="11"/>
    <x v="0"/>
    <s v="Brazil"/>
    <x v="9"/>
    <n v="0"/>
  </r>
  <r>
    <s v="BASE"/>
    <s v="Price"/>
    <m/>
    <m/>
    <m/>
    <m/>
    <x v="11"/>
    <x v="1"/>
    <s v="Brazil"/>
    <x v="9"/>
    <n v="0"/>
  </r>
  <r>
    <s v="BASE"/>
    <s v="Price"/>
    <m/>
    <m/>
    <m/>
    <m/>
    <x v="11"/>
    <x v="2"/>
    <s v="Brazil"/>
    <x v="9"/>
    <n v="0"/>
  </r>
  <r>
    <s v="BASE"/>
    <s v="Price"/>
    <m/>
    <m/>
    <m/>
    <m/>
    <x v="11"/>
    <x v="3"/>
    <s v="Brazil"/>
    <x v="9"/>
    <n v="0"/>
  </r>
  <r>
    <s v="BASE"/>
    <s v="BaseLine"/>
    <m/>
    <m/>
    <m/>
    <m/>
    <x v="12"/>
    <x v="0"/>
    <s v="Brazil"/>
    <x v="9"/>
    <n v="407.59075727381003"/>
  </r>
  <r>
    <s v="BASE"/>
    <s v="BaseLine"/>
    <m/>
    <m/>
    <m/>
    <m/>
    <x v="12"/>
    <x v="1"/>
    <s v="Brazil"/>
    <x v="9"/>
    <n v="734.787427075643"/>
  </r>
  <r>
    <s v="BASE"/>
    <s v="BaseLine"/>
    <m/>
    <m/>
    <m/>
    <m/>
    <x v="12"/>
    <x v="2"/>
    <s v="Brazil"/>
    <x v="9"/>
    <n v="900.81200323097005"/>
  </r>
  <r>
    <s v="BASE"/>
    <s v="BaseLine"/>
    <m/>
    <m/>
    <m/>
    <m/>
    <x v="12"/>
    <x v="3"/>
    <s v="Brazil"/>
    <x v="9"/>
    <n v="23.858990596690099"/>
  </r>
  <r>
    <s v="INCREMENTAL"/>
    <s v="Media"/>
    <m/>
    <m/>
    <m/>
    <m/>
    <x v="13"/>
    <x v="0"/>
    <s v="Brazil"/>
    <x v="9"/>
    <n v="140.12679698883099"/>
  </r>
  <r>
    <s v="INCREMENTAL"/>
    <s v="Media"/>
    <m/>
    <m/>
    <m/>
    <m/>
    <x v="13"/>
    <x v="1"/>
    <s v="Brazil"/>
    <x v="9"/>
    <n v="173.58904897987401"/>
  </r>
  <r>
    <s v="INCREMENTAL"/>
    <s v="Media"/>
    <m/>
    <m/>
    <m/>
    <m/>
    <x v="13"/>
    <x v="2"/>
    <s v="Brazil"/>
    <x v="9"/>
    <n v="154.292412072834"/>
  </r>
  <r>
    <s v="INCREMENTAL"/>
    <s v="Media"/>
    <m/>
    <m/>
    <m/>
    <m/>
    <x v="13"/>
    <x v="3"/>
    <s v="Brazil"/>
    <x v="9"/>
    <n v="0"/>
  </r>
  <r>
    <s v="INCREMENTAL"/>
    <s v="Media"/>
    <m/>
    <m/>
    <m/>
    <m/>
    <x v="14"/>
    <x v="0"/>
    <s v="Brazil"/>
    <x v="9"/>
    <n v="0"/>
  </r>
  <r>
    <s v="INCREMENTAL"/>
    <s v="Media"/>
    <m/>
    <m/>
    <m/>
    <m/>
    <x v="14"/>
    <x v="1"/>
    <s v="Brazil"/>
    <x v="9"/>
    <n v="0"/>
  </r>
  <r>
    <s v="INCREMENTAL"/>
    <s v="Media"/>
    <m/>
    <m/>
    <m/>
    <m/>
    <x v="14"/>
    <x v="2"/>
    <s v="Brazil"/>
    <x v="9"/>
    <n v="0"/>
  </r>
  <r>
    <s v="INCREMENTAL"/>
    <s v="Media"/>
    <m/>
    <m/>
    <m/>
    <m/>
    <x v="14"/>
    <x v="3"/>
    <s v="Brazil"/>
    <x v="9"/>
    <n v="0"/>
  </r>
  <r>
    <s v="INCREMENTAL"/>
    <s v="Media"/>
    <m/>
    <m/>
    <m/>
    <m/>
    <x v="15"/>
    <x v="0"/>
    <s v="Brazil"/>
    <x v="9"/>
    <n v="4.6289696406663099"/>
  </r>
  <r>
    <s v="INCREMENTAL"/>
    <s v="Media"/>
    <m/>
    <m/>
    <m/>
    <m/>
    <x v="15"/>
    <x v="1"/>
    <s v="Brazil"/>
    <x v="9"/>
    <n v="4.28366544522786"/>
  </r>
  <r>
    <s v="INCREMENTAL"/>
    <s v="Media"/>
    <m/>
    <m/>
    <m/>
    <m/>
    <x v="15"/>
    <x v="2"/>
    <s v="Brazil"/>
    <x v="9"/>
    <n v="2.92224447227645"/>
  </r>
  <r>
    <s v="INCREMENTAL"/>
    <s v="Media"/>
    <m/>
    <m/>
    <m/>
    <m/>
    <x v="15"/>
    <x v="3"/>
    <s v="Brazil"/>
    <x v="9"/>
    <n v="0"/>
  </r>
  <r>
    <s v="INCREMENTAL"/>
    <s v="Media"/>
    <m/>
    <m/>
    <m/>
    <m/>
    <x v="16"/>
    <x v="0"/>
    <s v="Brazil"/>
    <x v="9"/>
    <n v="0"/>
  </r>
  <r>
    <s v="INCREMENTAL"/>
    <s v="Media"/>
    <m/>
    <m/>
    <m/>
    <m/>
    <x v="16"/>
    <x v="1"/>
    <s v="Brazil"/>
    <x v="9"/>
    <n v="0"/>
  </r>
  <r>
    <s v="INCREMENTAL"/>
    <s v="Media"/>
    <m/>
    <m/>
    <m/>
    <m/>
    <x v="16"/>
    <x v="2"/>
    <s v="Brazil"/>
    <x v="9"/>
    <n v="0"/>
  </r>
  <r>
    <s v="INCREMENTAL"/>
    <s v="Media"/>
    <m/>
    <m/>
    <m/>
    <m/>
    <x v="16"/>
    <x v="3"/>
    <s v="Brazil"/>
    <x v="9"/>
    <n v="0"/>
  </r>
  <r>
    <s v="INCREMENTAL"/>
    <s v="Media"/>
    <m/>
    <m/>
    <m/>
    <m/>
    <x v="17"/>
    <x v="0"/>
    <s v="Brazil"/>
    <x v="9"/>
    <n v="117.294257748349"/>
  </r>
  <r>
    <s v="INCREMENTAL"/>
    <s v="Media"/>
    <m/>
    <m/>
    <m/>
    <m/>
    <x v="17"/>
    <x v="1"/>
    <s v="Brazil"/>
    <x v="9"/>
    <n v="71.920201488737007"/>
  </r>
  <r>
    <s v="INCREMENTAL"/>
    <s v="Media"/>
    <m/>
    <m/>
    <m/>
    <m/>
    <x v="17"/>
    <x v="2"/>
    <s v="Brazil"/>
    <x v="9"/>
    <n v="72.183106505054198"/>
  </r>
  <r>
    <s v="INCREMENTAL"/>
    <s v="Media"/>
    <m/>
    <m/>
    <m/>
    <m/>
    <x v="17"/>
    <x v="3"/>
    <s v="Brazil"/>
    <x v="9"/>
    <n v="0"/>
  </r>
  <r>
    <s v="INCREMENTAL"/>
    <s v="Media"/>
    <m/>
    <m/>
    <m/>
    <m/>
    <x v="18"/>
    <x v="0"/>
    <s v="Brazil"/>
    <x v="9"/>
    <n v="0"/>
  </r>
  <r>
    <s v="INCREMENTAL"/>
    <s v="Media"/>
    <m/>
    <m/>
    <m/>
    <m/>
    <x v="18"/>
    <x v="1"/>
    <s v="Brazil"/>
    <x v="9"/>
    <n v="0"/>
  </r>
  <r>
    <s v="INCREMENTAL"/>
    <s v="Media"/>
    <m/>
    <m/>
    <m/>
    <m/>
    <x v="18"/>
    <x v="2"/>
    <s v="Brazil"/>
    <x v="9"/>
    <n v="0"/>
  </r>
  <r>
    <s v="INCREMENTAL"/>
    <s v="Media"/>
    <m/>
    <m/>
    <m/>
    <m/>
    <x v="18"/>
    <x v="3"/>
    <s v="Brazil"/>
    <x v="9"/>
    <n v="0"/>
  </r>
  <r>
    <s v="INCREMENTAL"/>
    <s v="Media"/>
    <m/>
    <m/>
    <m/>
    <m/>
    <x v="19"/>
    <x v="0"/>
    <s v="Brazil"/>
    <x v="9"/>
    <n v="30.047670493668399"/>
  </r>
  <r>
    <s v="INCREMENTAL"/>
    <s v="Media"/>
    <m/>
    <m/>
    <m/>
    <m/>
    <x v="19"/>
    <x v="1"/>
    <s v="Brazil"/>
    <x v="9"/>
    <n v="34.167924461745301"/>
  </r>
  <r>
    <s v="INCREMENTAL"/>
    <s v="Media"/>
    <m/>
    <m/>
    <m/>
    <m/>
    <x v="19"/>
    <x v="2"/>
    <s v="Brazil"/>
    <x v="9"/>
    <n v="32.219755271924399"/>
  </r>
  <r>
    <s v="INCREMENTAL"/>
    <s v="Media"/>
    <m/>
    <m/>
    <m/>
    <m/>
    <x v="19"/>
    <x v="3"/>
    <s v="Brazil"/>
    <x v="9"/>
    <n v="0"/>
  </r>
  <r>
    <s v="INCREMENTAL"/>
    <s v="Media"/>
    <m/>
    <m/>
    <m/>
    <m/>
    <x v="20"/>
    <x v="0"/>
    <s v="Brazil"/>
    <x v="9"/>
    <n v="0"/>
  </r>
  <r>
    <s v="INCREMENTAL"/>
    <s v="Media"/>
    <m/>
    <m/>
    <m/>
    <m/>
    <x v="20"/>
    <x v="1"/>
    <s v="Brazil"/>
    <x v="9"/>
    <n v="0"/>
  </r>
  <r>
    <s v="INCREMENTAL"/>
    <s v="Media"/>
    <m/>
    <m/>
    <m/>
    <m/>
    <x v="20"/>
    <x v="2"/>
    <s v="Brazil"/>
    <x v="9"/>
    <n v="0"/>
  </r>
  <r>
    <s v="INCREMENTAL"/>
    <s v="Media"/>
    <m/>
    <m/>
    <m/>
    <m/>
    <x v="20"/>
    <x v="3"/>
    <s v="Brazil"/>
    <x v="9"/>
    <n v="0"/>
  </r>
  <r>
    <s v="INCREMENTAL"/>
    <s v="Media"/>
    <m/>
    <m/>
    <m/>
    <m/>
    <x v="21"/>
    <x v="0"/>
    <s v="Brazil"/>
    <x v="9"/>
    <n v="70.745119220727005"/>
  </r>
  <r>
    <s v="INCREMENTAL"/>
    <s v="Media"/>
    <m/>
    <m/>
    <m/>
    <m/>
    <x v="21"/>
    <x v="1"/>
    <s v="Brazil"/>
    <x v="9"/>
    <n v="69.093529244616093"/>
  </r>
  <r>
    <s v="INCREMENTAL"/>
    <s v="Media"/>
    <m/>
    <m/>
    <m/>
    <m/>
    <x v="21"/>
    <x v="2"/>
    <s v="Brazil"/>
    <x v="9"/>
    <n v="65.542936525279401"/>
  </r>
  <r>
    <s v="INCREMENTAL"/>
    <s v="Media"/>
    <m/>
    <m/>
    <m/>
    <m/>
    <x v="21"/>
    <x v="3"/>
    <s v="Brazil"/>
    <x v="9"/>
    <n v="0"/>
  </r>
  <r>
    <s v="INCREMENTAL"/>
    <s v="Media"/>
    <m/>
    <m/>
    <m/>
    <m/>
    <x v="22"/>
    <x v="0"/>
    <s v="Brazil"/>
    <x v="9"/>
    <n v="0"/>
  </r>
  <r>
    <s v="INCREMENTAL"/>
    <s v="Media"/>
    <m/>
    <m/>
    <m/>
    <m/>
    <x v="22"/>
    <x v="1"/>
    <s v="Brazil"/>
    <x v="9"/>
    <n v="0"/>
  </r>
  <r>
    <s v="INCREMENTAL"/>
    <s v="Media"/>
    <m/>
    <m/>
    <m/>
    <m/>
    <x v="22"/>
    <x v="2"/>
    <s v="Brazil"/>
    <x v="9"/>
    <n v="0"/>
  </r>
  <r>
    <s v="INCREMENTAL"/>
    <s v="Media"/>
    <m/>
    <m/>
    <m/>
    <m/>
    <x v="22"/>
    <x v="3"/>
    <s v="Brazil"/>
    <x v="9"/>
    <n v="0"/>
  </r>
  <r>
    <s v="INCREMENTAL"/>
    <s v="Media"/>
    <m/>
    <m/>
    <m/>
    <m/>
    <x v="23"/>
    <x v="0"/>
    <s v="Brazil"/>
    <x v="9"/>
    <n v="0"/>
  </r>
  <r>
    <s v="INCREMENTAL"/>
    <s v="Media"/>
    <m/>
    <m/>
    <m/>
    <m/>
    <x v="23"/>
    <x v="1"/>
    <s v="Brazil"/>
    <x v="9"/>
    <n v="0"/>
  </r>
  <r>
    <s v="INCREMENTAL"/>
    <s v="Media"/>
    <m/>
    <m/>
    <m/>
    <m/>
    <x v="23"/>
    <x v="2"/>
    <s v="Brazil"/>
    <x v="9"/>
    <n v="0"/>
  </r>
  <r>
    <s v="INCREMENTAL"/>
    <s v="Media"/>
    <m/>
    <m/>
    <m/>
    <m/>
    <x v="23"/>
    <x v="3"/>
    <s v="Brazil"/>
    <x v="9"/>
    <n v="0"/>
  </r>
  <r>
    <s v="INCREMENTAL"/>
    <s v="Media"/>
    <m/>
    <m/>
    <m/>
    <m/>
    <x v="24"/>
    <x v="0"/>
    <s v="Brazil"/>
    <x v="9"/>
    <n v="0"/>
  </r>
  <r>
    <s v="INCREMENTAL"/>
    <s v="Media"/>
    <m/>
    <m/>
    <m/>
    <m/>
    <x v="24"/>
    <x v="1"/>
    <s v="Brazil"/>
    <x v="9"/>
    <n v="0"/>
  </r>
  <r>
    <s v="INCREMENTAL"/>
    <s v="Media"/>
    <m/>
    <m/>
    <m/>
    <m/>
    <x v="24"/>
    <x v="2"/>
    <s v="Brazil"/>
    <x v="9"/>
    <n v="0"/>
  </r>
  <r>
    <s v="INCREMENTAL"/>
    <s v="Media"/>
    <m/>
    <m/>
    <m/>
    <m/>
    <x v="24"/>
    <x v="3"/>
    <s v="Brazil"/>
    <x v="9"/>
    <n v="0"/>
  </r>
  <r>
    <s v="BASE"/>
    <s v="BaseLine"/>
    <m/>
    <m/>
    <m/>
    <m/>
    <x v="25"/>
    <x v="0"/>
    <s v="Brazil"/>
    <x v="9"/>
    <n v="0"/>
  </r>
  <r>
    <s v="BASE"/>
    <s v="BaseLine"/>
    <m/>
    <m/>
    <m/>
    <m/>
    <x v="25"/>
    <x v="1"/>
    <s v="Brazil"/>
    <x v="9"/>
    <n v="307.21478333005598"/>
  </r>
  <r>
    <s v="BASE"/>
    <s v="BaseLine"/>
    <m/>
    <m/>
    <m/>
    <m/>
    <x v="25"/>
    <x v="2"/>
    <s v="Brazil"/>
    <x v="9"/>
    <n v="0"/>
  </r>
  <r>
    <s v="BASE"/>
    <s v="BaseLine"/>
    <m/>
    <m/>
    <m/>
    <m/>
    <x v="25"/>
    <x v="3"/>
    <s v="Brazil"/>
    <x v="9"/>
    <n v="0"/>
  </r>
  <r>
    <s v="BASE"/>
    <s v="BaseLine"/>
    <m/>
    <m/>
    <m/>
    <m/>
    <x v="26"/>
    <x v="0"/>
    <s v="Brazil"/>
    <x v="9"/>
    <n v="0"/>
  </r>
  <r>
    <s v="BASE"/>
    <s v="BaseLine"/>
    <m/>
    <m/>
    <m/>
    <m/>
    <x v="26"/>
    <x v="1"/>
    <s v="Brazil"/>
    <x v="9"/>
    <n v="0"/>
  </r>
  <r>
    <s v="BASE"/>
    <s v="BaseLine"/>
    <m/>
    <m/>
    <m/>
    <m/>
    <x v="26"/>
    <x v="2"/>
    <s v="Brazil"/>
    <x v="9"/>
    <n v="0"/>
  </r>
  <r>
    <s v="BASE"/>
    <s v="BaseLine"/>
    <m/>
    <m/>
    <m/>
    <m/>
    <x v="26"/>
    <x v="3"/>
    <s v="Brazil"/>
    <x v="9"/>
    <n v="0"/>
  </r>
  <r>
    <s v="INCREMENTAL"/>
    <s v="Media"/>
    <m/>
    <m/>
    <m/>
    <m/>
    <x v="27"/>
    <x v="0"/>
    <s v="Brazil"/>
    <x v="9"/>
    <n v="0"/>
  </r>
  <r>
    <s v="INCREMENTAL"/>
    <s v="Media"/>
    <m/>
    <m/>
    <m/>
    <m/>
    <x v="27"/>
    <x v="1"/>
    <s v="Brazil"/>
    <x v="9"/>
    <n v="0"/>
  </r>
  <r>
    <s v="INCREMENTAL"/>
    <s v="Media"/>
    <m/>
    <m/>
    <m/>
    <m/>
    <x v="27"/>
    <x v="2"/>
    <s v="Brazil"/>
    <x v="9"/>
    <n v="0"/>
  </r>
  <r>
    <s v="INCREMENTAL"/>
    <s v="Media"/>
    <m/>
    <m/>
    <m/>
    <m/>
    <x v="27"/>
    <x v="3"/>
    <s v="Brazil"/>
    <x v="9"/>
    <n v="0"/>
  </r>
  <r>
    <s v="INCREMENTAL"/>
    <s v="Media"/>
    <m/>
    <m/>
    <m/>
    <m/>
    <x v="28"/>
    <x v="0"/>
    <s v="Brazil"/>
    <x v="9"/>
    <n v="0"/>
  </r>
  <r>
    <s v="INCREMENTAL"/>
    <s v="Media"/>
    <m/>
    <m/>
    <m/>
    <m/>
    <x v="28"/>
    <x v="1"/>
    <s v="Brazil"/>
    <x v="9"/>
    <n v="0"/>
  </r>
  <r>
    <s v="INCREMENTAL"/>
    <s v="Media"/>
    <m/>
    <m/>
    <m/>
    <m/>
    <x v="28"/>
    <x v="2"/>
    <s v="Brazil"/>
    <x v="9"/>
    <n v="0"/>
  </r>
  <r>
    <s v="INCREMENTAL"/>
    <s v="Media"/>
    <m/>
    <m/>
    <m/>
    <m/>
    <x v="28"/>
    <x v="3"/>
    <s v="Brazil"/>
    <x v="9"/>
    <n v="0"/>
  </r>
  <r>
    <s v="BASE"/>
    <s v="BaseLine"/>
    <m/>
    <m/>
    <m/>
    <m/>
    <x v="29"/>
    <x v="0"/>
    <s v="Brazil"/>
    <x v="9"/>
    <n v="0"/>
  </r>
  <r>
    <s v="BASE"/>
    <s v="BaseLine"/>
    <m/>
    <m/>
    <m/>
    <m/>
    <x v="29"/>
    <x v="1"/>
    <s v="Brazil"/>
    <x v="9"/>
    <n v="490.19736624577502"/>
  </r>
  <r>
    <s v="BASE"/>
    <s v="BaseLine"/>
    <m/>
    <m/>
    <m/>
    <m/>
    <x v="29"/>
    <x v="2"/>
    <s v="Brazil"/>
    <x v="9"/>
    <n v="0"/>
  </r>
  <r>
    <s v="BASE"/>
    <s v="BaseLine"/>
    <m/>
    <m/>
    <m/>
    <m/>
    <x v="29"/>
    <x v="3"/>
    <s v="Brazil"/>
    <x v="9"/>
    <n v="0"/>
  </r>
  <r>
    <s v="BASE"/>
    <s v="BaseLine"/>
    <m/>
    <m/>
    <m/>
    <m/>
    <x v="30"/>
    <x v="0"/>
    <s v="Brazil"/>
    <x v="9"/>
    <n v="0"/>
  </r>
  <r>
    <s v="BASE"/>
    <s v="BaseLine"/>
    <m/>
    <m/>
    <m/>
    <m/>
    <x v="30"/>
    <x v="1"/>
    <s v="Brazil"/>
    <x v="9"/>
    <n v="709.63048886485603"/>
  </r>
  <r>
    <s v="BASE"/>
    <s v="BaseLine"/>
    <m/>
    <m/>
    <m/>
    <m/>
    <x v="30"/>
    <x v="2"/>
    <s v="Brazil"/>
    <x v="9"/>
    <n v="0"/>
  </r>
  <r>
    <s v="BASE"/>
    <s v="BaseLine"/>
    <m/>
    <m/>
    <m/>
    <m/>
    <x v="30"/>
    <x v="3"/>
    <s v="Brazil"/>
    <x v="9"/>
    <n v="0"/>
  </r>
  <r>
    <s v="INCREMENTAL"/>
    <s v="Media"/>
    <m/>
    <m/>
    <m/>
    <m/>
    <x v="31"/>
    <x v="0"/>
    <s v="Brazil"/>
    <x v="9"/>
    <n v="0"/>
  </r>
  <r>
    <s v="INCREMENTAL"/>
    <s v="Media"/>
    <m/>
    <m/>
    <m/>
    <m/>
    <x v="31"/>
    <x v="1"/>
    <s v="Brazil"/>
    <x v="9"/>
    <n v="0"/>
  </r>
  <r>
    <s v="INCREMENTAL"/>
    <s v="Media"/>
    <m/>
    <m/>
    <m/>
    <m/>
    <x v="31"/>
    <x v="2"/>
    <s v="Brazil"/>
    <x v="9"/>
    <n v="0"/>
  </r>
  <r>
    <s v="INCREMENTAL"/>
    <s v="Media"/>
    <m/>
    <m/>
    <m/>
    <m/>
    <x v="31"/>
    <x v="3"/>
    <s v="Brazil"/>
    <x v="9"/>
    <n v="0"/>
  </r>
  <r>
    <m/>
    <m/>
    <m/>
    <m/>
    <m/>
    <m/>
    <x v="32"/>
    <x v="0"/>
    <s v="Brazil"/>
    <x v="9"/>
    <n v="1288.8368238743701"/>
  </r>
  <r>
    <m/>
    <m/>
    <m/>
    <m/>
    <m/>
    <m/>
    <x v="32"/>
    <x v="1"/>
    <s v="Brazil"/>
    <x v="9"/>
    <n v="943.82215052234096"/>
  </r>
  <r>
    <m/>
    <m/>
    <m/>
    <m/>
    <m/>
    <m/>
    <x v="32"/>
    <x v="2"/>
    <s v="Brazil"/>
    <x v="9"/>
    <n v="1761.1350863528301"/>
  </r>
  <r>
    <m/>
    <m/>
    <m/>
    <m/>
    <m/>
    <m/>
    <x v="32"/>
    <x v="3"/>
    <s v="Brazil"/>
    <x v="9"/>
    <n v="932.29799996955103"/>
  </r>
  <r>
    <s v="BASE"/>
    <s v="BaseLine"/>
    <m/>
    <m/>
    <m/>
    <m/>
    <x v="33"/>
    <x v="0"/>
    <s v="Brazil"/>
    <x v="9"/>
    <n v="11.9495859684924"/>
  </r>
  <r>
    <s v="BASE"/>
    <s v="BaseLine"/>
    <m/>
    <m/>
    <m/>
    <m/>
    <x v="33"/>
    <x v="1"/>
    <s v="Brazil"/>
    <x v="9"/>
    <n v="32.528306447727203"/>
  </r>
  <r>
    <s v="BASE"/>
    <s v="BaseLine"/>
    <m/>
    <m/>
    <m/>
    <m/>
    <x v="33"/>
    <x v="2"/>
    <s v="Brazil"/>
    <x v="9"/>
    <n v="16.2394877174901"/>
  </r>
  <r>
    <s v="BASE"/>
    <s v="BaseLine"/>
    <m/>
    <m/>
    <m/>
    <m/>
    <x v="33"/>
    <x v="3"/>
    <s v="Brazil"/>
    <x v="9"/>
    <n v="10.1429892623757"/>
  </r>
  <r>
    <s v="BASE"/>
    <s v="BaseLine"/>
    <m/>
    <m/>
    <m/>
    <m/>
    <x v="34"/>
    <x v="0"/>
    <s v="Brazil"/>
    <x v="9"/>
    <n v="0"/>
  </r>
  <r>
    <s v="BASE"/>
    <s v="BaseLine"/>
    <m/>
    <m/>
    <m/>
    <m/>
    <x v="34"/>
    <x v="1"/>
    <s v="Brazil"/>
    <x v="9"/>
    <n v="0"/>
  </r>
  <r>
    <s v="BASE"/>
    <s v="BaseLine"/>
    <m/>
    <m/>
    <m/>
    <m/>
    <x v="34"/>
    <x v="2"/>
    <s v="Brazil"/>
    <x v="9"/>
    <n v="0"/>
  </r>
  <r>
    <s v="BASE"/>
    <s v="BaseLine"/>
    <m/>
    <m/>
    <m/>
    <m/>
    <x v="34"/>
    <x v="3"/>
    <s v="Brazil"/>
    <x v="9"/>
    <n v="0"/>
  </r>
  <r>
    <s v="BASE"/>
    <s v="BaseLine"/>
    <s v="NY"/>
    <m/>
    <m/>
    <m/>
    <x v="35"/>
    <x v="0"/>
    <s v="Brazil"/>
    <x v="9"/>
    <n v="0"/>
  </r>
  <r>
    <s v="BASE"/>
    <s v="BaseLine"/>
    <s v="NY"/>
    <m/>
    <m/>
    <m/>
    <x v="35"/>
    <x v="1"/>
    <s v="Brazil"/>
    <x v="9"/>
    <n v="0"/>
  </r>
  <r>
    <s v="BASE"/>
    <s v="BaseLine"/>
    <s v="NY"/>
    <m/>
    <m/>
    <m/>
    <x v="35"/>
    <x v="2"/>
    <s v="Brazil"/>
    <x v="9"/>
    <n v="0"/>
  </r>
  <r>
    <s v="BASE"/>
    <s v="BaseLine"/>
    <s v="NY"/>
    <m/>
    <m/>
    <m/>
    <x v="35"/>
    <x v="3"/>
    <s v="Brazil"/>
    <x v="9"/>
    <n v="0"/>
  </r>
  <r>
    <s v="BASE"/>
    <s v="BaseLine"/>
    <s v="PL_Dummy"/>
    <m/>
    <m/>
    <m/>
    <x v="36"/>
    <x v="0"/>
    <s v="Brazil"/>
    <x v="9"/>
    <n v="0"/>
  </r>
  <r>
    <s v="BASE"/>
    <s v="BaseLine"/>
    <s v="PL_Dummy"/>
    <m/>
    <m/>
    <m/>
    <x v="36"/>
    <x v="1"/>
    <s v="Brazil"/>
    <x v="9"/>
    <n v="0"/>
  </r>
  <r>
    <s v="BASE"/>
    <s v="BaseLine"/>
    <s v="PL_Dummy"/>
    <m/>
    <m/>
    <m/>
    <x v="36"/>
    <x v="2"/>
    <s v="Brazil"/>
    <x v="9"/>
    <n v="0"/>
  </r>
  <r>
    <s v="BASE"/>
    <s v="BaseLine"/>
    <s v="PL_Dummy"/>
    <m/>
    <m/>
    <m/>
    <x v="36"/>
    <x v="3"/>
    <s v="Brazil"/>
    <x v="9"/>
    <n v="0"/>
  </r>
  <r>
    <s v="BASE"/>
    <s v="BaseLine"/>
    <s v="PL_Dummy"/>
    <m/>
    <m/>
    <m/>
    <x v="37"/>
    <x v="0"/>
    <s v="Brazil"/>
    <x v="9"/>
    <n v="0"/>
  </r>
  <r>
    <s v="BASE"/>
    <s v="BaseLine"/>
    <s v="PL_Dummy"/>
    <m/>
    <m/>
    <m/>
    <x v="37"/>
    <x v="1"/>
    <s v="Brazil"/>
    <x v="9"/>
    <n v="0"/>
  </r>
  <r>
    <s v="BASE"/>
    <s v="BaseLine"/>
    <s v="PL_Dummy"/>
    <m/>
    <m/>
    <m/>
    <x v="37"/>
    <x v="2"/>
    <s v="Brazil"/>
    <x v="9"/>
    <n v="0"/>
  </r>
  <r>
    <s v="BASE"/>
    <s v="BaseLine"/>
    <s v="PL_Dummy"/>
    <m/>
    <m/>
    <m/>
    <x v="37"/>
    <x v="3"/>
    <s v="Brazil"/>
    <x v="9"/>
    <n v="0"/>
  </r>
  <r>
    <s v="BASE"/>
    <s v="BaseLine"/>
    <m/>
    <m/>
    <m/>
    <m/>
    <x v="38"/>
    <x v="0"/>
    <s v="Brazil"/>
    <x v="9"/>
    <n v="0"/>
  </r>
  <r>
    <s v="BASE"/>
    <s v="BaseLine"/>
    <m/>
    <m/>
    <m/>
    <m/>
    <x v="38"/>
    <x v="1"/>
    <s v="Brazil"/>
    <x v="9"/>
    <n v="0"/>
  </r>
  <r>
    <s v="BASE"/>
    <s v="BaseLine"/>
    <m/>
    <m/>
    <m/>
    <m/>
    <x v="38"/>
    <x v="2"/>
    <s v="Brazil"/>
    <x v="9"/>
    <n v="0"/>
  </r>
  <r>
    <s v="BASE"/>
    <s v="BaseLine"/>
    <m/>
    <m/>
    <m/>
    <m/>
    <x v="38"/>
    <x v="3"/>
    <s v="Brazil"/>
    <x v="9"/>
    <n v="0"/>
  </r>
  <r>
    <s v="BASE"/>
    <s v="BaseLine"/>
    <m/>
    <m/>
    <m/>
    <m/>
    <x v="39"/>
    <x v="0"/>
    <s v="Brazil"/>
    <x v="9"/>
    <n v="0"/>
  </r>
  <r>
    <s v="BASE"/>
    <s v="BaseLine"/>
    <m/>
    <m/>
    <m/>
    <m/>
    <x v="39"/>
    <x v="1"/>
    <s v="Brazil"/>
    <x v="9"/>
    <n v="0"/>
  </r>
  <r>
    <s v="BASE"/>
    <s v="BaseLine"/>
    <m/>
    <m/>
    <m/>
    <m/>
    <x v="39"/>
    <x v="2"/>
    <s v="Brazil"/>
    <x v="9"/>
    <n v="0"/>
  </r>
  <r>
    <s v="BASE"/>
    <s v="BaseLine"/>
    <m/>
    <m/>
    <m/>
    <m/>
    <x v="39"/>
    <x v="3"/>
    <s v="Brazil"/>
    <x v="9"/>
    <n v="0"/>
  </r>
  <r>
    <s v="BASE"/>
    <s v="BaseLine"/>
    <s v="PL_Dummy"/>
    <m/>
    <m/>
    <m/>
    <x v="40"/>
    <x v="0"/>
    <s v="Brazil"/>
    <x v="9"/>
    <n v="0"/>
  </r>
  <r>
    <s v="BASE"/>
    <s v="BaseLine"/>
    <s v="PL_Dummy"/>
    <m/>
    <m/>
    <m/>
    <x v="40"/>
    <x v="1"/>
    <s v="Brazil"/>
    <x v="9"/>
    <n v="0"/>
  </r>
  <r>
    <s v="BASE"/>
    <s v="BaseLine"/>
    <s v="PL_Dummy"/>
    <m/>
    <m/>
    <m/>
    <x v="40"/>
    <x v="2"/>
    <s v="Brazil"/>
    <x v="9"/>
    <n v="0"/>
  </r>
  <r>
    <s v="BASE"/>
    <s v="BaseLine"/>
    <s v="PL_Dummy"/>
    <m/>
    <m/>
    <m/>
    <x v="40"/>
    <x v="3"/>
    <s v="Brazil"/>
    <x v="9"/>
    <n v="0"/>
  </r>
  <r>
    <s v="BASE"/>
    <s v="BaseLine"/>
    <m/>
    <m/>
    <m/>
    <m/>
    <x v="41"/>
    <x v="0"/>
    <s v="Brazil"/>
    <x v="9"/>
    <n v="0"/>
  </r>
  <r>
    <s v="BASE"/>
    <s v="BaseLine"/>
    <m/>
    <m/>
    <m/>
    <m/>
    <x v="41"/>
    <x v="1"/>
    <s v="Brazil"/>
    <x v="9"/>
    <n v="0"/>
  </r>
  <r>
    <s v="BASE"/>
    <s v="BaseLine"/>
    <m/>
    <m/>
    <m/>
    <m/>
    <x v="41"/>
    <x v="2"/>
    <s v="Brazil"/>
    <x v="9"/>
    <n v="4283.7407124543397"/>
  </r>
  <r>
    <s v="BASE"/>
    <s v="BaseLine"/>
    <m/>
    <m/>
    <m/>
    <m/>
    <x v="41"/>
    <x v="3"/>
    <s v="Brazil"/>
    <x v="9"/>
    <n v="0"/>
  </r>
  <r>
    <s v="BASE"/>
    <s v="BaseLine"/>
    <m/>
    <m/>
    <m/>
    <m/>
    <x v="42"/>
    <x v="0"/>
    <s v="Brazil"/>
    <x v="9"/>
    <n v="0"/>
  </r>
  <r>
    <s v="BASE"/>
    <s v="BaseLine"/>
    <m/>
    <m/>
    <m/>
    <m/>
    <x v="42"/>
    <x v="1"/>
    <s v="Brazil"/>
    <x v="9"/>
    <n v="0"/>
  </r>
  <r>
    <s v="BASE"/>
    <s v="BaseLine"/>
    <m/>
    <m/>
    <m/>
    <m/>
    <x v="42"/>
    <x v="2"/>
    <s v="Brazil"/>
    <x v="9"/>
    <n v="3348.74106375676"/>
  </r>
  <r>
    <s v="BASE"/>
    <s v="BaseLine"/>
    <m/>
    <m/>
    <m/>
    <m/>
    <x v="42"/>
    <x v="3"/>
    <s v="Brazil"/>
    <x v="9"/>
    <n v="0"/>
  </r>
  <r>
    <s v="BASE"/>
    <s v="BaseLine"/>
    <m/>
    <m/>
    <m/>
    <m/>
    <x v="43"/>
    <x v="0"/>
    <s v="Brazil"/>
    <x v="9"/>
    <n v="0"/>
  </r>
  <r>
    <s v="BASE"/>
    <s v="BaseLine"/>
    <m/>
    <m/>
    <m/>
    <m/>
    <x v="43"/>
    <x v="1"/>
    <s v="Brazil"/>
    <x v="9"/>
    <n v="0"/>
  </r>
  <r>
    <s v="BASE"/>
    <s v="BaseLine"/>
    <m/>
    <m/>
    <m/>
    <m/>
    <x v="43"/>
    <x v="2"/>
    <s v="Brazil"/>
    <x v="9"/>
    <n v="0"/>
  </r>
  <r>
    <s v="BASE"/>
    <s v="BaseLine"/>
    <m/>
    <m/>
    <m/>
    <m/>
    <x v="43"/>
    <x v="3"/>
    <s v="Brazil"/>
    <x v="9"/>
    <n v="0"/>
  </r>
  <r>
    <s v="INCREMENTAL"/>
    <s v="Media"/>
    <m/>
    <m/>
    <m/>
    <m/>
    <x v="44"/>
    <x v="0"/>
    <s v="Brazil"/>
    <x v="9"/>
    <n v="0"/>
  </r>
  <r>
    <s v="INCREMENTAL"/>
    <s v="Media"/>
    <m/>
    <m/>
    <m/>
    <m/>
    <x v="44"/>
    <x v="1"/>
    <s v="Brazil"/>
    <x v="9"/>
    <n v="0"/>
  </r>
  <r>
    <s v="INCREMENTAL"/>
    <s v="Media"/>
    <m/>
    <m/>
    <m/>
    <m/>
    <x v="44"/>
    <x v="2"/>
    <s v="Brazil"/>
    <x v="9"/>
    <n v="0"/>
  </r>
  <r>
    <s v="INCREMENTAL"/>
    <s v="Media"/>
    <m/>
    <m/>
    <m/>
    <m/>
    <x v="44"/>
    <x v="3"/>
    <s v="Brazil"/>
    <x v="9"/>
    <n v="0"/>
  </r>
  <r>
    <s v="INCREMENTAL"/>
    <s v="Media"/>
    <m/>
    <m/>
    <m/>
    <m/>
    <x v="45"/>
    <x v="0"/>
    <s v="Brazil"/>
    <x v="9"/>
    <n v="0"/>
  </r>
  <r>
    <s v="INCREMENTAL"/>
    <s v="Media"/>
    <m/>
    <m/>
    <m/>
    <m/>
    <x v="45"/>
    <x v="1"/>
    <s v="Brazil"/>
    <x v="9"/>
    <n v="0"/>
  </r>
  <r>
    <s v="INCREMENTAL"/>
    <s v="Media"/>
    <m/>
    <m/>
    <m/>
    <m/>
    <x v="45"/>
    <x v="2"/>
    <s v="Brazil"/>
    <x v="9"/>
    <n v="0"/>
  </r>
  <r>
    <s v="INCREMENTAL"/>
    <s v="Media"/>
    <m/>
    <m/>
    <m/>
    <m/>
    <x v="45"/>
    <x v="3"/>
    <s v="Brazil"/>
    <x v="9"/>
    <n v="0"/>
  </r>
  <r>
    <s v="BASE"/>
    <s v="BaseLine"/>
    <m/>
    <m/>
    <m/>
    <m/>
    <x v="46"/>
    <x v="0"/>
    <s v="Brazil"/>
    <x v="9"/>
    <n v="0"/>
  </r>
  <r>
    <s v="BASE"/>
    <s v="BaseLine"/>
    <m/>
    <m/>
    <m/>
    <m/>
    <x v="46"/>
    <x v="1"/>
    <s v="Brazil"/>
    <x v="9"/>
    <n v="0"/>
  </r>
  <r>
    <s v="BASE"/>
    <s v="BaseLine"/>
    <m/>
    <m/>
    <m/>
    <m/>
    <x v="46"/>
    <x v="2"/>
    <s v="Brazil"/>
    <x v="9"/>
    <n v="0"/>
  </r>
  <r>
    <s v="BASE"/>
    <s v="BaseLine"/>
    <m/>
    <m/>
    <m/>
    <m/>
    <x v="46"/>
    <x v="3"/>
    <s v="Brazil"/>
    <x v="9"/>
    <n v="0"/>
  </r>
  <r>
    <s v="INCREMENTAL"/>
    <s v="Media"/>
    <m/>
    <m/>
    <m/>
    <m/>
    <x v="47"/>
    <x v="0"/>
    <s v="Brazil"/>
    <x v="9"/>
    <n v="0"/>
  </r>
  <r>
    <s v="INCREMENTAL"/>
    <s v="Media"/>
    <m/>
    <m/>
    <m/>
    <m/>
    <x v="47"/>
    <x v="1"/>
    <s v="Brazil"/>
    <x v="9"/>
    <n v="0"/>
  </r>
  <r>
    <s v="INCREMENTAL"/>
    <s v="Media"/>
    <m/>
    <m/>
    <m/>
    <m/>
    <x v="47"/>
    <x v="2"/>
    <s v="Brazil"/>
    <x v="9"/>
    <n v="0"/>
  </r>
  <r>
    <s v="INCREMENTAL"/>
    <s v="Media"/>
    <m/>
    <m/>
    <m/>
    <m/>
    <x v="47"/>
    <x v="3"/>
    <s v="Brazil"/>
    <x v="9"/>
    <n v="0"/>
  </r>
  <r>
    <s v="INCREMENTAL"/>
    <s v="Media"/>
    <m/>
    <m/>
    <m/>
    <m/>
    <x v="48"/>
    <x v="0"/>
    <s v="Brazil"/>
    <x v="9"/>
    <n v="0"/>
  </r>
  <r>
    <s v="INCREMENTAL"/>
    <s v="Media"/>
    <m/>
    <m/>
    <m/>
    <m/>
    <x v="48"/>
    <x v="1"/>
    <s v="Brazil"/>
    <x v="9"/>
    <n v="0"/>
  </r>
  <r>
    <s v="INCREMENTAL"/>
    <s v="Media"/>
    <m/>
    <m/>
    <m/>
    <m/>
    <x v="48"/>
    <x v="2"/>
    <s v="Brazil"/>
    <x v="9"/>
    <n v="0"/>
  </r>
  <r>
    <s v="INCREMENTAL"/>
    <s v="Media"/>
    <m/>
    <m/>
    <m/>
    <m/>
    <x v="48"/>
    <x v="3"/>
    <s v="Brazil"/>
    <x v="9"/>
    <n v="0"/>
  </r>
  <r>
    <s v="INCREMENTAL"/>
    <s v="Media"/>
    <m/>
    <m/>
    <m/>
    <m/>
    <x v="49"/>
    <x v="0"/>
    <s v="Brazil"/>
    <x v="9"/>
    <n v="0"/>
  </r>
  <r>
    <s v="INCREMENTAL"/>
    <s v="Media"/>
    <m/>
    <m/>
    <m/>
    <m/>
    <x v="49"/>
    <x v="1"/>
    <s v="Brazil"/>
    <x v="9"/>
    <n v="0"/>
  </r>
  <r>
    <s v="INCREMENTAL"/>
    <s v="Media"/>
    <m/>
    <m/>
    <m/>
    <m/>
    <x v="49"/>
    <x v="2"/>
    <s v="Brazil"/>
    <x v="9"/>
    <n v="0"/>
  </r>
  <r>
    <s v="INCREMENTAL"/>
    <s v="Media"/>
    <m/>
    <m/>
    <m/>
    <m/>
    <x v="49"/>
    <x v="3"/>
    <s v="Brazil"/>
    <x v="9"/>
    <n v="0"/>
  </r>
  <r>
    <s v="BASE"/>
    <s v="BaseLine"/>
    <m/>
    <m/>
    <m/>
    <m/>
    <x v="50"/>
    <x v="0"/>
    <s v="Brazil"/>
    <x v="9"/>
    <n v="0"/>
  </r>
  <r>
    <s v="BASE"/>
    <s v="BaseLine"/>
    <m/>
    <m/>
    <m/>
    <m/>
    <x v="50"/>
    <x v="1"/>
    <s v="Brazil"/>
    <x v="9"/>
    <n v="0"/>
  </r>
  <r>
    <s v="BASE"/>
    <s v="BaseLine"/>
    <m/>
    <m/>
    <m/>
    <m/>
    <x v="50"/>
    <x v="2"/>
    <s v="Brazil"/>
    <x v="9"/>
    <n v="0"/>
  </r>
  <r>
    <s v="BASE"/>
    <s v="BaseLine"/>
    <m/>
    <m/>
    <m/>
    <m/>
    <x v="50"/>
    <x v="3"/>
    <s v="Brazil"/>
    <x v="9"/>
    <n v="0"/>
  </r>
  <r>
    <s v="BASE"/>
    <s v="BaseLine"/>
    <m/>
    <m/>
    <m/>
    <m/>
    <x v="51"/>
    <x v="0"/>
    <s v="Brazil"/>
    <x v="9"/>
    <n v="0"/>
  </r>
  <r>
    <s v="BASE"/>
    <s v="BaseLine"/>
    <m/>
    <m/>
    <m/>
    <m/>
    <x v="51"/>
    <x v="1"/>
    <s v="Brazil"/>
    <x v="9"/>
    <n v="0"/>
  </r>
  <r>
    <s v="BASE"/>
    <s v="BaseLine"/>
    <m/>
    <m/>
    <m/>
    <m/>
    <x v="51"/>
    <x v="2"/>
    <s v="Brazil"/>
    <x v="9"/>
    <n v="0"/>
  </r>
  <r>
    <s v="BASE"/>
    <s v="BaseLine"/>
    <m/>
    <m/>
    <m/>
    <m/>
    <x v="51"/>
    <x v="3"/>
    <s v="Brazil"/>
    <x v="9"/>
    <n v="0"/>
  </r>
  <r>
    <s v="INCREMENTAL"/>
    <s v="Media"/>
    <m/>
    <m/>
    <m/>
    <m/>
    <x v="52"/>
    <x v="0"/>
    <s v="Brazil"/>
    <x v="9"/>
    <n v="0"/>
  </r>
  <r>
    <s v="INCREMENTAL"/>
    <s v="Media"/>
    <m/>
    <m/>
    <m/>
    <m/>
    <x v="52"/>
    <x v="1"/>
    <s v="Brazil"/>
    <x v="9"/>
    <n v="0"/>
  </r>
  <r>
    <s v="INCREMENTAL"/>
    <s v="Media"/>
    <m/>
    <m/>
    <m/>
    <m/>
    <x v="52"/>
    <x v="2"/>
    <s v="Brazil"/>
    <x v="9"/>
    <n v="0"/>
  </r>
  <r>
    <s v="INCREMENTAL"/>
    <s v="Media"/>
    <m/>
    <m/>
    <m/>
    <m/>
    <x v="52"/>
    <x v="3"/>
    <s v="Brazil"/>
    <x v="9"/>
    <n v="0"/>
  </r>
  <r>
    <s v="BASE"/>
    <s v="BaseLine"/>
    <m/>
    <m/>
    <m/>
    <m/>
    <x v="53"/>
    <x v="0"/>
    <s v="Brazil"/>
    <x v="9"/>
    <n v="-227.15446232385401"/>
  </r>
  <r>
    <s v="BASE"/>
    <s v="BaseLine"/>
    <m/>
    <m/>
    <m/>
    <m/>
    <x v="53"/>
    <x v="1"/>
    <s v="Brazil"/>
    <x v="9"/>
    <n v="-166.34643669379199"/>
  </r>
  <r>
    <s v="BASE"/>
    <s v="BaseLine"/>
    <m/>
    <m/>
    <m/>
    <m/>
    <x v="53"/>
    <x v="2"/>
    <s v="Brazil"/>
    <x v="9"/>
    <n v="-310.39592150817202"/>
  </r>
  <r>
    <s v="BASE"/>
    <s v="BaseLine"/>
    <m/>
    <m/>
    <m/>
    <m/>
    <x v="53"/>
    <x v="3"/>
    <s v="Brazil"/>
    <x v="9"/>
    <n v="-164.31533223272601"/>
  </r>
  <r>
    <s v="BASE"/>
    <s v="BaseLine"/>
    <m/>
    <m/>
    <m/>
    <m/>
    <x v="54"/>
    <x v="0"/>
    <s v="Brazil"/>
    <x v="9"/>
    <n v="-440.124820047529"/>
  </r>
  <r>
    <s v="BASE"/>
    <s v="BaseLine"/>
    <m/>
    <m/>
    <m/>
    <m/>
    <x v="54"/>
    <x v="1"/>
    <s v="Brazil"/>
    <x v="9"/>
    <n v="-2196.8361771451"/>
  </r>
  <r>
    <s v="BASE"/>
    <s v="BaseLine"/>
    <m/>
    <m/>
    <m/>
    <m/>
    <x v="54"/>
    <x v="2"/>
    <s v="Brazil"/>
    <x v="9"/>
    <n v="-2384.28966420202"/>
  </r>
  <r>
    <s v="BASE"/>
    <s v="BaseLine"/>
    <m/>
    <m/>
    <m/>
    <m/>
    <x v="54"/>
    <x v="3"/>
    <s v="Brazil"/>
    <x v="9"/>
    <n v="-425.02447811205701"/>
  </r>
  <r>
    <s v="INCREMENTAL"/>
    <s v="Media"/>
    <m/>
    <m/>
    <m/>
    <m/>
    <x v="0"/>
    <x v="0"/>
    <s v="Brazil"/>
    <x v="10"/>
    <n v="0"/>
  </r>
  <r>
    <s v="INCREMENTAL"/>
    <s v="Media"/>
    <m/>
    <m/>
    <m/>
    <m/>
    <x v="0"/>
    <x v="1"/>
    <s v="Brazil"/>
    <x v="10"/>
    <n v="0"/>
  </r>
  <r>
    <s v="INCREMENTAL"/>
    <s v="Media"/>
    <m/>
    <m/>
    <m/>
    <m/>
    <x v="0"/>
    <x v="2"/>
    <s v="Brazil"/>
    <x v="10"/>
    <n v="0"/>
  </r>
  <r>
    <s v="INCREMENTAL"/>
    <s v="Media"/>
    <m/>
    <m/>
    <m/>
    <m/>
    <x v="0"/>
    <x v="3"/>
    <s v="Brazil"/>
    <x v="10"/>
    <n v="0"/>
  </r>
  <r>
    <s v="INCREMENTAL"/>
    <s v="Media"/>
    <m/>
    <m/>
    <m/>
    <m/>
    <x v="1"/>
    <x v="0"/>
    <s v="Brazil"/>
    <x v="10"/>
    <n v="0"/>
  </r>
  <r>
    <s v="INCREMENTAL"/>
    <s v="Media"/>
    <m/>
    <m/>
    <m/>
    <m/>
    <x v="1"/>
    <x v="1"/>
    <s v="Brazil"/>
    <x v="10"/>
    <n v="0"/>
  </r>
  <r>
    <s v="INCREMENTAL"/>
    <s v="Media"/>
    <m/>
    <m/>
    <m/>
    <m/>
    <x v="1"/>
    <x v="2"/>
    <s v="Brazil"/>
    <x v="10"/>
    <n v="0"/>
  </r>
  <r>
    <s v="INCREMENTAL"/>
    <s v="Media"/>
    <m/>
    <m/>
    <m/>
    <m/>
    <x v="1"/>
    <x v="3"/>
    <s v="Brazil"/>
    <x v="10"/>
    <n v="0"/>
  </r>
  <r>
    <s v="INCREMENTAL"/>
    <s v="Media"/>
    <m/>
    <m/>
    <m/>
    <m/>
    <x v="2"/>
    <x v="0"/>
    <s v="Brazil"/>
    <x v="10"/>
    <n v="0"/>
  </r>
  <r>
    <s v="INCREMENTAL"/>
    <s v="Media"/>
    <m/>
    <m/>
    <m/>
    <m/>
    <x v="2"/>
    <x v="1"/>
    <s v="Brazil"/>
    <x v="10"/>
    <n v="0"/>
  </r>
  <r>
    <s v="INCREMENTAL"/>
    <s v="Media"/>
    <m/>
    <m/>
    <m/>
    <m/>
    <x v="2"/>
    <x v="2"/>
    <s v="Brazil"/>
    <x v="10"/>
    <n v="0"/>
  </r>
  <r>
    <s v="INCREMENTAL"/>
    <s v="Media"/>
    <m/>
    <m/>
    <m/>
    <m/>
    <x v="2"/>
    <x v="3"/>
    <s v="Brazil"/>
    <x v="10"/>
    <n v="0"/>
  </r>
  <r>
    <s v="BASE"/>
    <s v="BaseLine"/>
    <m/>
    <m/>
    <m/>
    <m/>
    <x v="3"/>
    <x v="0"/>
    <s v="Brazil"/>
    <x v="10"/>
    <n v="0"/>
  </r>
  <r>
    <s v="BASE"/>
    <s v="BaseLine"/>
    <m/>
    <m/>
    <m/>
    <m/>
    <x v="3"/>
    <x v="1"/>
    <s v="Brazil"/>
    <x v="10"/>
    <n v="0"/>
  </r>
  <r>
    <s v="BASE"/>
    <s v="BaseLine"/>
    <m/>
    <m/>
    <m/>
    <m/>
    <x v="3"/>
    <x v="2"/>
    <s v="Brazil"/>
    <x v="10"/>
    <n v="0"/>
  </r>
  <r>
    <s v="BASE"/>
    <s v="BaseLine"/>
    <m/>
    <m/>
    <m/>
    <m/>
    <x v="3"/>
    <x v="3"/>
    <s v="Brazil"/>
    <x v="10"/>
    <n v="0"/>
  </r>
  <r>
    <s v="BASE"/>
    <s v="BaseLine"/>
    <m/>
    <m/>
    <m/>
    <m/>
    <x v="4"/>
    <x v="0"/>
    <s v="Brazil"/>
    <x v="10"/>
    <n v="0"/>
  </r>
  <r>
    <s v="BASE"/>
    <s v="BaseLine"/>
    <m/>
    <m/>
    <m/>
    <m/>
    <x v="4"/>
    <x v="1"/>
    <s v="Brazil"/>
    <x v="10"/>
    <n v="0"/>
  </r>
  <r>
    <s v="BASE"/>
    <s v="BaseLine"/>
    <m/>
    <m/>
    <m/>
    <m/>
    <x v="4"/>
    <x v="2"/>
    <s v="Brazil"/>
    <x v="10"/>
    <n v="0"/>
  </r>
  <r>
    <s v="BASE"/>
    <s v="BaseLine"/>
    <m/>
    <m/>
    <m/>
    <m/>
    <x v="4"/>
    <x v="3"/>
    <s v="Brazil"/>
    <x v="10"/>
    <n v="0"/>
  </r>
  <r>
    <s v="BASE"/>
    <s v="BaseLine"/>
    <m/>
    <m/>
    <m/>
    <m/>
    <x v="5"/>
    <x v="0"/>
    <s v="Brazil"/>
    <x v="10"/>
    <n v="0"/>
  </r>
  <r>
    <s v="BASE"/>
    <s v="BaseLine"/>
    <m/>
    <m/>
    <m/>
    <m/>
    <x v="5"/>
    <x v="1"/>
    <s v="Brazil"/>
    <x v="10"/>
    <n v="0"/>
  </r>
  <r>
    <s v="BASE"/>
    <s v="BaseLine"/>
    <m/>
    <m/>
    <m/>
    <m/>
    <x v="5"/>
    <x v="2"/>
    <s v="Brazil"/>
    <x v="10"/>
    <n v="0"/>
  </r>
  <r>
    <s v="BASE"/>
    <s v="BaseLine"/>
    <m/>
    <m/>
    <m/>
    <m/>
    <x v="5"/>
    <x v="3"/>
    <s v="Brazil"/>
    <x v="10"/>
    <n v="0"/>
  </r>
  <r>
    <s v="BASE"/>
    <s v="BaseLine"/>
    <m/>
    <m/>
    <m/>
    <m/>
    <x v="6"/>
    <x v="0"/>
    <s v="Brazil"/>
    <x v="10"/>
    <n v="0"/>
  </r>
  <r>
    <s v="BASE"/>
    <s v="BaseLine"/>
    <m/>
    <m/>
    <m/>
    <m/>
    <x v="6"/>
    <x v="1"/>
    <s v="Brazil"/>
    <x v="10"/>
    <n v="0"/>
  </r>
  <r>
    <s v="BASE"/>
    <s v="BaseLine"/>
    <m/>
    <m/>
    <m/>
    <m/>
    <x v="6"/>
    <x v="2"/>
    <s v="Brazil"/>
    <x v="10"/>
    <n v="0"/>
  </r>
  <r>
    <s v="BASE"/>
    <s v="BaseLine"/>
    <m/>
    <m/>
    <m/>
    <m/>
    <x v="6"/>
    <x v="3"/>
    <s v="Brazil"/>
    <x v="10"/>
    <n v="0"/>
  </r>
  <r>
    <s v="BASE"/>
    <s v="BaseLine"/>
    <m/>
    <m/>
    <m/>
    <m/>
    <x v="7"/>
    <x v="0"/>
    <s v="Brazil"/>
    <x v="10"/>
    <n v="0"/>
  </r>
  <r>
    <s v="BASE"/>
    <s v="BaseLine"/>
    <m/>
    <m/>
    <m/>
    <m/>
    <x v="7"/>
    <x v="1"/>
    <s v="Brazil"/>
    <x v="10"/>
    <n v="0"/>
  </r>
  <r>
    <s v="BASE"/>
    <s v="BaseLine"/>
    <m/>
    <m/>
    <m/>
    <m/>
    <x v="7"/>
    <x v="2"/>
    <s v="Brazil"/>
    <x v="10"/>
    <n v="0"/>
  </r>
  <r>
    <s v="BASE"/>
    <s v="BaseLine"/>
    <m/>
    <m/>
    <m/>
    <m/>
    <x v="7"/>
    <x v="3"/>
    <s v="Brazil"/>
    <x v="10"/>
    <n v="0"/>
  </r>
  <r>
    <s v="BASE"/>
    <s v="BaseLine"/>
    <m/>
    <m/>
    <m/>
    <m/>
    <x v="8"/>
    <x v="0"/>
    <s v="Brazil"/>
    <x v="10"/>
    <n v="76.792682742010399"/>
  </r>
  <r>
    <s v="BASE"/>
    <s v="BaseLine"/>
    <m/>
    <m/>
    <m/>
    <m/>
    <x v="8"/>
    <x v="1"/>
    <s v="Brazil"/>
    <x v="10"/>
    <n v="0"/>
  </r>
  <r>
    <s v="BASE"/>
    <s v="BaseLine"/>
    <m/>
    <m/>
    <m/>
    <m/>
    <x v="8"/>
    <x v="2"/>
    <s v="Brazil"/>
    <x v="10"/>
    <n v="0"/>
  </r>
  <r>
    <s v="BASE"/>
    <s v="BaseLine"/>
    <m/>
    <m/>
    <m/>
    <m/>
    <x v="8"/>
    <x v="3"/>
    <s v="Brazil"/>
    <x v="10"/>
    <n v="0"/>
  </r>
  <r>
    <s v="INCREMENTAL"/>
    <s v="Media"/>
    <m/>
    <m/>
    <m/>
    <m/>
    <x v="9"/>
    <x v="0"/>
    <s v="Brazil"/>
    <x v="10"/>
    <n v="0"/>
  </r>
  <r>
    <s v="INCREMENTAL"/>
    <s v="Media"/>
    <m/>
    <m/>
    <m/>
    <m/>
    <x v="9"/>
    <x v="1"/>
    <s v="Brazil"/>
    <x v="10"/>
    <n v="0"/>
  </r>
  <r>
    <s v="INCREMENTAL"/>
    <s v="Media"/>
    <m/>
    <m/>
    <m/>
    <m/>
    <x v="9"/>
    <x v="2"/>
    <s v="Brazil"/>
    <x v="10"/>
    <n v="0"/>
  </r>
  <r>
    <s v="INCREMENTAL"/>
    <s v="Media"/>
    <m/>
    <m/>
    <m/>
    <m/>
    <x v="9"/>
    <x v="3"/>
    <s v="Brazil"/>
    <x v="10"/>
    <n v="0"/>
  </r>
  <r>
    <s v="BASE"/>
    <s v="Price"/>
    <m/>
    <m/>
    <m/>
    <m/>
    <x v="10"/>
    <x v="0"/>
    <s v="Brazil"/>
    <x v="10"/>
    <n v="-971.43026418831096"/>
  </r>
  <r>
    <s v="BASE"/>
    <s v="Price"/>
    <m/>
    <m/>
    <m/>
    <m/>
    <x v="10"/>
    <x v="1"/>
    <s v="Brazil"/>
    <x v="10"/>
    <n v="0"/>
  </r>
  <r>
    <s v="BASE"/>
    <s v="Price"/>
    <m/>
    <m/>
    <m/>
    <m/>
    <x v="10"/>
    <x v="2"/>
    <s v="Brazil"/>
    <x v="10"/>
    <n v="0"/>
  </r>
  <r>
    <s v="BASE"/>
    <s v="Price"/>
    <m/>
    <m/>
    <m/>
    <m/>
    <x v="10"/>
    <x v="3"/>
    <s v="Brazil"/>
    <x v="10"/>
    <n v="0"/>
  </r>
  <r>
    <s v="BASE"/>
    <s v="Price"/>
    <m/>
    <m/>
    <m/>
    <m/>
    <x v="11"/>
    <x v="0"/>
    <s v="Brazil"/>
    <x v="10"/>
    <n v="0"/>
  </r>
  <r>
    <s v="BASE"/>
    <s v="Price"/>
    <m/>
    <m/>
    <m/>
    <m/>
    <x v="11"/>
    <x v="1"/>
    <s v="Brazil"/>
    <x v="10"/>
    <n v="0"/>
  </r>
  <r>
    <s v="BASE"/>
    <s v="Price"/>
    <m/>
    <m/>
    <m/>
    <m/>
    <x v="11"/>
    <x v="2"/>
    <s v="Brazil"/>
    <x v="10"/>
    <n v="0"/>
  </r>
  <r>
    <s v="BASE"/>
    <s v="Price"/>
    <m/>
    <m/>
    <m/>
    <m/>
    <x v="11"/>
    <x v="3"/>
    <s v="Brazil"/>
    <x v="10"/>
    <n v="0"/>
  </r>
  <r>
    <s v="BASE"/>
    <s v="BaseLine"/>
    <m/>
    <m/>
    <m/>
    <m/>
    <x v="12"/>
    <x v="0"/>
    <s v="Brazil"/>
    <x v="10"/>
    <n v="407.59075727381003"/>
  </r>
  <r>
    <s v="BASE"/>
    <s v="BaseLine"/>
    <m/>
    <m/>
    <m/>
    <m/>
    <x v="12"/>
    <x v="1"/>
    <s v="Brazil"/>
    <x v="10"/>
    <n v="734.787427075643"/>
  </r>
  <r>
    <s v="BASE"/>
    <s v="BaseLine"/>
    <m/>
    <m/>
    <m/>
    <m/>
    <x v="12"/>
    <x v="2"/>
    <s v="Brazil"/>
    <x v="10"/>
    <n v="900.81200323097005"/>
  </r>
  <r>
    <s v="BASE"/>
    <s v="BaseLine"/>
    <m/>
    <m/>
    <m/>
    <m/>
    <x v="12"/>
    <x v="3"/>
    <s v="Brazil"/>
    <x v="10"/>
    <n v="23.858990596690099"/>
  </r>
  <r>
    <s v="INCREMENTAL"/>
    <s v="Media"/>
    <m/>
    <m/>
    <m/>
    <m/>
    <x v="13"/>
    <x v="0"/>
    <s v="Brazil"/>
    <x v="10"/>
    <n v="187.652748470982"/>
  </r>
  <r>
    <s v="INCREMENTAL"/>
    <s v="Media"/>
    <m/>
    <m/>
    <m/>
    <m/>
    <x v="13"/>
    <x v="1"/>
    <s v="Brazil"/>
    <x v="10"/>
    <n v="232.46418847448399"/>
  </r>
  <r>
    <s v="INCREMENTAL"/>
    <s v="Media"/>
    <m/>
    <m/>
    <m/>
    <m/>
    <x v="13"/>
    <x v="2"/>
    <s v="Brazil"/>
    <x v="10"/>
    <n v="206.622828865434"/>
  </r>
  <r>
    <s v="INCREMENTAL"/>
    <s v="Media"/>
    <m/>
    <m/>
    <m/>
    <m/>
    <x v="13"/>
    <x v="3"/>
    <s v="Brazil"/>
    <x v="10"/>
    <n v="0"/>
  </r>
  <r>
    <s v="INCREMENTAL"/>
    <s v="Media"/>
    <m/>
    <m/>
    <m/>
    <m/>
    <x v="14"/>
    <x v="0"/>
    <s v="Brazil"/>
    <x v="10"/>
    <n v="0"/>
  </r>
  <r>
    <s v="INCREMENTAL"/>
    <s v="Media"/>
    <m/>
    <m/>
    <m/>
    <m/>
    <x v="14"/>
    <x v="1"/>
    <s v="Brazil"/>
    <x v="10"/>
    <n v="0"/>
  </r>
  <r>
    <s v="INCREMENTAL"/>
    <s v="Media"/>
    <m/>
    <m/>
    <m/>
    <m/>
    <x v="14"/>
    <x v="2"/>
    <s v="Brazil"/>
    <x v="10"/>
    <n v="0"/>
  </r>
  <r>
    <s v="INCREMENTAL"/>
    <s v="Media"/>
    <m/>
    <m/>
    <m/>
    <m/>
    <x v="14"/>
    <x v="3"/>
    <s v="Brazil"/>
    <x v="10"/>
    <n v="0"/>
  </r>
  <r>
    <s v="INCREMENTAL"/>
    <s v="Media"/>
    <m/>
    <m/>
    <m/>
    <m/>
    <x v="15"/>
    <x v="0"/>
    <s v="Brazil"/>
    <x v="10"/>
    <n v="4.2081803556091701"/>
  </r>
  <r>
    <s v="INCREMENTAL"/>
    <s v="Media"/>
    <m/>
    <m/>
    <m/>
    <m/>
    <x v="15"/>
    <x v="1"/>
    <s v="Brazil"/>
    <x v="10"/>
    <n v="3.8942655009538898"/>
  </r>
  <r>
    <s v="INCREMENTAL"/>
    <s v="Media"/>
    <m/>
    <m/>
    <m/>
    <m/>
    <x v="15"/>
    <x v="2"/>
    <s v="Brazil"/>
    <x v="10"/>
    <n v="2.6566023839273099"/>
  </r>
  <r>
    <s v="INCREMENTAL"/>
    <s v="Media"/>
    <m/>
    <m/>
    <m/>
    <m/>
    <x v="15"/>
    <x v="3"/>
    <s v="Brazil"/>
    <x v="10"/>
    <n v="0"/>
  </r>
  <r>
    <s v="INCREMENTAL"/>
    <s v="Media"/>
    <m/>
    <m/>
    <m/>
    <m/>
    <x v="16"/>
    <x v="0"/>
    <s v="Brazil"/>
    <x v="10"/>
    <n v="0"/>
  </r>
  <r>
    <s v="INCREMENTAL"/>
    <s v="Media"/>
    <m/>
    <m/>
    <m/>
    <m/>
    <x v="16"/>
    <x v="1"/>
    <s v="Brazil"/>
    <x v="10"/>
    <n v="0"/>
  </r>
  <r>
    <s v="INCREMENTAL"/>
    <s v="Media"/>
    <m/>
    <m/>
    <m/>
    <m/>
    <x v="16"/>
    <x v="2"/>
    <s v="Brazil"/>
    <x v="10"/>
    <n v="0"/>
  </r>
  <r>
    <s v="INCREMENTAL"/>
    <s v="Media"/>
    <m/>
    <m/>
    <m/>
    <m/>
    <x v="16"/>
    <x v="3"/>
    <s v="Brazil"/>
    <x v="10"/>
    <n v="0"/>
  </r>
  <r>
    <s v="INCREMENTAL"/>
    <s v="Media"/>
    <m/>
    <m/>
    <m/>
    <m/>
    <x v="17"/>
    <x v="0"/>
    <s v="Brazil"/>
    <x v="10"/>
    <n v="105.50359162474101"/>
  </r>
  <r>
    <s v="INCREMENTAL"/>
    <s v="Media"/>
    <m/>
    <m/>
    <m/>
    <m/>
    <x v="17"/>
    <x v="1"/>
    <s v="Brazil"/>
    <x v="10"/>
    <n v="64.690631179202896"/>
  </r>
  <r>
    <s v="INCREMENTAL"/>
    <s v="Media"/>
    <m/>
    <m/>
    <m/>
    <m/>
    <x v="17"/>
    <x v="2"/>
    <s v="Brazil"/>
    <x v="10"/>
    <n v="64.927108428900198"/>
  </r>
  <r>
    <s v="INCREMENTAL"/>
    <s v="Media"/>
    <m/>
    <m/>
    <m/>
    <m/>
    <x v="17"/>
    <x v="3"/>
    <s v="Brazil"/>
    <x v="10"/>
    <n v="0"/>
  </r>
  <r>
    <s v="INCREMENTAL"/>
    <s v="Media"/>
    <m/>
    <m/>
    <m/>
    <m/>
    <x v="18"/>
    <x v="0"/>
    <s v="Brazil"/>
    <x v="10"/>
    <n v="0"/>
  </r>
  <r>
    <s v="INCREMENTAL"/>
    <s v="Media"/>
    <m/>
    <m/>
    <m/>
    <m/>
    <x v="18"/>
    <x v="1"/>
    <s v="Brazil"/>
    <x v="10"/>
    <n v="0"/>
  </r>
  <r>
    <s v="INCREMENTAL"/>
    <s v="Media"/>
    <m/>
    <m/>
    <m/>
    <m/>
    <x v="18"/>
    <x v="2"/>
    <s v="Brazil"/>
    <x v="10"/>
    <n v="0"/>
  </r>
  <r>
    <s v="INCREMENTAL"/>
    <s v="Media"/>
    <m/>
    <m/>
    <m/>
    <m/>
    <x v="18"/>
    <x v="3"/>
    <s v="Brazil"/>
    <x v="10"/>
    <n v="0"/>
  </r>
  <r>
    <s v="INCREMENTAL"/>
    <s v="Media"/>
    <m/>
    <m/>
    <m/>
    <m/>
    <x v="19"/>
    <x v="0"/>
    <s v="Brazil"/>
    <x v="10"/>
    <n v="27.343774716414998"/>
  </r>
  <r>
    <s v="INCREMENTAL"/>
    <s v="Media"/>
    <m/>
    <m/>
    <m/>
    <m/>
    <x v="19"/>
    <x v="1"/>
    <s v="Brazil"/>
    <x v="10"/>
    <n v="31.0932599319577"/>
  </r>
  <r>
    <s v="INCREMENTAL"/>
    <s v="Media"/>
    <m/>
    <m/>
    <m/>
    <m/>
    <x v="19"/>
    <x v="2"/>
    <s v="Brazil"/>
    <x v="10"/>
    <n v="29.320400387083801"/>
  </r>
  <r>
    <s v="INCREMENTAL"/>
    <s v="Media"/>
    <m/>
    <m/>
    <m/>
    <m/>
    <x v="19"/>
    <x v="3"/>
    <s v="Brazil"/>
    <x v="10"/>
    <n v="0"/>
  </r>
  <r>
    <s v="INCREMENTAL"/>
    <s v="Media"/>
    <m/>
    <m/>
    <m/>
    <m/>
    <x v="20"/>
    <x v="0"/>
    <s v="Brazil"/>
    <x v="10"/>
    <n v="0"/>
  </r>
  <r>
    <s v="INCREMENTAL"/>
    <s v="Media"/>
    <m/>
    <m/>
    <m/>
    <m/>
    <x v="20"/>
    <x v="1"/>
    <s v="Brazil"/>
    <x v="10"/>
    <n v="0"/>
  </r>
  <r>
    <s v="INCREMENTAL"/>
    <s v="Media"/>
    <m/>
    <m/>
    <m/>
    <m/>
    <x v="20"/>
    <x v="2"/>
    <s v="Brazil"/>
    <x v="10"/>
    <n v="0"/>
  </r>
  <r>
    <s v="INCREMENTAL"/>
    <s v="Media"/>
    <m/>
    <m/>
    <m/>
    <m/>
    <x v="20"/>
    <x v="3"/>
    <s v="Brazil"/>
    <x v="10"/>
    <n v="0"/>
  </r>
  <r>
    <s v="INCREMENTAL"/>
    <s v="Media"/>
    <m/>
    <m/>
    <m/>
    <m/>
    <x v="21"/>
    <x v="0"/>
    <s v="Brazil"/>
    <x v="10"/>
    <n v="81.892109364501707"/>
  </r>
  <r>
    <s v="INCREMENTAL"/>
    <s v="Media"/>
    <m/>
    <m/>
    <m/>
    <m/>
    <x v="21"/>
    <x v="1"/>
    <s v="Brazil"/>
    <x v="10"/>
    <n v="79.980285786581106"/>
  </r>
  <r>
    <s v="INCREMENTAL"/>
    <s v="Media"/>
    <m/>
    <m/>
    <m/>
    <m/>
    <x v="21"/>
    <x v="2"/>
    <s v="Brazil"/>
    <x v="10"/>
    <n v="75.8702421470541"/>
  </r>
  <r>
    <s v="INCREMENTAL"/>
    <s v="Media"/>
    <m/>
    <m/>
    <m/>
    <m/>
    <x v="21"/>
    <x v="3"/>
    <s v="Brazil"/>
    <x v="10"/>
    <n v="0"/>
  </r>
  <r>
    <s v="INCREMENTAL"/>
    <s v="Media"/>
    <m/>
    <m/>
    <m/>
    <m/>
    <x v="22"/>
    <x v="0"/>
    <s v="Brazil"/>
    <x v="10"/>
    <n v="0"/>
  </r>
  <r>
    <s v="INCREMENTAL"/>
    <s v="Media"/>
    <m/>
    <m/>
    <m/>
    <m/>
    <x v="22"/>
    <x v="1"/>
    <s v="Brazil"/>
    <x v="10"/>
    <n v="0"/>
  </r>
  <r>
    <s v="INCREMENTAL"/>
    <s v="Media"/>
    <m/>
    <m/>
    <m/>
    <m/>
    <x v="22"/>
    <x v="2"/>
    <s v="Brazil"/>
    <x v="10"/>
    <n v="0"/>
  </r>
  <r>
    <s v="INCREMENTAL"/>
    <s v="Media"/>
    <m/>
    <m/>
    <m/>
    <m/>
    <x v="22"/>
    <x v="3"/>
    <s v="Brazil"/>
    <x v="10"/>
    <n v="0"/>
  </r>
  <r>
    <s v="INCREMENTAL"/>
    <s v="Media"/>
    <m/>
    <m/>
    <m/>
    <m/>
    <x v="23"/>
    <x v="0"/>
    <s v="Brazil"/>
    <x v="10"/>
    <n v="0"/>
  </r>
  <r>
    <s v="INCREMENTAL"/>
    <s v="Media"/>
    <m/>
    <m/>
    <m/>
    <m/>
    <x v="23"/>
    <x v="1"/>
    <s v="Brazil"/>
    <x v="10"/>
    <n v="0"/>
  </r>
  <r>
    <s v="INCREMENTAL"/>
    <s v="Media"/>
    <m/>
    <m/>
    <m/>
    <m/>
    <x v="23"/>
    <x v="2"/>
    <s v="Brazil"/>
    <x v="10"/>
    <n v="0"/>
  </r>
  <r>
    <s v="INCREMENTAL"/>
    <s v="Media"/>
    <m/>
    <m/>
    <m/>
    <m/>
    <x v="23"/>
    <x v="3"/>
    <s v="Brazil"/>
    <x v="10"/>
    <n v="0"/>
  </r>
  <r>
    <s v="INCREMENTAL"/>
    <s v="Media"/>
    <m/>
    <m/>
    <m/>
    <m/>
    <x v="24"/>
    <x v="0"/>
    <s v="Brazil"/>
    <x v="10"/>
    <n v="0"/>
  </r>
  <r>
    <s v="INCREMENTAL"/>
    <s v="Media"/>
    <m/>
    <m/>
    <m/>
    <m/>
    <x v="24"/>
    <x v="1"/>
    <s v="Brazil"/>
    <x v="10"/>
    <n v="0"/>
  </r>
  <r>
    <s v="INCREMENTAL"/>
    <s v="Media"/>
    <m/>
    <m/>
    <m/>
    <m/>
    <x v="24"/>
    <x v="2"/>
    <s v="Brazil"/>
    <x v="10"/>
    <n v="0"/>
  </r>
  <r>
    <s v="INCREMENTAL"/>
    <s v="Media"/>
    <m/>
    <m/>
    <m/>
    <m/>
    <x v="24"/>
    <x v="3"/>
    <s v="Brazil"/>
    <x v="10"/>
    <n v="0"/>
  </r>
  <r>
    <s v="BASE"/>
    <s v="BaseLine"/>
    <m/>
    <m/>
    <m/>
    <m/>
    <x v="25"/>
    <x v="0"/>
    <s v="Brazil"/>
    <x v="10"/>
    <n v="0"/>
  </r>
  <r>
    <s v="BASE"/>
    <s v="BaseLine"/>
    <m/>
    <m/>
    <m/>
    <m/>
    <x v="25"/>
    <x v="1"/>
    <s v="Brazil"/>
    <x v="10"/>
    <n v="307.21478333005598"/>
  </r>
  <r>
    <s v="BASE"/>
    <s v="BaseLine"/>
    <m/>
    <m/>
    <m/>
    <m/>
    <x v="25"/>
    <x v="2"/>
    <s v="Brazil"/>
    <x v="10"/>
    <n v="0"/>
  </r>
  <r>
    <s v="BASE"/>
    <s v="BaseLine"/>
    <m/>
    <m/>
    <m/>
    <m/>
    <x v="25"/>
    <x v="3"/>
    <s v="Brazil"/>
    <x v="10"/>
    <n v="0"/>
  </r>
  <r>
    <s v="BASE"/>
    <s v="BaseLine"/>
    <m/>
    <m/>
    <m/>
    <m/>
    <x v="26"/>
    <x v="0"/>
    <s v="Brazil"/>
    <x v="10"/>
    <n v="0"/>
  </r>
  <r>
    <s v="BASE"/>
    <s v="BaseLine"/>
    <m/>
    <m/>
    <m/>
    <m/>
    <x v="26"/>
    <x v="1"/>
    <s v="Brazil"/>
    <x v="10"/>
    <n v="0"/>
  </r>
  <r>
    <s v="BASE"/>
    <s v="BaseLine"/>
    <m/>
    <m/>
    <m/>
    <m/>
    <x v="26"/>
    <x v="2"/>
    <s v="Brazil"/>
    <x v="10"/>
    <n v="0"/>
  </r>
  <r>
    <s v="BASE"/>
    <s v="BaseLine"/>
    <m/>
    <m/>
    <m/>
    <m/>
    <x v="26"/>
    <x v="3"/>
    <s v="Brazil"/>
    <x v="10"/>
    <n v="0"/>
  </r>
  <r>
    <s v="INCREMENTAL"/>
    <s v="Media"/>
    <m/>
    <m/>
    <m/>
    <m/>
    <x v="27"/>
    <x v="0"/>
    <s v="Brazil"/>
    <x v="10"/>
    <n v="0"/>
  </r>
  <r>
    <s v="INCREMENTAL"/>
    <s v="Media"/>
    <m/>
    <m/>
    <m/>
    <m/>
    <x v="27"/>
    <x v="1"/>
    <s v="Brazil"/>
    <x v="10"/>
    <n v="0"/>
  </r>
  <r>
    <s v="INCREMENTAL"/>
    <s v="Media"/>
    <m/>
    <m/>
    <m/>
    <m/>
    <x v="27"/>
    <x v="2"/>
    <s v="Brazil"/>
    <x v="10"/>
    <n v="0"/>
  </r>
  <r>
    <s v="INCREMENTAL"/>
    <s v="Media"/>
    <m/>
    <m/>
    <m/>
    <m/>
    <x v="27"/>
    <x v="3"/>
    <s v="Brazil"/>
    <x v="10"/>
    <n v="0"/>
  </r>
  <r>
    <s v="INCREMENTAL"/>
    <s v="Media"/>
    <m/>
    <m/>
    <m/>
    <m/>
    <x v="28"/>
    <x v="0"/>
    <s v="Brazil"/>
    <x v="10"/>
    <n v="0"/>
  </r>
  <r>
    <s v="INCREMENTAL"/>
    <s v="Media"/>
    <m/>
    <m/>
    <m/>
    <m/>
    <x v="28"/>
    <x v="1"/>
    <s v="Brazil"/>
    <x v="10"/>
    <n v="0"/>
  </r>
  <r>
    <s v="INCREMENTAL"/>
    <s v="Media"/>
    <m/>
    <m/>
    <m/>
    <m/>
    <x v="28"/>
    <x v="2"/>
    <s v="Brazil"/>
    <x v="10"/>
    <n v="0"/>
  </r>
  <r>
    <s v="INCREMENTAL"/>
    <s v="Media"/>
    <m/>
    <m/>
    <m/>
    <m/>
    <x v="28"/>
    <x v="3"/>
    <s v="Brazil"/>
    <x v="10"/>
    <n v="0"/>
  </r>
  <r>
    <s v="BASE"/>
    <s v="BaseLine"/>
    <m/>
    <m/>
    <m/>
    <m/>
    <x v="29"/>
    <x v="0"/>
    <s v="Brazil"/>
    <x v="10"/>
    <n v="0"/>
  </r>
  <r>
    <s v="BASE"/>
    <s v="BaseLine"/>
    <m/>
    <m/>
    <m/>
    <m/>
    <x v="29"/>
    <x v="1"/>
    <s v="Brazil"/>
    <x v="10"/>
    <n v="491.30167190983002"/>
  </r>
  <r>
    <s v="BASE"/>
    <s v="BaseLine"/>
    <m/>
    <m/>
    <m/>
    <m/>
    <x v="29"/>
    <x v="2"/>
    <s v="Brazil"/>
    <x v="10"/>
    <n v="0"/>
  </r>
  <r>
    <s v="BASE"/>
    <s v="BaseLine"/>
    <m/>
    <m/>
    <m/>
    <m/>
    <x v="29"/>
    <x v="3"/>
    <s v="Brazil"/>
    <x v="10"/>
    <n v="0"/>
  </r>
  <r>
    <s v="BASE"/>
    <s v="BaseLine"/>
    <m/>
    <m/>
    <m/>
    <m/>
    <x v="30"/>
    <x v="0"/>
    <s v="Brazil"/>
    <x v="10"/>
    <n v="0"/>
  </r>
  <r>
    <s v="BASE"/>
    <s v="BaseLine"/>
    <m/>
    <m/>
    <m/>
    <m/>
    <x v="30"/>
    <x v="1"/>
    <s v="Brazil"/>
    <x v="10"/>
    <n v="690.80115582698295"/>
  </r>
  <r>
    <s v="BASE"/>
    <s v="BaseLine"/>
    <m/>
    <m/>
    <m/>
    <m/>
    <x v="30"/>
    <x v="2"/>
    <s v="Brazil"/>
    <x v="10"/>
    <n v="0"/>
  </r>
  <r>
    <s v="BASE"/>
    <s v="BaseLine"/>
    <m/>
    <m/>
    <m/>
    <m/>
    <x v="30"/>
    <x v="3"/>
    <s v="Brazil"/>
    <x v="10"/>
    <n v="0"/>
  </r>
  <r>
    <s v="INCREMENTAL"/>
    <s v="Media"/>
    <m/>
    <m/>
    <m/>
    <m/>
    <x v="31"/>
    <x v="0"/>
    <s v="Brazil"/>
    <x v="10"/>
    <n v="0"/>
  </r>
  <r>
    <s v="INCREMENTAL"/>
    <s v="Media"/>
    <m/>
    <m/>
    <m/>
    <m/>
    <x v="31"/>
    <x v="1"/>
    <s v="Brazil"/>
    <x v="10"/>
    <n v="0"/>
  </r>
  <r>
    <s v="INCREMENTAL"/>
    <s v="Media"/>
    <m/>
    <m/>
    <m/>
    <m/>
    <x v="31"/>
    <x v="2"/>
    <s v="Brazil"/>
    <x v="10"/>
    <n v="0"/>
  </r>
  <r>
    <s v="INCREMENTAL"/>
    <s v="Media"/>
    <m/>
    <m/>
    <m/>
    <m/>
    <x v="31"/>
    <x v="3"/>
    <s v="Brazil"/>
    <x v="10"/>
    <n v="0"/>
  </r>
  <r>
    <m/>
    <m/>
    <m/>
    <m/>
    <m/>
    <m/>
    <x v="32"/>
    <x v="0"/>
    <s v="Brazil"/>
    <x v="10"/>
    <n v="1288.8368238743701"/>
  </r>
  <r>
    <m/>
    <m/>
    <m/>
    <m/>
    <m/>
    <m/>
    <x v="32"/>
    <x v="1"/>
    <s v="Brazil"/>
    <x v="10"/>
    <n v="943.82215052234096"/>
  </r>
  <r>
    <m/>
    <m/>
    <m/>
    <m/>
    <m/>
    <m/>
    <x v="32"/>
    <x v="2"/>
    <s v="Brazil"/>
    <x v="10"/>
    <n v="1761.1350863528301"/>
  </r>
  <r>
    <m/>
    <m/>
    <m/>
    <m/>
    <m/>
    <m/>
    <x v="32"/>
    <x v="3"/>
    <s v="Brazil"/>
    <x v="10"/>
    <n v="932.29799996955103"/>
  </r>
  <r>
    <s v="BASE"/>
    <s v="BaseLine"/>
    <m/>
    <m/>
    <m/>
    <m/>
    <x v="33"/>
    <x v="0"/>
    <s v="Brazil"/>
    <x v="10"/>
    <n v="-207.447278003317"/>
  </r>
  <r>
    <s v="BASE"/>
    <s v="BaseLine"/>
    <m/>
    <m/>
    <m/>
    <m/>
    <x v="33"/>
    <x v="1"/>
    <s v="Brazil"/>
    <x v="10"/>
    <n v="-564.69811158570894"/>
  </r>
  <r>
    <s v="BASE"/>
    <s v="BaseLine"/>
    <m/>
    <m/>
    <m/>
    <m/>
    <x v="33"/>
    <x v="2"/>
    <s v="Brazil"/>
    <x v="10"/>
    <n v="-281.92085751291"/>
  </r>
  <r>
    <s v="BASE"/>
    <s v="BaseLine"/>
    <m/>
    <m/>
    <m/>
    <m/>
    <x v="33"/>
    <x v="3"/>
    <s v="Brazil"/>
    <x v="10"/>
    <n v="-176.08438642516299"/>
  </r>
  <r>
    <s v="BASE"/>
    <s v="BaseLine"/>
    <m/>
    <m/>
    <m/>
    <m/>
    <x v="34"/>
    <x v="0"/>
    <s v="Brazil"/>
    <x v="10"/>
    <n v="0"/>
  </r>
  <r>
    <s v="BASE"/>
    <s v="BaseLine"/>
    <m/>
    <m/>
    <m/>
    <m/>
    <x v="34"/>
    <x v="1"/>
    <s v="Brazil"/>
    <x v="10"/>
    <n v="0"/>
  </r>
  <r>
    <s v="BASE"/>
    <s v="BaseLine"/>
    <m/>
    <m/>
    <m/>
    <m/>
    <x v="34"/>
    <x v="2"/>
    <s v="Brazil"/>
    <x v="10"/>
    <n v="0"/>
  </r>
  <r>
    <s v="BASE"/>
    <s v="BaseLine"/>
    <m/>
    <m/>
    <m/>
    <m/>
    <x v="34"/>
    <x v="3"/>
    <s v="Brazil"/>
    <x v="10"/>
    <n v="0"/>
  </r>
  <r>
    <s v="BASE"/>
    <s v="BaseLine"/>
    <s v="NY"/>
    <m/>
    <m/>
    <m/>
    <x v="35"/>
    <x v="0"/>
    <s v="Brazil"/>
    <x v="10"/>
    <n v="0"/>
  </r>
  <r>
    <s v="BASE"/>
    <s v="BaseLine"/>
    <s v="NY"/>
    <m/>
    <m/>
    <m/>
    <x v="35"/>
    <x v="1"/>
    <s v="Brazil"/>
    <x v="10"/>
    <n v="0"/>
  </r>
  <r>
    <s v="BASE"/>
    <s v="BaseLine"/>
    <s v="NY"/>
    <m/>
    <m/>
    <m/>
    <x v="35"/>
    <x v="2"/>
    <s v="Brazil"/>
    <x v="10"/>
    <n v="0"/>
  </r>
  <r>
    <s v="BASE"/>
    <s v="BaseLine"/>
    <s v="NY"/>
    <m/>
    <m/>
    <m/>
    <x v="35"/>
    <x v="3"/>
    <s v="Brazil"/>
    <x v="10"/>
    <n v="0"/>
  </r>
  <r>
    <s v="BASE"/>
    <s v="BaseLine"/>
    <s v="PL_Dummy"/>
    <m/>
    <m/>
    <m/>
    <x v="36"/>
    <x v="0"/>
    <s v="Brazil"/>
    <x v="10"/>
    <n v="0"/>
  </r>
  <r>
    <s v="BASE"/>
    <s v="BaseLine"/>
    <s v="PL_Dummy"/>
    <m/>
    <m/>
    <m/>
    <x v="36"/>
    <x v="1"/>
    <s v="Brazil"/>
    <x v="10"/>
    <n v="0"/>
  </r>
  <r>
    <s v="BASE"/>
    <s v="BaseLine"/>
    <s v="PL_Dummy"/>
    <m/>
    <m/>
    <m/>
    <x v="36"/>
    <x v="2"/>
    <s v="Brazil"/>
    <x v="10"/>
    <n v="0"/>
  </r>
  <r>
    <s v="BASE"/>
    <s v="BaseLine"/>
    <s v="PL_Dummy"/>
    <m/>
    <m/>
    <m/>
    <x v="36"/>
    <x v="3"/>
    <s v="Brazil"/>
    <x v="10"/>
    <n v="0"/>
  </r>
  <r>
    <s v="BASE"/>
    <s v="BaseLine"/>
    <s v="PL_Dummy"/>
    <m/>
    <m/>
    <m/>
    <x v="37"/>
    <x v="0"/>
    <s v="Brazil"/>
    <x v="10"/>
    <n v="0"/>
  </r>
  <r>
    <s v="BASE"/>
    <s v="BaseLine"/>
    <s v="PL_Dummy"/>
    <m/>
    <m/>
    <m/>
    <x v="37"/>
    <x v="1"/>
    <s v="Brazil"/>
    <x v="10"/>
    <n v="0"/>
  </r>
  <r>
    <s v="BASE"/>
    <s v="BaseLine"/>
    <s v="PL_Dummy"/>
    <m/>
    <m/>
    <m/>
    <x v="37"/>
    <x v="2"/>
    <s v="Brazil"/>
    <x v="10"/>
    <n v="0"/>
  </r>
  <r>
    <s v="BASE"/>
    <s v="BaseLine"/>
    <s v="PL_Dummy"/>
    <m/>
    <m/>
    <m/>
    <x v="37"/>
    <x v="3"/>
    <s v="Brazil"/>
    <x v="10"/>
    <n v="0"/>
  </r>
  <r>
    <s v="BASE"/>
    <s v="BaseLine"/>
    <m/>
    <m/>
    <m/>
    <m/>
    <x v="38"/>
    <x v="0"/>
    <s v="Brazil"/>
    <x v="10"/>
    <n v="0"/>
  </r>
  <r>
    <s v="BASE"/>
    <s v="BaseLine"/>
    <m/>
    <m/>
    <m/>
    <m/>
    <x v="38"/>
    <x v="1"/>
    <s v="Brazil"/>
    <x v="10"/>
    <n v="0"/>
  </r>
  <r>
    <s v="BASE"/>
    <s v="BaseLine"/>
    <m/>
    <m/>
    <m/>
    <m/>
    <x v="38"/>
    <x v="2"/>
    <s v="Brazil"/>
    <x v="10"/>
    <n v="0"/>
  </r>
  <r>
    <s v="BASE"/>
    <s v="BaseLine"/>
    <m/>
    <m/>
    <m/>
    <m/>
    <x v="38"/>
    <x v="3"/>
    <s v="Brazil"/>
    <x v="10"/>
    <n v="0"/>
  </r>
  <r>
    <s v="BASE"/>
    <s v="BaseLine"/>
    <m/>
    <m/>
    <m/>
    <m/>
    <x v="39"/>
    <x v="0"/>
    <s v="Brazil"/>
    <x v="10"/>
    <n v="0"/>
  </r>
  <r>
    <s v="BASE"/>
    <s v="BaseLine"/>
    <m/>
    <m/>
    <m/>
    <m/>
    <x v="39"/>
    <x v="1"/>
    <s v="Brazil"/>
    <x v="10"/>
    <n v="0"/>
  </r>
  <r>
    <s v="BASE"/>
    <s v="BaseLine"/>
    <m/>
    <m/>
    <m/>
    <m/>
    <x v="39"/>
    <x v="2"/>
    <s v="Brazil"/>
    <x v="10"/>
    <n v="0"/>
  </r>
  <r>
    <s v="BASE"/>
    <s v="BaseLine"/>
    <m/>
    <m/>
    <m/>
    <m/>
    <x v="39"/>
    <x v="3"/>
    <s v="Brazil"/>
    <x v="10"/>
    <n v="0"/>
  </r>
  <r>
    <s v="BASE"/>
    <s v="BaseLine"/>
    <s v="PL_Dummy"/>
    <m/>
    <m/>
    <m/>
    <x v="40"/>
    <x v="0"/>
    <s v="Brazil"/>
    <x v="10"/>
    <n v="0"/>
  </r>
  <r>
    <s v="BASE"/>
    <s v="BaseLine"/>
    <s v="PL_Dummy"/>
    <m/>
    <m/>
    <m/>
    <x v="40"/>
    <x v="1"/>
    <s v="Brazil"/>
    <x v="10"/>
    <n v="0"/>
  </r>
  <r>
    <s v="BASE"/>
    <s v="BaseLine"/>
    <s v="PL_Dummy"/>
    <m/>
    <m/>
    <m/>
    <x v="40"/>
    <x v="2"/>
    <s v="Brazil"/>
    <x v="10"/>
    <n v="0"/>
  </r>
  <r>
    <s v="BASE"/>
    <s v="BaseLine"/>
    <s v="PL_Dummy"/>
    <m/>
    <m/>
    <m/>
    <x v="40"/>
    <x v="3"/>
    <s v="Brazil"/>
    <x v="10"/>
    <n v="0"/>
  </r>
  <r>
    <s v="BASE"/>
    <s v="BaseLine"/>
    <m/>
    <m/>
    <m/>
    <m/>
    <x v="41"/>
    <x v="0"/>
    <s v="Brazil"/>
    <x v="10"/>
    <n v="0"/>
  </r>
  <r>
    <s v="BASE"/>
    <s v="BaseLine"/>
    <m/>
    <m/>
    <m/>
    <m/>
    <x v="41"/>
    <x v="1"/>
    <s v="Brazil"/>
    <x v="10"/>
    <n v="0"/>
  </r>
  <r>
    <s v="BASE"/>
    <s v="BaseLine"/>
    <m/>
    <m/>
    <m/>
    <m/>
    <x v="41"/>
    <x v="2"/>
    <s v="Brazil"/>
    <x v="10"/>
    <n v="3858.3352764912602"/>
  </r>
  <r>
    <s v="BASE"/>
    <s v="BaseLine"/>
    <m/>
    <m/>
    <m/>
    <m/>
    <x v="41"/>
    <x v="3"/>
    <s v="Brazil"/>
    <x v="10"/>
    <n v="0"/>
  </r>
  <r>
    <s v="BASE"/>
    <s v="BaseLine"/>
    <m/>
    <m/>
    <m/>
    <m/>
    <x v="42"/>
    <x v="0"/>
    <s v="Brazil"/>
    <x v="10"/>
    <n v="0"/>
  </r>
  <r>
    <s v="BASE"/>
    <s v="BaseLine"/>
    <m/>
    <m/>
    <m/>
    <m/>
    <x v="42"/>
    <x v="1"/>
    <s v="Brazil"/>
    <x v="10"/>
    <n v="0"/>
  </r>
  <r>
    <s v="BASE"/>
    <s v="BaseLine"/>
    <m/>
    <m/>
    <m/>
    <m/>
    <x v="42"/>
    <x v="2"/>
    <s v="Brazil"/>
    <x v="10"/>
    <n v="3348.74106375676"/>
  </r>
  <r>
    <s v="BASE"/>
    <s v="BaseLine"/>
    <m/>
    <m/>
    <m/>
    <m/>
    <x v="42"/>
    <x v="3"/>
    <s v="Brazil"/>
    <x v="10"/>
    <n v="0"/>
  </r>
  <r>
    <s v="BASE"/>
    <s v="BaseLine"/>
    <m/>
    <m/>
    <m/>
    <m/>
    <x v="43"/>
    <x v="0"/>
    <s v="Brazil"/>
    <x v="10"/>
    <n v="0"/>
  </r>
  <r>
    <s v="BASE"/>
    <s v="BaseLine"/>
    <m/>
    <m/>
    <m/>
    <m/>
    <x v="43"/>
    <x v="1"/>
    <s v="Brazil"/>
    <x v="10"/>
    <n v="0"/>
  </r>
  <r>
    <s v="BASE"/>
    <s v="BaseLine"/>
    <m/>
    <m/>
    <m/>
    <m/>
    <x v="43"/>
    <x v="2"/>
    <s v="Brazil"/>
    <x v="10"/>
    <n v="0"/>
  </r>
  <r>
    <s v="BASE"/>
    <s v="BaseLine"/>
    <m/>
    <m/>
    <m/>
    <m/>
    <x v="43"/>
    <x v="3"/>
    <s v="Brazil"/>
    <x v="10"/>
    <n v="0"/>
  </r>
  <r>
    <s v="INCREMENTAL"/>
    <s v="Media"/>
    <m/>
    <m/>
    <m/>
    <m/>
    <x v="44"/>
    <x v="0"/>
    <s v="Brazil"/>
    <x v="10"/>
    <n v="0"/>
  </r>
  <r>
    <s v="INCREMENTAL"/>
    <s v="Media"/>
    <m/>
    <m/>
    <m/>
    <m/>
    <x v="44"/>
    <x v="1"/>
    <s v="Brazil"/>
    <x v="10"/>
    <n v="0"/>
  </r>
  <r>
    <s v="INCREMENTAL"/>
    <s v="Media"/>
    <m/>
    <m/>
    <m/>
    <m/>
    <x v="44"/>
    <x v="2"/>
    <s v="Brazil"/>
    <x v="10"/>
    <n v="0"/>
  </r>
  <r>
    <s v="INCREMENTAL"/>
    <s v="Media"/>
    <m/>
    <m/>
    <m/>
    <m/>
    <x v="44"/>
    <x v="3"/>
    <s v="Brazil"/>
    <x v="10"/>
    <n v="0"/>
  </r>
  <r>
    <s v="INCREMENTAL"/>
    <s v="Media"/>
    <m/>
    <m/>
    <m/>
    <m/>
    <x v="45"/>
    <x v="0"/>
    <s v="Brazil"/>
    <x v="10"/>
    <n v="0"/>
  </r>
  <r>
    <s v="INCREMENTAL"/>
    <s v="Media"/>
    <m/>
    <m/>
    <m/>
    <m/>
    <x v="45"/>
    <x v="1"/>
    <s v="Brazil"/>
    <x v="10"/>
    <n v="0"/>
  </r>
  <r>
    <s v="INCREMENTAL"/>
    <s v="Media"/>
    <m/>
    <m/>
    <m/>
    <m/>
    <x v="45"/>
    <x v="2"/>
    <s v="Brazil"/>
    <x v="10"/>
    <n v="0"/>
  </r>
  <r>
    <s v="INCREMENTAL"/>
    <s v="Media"/>
    <m/>
    <m/>
    <m/>
    <m/>
    <x v="45"/>
    <x v="3"/>
    <s v="Brazil"/>
    <x v="10"/>
    <n v="0"/>
  </r>
  <r>
    <s v="BASE"/>
    <s v="BaseLine"/>
    <m/>
    <m/>
    <m/>
    <m/>
    <x v="46"/>
    <x v="0"/>
    <s v="Brazil"/>
    <x v="10"/>
    <n v="0"/>
  </r>
  <r>
    <s v="BASE"/>
    <s v="BaseLine"/>
    <m/>
    <m/>
    <m/>
    <m/>
    <x v="46"/>
    <x v="1"/>
    <s v="Brazil"/>
    <x v="10"/>
    <n v="0"/>
  </r>
  <r>
    <s v="BASE"/>
    <s v="BaseLine"/>
    <m/>
    <m/>
    <m/>
    <m/>
    <x v="46"/>
    <x v="2"/>
    <s v="Brazil"/>
    <x v="10"/>
    <n v="0"/>
  </r>
  <r>
    <s v="BASE"/>
    <s v="BaseLine"/>
    <m/>
    <m/>
    <m/>
    <m/>
    <x v="46"/>
    <x v="3"/>
    <s v="Brazil"/>
    <x v="10"/>
    <n v="0"/>
  </r>
  <r>
    <s v="INCREMENTAL"/>
    <s v="Media"/>
    <m/>
    <m/>
    <m/>
    <m/>
    <x v="47"/>
    <x v="0"/>
    <s v="Brazil"/>
    <x v="10"/>
    <n v="0"/>
  </r>
  <r>
    <s v="INCREMENTAL"/>
    <s v="Media"/>
    <m/>
    <m/>
    <m/>
    <m/>
    <x v="47"/>
    <x v="1"/>
    <s v="Brazil"/>
    <x v="10"/>
    <n v="0"/>
  </r>
  <r>
    <s v="INCREMENTAL"/>
    <s v="Media"/>
    <m/>
    <m/>
    <m/>
    <m/>
    <x v="47"/>
    <x v="2"/>
    <s v="Brazil"/>
    <x v="10"/>
    <n v="0"/>
  </r>
  <r>
    <s v="INCREMENTAL"/>
    <s v="Media"/>
    <m/>
    <m/>
    <m/>
    <m/>
    <x v="47"/>
    <x v="3"/>
    <s v="Brazil"/>
    <x v="10"/>
    <n v="0"/>
  </r>
  <r>
    <s v="INCREMENTAL"/>
    <s v="Media"/>
    <m/>
    <m/>
    <m/>
    <m/>
    <x v="48"/>
    <x v="0"/>
    <s v="Brazil"/>
    <x v="10"/>
    <n v="0"/>
  </r>
  <r>
    <s v="INCREMENTAL"/>
    <s v="Media"/>
    <m/>
    <m/>
    <m/>
    <m/>
    <x v="48"/>
    <x v="1"/>
    <s v="Brazil"/>
    <x v="10"/>
    <n v="0"/>
  </r>
  <r>
    <s v="INCREMENTAL"/>
    <s v="Media"/>
    <m/>
    <m/>
    <m/>
    <m/>
    <x v="48"/>
    <x v="2"/>
    <s v="Brazil"/>
    <x v="10"/>
    <n v="0"/>
  </r>
  <r>
    <s v="INCREMENTAL"/>
    <s v="Media"/>
    <m/>
    <m/>
    <m/>
    <m/>
    <x v="48"/>
    <x v="3"/>
    <s v="Brazil"/>
    <x v="10"/>
    <n v="0"/>
  </r>
  <r>
    <s v="INCREMENTAL"/>
    <s v="Media"/>
    <m/>
    <m/>
    <m/>
    <m/>
    <x v="49"/>
    <x v="0"/>
    <s v="Brazil"/>
    <x v="10"/>
    <n v="0"/>
  </r>
  <r>
    <s v="INCREMENTAL"/>
    <s v="Media"/>
    <m/>
    <m/>
    <m/>
    <m/>
    <x v="49"/>
    <x v="1"/>
    <s v="Brazil"/>
    <x v="10"/>
    <n v="0"/>
  </r>
  <r>
    <s v="INCREMENTAL"/>
    <s v="Media"/>
    <m/>
    <m/>
    <m/>
    <m/>
    <x v="49"/>
    <x v="2"/>
    <s v="Brazil"/>
    <x v="10"/>
    <n v="0"/>
  </r>
  <r>
    <s v="INCREMENTAL"/>
    <s v="Media"/>
    <m/>
    <m/>
    <m/>
    <m/>
    <x v="49"/>
    <x v="3"/>
    <s v="Brazil"/>
    <x v="10"/>
    <n v="0"/>
  </r>
  <r>
    <s v="BASE"/>
    <s v="BaseLine"/>
    <m/>
    <m/>
    <m/>
    <m/>
    <x v="50"/>
    <x v="0"/>
    <s v="Brazil"/>
    <x v="10"/>
    <n v="0"/>
  </r>
  <r>
    <s v="BASE"/>
    <s v="BaseLine"/>
    <m/>
    <m/>
    <m/>
    <m/>
    <x v="50"/>
    <x v="1"/>
    <s v="Brazil"/>
    <x v="10"/>
    <n v="0"/>
  </r>
  <r>
    <s v="BASE"/>
    <s v="BaseLine"/>
    <m/>
    <m/>
    <m/>
    <m/>
    <x v="50"/>
    <x v="2"/>
    <s v="Brazil"/>
    <x v="10"/>
    <n v="0"/>
  </r>
  <r>
    <s v="BASE"/>
    <s v="BaseLine"/>
    <m/>
    <m/>
    <m/>
    <m/>
    <x v="50"/>
    <x v="3"/>
    <s v="Brazil"/>
    <x v="10"/>
    <n v="0"/>
  </r>
  <r>
    <s v="BASE"/>
    <s v="BaseLine"/>
    <m/>
    <m/>
    <m/>
    <m/>
    <x v="51"/>
    <x v="0"/>
    <s v="Brazil"/>
    <x v="10"/>
    <n v="0"/>
  </r>
  <r>
    <s v="BASE"/>
    <s v="BaseLine"/>
    <m/>
    <m/>
    <m/>
    <m/>
    <x v="51"/>
    <x v="1"/>
    <s v="Brazil"/>
    <x v="10"/>
    <n v="0"/>
  </r>
  <r>
    <s v="BASE"/>
    <s v="BaseLine"/>
    <m/>
    <m/>
    <m/>
    <m/>
    <x v="51"/>
    <x v="2"/>
    <s v="Brazil"/>
    <x v="10"/>
    <n v="0"/>
  </r>
  <r>
    <s v="BASE"/>
    <s v="BaseLine"/>
    <m/>
    <m/>
    <m/>
    <m/>
    <x v="51"/>
    <x v="3"/>
    <s v="Brazil"/>
    <x v="10"/>
    <n v="0"/>
  </r>
  <r>
    <s v="INCREMENTAL"/>
    <s v="Media"/>
    <m/>
    <m/>
    <m/>
    <m/>
    <x v="52"/>
    <x v="0"/>
    <s v="Brazil"/>
    <x v="10"/>
    <n v="0"/>
  </r>
  <r>
    <s v="INCREMENTAL"/>
    <s v="Media"/>
    <m/>
    <m/>
    <m/>
    <m/>
    <x v="52"/>
    <x v="1"/>
    <s v="Brazil"/>
    <x v="10"/>
    <n v="0"/>
  </r>
  <r>
    <s v="INCREMENTAL"/>
    <s v="Media"/>
    <m/>
    <m/>
    <m/>
    <m/>
    <x v="52"/>
    <x v="2"/>
    <s v="Brazil"/>
    <x v="10"/>
    <n v="0"/>
  </r>
  <r>
    <s v="INCREMENTAL"/>
    <s v="Media"/>
    <m/>
    <m/>
    <m/>
    <m/>
    <x v="52"/>
    <x v="3"/>
    <s v="Brazil"/>
    <x v="10"/>
    <n v="0"/>
  </r>
  <r>
    <s v="BASE"/>
    <s v="BaseLine"/>
    <m/>
    <m/>
    <m/>
    <m/>
    <x v="53"/>
    <x v="0"/>
    <s v="Brazil"/>
    <x v="10"/>
    <n v="-227.15446232385401"/>
  </r>
  <r>
    <s v="BASE"/>
    <s v="BaseLine"/>
    <m/>
    <m/>
    <m/>
    <m/>
    <x v="53"/>
    <x v="1"/>
    <s v="Brazil"/>
    <x v="10"/>
    <n v="-166.34643669379199"/>
  </r>
  <r>
    <s v="BASE"/>
    <s v="BaseLine"/>
    <m/>
    <m/>
    <m/>
    <m/>
    <x v="53"/>
    <x v="2"/>
    <s v="Brazil"/>
    <x v="10"/>
    <n v="-310.39592150817202"/>
  </r>
  <r>
    <s v="BASE"/>
    <s v="BaseLine"/>
    <m/>
    <m/>
    <m/>
    <m/>
    <x v="53"/>
    <x v="3"/>
    <s v="Brazil"/>
    <x v="10"/>
    <n v="-164.31533223272601"/>
  </r>
  <r>
    <s v="BASE"/>
    <s v="BaseLine"/>
    <m/>
    <m/>
    <m/>
    <m/>
    <x v="54"/>
    <x v="0"/>
    <s v="Brazil"/>
    <x v="10"/>
    <n v="-440.124820047529"/>
  </r>
  <r>
    <s v="BASE"/>
    <s v="BaseLine"/>
    <m/>
    <m/>
    <m/>
    <m/>
    <x v="54"/>
    <x v="1"/>
    <s v="Brazil"/>
    <x v="10"/>
    <n v="-2196.8361771451"/>
  </r>
  <r>
    <s v="BASE"/>
    <s v="BaseLine"/>
    <m/>
    <m/>
    <m/>
    <m/>
    <x v="54"/>
    <x v="2"/>
    <s v="Brazil"/>
    <x v="10"/>
    <n v="-2384.28966420202"/>
  </r>
  <r>
    <s v="BASE"/>
    <s v="BaseLine"/>
    <m/>
    <m/>
    <m/>
    <m/>
    <x v="54"/>
    <x v="3"/>
    <s v="Brazil"/>
    <x v="10"/>
    <n v="-425.02447811205701"/>
  </r>
  <r>
    <s v="INCREMENTAL"/>
    <s v="Media"/>
    <m/>
    <m/>
    <m/>
    <m/>
    <x v="0"/>
    <x v="0"/>
    <s v="Brazil"/>
    <x v="11"/>
    <n v="0"/>
  </r>
  <r>
    <s v="INCREMENTAL"/>
    <s v="Media"/>
    <m/>
    <m/>
    <m/>
    <m/>
    <x v="0"/>
    <x v="1"/>
    <s v="Brazil"/>
    <x v="11"/>
    <n v="0"/>
  </r>
  <r>
    <s v="INCREMENTAL"/>
    <s v="Media"/>
    <m/>
    <m/>
    <m/>
    <m/>
    <x v="0"/>
    <x v="2"/>
    <s v="Brazil"/>
    <x v="11"/>
    <n v="0"/>
  </r>
  <r>
    <s v="INCREMENTAL"/>
    <s v="Media"/>
    <m/>
    <m/>
    <m/>
    <m/>
    <x v="0"/>
    <x v="3"/>
    <s v="Brazil"/>
    <x v="11"/>
    <n v="0"/>
  </r>
  <r>
    <s v="INCREMENTAL"/>
    <s v="Media"/>
    <m/>
    <m/>
    <m/>
    <m/>
    <x v="1"/>
    <x v="0"/>
    <s v="Brazil"/>
    <x v="11"/>
    <n v="0"/>
  </r>
  <r>
    <s v="INCREMENTAL"/>
    <s v="Media"/>
    <m/>
    <m/>
    <m/>
    <m/>
    <x v="1"/>
    <x v="1"/>
    <s v="Brazil"/>
    <x v="11"/>
    <n v="0"/>
  </r>
  <r>
    <s v="INCREMENTAL"/>
    <s v="Media"/>
    <m/>
    <m/>
    <m/>
    <m/>
    <x v="1"/>
    <x v="2"/>
    <s v="Brazil"/>
    <x v="11"/>
    <n v="0"/>
  </r>
  <r>
    <s v="INCREMENTAL"/>
    <s v="Media"/>
    <m/>
    <m/>
    <m/>
    <m/>
    <x v="1"/>
    <x v="3"/>
    <s v="Brazil"/>
    <x v="11"/>
    <n v="0"/>
  </r>
  <r>
    <s v="INCREMENTAL"/>
    <s v="Media"/>
    <m/>
    <m/>
    <m/>
    <m/>
    <x v="2"/>
    <x v="0"/>
    <s v="Brazil"/>
    <x v="11"/>
    <n v="0"/>
  </r>
  <r>
    <s v="INCREMENTAL"/>
    <s v="Media"/>
    <m/>
    <m/>
    <m/>
    <m/>
    <x v="2"/>
    <x v="1"/>
    <s v="Brazil"/>
    <x v="11"/>
    <n v="0"/>
  </r>
  <r>
    <s v="INCREMENTAL"/>
    <s v="Media"/>
    <m/>
    <m/>
    <m/>
    <m/>
    <x v="2"/>
    <x v="2"/>
    <s v="Brazil"/>
    <x v="11"/>
    <n v="0"/>
  </r>
  <r>
    <s v="INCREMENTAL"/>
    <s v="Media"/>
    <m/>
    <m/>
    <m/>
    <m/>
    <x v="2"/>
    <x v="3"/>
    <s v="Brazil"/>
    <x v="11"/>
    <n v="0"/>
  </r>
  <r>
    <s v="BASE"/>
    <s v="BaseLine"/>
    <m/>
    <m/>
    <m/>
    <m/>
    <x v="3"/>
    <x v="0"/>
    <s v="Brazil"/>
    <x v="11"/>
    <n v="0"/>
  </r>
  <r>
    <s v="BASE"/>
    <s v="BaseLine"/>
    <m/>
    <m/>
    <m/>
    <m/>
    <x v="3"/>
    <x v="1"/>
    <s v="Brazil"/>
    <x v="11"/>
    <n v="0"/>
  </r>
  <r>
    <s v="BASE"/>
    <s v="BaseLine"/>
    <m/>
    <m/>
    <m/>
    <m/>
    <x v="3"/>
    <x v="2"/>
    <s v="Brazil"/>
    <x v="11"/>
    <n v="0"/>
  </r>
  <r>
    <s v="BASE"/>
    <s v="BaseLine"/>
    <m/>
    <m/>
    <m/>
    <m/>
    <x v="3"/>
    <x v="3"/>
    <s v="Brazil"/>
    <x v="11"/>
    <n v="0"/>
  </r>
  <r>
    <s v="BASE"/>
    <s v="BaseLine"/>
    <m/>
    <m/>
    <m/>
    <m/>
    <x v="4"/>
    <x v="0"/>
    <s v="Brazil"/>
    <x v="11"/>
    <n v="0"/>
  </r>
  <r>
    <s v="BASE"/>
    <s v="BaseLine"/>
    <m/>
    <m/>
    <m/>
    <m/>
    <x v="4"/>
    <x v="1"/>
    <s v="Brazil"/>
    <x v="11"/>
    <n v="0"/>
  </r>
  <r>
    <s v="BASE"/>
    <s v="BaseLine"/>
    <m/>
    <m/>
    <m/>
    <m/>
    <x v="4"/>
    <x v="2"/>
    <s v="Brazil"/>
    <x v="11"/>
    <n v="0"/>
  </r>
  <r>
    <s v="BASE"/>
    <s v="BaseLine"/>
    <m/>
    <m/>
    <m/>
    <m/>
    <x v="4"/>
    <x v="3"/>
    <s v="Brazil"/>
    <x v="11"/>
    <n v="0"/>
  </r>
  <r>
    <s v="BASE"/>
    <s v="BaseLine"/>
    <m/>
    <m/>
    <m/>
    <m/>
    <x v="5"/>
    <x v="0"/>
    <s v="Brazil"/>
    <x v="11"/>
    <n v="0"/>
  </r>
  <r>
    <s v="BASE"/>
    <s v="BaseLine"/>
    <m/>
    <m/>
    <m/>
    <m/>
    <x v="5"/>
    <x v="1"/>
    <s v="Brazil"/>
    <x v="11"/>
    <n v="0"/>
  </r>
  <r>
    <s v="BASE"/>
    <s v="BaseLine"/>
    <m/>
    <m/>
    <m/>
    <m/>
    <x v="5"/>
    <x v="2"/>
    <s v="Brazil"/>
    <x v="11"/>
    <n v="0"/>
  </r>
  <r>
    <s v="BASE"/>
    <s v="BaseLine"/>
    <m/>
    <m/>
    <m/>
    <m/>
    <x v="5"/>
    <x v="3"/>
    <s v="Brazil"/>
    <x v="11"/>
    <n v="0"/>
  </r>
  <r>
    <s v="BASE"/>
    <s v="BaseLine"/>
    <m/>
    <m/>
    <m/>
    <m/>
    <x v="6"/>
    <x v="0"/>
    <s v="Brazil"/>
    <x v="11"/>
    <n v="0"/>
  </r>
  <r>
    <s v="BASE"/>
    <s v="BaseLine"/>
    <m/>
    <m/>
    <m/>
    <m/>
    <x v="6"/>
    <x v="1"/>
    <s v="Brazil"/>
    <x v="11"/>
    <n v="0"/>
  </r>
  <r>
    <s v="BASE"/>
    <s v="BaseLine"/>
    <m/>
    <m/>
    <m/>
    <m/>
    <x v="6"/>
    <x v="2"/>
    <s v="Brazil"/>
    <x v="11"/>
    <n v="0"/>
  </r>
  <r>
    <s v="BASE"/>
    <s v="BaseLine"/>
    <m/>
    <m/>
    <m/>
    <m/>
    <x v="6"/>
    <x v="3"/>
    <s v="Brazil"/>
    <x v="11"/>
    <n v="0"/>
  </r>
  <r>
    <s v="BASE"/>
    <s v="BaseLine"/>
    <m/>
    <m/>
    <m/>
    <m/>
    <x v="7"/>
    <x v="0"/>
    <s v="Brazil"/>
    <x v="11"/>
    <n v="0"/>
  </r>
  <r>
    <s v="BASE"/>
    <s v="BaseLine"/>
    <m/>
    <m/>
    <m/>
    <m/>
    <x v="7"/>
    <x v="1"/>
    <s v="Brazil"/>
    <x v="11"/>
    <n v="0"/>
  </r>
  <r>
    <s v="BASE"/>
    <s v="BaseLine"/>
    <m/>
    <m/>
    <m/>
    <m/>
    <x v="7"/>
    <x v="2"/>
    <s v="Brazil"/>
    <x v="11"/>
    <n v="0"/>
  </r>
  <r>
    <s v="BASE"/>
    <s v="BaseLine"/>
    <m/>
    <m/>
    <m/>
    <m/>
    <x v="7"/>
    <x v="3"/>
    <s v="Brazil"/>
    <x v="11"/>
    <n v="0"/>
  </r>
  <r>
    <s v="BASE"/>
    <s v="BaseLine"/>
    <m/>
    <m/>
    <m/>
    <m/>
    <x v="8"/>
    <x v="0"/>
    <s v="Brazil"/>
    <x v="11"/>
    <n v="96.004155280787003"/>
  </r>
  <r>
    <s v="BASE"/>
    <s v="BaseLine"/>
    <m/>
    <m/>
    <m/>
    <m/>
    <x v="8"/>
    <x v="1"/>
    <s v="Brazil"/>
    <x v="11"/>
    <n v="0"/>
  </r>
  <r>
    <s v="BASE"/>
    <s v="BaseLine"/>
    <m/>
    <m/>
    <m/>
    <m/>
    <x v="8"/>
    <x v="2"/>
    <s v="Brazil"/>
    <x v="11"/>
    <n v="0"/>
  </r>
  <r>
    <s v="BASE"/>
    <s v="BaseLine"/>
    <m/>
    <m/>
    <m/>
    <m/>
    <x v="8"/>
    <x v="3"/>
    <s v="Brazil"/>
    <x v="11"/>
    <n v="0"/>
  </r>
  <r>
    <s v="INCREMENTAL"/>
    <s v="Media"/>
    <m/>
    <m/>
    <m/>
    <m/>
    <x v="9"/>
    <x v="0"/>
    <s v="Brazil"/>
    <x v="11"/>
    <n v="0"/>
  </r>
  <r>
    <s v="INCREMENTAL"/>
    <s v="Media"/>
    <m/>
    <m/>
    <m/>
    <m/>
    <x v="9"/>
    <x v="1"/>
    <s v="Brazil"/>
    <x v="11"/>
    <n v="0"/>
  </r>
  <r>
    <s v="INCREMENTAL"/>
    <s v="Media"/>
    <m/>
    <m/>
    <m/>
    <m/>
    <x v="9"/>
    <x v="2"/>
    <s v="Brazil"/>
    <x v="11"/>
    <n v="0"/>
  </r>
  <r>
    <s v="INCREMENTAL"/>
    <s v="Media"/>
    <m/>
    <m/>
    <m/>
    <m/>
    <x v="9"/>
    <x v="3"/>
    <s v="Brazil"/>
    <x v="11"/>
    <n v="0"/>
  </r>
  <r>
    <s v="BASE"/>
    <s v="Price"/>
    <m/>
    <m/>
    <m/>
    <m/>
    <x v="10"/>
    <x v="0"/>
    <s v="Brazil"/>
    <x v="11"/>
    <n v="-971.43026418831096"/>
  </r>
  <r>
    <s v="BASE"/>
    <s v="Price"/>
    <m/>
    <m/>
    <m/>
    <m/>
    <x v="10"/>
    <x v="1"/>
    <s v="Brazil"/>
    <x v="11"/>
    <n v="0"/>
  </r>
  <r>
    <s v="BASE"/>
    <s v="Price"/>
    <m/>
    <m/>
    <m/>
    <m/>
    <x v="10"/>
    <x v="2"/>
    <s v="Brazil"/>
    <x v="11"/>
    <n v="0"/>
  </r>
  <r>
    <s v="BASE"/>
    <s v="Price"/>
    <m/>
    <m/>
    <m/>
    <m/>
    <x v="10"/>
    <x v="3"/>
    <s v="Brazil"/>
    <x v="11"/>
    <n v="0"/>
  </r>
  <r>
    <s v="BASE"/>
    <s v="Price"/>
    <m/>
    <m/>
    <m/>
    <m/>
    <x v="11"/>
    <x v="0"/>
    <s v="Brazil"/>
    <x v="11"/>
    <n v="0"/>
  </r>
  <r>
    <s v="BASE"/>
    <s v="Price"/>
    <m/>
    <m/>
    <m/>
    <m/>
    <x v="11"/>
    <x v="1"/>
    <s v="Brazil"/>
    <x v="11"/>
    <n v="0"/>
  </r>
  <r>
    <s v="BASE"/>
    <s v="Price"/>
    <m/>
    <m/>
    <m/>
    <m/>
    <x v="11"/>
    <x v="2"/>
    <s v="Brazil"/>
    <x v="11"/>
    <n v="0"/>
  </r>
  <r>
    <s v="BASE"/>
    <s v="Price"/>
    <m/>
    <m/>
    <m/>
    <m/>
    <x v="11"/>
    <x v="3"/>
    <s v="Brazil"/>
    <x v="11"/>
    <n v="0"/>
  </r>
  <r>
    <s v="BASE"/>
    <s v="BaseLine"/>
    <m/>
    <m/>
    <m/>
    <m/>
    <x v="12"/>
    <x v="0"/>
    <s v="Brazil"/>
    <x v="11"/>
    <n v="407.59075727381003"/>
  </r>
  <r>
    <s v="BASE"/>
    <s v="BaseLine"/>
    <m/>
    <m/>
    <m/>
    <m/>
    <x v="12"/>
    <x v="1"/>
    <s v="Brazil"/>
    <x v="11"/>
    <n v="734.787427075643"/>
  </r>
  <r>
    <s v="BASE"/>
    <s v="BaseLine"/>
    <m/>
    <m/>
    <m/>
    <m/>
    <x v="12"/>
    <x v="2"/>
    <s v="Brazil"/>
    <x v="11"/>
    <n v="900.81200323097005"/>
  </r>
  <r>
    <s v="BASE"/>
    <s v="BaseLine"/>
    <m/>
    <m/>
    <m/>
    <m/>
    <x v="12"/>
    <x v="3"/>
    <s v="Brazil"/>
    <x v="11"/>
    <n v="23.858990596690099"/>
  </r>
  <r>
    <s v="INCREMENTAL"/>
    <s v="Media"/>
    <m/>
    <m/>
    <m/>
    <m/>
    <x v="13"/>
    <x v="0"/>
    <s v="Brazil"/>
    <x v="11"/>
    <n v="233.45177874682901"/>
  </r>
  <r>
    <s v="INCREMENTAL"/>
    <s v="Media"/>
    <m/>
    <m/>
    <m/>
    <m/>
    <x v="13"/>
    <x v="1"/>
    <s v="Brazil"/>
    <x v="11"/>
    <n v="289.20001831307297"/>
  </r>
  <r>
    <s v="INCREMENTAL"/>
    <s v="Media"/>
    <m/>
    <m/>
    <m/>
    <m/>
    <x v="13"/>
    <x v="2"/>
    <s v="Brazil"/>
    <x v="11"/>
    <n v="257.05174755698499"/>
  </r>
  <r>
    <s v="INCREMENTAL"/>
    <s v="Media"/>
    <m/>
    <m/>
    <m/>
    <m/>
    <x v="13"/>
    <x v="3"/>
    <s v="Brazil"/>
    <x v="11"/>
    <n v="0"/>
  </r>
  <r>
    <s v="INCREMENTAL"/>
    <s v="Media"/>
    <m/>
    <m/>
    <m/>
    <m/>
    <x v="14"/>
    <x v="0"/>
    <s v="Brazil"/>
    <x v="11"/>
    <n v="0"/>
  </r>
  <r>
    <s v="INCREMENTAL"/>
    <s v="Media"/>
    <m/>
    <m/>
    <m/>
    <m/>
    <x v="14"/>
    <x v="1"/>
    <s v="Brazil"/>
    <x v="11"/>
    <n v="0"/>
  </r>
  <r>
    <s v="INCREMENTAL"/>
    <s v="Media"/>
    <m/>
    <m/>
    <m/>
    <m/>
    <x v="14"/>
    <x v="2"/>
    <s v="Brazil"/>
    <x v="11"/>
    <n v="0"/>
  </r>
  <r>
    <s v="INCREMENTAL"/>
    <s v="Media"/>
    <m/>
    <m/>
    <m/>
    <m/>
    <x v="14"/>
    <x v="3"/>
    <s v="Brazil"/>
    <x v="11"/>
    <n v="0"/>
  </r>
  <r>
    <s v="INCREMENTAL"/>
    <s v="Media"/>
    <m/>
    <m/>
    <m/>
    <m/>
    <x v="15"/>
    <x v="0"/>
    <s v="Brazil"/>
    <x v="11"/>
    <n v="5.9785863230690302"/>
  </r>
  <r>
    <s v="INCREMENTAL"/>
    <s v="Media"/>
    <m/>
    <m/>
    <m/>
    <m/>
    <x v="15"/>
    <x v="1"/>
    <s v="Brazil"/>
    <x v="11"/>
    <n v="5.5326056620575104"/>
  </r>
  <r>
    <s v="INCREMENTAL"/>
    <s v="Media"/>
    <m/>
    <m/>
    <m/>
    <m/>
    <x v="15"/>
    <x v="2"/>
    <s v="Brazil"/>
    <x v="11"/>
    <n v="3.7742504684263301"/>
  </r>
  <r>
    <s v="INCREMENTAL"/>
    <s v="Media"/>
    <m/>
    <m/>
    <m/>
    <m/>
    <x v="15"/>
    <x v="3"/>
    <s v="Brazil"/>
    <x v="11"/>
    <n v="0"/>
  </r>
  <r>
    <s v="INCREMENTAL"/>
    <s v="Media"/>
    <m/>
    <m/>
    <m/>
    <m/>
    <x v="16"/>
    <x v="0"/>
    <s v="Brazil"/>
    <x v="11"/>
    <n v="0"/>
  </r>
  <r>
    <s v="INCREMENTAL"/>
    <s v="Media"/>
    <m/>
    <m/>
    <m/>
    <m/>
    <x v="16"/>
    <x v="1"/>
    <s v="Brazil"/>
    <x v="11"/>
    <n v="0"/>
  </r>
  <r>
    <s v="INCREMENTAL"/>
    <s v="Media"/>
    <m/>
    <m/>
    <m/>
    <m/>
    <x v="16"/>
    <x v="2"/>
    <s v="Brazil"/>
    <x v="11"/>
    <n v="0"/>
  </r>
  <r>
    <s v="INCREMENTAL"/>
    <s v="Media"/>
    <m/>
    <m/>
    <m/>
    <m/>
    <x v="16"/>
    <x v="3"/>
    <s v="Brazil"/>
    <x v="11"/>
    <n v="0"/>
  </r>
  <r>
    <s v="INCREMENTAL"/>
    <s v="Media"/>
    <m/>
    <m/>
    <m/>
    <m/>
    <x v="17"/>
    <x v="0"/>
    <s v="Brazil"/>
    <x v="11"/>
    <n v="69.159521739067699"/>
  </r>
  <r>
    <s v="INCREMENTAL"/>
    <s v="Media"/>
    <m/>
    <m/>
    <m/>
    <m/>
    <x v="17"/>
    <x v="1"/>
    <s v="Brazil"/>
    <x v="11"/>
    <n v="42.405884429653099"/>
  </r>
  <r>
    <s v="INCREMENTAL"/>
    <s v="Media"/>
    <m/>
    <m/>
    <m/>
    <m/>
    <x v="17"/>
    <x v="2"/>
    <s v="Brazil"/>
    <x v="11"/>
    <n v="42.5608995645824"/>
  </r>
  <r>
    <s v="INCREMENTAL"/>
    <s v="Media"/>
    <m/>
    <m/>
    <m/>
    <m/>
    <x v="17"/>
    <x v="3"/>
    <s v="Brazil"/>
    <x v="11"/>
    <n v="0"/>
  </r>
  <r>
    <s v="INCREMENTAL"/>
    <s v="Media"/>
    <m/>
    <m/>
    <m/>
    <m/>
    <x v="18"/>
    <x v="0"/>
    <s v="Brazil"/>
    <x v="11"/>
    <n v="0"/>
  </r>
  <r>
    <s v="INCREMENTAL"/>
    <s v="Media"/>
    <m/>
    <m/>
    <m/>
    <m/>
    <x v="18"/>
    <x v="1"/>
    <s v="Brazil"/>
    <x v="11"/>
    <n v="0"/>
  </r>
  <r>
    <s v="INCREMENTAL"/>
    <s v="Media"/>
    <m/>
    <m/>
    <m/>
    <m/>
    <x v="18"/>
    <x v="2"/>
    <s v="Brazil"/>
    <x v="11"/>
    <n v="0"/>
  </r>
  <r>
    <s v="INCREMENTAL"/>
    <s v="Media"/>
    <m/>
    <m/>
    <m/>
    <m/>
    <x v="18"/>
    <x v="3"/>
    <s v="Brazil"/>
    <x v="11"/>
    <n v="0"/>
  </r>
  <r>
    <s v="INCREMENTAL"/>
    <s v="Media"/>
    <m/>
    <m/>
    <m/>
    <m/>
    <x v="19"/>
    <x v="0"/>
    <s v="Brazil"/>
    <x v="11"/>
    <n v="64.502333156304203"/>
  </r>
  <r>
    <s v="INCREMENTAL"/>
    <s v="Media"/>
    <m/>
    <m/>
    <m/>
    <m/>
    <x v="19"/>
    <x v="1"/>
    <s v="Brazil"/>
    <x v="11"/>
    <n v="73.347145075866493"/>
  </r>
  <r>
    <s v="INCREMENTAL"/>
    <s v="Media"/>
    <m/>
    <m/>
    <m/>
    <m/>
    <x v="19"/>
    <x v="2"/>
    <s v="Brazil"/>
    <x v="11"/>
    <n v="69.165075182855801"/>
  </r>
  <r>
    <s v="INCREMENTAL"/>
    <s v="Media"/>
    <m/>
    <m/>
    <m/>
    <m/>
    <x v="19"/>
    <x v="3"/>
    <s v="Brazil"/>
    <x v="11"/>
    <n v="0"/>
  </r>
  <r>
    <s v="INCREMENTAL"/>
    <s v="Media"/>
    <m/>
    <m/>
    <m/>
    <m/>
    <x v="20"/>
    <x v="0"/>
    <s v="Brazil"/>
    <x v="11"/>
    <n v="0"/>
  </r>
  <r>
    <s v="INCREMENTAL"/>
    <s v="Media"/>
    <m/>
    <m/>
    <m/>
    <m/>
    <x v="20"/>
    <x v="1"/>
    <s v="Brazil"/>
    <x v="11"/>
    <n v="0"/>
  </r>
  <r>
    <s v="INCREMENTAL"/>
    <s v="Media"/>
    <m/>
    <m/>
    <m/>
    <m/>
    <x v="20"/>
    <x v="2"/>
    <s v="Brazil"/>
    <x v="11"/>
    <n v="0"/>
  </r>
  <r>
    <s v="INCREMENTAL"/>
    <s v="Media"/>
    <m/>
    <m/>
    <m/>
    <m/>
    <x v="20"/>
    <x v="3"/>
    <s v="Brazil"/>
    <x v="11"/>
    <n v="0"/>
  </r>
  <r>
    <s v="INCREMENTAL"/>
    <s v="Media"/>
    <m/>
    <m/>
    <m/>
    <m/>
    <x v="21"/>
    <x v="0"/>
    <s v="Brazil"/>
    <x v="11"/>
    <n v="61.358988850377301"/>
  </r>
  <r>
    <s v="INCREMENTAL"/>
    <s v="Media"/>
    <m/>
    <m/>
    <m/>
    <m/>
    <x v="21"/>
    <x v="1"/>
    <s v="Brazil"/>
    <x v="11"/>
    <n v="59.926524080427598"/>
  </r>
  <r>
    <s v="INCREMENTAL"/>
    <s v="Media"/>
    <m/>
    <m/>
    <m/>
    <m/>
    <x v="21"/>
    <x v="2"/>
    <s v="Brazil"/>
    <x v="11"/>
    <n v="56.8470073381025"/>
  </r>
  <r>
    <s v="INCREMENTAL"/>
    <s v="Media"/>
    <m/>
    <m/>
    <m/>
    <m/>
    <x v="21"/>
    <x v="3"/>
    <s v="Brazil"/>
    <x v="11"/>
    <n v="0"/>
  </r>
  <r>
    <s v="INCREMENTAL"/>
    <s v="Media"/>
    <m/>
    <m/>
    <m/>
    <m/>
    <x v="22"/>
    <x v="0"/>
    <s v="Brazil"/>
    <x v="11"/>
    <n v="0"/>
  </r>
  <r>
    <s v="INCREMENTAL"/>
    <s v="Media"/>
    <m/>
    <m/>
    <m/>
    <m/>
    <x v="22"/>
    <x v="1"/>
    <s v="Brazil"/>
    <x v="11"/>
    <n v="0"/>
  </r>
  <r>
    <s v="INCREMENTAL"/>
    <s v="Media"/>
    <m/>
    <m/>
    <m/>
    <m/>
    <x v="22"/>
    <x v="2"/>
    <s v="Brazil"/>
    <x v="11"/>
    <n v="0"/>
  </r>
  <r>
    <s v="INCREMENTAL"/>
    <s v="Media"/>
    <m/>
    <m/>
    <m/>
    <m/>
    <x v="22"/>
    <x v="3"/>
    <s v="Brazil"/>
    <x v="11"/>
    <n v="0"/>
  </r>
  <r>
    <s v="INCREMENTAL"/>
    <s v="Media"/>
    <m/>
    <m/>
    <m/>
    <m/>
    <x v="23"/>
    <x v="0"/>
    <s v="Brazil"/>
    <x v="11"/>
    <n v="0"/>
  </r>
  <r>
    <s v="INCREMENTAL"/>
    <s v="Media"/>
    <m/>
    <m/>
    <m/>
    <m/>
    <x v="23"/>
    <x v="1"/>
    <s v="Brazil"/>
    <x v="11"/>
    <n v="0"/>
  </r>
  <r>
    <s v="INCREMENTAL"/>
    <s v="Media"/>
    <m/>
    <m/>
    <m/>
    <m/>
    <x v="23"/>
    <x v="2"/>
    <s v="Brazil"/>
    <x v="11"/>
    <n v="0"/>
  </r>
  <r>
    <s v="INCREMENTAL"/>
    <s v="Media"/>
    <m/>
    <m/>
    <m/>
    <m/>
    <x v="23"/>
    <x v="3"/>
    <s v="Brazil"/>
    <x v="11"/>
    <n v="0"/>
  </r>
  <r>
    <s v="INCREMENTAL"/>
    <s v="Media"/>
    <m/>
    <m/>
    <m/>
    <m/>
    <x v="24"/>
    <x v="0"/>
    <s v="Brazil"/>
    <x v="11"/>
    <n v="0"/>
  </r>
  <r>
    <s v="INCREMENTAL"/>
    <s v="Media"/>
    <m/>
    <m/>
    <m/>
    <m/>
    <x v="24"/>
    <x v="1"/>
    <s v="Brazil"/>
    <x v="11"/>
    <n v="0"/>
  </r>
  <r>
    <s v="INCREMENTAL"/>
    <s v="Media"/>
    <m/>
    <m/>
    <m/>
    <m/>
    <x v="24"/>
    <x v="2"/>
    <s v="Brazil"/>
    <x v="11"/>
    <n v="0"/>
  </r>
  <r>
    <s v="INCREMENTAL"/>
    <s v="Media"/>
    <m/>
    <m/>
    <m/>
    <m/>
    <x v="24"/>
    <x v="3"/>
    <s v="Brazil"/>
    <x v="11"/>
    <n v="0"/>
  </r>
  <r>
    <s v="BASE"/>
    <s v="BaseLine"/>
    <m/>
    <m/>
    <m/>
    <m/>
    <x v="25"/>
    <x v="0"/>
    <s v="Brazil"/>
    <x v="11"/>
    <n v="0"/>
  </r>
  <r>
    <s v="BASE"/>
    <s v="BaseLine"/>
    <m/>
    <m/>
    <m/>
    <m/>
    <x v="25"/>
    <x v="1"/>
    <s v="Brazil"/>
    <x v="11"/>
    <n v="263.32695714004802"/>
  </r>
  <r>
    <s v="BASE"/>
    <s v="BaseLine"/>
    <m/>
    <m/>
    <m/>
    <m/>
    <x v="25"/>
    <x v="2"/>
    <s v="Brazil"/>
    <x v="11"/>
    <n v="0"/>
  </r>
  <r>
    <s v="BASE"/>
    <s v="BaseLine"/>
    <m/>
    <m/>
    <m/>
    <m/>
    <x v="25"/>
    <x v="3"/>
    <s v="Brazil"/>
    <x v="11"/>
    <n v="0"/>
  </r>
  <r>
    <s v="BASE"/>
    <s v="BaseLine"/>
    <m/>
    <m/>
    <m/>
    <m/>
    <x v="26"/>
    <x v="0"/>
    <s v="Brazil"/>
    <x v="11"/>
    <n v="0"/>
  </r>
  <r>
    <s v="BASE"/>
    <s v="BaseLine"/>
    <m/>
    <m/>
    <m/>
    <m/>
    <x v="26"/>
    <x v="1"/>
    <s v="Brazil"/>
    <x v="11"/>
    <n v="0"/>
  </r>
  <r>
    <s v="BASE"/>
    <s v="BaseLine"/>
    <m/>
    <m/>
    <m/>
    <m/>
    <x v="26"/>
    <x v="2"/>
    <s v="Brazil"/>
    <x v="11"/>
    <n v="0"/>
  </r>
  <r>
    <s v="BASE"/>
    <s v="BaseLine"/>
    <m/>
    <m/>
    <m/>
    <m/>
    <x v="26"/>
    <x v="3"/>
    <s v="Brazil"/>
    <x v="11"/>
    <n v="0"/>
  </r>
  <r>
    <s v="INCREMENTAL"/>
    <s v="Media"/>
    <m/>
    <m/>
    <m/>
    <m/>
    <x v="27"/>
    <x v="0"/>
    <s v="Brazil"/>
    <x v="11"/>
    <n v="0"/>
  </r>
  <r>
    <s v="INCREMENTAL"/>
    <s v="Media"/>
    <m/>
    <m/>
    <m/>
    <m/>
    <x v="27"/>
    <x v="1"/>
    <s v="Brazil"/>
    <x v="11"/>
    <n v="0"/>
  </r>
  <r>
    <s v="INCREMENTAL"/>
    <s v="Media"/>
    <m/>
    <m/>
    <m/>
    <m/>
    <x v="27"/>
    <x v="2"/>
    <s v="Brazil"/>
    <x v="11"/>
    <n v="0"/>
  </r>
  <r>
    <s v="INCREMENTAL"/>
    <s v="Media"/>
    <m/>
    <m/>
    <m/>
    <m/>
    <x v="27"/>
    <x v="3"/>
    <s v="Brazil"/>
    <x v="11"/>
    <n v="0"/>
  </r>
  <r>
    <s v="INCREMENTAL"/>
    <s v="Media"/>
    <m/>
    <m/>
    <m/>
    <m/>
    <x v="28"/>
    <x v="0"/>
    <s v="Brazil"/>
    <x v="11"/>
    <n v="0"/>
  </r>
  <r>
    <s v="INCREMENTAL"/>
    <s v="Media"/>
    <m/>
    <m/>
    <m/>
    <m/>
    <x v="28"/>
    <x v="1"/>
    <s v="Brazil"/>
    <x v="11"/>
    <n v="0"/>
  </r>
  <r>
    <s v="INCREMENTAL"/>
    <s v="Media"/>
    <m/>
    <m/>
    <m/>
    <m/>
    <x v="28"/>
    <x v="2"/>
    <s v="Brazil"/>
    <x v="11"/>
    <n v="0"/>
  </r>
  <r>
    <s v="INCREMENTAL"/>
    <s v="Media"/>
    <m/>
    <m/>
    <m/>
    <m/>
    <x v="28"/>
    <x v="3"/>
    <s v="Brazil"/>
    <x v="11"/>
    <n v="0"/>
  </r>
  <r>
    <s v="BASE"/>
    <s v="BaseLine"/>
    <m/>
    <m/>
    <m/>
    <m/>
    <x v="29"/>
    <x v="0"/>
    <s v="Brazil"/>
    <x v="11"/>
    <n v="0"/>
  </r>
  <r>
    <s v="BASE"/>
    <s v="BaseLine"/>
    <m/>
    <m/>
    <m/>
    <m/>
    <x v="29"/>
    <x v="1"/>
    <s v="Brazil"/>
    <x v="11"/>
    <n v="491.49964157598902"/>
  </r>
  <r>
    <s v="BASE"/>
    <s v="BaseLine"/>
    <m/>
    <m/>
    <m/>
    <m/>
    <x v="29"/>
    <x v="2"/>
    <s v="Brazil"/>
    <x v="11"/>
    <n v="0"/>
  </r>
  <r>
    <s v="BASE"/>
    <s v="BaseLine"/>
    <m/>
    <m/>
    <m/>
    <m/>
    <x v="29"/>
    <x v="3"/>
    <s v="Brazil"/>
    <x v="11"/>
    <n v="0"/>
  </r>
  <r>
    <s v="BASE"/>
    <s v="BaseLine"/>
    <m/>
    <m/>
    <m/>
    <m/>
    <x v="30"/>
    <x v="0"/>
    <s v="Brazil"/>
    <x v="11"/>
    <n v="0"/>
  </r>
  <r>
    <s v="BASE"/>
    <s v="BaseLine"/>
    <m/>
    <m/>
    <m/>
    <m/>
    <x v="30"/>
    <x v="1"/>
    <s v="Brazil"/>
    <x v="11"/>
    <n v="647.37600650838704"/>
  </r>
  <r>
    <s v="BASE"/>
    <s v="BaseLine"/>
    <m/>
    <m/>
    <m/>
    <m/>
    <x v="30"/>
    <x v="2"/>
    <s v="Brazil"/>
    <x v="11"/>
    <n v="0"/>
  </r>
  <r>
    <s v="BASE"/>
    <s v="BaseLine"/>
    <m/>
    <m/>
    <m/>
    <m/>
    <x v="30"/>
    <x v="3"/>
    <s v="Brazil"/>
    <x v="11"/>
    <n v="0"/>
  </r>
  <r>
    <s v="INCREMENTAL"/>
    <s v="Media"/>
    <m/>
    <m/>
    <m/>
    <m/>
    <x v="31"/>
    <x v="0"/>
    <s v="Brazil"/>
    <x v="11"/>
    <n v="0"/>
  </r>
  <r>
    <s v="INCREMENTAL"/>
    <s v="Media"/>
    <m/>
    <m/>
    <m/>
    <m/>
    <x v="31"/>
    <x v="1"/>
    <s v="Brazil"/>
    <x v="11"/>
    <n v="0"/>
  </r>
  <r>
    <s v="INCREMENTAL"/>
    <s v="Media"/>
    <m/>
    <m/>
    <m/>
    <m/>
    <x v="31"/>
    <x v="2"/>
    <s v="Brazil"/>
    <x v="11"/>
    <n v="0"/>
  </r>
  <r>
    <s v="INCREMENTAL"/>
    <s v="Media"/>
    <m/>
    <m/>
    <m/>
    <m/>
    <x v="31"/>
    <x v="3"/>
    <s v="Brazil"/>
    <x v="11"/>
    <n v="0"/>
  </r>
  <r>
    <m/>
    <m/>
    <m/>
    <m/>
    <m/>
    <m/>
    <x v="32"/>
    <x v="0"/>
    <s v="Brazil"/>
    <x v="11"/>
    <n v="1288.8368238743701"/>
  </r>
  <r>
    <m/>
    <m/>
    <m/>
    <m/>
    <m/>
    <m/>
    <x v="32"/>
    <x v="1"/>
    <s v="Brazil"/>
    <x v="11"/>
    <n v="943.82215052234096"/>
  </r>
  <r>
    <m/>
    <m/>
    <m/>
    <m/>
    <m/>
    <m/>
    <x v="32"/>
    <x v="2"/>
    <s v="Brazil"/>
    <x v="11"/>
    <n v="1761.1350863528301"/>
  </r>
  <r>
    <m/>
    <m/>
    <m/>
    <m/>
    <m/>
    <m/>
    <x v="32"/>
    <x v="3"/>
    <s v="Brazil"/>
    <x v="11"/>
    <n v="932.29799996955103"/>
  </r>
  <r>
    <s v="BASE"/>
    <s v="BaseLine"/>
    <m/>
    <m/>
    <m/>
    <m/>
    <x v="33"/>
    <x v="0"/>
    <s v="Brazil"/>
    <x v="11"/>
    <n v="-461.81448663386197"/>
  </r>
  <r>
    <s v="BASE"/>
    <s v="BaseLine"/>
    <m/>
    <m/>
    <m/>
    <m/>
    <x v="33"/>
    <x v="1"/>
    <s v="Brazil"/>
    <x v="11"/>
    <n v="-1257.1182953815201"/>
  </r>
  <r>
    <s v="BASE"/>
    <s v="BaseLine"/>
    <m/>
    <m/>
    <m/>
    <m/>
    <x v="33"/>
    <x v="2"/>
    <s v="Brazil"/>
    <x v="11"/>
    <n v="-627.60590226506099"/>
  </r>
  <r>
    <s v="BASE"/>
    <s v="BaseLine"/>
    <m/>
    <m/>
    <m/>
    <m/>
    <x v="33"/>
    <x v="3"/>
    <s v="Brazil"/>
    <x v="11"/>
    <n v="-391.995119453315"/>
  </r>
  <r>
    <s v="BASE"/>
    <s v="BaseLine"/>
    <m/>
    <m/>
    <m/>
    <m/>
    <x v="34"/>
    <x v="0"/>
    <s v="Brazil"/>
    <x v="11"/>
    <n v="0"/>
  </r>
  <r>
    <s v="BASE"/>
    <s v="BaseLine"/>
    <m/>
    <m/>
    <m/>
    <m/>
    <x v="34"/>
    <x v="1"/>
    <s v="Brazil"/>
    <x v="11"/>
    <n v="0"/>
  </r>
  <r>
    <s v="BASE"/>
    <s v="BaseLine"/>
    <m/>
    <m/>
    <m/>
    <m/>
    <x v="34"/>
    <x v="2"/>
    <s v="Brazil"/>
    <x v="11"/>
    <n v="0"/>
  </r>
  <r>
    <s v="BASE"/>
    <s v="BaseLine"/>
    <m/>
    <m/>
    <m/>
    <m/>
    <x v="34"/>
    <x v="3"/>
    <s v="Brazil"/>
    <x v="11"/>
    <n v="0"/>
  </r>
  <r>
    <s v="BASE"/>
    <s v="BaseLine"/>
    <s v="NY"/>
    <m/>
    <m/>
    <m/>
    <x v="35"/>
    <x v="0"/>
    <s v="Brazil"/>
    <x v="11"/>
    <n v="0"/>
  </r>
  <r>
    <s v="BASE"/>
    <s v="BaseLine"/>
    <s v="NY"/>
    <m/>
    <m/>
    <m/>
    <x v="35"/>
    <x v="1"/>
    <s v="Brazil"/>
    <x v="11"/>
    <n v="0"/>
  </r>
  <r>
    <s v="BASE"/>
    <s v="BaseLine"/>
    <s v="NY"/>
    <m/>
    <m/>
    <m/>
    <x v="35"/>
    <x v="2"/>
    <s v="Brazil"/>
    <x v="11"/>
    <n v="0"/>
  </r>
  <r>
    <s v="BASE"/>
    <s v="BaseLine"/>
    <s v="NY"/>
    <m/>
    <m/>
    <m/>
    <x v="35"/>
    <x v="3"/>
    <s v="Brazil"/>
    <x v="11"/>
    <n v="0"/>
  </r>
  <r>
    <s v="BASE"/>
    <s v="BaseLine"/>
    <s v="PL_Dummy"/>
    <m/>
    <m/>
    <m/>
    <x v="36"/>
    <x v="0"/>
    <s v="Brazil"/>
    <x v="11"/>
    <n v="0"/>
  </r>
  <r>
    <s v="BASE"/>
    <s v="BaseLine"/>
    <s v="PL_Dummy"/>
    <m/>
    <m/>
    <m/>
    <x v="36"/>
    <x v="1"/>
    <s v="Brazil"/>
    <x v="11"/>
    <n v="0"/>
  </r>
  <r>
    <s v="BASE"/>
    <s v="BaseLine"/>
    <s v="PL_Dummy"/>
    <m/>
    <m/>
    <m/>
    <x v="36"/>
    <x v="2"/>
    <s v="Brazil"/>
    <x v="11"/>
    <n v="0"/>
  </r>
  <r>
    <s v="BASE"/>
    <s v="BaseLine"/>
    <s v="PL_Dummy"/>
    <m/>
    <m/>
    <m/>
    <x v="36"/>
    <x v="3"/>
    <s v="Brazil"/>
    <x v="11"/>
    <n v="0"/>
  </r>
  <r>
    <s v="BASE"/>
    <s v="BaseLine"/>
    <s v="PL_Dummy"/>
    <m/>
    <m/>
    <m/>
    <x v="37"/>
    <x v="0"/>
    <s v="Brazil"/>
    <x v="11"/>
    <n v="0"/>
  </r>
  <r>
    <s v="BASE"/>
    <s v="BaseLine"/>
    <s v="PL_Dummy"/>
    <m/>
    <m/>
    <m/>
    <x v="37"/>
    <x v="1"/>
    <s v="Brazil"/>
    <x v="11"/>
    <n v="0"/>
  </r>
  <r>
    <s v="BASE"/>
    <s v="BaseLine"/>
    <s v="PL_Dummy"/>
    <m/>
    <m/>
    <m/>
    <x v="37"/>
    <x v="2"/>
    <s v="Brazil"/>
    <x v="11"/>
    <n v="0"/>
  </r>
  <r>
    <s v="BASE"/>
    <s v="BaseLine"/>
    <s v="PL_Dummy"/>
    <m/>
    <m/>
    <m/>
    <x v="37"/>
    <x v="3"/>
    <s v="Brazil"/>
    <x v="11"/>
    <n v="0"/>
  </r>
  <r>
    <s v="BASE"/>
    <s v="BaseLine"/>
    <m/>
    <m/>
    <m/>
    <m/>
    <x v="38"/>
    <x v="0"/>
    <s v="Brazil"/>
    <x v="11"/>
    <n v="0"/>
  </r>
  <r>
    <s v="BASE"/>
    <s v="BaseLine"/>
    <m/>
    <m/>
    <m/>
    <m/>
    <x v="38"/>
    <x v="1"/>
    <s v="Brazil"/>
    <x v="11"/>
    <n v="0"/>
  </r>
  <r>
    <s v="BASE"/>
    <s v="BaseLine"/>
    <m/>
    <m/>
    <m/>
    <m/>
    <x v="38"/>
    <x v="2"/>
    <s v="Brazil"/>
    <x v="11"/>
    <n v="0"/>
  </r>
  <r>
    <s v="BASE"/>
    <s v="BaseLine"/>
    <m/>
    <m/>
    <m/>
    <m/>
    <x v="38"/>
    <x v="3"/>
    <s v="Brazil"/>
    <x v="11"/>
    <n v="0"/>
  </r>
  <r>
    <s v="BASE"/>
    <s v="BaseLine"/>
    <m/>
    <m/>
    <m/>
    <m/>
    <x v="39"/>
    <x v="0"/>
    <s v="Brazil"/>
    <x v="11"/>
    <n v="0"/>
  </r>
  <r>
    <s v="BASE"/>
    <s v="BaseLine"/>
    <m/>
    <m/>
    <m/>
    <m/>
    <x v="39"/>
    <x v="1"/>
    <s v="Brazil"/>
    <x v="11"/>
    <n v="0"/>
  </r>
  <r>
    <s v="BASE"/>
    <s v="BaseLine"/>
    <m/>
    <m/>
    <m/>
    <m/>
    <x v="39"/>
    <x v="2"/>
    <s v="Brazil"/>
    <x v="11"/>
    <n v="0"/>
  </r>
  <r>
    <s v="BASE"/>
    <s v="BaseLine"/>
    <m/>
    <m/>
    <m/>
    <m/>
    <x v="39"/>
    <x v="3"/>
    <s v="Brazil"/>
    <x v="11"/>
    <n v="0"/>
  </r>
  <r>
    <s v="BASE"/>
    <s v="BaseLine"/>
    <s v="PL_Dummy"/>
    <m/>
    <m/>
    <m/>
    <x v="40"/>
    <x v="0"/>
    <s v="Brazil"/>
    <x v="11"/>
    <n v="0"/>
  </r>
  <r>
    <s v="BASE"/>
    <s v="BaseLine"/>
    <s v="PL_Dummy"/>
    <m/>
    <m/>
    <m/>
    <x v="40"/>
    <x v="1"/>
    <s v="Brazil"/>
    <x v="11"/>
    <n v="0"/>
  </r>
  <r>
    <s v="BASE"/>
    <s v="BaseLine"/>
    <s v="PL_Dummy"/>
    <m/>
    <m/>
    <m/>
    <x v="40"/>
    <x v="2"/>
    <s v="Brazil"/>
    <x v="11"/>
    <n v="0"/>
  </r>
  <r>
    <s v="BASE"/>
    <s v="BaseLine"/>
    <s v="PL_Dummy"/>
    <m/>
    <m/>
    <m/>
    <x v="40"/>
    <x v="3"/>
    <s v="Brazil"/>
    <x v="11"/>
    <n v="0"/>
  </r>
  <r>
    <s v="BASE"/>
    <s v="BaseLine"/>
    <m/>
    <m/>
    <m/>
    <m/>
    <x v="41"/>
    <x v="0"/>
    <s v="Brazil"/>
    <x v="11"/>
    <n v="0"/>
  </r>
  <r>
    <s v="BASE"/>
    <s v="BaseLine"/>
    <m/>
    <m/>
    <m/>
    <m/>
    <x v="41"/>
    <x v="1"/>
    <s v="Brazil"/>
    <x v="11"/>
    <n v="0"/>
  </r>
  <r>
    <s v="BASE"/>
    <s v="BaseLine"/>
    <m/>
    <m/>
    <m/>
    <m/>
    <x v="41"/>
    <x v="2"/>
    <s v="Brazil"/>
    <x v="11"/>
    <n v="3067.7877007971601"/>
  </r>
  <r>
    <s v="BASE"/>
    <s v="BaseLine"/>
    <m/>
    <m/>
    <m/>
    <m/>
    <x v="41"/>
    <x v="3"/>
    <s v="Brazil"/>
    <x v="11"/>
    <n v="0"/>
  </r>
  <r>
    <s v="BASE"/>
    <s v="BaseLine"/>
    <m/>
    <m/>
    <m/>
    <m/>
    <x v="42"/>
    <x v="0"/>
    <s v="Brazil"/>
    <x v="11"/>
    <n v="0"/>
  </r>
  <r>
    <s v="BASE"/>
    <s v="BaseLine"/>
    <m/>
    <m/>
    <m/>
    <m/>
    <x v="42"/>
    <x v="1"/>
    <s v="Brazil"/>
    <x v="11"/>
    <n v="0"/>
  </r>
  <r>
    <s v="BASE"/>
    <s v="BaseLine"/>
    <m/>
    <m/>
    <m/>
    <m/>
    <x v="42"/>
    <x v="2"/>
    <s v="Brazil"/>
    <x v="11"/>
    <n v="3348.74106375676"/>
  </r>
  <r>
    <s v="BASE"/>
    <s v="BaseLine"/>
    <m/>
    <m/>
    <m/>
    <m/>
    <x v="42"/>
    <x v="3"/>
    <s v="Brazil"/>
    <x v="11"/>
    <n v="0"/>
  </r>
  <r>
    <s v="BASE"/>
    <s v="BaseLine"/>
    <m/>
    <m/>
    <m/>
    <m/>
    <x v="43"/>
    <x v="0"/>
    <s v="Brazil"/>
    <x v="11"/>
    <n v="0"/>
  </r>
  <r>
    <s v="BASE"/>
    <s v="BaseLine"/>
    <m/>
    <m/>
    <m/>
    <m/>
    <x v="43"/>
    <x v="1"/>
    <s v="Brazil"/>
    <x v="11"/>
    <n v="0"/>
  </r>
  <r>
    <s v="BASE"/>
    <s v="BaseLine"/>
    <m/>
    <m/>
    <m/>
    <m/>
    <x v="43"/>
    <x v="2"/>
    <s v="Brazil"/>
    <x v="11"/>
    <n v="0"/>
  </r>
  <r>
    <s v="BASE"/>
    <s v="BaseLine"/>
    <m/>
    <m/>
    <m/>
    <m/>
    <x v="43"/>
    <x v="3"/>
    <s v="Brazil"/>
    <x v="11"/>
    <n v="0"/>
  </r>
  <r>
    <s v="INCREMENTAL"/>
    <s v="Media"/>
    <m/>
    <m/>
    <m/>
    <m/>
    <x v="44"/>
    <x v="0"/>
    <s v="Brazil"/>
    <x v="11"/>
    <n v="0"/>
  </r>
  <r>
    <s v="INCREMENTAL"/>
    <s v="Media"/>
    <m/>
    <m/>
    <m/>
    <m/>
    <x v="44"/>
    <x v="1"/>
    <s v="Brazil"/>
    <x v="11"/>
    <n v="0"/>
  </r>
  <r>
    <s v="INCREMENTAL"/>
    <s v="Media"/>
    <m/>
    <m/>
    <m/>
    <m/>
    <x v="44"/>
    <x v="2"/>
    <s v="Brazil"/>
    <x v="11"/>
    <n v="0"/>
  </r>
  <r>
    <s v="INCREMENTAL"/>
    <s v="Media"/>
    <m/>
    <m/>
    <m/>
    <m/>
    <x v="44"/>
    <x v="3"/>
    <s v="Brazil"/>
    <x v="11"/>
    <n v="0"/>
  </r>
  <r>
    <s v="INCREMENTAL"/>
    <s v="Media"/>
    <m/>
    <m/>
    <m/>
    <m/>
    <x v="45"/>
    <x v="0"/>
    <s v="Brazil"/>
    <x v="11"/>
    <n v="0"/>
  </r>
  <r>
    <s v="INCREMENTAL"/>
    <s v="Media"/>
    <m/>
    <m/>
    <m/>
    <m/>
    <x v="45"/>
    <x v="1"/>
    <s v="Brazil"/>
    <x v="11"/>
    <n v="0"/>
  </r>
  <r>
    <s v="INCREMENTAL"/>
    <s v="Media"/>
    <m/>
    <m/>
    <m/>
    <m/>
    <x v="45"/>
    <x v="2"/>
    <s v="Brazil"/>
    <x v="11"/>
    <n v="0"/>
  </r>
  <r>
    <s v="INCREMENTAL"/>
    <s v="Media"/>
    <m/>
    <m/>
    <m/>
    <m/>
    <x v="45"/>
    <x v="3"/>
    <s v="Brazil"/>
    <x v="11"/>
    <n v="0"/>
  </r>
  <r>
    <s v="BASE"/>
    <s v="BaseLine"/>
    <m/>
    <m/>
    <m/>
    <m/>
    <x v="46"/>
    <x v="0"/>
    <s v="Brazil"/>
    <x v="11"/>
    <n v="0"/>
  </r>
  <r>
    <s v="BASE"/>
    <s v="BaseLine"/>
    <m/>
    <m/>
    <m/>
    <m/>
    <x v="46"/>
    <x v="1"/>
    <s v="Brazil"/>
    <x v="11"/>
    <n v="0"/>
  </r>
  <r>
    <s v="BASE"/>
    <s v="BaseLine"/>
    <m/>
    <m/>
    <m/>
    <m/>
    <x v="46"/>
    <x v="2"/>
    <s v="Brazil"/>
    <x v="11"/>
    <n v="0"/>
  </r>
  <r>
    <s v="BASE"/>
    <s v="BaseLine"/>
    <m/>
    <m/>
    <m/>
    <m/>
    <x v="46"/>
    <x v="3"/>
    <s v="Brazil"/>
    <x v="11"/>
    <n v="0"/>
  </r>
  <r>
    <s v="INCREMENTAL"/>
    <s v="Media"/>
    <m/>
    <m/>
    <m/>
    <m/>
    <x v="47"/>
    <x v="0"/>
    <s v="Brazil"/>
    <x v="11"/>
    <n v="0"/>
  </r>
  <r>
    <s v="INCREMENTAL"/>
    <s v="Media"/>
    <m/>
    <m/>
    <m/>
    <m/>
    <x v="47"/>
    <x v="1"/>
    <s v="Brazil"/>
    <x v="11"/>
    <n v="0"/>
  </r>
  <r>
    <s v="INCREMENTAL"/>
    <s v="Media"/>
    <m/>
    <m/>
    <m/>
    <m/>
    <x v="47"/>
    <x v="2"/>
    <s v="Brazil"/>
    <x v="11"/>
    <n v="0"/>
  </r>
  <r>
    <s v="INCREMENTAL"/>
    <s v="Media"/>
    <m/>
    <m/>
    <m/>
    <m/>
    <x v="47"/>
    <x v="3"/>
    <s v="Brazil"/>
    <x v="11"/>
    <n v="0"/>
  </r>
  <r>
    <s v="INCREMENTAL"/>
    <s v="Media"/>
    <m/>
    <m/>
    <m/>
    <m/>
    <x v="48"/>
    <x v="0"/>
    <s v="Brazil"/>
    <x v="11"/>
    <n v="0"/>
  </r>
  <r>
    <s v="INCREMENTAL"/>
    <s v="Media"/>
    <m/>
    <m/>
    <m/>
    <m/>
    <x v="48"/>
    <x v="1"/>
    <s v="Brazil"/>
    <x v="11"/>
    <n v="0"/>
  </r>
  <r>
    <s v="INCREMENTAL"/>
    <s v="Media"/>
    <m/>
    <m/>
    <m/>
    <m/>
    <x v="48"/>
    <x v="2"/>
    <s v="Brazil"/>
    <x v="11"/>
    <n v="0"/>
  </r>
  <r>
    <s v="INCREMENTAL"/>
    <s v="Media"/>
    <m/>
    <m/>
    <m/>
    <m/>
    <x v="48"/>
    <x v="3"/>
    <s v="Brazil"/>
    <x v="11"/>
    <n v="0"/>
  </r>
  <r>
    <s v="INCREMENTAL"/>
    <s v="Media"/>
    <m/>
    <m/>
    <m/>
    <m/>
    <x v="49"/>
    <x v="0"/>
    <s v="Brazil"/>
    <x v="11"/>
    <n v="0"/>
  </r>
  <r>
    <s v="INCREMENTAL"/>
    <s v="Media"/>
    <m/>
    <m/>
    <m/>
    <m/>
    <x v="49"/>
    <x v="1"/>
    <s v="Brazil"/>
    <x v="11"/>
    <n v="0"/>
  </r>
  <r>
    <s v="INCREMENTAL"/>
    <s v="Media"/>
    <m/>
    <m/>
    <m/>
    <m/>
    <x v="49"/>
    <x v="2"/>
    <s v="Brazil"/>
    <x v="11"/>
    <n v="0"/>
  </r>
  <r>
    <s v="INCREMENTAL"/>
    <s v="Media"/>
    <m/>
    <m/>
    <m/>
    <m/>
    <x v="49"/>
    <x v="3"/>
    <s v="Brazil"/>
    <x v="11"/>
    <n v="0"/>
  </r>
  <r>
    <s v="BASE"/>
    <s v="BaseLine"/>
    <m/>
    <m/>
    <m/>
    <m/>
    <x v="50"/>
    <x v="0"/>
    <s v="Brazil"/>
    <x v="11"/>
    <n v="0"/>
  </r>
  <r>
    <s v="BASE"/>
    <s v="BaseLine"/>
    <m/>
    <m/>
    <m/>
    <m/>
    <x v="50"/>
    <x v="1"/>
    <s v="Brazil"/>
    <x v="11"/>
    <n v="0"/>
  </r>
  <r>
    <s v="BASE"/>
    <s v="BaseLine"/>
    <m/>
    <m/>
    <m/>
    <m/>
    <x v="50"/>
    <x v="2"/>
    <s v="Brazil"/>
    <x v="11"/>
    <n v="0"/>
  </r>
  <r>
    <s v="BASE"/>
    <s v="BaseLine"/>
    <m/>
    <m/>
    <m/>
    <m/>
    <x v="50"/>
    <x v="3"/>
    <s v="Brazil"/>
    <x v="11"/>
    <n v="0"/>
  </r>
  <r>
    <s v="BASE"/>
    <s v="BaseLine"/>
    <m/>
    <m/>
    <m/>
    <m/>
    <x v="51"/>
    <x v="0"/>
    <s v="Brazil"/>
    <x v="11"/>
    <n v="0"/>
  </r>
  <r>
    <s v="BASE"/>
    <s v="BaseLine"/>
    <m/>
    <m/>
    <m/>
    <m/>
    <x v="51"/>
    <x v="1"/>
    <s v="Brazil"/>
    <x v="11"/>
    <n v="0"/>
  </r>
  <r>
    <s v="BASE"/>
    <s v="BaseLine"/>
    <m/>
    <m/>
    <m/>
    <m/>
    <x v="51"/>
    <x v="2"/>
    <s v="Brazil"/>
    <x v="11"/>
    <n v="0"/>
  </r>
  <r>
    <s v="BASE"/>
    <s v="BaseLine"/>
    <m/>
    <m/>
    <m/>
    <m/>
    <x v="51"/>
    <x v="3"/>
    <s v="Brazil"/>
    <x v="11"/>
    <n v="0"/>
  </r>
  <r>
    <s v="INCREMENTAL"/>
    <s v="Media"/>
    <m/>
    <m/>
    <m/>
    <m/>
    <x v="52"/>
    <x v="0"/>
    <s v="Brazil"/>
    <x v="11"/>
    <n v="0"/>
  </r>
  <r>
    <s v="INCREMENTAL"/>
    <s v="Media"/>
    <m/>
    <m/>
    <m/>
    <m/>
    <x v="52"/>
    <x v="1"/>
    <s v="Brazil"/>
    <x v="11"/>
    <n v="0"/>
  </r>
  <r>
    <s v="INCREMENTAL"/>
    <s v="Media"/>
    <m/>
    <m/>
    <m/>
    <m/>
    <x v="52"/>
    <x v="2"/>
    <s v="Brazil"/>
    <x v="11"/>
    <n v="0"/>
  </r>
  <r>
    <s v="INCREMENTAL"/>
    <s v="Media"/>
    <m/>
    <m/>
    <m/>
    <m/>
    <x v="52"/>
    <x v="3"/>
    <s v="Brazil"/>
    <x v="11"/>
    <n v="0"/>
  </r>
  <r>
    <s v="BASE"/>
    <s v="BaseLine"/>
    <m/>
    <m/>
    <m/>
    <m/>
    <x v="53"/>
    <x v="0"/>
    <s v="Brazil"/>
    <x v="11"/>
    <n v="-227.15446232385401"/>
  </r>
  <r>
    <s v="BASE"/>
    <s v="BaseLine"/>
    <m/>
    <m/>
    <m/>
    <m/>
    <x v="53"/>
    <x v="1"/>
    <s v="Brazil"/>
    <x v="11"/>
    <n v="-166.34643669379199"/>
  </r>
  <r>
    <s v="BASE"/>
    <s v="BaseLine"/>
    <m/>
    <m/>
    <m/>
    <m/>
    <x v="53"/>
    <x v="2"/>
    <s v="Brazil"/>
    <x v="11"/>
    <n v="-310.39592150817202"/>
  </r>
  <r>
    <s v="BASE"/>
    <s v="BaseLine"/>
    <m/>
    <m/>
    <m/>
    <m/>
    <x v="53"/>
    <x v="3"/>
    <s v="Brazil"/>
    <x v="11"/>
    <n v="-164.31533223272601"/>
  </r>
  <r>
    <s v="BASE"/>
    <s v="BaseLine"/>
    <m/>
    <m/>
    <m/>
    <m/>
    <x v="54"/>
    <x v="0"/>
    <s v="Brazil"/>
    <x v="11"/>
    <n v="-440.124820047529"/>
  </r>
  <r>
    <s v="BASE"/>
    <s v="BaseLine"/>
    <m/>
    <m/>
    <m/>
    <m/>
    <x v="54"/>
    <x v="1"/>
    <s v="Brazil"/>
    <x v="11"/>
    <n v="-2196.8361771451"/>
  </r>
  <r>
    <s v="BASE"/>
    <s v="BaseLine"/>
    <m/>
    <m/>
    <m/>
    <m/>
    <x v="54"/>
    <x v="2"/>
    <s v="Brazil"/>
    <x v="11"/>
    <n v="-2384.28966420202"/>
  </r>
  <r>
    <s v="BASE"/>
    <s v="BaseLine"/>
    <m/>
    <m/>
    <m/>
    <m/>
    <x v="54"/>
    <x v="3"/>
    <s v="Brazil"/>
    <x v="11"/>
    <n v="-425.02447811205701"/>
  </r>
  <r>
    <s v="INCREMENTAL"/>
    <s v="Media"/>
    <m/>
    <m/>
    <m/>
    <m/>
    <x v="0"/>
    <x v="0"/>
    <s v="Brazil"/>
    <x v="12"/>
    <n v="0"/>
  </r>
  <r>
    <s v="INCREMENTAL"/>
    <s v="Media"/>
    <m/>
    <m/>
    <m/>
    <m/>
    <x v="0"/>
    <x v="1"/>
    <s v="Brazil"/>
    <x v="12"/>
    <n v="0"/>
  </r>
  <r>
    <s v="INCREMENTAL"/>
    <s v="Media"/>
    <m/>
    <m/>
    <m/>
    <m/>
    <x v="0"/>
    <x v="2"/>
    <s v="Brazil"/>
    <x v="12"/>
    <n v="0"/>
  </r>
  <r>
    <s v="INCREMENTAL"/>
    <s v="Media"/>
    <m/>
    <m/>
    <m/>
    <m/>
    <x v="0"/>
    <x v="3"/>
    <s v="Brazil"/>
    <x v="12"/>
    <n v="0"/>
  </r>
  <r>
    <s v="INCREMENTAL"/>
    <s v="Media"/>
    <m/>
    <m/>
    <m/>
    <m/>
    <x v="1"/>
    <x v="0"/>
    <s v="Brazil"/>
    <x v="12"/>
    <n v="0"/>
  </r>
  <r>
    <s v="INCREMENTAL"/>
    <s v="Media"/>
    <m/>
    <m/>
    <m/>
    <m/>
    <x v="1"/>
    <x v="1"/>
    <s v="Brazil"/>
    <x v="12"/>
    <n v="0"/>
  </r>
  <r>
    <s v="INCREMENTAL"/>
    <s v="Media"/>
    <m/>
    <m/>
    <m/>
    <m/>
    <x v="1"/>
    <x v="2"/>
    <s v="Brazil"/>
    <x v="12"/>
    <n v="0"/>
  </r>
  <r>
    <s v="INCREMENTAL"/>
    <s v="Media"/>
    <m/>
    <m/>
    <m/>
    <m/>
    <x v="1"/>
    <x v="3"/>
    <s v="Brazil"/>
    <x v="12"/>
    <n v="0"/>
  </r>
  <r>
    <s v="INCREMENTAL"/>
    <s v="Media"/>
    <m/>
    <m/>
    <m/>
    <m/>
    <x v="2"/>
    <x v="0"/>
    <s v="Brazil"/>
    <x v="12"/>
    <n v="0"/>
  </r>
  <r>
    <s v="INCREMENTAL"/>
    <s v="Media"/>
    <m/>
    <m/>
    <m/>
    <m/>
    <x v="2"/>
    <x v="1"/>
    <s v="Brazil"/>
    <x v="12"/>
    <n v="0"/>
  </r>
  <r>
    <s v="INCREMENTAL"/>
    <s v="Media"/>
    <m/>
    <m/>
    <m/>
    <m/>
    <x v="2"/>
    <x v="2"/>
    <s v="Brazil"/>
    <x v="12"/>
    <n v="0"/>
  </r>
  <r>
    <s v="INCREMENTAL"/>
    <s v="Media"/>
    <m/>
    <m/>
    <m/>
    <m/>
    <x v="2"/>
    <x v="3"/>
    <s v="Brazil"/>
    <x v="12"/>
    <n v="0"/>
  </r>
  <r>
    <s v="BASE"/>
    <s v="BaseLine"/>
    <m/>
    <m/>
    <m/>
    <m/>
    <x v="3"/>
    <x v="0"/>
    <s v="Brazil"/>
    <x v="12"/>
    <n v="0"/>
  </r>
  <r>
    <s v="BASE"/>
    <s v="BaseLine"/>
    <m/>
    <m/>
    <m/>
    <m/>
    <x v="3"/>
    <x v="1"/>
    <s v="Brazil"/>
    <x v="12"/>
    <n v="0"/>
  </r>
  <r>
    <s v="BASE"/>
    <s v="BaseLine"/>
    <m/>
    <m/>
    <m/>
    <m/>
    <x v="3"/>
    <x v="2"/>
    <s v="Brazil"/>
    <x v="12"/>
    <n v="0"/>
  </r>
  <r>
    <s v="BASE"/>
    <s v="BaseLine"/>
    <m/>
    <m/>
    <m/>
    <m/>
    <x v="3"/>
    <x v="3"/>
    <s v="Brazil"/>
    <x v="12"/>
    <n v="0"/>
  </r>
  <r>
    <s v="BASE"/>
    <s v="BaseLine"/>
    <m/>
    <m/>
    <m/>
    <m/>
    <x v="4"/>
    <x v="0"/>
    <s v="Brazil"/>
    <x v="12"/>
    <n v="0"/>
  </r>
  <r>
    <s v="BASE"/>
    <s v="BaseLine"/>
    <m/>
    <m/>
    <m/>
    <m/>
    <x v="4"/>
    <x v="1"/>
    <s v="Brazil"/>
    <x v="12"/>
    <n v="0"/>
  </r>
  <r>
    <s v="BASE"/>
    <s v="BaseLine"/>
    <m/>
    <m/>
    <m/>
    <m/>
    <x v="4"/>
    <x v="2"/>
    <s v="Brazil"/>
    <x v="12"/>
    <n v="0"/>
  </r>
  <r>
    <s v="BASE"/>
    <s v="BaseLine"/>
    <m/>
    <m/>
    <m/>
    <m/>
    <x v="4"/>
    <x v="3"/>
    <s v="Brazil"/>
    <x v="12"/>
    <n v="0"/>
  </r>
  <r>
    <s v="BASE"/>
    <s v="BaseLine"/>
    <m/>
    <m/>
    <m/>
    <m/>
    <x v="5"/>
    <x v="0"/>
    <s v="Brazil"/>
    <x v="12"/>
    <n v="0"/>
  </r>
  <r>
    <s v="BASE"/>
    <s v="BaseLine"/>
    <m/>
    <m/>
    <m/>
    <m/>
    <x v="5"/>
    <x v="1"/>
    <s v="Brazil"/>
    <x v="12"/>
    <n v="0"/>
  </r>
  <r>
    <s v="BASE"/>
    <s v="BaseLine"/>
    <m/>
    <m/>
    <m/>
    <m/>
    <x v="5"/>
    <x v="2"/>
    <s v="Brazil"/>
    <x v="12"/>
    <n v="0"/>
  </r>
  <r>
    <s v="BASE"/>
    <s v="BaseLine"/>
    <m/>
    <m/>
    <m/>
    <m/>
    <x v="5"/>
    <x v="3"/>
    <s v="Brazil"/>
    <x v="12"/>
    <n v="0"/>
  </r>
  <r>
    <s v="BASE"/>
    <s v="BaseLine"/>
    <m/>
    <m/>
    <m/>
    <m/>
    <x v="6"/>
    <x v="0"/>
    <s v="Brazil"/>
    <x v="12"/>
    <n v="0"/>
  </r>
  <r>
    <s v="BASE"/>
    <s v="BaseLine"/>
    <m/>
    <m/>
    <m/>
    <m/>
    <x v="6"/>
    <x v="1"/>
    <s v="Brazil"/>
    <x v="12"/>
    <n v="0"/>
  </r>
  <r>
    <s v="BASE"/>
    <s v="BaseLine"/>
    <m/>
    <m/>
    <m/>
    <m/>
    <x v="6"/>
    <x v="2"/>
    <s v="Brazil"/>
    <x v="12"/>
    <n v="0"/>
  </r>
  <r>
    <s v="BASE"/>
    <s v="BaseLine"/>
    <m/>
    <m/>
    <m/>
    <m/>
    <x v="6"/>
    <x v="3"/>
    <s v="Brazil"/>
    <x v="12"/>
    <n v="0"/>
  </r>
  <r>
    <s v="BASE"/>
    <s v="BaseLine"/>
    <m/>
    <m/>
    <m/>
    <m/>
    <x v="7"/>
    <x v="0"/>
    <s v="Brazil"/>
    <x v="12"/>
    <n v="0"/>
  </r>
  <r>
    <s v="BASE"/>
    <s v="BaseLine"/>
    <m/>
    <m/>
    <m/>
    <m/>
    <x v="7"/>
    <x v="1"/>
    <s v="Brazil"/>
    <x v="12"/>
    <n v="0"/>
  </r>
  <r>
    <s v="BASE"/>
    <s v="BaseLine"/>
    <m/>
    <m/>
    <m/>
    <m/>
    <x v="7"/>
    <x v="2"/>
    <s v="Brazil"/>
    <x v="12"/>
    <n v="0"/>
  </r>
  <r>
    <s v="BASE"/>
    <s v="BaseLine"/>
    <m/>
    <m/>
    <m/>
    <m/>
    <x v="7"/>
    <x v="3"/>
    <s v="Brazil"/>
    <x v="12"/>
    <n v="0"/>
  </r>
  <r>
    <s v="BASE"/>
    <s v="BaseLine"/>
    <m/>
    <m/>
    <m/>
    <m/>
    <x v="8"/>
    <x v="0"/>
    <s v="Brazil"/>
    <x v="12"/>
    <n v="117.58417671911999"/>
  </r>
  <r>
    <s v="BASE"/>
    <s v="BaseLine"/>
    <m/>
    <m/>
    <m/>
    <m/>
    <x v="8"/>
    <x v="1"/>
    <s v="Brazil"/>
    <x v="12"/>
    <n v="0"/>
  </r>
  <r>
    <s v="BASE"/>
    <s v="BaseLine"/>
    <m/>
    <m/>
    <m/>
    <m/>
    <x v="8"/>
    <x v="2"/>
    <s v="Brazil"/>
    <x v="12"/>
    <n v="0"/>
  </r>
  <r>
    <s v="BASE"/>
    <s v="BaseLine"/>
    <m/>
    <m/>
    <m/>
    <m/>
    <x v="8"/>
    <x v="3"/>
    <s v="Brazil"/>
    <x v="12"/>
    <n v="0"/>
  </r>
  <r>
    <s v="INCREMENTAL"/>
    <s v="Media"/>
    <m/>
    <m/>
    <m/>
    <m/>
    <x v="9"/>
    <x v="0"/>
    <s v="Brazil"/>
    <x v="12"/>
    <n v="0"/>
  </r>
  <r>
    <s v="INCREMENTAL"/>
    <s v="Media"/>
    <m/>
    <m/>
    <m/>
    <m/>
    <x v="9"/>
    <x v="1"/>
    <s v="Brazil"/>
    <x v="12"/>
    <n v="0"/>
  </r>
  <r>
    <s v="INCREMENTAL"/>
    <s v="Media"/>
    <m/>
    <m/>
    <m/>
    <m/>
    <x v="9"/>
    <x v="2"/>
    <s v="Brazil"/>
    <x v="12"/>
    <n v="0"/>
  </r>
  <r>
    <s v="INCREMENTAL"/>
    <s v="Media"/>
    <m/>
    <m/>
    <m/>
    <m/>
    <x v="9"/>
    <x v="3"/>
    <s v="Brazil"/>
    <x v="12"/>
    <n v="0"/>
  </r>
  <r>
    <s v="BASE"/>
    <s v="Price"/>
    <m/>
    <m/>
    <m/>
    <m/>
    <x v="10"/>
    <x v="0"/>
    <s v="Brazil"/>
    <x v="12"/>
    <n v="-971.43026418831096"/>
  </r>
  <r>
    <s v="BASE"/>
    <s v="Price"/>
    <m/>
    <m/>
    <m/>
    <m/>
    <x v="10"/>
    <x v="1"/>
    <s v="Brazil"/>
    <x v="12"/>
    <n v="0"/>
  </r>
  <r>
    <s v="BASE"/>
    <s v="Price"/>
    <m/>
    <m/>
    <m/>
    <m/>
    <x v="10"/>
    <x v="2"/>
    <s v="Brazil"/>
    <x v="12"/>
    <n v="0"/>
  </r>
  <r>
    <s v="BASE"/>
    <s v="Price"/>
    <m/>
    <m/>
    <m/>
    <m/>
    <x v="10"/>
    <x v="3"/>
    <s v="Brazil"/>
    <x v="12"/>
    <n v="0"/>
  </r>
  <r>
    <s v="BASE"/>
    <s v="Price"/>
    <m/>
    <m/>
    <m/>
    <m/>
    <x v="11"/>
    <x v="0"/>
    <s v="Brazil"/>
    <x v="12"/>
    <n v="0"/>
  </r>
  <r>
    <s v="BASE"/>
    <s v="Price"/>
    <m/>
    <m/>
    <m/>
    <m/>
    <x v="11"/>
    <x v="1"/>
    <s v="Brazil"/>
    <x v="12"/>
    <n v="0"/>
  </r>
  <r>
    <s v="BASE"/>
    <s v="Price"/>
    <m/>
    <m/>
    <m/>
    <m/>
    <x v="11"/>
    <x v="2"/>
    <s v="Brazil"/>
    <x v="12"/>
    <n v="0"/>
  </r>
  <r>
    <s v="BASE"/>
    <s v="Price"/>
    <m/>
    <m/>
    <m/>
    <m/>
    <x v="11"/>
    <x v="3"/>
    <s v="Brazil"/>
    <x v="12"/>
    <n v="0"/>
  </r>
  <r>
    <s v="BASE"/>
    <s v="BaseLine"/>
    <m/>
    <m/>
    <m/>
    <m/>
    <x v="12"/>
    <x v="0"/>
    <s v="Brazil"/>
    <x v="12"/>
    <n v="407.59075727381003"/>
  </r>
  <r>
    <s v="BASE"/>
    <s v="BaseLine"/>
    <m/>
    <m/>
    <m/>
    <m/>
    <x v="12"/>
    <x v="1"/>
    <s v="Brazil"/>
    <x v="12"/>
    <n v="734.787427075643"/>
  </r>
  <r>
    <s v="BASE"/>
    <s v="BaseLine"/>
    <m/>
    <m/>
    <m/>
    <m/>
    <x v="12"/>
    <x v="2"/>
    <s v="Brazil"/>
    <x v="12"/>
    <n v="900.81200323097005"/>
  </r>
  <r>
    <s v="BASE"/>
    <s v="BaseLine"/>
    <m/>
    <m/>
    <m/>
    <m/>
    <x v="12"/>
    <x v="3"/>
    <s v="Brazil"/>
    <x v="12"/>
    <n v="23.858990596690099"/>
  </r>
  <r>
    <s v="INCREMENTAL"/>
    <s v="Media"/>
    <m/>
    <m/>
    <m/>
    <m/>
    <x v="13"/>
    <x v="0"/>
    <s v="Brazil"/>
    <x v="12"/>
    <n v="254.817817602357"/>
  </r>
  <r>
    <s v="INCREMENTAL"/>
    <s v="Media"/>
    <m/>
    <m/>
    <m/>
    <m/>
    <x v="13"/>
    <x v="1"/>
    <s v="Brazil"/>
    <x v="12"/>
    <n v="315.66826311062999"/>
  </r>
  <r>
    <s v="INCREMENTAL"/>
    <s v="Media"/>
    <m/>
    <m/>
    <m/>
    <m/>
    <x v="13"/>
    <x v="2"/>
    <s v="Brazil"/>
    <x v="12"/>
    <n v="280.57770934517902"/>
  </r>
  <r>
    <s v="INCREMENTAL"/>
    <s v="Media"/>
    <m/>
    <m/>
    <m/>
    <m/>
    <x v="13"/>
    <x v="3"/>
    <s v="Brazil"/>
    <x v="12"/>
    <n v="0"/>
  </r>
  <r>
    <s v="INCREMENTAL"/>
    <s v="Media"/>
    <m/>
    <m/>
    <m/>
    <m/>
    <x v="14"/>
    <x v="0"/>
    <s v="Brazil"/>
    <x v="12"/>
    <n v="0"/>
  </r>
  <r>
    <s v="INCREMENTAL"/>
    <s v="Media"/>
    <m/>
    <m/>
    <m/>
    <m/>
    <x v="14"/>
    <x v="1"/>
    <s v="Brazil"/>
    <x v="12"/>
    <n v="0"/>
  </r>
  <r>
    <s v="INCREMENTAL"/>
    <s v="Media"/>
    <m/>
    <m/>
    <m/>
    <m/>
    <x v="14"/>
    <x v="2"/>
    <s v="Brazil"/>
    <x v="12"/>
    <n v="0"/>
  </r>
  <r>
    <s v="INCREMENTAL"/>
    <s v="Media"/>
    <m/>
    <m/>
    <m/>
    <m/>
    <x v="14"/>
    <x v="3"/>
    <s v="Brazil"/>
    <x v="12"/>
    <n v="0"/>
  </r>
  <r>
    <s v="INCREMENTAL"/>
    <s v="Media"/>
    <m/>
    <m/>
    <m/>
    <m/>
    <x v="15"/>
    <x v="0"/>
    <s v="Brazil"/>
    <x v="12"/>
    <n v="8.7578900451888195"/>
  </r>
  <r>
    <s v="INCREMENTAL"/>
    <s v="Media"/>
    <m/>
    <m/>
    <m/>
    <m/>
    <x v="15"/>
    <x v="1"/>
    <s v="Brazil"/>
    <x v="12"/>
    <n v="8.1045834973936604"/>
  </r>
  <r>
    <s v="INCREMENTAL"/>
    <s v="Media"/>
    <m/>
    <m/>
    <m/>
    <m/>
    <x v="15"/>
    <x v="2"/>
    <s v="Brazil"/>
    <x v="12"/>
    <n v="5.5288104610844"/>
  </r>
  <r>
    <s v="INCREMENTAL"/>
    <s v="Media"/>
    <m/>
    <m/>
    <m/>
    <m/>
    <x v="15"/>
    <x v="3"/>
    <s v="Brazil"/>
    <x v="12"/>
    <n v="0"/>
  </r>
  <r>
    <s v="INCREMENTAL"/>
    <s v="Media"/>
    <m/>
    <m/>
    <m/>
    <m/>
    <x v="16"/>
    <x v="0"/>
    <s v="Brazil"/>
    <x v="12"/>
    <n v="0"/>
  </r>
  <r>
    <s v="INCREMENTAL"/>
    <s v="Media"/>
    <m/>
    <m/>
    <m/>
    <m/>
    <x v="16"/>
    <x v="1"/>
    <s v="Brazil"/>
    <x v="12"/>
    <n v="0"/>
  </r>
  <r>
    <s v="INCREMENTAL"/>
    <s v="Media"/>
    <m/>
    <m/>
    <m/>
    <m/>
    <x v="16"/>
    <x v="2"/>
    <s v="Brazil"/>
    <x v="12"/>
    <n v="0"/>
  </r>
  <r>
    <s v="INCREMENTAL"/>
    <s v="Media"/>
    <m/>
    <m/>
    <m/>
    <m/>
    <x v="16"/>
    <x v="3"/>
    <s v="Brazil"/>
    <x v="12"/>
    <n v="0"/>
  </r>
  <r>
    <s v="INCREMENTAL"/>
    <s v="Media"/>
    <m/>
    <m/>
    <m/>
    <m/>
    <x v="17"/>
    <x v="0"/>
    <s v="Brazil"/>
    <x v="12"/>
    <n v="49.552992994506099"/>
  </r>
  <r>
    <s v="INCREMENTAL"/>
    <s v="Media"/>
    <m/>
    <m/>
    <m/>
    <m/>
    <x v="17"/>
    <x v="1"/>
    <s v="Brazil"/>
    <x v="12"/>
    <n v="30.3839361700126"/>
  </r>
  <r>
    <s v="INCREMENTAL"/>
    <s v="Media"/>
    <m/>
    <m/>
    <m/>
    <m/>
    <x v="17"/>
    <x v="2"/>
    <s v="Brazil"/>
    <x v="12"/>
    <n v="30.495004952763502"/>
  </r>
  <r>
    <s v="INCREMENTAL"/>
    <s v="Media"/>
    <m/>
    <m/>
    <m/>
    <m/>
    <x v="17"/>
    <x v="3"/>
    <s v="Brazil"/>
    <x v="12"/>
    <n v="0"/>
  </r>
  <r>
    <s v="INCREMENTAL"/>
    <s v="Media"/>
    <m/>
    <m/>
    <m/>
    <m/>
    <x v="18"/>
    <x v="0"/>
    <s v="Brazil"/>
    <x v="12"/>
    <n v="0"/>
  </r>
  <r>
    <s v="INCREMENTAL"/>
    <s v="Media"/>
    <m/>
    <m/>
    <m/>
    <m/>
    <x v="18"/>
    <x v="1"/>
    <s v="Brazil"/>
    <x v="12"/>
    <n v="0"/>
  </r>
  <r>
    <s v="INCREMENTAL"/>
    <s v="Media"/>
    <m/>
    <m/>
    <m/>
    <m/>
    <x v="18"/>
    <x v="2"/>
    <s v="Brazil"/>
    <x v="12"/>
    <n v="0"/>
  </r>
  <r>
    <s v="INCREMENTAL"/>
    <s v="Media"/>
    <m/>
    <m/>
    <m/>
    <m/>
    <x v="18"/>
    <x v="3"/>
    <s v="Brazil"/>
    <x v="12"/>
    <n v="0"/>
  </r>
  <r>
    <s v="INCREMENTAL"/>
    <s v="Media"/>
    <m/>
    <m/>
    <m/>
    <m/>
    <x v="19"/>
    <x v="0"/>
    <s v="Brazil"/>
    <x v="12"/>
    <n v="138.320781430068"/>
  </r>
  <r>
    <s v="INCREMENTAL"/>
    <s v="Media"/>
    <m/>
    <m/>
    <m/>
    <m/>
    <x v="19"/>
    <x v="1"/>
    <s v="Brazil"/>
    <x v="12"/>
    <n v="157.287867370219"/>
  </r>
  <r>
    <s v="INCREMENTAL"/>
    <s v="Media"/>
    <m/>
    <m/>
    <m/>
    <m/>
    <x v="19"/>
    <x v="2"/>
    <s v="Brazil"/>
    <x v="12"/>
    <n v="148.319708432547"/>
  </r>
  <r>
    <s v="INCREMENTAL"/>
    <s v="Media"/>
    <m/>
    <m/>
    <m/>
    <m/>
    <x v="19"/>
    <x v="3"/>
    <s v="Brazil"/>
    <x v="12"/>
    <n v="0"/>
  </r>
  <r>
    <s v="INCREMENTAL"/>
    <s v="Media"/>
    <m/>
    <m/>
    <m/>
    <m/>
    <x v="20"/>
    <x v="0"/>
    <s v="Brazil"/>
    <x v="12"/>
    <n v="0"/>
  </r>
  <r>
    <s v="INCREMENTAL"/>
    <s v="Media"/>
    <m/>
    <m/>
    <m/>
    <m/>
    <x v="20"/>
    <x v="1"/>
    <s v="Brazil"/>
    <x v="12"/>
    <n v="0"/>
  </r>
  <r>
    <s v="INCREMENTAL"/>
    <s v="Media"/>
    <m/>
    <m/>
    <m/>
    <m/>
    <x v="20"/>
    <x v="2"/>
    <s v="Brazil"/>
    <x v="12"/>
    <n v="0"/>
  </r>
  <r>
    <s v="INCREMENTAL"/>
    <s v="Media"/>
    <m/>
    <m/>
    <m/>
    <m/>
    <x v="20"/>
    <x v="3"/>
    <s v="Brazil"/>
    <x v="12"/>
    <n v="0"/>
  </r>
  <r>
    <s v="INCREMENTAL"/>
    <s v="Media"/>
    <m/>
    <m/>
    <m/>
    <m/>
    <x v="21"/>
    <x v="0"/>
    <s v="Brazil"/>
    <x v="12"/>
    <n v="25.7391417705885"/>
  </r>
  <r>
    <s v="INCREMENTAL"/>
    <s v="Media"/>
    <m/>
    <m/>
    <m/>
    <m/>
    <x v="21"/>
    <x v="1"/>
    <s v="Brazil"/>
    <x v="12"/>
    <n v="25.138245072551101"/>
  </r>
  <r>
    <s v="INCREMENTAL"/>
    <s v="Media"/>
    <m/>
    <m/>
    <m/>
    <m/>
    <x v="21"/>
    <x v="2"/>
    <s v="Brazil"/>
    <x v="12"/>
    <n v="23.8464356816094"/>
  </r>
  <r>
    <s v="INCREMENTAL"/>
    <s v="Media"/>
    <m/>
    <m/>
    <m/>
    <m/>
    <x v="21"/>
    <x v="3"/>
    <s v="Brazil"/>
    <x v="12"/>
    <n v="0"/>
  </r>
  <r>
    <s v="INCREMENTAL"/>
    <s v="Media"/>
    <m/>
    <m/>
    <m/>
    <m/>
    <x v="22"/>
    <x v="0"/>
    <s v="Brazil"/>
    <x v="12"/>
    <n v="0"/>
  </r>
  <r>
    <s v="INCREMENTAL"/>
    <s v="Media"/>
    <m/>
    <m/>
    <m/>
    <m/>
    <x v="22"/>
    <x v="1"/>
    <s v="Brazil"/>
    <x v="12"/>
    <n v="0"/>
  </r>
  <r>
    <s v="INCREMENTAL"/>
    <s v="Media"/>
    <m/>
    <m/>
    <m/>
    <m/>
    <x v="22"/>
    <x v="2"/>
    <s v="Brazil"/>
    <x v="12"/>
    <n v="0"/>
  </r>
  <r>
    <s v="INCREMENTAL"/>
    <s v="Media"/>
    <m/>
    <m/>
    <m/>
    <m/>
    <x v="22"/>
    <x v="3"/>
    <s v="Brazil"/>
    <x v="12"/>
    <n v="0"/>
  </r>
  <r>
    <s v="INCREMENTAL"/>
    <s v="Media"/>
    <m/>
    <m/>
    <m/>
    <m/>
    <x v="23"/>
    <x v="0"/>
    <s v="Brazil"/>
    <x v="12"/>
    <n v="0"/>
  </r>
  <r>
    <s v="INCREMENTAL"/>
    <s v="Media"/>
    <m/>
    <m/>
    <m/>
    <m/>
    <x v="23"/>
    <x v="1"/>
    <s v="Brazil"/>
    <x v="12"/>
    <n v="0"/>
  </r>
  <r>
    <s v="INCREMENTAL"/>
    <s v="Media"/>
    <m/>
    <m/>
    <m/>
    <m/>
    <x v="23"/>
    <x v="2"/>
    <s v="Brazil"/>
    <x v="12"/>
    <n v="0"/>
  </r>
  <r>
    <s v="INCREMENTAL"/>
    <s v="Media"/>
    <m/>
    <m/>
    <m/>
    <m/>
    <x v="23"/>
    <x v="3"/>
    <s v="Brazil"/>
    <x v="12"/>
    <n v="0"/>
  </r>
  <r>
    <s v="INCREMENTAL"/>
    <s v="Media"/>
    <m/>
    <m/>
    <m/>
    <m/>
    <x v="24"/>
    <x v="0"/>
    <s v="Brazil"/>
    <x v="12"/>
    <n v="0"/>
  </r>
  <r>
    <s v="INCREMENTAL"/>
    <s v="Media"/>
    <m/>
    <m/>
    <m/>
    <m/>
    <x v="24"/>
    <x v="1"/>
    <s v="Brazil"/>
    <x v="12"/>
    <n v="0"/>
  </r>
  <r>
    <s v="INCREMENTAL"/>
    <s v="Media"/>
    <m/>
    <m/>
    <m/>
    <m/>
    <x v="24"/>
    <x v="2"/>
    <s v="Brazil"/>
    <x v="12"/>
    <n v="0"/>
  </r>
  <r>
    <s v="INCREMENTAL"/>
    <s v="Media"/>
    <m/>
    <m/>
    <m/>
    <m/>
    <x v="24"/>
    <x v="3"/>
    <s v="Brazil"/>
    <x v="12"/>
    <n v="0"/>
  </r>
  <r>
    <s v="BASE"/>
    <s v="BaseLine"/>
    <m/>
    <m/>
    <m/>
    <m/>
    <x v="25"/>
    <x v="0"/>
    <s v="Brazil"/>
    <x v="12"/>
    <n v="0"/>
  </r>
  <r>
    <s v="BASE"/>
    <s v="BaseLine"/>
    <m/>
    <m/>
    <m/>
    <m/>
    <x v="25"/>
    <x v="1"/>
    <s v="Brazil"/>
    <x v="12"/>
    <n v="263.32695714004802"/>
  </r>
  <r>
    <s v="BASE"/>
    <s v="BaseLine"/>
    <m/>
    <m/>
    <m/>
    <m/>
    <x v="25"/>
    <x v="2"/>
    <s v="Brazil"/>
    <x v="12"/>
    <n v="0"/>
  </r>
  <r>
    <s v="BASE"/>
    <s v="BaseLine"/>
    <m/>
    <m/>
    <m/>
    <m/>
    <x v="25"/>
    <x v="3"/>
    <s v="Brazil"/>
    <x v="12"/>
    <n v="0"/>
  </r>
  <r>
    <s v="BASE"/>
    <s v="BaseLine"/>
    <m/>
    <m/>
    <m/>
    <m/>
    <x v="26"/>
    <x v="0"/>
    <s v="Brazil"/>
    <x v="12"/>
    <n v="0"/>
  </r>
  <r>
    <s v="BASE"/>
    <s v="BaseLine"/>
    <m/>
    <m/>
    <m/>
    <m/>
    <x v="26"/>
    <x v="1"/>
    <s v="Brazil"/>
    <x v="12"/>
    <n v="0"/>
  </r>
  <r>
    <s v="BASE"/>
    <s v="BaseLine"/>
    <m/>
    <m/>
    <m/>
    <m/>
    <x v="26"/>
    <x v="2"/>
    <s v="Brazil"/>
    <x v="12"/>
    <n v="0"/>
  </r>
  <r>
    <s v="BASE"/>
    <s v="BaseLine"/>
    <m/>
    <m/>
    <m/>
    <m/>
    <x v="26"/>
    <x v="3"/>
    <s v="Brazil"/>
    <x v="12"/>
    <n v="0"/>
  </r>
  <r>
    <s v="INCREMENTAL"/>
    <s v="Media"/>
    <m/>
    <m/>
    <m/>
    <m/>
    <x v="27"/>
    <x v="0"/>
    <s v="Brazil"/>
    <x v="12"/>
    <n v="0"/>
  </r>
  <r>
    <s v="INCREMENTAL"/>
    <s v="Media"/>
    <m/>
    <m/>
    <m/>
    <m/>
    <x v="27"/>
    <x v="1"/>
    <s v="Brazil"/>
    <x v="12"/>
    <n v="0"/>
  </r>
  <r>
    <s v="INCREMENTAL"/>
    <s v="Media"/>
    <m/>
    <m/>
    <m/>
    <m/>
    <x v="27"/>
    <x v="2"/>
    <s v="Brazil"/>
    <x v="12"/>
    <n v="0"/>
  </r>
  <r>
    <s v="INCREMENTAL"/>
    <s v="Media"/>
    <m/>
    <m/>
    <m/>
    <m/>
    <x v="27"/>
    <x v="3"/>
    <s v="Brazil"/>
    <x v="12"/>
    <n v="0"/>
  </r>
  <r>
    <s v="INCREMENTAL"/>
    <s v="Media"/>
    <m/>
    <m/>
    <m/>
    <m/>
    <x v="28"/>
    <x v="0"/>
    <s v="Brazil"/>
    <x v="12"/>
    <n v="0"/>
  </r>
  <r>
    <s v="INCREMENTAL"/>
    <s v="Media"/>
    <m/>
    <m/>
    <m/>
    <m/>
    <x v="28"/>
    <x v="1"/>
    <s v="Brazil"/>
    <x v="12"/>
    <n v="0"/>
  </r>
  <r>
    <s v="INCREMENTAL"/>
    <s v="Media"/>
    <m/>
    <m/>
    <m/>
    <m/>
    <x v="28"/>
    <x v="2"/>
    <s v="Brazil"/>
    <x v="12"/>
    <n v="0"/>
  </r>
  <r>
    <s v="INCREMENTAL"/>
    <s v="Media"/>
    <m/>
    <m/>
    <m/>
    <m/>
    <x v="28"/>
    <x v="3"/>
    <s v="Brazil"/>
    <x v="12"/>
    <n v="0"/>
  </r>
  <r>
    <s v="BASE"/>
    <s v="BaseLine"/>
    <m/>
    <m/>
    <m/>
    <m/>
    <x v="29"/>
    <x v="0"/>
    <s v="Brazil"/>
    <x v="12"/>
    <n v="0"/>
  </r>
  <r>
    <s v="BASE"/>
    <s v="BaseLine"/>
    <m/>
    <m/>
    <m/>
    <m/>
    <x v="29"/>
    <x v="1"/>
    <s v="Brazil"/>
    <x v="12"/>
    <n v="490.88131743935901"/>
  </r>
  <r>
    <s v="BASE"/>
    <s v="BaseLine"/>
    <m/>
    <m/>
    <m/>
    <m/>
    <x v="29"/>
    <x v="2"/>
    <s v="Brazil"/>
    <x v="12"/>
    <n v="0"/>
  </r>
  <r>
    <s v="BASE"/>
    <s v="BaseLine"/>
    <m/>
    <m/>
    <m/>
    <m/>
    <x v="29"/>
    <x v="3"/>
    <s v="Brazil"/>
    <x v="12"/>
    <n v="0"/>
  </r>
  <r>
    <s v="BASE"/>
    <s v="BaseLine"/>
    <m/>
    <m/>
    <m/>
    <m/>
    <x v="30"/>
    <x v="0"/>
    <s v="Brazil"/>
    <x v="12"/>
    <n v="0"/>
  </r>
  <r>
    <s v="BASE"/>
    <s v="BaseLine"/>
    <m/>
    <m/>
    <m/>
    <m/>
    <x v="30"/>
    <x v="1"/>
    <s v="Brazil"/>
    <x v="12"/>
    <n v="587.82824077611303"/>
  </r>
  <r>
    <s v="BASE"/>
    <s v="BaseLine"/>
    <m/>
    <m/>
    <m/>
    <m/>
    <x v="30"/>
    <x v="2"/>
    <s v="Brazil"/>
    <x v="12"/>
    <n v="0"/>
  </r>
  <r>
    <s v="BASE"/>
    <s v="BaseLine"/>
    <m/>
    <m/>
    <m/>
    <m/>
    <x v="30"/>
    <x v="3"/>
    <s v="Brazil"/>
    <x v="12"/>
    <n v="0"/>
  </r>
  <r>
    <s v="INCREMENTAL"/>
    <s v="Media"/>
    <m/>
    <m/>
    <m/>
    <m/>
    <x v="31"/>
    <x v="0"/>
    <s v="Brazil"/>
    <x v="12"/>
    <n v="0"/>
  </r>
  <r>
    <s v="INCREMENTAL"/>
    <s v="Media"/>
    <m/>
    <m/>
    <m/>
    <m/>
    <x v="31"/>
    <x v="1"/>
    <s v="Brazil"/>
    <x v="12"/>
    <n v="0"/>
  </r>
  <r>
    <s v="INCREMENTAL"/>
    <s v="Media"/>
    <m/>
    <m/>
    <m/>
    <m/>
    <x v="31"/>
    <x v="2"/>
    <s v="Brazil"/>
    <x v="12"/>
    <n v="0"/>
  </r>
  <r>
    <s v="INCREMENTAL"/>
    <s v="Media"/>
    <m/>
    <m/>
    <m/>
    <m/>
    <x v="31"/>
    <x v="3"/>
    <s v="Brazil"/>
    <x v="12"/>
    <n v="0"/>
  </r>
  <r>
    <m/>
    <m/>
    <m/>
    <m/>
    <m/>
    <m/>
    <x v="32"/>
    <x v="0"/>
    <s v="Brazil"/>
    <x v="12"/>
    <n v="1288.8368238743701"/>
  </r>
  <r>
    <m/>
    <m/>
    <m/>
    <m/>
    <m/>
    <m/>
    <x v="32"/>
    <x v="1"/>
    <s v="Brazil"/>
    <x v="12"/>
    <n v="943.82215052234096"/>
  </r>
  <r>
    <m/>
    <m/>
    <m/>
    <m/>
    <m/>
    <m/>
    <x v="32"/>
    <x v="2"/>
    <s v="Brazil"/>
    <x v="12"/>
    <n v="1761.1350863528301"/>
  </r>
  <r>
    <m/>
    <m/>
    <m/>
    <m/>
    <m/>
    <m/>
    <x v="32"/>
    <x v="3"/>
    <s v="Brazil"/>
    <x v="12"/>
    <n v="932.29799996955103"/>
  </r>
  <r>
    <s v="BASE"/>
    <s v="BaseLine"/>
    <m/>
    <m/>
    <m/>
    <m/>
    <x v="33"/>
    <x v="0"/>
    <s v="Brazil"/>
    <x v="12"/>
    <n v="-406.36223255813599"/>
  </r>
  <r>
    <s v="BASE"/>
    <s v="BaseLine"/>
    <m/>
    <m/>
    <m/>
    <m/>
    <x v="33"/>
    <x v="1"/>
    <s v="Brazil"/>
    <x v="12"/>
    <n v="-1106.1701438264399"/>
  </r>
  <r>
    <s v="BASE"/>
    <s v="BaseLine"/>
    <m/>
    <m/>
    <m/>
    <m/>
    <x v="33"/>
    <x v="2"/>
    <s v="Brazil"/>
    <x v="12"/>
    <n v="-552.24628718347697"/>
  </r>
  <r>
    <s v="BASE"/>
    <s v="BaseLine"/>
    <m/>
    <m/>
    <m/>
    <m/>
    <x v="33"/>
    <x v="3"/>
    <s v="Brazil"/>
    <x v="12"/>
    <n v="-344.92640768810099"/>
  </r>
  <r>
    <s v="BASE"/>
    <s v="BaseLine"/>
    <m/>
    <m/>
    <m/>
    <m/>
    <x v="34"/>
    <x v="0"/>
    <s v="Brazil"/>
    <x v="12"/>
    <n v="0"/>
  </r>
  <r>
    <s v="BASE"/>
    <s v="BaseLine"/>
    <m/>
    <m/>
    <m/>
    <m/>
    <x v="34"/>
    <x v="1"/>
    <s v="Brazil"/>
    <x v="12"/>
    <n v="0"/>
  </r>
  <r>
    <s v="BASE"/>
    <s v="BaseLine"/>
    <m/>
    <m/>
    <m/>
    <m/>
    <x v="34"/>
    <x v="2"/>
    <s v="Brazil"/>
    <x v="12"/>
    <n v="0"/>
  </r>
  <r>
    <s v="BASE"/>
    <s v="BaseLine"/>
    <m/>
    <m/>
    <m/>
    <m/>
    <x v="34"/>
    <x v="3"/>
    <s v="Brazil"/>
    <x v="12"/>
    <n v="0"/>
  </r>
  <r>
    <s v="BASE"/>
    <s v="BaseLine"/>
    <s v="NY"/>
    <m/>
    <m/>
    <m/>
    <x v="35"/>
    <x v="0"/>
    <s v="Brazil"/>
    <x v="12"/>
    <n v="0"/>
  </r>
  <r>
    <s v="BASE"/>
    <s v="BaseLine"/>
    <s v="NY"/>
    <m/>
    <m/>
    <m/>
    <x v="35"/>
    <x v="1"/>
    <s v="Brazil"/>
    <x v="12"/>
    <n v="0"/>
  </r>
  <r>
    <s v="BASE"/>
    <s v="BaseLine"/>
    <s v="NY"/>
    <m/>
    <m/>
    <m/>
    <x v="35"/>
    <x v="2"/>
    <s v="Brazil"/>
    <x v="12"/>
    <n v="0"/>
  </r>
  <r>
    <s v="BASE"/>
    <s v="BaseLine"/>
    <s v="NY"/>
    <m/>
    <m/>
    <m/>
    <x v="35"/>
    <x v="3"/>
    <s v="Brazil"/>
    <x v="12"/>
    <n v="0"/>
  </r>
  <r>
    <s v="BASE"/>
    <s v="BaseLine"/>
    <s v="PL_Dummy"/>
    <m/>
    <m/>
    <m/>
    <x v="36"/>
    <x v="0"/>
    <s v="Brazil"/>
    <x v="12"/>
    <n v="0"/>
  </r>
  <r>
    <s v="BASE"/>
    <s v="BaseLine"/>
    <s v="PL_Dummy"/>
    <m/>
    <m/>
    <m/>
    <x v="36"/>
    <x v="1"/>
    <s v="Brazil"/>
    <x v="12"/>
    <n v="0"/>
  </r>
  <r>
    <s v="BASE"/>
    <s v="BaseLine"/>
    <s v="PL_Dummy"/>
    <m/>
    <m/>
    <m/>
    <x v="36"/>
    <x v="2"/>
    <s v="Brazil"/>
    <x v="12"/>
    <n v="0"/>
  </r>
  <r>
    <s v="BASE"/>
    <s v="BaseLine"/>
    <s v="PL_Dummy"/>
    <m/>
    <m/>
    <m/>
    <x v="36"/>
    <x v="3"/>
    <s v="Brazil"/>
    <x v="12"/>
    <n v="0"/>
  </r>
  <r>
    <s v="BASE"/>
    <s v="BaseLine"/>
    <s v="PL_Dummy"/>
    <m/>
    <m/>
    <m/>
    <x v="37"/>
    <x v="0"/>
    <s v="Brazil"/>
    <x v="12"/>
    <n v="0"/>
  </r>
  <r>
    <s v="BASE"/>
    <s v="BaseLine"/>
    <s v="PL_Dummy"/>
    <m/>
    <m/>
    <m/>
    <x v="37"/>
    <x v="1"/>
    <s v="Brazil"/>
    <x v="12"/>
    <n v="0"/>
  </r>
  <r>
    <s v="BASE"/>
    <s v="BaseLine"/>
    <s v="PL_Dummy"/>
    <m/>
    <m/>
    <m/>
    <x v="37"/>
    <x v="2"/>
    <s v="Brazil"/>
    <x v="12"/>
    <n v="0"/>
  </r>
  <r>
    <s v="BASE"/>
    <s v="BaseLine"/>
    <s v="PL_Dummy"/>
    <m/>
    <m/>
    <m/>
    <x v="37"/>
    <x v="3"/>
    <s v="Brazil"/>
    <x v="12"/>
    <n v="0"/>
  </r>
  <r>
    <s v="BASE"/>
    <s v="BaseLine"/>
    <m/>
    <m/>
    <m/>
    <m/>
    <x v="38"/>
    <x v="0"/>
    <s v="Brazil"/>
    <x v="12"/>
    <n v="0"/>
  </r>
  <r>
    <s v="BASE"/>
    <s v="BaseLine"/>
    <m/>
    <m/>
    <m/>
    <m/>
    <x v="38"/>
    <x v="1"/>
    <s v="Brazil"/>
    <x v="12"/>
    <n v="0"/>
  </r>
  <r>
    <s v="BASE"/>
    <s v="BaseLine"/>
    <m/>
    <m/>
    <m/>
    <m/>
    <x v="38"/>
    <x v="2"/>
    <s v="Brazil"/>
    <x v="12"/>
    <n v="0"/>
  </r>
  <r>
    <s v="BASE"/>
    <s v="BaseLine"/>
    <m/>
    <m/>
    <m/>
    <m/>
    <x v="38"/>
    <x v="3"/>
    <s v="Brazil"/>
    <x v="12"/>
    <n v="0"/>
  </r>
  <r>
    <s v="BASE"/>
    <s v="BaseLine"/>
    <m/>
    <m/>
    <m/>
    <m/>
    <x v="39"/>
    <x v="0"/>
    <s v="Brazil"/>
    <x v="12"/>
    <n v="0"/>
  </r>
  <r>
    <s v="BASE"/>
    <s v="BaseLine"/>
    <m/>
    <m/>
    <m/>
    <m/>
    <x v="39"/>
    <x v="1"/>
    <s v="Brazil"/>
    <x v="12"/>
    <n v="0"/>
  </r>
  <r>
    <s v="BASE"/>
    <s v="BaseLine"/>
    <m/>
    <m/>
    <m/>
    <m/>
    <x v="39"/>
    <x v="2"/>
    <s v="Brazil"/>
    <x v="12"/>
    <n v="0"/>
  </r>
  <r>
    <s v="BASE"/>
    <s v="BaseLine"/>
    <m/>
    <m/>
    <m/>
    <m/>
    <x v="39"/>
    <x v="3"/>
    <s v="Brazil"/>
    <x v="12"/>
    <n v="0"/>
  </r>
  <r>
    <s v="BASE"/>
    <s v="BaseLine"/>
    <s v="PL_Dummy"/>
    <m/>
    <m/>
    <m/>
    <x v="40"/>
    <x v="0"/>
    <s v="Brazil"/>
    <x v="12"/>
    <n v="0"/>
  </r>
  <r>
    <s v="BASE"/>
    <s v="BaseLine"/>
    <s v="PL_Dummy"/>
    <m/>
    <m/>
    <m/>
    <x v="40"/>
    <x v="1"/>
    <s v="Brazil"/>
    <x v="12"/>
    <n v="0"/>
  </r>
  <r>
    <s v="BASE"/>
    <s v="BaseLine"/>
    <s v="PL_Dummy"/>
    <m/>
    <m/>
    <m/>
    <x v="40"/>
    <x v="2"/>
    <s v="Brazil"/>
    <x v="12"/>
    <n v="0"/>
  </r>
  <r>
    <s v="BASE"/>
    <s v="BaseLine"/>
    <s v="PL_Dummy"/>
    <m/>
    <m/>
    <m/>
    <x v="40"/>
    <x v="3"/>
    <s v="Brazil"/>
    <x v="12"/>
    <n v="0"/>
  </r>
  <r>
    <s v="BASE"/>
    <s v="BaseLine"/>
    <m/>
    <m/>
    <m/>
    <m/>
    <x v="41"/>
    <x v="0"/>
    <s v="Brazil"/>
    <x v="12"/>
    <n v="0"/>
  </r>
  <r>
    <s v="BASE"/>
    <s v="BaseLine"/>
    <m/>
    <m/>
    <m/>
    <m/>
    <x v="41"/>
    <x v="1"/>
    <s v="Brazil"/>
    <x v="12"/>
    <n v="0"/>
  </r>
  <r>
    <s v="BASE"/>
    <s v="BaseLine"/>
    <m/>
    <m/>
    <m/>
    <m/>
    <x v="41"/>
    <x v="2"/>
    <s v="Brazil"/>
    <x v="12"/>
    <n v="2454.7645149885502"/>
  </r>
  <r>
    <s v="BASE"/>
    <s v="BaseLine"/>
    <m/>
    <m/>
    <m/>
    <m/>
    <x v="41"/>
    <x v="3"/>
    <s v="Brazil"/>
    <x v="12"/>
    <n v="0"/>
  </r>
  <r>
    <s v="BASE"/>
    <s v="BaseLine"/>
    <m/>
    <m/>
    <m/>
    <m/>
    <x v="42"/>
    <x v="0"/>
    <s v="Brazil"/>
    <x v="12"/>
    <n v="0"/>
  </r>
  <r>
    <s v="BASE"/>
    <s v="BaseLine"/>
    <m/>
    <m/>
    <m/>
    <m/>
    <x v="42"/>
    <x v="1"/>
    <s v="Brazil"/>
    <x v="12"/>
    <n v="0"/>
  </r>
  <r>
    <s v="BASE"/>
    <s v="BaseLine"/>
    <m/>
    <m/>
    <m/>
    <m/>
    <x v="42"/>
    <x v="2"/>
    <s v="Brazil"/>
    <x v="12"/>
    <n v="3207.965017858"/>
  </r>
  <r>
    <s v="BASE"/>
    <s v="BaseLine"/>
    <m/>
    <m/>
    <m/>
    <m/>
    <x v="42"/>
    <x v="3"/>
    <s v="Brazil"/>
    <x v="12"/>
    <n v="0"/>
  </r>
  <r>
    <s v="BASE"/>
    <s v="BaseLine"/>
    <m/>
    <m/>
    <m/>
    <m/>
    <x v="43"/>
    <x v="0"/>
    <s v="Brazil"/>
    <x v="12"/>
    <n v="0"/>
  </r>
  <r>
    <s v="BASE"/>
    <s v="BaseLine"/>
    <m/>
    <m/>
    <m/>
    <m/>
    <x v="43"/>
    <x v="1"/>
    <s v="Brazil"/>
    <x v="12"/>
    <n v="0"/>
  </r>
  <r>
    <s v="BASE"/>
    <s v="BaseLine"/>
    <m/>
    <m/>
    <m/>
    <m/>
    <x v="43"/>
    <x v="2"/>
    <s v="Brazil"/>
    <x v="12"/>
    <n v="0"/>
  </r>
  <r>
    <s v="BASE"/>
    <s v="BaseLine"/>
    <m/>
    <m/>
    <m/>
    <m/>
    <x v="43"/>
    <x v="3"/>
    <s v="Brazil"/>
    <x v="12"/>
    <n v="0"/>
  </r>
  <r>
    <s v="INCREMENTAL"/>
    <s v="Media"/>
    <m/>
    <m/>
    <m/>
    <m/>
    <x v="44"/>
    <x v="0"/>
    <s v="Brazil"/>
    <x v="12"/>
    <n v="0"/>
  </r>
  <r>
    <s v="INCREMENTAL"/>
    <s v="Media"/>
    <m/>
    <m/>
    <m/>
    <m/>
    <x v="44"/>
    <x v="1"/>
    <s v="Brazil"/>
    <x v="12"/>
    <n v="0"/>
  </r>
  <r>
    <s v="INCREMENTAL"/>
    <s v="Media"/>
    <m/>
    <m/>
    <m/>
    <m/>
    <x v="44"/>
    <x v="2"/>
    <s v="Brazil"/>
    <x v="12"/>
    <n v="0"/>
  </r>
  <r>
    <s v="INCREMENTAL"/>
    <s v="Media"/>
    <m/>
    <m/>
    <m/>
    <m/>
    <x v="44"/>
    <x v="3"/>
    <s v="Brazil"/>
    <x v="12"/>
    <n v="0"/>
  </r>
  <r>
    <s v="INCREMENTAL"/>
    <s v="Media"/>
    <m/>
    <m/>
    <m/>
    <m/>
    <x v="45"/>
    <x v="0"/>
    <s v="Brazil"/>
    <x v="12"/>
    <n v="0"/>
  </r>
  <r>
    <s v="INCREMENTAL"/>
    <s v="Media"/>
    <m/>
    <m/>
    <m/>
    <m/>
    <x v="45"/>
    <x v="1"/>
    <s v="Brazil"/>
    <x v="12"/>
    <n v="0"/>
  </r>
  <r>
    <s v="INCREMENTAL"/>
    <s v="Media"/>
    <m/>
    <m/>
    <m/>
    <m/>
    <x v="45"/>
    <x v="2"/>
    <s v="Brazil"/>
    <x v="12"/>
    <n v="0"/>
  </r>
  <r>
    <s v="INCREMENTAL"/>
    <s v="Media"/>
    <m/>
    <m/>
    <m/>
    <m/>
    <x v="45"/>
    <x v="3"/>
    <s v="Brazil"/>
    <x v="12"/>
    <n v="0"/>
  </r>
  <r>
    <s v="BASE"/>
    <s v="BaseLine"/>
    <m/>
    <m/>
    <m/>
    <m/>
    <x v="46"/>
    <x v="0"/>
    <s v="Brazil"/>
    <x v="12"/>
    <n v="0"/>
  </r>
  <r>
    <s v="BASE"/>
    <s v="BaseLine"/>
    <m/>
    <m/>
    <m/>
    <m/>
    <x v="46"/>
    <x v="1"/>
    <s v="Brazil"/>
    <x v="12"/>
    <n v="0"/>
  </r>
  <r>
    <s v="BASE"/>
    <s v="BaseLine"/>
    <m/>
    <m/>
    <m/>
    <m/>
    <x v="46"/>
    <x v="2"/>
    <s v="Brazil"/>
    <x v="12"/>
    <n v="0"/>
  </r>
  <r>
    <s v="BASE"/>
    <s v="BaseLine"/>
    <m/>
    <m/>
    <m/>
    <m/>
    <x v="46"/>
    <x v="3"/>
    <s v="Brazil"/>
    <x v="12"/>
    <n v="0"/>
  </r>
  <r>
    <s v="INCREMENTAL"/>
    <s v="Media"/>
    <m/>
    <m/>
    <m/>
    <m/>
    <x v="47"/>
    <x v="0"/>
    <s v="Brazil"/>
    <x v="12"/>
    <n v="0"/>
  </r>
  <r>
    <s v="INCREMENTAL"/>
    <s v="Media"/>
    <m/>
    <m/>
    <m/>
    <m/>
    <x v="47"/>
    <x v="1"/>
    <s v="Brazil"/>
    <x v="12"/>
    <n v="0"/>
  </r>
  <r>
    <s v="INCREMENTAL"/>
    <s v="Media"/>
    <m/>
    <m/>
    <m/>
    <m/>
    <x v="47"/>
    <x v="2"/>
    <s v="Brazil"/>
    <x v="12"/>
    <n v="0"/>
  </r>
  <r>
    <s v="INCREMENTAL"/>
    <s v="Media"/>
    <m/>
    <m/>
    <m/>
    <m/>
    <x v="47"/>
    <x v="3"/>
    <s v="Brazil"/>
    <x v="12"/>
    <n v="0"/>
  </r>
  <r>
    <s v="INCREMENTAL"/>
    <s v="Media"/>
    <m/>
    <m/>
    <m/>
    <m/>
    <x v="48"/>
    <x v="0"/>
    <s v="Brazil"/>
    <x v="12"/>
    <n v="0"/>
  </r>
  <r>
    <s v="INCREMENTAL"/>
    <s v="Media"/>
    <m/>
    <m/>
    <m/>
    <m/>
    <x v="48"/>
    <x v="1"/>
    <s v="Brazil"/>
    <x v="12"/>
    <n v="0"/>
  </r>
  <r>
    <s v="INCREMENTAL"/>
    <s v="Media"/>
    <m/>
    <m/>
    <m/>
    <m/>
    <x v="48"/>
    <x v="2"/>
    <s v="Brazil"/>
    <x v="12"/>
    <n v="0"/>
  </r>
  <r>
    <s v="INCREMENTAL"/>
    <s v="Media"/>
    <m/>
    <m/>
    <m/>
    <m/>
    <x v="48"/>
    <x v="3"/>
    <s v="Brazil"/>
    <x v="12"/>
    <n v="0"/>
  </r>
  <r>
    <s v="INCREMENTAL"/>
    <s v="Media"/>
    <m/>
    <m/>
    <m/>
    <m/>
    <x v="49"/>
    <x v="0"/>
    <s v="Brazil"/>
    <x v="12"/>
    <n v="0"/>
  </r>
  <r>
    <s v="INCREMENTAL"/>
    <s v="Media"/>
    <m/>
    <m/>
    <m/>
    <m/>
    <x v="49"/>
    <x v="1"/>
    <s v="Brazil"/>
    <x v="12"/>
    <n v="0"/>
  </r>
  <r>
    <s v="INCREMENTAL"/>
    <s v="Media"/>
    <m/>
    <m/>
    <m/>
    <m/>
    <x v="49"/>
    <x v="2"/>
    <s v="Brazil"/>
    <x v="12"/>
    <n v="0"/>
  </r>
  <r>
    <s v="INCREMENTAL"/>
    <s v="Media"/>
    <m/>
    <m/>
    <m/>
    <m/>
    <x v="49"/>
    <x v="3"/>
    <s v="Brazil"/>
    <x v="12"/>
    <n v="0"/>
  </r>
  <r>
    <s v="BASE"/>
    <s v="BaseLine"/>
    <m/>
    <m/>
    <m/>
    <m/>
    <x v="50"/>
    <x v="0"/>
    <s v="Brazil"/>
    <x v="12"/>
    <n v="0"/>
  </r>
  <r>
    <s v="BASE"/>
    <s v="BaseLine"/>
    <m/>
    <m/>
    <m/>
    <m/>
    <x v="50"/>
    <x v="1"/>
    <s v="Brazil"/>
    <x v="12"/>
    <n v="0"/>
  </r>
  <r>
    <s v="BASE"/>
    <s v="BaseLine"/>
    <m/>
    <m/>
    <m/>
    <m/>
    <x v="50"/>
    <x v="2"/>
    <s v="Brazil"/>
    <x v="12"/>
    <n v="0"/>
  </r>
  <r>
    <s v="BASE"/>
    <s v="BaseLine"/>
    <m/>
    <m/>
    <m/>
    <m/>
    <x v="50"/>
    <x v="3"/>
    <s v="Brazil"/>
    <x v="12"/>
    <n v="0"/>
  </r>
  <r>
    <s v="BASE"/>
    <s v="BaseLine"/>
    <m/>
    <m/>
    <m/>
    <m/>
    <x v="51"/>
    <x v="0"/>
    <s v="Brazil"/>
    <x v="12"/>
    <n v="0"/>
  </r>
  <r>
    <s v="BASE"/>
    <s v="BaseLine"/>
    <m/>
    <m/>
    <m/>
    <m/>
    <x v="51"/>
    <x v="1"/>
    <s v="Brazil"/>
    <x v="12"/>
    <n v="0"/>
  </r>
  <r>
    <s v="BASE"/>
    <s v="BaseLine"/>
    <m/>
    <m/>
    <m/>
    <m/>
    <x v="51"/>
    <x v="2"/>
    <s v="Brazil"/>
    <x v="12"/>
    <n v="0"/>
  </r>
  <r>
    <s v="BASE"/>
    <s v="BaseLine"/>
    <m/>
    <m/>
    <m/>
    <m/>
    <x v="51"/>
    <x v="3"/>
    <s v="Brazil"/>
    <x v="12"/>
    <n v="0"/>
  </r>
  <r>
    <s v="INCREMENTAL"/>
    <s v="Media"/>
    <m/>
    <m/>
    <m/>
    <m/>
    <x v="52"/>
    <x v="0"/>
    <s v="Brazil"/>
    <x v="12"/>
    <n v="0"/>
  </r>
  <r>
    <s v="INCREMENTAL"/>
    <s v="Media"/>
    <m/>
    <m/>
    <m/>
    <m/>
    <x v="52"/>
    <x v="1"/>
    <s v="Brazil"/>
    <x v="12"/>
    <n v="0"/>
  </r>
  <r>
    <s v="INCREMENTAL"/>
    <s v="Media"/>
    <m/>
    <m/>
    <m/>
    <m/>
    <x v="52"/>
    <x v="2"/>
    <s v="Brazil"/>
    <x v="12"/>
    <n v="0"/>
  </r>
  <r>
    <s v="INCREMENTAL"/>
    <s v="Media"/>
    <m/>
    <m/>
    <m/>
    <m/>
    <x v="52"/>
    <x v="3"/>
    <s v="Brazil"/>
    <x v="12"/>
    <n v="0"/>
  </r>
  <r>
    <s v="BASE"/>
    <s v="BaseLine"/>
    <m/>
    <m/>
    <m/>
    <m/>
    <x v="53"/>
    <x v="0"/>
    <s v="Brazil"/>
    <x v="12"/>
    <n v="-227.15446232385401"/>
  </r>
  <r>
    <s v="BASE"/>
    <s v="BaseLine"/>
    <m/>
    <m/>
    <m/>
    <m/>
    <x v="53"/>
    <x v="1"/>
    <s v="Brazil"/>
    <x v="12"/>
    <n v="-166.34643669379199"/>
  </r>
  <r>
    <s v="BASE"/>
    <s v="BaseLine"/>
    <m/>
    <m/>
    <m/>
    <m/>
    <x v="53"/>
    <x v="2"/>
    <s v="Brazil"/>
    <x v="12"/>
    <n v="-310.39592150817202"/>
  </r>
  <r>
    <s v="BASE"/>
    <s v="BaseLine"/>
    <m/>
    <m/>
    <m/>
    <m/>
    <x v="53"/>
    <x v="3"/>
    <s v="Brazil"/>
    <x v="12"/>
    <n v="-164.31533223272601"/>
  </r>
  <r>
    <s v="BASE"/>
    <s v="BaseLine"/>
    <m/>
    <m/>
    <m/>
    <m/>
    <x v="54"/>
    <x v="0"/>
    <s v="Brazil"/>
    <x v="12"/>
    <n v="-440.124820047529"/>
  </r>
  <r>
    <s v="BASE"/>
    <s v="BaseLine"/>
    <m/>
    <m/>
    <m/>
    <m/>
    <x v="54"/>
    <x v="1"/>
    <s v="Brazil"/>
    <x v="12"/>
    <n v="-2196.8361771451"/>
  </r>
  <r>
    <s v="BASE"/>
    <s v="BaseLine"/>
    <m/>
    <m/>
    <m/>
    <m/>
    <x v="54"/>
    <x v="2"/>
    <s v="Brazil"/>
    <x v="12"/>
    <n v="-2384.28966420202"/>
  </r>
  <r>
    <s v="BASE"/>
    <s v="BaseLine"/>
    <m/>
    <m/>
    <m/>
    <m/>
    <x v="54"/>
    <x v="3"/>
    <s v="Brazil"/>
    <x v="12"/>
    <n v="-425.02447811205701"/>
  </r>
  <r>
    <s v="INCREMENTAL"/>
    <s v="Media"/>
    <m/>
    <m/>
    <m/>
    <m/>
    <x v="0"/>
    <x v="0"/>
    <s v="Brazil"/>
    <x v="13"/>
    <n v="0"/>
  </r>
  <r>
    <s v="INCREMENTAL"/>
    <s v="Media"/>
    <m/>
    <m/>
    <m/>
    <m/>
    <x v="0"/>
    <x v="1"/>
    <s v="Brazil"/>
    <x v="13"/>
    <n v="0"/>
  </r>
  <r>
    <s v="INCREMENTAL"/>
    <s v="Media"/>
    <m/>
    <m/>
    <m/>
    <m/>
    <x v="0"/>
    <x v="2"/>
    <s v="Brazil"/>
    <x v="13"/>
    <n v="0"/>
  </r>
  <r>
    <s v="INCREMENTAL"/>
    <s v="Media"/>
    <m/>
    <m/>
    <m/>
    <m/>
    <x v="0"/>
    <x v="3"/>
    <s v="Brazil"/>
    <x v="13"/>
    <n v="0"/>
  </r>
  <r>
    <s v="INCREMENTAL"/>
    <s v="Media"/>
    <m/>
    <m/>
    <m/>
    <m/>
    <x v="1"/>
    <x v="0"/>
    <s v="Brazil"/>
    <x v="13"/>
    <n v="0"/>
  </r>
  <r>
    <s v="INCREMENTAL"/>
    <s v="Media"/>
    <m/>
    <m/>
    <m/>
    <m/>
    <x v="1"/>
    <x v="1"/>
    <s v="Brazil"/>
    <x v="13"/>
    <n v="0"/>
  </r>
  <r>
    <s v="INCREMENTAL"/>
    <s v="Media"/>
    <m/>
    <m/>
    <m/>
    <m/>
    <x v="1"/>
    <x v="2"/>
    <s v="Brazil"/>
    <x v="13"/>
    <n v="0"/>
  </r>
  <r>
    <s v="INCREMENTAL"/>
    <s v="Media"/>
    <m/>
    <m/>
    <m/>
    <m/>
    <x v="1"/>
    <x v="3"/>
    <s v="Brazil"/>
    <x v="13"/>
    <n v="0"/>
  </r>
  <r>
    <s v="INCREMENTAL"/>
    <s v="Media"/>
    <m/>
    <m/>
    <m/>
    <m/>
    <x v="2"/>
    <x v="0"/>
    <s v="Brazil"/>
    <x v="13"/>
    <n v="0"/>
  </r>
  <r>
    <s v="INCREMENTAL"/>
    <s v="Media"/>
    <m/>
    <m/>
    <m/>
    <m/>
    <x v="2"/>
    <x v="1"/>
    <s v="Brazil"/>
    <x v="13"/>
    <n v="0"/>
  </r>
  <r>
    <s v="INCREMENTAL"/>
    <s v="Media"/>
    <m/>
    <m/>
    <m/>
    <m/>
    <x v="2"/>
    <x v="2"/>
    <s v="Brazil"/>
    <x v="13"/>
    <n v="0"/>
  </r>
  <r>
    <s v="INCREMENTAL"/>
    <s v="Media"/>
    <m/>
    <m/>
    <m/>
    <m/>
    <x v="2"/>
    <x v="3"/>
    <s v="Brazil"/>
    <x v="13"/>
    <n v="0"/>
  </r>
  <r>
    <s v="BASE"/>
    <s v="BaseLine"/>
    <m/>
    <m/>
    <m/>
    <m/>
    <x v="3"/>
    <x v="0"/>
    <s v="Brazil"/>
    <x v="13"/>
    <n v="0"/>
  </r>
  <r>
    <s v="BASE"/>
    <s v="BaseLine"/>
    <m/>
    <m/>
    <m/>
    <m/>
    <x v="3"/>
    <x v="1"/>
    <s v="Brazil"/>
    <x v="13"/>
    <n v="0"/>
  </r>
  <r>
    <s v="BASE"/>
    <s v="BaseLine"/>
    <m/>
    <m/>
    <m/>
    <m/>
    <x v="3"/>
    <x v="2"/>
    <s v="Brazil"/>
    <x v="13"/>
    <n v="0"/>
  </r>
  <r>
    <s v="BASE"/>
    <s v="BaseLine"/>
    <m/>
    <m/>
    <m/>
    <m/>
    <x v="3"/>
    <x v="3"/>
    <s v="Brazil"/>
    <x v="13"/>
    <n v="0"/>
  </r>
  <r>
    <s v="BASE"/>
    <s v="BaseLine"/>
    <m/>
    <m/>
    <m/>
    <m/>
    <x v="4"/>
    <x v="0"/>
    <s v="Brazil"/>
    <x v="13"/>
    <n v="0"/>
  </r>
  <r>
    <s v="BASE"/>
    <s v="BaseLine"/>
    <m/>
    <m/>
    <m/>
    <m/>
    <x v="4"/>
    <x v="1"/>
    <s v="Brazil"/>
    <x v="13"/>
    <n v="0"/>
  </r>
  <r>
    <s v="BASE"/>
    <s v="BaseLine"/>
    <m/>
    <m/>
    <m/>
    <m/>
    <x v="4"/>
    <x v="2"/>
    <s v="Brazil"/>
    <x v="13"/>
    <n v="0"/>
  </r>
  <r>
    <s v="BASE"/>
    <s v="BaseLine"/>
    <m/>
    <m/>
    <m/>
    <m/>
    <x v="4"/>
    <x v="3"/>
    <s v="Brazil"/>
    <x v="13"/>
    <n v="0"/>
  </r>
  <r>
    <s v="BASE"/>
    <s v="BaseLine"/>
    <m/>
    <m/>
    <m/>
    <m/>
    <x v="5"/>
    <x v="0"/>
    <s v="Brazil"/>
    <x v="13"/>
    <n v="0"/>
  </r>
  <r>
    <s v="BASE"/>
    <s v="BaseLine"/>
    <m/>
    <m/>
    <m/>
    <m/>
    <x v="5"/>
    <x v="1"/>
    <s v="Brazil"/>
    <x v="13"/>
    <n v="0"/>
  </r>
  <r>
    <s v="BASE"/>
    <s v="BaseLine"/>
    <m/>
    <m/>
    <m/>
    <m/>
    <x v="5"/>
    <x v="2"/>
    <s v="Brazil"/>
    <x v="13"/>
    <n v="0"/>
  </r>
  <r>
    <s v="BASE"/>
    <s v="BaseLine"/>
    <m/>
    <m/>
    <m/>
    <m/>
    <x v="5"/>
    <x v="3"/>
    <s v="Brazil"/>
    <x v="13"/>
    <n v="0"/>
  </r>
  <r>
    <s v="BASE"/>
    <s v="BaseLine"/>
    <m/>
    <m/>
    <m/>
    <m/>
    <x v="6"/>
    <x v="0"/>
    <s v="Brazil"/>
    <x v="13"/>
    <n v="0"/>
  </r>
  <r>
    <s v="BASE"/>
    <s v="BaseLine"/>
    <m/>
    <m/>
    <m/>
    <m/>
    <x v="6"/>
    <x v="1"/>
    <s v="Brazil"/>
    <x v="13"/>
    <n v="0"/>
  </r>
  <r>
    <s v="BASE"/>
    <s v="BaseLine"/>
    <m/>
    <m/>
    <m/>
    <m/>
    <x v="6"/>
    <x v="2"/>
    <s v="Brazil"/>
    <x v="13"/>
    <n v="0"/>
  </r>
  <r>
    <s v="BASE"/>
    <s v="BaseLine"/>
    <m/>
    <m/>
    <m/>
    <m/>
    <x v="6"/>
    <x v="3"/>
    <s v="Brazil"/>
    <x v="13"/>
    <n v="0"/>
  </r>
  <r>
    <s v="BASE"/>
    <s v="BaseLine"/>
    <m/>
    <m/>
    <m/>
    <m/>
    <x v="7"/>
    <x v="0"/>
    <s v="Brazil"/>
    <x v="13"/>
    <n v="0"/>
  </r>
  <r>
    <s v="BASE"/>
    <s v="BaseLine"/>
    <m/>
    <m/>
    <m/>
    <m/>
    <x v="7"/>
    <x v="1"/>
    <s v="Brazil"/>
    <x v="13"/>
    <n v="0"/>
  </r>
  <r>
    <s v="BASE"/>
    <s v="BaseLine"/>
    <m/>
    <m/>
    <m/>
    <m/>
    <x v="7"/>
    <x v="2"/>
    <s v="Brazil"/>
    <x v="13"/>
    <n v="0"/>
  </r>
  <r>
    <s v="BASE"/>
    <s v="BaseLine"/>
    <m/>
    <m/>
    <m/>
    <m/>
    <x v="7"/>
    <x v="3"/>
    <s v="Brazil"/>
    <x v="13"/>
    <n v="0"/>
  </r>
  <r>
    <s v="BASE"/>
    <s v="BaseLine"/>
    <m/>
    <m/>
    <m/>
    <m/>
    <x v="8"/>
    <x v="0"/>
    <s v="Brazil"/>
    <x v="13"/>
    <n v="141.24479504453899"/>
  </r>
  <r>
    <s v="BASE"/>
    <s v="BaseLine"/>
    <m/>
    <m/>
    <m/>
    <m/>
    <x v="8"/>
    <x v="1"/>
    <s v="Brazil"/>
    <x v="13"/>
    <n v="0"/>
  </r>
  <r>
    <s v="BASE"/>
    <s v="BaseLine"/>
    <m/>
    <m/>
    <m/>
    <m/>
    <x v="8"/>
    <x v="2"/>
    <s v="Brazil"/>
    <x v="13"/>
    <n v="0"/>
  </r>
  <r>
    <s v="BASE"/>
    <s v="BaseLine"/>
    <m/>
    <m/>
    <m/>
    <m/>
    <x v="8"/>
    <x v="3"/>
    <s v="Brazil"/>
    <x v="13"/>
    <n v="0"/>
  </r>
  <r>
    <s v="INCREMENTAL"/>
    <s v="Media"/>
    <m/>
    <m/>
    <m/>
    <m/>
    <x v="9"/>
    <x v="0"/>
    <s v="Brazil"/>
    <x v="13"/>
    <n v="0"/>
  </r>
  <r>
    <s v="INCREMENTAL"/>
    <s v="Media"/>
    <m/>
    <m/>
    <m/>
    <m/>
    <x v="9"/>
    <x v="1"/>
    <s v="Brazil"/>
    <x v="13"/>
    <n v="0"/>
  </r>
  <r>
    <s v="INCREMENTAL"/>
    <s v="Media"/>
    <m/>
    <m/>
    <m/>
    <m/>
    <x v="9"/>
    <x v="2"/>
    <s v="Brazil"/>
    <x v="13"/>
    <n v="0"/>
  </r>
  <r>
    <s v="INCREMENTAL"/>
    <s v="Media"/>
    <m/>
    <m/>
    <m/>
    <m/>
    <x v="9"/>
    <x v="3"/>
    <s v="Brazil"/>
    <x v="13"/>
    <n v="0"/>
  </r>
  <r>
    <s v="BASE"/>
    <s v="Price"/>
    <m/>
    <m/>
    <m/>
    <m/>
    <x v="10"/>
    <x v="0"/>
    <s v="Brazil"/>
    <x v="13"/>
    <n v="-971.43026418831096"/>
  </r>
  <r>
    <s v="BASE"/>
    <s v="Price"/>
    <m/>
    <m/>
    <m/>
    <m/>
    <x v="10"/>
    <x v="1"/>
    <s v="Brazil"/>
    <x v="13"/>
    <n v="0"/>
  </r>
  <r>
    <s v="BASE"/>
    <s v="Price"/>
    <m/>
    <m/>
    <m/>
    <m/>
    <x v="10"/>
    <x v="2"/>
    <s v="Brazil"/>
    <x v="13"/>
    <n v="0"/>
  </r>
  <r>
    <s v="BASE"/>
    <s v="Price"/>
    <m/>
    <m/>
    <m/>
    <m/>
    <x v="10"/>
    <x v="3"/>
    <s v="Brazil"/>
    <x v="13"/>
    <n v="0"/>
  </r>
  <r>
    <s v="BASE"/>
    <s v="Price"/>
    <m/>
    <m/>
    <m/>
    <m/>
    <x v="11"/>
    <x v="0"/>
    <s v="Brazil"/>
    <x v="13"/>
    <n v="0"/>
  </r>
  <r>
    <s v="BASE"/>
    <s v="Price"/>
    <m/>
    <m/>
    <m/>
    <m/>
    <x v="11"/>
    <x v="1"/>
    <s v="Brazil"/>
    <x v="13"/>
    <n v="0"/>
  </r>
  <r>
    <s v="BASE"/>
    <s v="Price"/>
    <m/>
    <m/>
    <m/>
    <m/>
    <x v="11"/>
    <x v="2"/>
    <s v="Brazil"/>
    <x v="13"/>
    <n v="0"/>
  </r>
  <r>
    <s v="BASE"/>
    <s v="Price"/>
    <m/>
    <m/>
    <m/>
    <m/>
    <x v="11"/>
    <x v="3"/>
    <s v="Brazil"/>
    <x v="13"/>
    <n v="0"/>
  </r>
  <r>
    <s v="BASE"/>
    <s v="BaseLine"/>
    <m/>
    <m/>
    <m/>
    <m/>
    <x v="12"/>
    <x v="0"/>
    <s v="Brazil"/>
    <x v="13"/>
    <n v="295.782818869523"/>
  </r>
  <r>
    <s v="BASE"/>
    <s v="BaseLine"/>
    <m/>
    <m/>
    <m/>
    <m/>
    <x v="12"/>
    <x v="1"/>
    <s v="Brazil"/>
    <x v="13"/>
    <n v="533.22479121948197"/>
  </r>
  <r>
    <s v="BASE"/>
    <s v="BaseLine"/>
    <m/>
    <m/>
    <m/>
    <m/>
    <x v="12"/>
    <x v="2"/>
    <s v="Brazil"/>
    <x v="13"/>
    <n v="653.70646618506805"/>
  </r>
  <r>
    <s v="BASE"/>
    <s v="BaseLine"/>
    <m/>
    <m/>
    <m/>
    <m/>
    <x v="12"/>
    <x v="3"/>
    <s v="Brazil"/>
    <x v="13"/>
    <n v="17.314130333258898"/>
  </r>
  <r>
    <s v="INCREMENTAL"/>
    <s v="Media"/>
    <m/>
    <m/>
    <m/>
    <m/>
    <x v="13"/>
    <x v="0"/>
    <s v="Brazil"/>
    <x v="13"/>
    <n v="244.17240432696801"/>
  </r>
  <r>
    <s v="INCREMENTAL"/>
    <s v="Media"/>
    <m/>
    <m/>
    <m/>
    <m/>
    <x v="13"/>
    <x v="1"/>
    <s v="Brazil"/>
    <x v="13"/>
    <n v="302.480727206133"/>
  </r>
  <r>
    <s v="INCREMENTAL"/>
    <s v="Media"/>
    <m/>
    <m/>
    <m/>
    <m/>
    <x v="13"/>
    <x v="2"/>
    <s v="Brazil"/>
    <x v="13"/>
    <n v="268.85613626231702"/>
  </r>
  <r>
    <s v="INCREMENTAL"/>
    <s v="Media"/>
    <m/>
    <m/>
    <m/>
    <m/>
    <x v="13"/>
    <x v="3"/>
    <s v="Brazil"/>
    <x v="13"/>
    <n v="0"/>
  </r>
  <r>
    <s v="INCREMENTAL"/>
    <s v="Media"/>
    <m/>
    <m/>
    <m/>
    <m/>
    <x v="14"/>
    <x v="0"/>
    <s v="Brazil"/>
    <x v="13"/>
    <n v="0"/>
  </r>
  <r>
    <s v="INCREMENTAL"/>
    <s v="Media"/>
    <m/>
    <m/>
    <m/>
    <m/>
    <x v="14"/>
    <x v="1"/>
    <s v="Brazil"/>
    <x v="13"/>
    <n v="0"/>
  </r>
  <r>
    <s v="INCREMENTAL"/>
    <s v="Media"/>
    <m/>
    <m/>
    <m/>
    <m/>
    <x v="14"/>
    <x v="2"/>
    <s v="Brazil"/>
    <x v="13"/>
    <n v="0"/>
  </r>
  <r>
    <s v="INCREMENTAL"/>
    <s v="Media"/>
    <m/>
    <m/>
    <m/>
    <m/>
    <x v="14"/>
    <x v="3"/>
    <s v="Brazil"/>
    <x v="13"/>
    <n v="0"/>
  </r>
  <r>
    <s v="INCREMENTAL"/>
    <s v="Media"/>
    <m/>
    <m/>
    <m/>
    <m/>
    <x v="15"/>
    <x v="0"/>
    <s v="Brazil"/>
    <x v="13"/>
    <n v="7.9055434671442297"/>
  </r>
  <r>
    <s v="INCREMENTAL"/>
    <s v="Media"/>
    <m/>
    <m/>
    <m/>
    <m/>
    <x v="15"/>
    <x v="1"/>
    <s v="Brazil"/>
    <x v="13"/>
    <n v="7.3158188549013801"/>
  </r>
  <r>
    <s v="INCREMENTAL"/>
    <s v="Media"/>
    <m/>
    <m/>
    <m/>
    <m/>
    <x v="15"/>
    <x v="2"/>
    <s v="Brazil"/>
    <x v="13"/>
    <n v="4.9907284969529497"/>
  </r>
  <r>
    <s v="INCREMENTAL"/>
    <s v="Media"/>
    <m/>
    <m/>
    <m/>
    <m/>
    <x v="15"/>
    <x v="3"/>
    <s v="Brazil"/>
    <x v="13"/>
    <n v="0"/>
  </r>
  <r>
    <s v="INCREMENTAL"/>
    <s v="Media"/>
    <m/>
    <m/>
    <m/>
    <m/>
    <x v="16"/>
    <x v="0"/>
    <s v="Brazil"/>
    <x v="13"/>
    <n v="0"/>
  </r>
  <r>
    <s v="INCREMENTAL"/>
    <s v="Media"/>
    <m/>
    <m/>
    <m/>
    <m/>
    <x v="16"/>
    <x v="1"/>
    <s v="Brazil"/>
    <x v="13"/>
    <n v="0"/>
  </r>
  <r>
    <s v="INCREMENTAL"/>
    <s v="Media"/>
    <m/>
    <m/>
    <m/>
    <m/>
    <x v="16"/>
    <x v="2"/>
    <s v="Brazil"/>
    <x v="13"/>
    <n v="0"/>
  </r>
  <r>
    <s v="INCREMENTAL"/>
    <s v="Media"/>
    <m/>
    <m/>
    <m/>
    <m/>
    <x v="16"/>
    <x v="3"/>
    <s v="Brazil"/>
    <x v="13"/>
    <n v="0"/>
  </r>
  <r>
    <s v="INCREMENTAL"/>
    <s v="Media"/>
    <m/>
    <m/>
    <m/>
    <m/>
    <x v="17"/>
    <x v="0"/>
    <s v="Brazil"/>
    <x v="13"/>
    <n v="49.418584112553702"/>
  </r>
  <r>
    <s v="INCREMENTAL"/>
    <s v="Media"/>
    <m/>
    <m/>
    <m/>
    <m/>
    <x v="17"/>
    <x v="1"/>
    <s v="Brazil"/>
    <x v="13"/>
    <n v="30.301521957608202"/>
  </r>
  <r>
    <s v="INCREMENTAL"/>
    <s v="Media"/>
    <m/>
    <m/>
    <m/>
    <m/>
    <x v="17"/>
    <x v="2"/>
    <s v="Brazil"/>
    <x v="13"/>
    <n v="30.412289474380898"/>
  </r>
  <r>
    <s v="INCREMENTAL"/>
    <s v="Media"/>
    <m/>
    <m/>
    <m/>
    <m/>
    <x v="17"/>
    <x v="3"/>
    <s v="Brazil"/>
    <x v="13"/>
    <n v="0"/>
  </r>
  <r>
    <s v="INCREMENTAL"/>
    <s v="Media"/>
    <m/>
    <m/>
    <m/>
    <m/>
    <x v="18"/>
    <x v="0"/>
    <s v="Brazil"/>
    <x v="13"/>
    <n v="0"/>
  </r>
  <r>
    <s v="INCREMENTAL"/>
    <s v="Media"/>
    <m/>
    <m/>
    <m/>
    <m/>
    <x v="18"/>
    <x v="1"/>
    <s v="Brazil"/>
    <x v="13"/>
    <n v="0"/>
  </r>
  <r>
    <s v="INCREMENTAL"/>
    <s v="Media"/>
    <m/>
    <m/>
    <m/>
    <m/>
    <x v="18"/>
    <x v="2"/>
    <s v="Brazil"/>
    <x v="13"/>
    <n v="0"/>
  </r>
  <r>
    <s v="INCREMENTAL"/>
    <s v="Media"/>
    <m/>
    <m/>
    <m/>
    <m/>
    <x v="18"/>
    <x v="3"/>
    <s v="Brazil"/>
    <x v="13"/>
    <n v="0"/>
  </r>
  <r>
    <s v="INCREMENTAL"/>
    <s v="Media"/>
    <m/>
    <m/>
    <m/>
    <m/>
    <x v="19"/>
    <x v="0"/>
    <s v="Brazil"/>
    <x v="13"/>
    <n v="140.72489755556401"/>
  </r>
  <r>
    <s v="INCREMENTAL"/>
    <s v="Media"/>
    <m/>
    <m/>
    <m/>
    <m/>
    <x v="19"/>
    <x v="1"/>
    <s v="Brazil"/>
    <x v="13"/>
    <n v="160.021645291223"/>
  </r>
  <r>
    <s v="INCREMENTAL"/>
    <s v="Media"/>
    <m/>
    <m/>
    <m/>
    <m/>
    <x v="19"/>
    <x v="2"/>
    <s v="Brazil"/>
    <x v="13"/>
    <n v="150.897613206399"/>
  </r>
  <r>
    <s v="INCREMENTAL"/>
    <s v="Media"/>
    <m/>
    <m/>
    <m/>
    <m/>
    <x v="19"/>
    <x v="3"/>
    <s v="Brazil"/>
    <x v="13"/>
    <n v="0"/>
  </r>
  <r>
    <s v="INCREMENTAL"/>
    <s v="Media"/>
    <m/>
    <m/>
    <m/>
    <m/>
    <x v="20"/>
    <x v="0"/>
    <s v="Brazil"/>
    <x v="13"/>
    <n v="0"/>
  </r>
  <r>
    <s v="INCREMENTAL"/>
    <s v="Media"/>
    <m/>
    <m/>
    <m/>
    <m/>
    <x v="20"/>
    <x v="1"/>
    <s v="Brazil"/>
    <x v="13"/>
    <n v="0"/>
  </r>
  <r>
    <s v="INCREMENTAL"/>
    <s v="Media"/>
    <m/>
    <m/>
    <m/>
    <m/>
    <x v="20"/>
    <x v="2"/>
    <s v="Brazil"/>
    <x v="13"/>
    <n v="0"/>
  </r>
  <r>
    <s v="INCREMENTAL"/>
    <s v="Media"/>
    <m/>
    <m/>
    <m/>
    <m/>
    <x v="20"/>
    <x v="3"/>
    <s v="Brazil"/>
    <x v="13"/>
    <n v="0"/>
  </r>
  <r>
    <s v="INCREMENTAL"/>
    <s v="Media"/>
    <m/>
    <m/>
    <m/>
    <m/>
    <x v="21"/>
    <x v="0"/>
    <s v="Brazil"/>
    <x v="13"/>
    <n v="9.35979436896422"/>
  </r>
  <r>
    <s v="INCREMENTAL"/>
    <s v="Media"/>
    <m/>
    <m/>
    <m/>
    <m/>
    <x v="21"/>
    <x v="1"/>
    <s v="Brazil"/>
    <x v="13"/>
    <n v="9.14128399356985"/>
  </r>
  <r>
    <s v="INCREMENTAL"/>
    <s v="Media"/>
    <m/>
    <m/>
    <m/>
    <m/>
    <x v="21"/>
    <x v="2"/>
    <s v="Brazil"/>
    <x v="13"/>
    <n v="8.6715297814489301"/>
  </r>
  <r>
    <s v="INCREMENTAL"/>
    <s v="Media"/>
    <m/>
    <m/>
    <m/>
    <m/>
    <x v="21"/>
    <x v="3"/>
    <s v="Brazil"/>
    <x v="13"/>
    <n v="0"/>
  </r>
  <r>
    <s v="INCREMENTAL"/>
    <s v="Media"/>
    <m/>
    <m/>
    <m/>
    <m/>
    <x v="22"/>
    <x v="0"/>
    <s v="Brazil"/>
    <x v="13"/>
    <n v="0"/>
  </r>
  <r>
    <s v="INCREMENTAL"/>
    <s v="Media"/>
    <m/>
    <m/>
    <m/>
    <m/>
    <x v="22"/>
    <x v="1"/>
    <s v="Brazil"/>
    <x v="13"/>
    <n v="0"/>
  </r>
  <r>
    <s v="INCREMENTAL"/>
    <s v="Media"/>
    <m/>
    <m/>
    <m/>
    <m/>
    <x v="22"/>
    <x v="2"/>
    <s v="Brazil"/>
    <x v="13"/>
    <n v="0"/>
  </r>
  <r>
    <s v="INCREMENTAL"/>
    <s v="Media"/>
    <m/>
    <m/>
    <m/>
    <m/>
    <x v="22"/>
    <x v="3"/>
    <s v="Brazil"/>
    <x v="13"/>
    <n v="0"/>
  </r>
  <r>
    <s v="INCREMENTAL"/>
    <s v="Media"/>
    <m/>
    <m/>
    <m/>
    <m/>
    <x v="23"/>
    <x v="0"/>
    <s v="Brazil"/>
    <x v="13"/>
    <n v="0"/>
  </r>
  <r>
    <s v="INCREMENTAL"/>
    <s v="Media"/>
    <m/>
    <m/>
    <m/>
    <m/>
    <x v="23"/>
    <x v="1"/>
    <s v="Brazil"/>
    <x v="13"/>
    <n v="0"/>
  </r>
  <r>
    <s v="INCREMENTAL"/>
    <s v="Media"/>
    <m/>
    <m/>
    <m/>
    <m/>
    <x v="23"/>
    <x v="2"/>
    <s v="Brazil"/>
    <x v="13"/>
    <n v="0"/>
  </r>
  <r>
    <s v="INCREMENTAL"/>
    <s v="Media"/>
    <m/>
    <m/>
    <m/>
    <m/>
    <x v="23"/>
    <x v="3"/>
    <s v="Brazil"/>
    <x v="13"/>
    <n v="0"/>
  </r>
  <r>
    <s v="INCREMENTAL"/>
    <s v="Media"/>
    <m/>
    <m/>
    <m/>
    <m/>
    <x v="24"/>
    <x v="0"/>
    <s v="Brazil"/>
    <x v="13"/>
    <n v="0"/>
  </r>
  <r>
    <s v="INCREMENTAL"/>
    <s v="Media"/>
    <m/>
    <m/>
    <m/>
    <m/>
    <x v="24"/>
    <x v="1"/>
    <s v="Brazil"/>
    <x v="13"/>
    <n v="0"/>
  </r>
  <r>
    <s v="INCREMENTAL"/>
    <s v="Media"/>
    <m/>
    <m/>
    <m/>
    <m/>
    <x v="24"/>
    <x v="2"/>
    <s v="Brazil"/>
    <x v="13"/>
    <n v="0"/>
  </r>
  <r>
    <s v="INCREMENTAL"/>
    <s v="Media"/>
    <m/>
    <m/>
    <m/>
    <m/>
    <x v="24"/>
    <x v="3"/>
    <s v="Brazil"/>
    <x v="13"/>
    <n v="0"/>
  </r>
  <r>
    <s v="BASE"/>
    <s v="BaseLine"/>
    <m/>
    <m/>
    <m/>
    <m/>
    <x v="25"/>
    <x v="0"/>
    <s v="Brazil"/>
    <x v="13"/>
    <n v="0"/>
  </r>
  <r>
    <s v="BASE"/>
    <s v="BaseLine"/>
    <m/>
    <m/>
    <m/>
    <m/>
    <x v="25"/>
    <x v="1"/>
    <s v="Brazil"/>
    <x v="13"/>
    <n v="263.32695714004802"/>
  </r>
  <r>
    <s v="BASE"/>
    <s v="BaseLine"/>
    <m/>
    <m/>
    <m/>
    <m/>
    <x v="25"/>
    <x v="2"/>
    <s v="Brazil"/>
    <x v="13"/>
    <n v="0"/>
  </r>
  <r>
    <s v="BASE"/>
    <s v="BaseLine"/>
    <m/>
    <m/>
    <m/>
    <m/>
    <x v="25"/>
    <x v="3"/>
    <s v="Brazil"/>
    <x v="13"/>
    <n v="0"/>
  </r>
  <r>
    <s v="BASE"/>
    <s v="BaseLine"/>
    <m/>
    <m/>
    <m/>
    <m/>
    <x v="26"/>
    <x v="0"/>
    <s v="Brazil"/>
    <x v="13"/>
    <n v="0"/>
  </r>
  <r>
    <s v="BASE"/>
    <s v="BaseLine"/>
    <m/>
    <m/>
    <m/>
    <m/>
    <x v="26"/>
    <x v="1"/>
    <s v="Brazil"/>
    <x v="13"/>
    <n v="0"/>
  </r>
  <r>
    <s v="BASE"/>
    <s v="BaseLine"/>
    <m/>
    <m/>
    <m/>
    <m/>
    <x v="26"/>
    <x v="2"/>
    <s v="Brazil"/>
    <x v="13"/>
    <n v="0"/>
  </r>
  <r>
    <s v="BASE"/>
    <s v="BaseLine"/>
    <m/>
    <m/>
    <m/>
    <m/>
    <x v="26"/>
    <x v="3"/>
    <s v="Brazil"/>
    <x v="13"/>
    <n v="0"/>
  </r>
  <r>
    <s v="INCREMENTAL"/>
    <s v="Media"/>
    <m/>
    <m/>
    <m/>
    <m/>
    <x v="27"/>
    <x v="0"/>
    <s v="Brazil"/>
    <x v="13"/>
    <n v="0"/>
  </r>
  <r>
    <s v="INCREMENTAL"/>
    <s v="Media"/>
    <m/>
    <m/>
    <m/>
    <m/>
    <x v="27"/>
    <x v="1"/>
    <s v="Brazil"/>
    <x v="13"/>
    <n v="0"/>
  </r>
  <r>
    <s v="INCREMENTAL"/>
    <s v="Media"/>
    <m/>
    <m/>
    <m/>
    <m/>
    <x v="27"/>
    <x v="2"/>
    <s v="Brazil"/>
    <x v="13"/>
    <n v="0"/>
  </r>
  <r>
    <s v="INCREMENTAL"/>
    <s v="Media"/>
    <m/>
    <m/>
    <m/>
    <m/>
    <x v="27"/>
    <x v="3"/>
    <s v="Brazil"/>
    <x v="13"/>
    <n v="0"/>
  </r>
  <r>
    <s v="INCREMENTAL"/>
    <s v="Media"/>
    <m/>
    <m/>
    <m/>
    <m/>
    <x v="28"/>
    <x v="0"/>
    <s v="Brazil"/>
    <x v="13"/>
    <n v="0"/>
  </r>
  <r>
    <s v="INCREMENTAL"/>
    <s v="Media"/>
    <m/>
    <m/>
    <m/>
    <m/>
    <x v="28"/>
    <x v="1"/>
    <s v="Brazil"/>
    <x v="13"/>
    <n v="0"/>
  </r>
  <r>
    <s v="INCREMENTAL"/>
    <s v="Media"/>
    <m/>
    <m/>
    <m/>
    <m/>
    <x v="28"/>
    <x v="2"/>
    <s v="Brazil"/>
    <x v="13"/>
    <n v="0"/>
  </r>
  <r>
    <s v="INCREMENTAL"/>
    <s v="Media"/>
    <m/>
    <m/>
    <m/>
    <m/>
    <x v="28"/>
    <x v="3"/>
    <s v="Brazil"/>
    <x v="13"/>
    <n v="0"/>
  </r>
  <r>
    <s v="BASE"/>
    <s v="BaseLine"/>
    <m/>
    <m/>
    <m/>
    <m/>
    <x v="29"/>
    <x v="0"/>
    <s v="Brazil"/>
    <x v="13"/>
    <n v="0"/>
  </r>
  <r>
    <s v="BASE"/>
    <s v="BaseLine"/>
    <m/>
    <m/>
    <m/>
    <m/>
    <x v="29"/>
    <x v="1"/>
    <s v="Brazil"/>
    <x v="13"/>
    <n v="489.53647539650302"/>
  </r>
  <r>
    <s v="BASE"/>
    <s v="BaseLine"/>
    <m/>
    <m/>
    <m/>
    <m/>
    <x v="29"/>
    <x v="2"/>
    <s v="Brazil"/>
    <x v="13"/>
    <n v="0"/>
  </r>
  <r>
    <s v="BASE"/>
    <s v="BaseLine"/>
    <m/>
    <m/>
    <m/>
    <m/>
    <x v="29"/>
    <x v="3"/>
    <s v="Brazil"/>
    <x v="13"/>
    <n v="0"/>
  </r>
  <r>
    <s v="BASE"/>
    <s v="BaseLine"/>
    <m/>
    <m/>
    <m/>
    <m/>
    <x v="30"/>
    <x v="0"/>
    <s v="Brazil"/>
    <x v="13"/>
    <n v="0"/>
  </r>
  <r>
    <s v="BASE"/>
    <s v="BaseLine"/>
    <m/>
    <m/>
    <m/>
    <m/>
    <x v="30"/>
    <x v="1"/>
    <s v="Brazil"/>
    <x v="13"/>
    <n v="672.20718945208296"/>
  </r>
  <r>
    <s v="BASE"/>
    <s v="BaseLine"/>
    <m/>
    <m/>
    <m/>
    <m/>
    <x v="30"/>
    <x v="2"/>
    <s v="Brazil"/>
    <x v="13"/>
    <n v="0"/>
  </r>
  <r>
    <s v="BASE"/>
    <s v="BaseLine"/>
    <m/>
    <m/>
    <m/>
    <m/>
    <x v="30"/>
    <x v="3"/>
    <s v="Brazil"/>
    <x v="13"/>
    <n v="0"/>
  </r>
  <r>
    <s v="INCREMENTAL"/>
    <s v="Media"/>
    <m/>
    <m/>
    <m/>
    <m/>
    <x v="31"/>
    <x v="0"/>
    <s v="Brazil"/>
    <x v="13"/>
    <n v="0"/>
  </r>
  <r>
    <s v="INCREMENTAL"/>
    <s v="Media"/>
    <m/>
    <m/>
    <m/>
    <m/>
    <x v="31"/>
    <x v="1"/>
    <s v="Brazil"/>
    <x v="13"/>
    <n v="0"/>
  </r>
  <r>
    <s v="INCREMENTAL"/>
    <s v="Media"/>
    <m/>
    <m/>
    <m/>
    <m/>
    <x v="31"/>
    <x v="2"/>
    <s v="Brazil"/>
    <x v="13"/>
    <n v="0"/>
  </r>
  <r>
    <s v="INCREMENTAL"/>
    <s v="Media"/>
    <m/>
    <m/>
    <m/>
    <m/>
    <x v="31"/>
    <x v="3"/>
    <s v="Brazil"/>
    <x v="13"/>
    <n v="0"/>
  </r>
  <r>
    <m/>
    <m/>
    <m/>
    <m/>
    <m/>
    <m/>
    <x v="32"/>
    <x v="0"/>
    <s v="Brazil"/>
    <x v="13"/>
    <n v="1288.8368238743701"/>
  </r>
  <r>
    <m/>
    <m/>
    <m/>
    <m/>
    <m/>
    <m/>
    <x v="32"/>
    <x v="1"/>
    <s v="Brazil"/>
    <x v="13"/>
    <n v="943.82215052234096"/>
  </r>
  <r>
    <m/>
    <m/>
    <m/>
    <m/>
    <m/>
    <m/>
    <x v="32"/>
    <x v="2"/>
    <s v="Brazil"/>
    <x v="13"/>
    <n v="1761.1350863528301"/>
  </r>
  <r>
    <m/>
    <m/>
    <m/>
    <m/>
    <m/>
    <m/>
    <x v="32"/>
    <x v="3"/>
    <s v="Brazil"/>
    <x v="13"/>
    <n v="932.29799996955103"/>
  </r>
  <r>
    <s v="BASE"/>
    <s v="BaseLine"/>
    <m/>
    <m/>
    <m/>
    <m/>
    <x v="33"/>
    <x v="0"/>
    <s v="Brazil"/>
    <x v="13"/>
    <n v="-386.35503639989503"/>
  </r>
  <r>
    <s v="BASE"/>
    <s v="BaseLine"/>
    <m/>
    <m/>
    <m/>
    <m/>
    <x v="33"/>
    <x v="1"/>
    <s v="Brazil"/>
    <x v="13"/>
    <n v="-1051.70798844206"/>
  </r>
  <r>
    <s v="BASE"/>
    <s v="BaseLine"/>
    <m/>
    <m/>
    <m/>
    <m/>
    <x v="33"/>
    <x v="2"/>
    <s v="Brazil"/>
    <x v="13"/>
    <n v="-525.05650695762995"/>
  </r>
  <r>
    <s v="BASE"/>
    <s v="BaseLine"/>
    <m/>
    <m/>
    <m/>
    <m/>
    <x v="33"/>
    <x v="3"/>
    <s v="Brazil"/>
    <x v="13"/>
    <n v="-327.94399705576899"/>
  </r>
  <r>
    <s v="BASE"/>
    <s v="BaseLine"/>
    <m/>
    <m/>
    <m/>
    <m/>
    <x v="34"/>
    <x v="0"/>
    <s v="Brazil"/>
    <x v="13"/>
    <n v="0"/>
  </r>
  <r>
    <s v="BASE"/>
    <s v="BaseLine"/>
    <m/>
    <m/>
    <m/>
    <m/>
    <x v="34"/>
    <x v="1"/>
    <s v="Brazil"/>
    <x v="13"/>
    <n v="0"/>
  </r>
  <r>
    <s v="BASE"/>
    <s v="BaseLine"/>
    <m/>
    <m/>
    <m/>
    <m/>
    <x v="34"/>
    <x v="2"/>
    <s v="Brazil"/>
    <x v="13"/>
    <n v="0"/>
  </r>
  <r>
    <s v="BASE"/>
    <s v="BaseLine"/>
    <m/>
    <m/>
    <m/>
    <m/>
    <x v="34"/>
    <x v="3"/>
    <s v="Brazil"/>
    <x v="13"/>
    <n v="0"/>
  </r>
  <r>
    <s v="BASE"/>
    <s v="BaseLine"/>
    <s v="NY"/>
    <m/>
    <m/>
    <m/>
    <x v="35"/>
    <x v="0"/>
    <s v="Brazil"/>
    <x v="13"/>
    <n v="0"/>
  </r>
  <r>
    <s v="BASE"/>
    <s v="BaseLine"/>
    <s v="NY"/>
    <m/>
    <m/>
    <m/>
    <x v="35"/>
    <x v="1"/>
    <s v="Brazil"/>
    <x v="13"/>
    <n v="0"/>
  </r>
  <r>
    <s v="BASE"/>
    <s v="BaseLine"/>
    <s v="NY"/>
    <m/>
    <m/>
    <m/>
    <x v="35"/>
    <x v="2"/>
    <s v="Brazil"/>
    <x v="13"/>
    <n v="0"/>
  </r>
  <r>
    <s v="BASE"/>
    <s v="BaseLine"/>
    <s v="NY"/>
    <m/>
    <m/>
    <m/>
    <x v="35"/>
    <x v="3"/>
    <s v="Brazil"/>
    <x v="13"/>
    <n v="0"/>
  </r>
  <r>
    <s v="BASE"/>
    <s v="BaseLine"/>
    <s v="PL_Dummy"/>
    <m/>
    <m/>
    <m/>
    <x v="36"/>
    <x v="0"/>
    <s v="Brazil"/>
    <x v="13"/>
    <n v="0"/>
  </r>
  <r>
    <s v="BASE"/>
    <s v="BaseLine"/>
    <s v="PL_Dummy"/>
    <m/>
    <m/>
    <m/>
    <x v="36"/>
    <x v="1"/>
    <s v="Brazil"/>
    <x v="13"/>
    <n v="0"/>
  </r>
  <r>
    <s v="BASE"/>
    <s v="BaseLine"/>
    <s v="PL_Dummy"/>
    <m/>
    <m/>
    <m/>
    <x v="36"/>
    <x v="2"/>
    <s v="Brazil"/>
    <x v="13"/>
    <n v="0"/>
  </r>
  <r>
    <s v="BASE"/>
    <s v="BaseLine"/>
    <s v="PL_Dummy"/>
    <m/>
    <m/>
    <m/>
    <x v="36"/>
    <x v="3"/>
    <s v="Brazil"/>
    <x v="13"/>
    <n v="0"/>
  </r>
  <r>
    <s v="BASE"/>
    <s v="BaseLine"/>
    <s v="PL_Dummy"/>
    <m/>
    <m/>
    <m/>
    <x v="37"/>
    <x v="0"/>
    <s v="Brazil"/>
    <x v="13"/>
    <n v="0"/>
  </r>
  <r>
    <s v="BASE"/>
    <s v="BaseLine"/>
    <s v="PL_Dummy"/>
    <m/>
    <m/>
    <m/>
    <x v="37"/>
    <x v="1"/>
    <s v="Brazil"/>
    <x v="13"/>
    <n v="0"/>
  </r>
  <r>
    <s v="BASE"/>
    <s v="BaseLine"/>
    <s v="PL_Dummy"/>
    <m/>
    <m/>
    <m/>
    <x v="37"/>
    <x v="2"/>
    <s v="Brazil"/>
    <x v="13"/>
    <n v="0"/>
  </r>
  <r>
    <s v="BASE"/>
    <s v="BaseLine"/>
    <s v="PL_Dummy"/>
    <m/>
    <m/>
    <m/>
    <x v="37"/>
    <x v="3"/>
    <s v="Brazil"/>
    <x v="13"/>
    <n v="0"/>
  </r>
  <r>
    <s v="BASE"/>
    <s v="BaseLine"/>
    <m/>
    <m/>
    <m/>
    <m/>
    <x v="38"/>
    <x v="0"/>
    <s v="Brazil"/>
    <x v="13"/>
    <n v="0"/>
  </r>
  <r>
    <s v="BASE"/>
    <s v="BaseLine"/>
    <m/>
    <m/>
    <m/>
    <m/>
    <x v="38"/>
    <x v="1"/>
    <s v="Brazil"/>
    <x v="13"/>
    <n v="0"/>
  </r>
  <r>
    <s v="BASE"/>
    <s v="BaseLine"/>
    <m/>
    <m/>
    <m/>
    <m/>
    <x v="38"/>
    <x v="2"/>
    <s v="Brazil"/>
    <x v="13"/>
    <n v="0"/>
  </r>
  <r>
    <s v="BASE"/>
    <s v="BaseLine"/>
    <m/>
    <m/>
    <m/>
    <m/>
    <x v="38"/>
    <x v="3"/>
    <s v="Brazil"/>
    <x v="13"/>
    <n v="0"/>
  </r>
  <r>
    <s v="BASE"/>
    <s v="BaseLine"/>
    <m/>
    <m/>
    <m/>
    <m/>
    <x v="39"/>
    <x v="0"/>
    <s v="Brazil"/>
    <x v="13"/>
    <n v="0"/>
  </r>
  <r>
    <s v="BASE"/>
    <s v="BaseLine"/>
    <m/>
    <m/>
    <m/>
    <m/>
    <x v="39"/>
    <x v="1"/>
    <s v="Brazil"/>
    <x v="13"/>
    <n v="0"/>
  </r>
  <r>
    <s v="BASE"/>
    <s v="BaseLine"/>
    <m/>
    <m/>
    <m/>
    <m/>
    <x v="39"/>
    <x v="2"/>
    <s v="Brazil"/>
    <x v="13"/>
    <n v="0"/>
  </r>
  <r>
    <s v="BASE"/>
    <s v="BaseLine"/>
    <m/>
    <m/>
    <m/>
    <m/>
    <x v="39"/>
    <x v="3"/>
    <s v="Brazil"/>
    <x v="13"/>
    <n v="0"/>
  </r>
  <r>
    <s v="BASE"/>
    <s v="BaseLine"/>
    <s v="PL_Dummy"/>
    <m/>
    <m/>
    <m/>
    <x v="40"/>
    <x v="0"/>
    <s v="Brazil"/>
    <x v="13"/>
    <n v="0"/>
  </r>
  <r>
    <s v="BASE"/>
    <s v="BaseLine"/>
    <s v="PL_Dummy"/>
    <m/>
    <m/>
    <m/>
    <x v="40"/>
    <x v="1"/>
    <s v="Brazil"/>
    <x v="13"/>
    <n v="0"/>
  </r>
  <r>
    <s v="BASE"/>
    <s v="BaseLine"/>
    <s v="PL_Dummy"/>
    <m/>
    <m/>
    <m/>
    <x v="40"/>
    <x v="2"/>
    <s v="Brazil"/>
    <x v="13"/>
    <n v="0"/>
  </r>
  <r>
    <s v="BASE"/>
    <s v="BaseLine"/>
    <s v="PL_Dummy"/>
    <m/>
    <m/>
    <m/>
    <x v="40"/>
    <x v="3"/>
    <s v="Brazil"/>
    <x v="13"/>
    <n v="0"/>
  </r>
  <r>
    <s v="BASE"/>
    <s v="BaseLine"/>
    <m/>
    <m/>
    <m/>
    <m/>
    <x v="41"/>
    <x v="0"/>
    <s v="Brazil"/>
    <x v="13"/>
    <n v="0"/>
  </r>
  <r>
    <s v="BASE"/>
    <s v="BaseLine"/>
    <m/>
    <m/>
    <m/>
    <m/>
    <x v="41"/>
    <x v="1"/>
    <s v="Brazil"/>
    <x v="13"/>
    <n v="0"/>
  </r>
  <r>
    <s v="BASE"/>
    <s v="BaseLine"/>
    <m/>
    <m/>
    <m/>
    <m/>
    <x v="41"/>
    <x v="2"/>
    <s v="Brazil"/>
    <x v="13"/>
    <n v="3019.3989456945901"/>
  </r>
  <r>
    <s v="BASE"/>
    <s v="BaseLine"/>
    <m/>
    <m/>
    <m/>
    <m/>
    <x v="41"/>
    <x v="3"/>
    <s v="Brazil"/>
    <x v="13"/>
    <n v="0"/>
  </r>
  <r>
    <s v="BASE"/>
    <s v="BaseLine"/>
    <m/>
    <m/>
    <m/>
    <m/>
    <x v="42"/>
    <x v="0"/>
    <s v="Brazil"/>
    <x v="13"/>
    <n v="0"/>
  </r>
  <r>
    <s v="BASE"/>
    <s v="BaseLine"/>
    <m/>
    <m/>
    <m/>
    <m/>
    <x v="42"/>
    <x v="1"/>
    <s v="Brazil"/>
    <x v="13"/>
    <n v="0"/>
  </r>
  <r>
    <s v="BASE"/>
    <s v="BaseLine"/>
    <m/>
    <m/>
    <m/>
    <m/>
    <x v="42"/>
    <x v="2"/>
    <s v="Brazil"/>
    <x v="13"/>
    <n v="2701.4182281415701"/>
  </r>
  <r>
    <s v="BASE"/>
    <s v="BaseLine"/>
    <m/>
    <m/>
    <m/>
    <m/>
    <x v="42"/>
    <x v="3"/>
    <s v="Brazil"/>
    <x v="13"/>
    <n v="0"/>
  </r>
  <r>
    <s v="BASE"/>
    <s v="BaseLine"/>
    <m/>
    <m/>
    <m/>
    <m/>
    <x v="43"/>
    <x v="0"/>
    <s v="Brazil"/>
    <x v="13"/>
    <n v="0"/>
  </r>
  <r>
    <s v="BASE"/>
    <s v="BaseLine"/>
    <m/>
    <m/>
    <m/>
    <m/>
    <x v="43"/>
    <x v="1"/>
    <s v="Brazil"/>
    <x v="13"/>
    <n v="0"/>
  </r>
  <r>
    <s v="BASE"/>
    <s v="BaseLine"/>
    <m/>
    <m/>
    <m/>
    <m/>
    <x v="43"/>
    <x v="2"/>
    <s v="Brazil"/>
    <x v="13"/>
    <n v="0"/>
  </r>
  <r>
    <s v="BASE"/>
    <s v="BaseLine"/>
    <m/>
    <m/>
    <m/>
    <m/>
    <x v="43"/>
    <x v="3"/>
    <s v="Brazil"/>
    <x v="13"/>
    <n v="0"/>
  </r>
  <r>
    <s v="INCREMENTAL"/>
    <s v="Media"/>
    <m/>
    <m/>
    <m/>
    <m/>
    <x v="44"/>
    <x v="0"/>
    <s v="Brazil"/>
    <x v="13"/>
    <n v="0"/>
  </r>
  <r>
    <s v="INCREMENTAL"/>
    <s v="Media"/>
    <m/>
    <m/>
    <m/>
    <m/>
    <x v="44"/>
    <x v="1"/>
    <s v="Brazil"/>
    <x v="13"/>
    <n v="0"/>
  </r>
  <r>
    <s v="INCREMENTAL"/>
    <s v="Media"/>
    <m/>
    <m/>
    <m/>
    <m/>
    <x v="44"/>
    <x v="2"/>
    <s v="Brazil"/>
    <x v="13"/>
    <n v="0"/>
  </r>
  <r>
    <s v="INCREMENTAL"/>
    <s v="Media"/>
    <m/>
    <m/>
    <m/>
    <m/>
    <x v="44"/>
    <x v="3"/>
    <s v="Brazil"/>
    <x v="13"/>
    <n v="0"/>
  </r>
  <r>
    <s v="INCREMENTAL"/>
    <s v="Media"/>
    <m/>
    <m/>
    <m/>
    <m/>
    <x v="45"/>
    <x v="0"/>
    <s v="Brazil"/>
    <x v="13"/>
    <n v="0"/>
  </r>
  <r>
    <s v="INCREMENTAL"/>
    <s v="Media"/>
    <m/>
    <m/>
    <m/>
    <m/>
    <x v="45"/>
    <x v="1"/>
    <s v="Brazil"/>
    <x v="13"/>
    <n v="0"/>
  </r>
  <r>
    <s v="INCREMENTAL"/>
    <s v="Media"/>
    <m/>
    <m/>
    <m/>
    <m/>
    <x v="45"/>
    <x v="2"/>
    <s v="Brazil"/>
    <x v="13"/>
    <n v="0"/>
  </r>
  <r>
    <s v="INCREMENTAL"/>
    <s v="Media"/>
    <m/>
    <m/>
    <m/>
    <m/>
    <x v="45"/>
    <x v="3"/>
    <s v="Brazil"/>
    <x v="13"/>
    <n v="0"/>
  </r>
  <r>
    <s v="BASE"/>
    <s v="BaseLine"/>
    <m/>
    <m/>
    <m/>
    <m/>
    <x v="46"/>
    <x v="0"/>
    <s v="Brazil"/>
    <x v="13"/>
    <n v="0"/>
  </r>
  <r>
    <s v="BASE"/>
    <s v="BaseLine"/>
    <m/>
    <m/>
    <m/>
    <m/>
    <x v="46"/>
    <x v="1"/>
    <s v="Brazil"/>
    <x v="13"/>
    <n v="0"/>
  </r>
  <r>
    <s v="BASE"/>
    <s v="BaseLine"/>
    <m/>
    <m/>
    <m/>
    <m/>
    <x v="46"/>
    <x v="2"/>
    <s v="Brazil"/>
    <x v="13"/>
    <n v="0"/>
  </r>
  <r>
    <s v="BASE"/>
    <s v="BaseLine"/>
    <m/>
    <m/>
    <m/>
    <m/>
    <x v="46"/>
    <x v="3"/>
    <s v="Brazil"/>
    <x v="13"/>
    <n v="0"/>
  </r>
  <r>
    <s v="INCREMENTAL"/>
    <s v="Media"/>
    <m/>
    <m/>
    <m/>
    <m/>
    <x v="47"/>
    <x v="0"/>
    <s v="Brazil"/>
    <x v="13"/>
    <n v="0"/>
  </r>
  <r>
    <s v="INCREMENTAL"/>
    <s v="Media"/>
    <m/>
    <m/>
    <m/>
    <m/>
    <x v="47"/>
    <x v="1"/>
    <s v="Brazil"/>
    <x v="13"/>
    <n v="0"/>
  </r>
  <r>
    <s v="INCREMENTAL"/>
    <s v="Media"/>
    <m/>
    <m/>
    <m/>
    <m/>
    <x v="47"/>
    <x v="2"/>
    <s v="Brazil"/>
    <x v="13"/>
    <n v="0"/>
  </r>
  <r>
    <s v="INCREMENTAL"/>
    <s v="Media"/>
    <m/>
    <m/>
    <m/>
    <m/>
    <x v="47"/>
    <x v="3"/>
    <s v="Brazil"/>
    <x v="13"/>
    <n v="0"/>
  </r>
  <r>
    <s v="INCREMENTAL"/>
    <s v="Media"/>
    <m/>
    <m/>
    <m/>
    <m/>
    <x v="48"/>
    <x v="0"/>
    <s v="Brazil"/>
    <x v="13"/>
    <n v="0"/>
  </r>
  <r>
    <s v="INCREMENTAL"/>
    <s v="Media"/>
    <m/>
    <m/>
    <m/>
    <m/>
    <x v="48"/>
    <x v="1"/>
    <s v="Brazil"/>
    <x v="13"/>
    <n v="0"/>
  </r>
  <r>
    <s v="INCREMENTAL"/>
    <s v="Media"/>
    <m/>
    <m/>
    <m/>
    <m/>
    <x v="48"/>
    <x v="2"/>
    <s v="Brazil"/>
    <x v="13"/>
    <n v="0"/>
  </r>
  <r>
    <s v="INCREMENTAL"/>
    <s v="Media"/>
    <m/>
    <m/>
    <m/>
    <m/>
    <x v="48"/>
    <x v="3"/>
    <s v="Brazil"/>
    <x v="13"/>
    <n v="0"/>
  </r>
  <r>
    <s v="INCREMENTAL"/>
    <s v="Media"/>
    <m/>
    <m/>
    <m/>
    <m/>
    <x v="49"/>
    <x v="0"/>
    <s v="Brazil"/>
    <x v="13"/>
    <n v="0"/>
  </r>
  <r>
    <s v="INCREMENTAL"/>
    <s v="Media"/>
    <m/>
    <m/>
    <m/>
    <m/>
    <x v="49"/>
    <x v="1"/>
    <s v="Brazil"/>
    <x v="13"/>
    <n v="0"/>
  </r>
  <r>
    <s v="INCREMENTAL"/>
    <s v="Media"/>
    <m/>
    <m/>
    <m/>
    <m/>
    <x v="49"/>
    <x v="2"/>
    <s v="Brazil"/>
    <x v="13"/>
    <n v="0"/>
  </r>
  <r>
    <s v="INCREMENTAL"/>
    <s v="Media"/>
    <m/>
    <m/>
    <m/>
    <m/>
    <x v="49"/>
    <x v="3"/>
    <s v="Brazil"/>
    <x v="13"/>
    <n v="0"/>
  </r>
  <r>
    <s v="BASE"/>
    <s v="BaseLine"/>
    <m/>
    <m/>
    <m/>
    <m/>
    <x v="50"/>
    <x v="0"/>
    <s v="Brazil"/>
    <x v="13"/>
    <n v="0"/>
  </r>
  <r>
    <s v="BASE"/>
    <s v="BaseLine"/>
    <m/>
    <m/>
    <m/>
    <m/>
    <x v="50"/>
    <x v="1"/>
    <s v="Brazil"/>
    <x v="13"/>
    <n v="0"/>
  </r>
  <r>
    <s v="BASE"/>
    <s v="BaseLine"/>
    <m/>
    <m/>
    <m/>
    <m/>
    <x v="50"/>
    <x v="2"/>
    <s v="Brazil"/>
    <x v="13"/>
    <n v="0"/>
  </r>
  <r>
    <s v="BASE"/>
    <s v="BaseLine"/>
    <m/>
    <m/>
    <m/>
    <m/>
    <x v="50"/>
    <x v="3"/>
    <s v="Brazil"/>
    <x v="13"/>
    <n v="0"/>
  </r>
  <r>
    <s v="BASE"/>
    <s v="BaseLine"/>
    <m/>
    <m/>
    <m/>
    <m/>
    <x v="51"/>
    <x v="0"/>
    <s v="Brazil"/>
    <x v="13"/>
    <n v="0"/>
  </r>
  <r>
    <s v="BASE"/>
    <s v="BaseLine"/>
    <m/>
    <m/>
    <m/>
    <m/>
    <x v="51"/>
    <x v="1"/>
    <s v="Brazil"/>
    <x v="13"/>
    <n v="0"/>
  </r>
  <r>
    <s v="BASE"/>
    <s v="BaseLine"/>
    <m/>
    <m/>
    <m/>
    <m/>
    <x v="51"/>
    <x v="2"/>
    <s v="Brazil"/>
    <x v="13"/>
    <n v="0"/>
  </r>
  <r>
    <s v="BASE"/>
    <s v="BaseLine"/>
    <m/>
    <m/>
    <m/>
    <m/>
    <x v="51"/>
    <x v="3"/>
    <s v="Brazil"/>
    <x v="13"/>
    <n v="0"/>
  </r>
  <r>
    <s v="INCREMENTAL"/>
    <s v="Media"/>
    <m/>
    <m/>
    <m/>
    <m/>
    <x v="52"/>
    <x v="0"/>
    <s v="Brazil"/>
    <x v="13"/>
    <n v="0"/>
  </r>
  <r>
    <s v="INCREMENTAL"/>
    <s v="Media"/>
    <m/>
    <m/>
    <m/>
    <m/>
    <x v="52"/>
    <x v="1"/>
    <s v="Brazil"/>
    <x v="13"/>
    <n v="0"/>
  </r>
  <r>
    <s v="INCREMENTAL"/>
    <s v="Media"/>
    <m/>
    <m/>
    <m/>
    <m/>
    <x v="52"/>
    <x v="2"/>
    <s v="Brazil"/>
    <x v="13"/>
    <n v="0"/>
  </r>
  <r>
    <s v="INCREMENTAL"/>
    <s v="Media"/>
    <m/>
    <m/>
    <m/>
    <m/>
    <x v="52"/>
    <x v="3"/>
    <s v="Brazil"/>
    <x v="13"/>
    <n v="0"/>
  </r>
  <r>
    <s v="BASE"/>
    <s v="BaseLine"/>
    <m/>
    <m/>
    <m/>
    <m/>
    <x v="53"/>
    <x v="0"/>
    <s v="Brazil"/>
    <x v="13"/>
    <n v="-200.43040793281199"/>
  </r>
  <r>
    <s v="BASE"/>
    <s v="BaseLine"/>
    <m/>
    <m/>
    <m/>
    <m/>
    <x v="53"/>
    <x v="1"/>
    <s v="Brazil"/>
    <x v="13"/>
    <n v="-146.77626767099301"/>
  </r>
  <r>
    <s v="BASE"/>
    <s v="BaseLine"/>
    <m/>
    <m/>
    <m/>
    <m/>
    <x v="53"/>
    <x v="2"/>
    <s v="Brazil"/>
    <x v="13"/>
    <n v="-273.87875427191699"/>
  </r>
  <r>
    <s v="BASE"/>
    <s v="BaseLine"/>
    <m/>
    <m/>
    <m/>
    <m/>
    <x v="53"/>
    <x v="3"/>
    <s v="Brazil"/>
    <x v="13"/>
    <n v="-144.98411667593399"/>
  </r>
  <r>
    <s v="BASE"/>
    <s v="BaseLine"/>
    <m/>
    <m/>
    <m/>
    <m/>
    <x v="54"/>
    <x v="0"/>
    <s v="Brazil"/>
    <x v="13"/>
    <n v="-454.55514201630001"/>
  </r>
  <r>
    <s v="BASE"/>
    <s v="BaseLine"/>
    <m/>
    <m/>
    <m/>
    <m/>
    <x v="54"/>
    <x v="1"/>
    <s v="Brazil"/>
    <x v="13"/>
    <n v="-2268.8635927892001"/>
  </r>
  <r>
    <s v="BASE"/>
    <s v="BaseLine"/>
    <m/>
    <m/>
    <m/>
    <m/>
    <x v="54"/>
    <x v="2"/>
    <s v="Brazil"/>
    <x v="13"/>
    <n v="-2462.4630958152002"/>
  </r>
  <r>
    <s v="BASE"/>
    <s v="BaseLine"/>
    <m/>
    <m/>
    <m/>
    <m/>
    <x v="54"/>
    <x v="3"/>
    <s v="Brazil"/>
    <x v="13"/>
    <n v="-438.95970690261601"/>
  </r>
  <r>
    <s v="INCREMENTAL"/>
    <s v="Media"/>
    <m/>
    <m/>
    <m/>
    <m/>
    <x v="0"/>
    <x v="0"/>
    <s v="Brazil"/>
    <x v="14"/>
    <n v="0"/>
  </r>
  <r>
    <s v="INCREMENTAL"/>
    <s v="Media"/>
    <m/>
    <m/>
    <m/>
    <m/>
    <x v="0"/>
    <x v="1"/>
    <s v="Brazil"/>
    <x v="14"/>
    <n v="0"/>
  </r>
  <r>
    <s v="INCREMENTAL"/>
    <s v="Media"/>
    <m/>
    <m/>
    <m/>
    <m/>
    <x v="0"/>
    <x v="2"/>
    <s v="Brazil"/>
    <x v="14"/>
    <n v="0"/>
  </r>
  <r>
    <s v="INCREMENTAL"/>
    <s v="Media"/>
    <m/>
    <m/>
    <m/>
    <m/>
    <x v="0"/>
    <x v="3"/>
    <s v="Brazil"/>
    <x v="14"/>
    <n v="0"/>
  </r>
  <r>
    <s v="INCREMENTAL"/>
    <s v="Media"/>
    <m/>
    <m/>
    <m/>
    <m/>
    <x v="1"/>
    <x v="0"/>
    <s v="Brazil"/>
    <x v="14"/>
    <n v="0"/>
  </r>
  <r>
    <s v="INCREMENTAL"/>
    <s v="Media"/>
    <m/>
    <m/>
    <m/>
    <m/>
    <x v="1"/>
    <x v="1"/>
    <s v="Brazil"/>
    <x v="14"/>
    <n v="0"/>
  </r>
  <r>
    <s v="INCREMENTAL"/>
    <s v="Media"/>
    <m/>
    <m/>
    <m/>
    <m/>
    <x v="1"/>
    <x v="2"/>
    <s v="Brazil"/>
    <x v="14"/>
    <n v="0"/>
  </r>
  <r>
    <s v="INCREMENTAL"/>
    <s v="Media"/>
    <m/>
    <m/>
    <m/>
    <m/>
    <x v="1"/>
    <x v="3"/>
    <s v="Brazil"/>
    <x v="14"/>
    <n v="0"/>
  </r>
  <r>
    <s v="INCREMENTAL"/>
    <s v="Media"/>
    <m/>
    <m/>
    <m/>
    <m/>
    <x v="2"/>
    <x v="0"/>
    <s v="Brazil"/>
    <x v="14"/>
    <n v="0"/>
  </r>
  <r>
    <s v="INCREMENTAL"/>
    <s v="Media"/>
    <m/>
    <m/>
    <m/>
    <m/>
    <x v="2"/>
    <x v="1"/>
    <s v="Brazil"/>
    <x v="14"/>
    <n v="0"/>
  </r>
  <r>
    <s v="INCREMENTAL"/>
    <s v="Media"/>
    <m/>
    <m/>
    <m/>
    <m/>
    <x v="2"/>
    <x v="2"/>
    <s v="Brazil"/>
    <x v="14"/>
    <n v="0"/>
  </r>
  <r>
    <s v="INCREMENTAL"/>
    <s v="Media"/>
    <m/>
    <m/>
    <m/>
    <m/>
    <x v="2"/>
    <x v="3"/>
    <s v="Brazil"/>
    <x v="14"/>
    <n v="0"/>
  </r>
  <r>
    <s v="BASE"/>
    <s v="BaseLine"/>
    <m/>
    <m/>
    <m/>
    <m/>
    <x v="3"/>
    <x v="0"/>
    <s v="Brazil"/>
    <x v="14"/>
    <n v="0"/>
  </r>
  <r>
    <s v="BASE"/>
    <s v="BaseLine"/>
    <m/>
    <m/>
    <m/>
    <m/>
    <x v="3"/>
    <x v="1"/>
    <s v="Brazil"/>
    <x v="14"/>
    <n v="0"/>
  </r>
  <r>
    <s v="BASE"/>
    <s v="BaseLine"/>
    <m/>
    <m/>
    <m/>
    <m/>
    <x v="3"/>
    <x v="2"/>
    <s v="Brazil"/>
    <x v="14"/>
    <n v="0"/>
  </r>
  <r>
    <s v="BASE"/>
    <s v="BaseLine"/>
    <m/>
    <m/>
    <m/>
    <m/>
    <x v="3"/>
    <x v="3"/>
    <s v="Brazil"/>
    <x v="14"/>
    <n v="0"/>
  </r>
  <r>
    <s v="BASE"/>
    <s v="BaseLine"/>
    <m/>
    <m/>
    <m/>
    <m/>
    <x v="4"/>
    <x v="0"/>
    <s v="Brazil"/>
    <x v="14"/>
    <n v="0"/>
  </r>
  <r>
    <s v="BASE"/>
    <s v="BaseLine"/>
    <m/>
    <m/>
    <m/>
    <m/>
    <x v="4"/>
    <x v="1"/>
    <s v="Brazil"/>
    <x v="14"/>
    <n v="0"/>
  </r>
  <r>
    <s v="BASE"/>
    <s v="BaseLine"/>
    <m/>
    <m/>
    <m/>
    <m/>
    <x v="4"/>
    <x v="2"/>
    <s v="Brazil"/>
    <x v="14"/>
    <n v="0"/>
  </r>
  <r>
    <s v="BASE"/>
    <s v="BaseLine"/>
    <m/>
    <m/>
    <m/>
    <m/>
    <x v="4"/>
    <x v="3"/>
    <s v="Brazil"/>
    <x v="14"/>
    <n v="0"/>
  </r>
  <r>
    <s v="BASE"/>
    <s v="BaseLine"/>
    <m/>
    <m/>
    <m/>
    <m/>
    <x v="5"/>
    <x v="0"/>
    <s v="Brazil"/>
    <x v="14"/>
    <n v="0"/>
  </r>
  <r>
    <s v="BASE"/>
    <s v="BaseLine"/>
    <m/>
    <m/>
    <m/>
    <m/>
    <x v="5"/>
    <x v="1"/>
    <s v="Brazil"/>
    <x v="14"/>
    <n v="0"/>
  </r>
  <r>
    <s v="BASE"/>
    <s v="BaseLine"/>
    <m/>
    <m/>
    <m/>
    <m/>
    <x v="5"/>
    <x v="2"/>
    <s v="Brazil"/>
    <x v="14"/>
    <n v="0"/>
  </r>
  <r>
    <s v="BASE"/>
    <s v="BaseLine"/>
    <m/>
    <m/>
    <m/>
    <m/>
    <x v="5"/>
    <x v="3"/>
    <s v="Brazil"/>
    <x v="14"/>
    <n v="0"/>
  </r>
  <r>
    <s v="BASE"/>
    <s v="BaseLine"/>
    <m/>
    <m/>
    <m/>
    <m/>
    <x v="6"/>
    <x v="0"/>
    <s v="Brazil"/>
    <x v="14"/>
    <n v="0"/>
  </r>
  <r>
    <s v="BASE"/>
    <s v="BaseLine"/>
    <m/>
    <m/>
    <m/>
    <m/>
    <x v="6"/>
    <x v="1"/>
    <s v="Brazil"/>
    <x v="14"/>
    <n v="0"/>
  </r>
  <r>
    <s v="BASE"/>
    <s v="BaseLine"/>
    <m/>
    <m/>
    <m/>
    <m/>
    <x v="6"/>
    <x v="2"/>
    <s v="Brazil"/>
    <x v="14"/>
    <n v="0"/>
  </r>
  <r>
    <s v="BASE"/>
    <s v="BaseLine"/>
    <m/>
    <m/>
    <m/>
    <m/>
    <x v="6"/>
    <x v="3"/>
    <s v="Brazil"/>
    <x v="14"/>
    <n v="0"/>
  </r>
  <r>
    <s v="BASE"/>
    <s v="BaseLine"/>
    <m/>
    <m/>
    <m/>
    <m/>
    <x v="7"/>
    <x v="0"/>
    <s v="Brazil"/>
    <x v="14"/>
    <n v="0"/>
  </r>
  <r>
    <s v="BASE"/>
    <s v="BaseLine"/>
    <m/>
    <m/>
    <m/>
    <m/>
    <x v="7"/>
    <x v="1"/>
    <s v="Brazil"/>
    <x v="14"/>
    <n v="0"/>
  </r>
  <r>
    <s v="BASE"/>
    <s v="BaseLine"/>
    <m/>
    <m/>
    <m/>
    <m/>
    <x v="7"/>
    <x v="2"/>
    <s v="Brazil"/>
    <x v="14"/>
    <n v="0"/>
  </r>
  <r>
    <s v="BASE"/>
    <s v="BaseLine"/>
    <m/>
    <m/>
    <m/>
    <m/>
    <x v="7"/>
    <x v="3"/>
    <s v="Brazil"/>
    <x v="14"/>
    <n v="0"/>
  </r>
  <r>
    <s v="BASE"/>
    <s v="BaseLine"/>
    <m/>
    <m/>
    <m/>
    <m/>
    <x v="8"/>
    <x v="0"/>
    <s v="Brazil"/>
    <x v="14"/>
    <n v="166.71727278299699"/>
  </r>
  <r>
    <s v="BASE"/>
    <s v="BaseLine"/>
    <m/>
    <m/>
    <m/>
    <m/>
    <x v="8"/>
    <x v="1"/>
    <s v="Brazil"/>
    <x v="14"/>
    <n v="0"/>
  </r>
  <r>
    <s v="BASE"/>
    <s v="BaseLine"/>
    <m/>
    <m/>
    <m/>
    <m/>
    <x v="8"/>
    <x v="2"/>
    <s v="Brazil"/>
    <x v="14"/>
    <n v="0"/>
  </r>
  <r>
    <s v="BASE"/>
    <s v="BaseLine"/>
    <m/>
    <m/>
    <m/>
    <m/>
    <x v="8"/>
    <x v="3"/>
    <s v="Brazil"/>
    <x v="14"/>
    <n v="0"/>
  </r>
  <r>
    <s v="INCREMENTAL"/>
    <s v="Media"/>
    <m/>
    <m/>
    <m/>
    <m/>
    <x v="9"/>
    <x v="0"/>
    <s v="Brazil"/>
    <x v="14"/>
    <n v="0"/>
  </r>
  <r>
    <s v="INCREMENTAL"/>
    <s v="Media"/>
    <m/>
    <m/>
    <m/>
    <m/>
    <x v="9"/>
    <x v="1"/>
    <s v="Brazil"/>
    <x v="14"/>
    <n v="0"/>
  </r>
  <r>
    <s v="INCREMENTAL"/>
    <s v="Media"/>
    <m/>
    <m/>
    <m/>
    <m/>
    <x v="9"/>
    <x v="2"/>
    <s v="Brazil"/>
    <x v="14"/>
    <n v="0"/>
  </r>
  <r>
    <s v="INCREMENTAL"/>
    <s v="Media"/>
    <m/>
    <m/>
    <m/>
    <m/>
    <x v="9"/>
    <x v="3"/>
    <s v="Brazil"/>
    <x v="14"/>
    <n v="0"/>
  </r>
  <r>
    <s v="BASE"/>
    <s v="Price"/>
    <m/>
    <m/>
    <m/>
    <m/>
    <x v="10"/>
    <x v="0"/>
    <s v="Brazil"/>
    <x v="14"/>
    <n v="-971.43026418831096"/>
  </r>
  <r>
    <s v="BASE"/>
    <s v="Price"/>
    <m/>
    <m/>
    <m/>
    <m/>
    <x v="10"/>
    <x v="1"/>
    <s v="Brazil"/>
    <x v="14"/>
    <n v="0"/>
  </r>
  <r>
    <s v="BASE"/>
    <s v="Price"/>
    <m/>
    <m/>
    <m/>
    <m/>
    <x v="10"/>
    <x v="2"/>
    <s v="Brazil"/>
    <x v="14"/>
    <n v="0"/>
  </r>
  <r>
    <s v="BASE"/>
    <s v="Price"/>
    <m/>
    <m/>
    <m/>
    <m/>
    <x v="10"/>
    <x v="3"/>
    <s v="Brazil"/>
    <x v="14"/>
    <n v="0"/>
  </r>
  <r>
    <s v="BASE"/>
    <s v="Price"/>
    <m/>
    <m/>
    <m/>
    <m/>
    <x v="11"/>
    <x v="0"/>
    <s v="Brazil"/>
    <x v="14"/>
    <n v="0"/>
  </r>
  <r>
    <s v="BASE"/>
    <s v="Price"/>
    <m/>
    <m/>
    <m/>
    <m/>
    <x v="11"/>
    <x v="1"/>
    <s v="Brazil"/>
    <x v="14"/>
    <n v="0"/>
  </r>
  <r>
    <s v="BASE"/>
    <s v="Price"/>
    <m/>
    <m/>
    <m/>
    <m/>
    <x v="11"/>
    <x v="2"/>
    <s v="Brazil"/>
    <x v="14"/>
    <n v="0"/>
  </r>
  <r>
    <s v="BASE"/>
    <s v="Price"/>
    <m/>
    <m/>
    <m/>
    <m/>
    <x v="11"/>
    <x v="3"/>
    <s v="Brazil"/>
    <x v="14"/>
    <n v="0"/>
  </r>
  <r>
    <s v="BASE"/>
    <s v="BaseLine"/>
    <m/>
    <m/>
    <m/>
    <m/>
    <x v="12"/>
    <x v="0"/>
    <s v="Brazil"/>
    <x v="14"/>
    <n v="295.782818869523"/>
  </r>
  <r>
    <s v="BASE"/>
    <s v="BaseLine"/>
    <m/>
    <m/>
    <m/>
    <m/>
    <x v="12"/>
    <x v="1"/>
    <s v="Brazil"/>
    <x v="14"/>
    <n v="533.22479121948197"/>
  </r>
  <r>
    <s v="BASE"/>
    <s v="BaseLine"/>
    <m/>
    <m/>
    <m/>
    <m/>
    <x v="12"/>
    <x v="2"/>
    <s v="Brazil"/>
    <x v="14"/>
    <n v="653.70646618506805"/>
  </r>
  <r>
    <s v="BASE"/>
    <s v="BaseLine"/>
    <m/>
    <m/>
    <m/>
    <m/>
    <x v="12"/>
    <x v="3"/>
    <s v="Brazil"/>
    <x v="14"/>
    <n v="17.314130333258898"/>
  </r>
  <r>
    <s v="INCREMENTAL"/>
    <s v="Media"/>
    <m/>
    <m/>
    <m/>
    <m/>
    <x v="13"/>
    <x v="0"/>
    <s v="Brazil"/>
    <x v="14"/>
    <n v="228.73449484202001"/>
  </r>
  <r>
    <s v="INCREMENTAL"/>
    <s v="Media"/>
    <m/>
    <m/>
    <m/>
    <m/>
    <x v="13"/>
    <x v="1"/>
    <s v="Brazil"/>
    <x v="14"/>
    <n v="283.35624792510703"/>
  </r>
  <r>
    <s v="INCREMENTAL"/>
    <s v="Media"/>
    <m/>
    <m/>
    <m/>
    <m/>
    <x v="13"/>
    <x v="2"/>
    <s v="Brazil"/>
    <x v="14"/>
    <n v="251.85758678441499"/>
  </r>
  <r>
    <s v="INCREMENTAL"/>
    <s v="Media"/>
    <m/>
    <m/>
    <m/>
    <m/>
    <x v="13"/>
    <x v="3"/>
    <s v="Brazil"/>
    <x v="14"/>
    <n v="0"/>
  </r>
  <r>
    <s v="INCREMENTAL"/>
    <s v="Media"/>
    <m/>
    <m/>
    <m/>
    <m/>
    <x v="14"/>
    <x v="0"/>
    <s v="Brazil"/>
    <x v="14"/>
    <n v="0"/>
  </r>
  <r>
    <s v="INCREMENTAL"/>
    <s v="Media"/>
    <m/>
    <m/>
    <m/>
    <m/>
    <x v="14"/>
    <x v="1"/>
    <s v="Brazil"/>
    <x v="14"/>
    <n v="0"/>
  </r>
  <r>
    <s v="INCREMENTAL"/>
    <s v="Media"/>
    <m/>
    <m/>
    <m/>
    <m/>
    <x v="14"/>
    <x v="2"/>
    <s v="Brazil"/>
    <x v="14"/>
    <n v="0"/>
  </r>
  <r>
    <s v="INCREMENTAL"/>
    <s v="Media"/>
    <m/>
    <m/>
    <m/>
    <m/>
    <x v="14"/>
    <x v="3"/>
    <s v="Brazil"/>
    <x v="14"/>
    <n v="0"/>
  </r>
  <r>
    <s v="INCREMENTAL"/>
    <s v="Media"/>
    <m/>
    <m/>
    <m/>
    <m/>
    <x v="15"/>
    <x v="0"/>
    <s v="Brazil"/>
    <x v="14"/>
    <n v="10.676775011614801"/>
  </r>
  <r>
    <s v="INCREMENTAL"/>
    <s v="Media"/>
    <m/>
    <m/>
    <m/>
    <m/>
    <x v="15"/>
    <x v="1"/>
    <s v="Brazil"/>
    <x v="14"/>
    <n v="9.8803266675007801"/>
  </r>
  <r>
    <s v="INCREMENTAL"/>
    <s v="Media"/>
    <m/>
    <m/>
    <m/>
    <m/>
    <x v="15"/>
    <x v="2"/>
    <s v="Brazil"/>
    <x v="14"/>
    <n v="6.7401925658211397"/>
  </r>
  <r>
    <s v="INCREMENTAL"/>
    <s v="Media"/>
    <m/>
    <m/>
    <m/>
    <m/>
    <x v="15"/>
    <x v="3"/>
    <s v="Brazil"/>
    <x v="14"/>
    <n v="0"/>
  </r>
  <r>
    <s v="INCREMENTAL"/>
    <s v="Media"/>
    <m/>
    <m/>
    <m/>
    <m/>
    <x v="16"/>
    <x v="0"/>
    <s v="Brazil"/>
    <x v="14"/>
    <n v="0"/>
  </r>
  <r>
    <s v="INCREMENTAL"/>
    <s v="Media"/>
    <m/>
    <m/>
    <m/>
    <m/>
    <x v="16"/>
    <x v="1"/>
    <s v="Brazil"/>
    <x v="14"/>
    <n v="0"/>
  </r>
  <r>
    <s v="INCREMENTAL"/>
    <s v="Media"/>
    <m/>
    <m/>
    <m/>
    <m/>
    <x v="16"/>
    <x v="2"/>
    <s v="Brazil"/>
    <x v="14"/>
    <n v="0"/>
  </r>
  <r>
    <s v="INCREMENTAL"/>
    <s v="Media"/>
    <m/>
    <m/>
    <m/>
    <m/>
    <x v="16"/>
    <x v="3"/>
    <s v="Brazil"/>
    <x v="14"/>
    <n v="0"/>
  </r>
  <r>
    <s v="INCREMENTAL"/>
    <s v="Media"/>
    <m/>
    <m/>
    <m/>
    <m/>
    <x v="17"/>
    <x v="0"/>
    <s v="Brazil"/>
    <x v="14"/>
    <n v="56.908512483844603"/>
  </r>
  <r>
    <s v="INCREMENTAL"/>
    <s v="Media"/>
    <m/>
    <m/>
    <m/>
    <m/>
    <x v="17"/>
    <x v="1"/>
    <s v="Brazil"/>
    <x v="14"/>
    <n v="34.894049912004398"/>
  </r>
  <r>
    <s v="INCREMENTAL"/>
    <s v="Media"/>
    <m/>
    <m/>
    <m/>
    <m/>
    <x v="17"/>
    <x v="2"/>
    <s v="Brazil"/>
    <x v="14"/>
    <n v="35.021605460676298"/>
  </r>
  <r>
    <s v="INCREMENTAL"/>
    <s v="Media"/>
    <m/>
    <m/>
    <m/>
    <m/>
    <x v="17"/>
    <x v="3"/>
    <s v="Brazil"/>
    <x v="14"/>
    <n v="0"/>
  </r>
  <r>
    <s v="INCREMENTAL"/>
    <s v="Media"/>
    <m/>
    <m/>
    <m/>
    <m/>
    <x v="18"/>
    <x v="0"/>
    <s v="Brazil"/>
    <x v="14"/>
    <n v="0"/>
  </r>
  <r>
    <s v="INCREMENTAL"/>
    <s v="Media"/>
    <m/>
    <m/>
    <m/>
    <m/>
    <x v="18"/>
    <x v="1"/>
    <s v="Brazil"/>
    <x v="14"/>
    <n v="0"/>
  </r>
  <r>
    <s v="INCREMENTAL"/>
    <s v="Media"/>
    <m/>
    <m/>
    <m/>
    <m/>
    <x v="18"/>
    <x v="2"/>
    <s v="Brazil"/>
    <x v="14"/>
    <n v="0"/>
  </r>
  <r>
    <s v="INCREMENTAL"/>
    <s v="Media"/>
    <m/>
    <m/>
    <m/>
    <m/>
    <x v="18"/>
    <x v="3"/>
    <s v="Brazil"/>
    <x v="14"/>
    <n v="0"/>
  </r>
  <r>
    <s v="INCREMENTAL"/>
    <s v="Media"/>
    <m/>
    <m/>
    <m/>
    <m/>
    <x v="19"/>
    <x v="0"/>
    <s v="Brazil"/>
    <x v="14"/>
    <n v="114.29774330040399"/>
  </r>
  <r>
    <s v="INCREMENTAL"/>
    <s v="Media"/>
    <m/>
    <m/>
    <m/>
    <m/>
    <x v="19"/>
    <x v="1"/>
    <s v="Brazil"/>
    <x v="14"/>
    <n v="129.97069639921301"/>
  </r>
  <r>
    <s v="INCREMENTAL"/>
    <s v="Media"/>
    <m/>
    <m/>
    <m/>
    <m/>
    <x v="19"/>
    <x v="2"/>
    <s v="Brazil"/>
    <x v="14"/>
    <n v="122.560093903062"/>
  </r>
  <r>
    <s v="INCREMENTAL"/>
    <s v="Media"/>
    <m/>
    <m/>
    <m/>
    <m/>
    <x v="19"/>
    <x v="3"/>
    <s v="Brazil"/>
    <x v="14"/>
    <n v="0"/>
  </r>
  <r>
    <s v="INCREMENTAL"/>
    <s v="Media"/>
    <m/>
    <m/>
    <m/>
    <m/>
    <x v="20"/>
    <x v="0"/>
    <s v="Brazil"/>
    <x v="14"/>
    <n v="0"/>
  </r>
  <r>
    <s v="INCREMENTAL"/>
    <s v="Media"/>
    <m/>
    <m/>
    <m/>
    <m/>
    <x v="20"/>
    <x v="1"/>
    <s v="Brazil"/>
    <x v="14"/>
    <n v="0"/>
  </r>
  <r>
    <s v="INCREMENTAL"/>
    <s v="Media"/>
    <m/>
    <m/>
    <m/>
    <m/>
    <x v="20"/>
    <x v="2"/>
    <s v="Brazil"/>
    <x v="14"/>
    <n v="0"/>
  </r>
  <r>
    <s v="INCREMENTAL"/>
    <s v="Media"/>
    <m/>
    <m/>
    <m/>
    <m/>
    <x v="20"/>
    <x v="3"/>
    <s v="Brazil"/>
    <x v="14"/>
    <n v="0"/>
  </r>
  <r>
    <s v="INCREMENTAL"/>
    <s v="Media"/>
    <m/>
    <m/>
    <m/>
    <m/>
    <x v="21"/>
    <x v="0"/>
    <s v="Brazil"/>
    <x v="14"/>
    <n v="7.5849156383220304"/>
  </r>
  <r>
    <s v="INCREMENTAL"/>
    <s v="Media"/>
    <m/>
    <m/>
    <m/>
    <m/>
    <x v="21"/>
    <x v="1"/>
    <s v="Brazil"/>
    <x v="14"/>
    <n v="7.4078409400829299"/>
  </r>
  <r>
    <s v="INCREMENTAL"/>
    <s v="Media"/>
    <m/>
    <m/>
    <m/>
    <m/>
    <x v="21"/>
    <x v="2"/>
    <s v="Brazil"/>
    <x v="14"/>
    <n v="7.0271652618331801"/>
  </r>
  <r>
    <s v="INCREMENTAL"/>
    <s v="Media"/>
    <m/>
    <m/>
    <m/>
    <m/>
    <x v="21"/>
    <x v="3"/>
    <s v="Brazil"/>
    <x v="14"/>
    <n v="0"/>
  </r>
  <r>
    <s v="INCREMENTAL"/>
    <s v="Media"/>
    <m/>
    <m/>
    <m/>
    <m/>
    <x v="22"/>
    <x v="0"/>
    <s v="Brazil"/>
    <x v="14"/>
    <n v="0"/>
  </r>
  <r>
    <s v="INCREMENTAL"/>
    <s v="Media"/>
    <m/>
    <m/>
    <m/>
    <m/>
    <x v="22"/>
    <x v="1"/>
    <s v="Brazil"/>
    <x v="14"/>
    <n v="0"/>
  </r>
  <r>
    <s v="INCREMENTAL"/>
    <s v="Media"/>
    <m/>
    <m/>
    <m/>
    <m/>
    <x v="22"/>
    <x v="2"/>
    <s v="Brazil"/>
    <x v="14"/>
    <n v="0"/>
  </r>
  <r>
    <s v="INCREMENTAL"/>
    <s v="Media"/>
    <m/>
    <m/>
    <m/>
    <m/>
    <x v="22"/>
    <x v="3"/>
    <s v="Brazil"/>
    <x v="14"/>
    <n v="0"/>
  </r>
  <r>
    <s v="INCREMENTAL"/>
    <s v="Media"/>
    <m/>
    <m/>
    <m/>
    <m/>
    <x v="23"/>
    <x v="0"/>
    <s v="Brazil"/>
    <x v="14"/>
    <n v="0"/>
  </r>
  <r>
    <s v="INCREMENTAL"/>
    <s v="Media"/>
    <m/>
    <m/>
    <m/>
    <m/>
    <x v="23"/>
    <x v="1"/>
    <s v="Brazil"/>
    <x v="14"/>
    <n v="0"/>
  </r>
  <r>
    <s v="INCREMENTAL"/>
    <s v="Media"/>
    <m/>
    <m/>
    <m/>
    <m/>
    <x v="23"/>
    <x v="2"/>
    <s v="Brazil"/>
    <x v="14"/>
    <n v="0"/>
  </r>
  <r>
    <s v="INCREMENTAL"/>
    <s v="Media"/>
    <m/>
    <m/>
    <m/>
    <m/>
    <x v="23"/>
    <x v="3"/>
    <s v="Brazil"/>
    <x v="14"/>
    <n v="0"/>
  </r>
  <r>
    <s v="INCREMENTAL"/>
    <s v="Media"/>
    <m/>
    <m/>
    <m/>
    <m/>
    <x v="24"/>
    <x v="0"/>
    <s v="Brazil"/>
    <x v="14"/>
    <n v="0"/>
  </r>
  <r>
    <s v="INCREMENTAL"/>
    <s v="Media"/>
    <m/>
    <m/>
    <m/>
    <m/>
    <x v="24"/>
    <x v="1"/>
    <s v="Brazil"/>
    <x v="14"/>
    <n v="0"/>
  </r>
  <r>
    <s v="INCREMENTAL"/>
    <s v="Media"/>
    <m/>
    <m/>
    <m/>
    <m/>
    <x v="24"/>
    <x v="2"/>
    <s v="Brazil"/>
    <x v="14"/>
    <n v="0"/>
  </r>
  <r>
    <s v="INCREMENTAL"/>
    <s v="Media"/>
    <m/>
    <m/>
    <m/>
    <m/>
    <x v="24"/>
    <x v="3"/>
    <s v="Brazil"/>
    <x v="14"/>
    <n v="0"/>
  </r>
  <r>
    <s v="BASE"/>
    <s v="BaseLine"/>
    <m/>
    <m/>
    <m/>
    <m/>
    <x v="25"/>
    <x v="0"/>
    <s v="Brazil"/>
    <x v="14"/>
    <n v="0"/>
  </r>
  <r>
    <s v="BASE"/>
    <s v="BaseLine"/>
    <m/>
    <m/>
    <m/>
    <m/>
    <x v="25"/>
    <x v="1"/>
    <s v="Brazil"/>
    <x v="14"/>
    <n v="263.32695714004802"/>
  </r>
  <r>
    <s v="BASE"/>
    <s v="BaseLine"/>
    <m/>
    <m/>
    <m/>
    <m/>
    <x v="25"/>
    <x v="2"/>
    <s v="Brazil"/>
    <x v="14"/>
    <n v="0"/>
  </r>
  <r>
    <s v="BASE"/>
    <s v="BaseLine"/>
    <m/>
    <m/>
    <m/>
    <m/>
    <x v="25"/>
    <x v="3"/>
    <s v="Brazil"/>
    <x v="14"/>
    <n v="0"/>
  </r>
  <r>
    <s v="BASE"/>
    <s v="BaseLine"/>
    <m/>
    <m/>
    <m/>
    <m/>
    <x v="26"/>
    <x v="0"/>
    <s v="Brazil"/>
    <x v="14"/>
    <n v="0"/>
  </r>
  <r>
    <s v="BASE"/>
    <s v="BaseLine"/>
    <m/>
    <m/>
    <m/>
    <m/>
    <x v="26"/>
    <x v="1"/>
    <s v="Brazil"/>
    <x v="14"/>
    <n v="0"/>
  </r>
  <r>
    <s v="BASE"/>
    <s v="BaseLine"/>
    <m/>
    <m/>
    <m/>
    <m/>
    <x v="26"/>
    <x v="2"/>
    <s v="Brazil"/>
    <x v="14"/>
    <n v="0"/>
  </r>
  <r>
    <s v="BASE"/>
    <s v="BaseLine"/>
    <m/>
    <m/>
    <m/>
    <m/>
    <x v="26"/>
    <x v="3"/>
    <s v="Brazil"/>
    <x v="14"/>
    <n v="0"/>
  </r>
  <r>
    <s v="INCREMENTAL"/>
    <s v="Media"/>
    <m/>
    <m/>
    <m/>
    <m/>
    <x v="27"/>
    <x v="0"/>
    <s v="Brazil"/>
    <x v="14"/>
    <n v="0"/>
  </r>
  <r>
    <s v="INCREMENTAL"/>
    <s v="Media"/>
    <m/>
    <m/>
    <m/>
    <m/>
    <x v="27"/>
    <x v="1"/>
    <s v="Brazil"/>
    <x v="14"/>
    <n v="0"/>
  </r>
  <r>
    <s v="INCREMENTAL"/>
    <s v="Media"/>
    <m/>
    <m/>
    <m/>
    <m/>
    <x v="27"/>
    <x v="2"/>
    <s v="Brazil"/>
    <x v="14"/>
    <n v="0"/>
  </r>
  <r>
    <s v="INCREMENTAL"/>
    <s v="Media"/>
    <m/>
    <m/>
    <m/>
    <m/>
    <x v="27"/>
    <x v="3"/>
    <s v="Brazil"/>
    <x v="14"/>
    <n v="0"/>
  </r>
  <r>
    <s v="INCREMENTAL"/>
    <s v="Media"/>
    <m/>
    <m/>
    <m/>
    <m/>
    <x v="28"/>
    <x v="0"/>
    <s v="Brazil"/>
    <x v="14"/>
    <n v="0"/>
  </r>
  <r>
    <s v="INCREMENTAL"/>
    <s v="Media"/>
    <m/>
    <m/>
    <m/>
    <m/>
    <x v="28"/>
    <x v="1"/>
    <s v="Brazil"/>
    <x v="14"/>
    <n v="0"/>
  </r>
  <r>
    <s v="INCREMENTAL"/>
    <s v="Media"/>
    <m/>
    <m/>
    <m/>
    <m/>
    <x v="28"/>
    <x v="2"/>
    <s v="Brazil"/>
    <x v="14"/>
    <n v="0"/>
  </r>
  <r>
    <s v="INCREMENTAL"/>
    <s v="Media"/>
    <m/>
    <m/>
    <m/>
    <m/>
    <x v="28"/>
    <x v="3"/>
    <s v="Brazil"/>
    <x v="14"/>
    <n v="0"/>
  </r>
  <r>
    <s v="BASE"/>
    <s v="BaseLine"/>
    <m/>
    <m/>
    <m/>
    <m/>
    <x v="29"/>
    <x v="0"/>
    <s v="Brazil"/>
    <x v="14"/>
    <n v="0"/>
  </r>
  <r>
    <s v="BASE"/>
    <s v="BaseLine"/>
    <m/>
    <m/>
    <m/>
    <m/>
    <x v="29"/>
    <x v="1"/>
    <s v="Brazil"/>
    <x v="14"/>
    <n v="487.554491896169"/>
  </r>
  <r>
    <s v="BASE"/>
    <s v="BaseLine"/>
    <m/>
    <m/>
    <m/>
    <m/>
    <x v="29"/>
    <x v="2"/>
    <s v="Brazil"/>
    <x v="14"/>
    <n v="0"/>
  </r>
  <r>
    <s v="BASE"/>
    <s v="BaseLine"/>
    <m/>
    <m/>
    <m/>
    <m/>
    <x v="29"/>
    <x v="3"/>
    <s v="Brazil"/>
    <x v="14"/>
    <n v="0"/>
  </r>
  <r>
    <s v="BASE"/>
    <s v="BaseLine"/>
    <m/>
    <m/>
    <m/>
    <m/>
    <x v="30"/>
    <x v="0"/>
    <s v="Brazil"/>
    <x v="14"/>
    <n v="0"/>
  </r>
  <r>
    <s v="BASE"/>
    <s v="BaseLine"/>
    <m/>
    <m/>
    <m/>
    <m/>
    <x v="30"/>
    <x v="1"/>
    <s v="Brazil"/>
    <x v="14"/>
    <n v="719.75125537271401"/>
  </r>
  <r>
    <s v="BASE"/>
    <s v="BaseLine"/>
    <m/>
    <m/>
    <m/>
    <m/>
    <x v="30"/>
    <x v="2"/>
    <s v="Brazil"/>
    <x v="14"/>
    <n v="0"/>
  </r>
  <r>
    <s v="BASE"/>
    <s v="BaseLine"/>
    <m/>
    <m/>
    <m/>
    <m/>
    <x v="30"/>
    <x v="3"/>
    <s v="Brazil"/>
    <x v="14"/>
    <n v="0"/>
  </r>
  <r>
    <s v="INCREMENTAL"/>
    <s v="Media"/>
    <m/>
    <m/>
    <m/>
    <m/>
    <x v="31"/>
    <x v="0"/>
    <s v="Brazil"/>
    <x v="14"/>
    <n v="0"/>
  </r>
  <r>
    <s v="INCREMENTAL"/>
    <s v="Media"/>
    <m/>
    <m/>
    <m/>
    <m/>
    <x v="31"/>
    <x v="1"/>
    <s v="Brazil"/>
    <x v="14"/>
    <n v="0"/>
  </r>
  <r>
    <s v="INCREMENTAL"/>
    <s v="Media"/>
    <m/>
    <m/>
    <m/>
    <m/>
    <x v="31"/>
    <x v="2"/>
    <s v="Brazil"/>
    <x v="14"/>
    <n v="0"/>
  </r>
  <r>
    <s v="INCREMENTAL"/>
    <s v="Media"/>
    <m/>
    <m/>
    <m/>
    <m/>
    <x v="31"/>
    <x v="3"/>
    <s v="Brazil"/>
    <x v="14"/>
    <n v="0"/>
  </r>
  <r>
    <m/>
    <m/>
    <m/>
    <m/>
    <m/>
    <m/>
    <x v="32"/>
    <x v="0"/>
    <s v="Brazil"/>
    <x v="14"/>
    <n v="1288.8368238743701"/>
  </r>
  <r>
    <m/>
    <m/>
    <m/>
    <m/>
    <m/>
    <m/>
    <x v="32"/>
    <x v="1"/>
    <s v="Brazil"/>
    <x v="14"/>
    <n v="943.82215052234096"/>
  </r>
  <r>
    <m/>
    <m/>
    <m/>
    <m/>
    <m/>
    <m/>
    <x v="32"/>
    <x v="2"/>
    <s v="Brazil"/>
    <x v="14"/>
    <n v="1761.1350863528301"/>
  </r>
  <r>
    <m/>
    <m/>
    <m/>
    <m/>
    <m/>
    <m/>
    <x v="32"/>
    <x v="3"/>
    <s v="Brazil"/>
    <x v="14"/>
    <n v="932.29799996955103"/>
  </r>
  <r>
    <s v="BASE"/>
    <s v="BaseLine"/>
    <m/>
    <m/>
    <m/>
    <m/>
    <x v="33"/>
    <x v="0"/>
    <s v="Brazil"/>
    <x v="14"/>
    <n v="-362.044631153311"/>
  </r>
  <r>
    <s v="BASE"/>
    <s v="BaseLine"/>
    <m/>
    <m/>
    <m/>
    <m/>
    <x v="33"/>
    <x v="1"/>
    <s v="Brazil"/>
    <x v="14"/>
    <n v="-985.53194570598498"/>
  </r>
  <r>
    <s v="BASE"/>
    <s v="BaseLine"/>
    <m/>
    <m/>
    <m/>
    <m/>
    <x v="33"/>
    <x v="2"/>
    <s v="Brazil"/>
    <x v="14"/>
    <n v="-492.01866544160902"/>
  </r>
  <r>
    <s v="BASE"/>
    <s v="BaseLine"/>
    <m/>
    <m/>
    <m/>
    <m/>
    <x v="33"/>
    <x v="3"/>
    <s v="Brazil"/>
    <x v="14"/>
    <n v="-307.30895747948"/>
  </r>
  <r>
    <s v="BASE"/>
    <s v="BaseLine"/>
    <m/>
    <m/>
    <m/>
    <m/>
    <x v="34"/>
    <x v="0"/>
    <s v="Brazil"/>
    <x v="14"/>
    <n v="0"/>
  </r>
  <r>
    <s v="BASE"/>
    <s v="BaseLine"/>
    <m/>
    <m/>
    <m/>
    <m/>
    <x v="34"/>
    <x v="1"/>
    <s v="Brazil"/>
    <x v="14"/>
    <n v="0"/>
  </r>
  <r>
    <s v="BASE"/>
    <s v="BaseLine"/>
    <m/>
    <m/>
    <m/>
    <m/>
    <x v="34"/>
    <x v="2"/>
    <s v="Brazil"/>
    <x v="14"/>
    <n v="0"/>
  </r>
  <r>
    <s v="BASE"/>
    <s v="BaseLine"/>
    <m/>
    <m/>
    <m/>
    <m/>
    <x v="34"/>
    <x v="3"/>
    <s v="Brazil"/>
    <x v="14"/>
    <n v="0"/>
  </r>
  <r>
    <s v="BASE"/>
    <s v="BaseLine"/>
    <s v="NY"/>
    <m/>
    <m/>
    <m/>
    <x v="35"/>
    <x v="0"/>
    <s v="Brazil"/>
    <x v="14"/>
    <n v="0"/>
  </r>
  <r>
    <s v="BASE"/>
    <s v="BaseLine"/>
    <s v="NY"/>
    <m/>
    <m/>
    <m/>
    <x v="35"/>
    <x v="1"/>
    <s v="Brazil"/>
    <x v="14"/>
    <n v="0"/>
  </r>
  <r>
    <s v="BASE"/>
    <s v="BaseLine"/>
    <s v="NY"/>
    <m/>
    <m/>
    <m/>
    <x v="35"/>
    <x v="2"/>
    <s v="Brazil"/>
    <x v="14"/>
    <n v="0"/>
  </r>
  <r>
    <s v="BASE"/>
    <s v="BaseLine"/>
    <s v="NY"/>
    <m/>
    <m/>
    <m/>
    <x v="35"/>
    <x v="3"/>
    <s v="Brazil"/>
    <x v="14"/>
    <n v="0"/>
  </r>
  <r>
    <s v="BASE"/>
    <s v="BaseLine"/>
    <s v="PL_Dummy"/>
    <m/>
    <m/>
    <m/>
    <x v="36"/>
    <x v="0"/>
    <s v="Brazil"/>
    <x v="14"/>
    <n v="0"/>
  </r>
  <r>
    <s v="BASE"/>
    <s v="BaseLine"/>
    <s v="PL_Dummy"/>
    <m/>
    <m/>
    <m/>
    <x v="36"/>
    <x v="1"/>
    <s v="Brazil"/>
    <x v="14"/>
    <n v="0"/>
  </r>
  <r>
    <s v="BASE"/>
    <s v="BaseLine"/>
    <s v="PL_Dummy"/>
    <m/>
    <m/>
    <m/>
    <x v="36"/>
    <x v="2"/>
    <s v="Brazil"/>
    <x v="14"/>
    <n v="0"/>
  </r>
  <r>
    <s v="BASE"/>
    <s v="BaseLine"/>
    <s v="PL_Dummy"/>
    <m/>
    <m/>
    <m/>
    <x v="36"/>
    <x v="3"/>
    <s v="Brazil"/>
    <x v="14"/>
    <n v="0"/>
  </r>
  <r>
    <s v="BASE"/>
    <s v="BaseLine"/>
    <s v="PL_Dummy"/>
    <m/>
    <m/>
    <m/>
    <x v="37"/>
    <x v="0"/>
    <s v="Brazil"/>
    <x v="14"/>
    <n v="0"/>
  </r>
  <r>
    <s v="BASE"/>
    <s v="BaseLine"/>
    <s v="PL_Dummy"/>
    <m/>
    <m/>
    <m/>
    <x v="37"/>
    <x v="1"/>
    <s v="Brazil"/>
    <x v="14"/>
    <n v="0"/>
  </r>
  <r>
    <s v="BASE"/>
    <s v="BaseLine"/>
    <s v="PL_Dummy"/>
    <m/>
    <m/>
    <m/>
    <x v="37"/>
    <x v="2"/>
    <s v="Brazil"/>
    <x v="14"/>
    <n v="0"/>
  </r>
  <r>
    <s v="BASE"/>
    <s v="BaseLine"/>
    <s v="PL_Dummy"/>
    <m/>
    <m/>
    <m/>
    <x v="37"/>
    <x v="3"/>
    <s v="Brazil"/>
    <x v="14"/>
    <n v="0"/>
  </r>
  <r>
    <s v="BASE"/>
    <s v="BaseLine"/>
    <m/>
    <m/>
    <m/>
    <m/>
    <x v="38"/>
    <x v="0"/>
    <s v="Brazil"/>
    <x v="14"/>
    <n v="0"/>
  </r>
  <r>
    <s v="BASE"/>
    <s v="BaseLine"/>
    <m/>
    <m/>
    <m/>
    <m/>
    <x v="38"/>
    <x v="1"/>
    <s v="Brazil"/>
    <x v="14"/>
    <n v="0"/>
  </r>
  <r>
    <s v="BASE"/>
    <s v="BaseLine"/>
    <m/>
    <m/>
    <m/>
    <m/>
    <x v="38"/>
    <x v="2"/>
    <s v="Brazil"/>
    <x v="14"/>
    <n v="0"/>
  </r>
  <r>
    <s v="BASE"/>
    <s v="BaseLine"/>
    <m/>
    <m/>
    <m/>
    <m/>
    <x v="38"/>
    <x v="3"/>
    <s v="Brazil"/>
    <x v="14"/>
    <n v="0"/>
  </r>
  <r>
    <s v="BASE"/>
    <s v="BaseLine"/>
    <m/>
    <m/>
    <m/>
    <m/>
    <x v="39"/>
    <x v="0"/>
    <s v="Brazil"/>
    <x v="14"/>
    <n v="0"/>
  </r>
  <r>
    <s v="BASE"/>
    <s v="BaseLine"/>
    <m/>
    <m/>
    <m/>
    <m/>
    <x v="39"/>
    <x v="1"/>
    <s v="Brazil"/>
    <x v="14"/>
    <n v="0"/>
  </r>
  <r>
    <s v="BASE"/>
    <s v="BaseLine"/>
    <m/>
    <m/>
    <m/>
    <m/>
    <x v="39"/>
    <x v="2"/>
    <s v="Brazil"/>
    <x v="14"/>
    <n v="0"/>
  </r>
  <r>
    <s v="BASE"/>
    <s v="BaseLine"/>
    <m/>
    <m/>
    <m/>
    <m/>
    <x v="39"/>
    <x v="3"/>
    <s v="Brazil"/>
    <x v="14"/>
    <n v="0"/>
  </r>
  <r>
    <s v="BASE"/>
    <s v="BaseLine"/>
    <s v="PL_Dummy"/>
    <m/>
    <m/>
    <m/>
    <x v="40"/>
    <x v="0"/>
    <s v="Brazil"/>
    <x v="14"/>
    <n v="0"/>
  </r>
  <r>
    <s v="BASE"/>
    <s v="BaseLine"/>
    <s v="PL_Dummy"/>
    <m/>
    <m/>
    <m/>
    <x v="40"/>
    <x v="1"/>
    <s v="Brazil"/>
    <x v="14"/>
    <n v="0"/>
  </r>
  <r>
    <s v="BASE"/>
    <s v="BaseLine"/>
    <s v="PL_Dummy"/>
    <m/>
    <m/>
    <m/>
    <x v="40"/>
    <x v="2"/>
    <s v="Brazil"/>
    <x v="14"/>
    <n v="0"/>
  </r>
  <r>
    <s v="BASE"/>
    <s v="BaseLine"/>
    <s v="PL_Dummy"/>
    <m/>
    <m/>
    <m/>
    <x v="40"/>
    <x v="3"/>
    <s v="Brazil"/>
    <x v="14"/>
    <n v="0"/>
  </r>
  <r>
    <s v="BASE"/>
    <s v="BaseLine"/>
    <m/>
    <m/>
    <m/>
    <m/>
    <x v="41"/>
    <x v="0"/>
    <s v="Brazil"/>
    <x v="14"/>
    <n v="0"/>
  </r>
  <r>
    <s v="BASE"/>
    <s v="BaseLine"/>
    <m/>
    <m/>
    <m/>
    <m/>
    <x v="41"/>
    <x v="1"/>
    <s v="Brazil"/>
    <x v="14"/>
    <n v="0"/>
  </r>
  <r>
    <s v="BASE"/>
    <s v="BaseLine"/>
    <m/>
    <m/>
    <m/>
    <m/>
    <x v="41"/>
    <x v="2"/>
    <s v="Brazil"/>
    <x v="14"/>
    <n v="3310.3252033664699"/>
  </r>
  <r>
    <s v="BASE"/>
    <s v="BaseLine"/>
    <m/>
    <m/>
    <m/>
    <m/>
    <x v="41"/>
    <x v="3"/>
    <s v="Brazil"/>
    <x v="14"/>
    <n v="0"/>
  </r>
  <r>
    <s v="BASE"/>
    <s v="BaseLine"/>
    <m/>
    <m/>
    <m/>
    <m/>
    <x v="42"/>
    <x v="0"/>
    <s v="Brazil"/>
    <x v="14"/>
    <n v="0"/>
  </r>
  <r>
    <s v="BASE"/>
    <s v="BaseLine"/>
    <m/>
    <m/>
    <m/>
    <m/>
    <x v="42"/>
    <x v="1"/>
    <s v="Brazil"/>
    <x v="14"/>
    <n v="0"/>
  </r>
  <r>
    <s v="BASE"/>
    <s v="BaseLine"/>
    <m/>
    <m/>
    <m/>
    <m/>
    <x v="42"/>
    <x v="2"/>
    <s v="Brazil"/>
    <x v="14"/>
    <n v="3151.6545994984899"/>
  </r>
  <r>
    <s v="BASE"/>
    <s v="BaseLine"/>
    <m/>
    <m/>
    <m/>
    <m/>
    <x v="42"/>
    <x v="3"/>
    <s v="Brazil"/>
    <x v="14"/>
    <n v="0"/>
  </r>
  <r>
    <s v="BASE"/>
    <s v="BaseLine"/>
    <m/>
    <m/>
    <m/>
    <m/>
    <x v="43"/>
    <x v="0"/>
    <s v="Brazil"/>
    <x v="14"/>
    <n v="0"/>
  </r>
  <r>
    <s v="BASE"/>
    <s v="BaseLine"/>
    <m/>
    <m/>
    <m/>
    <m/>
    <x v="43"/>
    <x v="1"/>
    <s v="Brazil"/>
    <x v="14"/>
    <n v="0"/>
  </r>
  <r>
    <s v="BASE"/>
    <s v="BaseLine"/>
    <m/>
    <m/>
    <m/>
    <m/>
    <x v="43"/>
    <x v="2"/>
    <s v="Brazil"/>
    <x v="14"/>
    <n v="0"/>
  </r>
  <r>
    <s v="BASE"/>
    <s v="BaseLine"/>
    <m/>
    <m/>
    <m/>
    <m/>
    <x v="43"/>
    <x v="3"/>
    <s v="Brazil"/>
    <x v="14"/>
    <n v="0"/>
  </r>
  <r>
    <s v="INCREMENTAL"/>
    <s v="Media"/>
    <m/>
    <m/>
    <m/>
    <m/>
    <x v="44"/>
    <x v="0"/>
    <s v="Brazil"/>
    <x v="14"/>
    <n v="0"/>
  </r>
  <r>
    <s v="INCREMENTAL"/>
    <s v="Media"/>
    <m/>
    <m/>
    <m/>
    <m/>
    <x v="44"/>
    <x v="1"/>
    <s v="Brazil"/>
    <x v="14"/>
    <n v="0"/>
  </r>
  <r>
    <s v="INCREMENTAL"/>
    <s v="Media"/>
    <m/>
    <m/>
    <m/>
    <m/>
    <x v="44"/>
    <x v="2"/>
    <s v="Brazil"/>
    <x v="14"/>
    <n v="0"/>
  </r>
  <r>
    <s v="INCREMENTAL"/>
    <s v="Media"/>
    <m/>
    <m/>
    <m/>
    <m/>
    <x v="44"/>
    <x v="3"/>
    <s v="Brazil"/>
    <x v="14"/>
    <n v="0"/>
  </r>
  <r>
    <s v="INCREMENTAL"/>
    <s v="Media"/>
    <m/>
    <m/>
    <m/>
    <m/>
    <x v="45"/>
    <x v="0"/>
    <s v="Brazil"/>
    <x v="14"/>
    <n v="0"/>
  </r>
  <r>
    <s v="INCREMENTAL"/>
    <s v="Media"/>
    <m/>
    <m/>
    <m/>
    <m/>
    <x v="45"/>
    <x v="1"/>
    <s v="Brazil"/>
    <x v="14"/>
    <n v="0"/>
  </r>
  <r>
    <s v="INCREMENTAL"/>
    <s v="Media"/>
    <m/>
    <m/>
    <m/>
    <m/>
    <x v="45"/>
    <x v="2"/>
    <s v="Brazil"/>
    <x v="14"/>
    <n v="0"/>
  </r>
  <r>
    <s v="INCREMENTAL"/>
    <s v="Media"/>
    <m/>
    <m/>
    <m/>
    <m/>
    <x v="45"/>
    <x v="3"/>
    <s v="Brazil"/>
    <x v="14"/>
    <n v="0"/>
  </r>
  <r>
    <s v="BASE"/>
    <s v="BaseLine"/>
    <m/>
    <m/>
    <m/>
    <m/>
    <x v="46"/>
    <x v="0"/>
    <s v="Brazil"/>
    <x v="14"/>
    <n v="0"/>
  </r>
  <r>
    <s v="BASE"/>
    <s v="BaseLine"/>
    <m/>
    <m/>
    <m/>
    <m/>
    <x v="46"/>
    <x v="1"/>
    <s v="Brazil"/>
    <x v="14"/>
    <n v="0"/>
  </r>
  <r>
    <s v="BASE"/>
    <s v="BaseLine"/>
    <m/>
    <m/>
    <m/>
    <m/>
    <x v="46"/>
    <x v="2"/>
    <s v="Brazil"/>
    <x v="14"/>
    <n v="0"/>
  </r>
  <r>
    <s v="BASE"/>
    <s v="BaseLine"/>
    <m/>
    <m/>
    <m/>
    <m/>
    <x v="46"/>
    <x v="3"/>
    <s v="Brazil"/>
    <x v="14"/>
    <n v="0"/>
  </r>
  <r>
    <s v="INCREMENTAL"/>
    <s v="Media"/>
    <m/>
    <m/>
    <m/>
    <m/>
    <x v="47"/>
    <x v="0"/>
    <s v="Brazil"/>
    <x v="14"/>
    <n v="0"/>
  </r>
  <r>
    <s v="INCREMENTAL"/>
    <s v="Media"/>
    <m/>
    <m/>
    <m/>
    <m/>
    <x v="47"/>
    <x v="1"/>
    <s v="Brazil"/>
    <x v="14"/>
    <n v="0"/>
  </r>
  <r>
    <s v="INCREMENTAL"/>
    <s v="Media"/>
    <m/>
    <m/>
    <m/>
    <m/>
    <x v="47"/>
    <x v="2"/>
    <s v="Brazil"/>
    <x v="14"/>
    <n v="0"/>
  </r>
  <r>
    <s v="INCREMENTAL"/>
    <s v="Media"/>
    <m/>
    <m/>
    <m/>
    <m/>
    <x v="47"/>
    <x v="3"/>
    <s v="Brazil"/>
    <x v="14"/>
    <n v="0"/>
  </r>
  <r>
    <s v="INCREMENTAL"/>
    <s v="Media"/>
    <m/>
    <m/>
    <m/>
    <m/>
    <x v="48"/>
    <x v="0"/>
    <s v="Brazil"/>
    <x v="14"/>
    <n v="0"/>
  </r>
  <r>
    <s v="INCREMENTAL"/>
    <s v="Media"/>
    <m/>
    <m/>
    <m/>
    <m/>
    <x v="48"/>
    <x v="1"/>
    <s v="Brazil"/>
    <x v="14"/>
    <n v="0"/>
  </r>
  <r>
    <s v="INCREMENTAL"/>
    <s v="Media"/>
    <m/>
    <m/>
    <m/>
    <m/>
    <x v="48"/>
    <x v="2"/>
    <s v="Brazil"/>
    <x v="14"/>
    <n v="0"/>
  </r>
  <r>
    <s v="INCREMENTAL"/>
    <s v="Media"/>
    <m/>
    <m/>
    <m/>
    <m/>
    <x v="48"/>
    <x v="3"/>
    <s v="Brazil"/>
    <x v="14"/>
    <n v="0"/>
  </r>
  <r>
    <s v="INCREMENTAL"/>
    <s v="Media"/>
    <m/>
    <m/>
    <m/>
    <m/>
    <x v="49"/>
    <x v="0"/>
    <s v="Brazil"/>
    <x v="14"/>
    <n v="0"/>
  </r>
  <r>
    <s v="INCREMENTAL"/>
    <s v="Media"/>
    <m/>
    <m/>
    <m/>
    <m/>
    <x v="49"/>
    <x v="1"/>
    <s v="Brazil"/>
    <x v="14"/>
    <n v="0"/>
  </r>
  <r>
    <s v="INCREMENTAL"/>
    <s v="Media"/>
    <m/>
    <m/>
    <m/>
    <m/>
    <x v="49"/>
    <x v="2"/>
    <s v="Brazil"/>
    <x v="14"/>
    <n v="0"/>
  </r>
  <r>
    <s v="INCREMENTAL"/>
    <s v="Media"/>
    <m/>
    <m/>
    <m/>
    <m/>
    <x v="49"/>
    <x v="3"/>
    <s v="Brazil"/>
    <x v="14"/>
    <n v="0"/>
  </r>
  <r>
    <s v="BASE"/>
    <s v="BaseLine"/>
    <m/>
    <m/>
    <m/>
    <m/>
    <x v="50"/>
    <x v="0"/>
    <s v="Brazil"/>
    <x v="14"/>
    <n v="0"/>
  </r>
  <r>
    <s v="BASE"/>
    <s v="BaseLine"/>
    <m/>
    <m/>
    <m/>
    <m/>
    <x v="50"/>
    <x v="1"/>
    <s v="Brazil"/>
    <x v="14"/>
    <n v="0"/>
  </r>
  <r>
    <s v="BASE"/>
    <s v="BaseLine"/>
    <m/>
    <m/>
    <m/>
    <m/>
    <x v="50"/>
    <x v="2"/>
    <s v="Brazil"/>
    <x v="14"/>
    <n v="0"/>
  </r>
  <r>
    <s v="BASE"/>
    <s v="BaseLine"/>
    <m/>
    <m/>
    <m/>
    <m/>
    <x v="50"/>
    <x v="3"/>
    <s v="Brazil"/>
    <x v="14"/>
    <n v="0"/>
  </r>
  <r>
    <s v="BASE"/>
    <s v="BaseLine"/>
    <m/>
    <m/>
    <m/>
    <m/>
    <x v="51"/>
    <x v="0"/>
    <s v="Brazil"/>
    <x v="14"/>
    <n v="0"/>
  </r>
  <r>
    <s v="BASE"/>
    <s v="BaseLine"/>
    <m/>
    <m/>
    <m/>
    <m/>
    <x v="51"/>
    <x v="1"/>
    <s v="Brazil"/>
    <x v="14"/>
    <n v="0"/>
  </r>
  <r>
    <s v="BASE"/>
    <s v="BaseLine"/>
    <m/>
    <m/>
    <m/>
    <m/>
    <x v="51"/>
    <x v="2"/>
    <s v="Brazil"/>
    <x v="14"/>
    <n v="0"/>
  </r>
  <r>
    <s v="BASE"/>
    <s v="BaseLine"/>
    <m/>
    <m/>
    <m/>
    <m/>
    <x v="51"/>
    <x v="3"/>
    <s v="Brazil"/>
    <x v="14"/>
    <n v="0"/>
  </r>
  <r>
    <s v="INCREMENTAL"/>
    <s v="Media"/>
    <m/>
    <m/>
    <m/>
    <m/>
    <x v="52"/>
    <x v="0"/>
    <s v="Brazil"/>
    <x v="14"/>
    <n v="0"/>
  </r>
  <r>
    <s v="INCREMENTAL"/>
    <s v="Media"/>
    <m/>
    <m/>
    <m/>
    <m/>
    <x v="52"/>
    <x v="1"/>
    <s v="Brazil"/>
    <x v="14"/>
    <n v="0"/>
  </r>
  <r>
    <s v="INCREMENTAL"/>
    <s v="Media"/>
    <m/>
    <m/>
    <m/>
    <m/>
    <x v="52"/>
    <x v="2"/>
    <s v="Brazil"/>
    <x v="14"/>
    <n v="0"/>
  </r>
  <r>
    <s v="INCREMENTAL"/>
    <s v="Media"/>
    <m/>
    <m/>
    <m/>
    <m/>
    <x v="52"/>
    <x v="3"/>
    <s v="Brazil"/>
    <x v="14"/>
    <n v="0"/>
  </r>
  <r>
    <s v="BASE"/>
    <s v="BaseLine"/>
    <m/>
    <m/>
    <m/>
    <m/>
    <x v="53"/>
    <x v="0"/>
    <s v="Brazil"/>
    <x v="14"/>
    <n v="-200.43040793281199"/>
  </r>
  <r>
    <s v="BASE"/>
    <s v="BaseLine"/>
    <m/>
    <m/>
    <m/>
    <m/>
    <x v="53"/>
    <x v="1"/>
    <s v="Brazil"/>
    <x v="14"/>
    <n v="-146.77626767099301"/>
  </r>
  <r>
    <s v="BASE"/>
    <s v="BaseLine"/>
    <m/>
    <m/>
    <m/>
    <m/>
    <x v="53"/>
    <x v="2"/>
    <s v="Brazil"/>
    <x v="14"/>
    <n v="-273.87875427191699"/>
  </r>
  <r>
    <s v="BASE"/>
    <s v="BaseLine"/>
    <m/>
    <m/>
    <m/>
    <m/>
    <x v="53"/>
    <x v="3"/>
    <s v="Brazil"/>
    <x v="14"/>
    <n v="-144.98411667593399"/>
  </r>
  <r>
    <s v="BASE"/>
    <s v="BaseLine"/>
    <m/>
    <m/>
    <m/>
    <m/>
    <x v="54"/>
    <x v="0"/>
    <s v="Brazil"/>
    <x v="14"/>
    <n v="-454.55514201630001"/>
  </r>
  <r>
    <s v="BASE"/>
    <s v="BaseLine"/>
    <m/>
    <m/>
    <m/>
    <m/>
    <x v="54"/>
    <x v="1"/>
    <s v="Brazil"/>
    <x v="14"/>
    <n v="-2268.8635927892001"/>
  </r>
  <r>
    <s v="BASE"/>
    <s v="BaseLine"/>
    <m/>
    <m/>
    <m/>
    <m/>
    <x v="54"/>
    <x v="2"/>
    <s v="Brazil"/>
    <x v="14"/>
    <n v="-2462.4630958152002"/>
  </r>
  <r>
    <s v="BASE"/>
    <s v="BaseLine"/>
    <m/>
    <m/>
    <m/>
    <m/>
    <x v="54"/>
    <x v="3"/>
    <s v="Brazil"/>
    <x v="14"/>
    <n v="-438.95970690261601"/>
  </r>
  <r>
    <s v="INCREMENTAL"/>
    <s v="Media"/>
    <m/>
    <m/>
    <m/>
    <m/>
    <x v="0"/>
    <x v="0"/>
    <s v="Brazil"/>
    <x v="15"/>
    <n v="0"/>
  </r>
  <r>
    <s v="INCREMENTAL"/>
    <s v="Media"/>
    <m/>
    <m/>
    <m/>
    <m/>
    <x v="0"/>
    <x v="1"/>
    <s v="Brazil"/>
    <x v="15"/>
    <n v="0"/>
  </r>
  <r>
    <s v="INCREMENTAL"/>
    <s v="Media"/>
    <m/>
    <m/>
    <m/>
    <m/>
    <x v="0"/>
    <x v="2"/>
    <s v="Brazil"/>
    <x v="15"/>
    <n v="0"/>
  </r>
  <r>
    <s v="INCREMENTAL"/>
    <s v="Media"/>
    <m/>
    <m/>
    <m/>
    <m/>
    <x v="0"/>
    <x v="3"/>
    <s v="Brazil"/>
    <x v="15"/>
    <n v="0"/>
  </r>
  <r>
    <s v="INCREMENTAL"/>
    <s v="Media"/>
    <m/>
    <m/>
    <m/>
    <m/>
    <x v="1"/>
    <x v="0"/>
    <s v="Brazil"/>
    <x v="15"/>
    <n v="0"/>
  </r>
  <r>
    <s v="INCREMENTAL"/>
    <s v="Media"/>
    <m/>
    <m/>
    <m/>
    <m/>
    <x v="1"/>
    <x v="1"/>
    <s v="Brazil"/>
    <x v="15"/>
    <n v="0"/>
  </r>
  <r>
    <s v="INCREMENTAL"/>
    <s v="Media"/>
    <m/>
    <m/>
    <m/>
    <m/>
    <x v="1"/>
    <x v="2"/>
    <s v="Brazil"/>
    <x v="15"/>
    <n v="0"/>
  </r>
  <r>
    <s v="INCREMENTAL"/>
    <s v="Media"/>
    <m/>
    <m/>
    <m/>
    <m/>
    <x v="1"/>
    <x v="3"/>
    <s v="Brazil"/>
    <x v="15"/>
    <n v="0"/>
  </r>
  <r>
    <s v="INCREMENTAL"/>
    <s v="Media"/>
    <m/>
    <m/>
    <m/>
    <m/>
    <x v="2"/>
    <x v="0"/>
    <s v="Brazil"/>
    <x v="15"/>
    <n v="0"/>
  </r>
  <r>
    <s v="INCREMENTAL"/>
    <s v="Media"/>
    <m/>
    <m/>
    <m/>
    <m/>
    <x v="2"/>
    <x v="1"/>
    <s v="Brazil"/>
    <x v="15"/>
    <n v="0"/>
  </r>
  <r>
    <s v="INCREMENTAL"/>
    <s v="Media"/>
    <m/>
    <m/>
    <m/>
    <m/>
    <x v="2"/>
    <x v="2"/>
    <s v="Brazil"/>
    <x v="15"/>
    <n v="0"/>
  </r>
  <r>
    <s v="INCREMENTAL"/>
    <s v="Media"/>
    <m/>
    <m/>
    <m/>
    <m/>
    <x v="2"/>
    <x v="3"/>
    <s v="Brazil"/>
    <x v="15"/>
    <n v="0"/>
  </r>
  <r>
    <s v="BASE"/>
    <s v="BaseLine"/>
    <m/>
    <m/>
    <m/>
    <m/>
    <x v="3"/>
    <x v="0"/>
    <s v="Brazil"/>
    <x v="15"/>
    <n v="0"/>
  </r>
  <r>
    <s v="BASE"/>
    <s v="BaseLine"/>
    <m/>
    <m/>
    <m/>
    <m/>
    <x v="3"/>
    <x v="1"/>
    <s v="Brazil"/>
    <x v="15"/>
    <n v="0"/>
  </r>
  <r>
    <s v="BASE"/>
    <s v="BaseLine"/>
    <m/>
    <m/>
    <m/>
    <m/>
    <x v="3"/>
    <x v="2"/>
    <s v="Brazil"/>
    <x v="15"/>
    <n v="0"/>
  </r>
  <r>
    <s v="BASE"/>
    <s v="BaseLine"/>
    <m/>
    <m/>
    <m/>
    <m/>
    <x v="3"/>
    <x v="3"/>
    <s v="Brazil"/>
    <x v="15"/>
    <n v="0"/>
  </r>
  <r>
    <s v="BASE"/>
    <s v="BaseLine"/>
    <m/>
    <m/>
    <m/>
    <m/>
    <x v="4"/>
    <x v="0"/>
    <s v="Brazil"/>
    <x v="15"/>
    <n v="0"/>
  </r>
  <r>
    <s v="BASE"/>
    <s v="BaseLine"/>
    <m/>
    <m/>
    <m/>
    <m/>
    <x v="4"/>
    <x v="1"/>
    <s v="Brazil"/>
    <x v="15"/>
    <n v="0"/>
  </r>
  <r>
    <s v="BASE"/>
    <s v="BaseLine"/>
    <m/>
    <m/>
    <m/>
    <m/>
    <x v="4"/>
    <x v="2"/>
    <s v="Brazil"/>
    <x v="15"/>
    <n v="0"/>
  </r>
  <r>
    <s v="BASE"/>
    <s v="BaseLine"/>
    <m/>
    <m/>
    <m/>
    <m/>
    <x v="4"/>
    <x v="3"/>
    <s v="Brazil"/>
    <x v="15"/>
    <n v="0"/>
  </r>
  <r>
    <s v="BASE"/>
    <s v="BaseLine"/>
    <m/>
    <m/>
    <m/>
    <m/>
    <x v="5"/>
    <x v="0"/>
    <s v="Brazil"/>
    <x v="15"/>
    <n v="0"/>
  </r>
  <r>
    <s v="BASE"/>
    <s v="BaseLine"/>
    <m/>
    <m/>
    <m/>
    <m/>
    <x v="5"/>
    <x v="1"/>
    <s v="Brazil"/>
    <x v="15"/>
    <n v="0"/>
  </r>
  <r>
    <s v="BASE"/>
    <s v="BaseLine"/>
    <m/>
    <m/>
    <m/>
    <m/>
    <x v="5"/>
    <x v="2"/>
    <s v="Brazil"/>
    <x v="15"/>
    <n v="0"/>
  </r>
  <r>
    <s v="BASE"/>
    <s v="BaseLine"/>
    <m/>
    <m/>
    <m/>
    <m/>
    <x v="5"/>
    <x v="3"/>
    <s v="Brazil"/>
    <x v="15"/>
    <n v="0"/>
  </r>
  <r>
    <s v="BASE"/>
    <s v="BaseLine"/>
    <m/>
    <m/>
    <m/>
    <m/>
    <x v="6"/>
    <x v="0"/>
    <s v="Brazil"/>
    <x v="15"/>
    <n v="0"/>
  </r>
  <r>
    <s v="BASE"/>
    <s v="BaseLine"/>
    <m/>
    <m/>
    <m/>
    <m/>
    <x v="6"/>
    <x v="1"/>
    <s v="Brazil"/>
    <x v="15"/>
    <n v="0"/>
  </r>
  <r>
    <s v="BASE"/>
    <s v="BaseLine"/>
    <m/>
    <m/>
    <m/>
    <m/>
    <x v="6"/>
    <x v="2"/>
    <s v="Brazil"/>
    <x v="15"/>
    <n v="0"/>
  </r>
  <r>
    <s v="BASE"/>
    <s v="BaseLine"/>
    <m/>
    <m/>
    <m/>
    <m/>
    <x v="6"/>
    <x v="3"/>
    <s v="Brazil"/>
    <x v="15"/>
    <n v="0"/>
  </r>
  <r>
    <s v="BASE"/>
    <s v="BaseLine"/>
    <m/>
    <m/>
    <m/>
    <m/>
    <x v="7"/>
    <x v="0"/>
    <s v="Brazil"/>
    <x v="15"/>
    <n v="0"/>
  </r>
  <r>
    <s v="BASE"/>
    <s v="BaseLine"/>
    <m/>
    <m/>
    <m/>
    <m/>
    <x v="7"/>
    <x v="1"/>
    <s v="Brazil"/>
    <x v="15"/>
    <n v="0"/>
  </r>
  <r>
    <s v="BASE"/>
    <s v="BaseLine"/>
    <m/>
    <m/>
    <m/>
    <m/>
    <x v="7"/>
    <x v="2"/>
    <s v="Brazil"/>
    <x v="15"/>
    <n v="0"/>
  </r>
  <r>
    <s v="BASE"/>
    <s v="BaseLine"/>
    <m/>
    <m/>
    <m/>
    <m/>
    <x v="7"/>
    <x v="3"/>
    <s v="Brazil"/>
    <x v="15"/>
    <n v="0"/>
  </r>
  <r>
    <s v="BASE"/>
    <s v="BaseLine"/>
    <m/>
    <m/>
    <m/>
    <m/>
    <x v="8"/>
    <x v="0"/>
    <s v="Brazil"/>
    <x v="15"/>
    <n v="193.75151675308399"/>
  </r>
  <r>
    <s v="BASE"/>
    <s v="BaseLine"/>
    <m/>
    <m/>
    <m/>
    <m/>
    <x v="8"/>
    <x v="1"/>
    <s v="Brazil"/>
    <x v="15"/>
    <n v="0"/>
  </r>
  <r>
    <s v="BASE"/>
    <s v="BaseLine"/>
    <m/>
    <m/>
    <m/>
    <m/>
    <x v="8"/>
    <x v="2"/>
    <s v="Brazil"/>
    <x v="15"/>
    <n v="0"/>
  </r>
  <r>
    <s v="BASE"/>
    <s v="BaseLine"/>
    <m/>
    <m/>
    <m/>
    <m/>
    <x v="8"/>
    <x v="3"/>
    <s v="Brazil"/>
    <x v="15"/>
    <n v="0"/>
  </r>
  <r>
    <s v="INCREMENTAL"/>
    <s v="Media"/>
    <m/>
    <m/>
    <m/>
    <m/>
    <x v="9"/>
    <x v="0"/>
    <s v="Brazil"/>
    <x v="15"/>
    <n v="0"/>
  </r>
  <r>
    <s v="INCREMENTAL"/>
    <s v="Media"/>
    <m/>
    <m/>
    <m/>
    <m/>
    <x v="9"/>
    <x v="1"/>
    <s v="Brazil"/>
    <x v="15"/>
    <n v="0"/>
  </r>
  <r>
    <s v="INCREMENTAL"/>
    <s v="Media"/>
    <m/>
    <m/>
    <m/>
    <m/>
    <x v="9"/>
    <x v="2"/>
    <s v="Brazil"/>
    <x v="15"/>
    <n v="0"/>
  </r>
  <r>
    <s v="INCREMENTAL"/>
    <s v="Media"/>
    <m/>
    <m/>
    <m/>
    <m/>
    <x v="9"/>
    <x v="3"/>
    <s v="Brazil"/>
    <x v="15"/>
    <n v="0"/>
  </r>
  <r>
    <s v="BASE"/>
    <s v="Price"/>
    <m/>
    <m/>
    <m/>
    <m/>
    <x v="10"/>
    <x v="0"/>
    <s v="Brazil"/>
    <x v="15"/>
    <n v="-971.43026418831096"/>
  </r>
  <r>
    <s v="BASE"/>
    <s v="Price"/>
    <m/>
    <m/>
    <m/>
    <m/>
    <x v="10"/>
    <x v="1"/>
    <s v="Brazil"/>
    <x v="15"/>
    <n v="0"/>
  </r>
  <r>
    <s v="BASE"/>
    <s v="Price"/>
    <m/>
    <m/>
    <m/>
    <m/>
    <x v="10"/>
    <x v="2"/>
    <s v="Brazil"/>
    <x v="15"/>
    <n v="0"/>
  </r>
  <r>
    <s v="BASE"/>
    <s v="Price"/>
    <m/>
    <m/>
    <m/>
    <m/>
    <x v="10"/>
    <x v="3"/>
    <s v="Brazil"/>
    <x v="15"/>
    <n v="0"/>
  </r>
  <r>
    <s v="BASE"/>
    <s v="Price"/>
    <m/>
    <m/>
    <m/>
    <m/>
    <x v="11"/>
    <x v="0"/>
    <s v="Brazil"/>
    <x v="15"/>
    <n v="0"/>
  </r>
  <r>
    <s v="BASE"/>
    <s v="Price"/>
    <m/>
    <m/>
    <m/>
    <m/>
    <x v="11"/>
    <x v="1"/>
    <s v="Brazil"/>
    <x v="15"/>
    <n v="0"/>
  </r>
  <r>
    <s v="BASE"/>
    <s v="Price"/>
    <m/>
    <m/>
    <m/>
    <m/>
    <x v="11"/>
    <x v="2"/>
    <s v="Brazil"/>
    <x v="15"/>
    <n v="0"/>
  </r>
  <r>
    <s v="BASE"/>
    <s v="Price"/>
    <m/>
    <m/>
    <m/>
    <m/>
    <x v="11"/>
    <x v="3"/>
    <s v="Brazil"/>
    <x v="15"/>
    <n v="0"/>
  </r>
  <r>
    <s v="BASE"/>
    <s v="BaseLine"/>
    <m/>
    <m/>
    <m/>
    <m/>
    <x v="12"/>
    <x v="0"/>
    <s v="Brazil"/>
    <x v="15"/>
    <n v="295.782818869523"/>
  </r>
  <r>
    <s v="BASE"/>
    <s v="BaseLine"/>
    <m/>
    <m/>
    <m/>
    <m/>
    <x v="12"/>
    <x v="1"/>
    <s v="Brazil"/>
    <x v="15"/>
    <n v="533.22479121948197"/>
  </r>
  <r>
    <s v="BASE"/>
    <s v="BaseLine"/>
    <m/>
    <m/>
    <m/>
    <m/>
    <x v="12"/>
    <x v="2"/>
    <s v="Brazil"/>
    <x v="15"/>
    <n v="653.70646618506805"/>
  </r>
  <r>
    <s v="BASE"/>
    <s v="BaseLine"/>
    <m/>
    <m/>
    <m/>
    <m/>
    <x v="12"/>
    <x v="3"/>
    <s v="Brazil"/>
    <x v="15"/>
    <n v="17.314130333258898"/>
  </r>
  <r>
    <s v="INCREMENTAL"/>
    <s v="Media"/>
    <m/>
    <m/>
    <m/>
    <m/>
    <x v="13"/>
    <x v="0"/>
    <s v="Brazil"/>
    <x v="15"/>
    <n v="209.91165851343001"/>
  </r>
  <r>
    <s v="INCREMENTAL"/>
    <s v="Media"/>
    <m/>
    <m/>
    <m/>
    <m/>
    <x v="13"/>
    <x v="1"/>
    <s v="Brazil"/>
    <x v="15"/>
    <n v="260.03852192553001"/>
  </r>
  <r>
    <s v="INCREMENTAL"/>
    <s v="Media"/>
    <m/>
    <m/>
    <m/>
    <m/>
    <x v="13"/>
    <x v="2"/>
    <s v="Brazil"/>
    <x v="15"/>
    <n v="231.131923445219"/>
  </r>
  <r>
    <s v="INCREMENTAL"/>
    <s v="Media"/>
    <m/>
    <m/>
    <m/>
    <m/>
    <x v="13"/>
    <x v="3"/>
    <s v="Brazil"/>
    <x v="15"/>
    <n v="0"/>
  </r>
  <r>
    <s v="INCREMENTAL"/>
    <s v="Media"/>
    <m/>
    <m/>
    <m/>
    <m/>
    <x v="14"/>
    <x v="0"/>
    <s v="Brazil"/>
    <x v="15"/>
    <n v="0"/>
  </r>
  <r>
    <s v="INCREMENTAL"/>
    <s v="Media"/>
    <m/>
    <m/>
    <m/>
    <m/>
    <x v="14"/>
    <x v="1"/>
    <s v="Brazil"/>
    <x v="15"/>
    <n v="0"/>
  </r>
  <r>
    <s v="INCREMENTAL"/>
    <s v="Media"/>
    <m/>
    <m/>
    <m/>
    <m/>
    <x v="14"/>
    <x v="2"/>
    <s v="Brazil"/>
    <x v="15"/>
    <n v="0"/>
  </r>
  <r>
    <s v="INCREMENTAL"/>
    <s v="Media"/>
    <m/>
    <m/>
    <m/>
    <m/>
    <x v="14"/>
    <x v="3"/>
    <s v="Brazil"/>
    <x v="15"/>
    <n v="0"/>
  </r>
  <r>
    <s v="INCREMENTAL"/>
    <s v="Media"/>
    <m/>
    <m/>
    <m/>
    <m/>
    <x v="15"/>
    <x v="0"/>
    <s v="Brazil"/>
    <x v="15"/>
    <n v="15.202014851784201"/>
  </r>
  <r>
    <s v="INCREMENTAL"/>
    <s v="Media"/>
    <m/>
    <m/>
    <m/>
    <m/>
    <x v="15"/>
    <x v="1"/>
    <s v="Brazil"/>
    <x v="15"/>
    <n v="14.068000175748701"/>
  </r>
  <r>
    <s v="INCREMENTAL"/>
    <s v="Media"/>
    <m/>
    <m/>
    <m/>
    <m/>
    <x v="15"/>
    <x v="2"/>
    <s v="Brazil"/>
    <x v="15"/>
    <n v="9.5969529542423899"/>
  </r>
  <r>
    <s v="INCREMENTAL"/>
    <s v="Media"/>
    <m/>
    <m/>
    <m/>
    <m/>
    <x v="15"/>
    <x v="3"/>
    <s v="Brazil"/>
    <x v="15"/>
    <n v="0"/>
  </r>
  <r>
    <s v="INCREMENTAL"/>
    <s v="Media"/>
    <m/>
    <m/>
    <m/>
    <m/>
    <x v="16"/>
    <x v="0"/>
    <s v="Brazil"/>
    <x v="15"/>
    <n v="0"/>
  </r>
  <r>
    <s v="INCREMENTAL"/>
    <s v="Media"/>
    <m/>
    <m/>
    <m/>
    <m/>
    <x v="16"/>
    <x v="1"/>
    <s v="Brazil"/>
    <x v="15"/>
    <n v="0"/>
  </r>
  <r>
    <s v="INCREMENTAL"/>
    <s v="Media"/>
    <m/>
    <m/>
    <m/>
    <m/>
    <x v="16"/>
    <x v="2"/>
    <s v="Brazil"/>
    <x v="15"/>
    <n v="0"/>
  </r>
  <r>
    <s v="INCREMENTAL"/>
    <s v="Media"/>
    <m/>
    <m/>
    <m/>
    <m/>
    <x v="16"/>
    <x v="3"/>
    <s v="Brazil"/>
    <x v="15"/>
    <n v="0"/>
  </r>
  <r>
    <s v="INCREMENTAL"/>
    <s v="Media"/>
    <m/>
    <m/>
    <m/>
    <m/>
    <x v="17"/>
    <x v="0"/>
    <s v="Brazil"/>
    <x v="15"/>
    <n v="96.831032127518299"/>
  </r>
  <r>
    <s v="INCREMENTAL"/>
    <s v="Media"/>
    <m/>
    <m/>
    <m/>
    <m/>
    <x v="17"/>
    <x v="1"/>
    <s v="Brazil"/>
    <x v="15"/>
    <n v="59.372960575058499"/>
  </r>
  <r>
    <s v="INCREMENTAL"/>
    <s v="Media"/>
    <m/>
    <m/>
    <m/>
    <m/>
    <x v="17"/>
    <x v="2"/>
    <s v="Brazil"/>
    <x v="15"/>
    <n v="59.589999026643298"/>
  </r>
  <r>
    <s v="INCREMENTAL"/>
    <s v="Media"/>
    <m/>
    <m/>
    <m/>
    <m/>
    <x v="17"/>
    <x v="3"/>
    <s v="Brazil"/>
    <x v="15"/>
    <n v="0"/>
  </r>
  <r>
    <s v="INCREMENTAL"/>
    <s v="Media"/>
    <m/>
    <m/>
    <m/>
    <m/>
    <x v="18"/>
    <x v="0"/>
    <s v="Brazil"/>
    <x v="15"/>
    <n v="0"/>
  </r>
  <r>
    <s v="INCREMENTAL"/>
    <s v="Media"/>
    <m/>
    <m/>
    <m/>
    <m/>
    <x v="18"/>
    <x v="1"/>
    <s v="Brazil"/>
    <x v="15"/>
    <n v="0"/>
  </r>
  <r>
    <s v="INCREMENTAL"/>
    <s v="Media"/>
    <m/>
    <m/>
    <m/>
    <m/>
    <x v="18"/>
    <x v="2"/>
    <s v="Brazil"/>
    <x v="15"/>
    <n v="0"/>
  </r>
  <r>
    <s v="INCREMENTAL"/>
    <s v="Media"/>
    <m/>
    <m/>
    <m/>
    <m/>
    <x v="18"/>
    <x v="3"/>
    <s v="Brazil"/>
    <x v="15"/>
    <n v="0"/>
  </r>
  <r>
    <s v="INCREMENTAL"/>
    <s v="Media"/>
    <m/>
    <m/>
    <m/>
    <m/>
    <x v="19"/>
    <x v="0"/>
    <s v="Brazil"/>
    <x v="15"/>
    <n v="72.612109440776905"/>
  </r>
  <r>
    <s v="INCREMENTAL"/>
    <s v="Media"/>
    <m/>
    <m/>
    <m/>
    <m/>
    <x v="19"/>
    <x v="1"/>
    <s v="Brazil"/>
    <x v="15"/>
    <n v="82.568965567671498"/>
  </r>
  <r>
    <s v="INCREMENTAL"/>
    <s v="Media"/>
    <m/>
    <m/>
    <m/>
    <m/>
    <x v="19"/>
    <x v="2"/>
    <s v="Brazil"/>
    <x v="15"/>
    <n v="77.861090644381306"/>
  </r>
  <r>
    <s v="INCREMENTAL"/>
    <s v="Media"/>
    <m/>
    <m/>
    <m/>
    <m/>
    <x v="19"/>
    <x v="3"/>
    <s v="Brazil"/>
    <x v="15"/>
    <n v="0"/>
  </r>
  <r>
    <s v="INCREMENTAL"/>
    <s v="Media"/>
    <m/>
    <m/>
    <m/>
    <m/>
    <x v="20"/>
    <x v="0"/>
    <s v="Brazil"/>
    <x v="15"/>
    <n v="0"/>
  </r>
  <r>
    <s v="INCREMENTAL"/>
    <s v="Media"/>
    <m/>
    <m/>
    <m/>
    <m/>
    <x v="20"/>
    <x v="1"/>
    <s v="Brazil"/>
    <x v="15"/>
    <n v="0"/>
  </r>
  <r>
    <s v="INCREMENTAL"/>
    <s v="Media"/>
    <m/>
    <m/>
    <m/>
    <m/>
    <x v="20"/>
    <x v="2"/>
    <s v="Brazil"/>
    <x v="15"/>
    <n v="0"/>
  </r>
  <r>
    <s v="INCREMENTAL"/>
    <s v="Media"/>
    <m/>
    <m/>
    <m/>
    <m/>
    <x v="20"/>
    <x v="3"/>
    <s v="Brazil"/>
    <x v="15"/>
    <n v="0"/>
  </r>
  <r>
    <s v="INCREMENTAL"/>
    <s v="Media"/>
    <m/>
    <m/>
    <m/>
    <m/>
    <x v="21"/>
    <x v="0"/>
    <s v="Brazil"/>
    <x v="15"/>
    <n v="5.67919781587252"/>
  </r>
  <r>
    <s v="INCREMENTAL"/>
    <s v="Media"/>
    <m/>
    <m/>
    <m/>
    <m/>
    <x v="21"/>
    <x v="1"/>
    <s v="Brazil"/>
    <x v="15"/>
    <n v="5.5466133169224099"/>
  </r>
  <r>
    <s v="INCREMENTAL"/>
    <s v="Media"/>
    <m/>
    <m/>
    <m/>
    <m/>
    <x v="21"/>
    <x v="2"/>
    <s v="Brazil"/>
    <x v="15"/>
    <n v="5.2615827927134404"/>
  </r>
  <r>
    <s v="INCREMENTAL"/>
    <s v="Media"/>
    <m/>
    <m/>
    <m/>
    <m/>
    <x v="21"/>
    <x v="3"/>
    <s v="Brazil"/>
    <x v="15"/>
    <n v="0"/>
  </r>
  <r>
    <s v="INCREMENTAL"/>
    <s v="Media"/>
    <m/>
    <m/>
    <m/>
    <m/>
    <x v="22"/>
    <x v="0"/>
    <s v="Brazil"/>
    <x v="15"/>
    <n v="0"/>
  </r>
  <r>
    <s v="INCREMENTAL"/>
    <s v="Media"/>
    <m/>
    <m/>
    <m/>
    <m/>
    <x v="22"/>
    <x v="1"/>
    <s v="Brazil"/>
    <x v="15"/>
    <n v="0"/>
  </r>
  <r>
    <s v="INCREMENTAL"/>
    <s v="Media"/>
    <m/>
    <m/>
    <m/>
    <m/>
    <x v="22"/>
    <x v="2"/>
    <s v="Brazil"/>
    <x v="15"/>
    <n v="0"/>
  </r>
  <r>
    <s v="INCREMENTAL"/>
    <s v="Media"/>
    <m/>
    <m/>
    <m/>
    <m/>
    <x v="22"/>
    <x v="3"/>
    <s v="Brazil"/>
    <x v="15"/>
    <n v="0"/>
  </r>
  <r>
    <s v="INCREMENTAL"/>
    <s v="Media"/>
    <m/>
    <m/>
    <m/>
    <m/>
    <x v="23"/>
    <x v="0"/>
    <s v="Brazil"/>
    <x v="15"/>
    <n v="0"/>
  </r>
  <r>
    <s v="INCREMENTAL"/>
    <s v="Media"/>
    <m/>
    <m/>
    <m/>
    <m/>
    <x v="23"/>
    <x v="1"/>
    <s v="Brazil"/>
    <x v="15"/>
    <n v="0"/>
  </r>
  <r>
    <s v="INCREMENTAL"/>
    <s v="Media"/>
    <m/>
    <m/>
    <m/>
    <m/>
    <x v="23"/>
    <x v="2"/>
    <s v="Brazil"/>
    <x v="15"/>
    <n v="0"/>
  </r>
  <r>
    <s v="INCREMENTAL"/>
    <s v="Media"/>
    <m/>
    <m/>
    <m/>
    <m/>
    <x v="23"/>
    <x v="3"/>
    <s v="Brazil"/>
    <x v="15"/>
    <n v="0"/>
  </r>
  <r>
    <s v="INCREMENTAL"/>
    <s v="Media"/>
    <m/>
    <m/>
    <m/>
    <m/>
    <x v="24"/>
    <x v="0"/>
    <s v="Brazil"/>
    <x v="15"/>
    <n v="0"/>
  </r>
  <r>
    <s v="INCREMENTAL"/>
    <s v="Media"/>
    <m/>
    <m/>
    <m/>
    <m/>
    <x v="24"/>
    <x v="1"/>
    <s v="Brazil"/>
    <x v="15"/>
    <n v="0"/>
  </r>
  <r>
    <s v="INCREMENTAL"/>
    <s v="Media"/>
    <m/>
    <m/>
    <m/>
    <m/>
    <x v="24"/>
    <x v="2"/>
    <s v="Brazil"/>
    <x v="15"/>
    <n v="0"/>
  </r>
  <r>
    <s v="INCREMENTAL"/>
    <s v="Media"/>
    <m/>
    <m/>
    <m/>
    <m/>
    <x v="24"/>
    <x v="3"/>
    <s v="Brazil"/>
    <x v="15"/>
    <n v="0"/>
  </r>
  <r>
    <s v="BASE"/>
    <s v="BaseLine"/>
    <m/>
    <m/>
    <m/>
    <m/>
    <x v="25"/>
    <x v="0"/>
    <s v="Brazil"/>
    <x v="15"/>
    <n v="0"/>
  </r>
  <r>
    <s v="BASE"/>
    <s v="BaseLine"/>
    <m/>
    <m/>
    <m/>
    <m/>
    <x v="25"/>
    <x v="1"/>
    <s v="Brazil"/>
    <x v="15"/>
    <n v="263.32695714004802"/>
  </r>
  <r>
    <s v="BASE"/>
    <s v="BaseLine"/>
    <m/>
    <m/>
    <m/>
    <m/>
    <x v="25"/>
    <x v="2"/>
    <s v="Brazil"/>
    <x v="15"/>
    <n v="0"/>
  </r>
  <r>
    <s v="BASE"/>
    <s v="BaseLine"/>
    <m/>
    <m/>
    <m/>
    <m/>
    <x v="25"/>
    <x v="3"/>
    <s v="Brazil"/>
    <x v="15"/>
    <n v="0"/>
  </r>
  <r>
    <s v="BASE"/>
    <s v="BaseLine"/>
    <m/>
    <m/>
    <m/>
    <m/>
    <x v="26"/>
    <x v="0"/>
    <s v="Brazil"/>
    <x v="15"/>
    <n v="0"/>
  </r>
  <r>
    <s v="BASE"/>
    <s v="BaseLine"/>
    <m/>
    <m/>
    <m/>
    <m/>
    <x v="26"/>
    <x v="1"/>
    <s v="Brazil"/>
    <x v="15"/>
    <n v="0"/>
  </r>
  <r>
    <s v="BASE"/>
    <s v="BaseLine"/>
    <m/>
    <m/>
    <m/>
    <m/>
    <x v="26"/>
    <x v="2"/>
    <s v="Brazil"/>
    <x v="15"/>
    <n v="0"/>
  </r>
  <r>
    <s v="BASE"/>
    <s v="BaseLine"/>
    <m/>
    <m/>
    <m/>
    <m/>
    <x v="26"/>
    <x v="3"/>
    <s v="Brazil"/>
    <x v="15"/>
    <n v="0"/>
  </r>
  <r>
    <s v="INCREMENTAL"/>
    <s v="Media"/>
    <m/>
    <m/>
    <m/>
    <m/>
    <x v="27"/>
    <x v="0"/>
    <s v="Brazil"/>
    <x v="15"/>
    <n v="0"/>
  </r>
  <r>
    <s v="INCREMENTAL"/>
    <s v="Media"/>
    <m/>
    <m/>
    <m/>
    <m/>
    <x v="27"/>
    <x v="1"/>
    <s v="Brazil"/>
    <x v="15"/>
    <n v="0"/>
  </r>
  <r>
    <s v="INCREMENTAL"/>
    <s v="Media"/>
    <m/>
    <m/>
    <m/>
    <m/>
    <x v="27"/>
    <x v="2"/>
    <s v="Brazil"/>
    <x v="15"/>
    <n v="0"/>
  </r>
  <r>
    <s v="INCREMENTAL"/>
    <s v="Media"/>
    <m/>
    <m/>
    <m/>
    <m/>
    <x v="27"/>
    <x v="3"/>
    <s v="Brazil"/>
    <x v="15"/>
    <n v="0"/>
  </r>
  <r>
    <s v="INCREMENTAL"/>
    <s v="Media"/>
    <m/>
    <m/>
    <m/>
    <m/>
    <x v="28"/>
    <x v="0"/>
    <s v="Brazil"/>
    <x v="15"/>
    <n v="0"/>
  </r>
  <r>
    <s v="INCREMENTAL"/>
    <s v="Media"/>
    <m/>
    <m/>
    <m/>
    <m/>
    <x v="28"/>
    <x v="1"/>
    <s v="Brazil"/>
    <x v="15"/>
    <n v="0"/>
  </r>
  <r>
    <s v="INCREMENTAL"/>
    <s v="Media"/>
    <m/>
    <m/>
    <m/>
    <m/>
    <x v="28"/>
    <x v="2"/>
    <s v="Brazil"/>
    <x v="15"/>
    <n v="0"/>
  </r>
  <r>
    <s v="INCREMENTAL"/>
    <s v="Media"/>
    <m/>
    <m/>
    <m/>
    <m/>
    <x v="28"/>
    <x v="3"/>
    <s v="Brazil"/>
    <x v="15"/>
    <n v="0"/>
  </r>
  <r>
    <s v="BASE"/>
    <s v="BaseLine"/>
    <m/>
    <m/>
    <m/>
    <m/>
    <x v="29"/>
    <x v="0"/>
    <s v="Brazil"/>
    <x v="15"/>
    <n v="0"/>
  </r>
  <r>
    <s v="BASE"/>
    <s v="BaseLine"/>
    <m/>
    <m/>
    <m/>
    <m/>
    <x v="29"/>
    <x v="1"/>
    <s v="Brazil"/>
    <x v="15"/>
    <n v="485.02421079001601"/>
  </r>
  <r>
    <s v="BASE"/>
    <s v="BaseLine"/>
    <m/>
    <m/>
    <m/>
    <m/>
    <x v="29"/>
    <x v="2"/>
    <s v="Brazil"/>
    <x v="15"/>
    <n v="0"/>
  </r>
  <r>
    <s v="BASE"/>
    <s v="BaseLine"/>
    <m/>
    <m/>
    <m/>
    <m/>
    <x v="29"/>
    <x v="3"/>
    <s v="Brazil"/>
    <x v="15"/>
    <n v="0"/>
  </r>
  <r>
    <s v="BASE"/>
    <s v="BaseLine"/>
    <m/>
    <m/>
    <m/>
    <m/>
    <x v="30"/>
    <x v="0"/>
    <s v="Brazil"/>
    <x v="15"/>
    <n v="0"/>
  </r>
  <r>
    <s v="BASE"/>
    <s v="BaseLine"/>
    <m/>
    <m/>
    <m/>
    <m/>
    <x v="30"/>
    <x v="1"/>
    <s v="Brazil"/>
    <x v="15"/>
    <n v="694.21397244009802"/>
  </r>
  <r>
    <s v="BASE"/>
    <s v="BaseLine"/>
    <m/>
    <m/>
    <m/>
    <m/>
    <x v="30"/>
    <x v="2"/>
    <s v="Brazil"/>
    <x v="15"/>
    <n v="0"/>
  </r>
  <r>
    <s v="BASE"/>
    <s v="BaseLine"/>
    <m/>
    <m/>
    <m/>
    <m/>
    <x v="30"/>
    <x v="3"/>
    <s v="Brazil"/>
    <x v="15"/>
    <n v="0"/>
  </r>
  <r>
    <s v="INCREMENTAL"/>
    <s v="Media"/>
    <m/>
    <m/>
    <m/>
    <m/>
    <x v="31"/>
    <x v="0"/>
    <s v="Brazil"/>
    <x v="15"/>
    <n v="0"/>
  </r>
  <r>
    <s v="INCREMENTAL"/>
    <s v="Media"/>
    <m/>
    <m/>
    <m/>
    <m/>
    <x v="31"/>
    <x v="1"/>
    <s v="Brazil"/>
    <x v="15"/>
    <n v="0"/>
  </r>
  <r>
    <s v="INCREMENTAL"/>
    <s v="Media"/>
    <m/>
    <m/>
    <m/>
    <m/>
    <x v="31"/>
    <x v="2"/>
    <s v="Brazil"/>
    <x v="15"/>
    <n v="0"/>
  </r>
  <r>
    <s v="INCREMENTAL"/>
    <s v="Media"/>
    <m/>
    <m/>
    <m/>
    <m/>
    <x v="31"/>
    <x v="3"/>
    <s v="Brazil"/>
    <x v="15"/>
    <n v="0"/>
  </r>
  <r>
    <m/>
    <m/>
    <m/>
    <m/>
    <m/>
    <m/>
    <x v="32"/>
    <x v="0"/>
    <s v="Brazil"/>
    <x v="15"/>
    <n v="1288.8368238743701"/>
  </r>
  <r>
    <m/>
    <m/>
    <m/>
    <m/>
    <m/>
    <m/>
    <x v="32"/>
    <x v="1"/>
    <s v="Brazil"/>
    <x v="15"/>
    <n v="943.82215052234096"/>
  </r>
  <r>
    <m/>
    <m/>
    <m/>
    <m/>
    <m/>
    <m/>
    <x v="32"/>
    <x v="2"/>
    <s v="Brazil"/>
    <x v="15"/>
    <n v="1761.1350863528301"/>
  </r>
  <r>
    <m/>
    <m/>
    <m/>
    <m/>
    <m/>
    <m/>
    <x v="32"/>
    <x v="3"/>
    <s v="Brazil"/>
    <x v="15"/>
    <n v="932.29799996955103"/>
  </r>
  <r>
    <s v="BASE"/>
    <s v="BaseLine"/>
    <m/>
    <m/>
    <m/>
    <m/>
    <x v="33"/>
    <x v="0"/>
    <s v="Brazil"/>
    <x v="15"/>
    <n v="-364.57475986941"/>
  </r>
  <r>
    <s v="BASE"/>
    <s v="BaseLine"/>
    <m/>
    <m/>
    <m/>
    <m/>
    <x v="33"/>
    <x v="1"/>
    <s v="Brazil"/>
    <x v="15"/>
    <n v="-992.41928075227702"/>
  </r>
  <r>
    <s v="BASE"/>
    <s v="BaseLine"/>
    <m/>
    <m/>
    <m/>
    <m/>
    <x v="33"/>
    <x v="2"/>
    <s v="Brazil"/>
    <x v="15"/>
    <n v="-495.45711044858302"/>
  </r>
  <r>
    <s v="BASE"/>
    <s v="BaseLine"/>
    <m/>
    <m/>
    <m/>
    <m/>
    <x v="33"/>
    <x v="3"/>
    <s v="Brazil"/>
    <x v="15"/>
    <n v="-309.45656899233802"/>
  </r>
  <r>
    <s v="BASE"/>
    <s v="BaseLine"/>
    <m/>
    <m/>
    <m/>
    <m/>
    <x v="34"/>
    <x v="0"/>
    <s v="Brazil"/>
    <x v="15"/>
    <n v="0"/>
  </r>
  <r>
    <s v="BASE"/>
    <s v="BaseLine"/>
    <m/>
    <m/>
    <m/>
    <m/>
    <x v="34"/>
    <x v="1"/>
    <s v="Brazil"/>
    <x v="15"/>
    <n v="0"/>
  </r>
  <r>
    <s v="BASE"/>
    <s v="BaseLine"/>
    <m/>
    <m/>
    <m/>
    <m/>
    <x v="34"/>
    <x v="2"/>
    <s v="Brazil"/>
    <x v="15"/>
    <n v="0"/>
  </r>
  <r>
    <s v="BASE"/>
    <s v="BaseLine"/>
    <m/>
    <m/>
    <m/>
    <m/>
    <x v="34"/>
    <x v="3"/>
    <s v="Brazil"/>
    <x v="15"/>
    <n v="0"/>
  </r>
  <r>
    <s v="BASE"/>
    <s v="BaseLine"/>
    <s v="NY"/>
    <m/>
    <m/>
    <m/>
    <x v="35"/>
    <x v="0"/>
    <s v="Brazil"/>
    <x v="15"/>
    <n v="0"/>
  </r>
  <r>
    <s v="BASE"/>
    <s v="BaseLine"/>
    <s v="NY"/>
    <m/>
    <m/>
    <m/>
    <x v="35"/>
    <x v="1"/>
    <s v="Brazil"/>
    <x v="15"/>
    <n v="0"/>
  </r>
  <r>
    <s v="BASE"/>
    <s v="BaseLine"/>
    <s v="NY"/>
    <m/>
    <m/>
    <m/>
    <x v="35"/>
    <x v="2"/>
    <s v="Brazil"/>
    <x v="15"/>
    <n v="0"/>
  </r>
  <r>
    <s v="BASE"/>
    <s v="BaseLine"/>
    <s v="NY"/>
    <m/>
    <m/>
    <m/>
    <x v="35"/>
    <x v="3"/>
    <s v="Brazil"/>
    <x v="15"/>
    <n v="0"/>
  </r>
  <r>
    <s v="BASE"/>
    <s v="BaseLine"/>
    <s v="PL_Dummy"/>
    <m/>
    <m/>
    <m/>
    <x v="36"/>
    <x v="0"/>
    <s v="Brazil"/>
    <x v="15"/>
    <n v="0"/>
  </r>
  <r>
    <s v="BASE"/>
    <s v="BaseLine"/>
    <s v="PL_Dummy"/>
    <m/>
    <m/>
    <m/>
    <x v="36"/>
    <x v="1"/>
    <s v="Brazil"/>
    <x v="15"/>
    <n v="0"/>
  </r>
  <r>
    <s v="BASE"/>
    <s v="BaseLine"/>
    <s v="PL_Dummy"/>
    <m/>
    <m/>
    <m/>
    <x v="36"/>
    <x v="2"/>
    <s v="Brazil"/>
    <x v="15"/>
    <n v="0"/>
  </r>
  <r>
    <s v="BASE"/>
    <s v="BaseLine"/>
    <s v="PL_Dummy"/>
    <m/>
    <m/>
    <m/>
    <x v="36"/>
    <x v="3"/>
    <s v="Brazil"/>
    <x v="15"/>
    <n v="0"/>
  </r>
  <r>
    <s v="BASE"/>
    <s v="BaseLine"/>
    <s v="PL_Dummy"/>
    <m/>
    <m/>
    <m/>
    <x v="37"/>
    <x v="0"/>
    <s v="Brazil"/>
    <x v="15"/>
    <n v="0"/>
  </r>
  <r>
    <s v="BASE"/>
    <s v="BaseLine"/>
    <s v="PL_Dummy"/>
    <m/>
    <m/>
    <m/>
    <x v="37"/>
    <x v="1"/>
    <s v="Brazil"/>
    <x v="15"/>
    <n v="0"/>
  </r>
  <r>
    <s v="BASE"/>
    <s v="BaseLine"/>
    <s v="PL_Dummy"/>
    <m/>
    <m/>
    <m/>
    <x v="37"/>
    <x v="2"/>
    <s v="Brazil"/>
    <x v="15"/>
    <n v="0"/>
  </r>
  <r>
    <s v="BASE"/>
    <s v="BaseLine"/>
    <s v="PL_Dummy"/>
    <m/>
    <m/>
    <m/>
    <x v="37"/>
    <x v="3"/>
    <s v="Brazil"/>
    <x v="15"/>
    <n v="0"/>
  </r>
  <r>
    <s v="BASE"/>
    <s v="BaseLine"/>
    <m/>
    <m/>
    <m/>
    <m/>
    <x v="38"/>
    <x v="0"/>
    <s v="Brazil"/>
    <x v="15"/>
    <n v="0"/>
  </r>
  <r>
    <s v="BASE"/>
    <s v="BaseLine"/>
    <m/>
    <m/>
    <m/>
    <m/>
    <x v="38"/>
    <x v="1"/>
    <s v="Brazil"/>
    <x v="15"/>
    <n v="0"/>
  </r>
  <r>
    <s v="BASE"/>
    <s v="BaseLine"/>
    <m/>
    <m/>
    <m/>
    <m/>
    <x v="38"/>
    <x v="2"/>
    <s v="Brazil"/>
    <x v="15"/>
    <n v="0"/>
  </r>
  <r>
    <s v="BASE"/>
    <s v="BaseLine"/>
    <m/>
    <m/>
    <m/>
    <m/>
    <x v="38"/>
    <x v="3"/>
    <s v="Brazil"/>
    <x v="15"/>
    <n v="0"/>
  </r>
  <r>
    <s v="BASE"/>
    <s v="BaseLine"/>
    <m/>
    <m/>
    <m/>
    <m/>
    <x v="39"/>
    <x v="0"/>
    <s v="Brazil"/>
    <x v="15"/>
    <n v="0"/>
  </r>
  <r>
    <s v="BASE"/>
    <s v="BaseLine"/>
    <m/>
    <m/>
    <m/>
    <m/>
    <x v="39"/>
    <x v="1"/>
    <s v="Brazil"/>
    <x v="15"/>
    <n v="0"/>
  </r>
  <r>
    <s v="BASE"/>
    <s v="BaseLine"/>
    <m/>
    <m/>
    <m/>
    <m/>
    <x v="39"/>
    <x v="2"/>
    <s v="Brazil"/>
    <x v="15"/>
    <n v="0"/>
  </r>
  <r>
    <s v="BASE"/>
    <s v="BaseLine"/>
    <m/>
    <m/>
    <m/>
    <m/>
    <x v="39"/>
    <x v="3"/>
    <s v="Brazil"/>
    <x v="15"/>
    <n v="0"/>
  </r>
  <r>
    <s v="BASE"/>
    <s v="BaseLine"/>
    <s v="PL_Dummy"/>
    <m/>
    <m/>
    <m/>
    <x v="40"/>
    <x v="0"/>
    <s v="Brazil"/>
    <x v="15"/>
    <n v="0"/>
  </r>
  <r>
    <s v="BASE"/>
    <s v="BaseLine"/>
    <s v="PL_Dummy"/>
    <m/>
    <m/>
    <m/>
    <x v="40"/>
    <x v="1"/>
    <s v="Brazil"/>
    <x v="15"/>
    <n v="0"/>
  </r>
  <r>
    <s v="BASE"/>
    <s v="BaseLine"/>
    <s v="PL_Dummy"/>
    <m/>
    <m/>
    <m/>
    <x v="40"/>
    <x v="2"/>
    <s v="Brazil"/>
    <x v="15"/>
    <n v="0"/>
  </r>
  <r>
    <s v="BASE"/>
    <s v="BaseLine"/>
    <s v="PL_Dummy"/>
    <m/>
    <m/>
    <m/>
    <x v="40"/>
    <x v="3"/>
    <s v="Brazil"/>
    <x v="15"/>
    <n v="0"/>
  </r>
  <r>
    <s v="BASE"/>
    <s v="BaseLine"/>
    <m/>
    <m/>
    <m/>
    <m/>
    <x v="41"/>
    <x v="0"/>
    <s v="Brazil"/>
    <x v="15"/>
    <n v="0"/>
  </r>
  <r>
    <s v="BASE"/>
    <s v="BaseLine"/>
    <m/>
    <m/>
    <m/>
    <m/>
    <x v="41"/>
    <x v="1"/>
    <s v="Brazil"/>
    <x v="15"/>
    <n v="0"/>
  </r>
  <r>
    <s v="BASE"/>
    <s v="BaseLine"/>
    <m/>
    <m/>
    <m/>
    <m/>
    <x v="41"/>
    <x v="2"/>
    <s v="Brazil"/>
    <x v="15"/>
    <n v="2871.2640451045199"/>
  </r>
  <r>
    <s v="BASE"/>
    <s v="BaseLine"/>
    <m/>
    <m/>
    <m/>
    <m/>
    <x v="41"/>
    <x v="3"/>
    <s v="Brazil"/>
    <x v="15"/>
    <n v="0"/>
  </r>
  <r>
    <s v="BASE"/>
    <s v="BaseLine"/>
    <m/>
    <m/>
    <m/>
    <m/>
    <x v="42"/>
    <x v="0"/>
    <s v="Brazil"/>
    <x v="15"/>
    <n v="0"/>
  </r>
  <r>
    <s v="BASE"/>
    <s v="BaseLine"/>
    <m/>
    <m/>
    <m/>
    <m/>
    <x v="42"/>
    <x v="1"/>
    <s v="Brazil"/>
    <x v="15"/>
    <n v="0"/>
  </r>
  <r>
    <s v="BASE"/>
    <s v="BaseLine"/>
    <m/>
    <m/>
    <m/>
    <m/>
    <x v="42"/>
    <x v="2"/>
    <s v="Brazil"/>
    <x v="15"/>
    <n v="3151.6545994984899"/>
  </r>
  <r>
    <s v="BASE"/>
    <s v="BaseLine"/>
    <m/>
    <m/>
    <m/>
    <m/>
    <x v="42"/>
    <x v="3"/>
    <s v="Brazil"/>
    <x v="15"/>
    <n v="0"/>
  </r>
  <r>
    <s v="BASE"/>
    <s v="BaseLine"/>
    <m/>
    <m/>
    <m/>
    <m/>
    <x v="43"/>
    <x v="0"/>
    <s v="Brazil"/>
    <x v="15"/>
    <n v="0"/>
  </r>
  <r>
    <s v="BASE"/>
    <s v="BaseLine"/>
    <m/>
    <m/>
    <m/>
    <m/>
    <x v="43"/>
    <x v="1"/>
    <s v="Brazil"/>
    <x v="15"/>
    <n v="0"/>
  </r>
  <r>
    <s v="BASE"/>
    <s v="BaseLine"/>
    <m/>
    <m/>
    <m/>
    <m/>
    <x v="43"/>
    <x v="2"/>
    <s v="Brazil"/>
    <x v="15"/>
    <n v="0"/>
  </r>
  <r>
    <s v="BASE"/>
    <s v="BaseLine"/>
    <m/>
    <m/>
    <m/>
    <m/>
    <x v="43"/>
    <x v="3"/>
    <s v="Brazil"/>
    <x v="15"/>
    <n v="0"/>
  </r>
  <r>
    <s v="INCREMENTAL"/>
    <s v="Media"/>
    <m/>
    <m/>
    <m/>
    <m/>
    <x v="44"/>
    <x v="0"/>
    <s v="Brazil"/>
    <x v="15"/>
    <n v="0"/>
  </r>
  <r>
    <s v="INCREMENTAL"/>
    <s v="Media"/>
    <m/>
    <m/>
    <m/>
    <m/>
    <x v="44"/>
    <x v="1"/>
    <s v="Brazil"/>
    <x v="15"/>
    <n v="0"/>
  </r>
  <r>
    <s v="INCREMENTAL"/>
    <s v="Media"/>
    <m/>
    <m/>
    <m/>
    <m/>
    <x v="44"/>
    <x v="2"/>
    <s v="Brazil"/>
    <x v="15"/>
    <n v="0"/>
  </r>
  <r>
    <s v="INCREMENTAL"/>
    <s v="Media"/>
    <m/>
    <m/>
    <m/>
    <m/>
    <x v="44"/>
    <x v="3"/>
    <s v="Brazil"/>
    <x v="15"/>
    <n v="0"/>
  </r>
  <r>
    <s v="INCREMENTAL"/>
    <s v="Media"/>
    <m/>
    <m/>
    <m/>
    <m/>
    <x v="45"/>
    <x v="0"/>
    <s v="Brazil"/>
    <x v="15"/>
    <n v="0"/>
  </r>
  <r>
    <s v="INCREMENTAL"/>
    <s v="Media"/>
    <m/>
    <m/>
    <m/>
    <m/>
    <x v="45"/>
    <x v="1"/>
    <s v="Brazil"/>
    <x v="15"/>
    <n v="0"/>
  </r>
  <r>
    <s v="INCREMENTAL"/>
    <s v="Media"/>
    <m/>
    <m/>
    <m/>
    <m/>
    <x v="45"/>
    <x v="2"/>
    <s v="Brazil"/>
    <x v="15"/>
    <n v="0"/>
  </r>
  <r>
    <s v="INCREMENTAL"/>
    <s v="Media"/>
    <m/>
    <m/>
    <m/>
    <m/>
    <x v="45"/>
    <x v="3"/>
    <s v="Brazil"/>
    <x v="15"/>
    <n v="0"/>
  </r>
  <r>
    <s v="BASE"/>
    <s v="BaseLine"/>
    <m/>
    <m/>
    <m/>
    <m/>
    <x v="46"/>
    <x v="0"/>
    <s v="Brazil"/>
    <x v="15"/>
    <n v="0"/>
  </r>
  <r>
    <s v="BASE"/>
    <s v="BaseLine"/>
    <m/>
    <m/>
    <m/>
    <m/>
    <x v="46"/>
    <x v="1"/>
    <s v="Brazil"/>
    <x v="15"/>
    <n v="0"/>
  </r>
  <r>
    <s v="BASE"/>
    <s v="BaseLine"/>
    <m/>
    <m/>
    <m/>
    <m/>
    <x v="46"/>
    <x v="2"/>
    <s v="Brazil"/>
    <x v="15"/>
    <n v="0"/>
  </r>
  <r>
    <s v="BASE"/>
    <s v="BaseLine"/>
    <m/>
    <m/>
    <m/>
    <m/>
    <x v="46"/>
    <x v="3"/>
    <s v="Brazil"/>
    <x v="15"/>
    <n v="0"/>
  </r>
  <r>
    <s v="INCREMENTAL"/>
    <s v="Media"/>
    <m/>
    <m/>
    <m/>
    <m/>
    <x v="47"/>
    <x v="0"/>
    <s v="Brazil"/>
    <x v="15"/>
    <n v="0"/>
  </r>
  <r>
    <s v="INCREMENTAL"/>
    <s v="Media"/>
    <m/>
    <m/>
    <m/>
    <m/>
    <x v="47"/>
    <x v="1"/>
    <s v="Brazil"/>
    <x v="15"/>
    <n v="0"/>
  </r>
  <r>
    <s v="INCREMENTAL"/>
    <s v="Media"/>
    <m/>
    <m/>
    <m/>
    <m/>
    <x v="47"/>
    <x v="2"/>
    <s v="Brazil"/>
    <x v="15"/>
    <n v="0"/>
  </r>
  <r>
    <s v="INCREMENTAL"/>
    <s v="Media"/>
    <m/>
    <m/>
    <m/>
    <m/>
    <x v="47"/>
    <x v="3"/>
    <s v="Brazil"/>
    <x v="15"/>
    <n v="0"/>
  </r>
  <r>
    <s v="INCREMENTAL"/>
    <s v="Media"/>
    <m/>
    <m/>
    <m/>
    <m/>
    <x v="48"/>
    <x v="0"/>
    <s v="Brazil"/>
    <x v="15"/>
    <n v="0"/>
  </r>
  <r>
    <s v="INCREMENTAL"/>
    <s v="Media"/>
    <m/>
    <m/>
    <m/>
    <m/>
    <x v="48"/>
    <x v="1"/>
    <s v="Brazil"/>
    <x v="15"/>
    <n v="0"/>
  </r>
  <r>
    <s v="INCREMENTAL"/>
    <s v="Media"/>
    <m/>
    <m/>
    <m/>
    <m/>
    <x v="48"/>
    <x v="2"/>
    <s v="Brazil"/>
    <x v="15"/>
    <n v="0"/>
  </r>
  <r>
    <s v="INCREMENTAL"/>
    <s v="Media"/>
    <m/>
    <m/>
    <m/>
    <m/>
    <x v="48"/>
    <x v="3"/>
    <s v="Brazil"/>
    <x v="15"/>
    <n v="0"/>
  </r>
  <r>
    <s v="INCREMENTAL"/>
    <s v="Media"/>
    <m/>
    <m/>
    <m/>
    <m/>
    <x v="49"/>
    <x v="0"/>
    <s v="Brazil"/>
    <x v="15"/>
    <n v="0"/>
  </r>
  <r>
    <s v="INCREMENTAL"/>
    <s v="Media"/>
    <m/>
    <m/>
    <m/>
    <m/>
    <x v="49"/>
    <x v="1"/>
    <s v="Brazil"/>
    <x v="15"/>
    <n v="0"/>
  </r>
  <r>
    <s v="INCREMENTAL"/>
    <s v="Media"/>
    <m/>
    <m/>
    <m/>
    <m/>
    <x v="49"/>
    <x v="2"/>
    <s v="Brazil"/>
    <x v="15"/>
    <n v="0"/>
  </r>
  <r>
    <s v="INCREMENTAL"/>
    <s v="Media"/>
    <m/>
    <m/>
    <m/>
    <m/>
    <x v="49"/>
    <x v="3"/>
    <s v="Brazil"/>
    <x v="15"/>
    <n v="0"/>
  </r>
  <r>
    <s v="BASE"/>
    <s v="BaseLine"/>
    <m/>
    <m/>
    <m/>
    <m/>
    <x v="50"/>
    <x v="0"/>
    <s v="Brazil"/>
    <x v="15"/>
    <n v="0"/>
  </r>
  <r>
    <s v="BASE"/>
    <s v="BaseLine"/>
    <m/>
    <m/>
    <m/>
    <m/>
    <x v="50"/>
    <x v="1"/>
    <s v="Brazil"/>
    <x v="15"/>
    <n v="0"/>
  </r>
  <r>
    <s v="BASE"/>
    <s v="BaseLine"/>
    <m/>
    <m/>
    <m/>
    <m/>
    <x v="50"/>
    <x v="2"/>
    <s v="Brazil"/>
    <x v="15"/>
    <n v="0"/>
  </r>
  <r>
    <s v="BASE"/>
    <s v="BaseLine"/>
    <m/>
    <m/>
    <m/>
    <m/>
    <x v="50"/>
    <x v="3"/>
    <s v="Brazil"/>
    <x v="15"/>
    <n v="0"/>
  </r>
  <r>
    <s v="BASE"/>
    <s v="BaseLine"/>
    <m/>
    <m/>
    <m/>
    <m/>
    <x v="51"/>
    <x v="0"/>
    <s v="Brazil"/>
    <x v="15"/>
    <n v="0"/>
  </r>
  <r>
    <s v="BASE"/>
    <s v="BaseLine"/>
    <m/>
    <m/>
    <m/>
    <m/>
    <x v="51"/>
    <x v="1"/>
    <s v="Brazil"/>
    <x v="15"/>
    <n v="0"/>
  </r>
  <r>
    <s v="BASE"/>
    <s v="BaseLine"/>
    <m/>
    <m/>
    <m/>
    <m/>
    <x v="51"/>
    <x v="2"/>
    <s v="Brazil"/>
    <x v="15"/>
    <n v="0"/>
  </r>
  <r>
    <s v="BASE"/>
    <s v="BaseLine"/>
    <m/>
    <m/>
    <m/>
    <m/>
    <x v="51"/>
    <x v="3"/>
    <s v="Brazil"/>
    <x v="15"/>
    <n v="0"/>
  </r>
  <r>
    <s v="INCREMENTAL"/>
    <s v="Media"/>
    <m/>
    <m/>
    <m/>
    <m/>
    <x v="52"/>
    <x v="0"/>
    <s v="Brazil"/>
    <x v="15"/>
    <n v="0"/>
  </r>
  <r>
    <s v="INCREMENTAL"/>
    <s v="Media"/>
    <m/>
    <m/>
    <m/>
    <m/>
    <x v="52"/>
    <x v="1"/>
    <s v="Brazil"/>
    <x v="15"/>
    <n v="0"/>
  </r>
  <r>
    <s v="INCREMENTAL"/>
    <s v="Media"/>
    <m/>
    <m/>
    <m/>
    <m/>
    <x v="52"/>
    <x v="2"/>
    <s v="Brazil"/>
    <x v="15"/>
    <n v="0"/>
  </r>
  <r>
    <s v="INCREMENTAL"/>
    <s v="Media"/>
    <m/>
    <m/>
    <m/>
    <m/>
    <x v="52"/>
    <x v="3"/>
    <s v="Brazil"/>
    <x v="15"/>
    <n v="0"/>
  </r>
  <r>
    <s v="BASE"/>
    <s v="BaseLine"/>
    <m/>
    <m/>
    <m/>
    <m/>
    <x v="53"/>
    <x v="0"/>
    <s v="Brazil"/>
    <x v="15"/>
    <n v="-200.43040793281199"/>
  </r>
  <r>
    <s v="BASE"/>
    <s v="BaseLine"/>
    <m/>
    <m/>
    <m/>
    <m/>
    <x v="53"/>
    <x v="1"/>
    <s v="Brazil"/>
    <x v="15"/>
    <n v="-146.77626767099301"/>
  </r>
  <r>
    <s v="BASE"/>
    <s v="BaseLine"/>
    <m/>
    <m/>
    <m/>
    <m/>
    <x v="53"/>
    <x v="2"/>
    <s v="Brazil"/>
    <x v="15"/>
    <n v="-273.87875427191699"/>
  </r>
  <r>
    <s v="BASE"/>
    <s v="BaseLine"/>
    <m/>
    <m/>
    <m/>
    <m/>
    <x v="53"/>
    <x v="3"/>
    <s v="Brazil"/>
    <x v="15"/>
    <n v="-144.98411667593399"/>
  </r>
  <r>
    <s v="BASE"/>
    <s v="BaseLine"/>
    <m/>
    <m/>
    <m/>
    <m/>
    <x v="54"/>
    <x v="0"/>
    <s v="Brazil"/>
    <x v="15"/>
    <n v="-454.55514201630001"/>
  </r>
  <r>
    <s v="BASE"/>
    <s v="BaseLine"/>
    <m/>
    <m/>
    <m/>
    <m/>
    <x v="54"/>
    <x v="1"/>
    <s v="Brazil"/>
    <x v="15"/>
    <n v="-2268.8635927892001"/>
  </r>
  <r>
    <s v="BASE"/>
    <s v="BaseLine"/>
    <m/>
    <m/>
    <m/>
    <m/>
    <x v="54"/>
    <x v="2"/>
    <s v="Brazil"/>
    <x v="15"/>
    <n v="-2462.4630958152002"/>
  </r>
  <r>
    <s v="BASE"/>
    <s v="BaseLine"/>
    <m/>
    <m/>
    <m/>
    <m/>
    <x v="54"/>
    <x v="3"/>
    <s v="Brazil"/>
    <x v="15"/>
    <n v="-438.95970690261601"/>
  </r>
  <r>
    <s v="INCREMENTAL"/>
    <s v="Media"/>
    <m/>
    <m/>
    <m/>
    <m/>
    <x v="0"/>
    <x v="0"/>
    <s v="Brazil"/>
    <x v="16"/>
    <n v="0"/>
  </r>
  <r>
    <s v="INCREMENTAL"/>
    <s v="Media"/>
    <m/>
    <m/>
    <m/>
    <m/>
    <x v="0"/>
    <x v="1"/>
    <s v="Brazil"/>
    <x v="16"/>
    <n v="0"/>
  </r>
  <r>
    <s v="INCREMENTAL"/>
    <s v="Media"/>
    <m/>
    <m/>
    <m/>
    <m/>
    <x v="0"/>
    <x v="2"/>
    <s v="Brazil"/>
    <x v="16"/>
    <n v="0"/>
  </r>
  <r>
    <s v="INCREMENTAL"/>
    <s v="Media"/>
    <m/>
    <m/>
    <m/>
    <m/>
    <x v="0"/>
    <x v="3"/>
    <s v="Brazil"/>
    <x v="16"/>
    <n v="0"/>
  </r>
  <r>
    <s v="INCREMENTAL"/>
    <s v="Media"/>
    <m/>
    <m/>
    <m/>
    <m/>
    <x v="1"/>
    <x v="0"/>
    <s v="Brazil"/>
    <x v="16"/>
    <n v="0"/>
  </r>
  <r>
    <s v="INCREMENTAL"/>
    <s v="Media"/>
    <m/>
    <m/>
    <m/>
    <m/>
    <x v="1"/>
    <x v="1"/>
    <s v="Brazil"/>
    <x v="16"/>
    <n v="0"/>
  </r>
  <r>
    <s v="INCREMENTAL"/>
    <s v="Media"/>
    <m/>
    <m/>
    <m/>
    <m/>
    <x v="1"/>
    <x v="2"/>
    <s v="Brazil"/>
    <x v="16"/>
    <n v="0"/>
  </r>
  <r>
    <s v="INCREMENTAL"/>
    <s v="Media"/>
    <m/>
    <m/>
    <m/>
    <m/>
    <x v="1"/>
    <x v="3"/>
    <s v="Brazil"/>
    <x v="16"/>
    <n v="0"/>
  </r>
  <r>
    <s v="INCREMENTAL"/>
    <s v="Media"/>
    <m/>
    <m/>
    <m/>
    <m/>
    <x v="2"/>
    <x v="0"/>
    <s v="Brazil"/>
    <x v="16"/>
    <n v="0"/>
  </r>
  <r>
    <s v="INCREMENTAL"/>
    <s v="Media"/>
    <m/>
    <m/>
    <m/>
    <m/>
    <x v="2"/>
    <x v="1"/>
    <s v="Brazil"/>
    <x v="16"/>
    <n v="0"/>
  </r>
  <r>
    <s v="INCREMENTAL"/>
    <s v="Media"/>
    <m/>
    <m/>
    <m/>
    <m/>
    <x v="2"/>
    <x v="2"/>
    <s v="Brazil"/>
    <x v="16"/>
    <n v="0"/>
  </r>
  <r>
    <s v="INCREMENTAL"/>
    <s v="Media"/>
    <m/>
    <m/>
    <m/>
    <m/>
    <x v="2"/>
    <x v="3"/>
    <s v="Brazil"/>
    <x v="16"/>
    <n v="0"/>
  </r>
  <r>
    <s v="BASE"/>
    <s v="BaseLine"/>
    <m/>
    <m/>
    <m/>
    <m/>
    <x v="3"/>
    <x v="0"/>
    <s v="Brazil"/>
    <x v="16"/>
    <n v="0"/>
  </r>
  <r>
    <s v="BASE"/>
    <s v="BaseLine"/>
    <m/>
    <m/>
    <m/>
    <m/>
    <x v="3"/>
    <x v="1"/>
    <s v="Brazil"/>
    <x v="16"/>
    <n v="0"/>
  </r>
  <r>
    <s v="BASE"/>
    <s v="BaseLine"/>
    <m/>
    <m/>
    <m/>
    <m/>
    <x v="3"/>
    <x v="2"/>
    <s v="Brazil"/>
    <x v="16"/>
    <n v="0"/>
  </r>
  <r>
    <s v="BASE"/>
    <s v="BaseLine"/>
    <m/>
    <m/>
    <m/>
    <m/>
    <x v="3"/>
    <x v="3"/>
    <s v="Brazil"/>
    <x v="16"/>
    <n v="0"/>
  </r>
  <r>
    <s v="BASE"/>
    <s v="BaseLine"/>
    <m/>
    <m/>
    <m/>
    <m/>
    <x v="4"/>
    <x v="0"/>
    <s v="Brazil"/>
    <x v="16"/>
    <n v="0"/>
  </r>
  <r>
    <s v="BASE"/>
    <s v="BaseLine"/>
    <m/>
    <m/>
    <m/>
    <m/>
    <x v="4"/>
    <x v="1"/>
    <s v="Brazil"/>
    <x v="16"/>
    <n v="0"/>
  </r>
  <r>
    <s v="BASE"/>
    <s v="BaseLine"/>
    <m/>
    <m/>
    <m/>
    <m/>
    <x v="4"/>
    <x v="2"/>
    <s v="Brazil"/>
    <x v="16"/>
    <n v="0"/>
  </r>
  <r>
    <s v="BASE"/>
    <s v="BaseLine"/>
    <m/>
    <m/>
    <m/>
    <m/>
    <x v="4"/>
    <x v="3"/>
    <s v="Brazil"/>
    <x v="16"/>
    <n v="0"/>
  </r>
  <r>
    <s v="BASE"/>
    <s v="BaseLine"/>
    <m/>
    <m/>
    <m/>
    <m/>
    <x v="5"/>
    <x v="0"/>
    <s v="Brazil"/>
    <x v="16"/>
    <n v="0"/>
  </r>
  <r>
    <s v="BASE"/>
    <s v="BaseLine"/>
    <m/>
    <m/>
    <m/>
    <m/>
    <x v="5"/>
    <x v="1"/>
    <s v="Brazil"/>
    <x v="16"/>
    <n v="0"/>
  </r>
  <r>
    <s v="BASE"/>
    <s v="BaseLine"/>
    <m/>
    <m/>
    <m/>
    <m/>
    <x v="5"/>
    <x v="2"/>
    <s v="Brazil"/>
    <x v="16"/>
    <n v="0"/>
  </r>
  <r>
    <s v="BASE"/>
    <s v="BaseLine"/>
    <m/>
    <m/>
    <m/>
    <m/>
    <x v="5"/>
    <x v="3"/>
    <s v="Brazil"/>
    <x v="16"/>
    <n v="0"/>
  </r>
  <r>
    <s v="BASE"/>
    <s v="BaseLine"/>
    <m/>
    <m/>
    <m/>
    <m/>
    <x v="6"/>
    <x v="0"/>
    <s v="Brazil"/>
    <x v="16"/>
    <n v="0"/>
  </r>
  <r>
    <s v="BASE"/>
    <s v="BaseLine"/>
    <m/>
    <m/>
    <m/>
    <m/>
    <x v="6"/>
    <x v="1"/>
    <s v="Brazil"/>
    <x v="16"/>
    <n v="0"/>
  </r>
  <r>
    <s v="BASE"/>
    <s v="BaseLine"/>
    <m/>
    <m/>
    <m/>
    <m/>
    <x v="6"/>
    <x v="2"/>
    <s v="Brazil"/>
    <x v="16"/>
    <n v="0"/>
  </r>
  <r>
    <s v="BASE"/>
    <s v="BaseLine"/>
    <m/>
    <m/>
    <m/>
    <m/>
    <x v="6"/>
    <x v="3"/>
    <s v="Brazil"/>
    <x v="16"/>
    <n v="0"/>
  </r>
  <r>
    <s v="BASE"/>
    <s v="BaseLine"/>
    <m/>
    <m/>
    <m/>
    <m/>
    <x v="7"/>
    <x v="0"/>
    <s v="Brazil"/>
    <x v="16"/>
    <n v="0"/>
  </r>
  <r>
    <s v="BASE"/>
    <s v="BaseLine"/>
    <m/>
    <m/>
    <m/>
    <m/>
    <x v="7"/>
    <x v="1"/>
    <s v="Brazil"/>
    <x v="16"/>
    <n v="0"/>
  </r>
  <r>
    <s v="BASE"/>
    <s v="BaseLine"/>
    <m/>
    <m/>
    <m/>
    <m/>
    <x v="7"/>
    <x v="2"/>
    <s v="Brazil"/>
    <x v="16"/>
    <n v="0"/>
  </r>
  <r>
    <s v="BASE"/>
    <s v="BaseLine"/>
    <m/>
    <m/>
    <m/>
    <m/>
    <x v="7"/>
    <x v="3"/>
    <s v="Brazil"/>
    <x v="16"/>
    <n v="0"/>
  </r>
  <r>
    <s v="BASE"/>
    <s v="BaseLine"/>
    <m/>
    <m/>
    <m/>
    <m/>
    <x v="8"/>
    <x v="0"/>
    <s v="Brazil"/>
    <x v="16"/>
    <n v="222.11550782024801"/>
  </r>
  <r>
    <s v="BASE"/>
    <s v="BaseLine"/>
    <m/>
    <m/>
    <m/>
    <m/>
    <x v="8"/>
    <x v="1"/>
    <s v="Brazil"/>
    <x v="16"/>
    <n v="0"/>
  </r>
  <r>
    <s v="BASE"/>
    <s v="BaseLine"/>
    <m/>
    <m/>
    <m/>
    <m/>
    <x v="8"/>
    <x v="2"/>
    <s v="Brazil"/>
    <x v="16"/>
    <n v="0"/>
  </r>
  <r>
    <s v="BASE"/>
    <s v="BaseLine"/>
    <m/>
    <m/>
    <m/>
    <m/>
    <x v="8"/>
    <x v="3"/>
    <s v="Brazil"/>
    <x v="16"/>
    <n v="0"/>
  </r>
  <r>
    <s v="INCREMENTAL"/>
    <s v="Media"/>
    <m/>
    <m/>
    <m/>
    <m/>
    <x v="9"/>
    <x v="0"/>
    <s v="Brazil"/>
    <x v="16"/>
    <n v="0"/>
  </r>
  <r>
    <s v="INCREMENTAL"/>
    <s v="Media"/>
    <m/>
    <m/>
    <m/>
    <m/>
    <x v="9"/>
    <x v="1"/>
    <s v="Brazil"/>
    <x v="16"/>
    <n v="0"/>
  </r>
  <r>
    <s v="INCREMENTAL"/>
    <s v="Media"/>
    <m/>
    <m/>
    <m/>
    <m/>
    <x v="9"/>
    <x v="2"/>
    <s v="Brazil"/>
    <x v="16"/>
    <n v="0"/>
  </r>
  <r>
    <s v="INCREMENTAL"/>
    <s v="Media"/>
    <m/>
    <m/>
    <m/>
    <m/>
    <x v="9"/>
    <x v="3"/>
    <s v="Brazil"/>
    <x v="16"/>
    <n v="0"/>
  </r>
  <r>
    <s v="BASE"/>
    <s v="Price"/>
    <m/>
    <m/>
    <m/>
    <m/>
    <x v="10"/>
    <x v="0"/>
    <s v="Brazil"/>
    <x v="16"/>
    <n v="-971.43026418831096"/>
  </r>
  <r>
    <s v="BASE"/>
    <s v="Price"/>
    <m/>
    <m/>
    <m/>
    <m/>
    <x v="10"/>
    <x v="1"/>
    <s v="Brazil"/>
    <x v="16"/>
    <n v="0"/>
  </r>
  <r>
    <s v="BASE"/>
    <s v="Price"/>
    <m/>
    <m/>
    <m/>
    <m/>
    <x v="10"/>
    <x v="2"/>
    <s v="Brazil"/>
    <x v="16"/>
    <n v="0"/>
  </r>
  <r>
    <s v="BASE"/>
    <s v="Price"/>
    <m/>
    <m/>
    <m/>
    <m/>
    <x v="10"/>
    <x v="3"/>
    <s v="Brazil"/>
    <x v="16"/>
    <n v="0"/>
  </r>
  <r>
    <s v="BASE"/>
    <s v="Price"/>
    <m/>
    <m/>
    <m/>
    <m/>
    <x v="11"/>
    <x v="0"/>
    <s v="Brazil"/>
    <x v="16"/>
    <n v="0"/>
  </r>
  <r>
    <s v="BASE"/>
    <s v="Price"/>
    <m/>
    <m/>
    <m/>
    <m/>
    <x v="11"/>
    <x v="1"/>
    <s v="Brazil"/>
    <x v="16"/>
    <n v="0"/>
  </r>
  <r>
    <s v="BASE"/>
    <s v="Price"/>
    <m/>
    <m/>
    <m/>
    <m/>
    <x v="11"/>
    <x v="2"/>
    <s v="Brazil"/>
    <x v="16"/>
    <n v="0"/>
  </r>
  <r>
    <s v="BASE"/>
    <s v="Price"/>
    <m/>
    <m/>
    <m/>
    <m/>
    <x v="11"/>
    <x v="3"/>
    <s v="Brazil"/>
    <x v="16"/>
    <n v="0"/>
  </r>
  <r>
    <s v="BASE"/>
    <s v="BaseLine"/>
    <m/>
    <m/>
    <m/>
    <m/>
    <x v="12"/>
    <x v="0"/>
    <s v="Brazil"/>
    <x v="16"/>
    <n v="295.782818869523"/>
  </r>
  <r>
    <s v="BASE"/>
    <s v="BaseLine"/>
    <m/>
    <m/>
    <m/>
    <m/>
    <x v="12"/>
    <x v="1"/>
    <s v="Brazil"/>
    <x v="16"/>
    <n v="533.22479121948197"/>
  </r>
  <r>
    <s v="BASE"/>
    <s v="BaseLine"/>
    <m/>
    <m/>
    <m/>
    <m/>
    <x v="12"/>
    <x v="2"/>
    <s v="Brazil"/>
    <x v="16"/>
    <n v="653.70646618506805"/>
  </r>
  <r>
    <s v="BASE"/>
    <s v="BaseLine"/>
    <m/>
    <m/>
    <m/>
    <m/>
    <x v="12"/>
    <x v="3"/>
    <s v="Brazil"/>
    <x v="16"/>
    <n v="17.314130333258898"/>
  </r>
  <r>
    <s v="INCREMENTAL"/>
    <s v="Media"/>
    <m/>
    <m/>
    <m/>
    <m/>
    <x v="13"/>
    <x v="0"/>
    <s v="Brazil"/>
    <x v="16"/>
    <n v="200.41224798887899"/>
  </r>
  <r>
    <s v="INCREMENTAL"/>
    <s v="Media"/>
    <m/>
    <m/>
    <m/>
    <m/>
    <x v="13"/>
    <x v="1"/>
    <s v="Brazil"/>
    <x v="16"/>
    <n v="248.27065400689301"/>
  </r>
  <r>
    <s v="INCREMENTAL"/>
    <s v="Media"/>
    <m/>
    <m/>
    <m/>
    <m/>
    <x v="13"/>
    <x v="2"/>
    <s v="Brazil"/>
    <x v="16"/>
    <n v="220.67220414385"/>
  </r>
  <r>
    <s v="INCREMENTAL"/>
    <s v="Media"/>
    <m/>
    <m/>
    <m/>
    <m/>
    <x v="13"/>
    <x v="3"/>
    <s v="Brazil"/>
    <x v="16"/>
    <n v="0"/>
  </r>
  <r>
    <s v="INCREMENTAL"/>
    <s v="Media"/>
    <m/>
    <m/>
    <m/>
    <m/>
    <x v="14"/>
    <x v="0"/>
    <s v="Brazil"/>
    <x v="16"/>
    <n v="0"/>
  </r>
  <r>
    <s v="INCREMENTAL"/>
    <s v="Media"/>
    <m/>
    <m/>
    <m/>
    <m/>
    <x v="14"/>
    <x v="1"/>
    <s v="Brazil"/>
    <x v="16"/>
    <n v="0"/>
  </r>
  <r>
    <s v="INCREMENTAL"/>
    <s v="Media"/>
    <m/>
    <m/>
    <m/>
    <m/>
    <x v="14"/>
    <x v="2"/>
    <s v="Brazil"/>
    <x v="16"/>
    <n v="0"/>
  </r>
  <r>
    <s v="INCREMENTAL"/>
    <s v="Media"/>
    <m/>
    <m/>
    <m/>
    <m/>
    <x v="14"/>
    <x v="3"/>
    <s v="Brazil"/>
    <x v="16"/>
    <n v="0"/>
  </r>
  <r>
    <s v="INCREMENTAL"/>
    <s v="Media"/>
    <m/>
    <m/>
    <m/>
    <m/>
    <x v="15"/>
    <x v="0"/>
    <s v="Brazil"/>
    <x v="16"/>
    <n v="19.831932938657101"/>
  </r>
  <r>
    <s v="INCREMENTAL"/>
    <s v="Media"/>
    <m/>
    <m/>
    <m/>
    <m/>
    <x v="15"/>
    <x v="1"/>
    <s v="Brazil"/>
    <x v="16"/>
    <n v="18.352543316567001"/>
  </r>
  <r>
    <s v="INCREMENTAL"/>
    <s v="Media"/>
    <m/>
    <m/>
    <m/>
    <m/>
    <x v="15"/>
    <x v="2"/>
    <s v="Brazil"/>
    <x v="16"/>
    <n v="12.519796175679"/>
  </r>
  <r>
    <s v="INCREMENTAL"/>
    <s v="Media"/>
    <m/>
    <m/>
    <m/>
    <m/>
    <x v="15"/>
    <x v="3"/>
    <s v="Brazil"/>
    <x v="16"/>
    <n v="0"/>
  </r>
  <r>
    <s v="INCREMENTAL"/>
    <s v="Media"/>
    <m/>
    <m/>
    <m/>
    <m/>
    <x v="16"/>
    <x v="0"/>
    <s v="Brazil"/>
    <x v="16"/>
    <n v="0"/>
  </r>
  <r>
    <s v="INCREMENTAL"/>
    <s v="Media"/>
    <m/>
    <m/>
    <m/>
    <m/>
    <x v="16"/>
    <x v="1"/>
    <s v="Brazil"/>
    <x v="16"/>
    <n v="0"/>
  </r>
  <r>
    <s v="INCREMENTAL"/>
    <s v="Media"/>
    <m/>
    <m/>
    <m/>
    <m/>
    <x v="16"/>
    <x v="2"/>
    <s v="Brazil"/>
    <x v="16"/>
    <n v="0"/>
  </r>
  <r>
    <s v="INCREMENTAL"/>
    <s v="Media"/>
    <m/>
    <m/>
    <m/>
    <m/>
    <x v="16"/>
    <x v="3"/>
    <s v="Brazil"/>
    <x v="16"/>
    <n v="0"/>
  </r>
  <r>
    <s v="INCREMENTAL"/>
    <s v="Media"/>
    <m/>
    <m/>
    <m/>
    <m/>
    <x v="17"/>
    <x v="0"/>
    <s v="Brazil"/>
    <x v="16"/>
    <n v="151.97582206451"/>
  </r>
  <r>
    <s v="INCREMENTAL"/>
    <s v="Media"/>
    <m/>
    <m/>
    <m/>
    <m/>
    <x v="17"/>
    <x v="1"/>
    <s v="Brazil"/>
    <x v="16"/>
    <n v="93.185565552119499"/>
  </r>
  <r>
    <s v="INCREMENTAL"/>
    <s v="Media"/>
    <m/>
    <m/>
    <m/>
    <m/>
    <x v="17"/>
    <x v="2"/>
    <s v="Brazil"/>
    <x v="16"/>
    <n v="93.526206319593499"/>
  </r>
  <r>
    <s v="INCREMENTAL"/>
    <s v="Media"/>
    <m/>
    <m/>
    <m/>
    <m/>
    <x v="17"/>
    <x v="3"/>
    <s v="Brazil"/>
    <x v="16"/>
    <n v="0"/>
  </r>
  <r>
    <s v="INCREMENTAL"/>
    <s v="Media"/>
    <m/>
    <m/>
    <m/>
    <m/>
    <x v="18"/>
    <x v="0"/>
    <s v="Brazil"/>
    <x v="16"/>
    <n v="0"/>
  </r>
  <r>
    <s v="INCREMENTAL"/>
    <s v="Media"/>
    <m/>
    <m/>
    <m/>
    <m/>
    <x v="18"/>
    <x v="1"/>
    <s v="Brazil"/>
    <x v="16"/>
    <n v="0"/>
  </r>
  <r>
    <s v="INCREMENTAL"/>
    <s v="Media"/>
    <m/>
    <m/>
    <m/>
    <m/>
    <x v="18"/>
    <x v="2"/>
    <s v="Brazil"/>
    <x v="16"/>
    <n v="0"/>
  </r>
  <r>
    <s v="INCREMENTAL"/>
    <s v="Media"/>
    <m/>
    <m/>
    <m/>
    <m/>
    <x v="18"/>
    <x v="3"/>
    <s v="Brazil"/>
    <x v="16"/>
    <n v="0"/>
  </r>
  <r>
    <s v="INCREMENTAL"/>
    <s v="Media"/>
    <m/>
    <m/>
    <m/>
    <m/>
    <x v="19"/>
    <x v="0"/>
    <s v="Brazil"/>
    <x v="16"/>
    <n v="51.638394027469303"/>
  </r>
  <r>
    <s v="INCREMENTAL"/>
    <s v="Media"/>
    <m/>
    <m/>
    <m/>
    <m/>
    <x v="19"/>
    <x v="1"/>
    <s v="Brazil"/>
    <x v="16"/>
    <n v="58.719252356957099"/>
  </r>
  <r>
    <s v="INCREMENTAL"/>
    <s v="Media"/>
    <m/>
    <m/>
    <m/>
    <m/>
    <x v="19"/>
    <x v="2"/>
    <s v="Brazil"/>
    <x v="16"/>
    <n v="55.371228147315001"/>
  </r>
  <r>
    <s v="INCREMENTAL"/>
    <s v="Media"/>
    <m/>
    <m/>
    <m/>
    <m/>
    <x v="19"/>
    <x v="3"/>
    <s v="Brazil"/>
    <x v="16"/>
    <n v="0"/>
  </r>
  <r>
    <s v="INCREMENTAL"/>
    <s v="Media"/>
    <m/>
    <m/>
    <m/>
    <m/>
    <x v="20"/>
    <x v="0"/>
    <s v="Brazil"/>
    <x v="16"/>
    <n v="0"/>
  </r>
  <r>
    <s v="INCREMENTAL"/>
    <s v="Media"/>
    <m/>
    <m/>
    <m/>
    <m/>
    <x v="20"/>
    <x v="1"/>
    <s v="Brazil"/>
    <x v="16"/>
    <n v="0"/>
  </r>
  <r>
    <s v="INCREMENTAL"/>
    <s v="Media"/>
    <m/>
    <m/>
    <m/>
    <m/>
    <x v="20"/>
    <x v="2"/>
    <s v="Brazil"/>
    <x v="16"/>
    <n v="0"/>
  </r>
  <r>
    <s v="INCREMENTAL"/>
    <s v="Media"/>
    <m/>
    <m/>
    <m/>
    <m/>
    <x v="20"/>
    <x v="3"/>
    <s v="Brazil"/>
    <x v="16"/>
    <n v="0"/>
  </r>
  <r>
    <s v="INCREMENTAL"/>
    <s v="Media"/>
    <m/>
    <m/>
    <m/>
    <m/>
    <x v="21"/>
    <x v="0"/>
    <s v="Brazil"/>
    <x v="16"/>
    <n v="7.3400297344805203"/>
  </r>
  <r>
    <s v="INCREMENTAL"/>
    <s v="Media"/>
    <m/>
    <m/>
    <m/>
    <m/>
    <x v="21"/>
    <x v="1"/>
    <s v="Brazil"/>
    <x v="16"/>
    <n v="7.16867205401637"/>
  </r>
  <r>
    <s v="INCREMENTAL"/>
    <s v="Media"/>
    <m/>
    <m/>
    <m/>
    <m/>
    <x v="21"/>
    <x v="2"/>
    <s v="Brazil"/>
    <x v="16"/>
    <n v="6.8002868364630702"/>
  </r>
  <r>
    <s v="INCREMENTAL"/>
    <s v="Media"/>
    <m/>
    <m/>
    <m/>
    <m/>
    <x v="21"/>
    <x v="3"/>
    <s v="Brazil"/>
    <x v="16"/>
    <n v="0"/>
  </r>
  <r>
    <s v="INCREMENTAL"/>
    <s v="Media"/>
    <m/>
    <m/>
    <m/>
    <m/>
    <x v="22"/>
    <x v="0"/>
    <s v="Brazil"/>
    <x v="16"/>
    <n v="0"/>
  </r>
  <r>
    <s v="INCREMENTAL"/>
    <s v="Media"/>
    <m/>
    <m/>
    <m/>
    <m/>
    <x v="22"/>
    <x v="1"/>
    <s v="Brazil"/>
    <x v="16"/>
    <n v="0"/>
  </r>
  <r>
    <s v="INCREMENTAL"/>
    <s v="Media"/>
    <m/>
    <m/>
    <m/>
    <m/>
    <x v="22"/>
    <x v="2"/>
    <s v="Brazil"/>
    <x v="16"/>
    <n v="0"/>
  </r>
  <r>
    <s v="INCREMENTAL"/>
    <s v="Media"/>
    <m/>
    <m/>
    <m/>
    <m/>
    <x v="22"/>
    <x v="3"/>
    <s v="Brazil"/>
    <x v="16"/>
    <n v="0"/>
  </r>
  <r>
    <s v="INCREMENTAL"/>
    <s v="Media"/>
    <m/>
    <m/>
    <m/>
    <m/>
    <x v="23"/>
    <x v="0"/>
    <s v="Brazil"/>
    <x v="16"/>
    <n v="0"/>
  </r>
  <r>
    <s v="INCREMENTAL"/>
    <s v="Media"/>
    <m/>
    <m/>
    <m/>
    <m/>
    <x v="23"/>
    <x v="1"/>
    <s v="Brazil"/>
    <x v="16"/>
    <n v="0"/>
  </r>
  <r>
    <s v="INCREMENTAL"/>
    <s v="Media"/>
    <m/>
    <m/>
    <m/>
    <m/>
    <x v="23"/>
    <x v="2"/>
    <s v="Brazil"/>
    <x v="16"/>
    <n v="0"/>
  </r>
  <r>
    <s v="INCREMENTAL"/>
    <s v="Media"/>
    <m/>
    <m/>
    <m/>
    <m/>
    <x v="23"/>
    <x v="3"/>
    <s v="Brazil"/>
    <x v="16"/>
    <n v="0"/>
  </r>
  <r>
    <s v="INCREMENTAL"/>
    <s v="Media"/>
    <m/>
    <m/>
    <m/>
    <m/>
    <x v="24"/>
    <x v="0"/>
    <s v="Brazil"/>
    <x v="16"/>
    <n v="0"/>
  </r>
  <r>
    <s v="INCREMENTAL"/>
    <s v="Media"/>
    <m/>
    <m/>
    <m/>
    <m/>
    <x v="24"/>
    <x v="1"/>
    <s v="Brazil"/>
    <x v="16"/>
    <n v="0"/>
  </r>
  <r>
    <s v="INCREMENTAL"/>
    <s v="Media"/>
    <m/>
    <m/>
    <m/>
    <m/>
    <x v="24"/>
    <x v="2"/>
    <s v="Brazil"/>
    <x v="16"/>
    <n v="0"/>
  </r>
  <r>
    <s v="INCREMENTAL"/>
    <s v="Media"/>
    <m/>
    <m/>
    <m/>
    <m/>
    <x v="24"/>
    <x v="3"/>
    <s v="Brazil"/>
    <x v="16"/>
    <n v="0"/>
  </r>
  <r>
    <s v="BASE"/>
    <s v="BaseLine"/>
    <m/>
    <m/>
    <m/>
    <m/>
    <x v="25"/>
    <x v="0"/>
    <s v="Brazil"/>
    <x v="16"/>
    <n v="0"/>
  </r>
  <r>
    <s v="BASE"/>
    <s v="BaseLine"/>
    <m/>
    <m/>
    <m/>
    <m/>
    <x v="25"/>
    <x v="1"/>
    <s v="Brazil"/>
    <x v="16"/>
    <n v="281.80604185163003"/>
  </r>
  <r>
    <s v="BASE"/>
    <s v="BaseLine"/>
    <m/>
    <m/>
    <m/>
    <m/>
    <x v="25"/>
    <x v="2"/>
    <s v="Brazil"/>
    <x v="16"/>
    <n v="0"/>
  </r>
  <r>
    <s v="BASE"/>
    <s v="BaseLine"/>
    <m/>
    <m/>
    <m/>
    <m/>
    <x v="25"/>
    <x v="3"/>
    <s v="Brazil"/>
    <x v="16"/>
    <n v="0"/>
  </r>
  <r>
    <s v="BASE"/>
    <s v="BaseLine"/>
    <m/>
    <m/>
    <m/>
    <m/>
    <x v="26"/>
    <x v="0"/>
    <s v="Brazil"/>
    <x v="16"/>
    <n v="0"/>
  </r>
  <r>
    <s v="BASE"/>
    <s v="BaseLine"/>
    <m/>
    <m/>
    <m/>
    <m/>
    <x v="26"/>
    <x v="1"/>
    <s v="Brazil"/>
    <x v="16"/>
    <n v="0"/>
  </r>
  <r>
    <s v="BASE"/>
    <s v="BaseLine"/>
    <m/>
    <m/>
    <m/>
    <m/>
    <x v="26"/>
    <x v="2"/>
    <s v="Brazil"/>
    <x v="16"/>
    <n v="0"/>
  </r>
  <r>
    <s v="BASE"/>
    <s v="BaseLine"/>
    <m/>
    <m/>
    <m/>
    <m/>
    <x v="26"/>
    <x v="3"/>
    <s v="Brazil"/>
    <x v="16"/>
    <n v="0"/>
  </r>
  <r>
    <s v="INCREMENTAL"/>
    <s v="Media"/>
    <m/>
    <m/>
    <m/>
    <m/>
    <x v="27"/>
    <x v="0"/>
    <s v="Brazil"/>
    <x v="16"/>
    <n v="0"/>
  </r>
  <r>
    <s v="INCREMENTAL"/>
    <s v="Media"/>
    <m/>
    <m/>
    <m/>
    <m/>
    <x v="27"/>
    <x v="1"/>
    <s v="Brazil"/>
    <x v="16"/>
    <n v="0"/>
  </r>
  <r>
    <s v="INCREMENTAL"/>
    <s v="Media"/>
    <m/>
    <m/>
    <m/>
    <m/>
    <x v="27"/>
    <x v="2"/>
    <s v="Brazil"/>
    <x v="16"/>
    <n v="0"/>
  </r>
  <r>
    <s v="INCREMENTAL"/>
    <s v="Media"/>
    <m/>
    <m/>
    <m/>
    <m/>
    <x v="27"/>
    <x v="3"/>
    <s v="Brazil"/>
    <x v="16"/>
    <n v="0"/>
  </r>
  <r>
    <s v="INCREMENTAL"/>
    <s v="Media"/>
    <m/>
    <m/>
    <m/>
    <m/>
    <x v="28"/>
    <x v="0"/>
    <s v="Brazil"/>
    <x v="16"/>
    <n v="0"/>
  </r>
  <r>
    <s v="INCREMENTAL"/>
    <s v="Media"/>
    <m/>
    <m/>
    <m/>
    <m/>
    <x v="28"/>
    <x v="1"/>
    <s v="Brazil"/>
    <x v="16"/>
    <n v="0"/>
  </r>
  <r>
    <s v="INCREMENTAL"/>
    <s v="Media"/>
    <m/>
    <m/>
    <m/>
    <m/>
    <x v="28"/>
    <x v="2"/>
    <s v="Brazil"/>
    <x v="16"/>
    <n v="0"/>
  </r>
  <r>
    <s v="INCREMENTAL"/>
    <s v="Media"/>
    <m/>
    <m/>
    <m/>
    <m/>
    <x v="28"/>
    <x v="3"/>
    <s v="Brazil"/>
    <x v="16"/>
    <n v="0"/>
  </r>
  <r>
    <s v="BASE"/>
    <s v="BaseLine"/>
    <m/>
    <m/>
    <m/>
    <m/>
    <x v="29"/>
    <x v="0"/>
    <s v="Brazil"/>
    <x v="16"/>
    <n v="0"/>
  </r>
  <r>
    <s v="BASE"/>
    <s v="BaseLine"/>
    <m/>
    <m/>
    <m/>
    <m/>
    <x v="29"/>
    <x v="1"/>
    <s v="Brazil"/>
    <x v="16"/>
    <n v="482.03381018334699"/>
  </r>
  <r>
    <s v="BASE"/>
    <s v="BaseLine"/>
    <m/>
    <m/>
    <m/>
    <m/>
    <x v="29"/>
    <x v="2"/>
    <s v="Brazil"/>
    <x v="16"/>
    <n v="0"/>
  </r>
  <r>
    <s v="BASE"/>
    <s v="BaseLine"/>
    <m/>
    <m/>
    <m/>
    <m/>
    <x v="29"/>
    <x v="3"/>
    <s v="Brazil"/>
    <x v="16"/>
    <n v="0"/>
  </r>
  <r>
    <s v="BASE"/>
    <s v="BaseLine"/>
    <m/>
    <m/>
    <m/>
    <m/>
    <x v="30"/>
    <x v="0"/>
    <s v="Brazil"/>
    <x v="16"/>
    <n v="0"/>
  </r>
  <r>
    <s v="BASE"/>
    <s v="BaseLine"/>
    <m/>
    <m/>
    <m/>
    <m/>
    <x v="30"/>
    <x v="1"/>
    <s v="Brazil"/>
    <x v="16"/>
    <n v="723.87017197474802"/>
  </r>
  <r>
    <s v="BASE"/>
    <s v="BaseLine"/>
    <m/>
    <m/>
    <m/>
    <m/>
    <x v="30"/>
    <x v="2"/>
    <s v="Brazil"/>
    <x v="16"/>
    <n v="0"/>
  </r>
  <r>
    <s v="BASE"/>
    <s v="BaseLine"/>
    <m/>
    <m/>
    <m/>
    <m/>
    <x v="30"/>
    <x v="3"/>
    <s v="Brazil"/>
    <x v="16"/>
    <n v="0"/>
  </r>
  <r>
    <s v="INCREMENTAL"/>
    <s v="Media"/>
    <m/>
    <m/>
    <m/>
    <m/>
    <x v="31"/>
    <x v="0"/>
    <s v="Brazil"/>
    <x v="16"/>
    <n v="0"/>
  </r>
  <r>
    <s v="INCREMENTAL"/>
    <s v="Media"/>
    <m/>
    <m/>
    <m/>
    <m/>
    <x v="31"/>
    <x v="1"/>
    <s v="Brazil"/>
    <x v="16"/>
    <n v="0"/>
  </r>
  <r>
    <s v="INCREMENTAL"/>
    <s v="Media"/>
    <m/>
    <m/>
    <m/>
    <m/>
    <x v="31"/>
    <x v="2"/>
    <s v="Brazil"/>
    <x v="16"/>
    <n v="0"/>
  </r>
  <r>
    <s v="INCREMENTAL"/>
    <s v="Media"/>
    <m/>
    <m/>
    <m/>
    <m/>
    <x v="31"/>
    <x v="3"/>
    <s v="Brazil"/>
    <x v="16"/>
    <n v="0"/>
  </r>
  <r>
    <m/>
    <m/>
    <m/>
    <m/>
    <m/>
    <m/>
    <x v="32"/>
    <x v="0"/>
    <s v="Brazil"/>
    <x v="16"/>
    <n v="1288.8368238743701"/>
  </r>
  <r>
    <m/>
    <m/>
    <m/>
    <m/>
    <m/>
    <m/>
    <x v="32"/>
    <x v="1"/>
    <s v="Brazil"/>
    <x v="16"/>
    <n v="943.82215052234096"/>
  </r>
  <r>
    <m/>
    <m/>
    <m/>
    <m/>
    <m/>
    <m/>
    <x v="32"/>
    <x v="2"/>
    <s v="Brazil"/>
    <x v="16"/>
    <n v="1761.1350863528301"/>
  </r>
  <r>
    <m/>
    <m/>
    <m/>
    <m/>
    <m/>
    <m/>
    <x v="32"/>
    <x v="3"/>
    <s v="Brazil"/>
    <x v="16"/>
    <n v="932.29799996955103"/>
  </r>
  <r>
    <s v="BASE"/>
    <s v="BaseLine"/>
    <m/>
    <m/>
    <m/>
    <m/>
    <x v="33"/>
    <x v="0"/>
    <s v="Brazil"/>
    <x v="16"/>
    <n v="-344.014494901879"/>
  </r>
  <r>
    <s v="BASE"/>
    <s v="BaseLine"/>
    <m/>
    <m/>
    <m/>
    <m/>
    <x v="33"/>
    <x v="1"/>
    <s v="Brazil"/>
    <x v="16"/>
    <n v="-936.45160109595099"/>
  </r>
  <r>
    <s v="BASE"/>
    <s v="BaseLine"/>
    <m/>
    <m/>
    <m/>
    <m/>
    <x v="33"/>
    <x v="2"/>
    <s v="Brazil"/>
    <x v="16"/>
    <n v="-467.51570969303202"/>
  </r>
  <r>
    <s v="BASE"/>
    <s v="BaseLine"/>
    <m/>
    <m/>
    <m/>
    <m/>
    <x v="33"/>
    <x v="3"/>
    <s v="Brazil"/>
    <x v="16"/>
    <n v="-292.00470519160598"/>
  </r>
  <r>
    <s v="BASE"/>
    <s v="BaseLine"/>
    <m/>
    <m/>
    <m/>
    <m/>
    <x v="34"/>
    <x v="0"/>
    <s v="Brazil"/>
    <x v="16"/>
    <n v="0"/>
  </r>
  <r>
    <s v="BASE"/>
    <s v="BaseLine"/>
    <m/>
    <m/>
    <m/>
    <m/>
    <x v="34"/>
    <x v="1"/>
    <s v="Brazil"/>
    <x v="16"/>
    <n v="0"/>
  </r>
  <r>
    <s v="BASE"/>
    <s v="BaseLine"/>
    <m/>
    <m/>
    <m/>
    <m/>
    <x v="34"/>
    <x v="2"/>
    <s v="Brazil"/>
    <x v="16"/>
    <n v="0"/>
  </r>
  <r>
    <s v="BASE"/>
    <s v="BaseLine"/>
    <m/>
    <m/>
    <m/>
    <m/>
    <x v="34"/>
    <x v="3"/>
    <s v="Brazil"/>
    <x v="16"/>
    <n v="0"/>
  </r>
  <r>
    <s v="BASE"/>
    <s v="BaseLine"/>
    <s v="NY"/>
    <m/>
    <m/>
    <m/>
    <x v="35"/>
    <x v="0"/>
    <s v="Brazil"/>
    <x v="16"/>
    <n v="0"/>
  </r>
  <r>
    <s v="BASE"/>
    <s v="BaseLine"/>
    <s v="NY"/>
    <m/>
    <m/>
    <m/>
    <x v="35"/>
    <x v="1"/>
    <s v="Brazil"/>
    <x v="16"/>
    <n v="0"/>
  </r>
  <r>
    <s v="BASE"/>
    <s v="BaseLine"/>
    <s v="NY"/>
    <m/>
    <m/>
    <m/>
    <x v="35"/>
    <x v="2"/>
    <s v="Brazil"/>
    <x v="16"/>
    <n v="0"/>
  </r>
  <r>
    <s v="BASE"/>
    <s v="BaseLine"/>
    <s v="NY"/>
    <m/>
    <m/>
    <m/>
    <x v="35"/>
    <x v="3"/>
    <s v="Brazil"/>
    <x v="16"/>
    <n v="0"/>
  </r>
  <r>
    <s v="BASE"/>
    <s v="BaseLine"/>
    <s v="PL_Dummy"/>
    <m/>
    <m/>
    <m/>
    <x v="36"/>
    <x v="0"/>
    <s v="Brazil"/>
    <x v="16"/>
    <n v="0"/>
  </r>
  <r>
    <s v="BASE"/>
    <s v="BaseLine"/>
    <s v="PL_Dummy"/>
    <m/>
    <m/>
    <m/>
    <x v="36"/>
    <x v="1"/>
    <s v="Brazil"/>
    <x v="16"/>
    <n v="0"/>
  </r>
  <r>
    <s v="BASE"/>
    <s v="BaseLine"/>
    <s v="PL_Dummy"/>
    <m/>
    <m/>
    <m/>
    <x v="36"/>
    <x v="2"/>
    <s v="Brazil"/>
    <x v="16"/>
    <n v="0"/>
  </r>
  <r>
    <s v="BASE"/>
    <s v="BaseLine"/>
    <s v="PL_Dummy"/>
    <m/>
    <m/>
    <m/>
    <x v="36"/>
    <x v="3"/>
    <s v="Brazil"/>
    <x v="16"/>
    <n v="0"/>
  </r>
  <r>
    <s v="BASE"/>
    <s v="BaseLine"/>
    <s v="PL_Dummy"/>
    <m/>
    <m/>
    <m/>
    <x v="37"/>
    <x v="0"/>
    <s v="Brazil"/>
    <x v="16"/>
    <n v="0"/>
  </r>
  <r>
    <s v="BASE"/>
    <s v="BaseLine"/>
    <s v="PL_Dummy"/>
    <m/>
    <m/>
    <m/>
    <x v="37"/>
    <x v="1"/>
    <s v="Brazil"/>
    <x v="16"/>
    <n v="0"/>
  </r>
  <r>
    <s v="BASE"/>
    <s v="BaseLine"/>
    <s v="PL_Dummy"/>
    <m/>
    <m/>
    <m/>
    <x v="37"/>
    <x v="2"/>
    <s v="Brazil"/>
    <x v="16"/>
    <n v="0"/>
  </r>
  <r>
    <s v="BASE"/>
    <s v="BaseLine"/>
    <s v="PL_Dummy"/>
    <m/>
    <m/>
    <m/>
    <x v="37"/>
    <x v="3"/>
    <s v="Brazil"/>
    <x v="16"/>
    <n v="0"/>
  </r>
  <r>
    <s v="BASE"/>
    <s v="BaseLine"/>
    <m/>
    <m/>
    <m/>
    <m/>
    <x v="38"/>
    <x v="0"/>
    <s v="Brazil"/>
    <x v="16"/>
    <n v="0"/>
  </r>
  <r>
    <s v="BASE"/>
    <s v="BaseLine"/>
    <m/>
    <m/>
    <m/>
    <m/>
    <x v="38"/>
    <x v="1"/>
    <s v="Brazil"/>
    <x v="16"/>
    <n v="0"/>
  </r>
  <r>
    <s v="BASE"/>
    <s v="BaseLine"/>
    <m/>
    <m/>
    <m/>
    <m/>
    <x v="38"/>
    <x v="2"/>
    <s v="Brazil"/>
    <x v="16"/>
    <n v="0"/>
  </r>
  <r>
    <s v="BASE"/>
    <s v="BaseLine"/>
    <m/>
    <m/>
    <m/>
    <m/>
    <x v="38"/>
    <x v="3"/>
    <s v="Brazil"/>
    <x v="16"/>
    <n v="0"/>
  </r>
  <r>
    <s v="BASE"/>
    <s v="BaseLine"/>
    <m/>
    <m/>
    <m/>
    <m/>
    <x v="39"/>
    <x v="0"/>
    <s v="Brazil"/>
    <x v="16"/>
    <n v="0"/>
  </r>
  <r>
    <s v="BASE"/>
    <s v="BaseLine"/>
    <m/>
    <m/>
    <m/>
    <m/>
    <x v="39"/>
    <x v="1"/>
    <s v="Brazil"/>
    <x v="16"/>
    <n v="0"/>
  </r>
  <r>
    <s v="BASE"/>
    <s v="BaseLine"/>
    <m/>
    <m/>
    <m/>
    <m/>
    <x v="39"/>
    <x v="2"/>
    <s v="Brazil"/>
    <x v="16"/>
    <n v="0"/>
  </r>
  <r>
    <s v="BASE"/>
    <s v="BaseLine"/>
    <m/>
    <m/>
    <m/>
    <m/>
    <x v="39"/>
    <x v="3"/>
    <s v="Brazil"/>
    <x v="16"/>
    <n v="0"/>
  </r>
  <r>
    <s v="BASE"/>
    <s v="BaseLine"/>
    <s v="PL_Dummy"/>
    <m/>
    <m/>
    <m/>
    <x v="40"/>
    <x v="0"/>
    <s v="Brazil"/>
    <x v="16"/>
    <n v="0"/>
  </r>
  <r>
    <s v="BASE"/>
    <s v="BaseLine"/>
    <s v="PL_Dummy"/>
    <m/>
    <m/>
    <m/>
    <x v="40"/>
    <x v="1"/>
    <s v="Brazil"/>
    <x v="16"/>
    <n v="0"/>
  </r>
  <r>
    <s v="BASE"/>
    <s v="BaseLine"/>
    <s v="PL_Dummy"/>
    <m/>
    <m/>
    <m/>
    <x v="40"/>
    <x v="2"/>
    <s v="Brazil"/>
    <x v="16"/>
    <n v="0"/>
  </r>
  <r>
    <s v="BASE"/>
    <s v="BaseLine"/>
    <s v="PL_Dummy"/>
    <m/>
    <m/>
    <m/>
    <x v="40"/>
    <x v="3"/>
    <s v="Brazil"/>
    <x v="16"/>
    <n v="0"/>
  </r>
  <r>
    <s v="BASE"/>
    <s v="BaseLine"/>
    <m/>
    <m/>
    <m/>
    <m/>
    <x v="41"/>
    <x v="0"/>
    <s v="Brazil"/>
    <x v="16"/>
    <n v="0"/>
  </r>
  <r>
    <s v="BASE"/>
    <s v="BaseLine"/>
    <m/>
    <m/>
    <m/>
    <m/>
    <x v="41"/>
    <x v="1"/>
    <s v="Brazil"/>
    <x v="16"/>
    <n v="0"/>
  </r>
  <r>
    <s v="BASE"/>
    <s v="BaseLine"/>
    <m/>
    <m/>
    <m/>
    <m/>
    <x v="41"/>
    <x v="2"/>
    <s v="Brazil"/>
    <x v="16"/>
    <n v="3362.27632080788"/>
  </r>
  <r>
    <s v="BASE"/>
    <s v="BaseLine"/>
    <m/>
    <m/>
    <m/>
    <m/>
    <x v="41"/>
    <x v="3"/>
    <s v="Brazil"/>
    <x v="16"/>
    <n v="0"/>
  </r>
  <r>
    <s v="BASE"/>
    <s v="BaseLine"/>
    <m/>
    <m/>
    <m/>
    <m/>
    <x v="42"/>
    <x v="0"/>
    <s v="Brazil"/>
    <x v="16"/>
    <n v="0"/>
  </r>
  <r>
    <s v="BASE"/>
    <s v="BaseLine"/>
    <m/>
    <m/>
    <m/>
    <m/>
    <x v="42"/>
    <x v="1"/>
    <s v="Brazil"/>
    <x v="16"/>
    <n v="0"/>
  </r>
  <r>
    <s v="BASE"/>
    <s v="BaseLine"/>
    <m/>
    <m/>
    <m/>
    <m/>
    <x v="42"/>
    <x v="2"/>
    <s v="Brazil"/>
    <x v="16"/>
    <n v="2704.8758854092498"/>
  </r>
  <r>
    <s v="BASE"/>
    <s v="BaseLine"/>
    <m/>
    <m/>
    <m/>
    <m/>
    <x v="42"/>
    <x v="3"/>
    <s v="Brazil"/>
    <x v="16"/>
    <n v="0"/>
  </r>
  <r>
    <s v="BASE"/>
    <s v="BaseLine"/>
    <m/>
    <m/>
    <m/>
    <m/>
    <x v="43"/>
    <x v="0"/>
    <s v="Brazil"/>
    <x v="16"/>
    <n v="0"/>
  </r>
  <r>
    <s v="BASE"/>
    <s v="BaseLine"/>
    <m/>
    <m/>
    <m/>
    <m/>
    <x v="43"/>
    <x v="1"/>
    <s v="Brazil"/>
    <x v="16"/>
    <n v="0"/>
  </r>
  <r>
    <s v="BASE"/>
    <s v="BaseLine"/>
    <m/>
    <m/>
    <m/>
    <m/>
    <x v="43"/>
    <x v="2"/>
    <s v="Brazil"/>
    <x v="16"/>
    <n v="0"/>
  </r>
  <r>
    <s v="BASE"/>
    <s v="BaseLine"/>
    <m/>
    <m/>
    <m/>
    <m/>
    <x v="43"/>
    <x v="3"/>
    <s v="Brazil"/>
    <x v="16"/>
    <n v="0"/>
  </r>
  <r>
    <s v="INCREMENTAL"/>
    <s v="Media"/>
    <m/>
    <m/>
    <m/>
    <m/>
    <x v="44"/>
    <x v="0"/>
    <s v="Brazil"/>
    <x v="16"/>
    <n v="0"/>
  </r>
  <r>
    <s v="INCREMENTAL"/>
    <s v="Media"/>
    <m/>
    <m/>
    <m/>
    <m/>
    <x v="44"/>
    <x v="1"/>
    <s v="Brazil"/>
    <x v="16"/>
    <n v="0"/>
  </r>
  <r>
    <s v="INCREMENTAL"/>
    <s v="Media"/>
    <m/>
    <m/>
    <m/>
    <m/>
    <x v="44"/>
    <x v="2"/>
    <s v="Brazil"/>
    <x v="16"/>
    <n v="0"/>
  </r>
  <r>
    <s v="INCREMENTAL"/>
    <s v="Media"/>
    <m/>
    <m/>
    <m/>
    <m/>
    <x v="44"/>
    <x v="3"/>
    <s v="Brazil"/>
    <x v="16"/>
    <n v="0"/>
  </r>
  <r>
    <s v="INCREMENTAL"/>
    <s v="Media"/>
    <m/>
    <m/>
    <m/>
    <m/>
    <x v="45"/>
    <x v="0"/>
    <s v="Brazil"/>
    <x v="16"/>
    <n v="0"/>
  </r>
  <r>
    <s v="INCREMENTAL"/>
    <s v="Media"/>
    <m/>
    <m/>
    <m/>
    <m/>
    <x v="45"/>
    <x v="1"/>
    <s v="Brazil"/>
    <x v="16"/>
    <n v="0"/>
  </r>
  <r>
    <s v="INCREMENTAL"/>
    <s v="Media"/>
    <m/>
    <m/>
    <m/>
    <m/>
    <x v="45"/>
    <x v="2"/>
    <s v="Brazil"/>
    <x v="16"/>
    <n v="0"/>
  </r>
  <r>
    <s v="INCREMENTAL"/>
    <s v="Media"/>
    <m/>
    <m/>
    <m/>
    <m/>
    <x v="45"/>
    <x v="3"/>
    <s v="Brazil"/>
    <x v="16"/>
    <n v="0"/>
  </r>
  <r>
    <s v="BASE"/>
    <s v="BaseLine"/>
    <m/>
    <m/>
    <m/>
    <m/>
    <x v="46"/>
    <x v="0"/>
    <s v="Brazil"/>
    <x v="16"/>
    <n v="0"/>
  </r>
  <r>
    <s v="BASE"/>
    <s v="BaseLine"/>
    <m/>
    <m/>
    <m/>
    <m/>
    <x v="46"/>
    <x v="1"/>
    <s v="Brazil"/>
    <x v="16"/>
    <n v="0"/>
  </r>
  <r>
    <s v="BASE"/>
    <s v="BaseLine"/>
    <m/>
    <m/>
    <m/>
    <m/>
    <x v="46"/>
    <x v="2"/>
    <s v="Brazil"/>
    <x v="16"/>
    <n v="0"/>
  </r>
  <r>
    <s v="BASE"/>
    <s v="BaseLine"/>
    <m/>
    <m/>
    <m/>
    <m/>
    <x v="46"/>
    <x v="3"/>
    <s v="Brazil"/>
    <x v="16"/>
    <n v="0"/>
  </r>
  <r>
    <s v="INCREMENTAL"/>
    <s v="Media"/>
    <m/>
    <m/>
    <m/>
    <m/>
    <x v="47"/>
    <x v="0"/>
    <s v="Brazil"/>
    <x v="16"/>
    <n v="0"/>
  </r>
  <r>
    <s v="INCREMENTAL"/>
    <s v="Media"/>
    <m/>
    <m/>
    <m/>
    <m/>
    <x v="47"/>
    <x v="1"/>
    <s v="Brazil"/>
    <x v="16"/>
    <n v="0"/>
  </r>
  <r>
    <s v="INCREMENTAL"/>
    <s v="Media"/>
    <m/>
    <m/>
    <m/>
    <m/>
    <x v="47"/>
    <x v="2"/>
    <s v="Brazil"/>
    <x v="16"/>
    <n v="0"/>
  </r>
  <r>
    <s v="INCREMENTAL"/>
    <s v="Media"/>
    <m/>
    <m/>
    <m/>
    <m/>
    <x v="47"/>
    <x v="3"/>
    <s v="Brazil"/>
    <x v="16"/>
    <n v="0"/>
  </r>
  <r>
    <s v="INCREMENTAL"/>
    <s v="Media"/>
    <m/>
    <m/>
    <m/>
    <m/>
    <x v="48"/>
    <x v="0"/>
    <s v="Brazil"/>
    <x v="16"/>
    <n v="0"/>
  </r>
  <r>
    <s v="INCREMENTAL"/>
    <s v="Media"/>
    <m/>
    <m/>
    <m/>
    <m/>
    <x v="48"/>
    <x v="1"/>
    <s v="Brazil"/>
    <x v="16"/>
    <n v="0"/>
  </r>
  <r>
    <s v="INCREMENTAL"/>
    <s v="Media"/>
    <m/>
    <m/>
    <m/>
    <m/>
    <x v="48"/>
    <x v="2"/>
    <s v="Brazil"/>
    <x v="16"/>
    <n v="0"/>
  </r>
  <r>
    <s v="INCREMENTAL"/>
    <s v="Media"/>
    <m/>
    <m/>
    <m/>
    <m/>
    <x v="48"/>
    <x v="3"/>
    <s v="Brazil"/>
    <x v="16"/>
    <n v="0"/>
  </r>
  <r>
    <s v="INCREMENTAL"/>
    <s v="Media"/>
    <m/>
    <m/>
    <m/>
    <m/>
    <x v="49"/>
    <x v="0"/>
    <s v="Brazil"/>
    <x v="16"/>
    <n v="0"/>
  </r>
  <r>
    <s v="INCREMENTAL"/>
    <s v="Media"/>
    <m/>
    <m/>
    <m/>
    <m/>
    <x v="49"/>
    <x v="1"/>
    <s v="Brazil"/>
    <x v="16"/>
    <n v="0"/>
  </r>
  <r>
    <s v="INCREMENTAL"/>
    <s v="Media"/>
    <m/>
    <m/>
    <m/>
    <m/>
    <x v="49"/>
    <x v="2"/>
    <s v="Brazil"/>
    <x v="16"/>
    <n v="0"/>
  </r>
  <r>
    <s v="INCREMENTAL"/>
    <s v="Media"/>
    <m/>
    <m/>
    <m/>
    <m/>
    <x v="49"/>
    <x v="3"/>
    <s v="Brazil"/>
    <x v="16"/>
    <n v="0"/>
  </r>
  <r>
    <s v="BASE"/>
    <s v="BaseLine"/>
    <m/>
    <m/>
    <m/>
    <m/>
    <x v="50"/>
    <x v="0"/>
    <s v="Brazil"/>
    <x v="16"/>
    <n v="0"/>
  </r>
  <r>
    <s v="BASE"/>
    <s v="BaseLine"/>
    <m/>
    <m/>
    <m/>
    <m/>
    <x v="50"/>
    <x v="1"/>
    <s v="Brazil"/>
    <x v="16"/>
    <n v="0"/>
  </r>
  <r>
    <s v="BASE"/>
    <s v="BaseLine"/>
    <m/>
    <m/>
    <m/>
    <m/>
    <x v="50"/>
    <x v="2"/>
    <s v="Brazil"/>
    <x v="16"/>
    <n v="0"/>
  </r>
  <r>
    <s v="BASE"/>
    <s v="BaseLine"/>
    <m/>
    <m/>
    <m/>
    <m/>
    <x v="50"/>
    <x v="3"/>
    <s v="Brazil"/>
    <x v="16"/>
    <n v="0"/>
  </r>
  <r>
    <s v="BASE"/>
    <s v="BaseLine"/>
    <m/>
    <m/>
    <m/>
    <m/>
    <x v="51"/>
    <x v="0"/>
    <s v="Brazil"/>
    <x v="16"/>
    <n v="0"/>
  </r>
  <r>
    <s v="BASE"/>
    <s v="BaseLine"/>
    <m/>
    <m/>
    <m/>
    <m/>
    <x v="51"/>
    <x v="1"/>
    <s v="Brazil"/>
    <x v="16"/>
    <n v="0"/>
  </r>
  <r>
    <s v="BASE"/>
    <s v="BaseLine"/>
    <m/>
    <m/>
    <m/>
    <m/>
    <x v="51"/>
    <x v="2"/>
    <s v="Brazil"/>
    <x v="16"/>
    <n v="0"/>
  </r>
  <r>
    <s v="BASE"/>
    <s v="BaseLine"/>
    <m/>
    <m/>
    <m/>
    <m/>
    <x v="51"/>
    <x v="3"/>
    <s v="Brazil"/>
    <x v="16"/>
    <n v="0"/>
  </r>
  <r>
    <s v="INCREMENTAL"/>
    <s v="Media"/>
    <m/>
    <m/>
    <m/>
    <m/>
    <x v="52"/>
    <x v="0"/>
    <s v="Brazil"/>
    <x v="16"/>
    <n v="0"/>
  </r>
  <r>
    <s v="INCREMENTAL"/>
    <s v="Media"/>
    <m/>
    <m/>
    <m/>
    <m/>
    <x v="52"/>
    <x v="1"/>
    <s v="Brazil"/>
    <x v="16"/>
    <n v="0"/>
  </r>
  <r>
    <s v="INCREMENTAL"/>
    <s v="Media"/>
    <m/>
    <m/>
    <m/>
    <m/>
    <x v="52"/>
    <x v="2"/>
    <s v="Brazil"/>
    <x v="16"/>
    <n v="0"/>
  </r>
  <r>
    <s v="INCREMENTAL"/>
    <s v="Media"/>
    <m/>
    <m/>
    <m/>
    <m/>
    <x v="52"/>
    <x v="3"/>
    <s v="Brazil"/>
    <x v="16"/>
    <n v="0"/>
  </r>
  <r>
    <s v="BASE"/>
    <s v="BaseLine"/>
    <m/>
    <m/>
    <m/>
    <m/>
    <x v="53"/>
    <x v="0"/>
    <s v="Brazil"/>
    <x v="16"/>
    <n v="-200.43040793281199"/>
  </r>
  <r>
    <s v="BASE"/>
    <s v="BaseLine"/>
    <m/>
    <m/>
    <m/>
    <m/>
    <x v="53"/>
    <x v="1"/>
    <s v="Brazil"/>
    <x v="16"/>
    <n v="-146.77626767099301"/>
  </r>
  <r>
    <s v="BASE"/>
    <s v="BaseLine"/>
    <m/>
    <m/>
    <m/>
    <m/>
    <x v="53"/>
    <x v="2"/>
    <s v="Brazil"/>
    <x v="16"/>
    <n v="-273.87875427191699"/>
  </r>
  <r>
    <s v="BASE"/>
    <s v="BaseLine"/>
    <m/>
    <m/>
    <m/>
    <m/>
    <x v="53"/>
    <x v="3"/>
    <s v="Brazil"/>
    <x v="16"/>
    <n v="-144.98411667593399"/>
  </r>
  <r>
    <s v="BASE"/>
    <s v="BaseLine"/>
    <m/>
    <m/>
    <m/>
    <m/>
    <x v="54"/>
    <x v="0"/>
    <s v="Brazil"/>
    <x v="16"/>
    <n v="-454.55514201630001"/>
  </r>
  <r>
    <s v="BASE"/>
    <s v="BaseLine"/>
    <m/>
    <m/>
    <m/>
    <m/>
    <x v="54"/>
    <x v="1"/>
    <s v="Brazil"/>
    <x v="16"/>
    <n v="-2268.8635927892001"/>
  </r>
  <r>
    <s v="BASE"/>
    <s v="BaseLine"/>
    <m/>
    <m/>
    <m/>
    <m/>
    <x v="54"/>
    <x v="2"/>
    <s v="Brazil"/>
    <x v="16"/>
    <n v="-2462.4630958152002"/>
  </r>
  <r>
    <s v="BASE"/>
    <s v="BaseLine"/>
    <m/>
    <m/>
    <m/>
    <m/>
    <x v="54"/>
    <x v="3"/>
    <s v="Brazil"/>
    <x v="16"/>
    <n v="-438.95970690261601"/>
  </r>
  <r>
    <s v="INCREMENTAL"/>
    <s v="Media"/>
    <m/>
    <m/>
    <m/>
    <m/>
    <x v="0"/>
    <x v="0"/>
    <s v="Brazil"/>
    <x v="17"/>
    <n v="0"/>
  </r>
  <r>
    <s v="INCREMENTAL"/>
    <s v="Media"/>
    <m/>
    <m/>
    <m/>
    <m/>
    <x v="0"/>
    <x v="1"/>
    <s v="Brazil"/>
    <x v="17"/>
    <n v="0"/>
  </r>
  <r>
    <s v="INCREMENTAL"/>
    <s v="Media"/>
    <m/>
    <m/>
    <m/>
    <m/>
    <x v="0"/>
    <x v="2"/>
    <s v="Brazil"/>
    <x v="17"/>
    <n v="0"/>
  </r>
  <r>
    <s v="INCREMENTAL"/>
    <s v="Media"/>
    <m/>
    <m/>
    <m/>
    <m/>
    <x v="0"/>
    <x v="3"/>
    <s v="Brazil"/>
    <x v="17"/>
    <n v="0"/>
  </r>
  <r>
    <s v="INCREMENTAL"/>
    <s v="Media"/>
    <m/>
    <m/>
    <m/>
    <m/>
    <x v="1"/>
    <x v="0"/>
    <s v="Brazil"/>
    <x v="17"/>
    <n v="0"/>
  </r>
  <r>
    <s v="INCREMENTAL"/>
    <s v="Media"/>
    <m/>
    <m/>
    <m/>
    <m/>
    <x v="1"/>
    <x v="1"/>
    <s v="Brazil"/>
    <x v="17"/>
    <n v="0"/>
  </r>
  <r>
    <s v="INCREMENTAL"/>
    <s v="Media"/>
    <m/>
    <m/>
    <m/>
    <m/>
    <x v="1"/>
    <x v="2"/>
    <s v="Brazil"/>
    <x v="17"/>
    <n v="0"/>
  </r>
  <r>
    <s v="INCREMENTAL"/>
    <s v="Media"/>
    <m/>
    <m/>
    <m/>
    <m/>
    <x v="1"/>
    <x v="3"/>
    <s v="Brazil"/>
    <x v="17"/>
    <n v="0"/>
  </r>
  <r>
    <s v="INCREMENTAL"/>
    <s v="Media"/>
    <m/>
    <m/>
    <m/>
    <m/>
    <x v="2"/>
    <x v="0"/>
    <s v="Brazil"/>
    <x v="17"/>
    <n v="0"/>
  </r>
  <r>
    <s v="INCREMENTAL"/>
    <s v="Media"/>
    <m/>
    <m/>
    <m/>
    <m/>
    <x v="2"/>
    <x v="1"/>
    <s v="Brazil"/>
    <x v="17"/>
    <n v="0"/>
  </r>
  <r>
    <s v="INCREMENTAL"/>
    <s v="Media"/>
    <m/>
    <m/>
    <m/>
    <m/>
    <x v="2"/>
    <x v="2"/>
    <s v="Brazil"/>
    <x v="17"/>
    <n v="0"/>
  </r>
  <r>
    <s v="INCREMENTAL"/>
    <s v="Media"/>
    <m/>
    <m/>
    <m/>
    <m/>
    <x v="2"/>
    <x v="3"/>
    <s v="Brazil"/>
    <x v="17"/>
    <n v="0"/>
  </r>
  <r>
    <s v="BASE"/>
    <s v="BaseLine"/>
    <m/>
    <m/>
    <m/>
    <m/>
    <x v="3"/>
    <x v="0"/>
    <s v="Brazil"/>
    <x v="17"/>
    <n v="0"/>
  </r>
  <r>
    <s v="BASE"/>
    <s v="BaseLine"/>
    <m/>
    <m/>
    <m/>
    <m/>
    <x v="3"/>
    <x v="1"/>
    <s v="Brazil"/>
    <x v="17"/>
    <n v="0"/>
  </r>
  <r>
    <s v="BASE"/>
    <s v="BaseLine"/>
    <m/>
    <m/>
    <m/>
    <m/>
    <x v="3"/>
    <x v="2"/>
    <s v="Brazil"/>
    <x v="17"/>
    <n v="0"/>
  </r>
  <r>
    <s v="BASE"/>
    <s v="BaseLine"/>
    <m/>
    <m/>
    <m/>
    <m/>
    <x v="3"/>
    <x v="3"/>
    <s v="Brazil"/>
    <x v="17"/>
    <n v="0"/>
  </r>
  <r>
    <s v="BASE"/>
    <s v="BaseLine"/>
    <m/>
    <m/>
    <m/>
    <m/>
    <x v="4"/>
    <x v="0"/>
    <s v="Brazil"/>
    <x v="17"/>
    <n v="0"/>
  </r>
  <r>
    <s v="BASE"/>
    <s v="BaseLine"/>
    <m/>
    <m/>
    <m/>
    <m/>
    <x v="4"/>
    <x v="1"/>
    <s v="Brazil"/>
    <x v="17"/>
    <n v="0"/>
  </r>
  <r>
    <s v="BASE"/>
    <s v="BaseLine"/>
    <m/>
    <m/>
    <m/>
    <m/>
    <x v="4"/>
    <x v="2"/>
    <s v="Brazil"/>
    <x v="17"/>
    <n v="0"/>
  </r>
  <r>
    <s v="BASE"/>
    <s v="BaseLine"/>
    <m/>
    <m/>
    <m/>
    <m/>
    <x v="4"/>
    <x v="3"/>
    <s v="Brazil"/>
    <x v="17"/>
    <n v="0"/>
  </r>
  <r>
    <s v="BASE"/>
    <s v="BaseLine"/>
    <m/>
    <m/>
    <m/>
    <m/>
    <x v="5"/>
    <x v="0"/>
    <s v="Brazil"/>
    <x v="17"/>
    <n v="0"/>
  </r>
  <r>
    <s v="BASE"/>
    <s v="BaseLine"/>
    <m/>
    <m/>
    <m/>
    <m/>
    <x v="5"/>
    <x v="1"/>
    <s v="Brazil"/>
    <x v="17"/>
    <n v="0"/>
  </r>
  <r>
    <s v="BASE"/>
    <s v="BaseLine"/>
    <m/>
    <m/>
    <m/>
    <m/>
    <x v="5"/>
    <x v="2"/>
    <s v="Brazil"/>
    <x v="17"/>
    <n v="0"/>
  </r>
  <r>
    <s v="BASE"/>
    <s v="BaseLine"/>
    <m/>
    <m/>
    <m/>
    <m/>
    <x v="5"/>
    <x v="3"/>
    <s v="Brazil"/>
    <x v="17"/>
    <n v="0"/>
  </r>
  <r>
    <s v="BASE"/>
    <s v="BaseLine"/>
    <m/>
    <m/>
    <m/>
    <m/>
    <x v="6"/>
    <x v="0"/>
    <s v="Brazil"/>
    <x v="17"/>
    <n v="0"/>
  </r>
  <r>
    <s v="BASE"/>
    <s v="BaseLine"/>
    <m/>
    <m/>
    <m/>
    <m/>
    <x v="6"/>
    <x v="1"/>
    <s v="Brazil"/>
    <x v="17"/>
    <n v="0"/>
  </r>
  <r>
    <s v="BASE"/>
    <s v="BaseLine"/>
    <m/>
    <m/>
    <m/>
    <m/>
    <x v="6"/>
    <x v="2"/>
    <s v="Brazil"/>
    <x v="17"/>
    <n v="0"/>
  </r>
  <r>
    <s v="BASE"/>
    <s v="BaseLine"/>
    <m/>
    <m/>
    <m/>
    <m/>
    <x v="6"/>
    <x v="3"/>
    <s v="Brazil"/>
    <x v="17"/>
    <n v="0"/>
  </r>
  <r>
    <s v="BASE"/>
    <s v="BaseLine"/>
    <m/>
    <m/>
    <m/>
    <m/>
    <x v="7"/>
    <x v="0"/>
    <s v="Brazil"/>
    <x v="17"/>
    <n v="0"/>
  </r>
  <r>
    <s v="BASE"/>
    <s v="BaseLine"/>
    <m/>
    <m/>
    <m/>
    <m/>
    <x v="7"/>
    <x v="1"/>
    <s v="Brazil"/>
    <x v="17"/>
    <n v="0"/>
  </r>
  <r>
    <s v="BASE"/>
    <s v="BaseLine"/>
    <m/>
    <m/>
    <m/>
    <m/>
    <x v="7"/>
    <x v="2"/>
    <s v="Brazil"/>
    <x v="17"/>
    <n v="0"/>
  </r>
  <r>
    <s v="BASE"/>
    <s v="BaseLine"/>
    <m/>
    <m/>
    <m/>
    <m/>
    <x v="7"/>
    <x v="3"/>
    <s v="Brazil"/>
    <x v="17"/>
    <n v="0"/>
  </r>
  <r>
    <s v="BASE"/>
    <s v="BaseLine"/>
    <m/>
    <m/>
    <m/>
    <m/>
    <x v="8"/>
    <x v="0"/>
    <s v="Brazil"/>
    <x v="17"/>
    <n v="251.59473065100599"/>
  </r>
  <r>
    <s v="BASE"/>
    <s v="BaseLine"/>
    <m/>
    <m/>
    <m/>
    <m/>
    <x v="8"/>
    <x v="1"/>
    <s v="Brazil"/>
    <x v="17"/>
    <n v="0"/>
  </r>
  <r>
    <s v="BASE"/>
    <s v="BaseLine"/>
    <m/>
    <m/>
    <m/>
    <m/>
    <x v="8"/>
    <x v="2"/>
    <s v="Brazil"/>
    <x v="17"/>
    <n v="0"/>
  </r>
  <r>
    <s v="BASE"/>
    <s v="BaseLine"/>
    <m/>
    <m/>
    <m/>
    <m/>
    <x v="8"/>
    <x v="3"/>
    <s v="Brazil"/>
    <x v="17"/>
    <n v="0"/>
  </r>
  <r>
    <s v="INCREMENTAL"/>
    <s v="Media"/>
    <m/>
    <m/>
    <m/>
    <m/>
    <x v="9"/>
    <x v="0"/>
    <s v="Brazil"/>
    <x v="17"/>
    <n v="0"/>
  </r>
  <r>
    <s v="INCREMENTAL"/>
    <s v="Media"/>
    <m/>
    <m/>
    <m/>
    <m/>
    <x v="9"/>
    <x v="1"/>
    <s v="Brazil"/>
    <x v="17"/>
    <n v="0"/>
  </r>
  <r>
    <s v="INCREMENTAL"/>
    <s v="Media"/>
    <m/>
    <m/>
    <m/>
    <m/>
    <x v="9"/>
    <x v="2"/>
    <s v="Brazil"/>
    <x v="17"/>
    <n v="0"/>
  </r>
  <r>
    <s v="INCREMENTAL"/>
    <s v="Media"/>
    <m/>
    <m/>
    <m/>
    <m/>
    <x v="9"/>
    <x v="3"/>
    <s v="Brazil"/>
    <x v="17"/>
    <n v="0"/>
  </r>
  <r>
    <s v="BASE"/>
    <s v="Price"/>
    <m/>
    <m/>
    <m/>
    <m/>
    <x v="10"/>
    <x v="0"/>
    <s v="Brazil"/>
    <x v="17"/>
    <n v="-971.43026418831096"/>
  </r>
  <r>
    <s v="BASE"/>
    <s v="Price"/>
    <m/>
    <m/>
    <m/>
    <m/>
    <x v="10"/>
    <x v="1"/>
    <s v="Brazil"/>
    <x v="17"/>
    <n v="0"/>
  </r>
  <r>
    <s v="BASE"/>
    <s v="Price"/>
    <m/>
    <m/>
    <m/>
    <m/>
    <x v="10"/>
    <x v="2"/>
    <s v="Brazil"/>
    <x v="17"/>
    <n v="0"/>
  </r>
  <r>
    <s v="BASE"/>
    <s v="Price"/>
    <m/>
    <m/>
    <m/>
    <m/>
    <x v="10"/>
    <x v="3"/>
    <s v="Brazil"/>
    <x v="17"/>
    <n v="0"/>
  </r>
  <r>
    <s v="BASE"/>
    <s v="Price"/>
    <m/>
    <m/>
    <m/>
    <m/>
    <x v="11"/>
    <x v="0"/>
    <s v="Brazil"/>
    <x v="17"/>
    <n v="0"/>
  </r>
  <r>
    <s v="BASE"/>
    <s v="Price"/>
    <m/>
    <m/>
    <m/>
    <m/>
    <x v="11"/>
    <x v="1"/>
    <s v="Brazil"/>
    <x v="17"/>
    <n v="0"/>
  </r>
  <r>
    <s v="BASE"/>
    <s v="Price"/>
    <m/>
    <m/>
    <m/>
    <m/>
    <x v="11"/>
    <x v="2"/>
    <s v="Brazil"/>
    <x v="17"/>
    <n v="0"/>
  </r>
  <r>
    <s v="BASE"/>
    <s v="Price"/>
    <m/>
    <m/>
    <m/>
    <m/>
    <x v="11"/>
    <x v="3"/>
    <s v="Brazil"/>
    <x v="17"/>
    <n v="0"/>
  </r>
  <r>
    <s v="BASE"/>
    <s v="BaseLine"/>
    <m/>
    <m/>
    <m/>
    <m/>
    <x v="12"/>
    <x v="0"/>
    <s v="Brazil"/>
    <x v="17"/>
    <n v="315.60331704119199"/>
  </r>
  <r>
    <s v="BASE"/>
    <s v="BaseLine"/>
    <m/>
    <m/>
    <m/>
    <m/>
    <x v="12"/>
    <x v="1"/>
    <s v="Brazil"/>
    <x v="17"/>
    <n v="568.95634939398303"/>
  </r>
  <r>
    <s v="BASE"/>
    <s v="BaseLine"/>
    <m/>
    <m/>
    <m/>
    <m/>
    <x v="12"/>
    <x v="2"/>
    <s v="Brazil"/>
    <x v="17"/>
    <n v="697.51153866138702"/>
  </r>
  <r>
    <s v="BASE"/>
    <s v="BaseLine"/>
    <m/>
    <m/>
    <m/>
    <m/>
    <x v="12"/>
    <x v="3"/>
    <s v="Brazil"/>
    <x v="17"/>
    <n v="18.4743555617762"/>
  </r>
  <r>
    <s v="INCREMENTAL"/>
    <s v="Media"/>
    <m/>
    <m/>
    <m/>
    <m/>
    <x v="13"/>
    <x v="0"/>
    <s v="Brazil"/>
    <x v="17"/>
    <n v="181.070101813788"/>
  </r>
  <r>
    <s v="INCREMENTAL"/>
    <s v="Media"/>
    <m/>
    <m/>
    <m/>
    <m/>
    <x v="13"/>
    <x v="1"/>
    <s v="Brazil"/>
    <x v="17"/>
    <n v="224.30960707001501"/>
  </r>
  <r>
    <s v="INCREMENTAL"/>
    <s v="Media"/>
    <m/>
    <m/>
    <m/>
    <m/>
    <x v="13"/>
    <x v="2"/>
    <s v="Brazil"/>
    <x v="17"/>
    <n v="199.37473319503499"/>
  </r>
  <r>
    <s v="INCREMENTAL"/>
    <s v="Media"/>
    <m/>
    <m/>
    <m/>
    <m/>
    <x v="13"/>
    <x v="3"/>
    <s v="Brazil"/>
    <x v="17"/>
    <n v="0"/>
  </r>
  <r>
    <s v="INCREMENTAL"/>
    <s v="Media"/>
    <m/>
    <m/>
    <m/>
    <m/>
    <x v="14"/>
    <x v="0"/>
    <s v="Brazil"/>
    <x v="17"/>
    <n v="0"/>
  </r>
  <r>
    <s v="INCREMENTAL"/>
    <s v="Media"/>
    <m/>
    <m/>
    <m/>
    <m/>
    <x v="14"/>
    <x v="1"/>
    <s v="Brazil"/>
    <x v="17"/>
    <n v="0"/>
  </r>
  <r>
    <s v="INCREMENTAL"/>
    <s v="Media"/>
    <m/>
    <m/>
    <m/>
    <m/>
    <x v="14"/>
    <x v="2"/>
    <s v="Brazil"/>
    <x v="17"/>
    <n v="0"/>
  </r>
  <r>
    <s v="INCREMENTAL"/>
    <s v="Media"/>
    <m/>
    <m/>
    <m/>
    <m/>
    <x v="14"/>
    <x v="3"/>
    <s v="Brazil"/>
    <x v="17"/>
    <n v="0"/>
  </r>
  <r>
    <s v="INCREMENTAL"/>
    <s v="Media"/>
    <m/>
    <m/>
    <m/>
    <m/>
    <x v="15"/>
    <x v="0"/>
    <s v="Brazil"/>
    <x v="17"/>
    <n v="21.8327397203043"/>
  </r>
  <r>
    <s v="INCREMENTAL"/>
    <s v="Media"/>
    <m/>
    <m/>
    <m/>
    <m/>
    <x v="15"/>
    <x v="1"/>
    <s v="Brazil"/>
    <x v="17"/>
    <n v="20.204097234273402"/>
  </r>
  <r>
    <s v="INCREMENTAL"/>
    <s v="Media"/>
    <m/>
    <m/>
    <m/>
    <m/>
    <x v="15"/>
    <x v="2"/>
    <s v="Brazil"/>
    <x v="17"/>
    <n v="13.7828950965265"/>
  </r>
  <r>
    <s v="INCREMENTAL"/>
    <s v="Media"/>
    <m/>
    <m/>
    <m/>
    <m/>
    <x v="15"/>
    <x v="3"/>
    <s v="Brazil"/>
    <x v="17"/>
    <n v="0"/>
  </r>
  <r>
    <s v="INCREMENTAL"/>
    <s v="Media"/>
    <m/>
    <m/>
    <m/>
    <m/>
    <x v="16"/>
    <x v="0"/>
    <s v="Brazil"/>
    <x v="17"/>
    <n v="0"/>
  </r>
  <r>
    <s v="INCREMENTAL"/>
    <s v="Media"/>
    <m/>
    <m/>
    <m/>
    <m/>
    <x v="16"/>
    <x v="1"/>
    <s v="Brazil"/>
    <x v="17"/>
    <n v="0"/>
  </r>
  <r>
    <s v="INCREMENTAL"/>
    <s v="Media"/>
    <m/>
    <m/>
    <m/>
    <m/>
    <x v="16"/>
    <x v="2"/>
    <s v="Brazil"/>
    <x v="17"/>
    <n v="0"/>
  </r>
  <r>
    <s v="INCREMENTAL"/>
    <s v="Media"/>
    <m/>
    <m/>
    <m/>
    <m/>
    <x v="16"/>
    <x v="3"/>
    <s v="Brazil"/>
    <x v="17"/>
    <n v="0"/>
  </r>
  <r>
    <s v="INCREMENTAL"/>
    <s v="Media"/>
    <m/>
    <m/>
    <m/>
    <m/>
    <x v="17"/>
    <x v="0"/>
    <s v="Brazil"/>
    <x v="17"/>
    <n v="180.20727914977701"/>
  </r>
  <r>
    <s v="INCREMENTAL"/>
    <s v="Media"/>
    <m/>
    <m/>
    <m/>
    <m/>
    <x v="17"/>
    <x v="1"/>
    <s v="Brazil"/>
    <x v="17"/>
    <n v="110.49597887388001"/>
  </r>
  <r>
    <s v="INCREMENTAL"/>
    <s v="Media"/>
    <m/>
    <m/>
    <m/>
    <m/>
    <x v="17"/>
    <x v="2"/>
    <s v="Brazil"/>
    <x v="17"/>
    <n v="110.899898030494"/>
  </r>
  <r>
    <s v="INCREMENTAL"/>
    <s v="Media"/>
    <m/>
    <m/>
    <m/>
    <m/>
    <x v="17"/>
    <x v="3"/>
    <s v="Brazil"/>
    <x v="17"/>
    <n v="0"/>
  </r>
  <r>
    <s v="INCREMENTAL"/>
    <s v="Media"/>
    <m/>
    <m/>
    <m/>
    <m/>
    <x v="18"/>
    <x v="0"/>
    <s v="Brazil"/>
    <x v="17"/>
    <n v="0"/>
  </r>
  <r>
    <s v="INCREMENTAL"/>
    <s v="Media"/>
    <m/>
    <m/>
    <m/>
    <m/>
    <x v="18"/>
    <x v="1"/>
    <s v="Brazil"/>
    <x v="17"/>
    <n v="0"/>
  </r>
  <r>
    <s v="INCREMENTAL"/>
    <s v="Media"/>
    <m/>
    <m/>
    <m/>
    <m/>
    <x v="18"/>
    <x v="2"/>
    <s v="Brazil"/>
    <x v="17"/>
    <n v="0"/>
  </r>
  <r>
    <s v="INCREMENTAL"/>
    <s v="Media"/>
    <m/>
    <m/>
    <m/>
    <m/>
    <x v="18"/>
    <x v="3"/>
    <s v="Brazil"/>
    <x v="17"/>
    <n v="0"/>
  </r>
  <r>
    <s v="INCREMENTAL"/>
    <s v="Media"/>
    <m/>
    <m/>
    <m/>
    <m/>
    <x v="19"/>
    <x v="0"/>
    <s v="Brazil"/>
    <x v="17"/>
    <n v="41.553676619792398"/>
  </r>
  <r>
    <s v="INCREMENTAL"/>
    <s v="Media"/>
    <m/>
    <m/>
    <m/>
    <m/>
    <x v="19"/>
    <x v="1"/>
    <s v="Brazil"/>
    <x v="17"/>
    <n v="47.251679099450797"/>
  </r>
  <r>
    <s v="INCREMENTAL"/>
    <s v="Media"/>
    <m/>
    <m/>
    <m/>
    <m/>
    <x v="19"/>
    <x v="2"/>
    <s v="Brazil"/>
    <x v="17"/>
    <n v="44.557507099277899"/>
  </r>
  <r>
    <s v="INCREMENTAL"/>
    <s v="Media"/>
    <m/>
    <m/>
    <m/>
    <m/>
    <x v="19"/>
    <x v="3"/>
    <s v="Brazil"/>
    <x v="17"/>
    <n v="0"/>
  </r>
  <r>
    <s v="INCREMENTAL"/>
    <s v="Media"/>
    <m/>
    <m/>
    <m/>
    <m/>
    <x v="20"/>
    <x v="0"/>
    <s v="Brazil"/>
    <x v="17"/>
    <n v="0"/>
  </r>
  <r>
    <s v="INCREMENTAL"/>
    <s v="Media"/>
    <m/>
    <m/>
    <m/>
    <m/>
    <x v="20"/>
    <x v="1"/>
    <s v="Brazil"/>
    <x v="17"/>
    <n v="0"/>
  </r>
  <r>
    <s v="INCREMENTAL"/>
    <s v="Media"/>
    <m/>
    <m/>
    <m/>
    <m/>
    <x v="20"/>
    <x v="2"/>
    <s v="Brazil"/>
    <x v="17"/>
    <n v="0"/>
  </r>
  <r>
    <s v="INCREMENTAL"/>
    <s v="Media"/>
    <m/>
    <m/>
    <m/>
    <m/>
    <x v="20"/>
    <x v="3"/>
    <s v="Brazil"/>
    <x v="17"/>
    <n v="0"/>
  </r>
  <r>
    <s v="INCREMENTAL"/>
    <s v="Media"/>
    <m/>
    <m/>
    <m/>
    <m/>
    <x v="21"/>
    <x v="0"/>
    <s v="Brazil"/>
    <x v="17"/>
    <n v="6.4893947249683803"/>
  </r>
  <r>
    <s v="INCREMENTAL"/>
    <s v="Media"/>
    <m/>
    <m/>
    <m/>
    <m/>
    <x v="21"/>
    <x v="1"/>
    <s v="Brazil"/>
    <x v="17"/>
    <n v="6.3378956618974103"/>
  </r>
  <r>
    <s v="INCREMENTAL"/>
    <s v="Media"/>
    <m/>
    <m/>
    <m/>
    <m/>
    <x v="21"/>
    <x v="2"/>
    <s v="Brazil"/>
    <x v="17"/>
    <n v="6.0122025551901404"/>
  </r>
  <r>
    <s v="INCREMENTAL"/>
    <s v="Media"/>
    <m/>
    <m/>
    <m/>
    <m/>
    <x v="21"/>
    <x v="3"/>
    <s v="Brazil"/>
    <x v="17"/>
    <n v="0"/>
  </r>
  <r>
    <s v="INCREMENTAL"/>
    <s v="Media"/>
    <m/>
    <m/>
    <m/>
    <m/>
    <x v="22"/>
    <x v="0"/>
    <s v="Brazil"/>
    <x v="17"/>
    <n v="0"/>
  </r>
  <r>
    <s v="INCREMENTAL"/>
    <s v="Media"/>
    <m/>
    <m/>
    <m/>
    <m/>
    <x v="22"/>
    <x v="1"/>
    <s v="Brazil"/>
    <x v="17"/>
    <n v="0"/>
  </r>
  <r>
    <s v="INCREMENTAL"/>
    <s v="Media"/>
    <m/>
    <m/>
    <m/>
    <m/>
    <x v="22"/>
    <x v="2"/>
    <s v="Brazil"/>
    <x v="17"/>
    <n v="0"/>
  </r>
  <r>
    <s v="INCREMENTAL"/>
    <s v="Media"/>
    <m/>
    <m/>
    <m/>
    <m/>
    <x v="22"/>
    <x v="3"/>
    <s v="Brazil"/>
    <x v="17"/>
    <n v="0"/>
  </r>
  <r>
    <s v="INCREMENTAL"/>
    <s v="Media"/>
    <m/>
    <m/>
    <m/>
    <m/>
    <x v="23"/>
    <x v="0"/>
    <s v="Brazil"/>
    <x v="17"/>
    <n v="0"/>
  </r>
  <r>
    <s v="INCREMENTAL"/>
    <s v="Media"/>
    <m/>
    <m/>
    <m/>
    <m/>
    <x v="23"/>
    <x v="1"/>
    <s v="Brazil"/>
    <x v="17"/>
    <n v="0"/>
  </r>
  <r>
    <s v="INCREMENTAL"/>
    <s v="Media"/>
    <m/>
    <m/>
    <m/>
    <m/>
    <x v="23"/>
    <x v="2"/>
    <s v="Brazil"/>
    <x v="17"/>
    <n v="0"/>
  </r>
  <r>
    <s v="INCREMENTAL"/>
    <s v="Media"/>
    <m/>
    <m/>
    <m/>
    <m/>
    <x v="23"/>
    <x v="3"/>
    <s v="Brazil"/>
    <x v="17"/>
    <n v="0"/>
  </r>
  <r>
    <s v="INCREMENTAL"/>
    <s v="Media"/>
    <m/>
    <m/>
    <m/>
    <m/>
    <x v="24"/>
    <x v="0"/>
    <s v="Brazil"/>
    <x v="17"/>
    <n v="0"/>
  </r>
  <r>
    <s v="INCREMENTAL"/>
    <s v="Media"/>
    <m/>
    <m/>
    <m/>
    <m/>
    <x v="24"/>
    <x v="1"/>
    <s v="Brazil"/>
    <x v="17"/>
    <n v="0"/>
  </r>
  <r>
    <s v="INCREMENTAL"/>
    <s v="Media"/>
    <m/>
    <m/>
    <m/>
    <m/>
    <x v="24"/>
    <x v="2"/>
    <s v="Brazil"/>
    <x v="17"/>
    <n v="0"/>
  </r>
  <r>
    <s v="INCREMENTAL"/>
    <s v="Media"/>
    <m/>
    <m/>
    <m/>
    <m/>
    <x v="24"/>
    <x v="3"/>
    <s v="Brazil"/>
    <x v="17"/>
    <n v="0"/>
  </r>
  <r>
    <s v="BASE"/>
    <s v="BaseLine"/>
    <m/>
    <m/>
    <m/>
    <m/>
    <x v="25"/>
    <x v="0"/>
    <s v="Brazil"/>
    <x v="17"/>
    <n v="0"/>
  </r>
  <r>
    <s v="BASE"/>
    <s v="BaseLine"/>
    <m/>
    <m/>
    <m/>
    <m/>
    <x v="25"/>
    <x v="1"/>
    <s v="Brazil"/>
    <x v="17"/>
    <n v="318.764211274795"/>
  </r>
  <r>
    <s v="BASE"/>
    <s v="BaseLine"/>
    <m/>
    <m/>
    <m/>
    <m/>
    <x v="25"/>
    <x v="2"/>
    <s v="Brazil"/>
    <x v="17"/>
    <n v="0"/>
  </r>
  <r>
    <s v="BASE"/>
    <s v="BaseLine"/>
    <m/>
    <m/>
    <m/>
    <m/>
    <x v="25"/>
    <x v="3"/>
    <s v="Brazil"/>
    <x v="17"/>
    <n v="0"/>
  </r>
  <r>
    <s v="BASE"/>
    <s v="BaseLine"/>
    <m/>
    <m/>
    <m/>
    <m/>
    <x v="26"/>
    <x v="0"/>
    <s v="Brazil"/>
    <x v="17"/>
    <n v="0"/>
  </r>
  <r>
    <s v="BASE"/>
    <s v="BaseLine"/>
    <m/>
    <m/>
    <m/>
    <m/>
    <x v="26"/>
    <x v="1"/>
    <s v="Brazil"/>
    <x v="17"/>
    <n v="0"/>
  </r>
  <r>
    <s v="BASE"/>
    <s v="BaseLine"/>
    <m/>
    <m/>
    <m/>
    <m/>
    <x v="26"/>
    <x v="2"/>
    <s v="Brazil"/>
    <x v="17"/>
    <n v="0"/>
  </r>
  <r>
    <s v="BASE"/>
    <s v="BaseLine"/>
    <m/>
    <m/>
    <m/>
    <m/>
    <x v="26"/>
    <x v="3"/>
    <s v="Brazil"/>
    <x v="17"/>
    <n v="0"/>
  </r>
  <r>
    <s v="INCREMENTAL"/>
    <s v="Media"/>
    <m/>
    <m/>
    <m/>
    <m/>
    <x v="27"/>
    <x v="0"/>
    <s v="Brazil"/>
    <x v="17"/>
    <n v="0"/>
  </r>
  <r>
    <s v="INCREMENTAL"/>
    <s v="Media"/>
    <m/>
    <m/>
    <m/>
    <m/>
    <x v="27"/>
    <x v="1"/>
    <s v="Brazil"/>
    <x v="17"/>
    <n v="0"/>
  </r>
  <r>
    <s v="INCREMENTAL"/>
    <s v="Media"/>
    <m/>
    <m/>
    <m/>
    <m/>
    <x v="27"/>
    <x v="2"/>
    <s v="Brazil"/>
    <x v="17"/>
    <n v="0"/>
  </r>
  <r>
    <s v="INCREMENTAL"/>
    <s v="Media"/>
    <m/>
    <m/>
    <m/>
    <m/>
    <x v="27"/>
    <x v="3"/>
    <s v="Brazil"/>
    <x v="17"/>
    <n v="0"/>
  </r>
  <r>
    <s v="INCREMENTAL"/>
    <s v="Media"/>
    <m/>
    <m/>
    <m/>
    <m/>
    <x v="28"/>
    <x v="0"/>
    <s v="Brazil"/>
    <x v="17"/>
    <n v="0"/>
  </r>
  <r>
    <s v="INCREMENTAL"/>
    <s v="Media"/>
    <m/>
    <m/>
    <m/>
    <m/>
    <x v="28"/>
    <x v="1"/>
    <s v="Brazil"/>
    <x v="17"/>
    <n v="0"/>
  </r>
  <r>
    <s v="INCREMENTAL"/>
    <s v="Media"/>
    <m/>
    <m/>
    <m/>
    <m/>
    <x v="28"/>
    <x v="2"/>
    <s v="Brazil"/>
    <x v="17"/>
    <n v="0"/>
  </r>
  <r>
    <s v="INCREMENTAL"/>
    <s v="Media"/>
    <m/>
    <m/>
    <m/>
    <m/>
    <x v="28"/>
    <x v="3"/>
    <s v="Brazil"/>
    <x v="17"/>
    <n v="0"/>
  </r>
  <r>
    <s v="BASE"/>
    <s v="BaseLine"/>
    <m/>
    <m/>
    <m/>
    <m/>
    <x v="29"/>
    <x v="0"/>
    <s v="Brazil"/>
    <x v="17"/>
    <n v="0"/>
  </r>
  <r>
    <s v="BASE"/>
    <s v="BaseLine"/>
    <m/>
    <m/>
    <m/>
    <m/>
    <x v="29"/>
    <x v="1"/>
    <s v="Brazil"/>
    <x v="17"/>
    <n v="478.67066928583"/>
  </r>
  <r>
    <s v="BASE"/>
    <s v="BaseLine"/>
    <m/>
    <m/>
    <m/>
    <m/>
    <x v="29"/>
    <x v="2"/>
    <s v="Brazil"/>
    <x v="17"/>
    <n v="0"/>
  </r>
  <r>
    <s v="BASE"/>
    <s v="BaseLine"/>
    <m/>
    <m/>
    <m/>
    <m/>
    <x v="29"/>
    <x v="3"/>
    <s v="Brazil"/>
    <x v="17"/>
    <n v="0"/>
  </r>
  <r>
    <s v="BASE"/>
    <s v="BaseLine"/>
    <m/>
    <m/>
    <m/>
    <m/>
    <x v="30"/>
    <x v="0"/>
    <s v="Brazil"/>
    <x v="17"/>
    <n v="0"/>
  </r>
  <r>
    <s v="BASE"/>
    <s v="BaseLine"/>
    <m/>
    <m/>
    <m/>
    <m/>
    <x v="30"/>
    <x v="1"/>
    <s v="Brazil"/>
    <x v="17"/>
    <n v="796.951520827997"/>
  </r>
  <r>
    <s v="BASE"/>
    <s v="BaseLine"/>
    <m/>
    <m/>
    <m/>
    <m/>
    <x v="30"/>
    <x v="2"/>
    <s v="Brazil"/>
    <x v="17"/>
    <n v="0"/>
  </r>
  <r>
    <s v="BASE"/>
    <s v="BaseLine"/>
    <m/>
    <m/>
    <m/>
    <m/>
    <x v="30"/>
    <x v="3"/>
    <s v="Brazil"/>
    <x v="17"/>
    <n v="0"/>
  </r>
  <r>
    <s v="INCREMENTAL"/>
    <s v="Media"/>
    <m/>
    <m/>
    <m/>
    <m/>
    <x v="31"/>
    <x v="0"/>
    <s v="Brazil"/>
    <x v="17"/>
    <n v="0"/>
  </r>
  <r>
    <s v="INCREMENTAL"/>
    <s v="Media"/>
    <m/>
    <m/>
    <m/>
    <m/>
    <x v="31"/>
    <x v="1"/>
    <s v="Brazil"/>
    <x v="17"/>
    <n v="0"/>
  </r>
  <r>
    <s v="INCREMENTAL"/>
    <s v="Media"/>
    <m/>
    <m/>
    <m/>
    <m/>
    <x v="31"/>
    <x v="2"/>
    <s v="Brazil"/>
    <x v="17"/>
    <n v="0"/>
  </r>
  <r>
    <s v="INCREMENTAL"/>
    <s v="Media"/>
    <m/>
    <m/>
    <m/>
    <m/>
    <x v="31"/>
    <x v="3"/>
    <s v="Brazil"/>
    <x v="17"/>
    <n v="0"/>
  </r>
  <r>
    <m/>
    <m/>
    <m/>
    <m/>
    <m/>
    <m/>
    <x v="32"/>
    <x v="0"/>
    <s v="Brazil"/>
    <x v="17"/>
    <n v="1288.8368238743701"/>
  </r>
  <r>
    <m/>
    <m/>
    <m/>
    <m/>
    <m/>
    <m/>
    <x v="32"/>
    <x v="1"/>
    <s v="Brazil"/>
    <x v="17"/>
    <n v="943.82215052234096"/>
  </r>
  <r>
    <m/>
    <m/>
    <m/>
    <m/>
    <m/>
    <m/>
    <x v="32"/>
    <x v="2"/>
    <s v="Brazil"/>
    <x v="17"/>
    <n v="1761.1350863528301"/>
  </r>
  <r>
    <m/>
    <m/>
    <m/>
    <m/>
    <m/>
    <m/>
    <x v="32"/>
    <x v="3"/>
    <s v="Brazil"/>
    <x v="17"/>
    <n v="932.29799996955103"/>
  </r>
  <r>
    <s v="BASE"/>
    <s v="BaseLine"/>
    <m/>
    <m/>
    <m/>
    <m/>
    <x v="33"/>
    <x v="0"/>
    <s v="Brazil"/>
    <x v="17"/>
    <n v="-297.92872517117098"/>
  </r>
  <r>
    <s v="BASE"/>
    <s v="BaseLine"/>
    <m/>
    <m/>
    <m/>
    <m/>
    <x v="33"/>
    <x v="1"/>
    <s v="Brazil"/>
    <x v="17"/>
    <n v="-811.00022189063395"/>
  </r>
  <r>
    <s v="BASE"/>
    <s v="BaseLine"/>
    <m/>
    <m/>
    <m/>
    <m/>
    <x v="33"/>
    <x v="2"/>
    <s v="Brazil"/>
    <x v="17"/>
    <n v="-404.88514713912798"/>
  </r>
  <r>
    <s v="BASE"/>
    <s v="BaseLine"/>
    <m/>
    <m/>
    <m/>
    <m/>
    <x v="33"/>
    <x v="3"/>
    <s v="Brazil"/>
    <x v="17"/>
    <n v="-252.88640697111401"/>
  </r>
  <r>
    <s v="BASE"/>
    <s v="BaseLine"/>
    <m/>
    <m/>
    <m/>
    <m/>
    <x v="34"/>
    <x v="0"/>
    <s v="Brazil"/>
    <x v="17"/>
    <n v="0"/>
  </r>
  <r>
    <s v="BASE"/>
    <s v="BaseLine"/>
    <m/>
    <m/>
    <m/>
    <m/>
    <x v="34"/>
    <x v="1"/>
    <s v="Brazil"/>
    <x v="17"/>
    <n v="0"/>
  </r>
  <r>
    <s v="BASE"/>
    <s v="BaseLine"/>
    <m/>
    <m/>
    <m/>
    <m/>
    <x v="34"/>
    <x v="2"/>
    <s v="Brazil"/>
    <x v="17"/>
    <n v="0"/>
  </r>
  <r>
    <s v="BASE"/>
    <s v="BaseLine"/>
    <m/>
    <m/>
    <m/>
    <m/>
    <x v="34"/>
    <x v="3"/>
    <s v="Brazil"/>
    <x v="17"/>
    <n v="0"/>
  </r>
  <r>
    <s v="BASE"/>
    <s v="BaseLine"/>
    <s v="NY"/>
    <m/>
    <m/>
    <m/>
    <x v="35"/>
    <x v="0"/>
    <s v="Brazil"/>
    <x v="17"/>
    <n v="0"/>
  </r>
  <r>
    <s v="BASE"/>
    <s v="BaseLine"/>
    <s v="NY"/>
    <m/>
    <m/>
    <m/>
    <x v="35"/>
    <x v="1"/>
    <s v="Brazil"/>
    <x v="17"/>
    <n v="0"/>
  </r>
  <r>
    <s v="BASE"/>
    <s v="BaseLine"/>
    <s v="NY"/>
    <m/>
    <m/>
    <m/>
    <x v="35"/>
    <x v="2"/>
    <s v="Brazil"/>
    <x v="17"/>
    <n v="0"/>
  </r>
  <r>
    <s v="BASE"/>
    <s v="BaseLine"/>
    <s v="NY"/>
    <m/>
    <m/>
    <m/>
    <x v="35"/>
    <x v="3"/>
    <s v="Brazil"/>
    <x v="17"/>
    <n v="0"/>
  </r>
  <r>
    <s v="BASE"/>
    <s v="BaseLine"/>
    <s v="PL_Dummy"/>
    <m/>
    <m/>
    <m/>
    <x v="36"/>
    <x v="0"/>
    <s v="Brazil"/>
    <x v="17"/>
    <n v="0"/>
  </r>
  <r>
    <s v="BASE"/>
    <s v="BaseLine"/>
    <s v="PL_Dummy"/>
    <m/>
    <m/>
    <m/>
    <x v="36"/>
    <x v="1"/>
    <s v="Brazil"/>
    <x v="17"/>
    <n v="0"/>
  </r>
  <r>
    <s v="BASE"/>
    <s v="BaseLine"/>
    <s v="PL_Dummy"/>
    <m/>
    <m/>
    <m/>
    <x v="36"/>
    <x v="2"/>
    <s v="Brazil"/>
    <x v="17"/>
    <n v="0"/>
  </r>
  <r>
    <s v="BASE"/>
    <s v="BaseLine"/>
    <s v="PL_Dummy"/>
    <m/>
    <m/>
    <m/>
    <x v="36"/>
    <x v="3"/>
    <s v="Brazil"/>
    <x v="17"/>
    <n v="0"/>
  </r>
  <r>
    <s v="BASE"/>
    <s v="BaseLine"/>
    <s v="PL_Dummy"/>
    <m/>
    <m/>
    <m/>
    <x v="37"/>
    <x v="0"/>
    <s v="Brazil"/>
    <x v="17"/>
    <n v="0"/>
  </r>
  <r>
    <s v="BASE"/>
    <s v="BaseLine"/>
    <s v="PL_Dummy"/>
    <m/>
    <m/>
    <m/>
    <x v="37"/>
    <x v="1"/>
    <s v="Brazil"/>
    <x v="17"/>
    <n v="0"/>
  </r>
  <r>
    <s v="BASE"/>
    <s v="BaseLine"/>
    <s v="PL_Dummy"/>
    <m/>
    <m/>
    <m/>
    <x v="37"/>
    <x v="2"/>
    <s v="Brazil"/>
    <x v="17"/>
    <n v="0"/>
  </r>
  <r>
    <s v="BASE"/>
    <s v="BaseLine"/>
    <s v="PL_Dummy"/>
    <m/>
    <m/>
    <m/>
    <x v="37"/>
    <x v="3"/>
    <s v="Brazil"/>
    <x v="17"/>
    <n v="0"/>
  </r>
  <r>
    <s v="BASE"/>
    <s v="BaseLine"/>
    <m/>
    <m/>
    <m/>
    <m/>
    <x v="38"/>
    <x v="0"/>
    <s v="Brazil"/>
    <x v="17"/>
    <n v="0"/>
  </r>
  <r>
    <s v="BASE"/>
    <s v="BaseLine"/>
    <m/>
    <m/>
    <m/>
    <m/>
    <x v="38"/>
    <x v="1"/>
    <s v="Brazil"/>
    <x v="17"/>
    <n v="0"/>
  </r>
  <r>
    <s v="BASE"/>
    <s v="BaseLine"/>
    <m/>
    <m/>
    <m/>
    <m/>
    <x v="38"/>
    <x v="2"/>
    <s v="Brazil"/>
    <x v="17"/>
    <n v="0"/>
  </r>
  <r>
    <s v="BASE"/>
    <s v="BaseLine"/>
    <m/>
    <m/>
    <m/>
    <m/>
    <x v="38"/>
    <x v="3"/>
    <s v="Brazil"/>
    <x v="17"/>
    <n v="0"/>
  </r>
  <r>
    <s v="BASE"/>
    <s v="BaseLine"/>
    <m/>
    <m/>
    <m/>
    <m/>
    <x v="39"/>
    <x v="0"/>
    <s v="Brazil"/>
    <x v="17"/>
    <n v="0"/>
  </r>
  <r>
    <s v="BASE"/>
    <s v="BaseLine"/>
    <m/>
    <m/>
    <m/>
    <m/>
    <x v="39"/>
    <x v="1"/>
    <s v="Brazil"/>
    <x v="17"/>
    <n v="0"/>
  </r>
  <r>
    <s v="BASE"/>
    <s v="BaseLine"/>
    <m/>
    <m/>
    <m/>
    <m/>
    <x v="39"/>
    <x v="2"/>
    <s v="Brazil"/>
    <x v="17"/>
    <n v="0"/>
  </r>
  <r>
    <s v="BASE"/>
    <s v="BaseLine"/>
    <m/>
    <m/>
    <m/>
    <m/>
    <x v="39"/>
    <x v="3"/>
    <s v="Brazil"/>
    <x v="17"/>
    <n v="0"/>
  </r>
  <r>
    <s v="BASE"/>
    <s v="BaseLine"/>
    <s v="PL_Dummy"/>
    <m/>
    <m/>
    <m/>
    <x v="40"/>
    <x v="0"/>
    <s v="Brazil"/>
    <x v="17"/>
    <n v="0"/>
  </r>
  <r>
    <s v="BASE"/>
    <s v="BaseLine"/>
    <s v="PL_Dummy"/>
    <m/>
    <m/>
    <m/>
    <x v="40"/>
    <x v="1"/>
    <s v="Brazil"/>
    <x v="17"/>
    <n v="0"/>
  </r>
  <r>
    <s v="BASE"/>
    <s v="BaseLine"/>
    <s v="PL_Dummy"/>
    <m/>
    <m/>
    <m/>
    <x v="40"/>
    <x v="2"/>
    <s v="Brazil"/>
    <x v="17"/>
    <n v="2154.3741860896898"/>
  </r>
  <r>
    <s v="BASE"/>
    <s v="BaseLine"/>
    <s v="PL_Dummy"/>
    <m/>
    <m/>
    <m/>
    <x v="40"/>
    <x v="3"/>
    <s v="Brazil"/>
    <x v="17"/>
    <n v="0"/>
  </r>
  <r>
    <s v="BASE"/>
    <s v="BaseLine"/>
    <m/>
    <m/>
    <m/>
    <m/>
    <x v="41"/>
    <x v="0"/>
    <s v="Brazil"/>
    <x v="17"/>
    <n v="0"/>
  </r>
  <r>
    <s v="BASE"/>
    <s v="BaseLine"/>
    <m/>
    <m/>
    <m/>
    <m/>
    <x v="41"/>
    <x v="1"/>
    <s v="Brazil"/>
    <x v="17"/>
    <n v="0"/>
  </r>
  <r>
    <s v="BASE"/>
    <s v="BaseLine"/>
    <m/>
    <m/>
    <m/>
    <m/>
    <x v="41"/>
    <x v="2"/>
    <s v="Brazil"/>
    <x v="17"/>
    <n v="3643.7029455761899"/>
  </r>
  <r>
    <s v="BASE"/>
    <s v="BaseLine"/>
    <m/>
    <m/>
    <m/>
    <m/>
    <x v="41"/>
    <x v="3"/>
    <s v="Brazil"/>
    <x v="17"/>
    <n v="0"/>
  </r>
  <r>
    <s v="BASE"/>
    <s v="BaseLine"/>
    <m/>
    <m/>
    <m/>
    <m/>
    <x v="42"/>
    <x v="0"/>
    <s v="Brazil"/>
    <x v="17"/>
    <n v="0"/>
  </r>
  <r>
    <s v="BASE"/>
    <s v="BaseLine"/>
    <m/>
    <m/>
    <m/>
    <m/>
    <x v="42"/>
    <x v="1"/>
    <s v="Brazil"/>
    <x v="17"/>
    <n v="0"/>
  </r>
  <r>
    <s v="BASE"/>
    <s v="BaseLine"/>
    <m/>
    <m/>
    <m/>
    <m/>
    <x v="42"/>
    <x v="2"/>
    <s v="Brazil"/>
    <x v="17"/>
    <n v="2109.1709332902701"/>
  </r>
  <r>
    <s v="BASE"/>
    <s v="BaseLine"/>
    <m/>
    <m/>
    <m/>
    <m/>
    <x v="42"/>
    <x v="3"/>
    <s v="Brazil"/>
    <x v="17"/>
    <n v="0"/>
  </r>
  <r>
    <s v="BASE"/>
    <s v="BaseLine"/>
    <m/>
    <m/>
    <m/>
    <m/>
    <x v="43"/>
    <x v="0"/>
    <s v="Brazil"/>
    <x v="17"/>
    <n v="0"/>
  </r>
  <r>
    <s v="BASE"/>
    <s v="BaseLine"/>
    <m/>
    <m/>
    <m/>
    <m/>
    <x v="43"/>
    <x v="1"/>
    <s v="Brazil"/>
    <x v="17"/>
    <n v="0"/>
  </r>
  <r>
    <s v="BASE"/>
    <s v="BaseLine"/>
    <m/>
    <m/>
    <m/>
    <m/>
    <x v="43"/>
    <x v="2"/>
    <s v="Brazil"/>
    <x v="17"/>
    <n v="0"/>
  </r>
  <r>
    <s v="BASE"/>
    <s v="BaseLine"/>
    <m/>
    <m/>
    <m/>
    <m/>
    <x v="43"/>
    <x v="3"/>
    <s v="Brazil"/>
    <x v="17"/>
    <n v="0"/>
  </r>
  <r>
    <s v="INCREMENTAL"/>
    <s v="Media"/>
    <m/>
    <m/>
    <m/>
    <m/>
    <x v="44"/>
    <x v="0"/>
    <s v="Brazil"/>
    <x v="17"/>
    <n v="0"/>
  </r>
  <r>
    <s v="INCREMENTAL"/>
    <s v="Media"/>
    <m/>
    <m/>
    <m/>
    <m/>
    <x v="44"/>
    <x v="1"/>
    <s v="Brazil"/>
    <x v="17"/>
    <n v="0"/>
  </r>
  <r>
    <s v="INCREMENTAL"/>
    <s v="Media"/>
    <m/>
    <m/>
    <m/>
    <m/>
    <x v="44"/>
    <x v="2"/>
    <s v="Brazil"/>
    <x v="17"/>
    <n v="0"/>
  </r>
  <r>
    <s v="INCREMENTAL"/>
    <s v="Media"/>
    <m/>
    <m/>
    <m/>
    <m/>
    <x v="44"/>
    <x v="3"/>
    <s v="Brazil"/>
    <x v="17"/>
    <n v="0"/>
  </r>
  <r>
    <s v="INCREMENTAL"/>
    <s v="Media"/>
    <m/>
    <m/>
    <m/>
    <m/>
    <x v="45"/>
    <x v="0"/>
    <s v="Brazil"/>
    <x v="17"/>
    <n v="0"/>
  </r>
  <r>
    <s v="INCREMENTAL"/>
    <s v="Media"/>
    <m/>
    <m/>
    <m/>
    <m/>
    <x v="45"/>
    <x v="1"/>
    <s v="Brazil"/>
    <x v="17"/>
    <n v="0"/>
  </r>
  <r>
    <s v="INCREMENTAL"/>
    <s v="Media"/>
    <m/>
    <m/>
    <m/>
    <m/>
    <x v="45"/>
    <x v="2"/>
    <s v="Brazil"/>
    <x v="17"/>
    <n v="0"/>
  </r>
  <r>
    <s v="INCREMENTAL"/>
    <s v="Media"/>
    <m/>
    <m/>
    <m/>
    <m/>
    <x v="45"/>
    <x v="3"/>
    <s v="Brazil"/>
    <x v="17"/>
    <n v="0"/>
  </r>
  <r>
    <s v="BASE"/>
    <s v="BaseLine"/>
    <m/>
    <m/>
    <m/>
    <m/>
    <x v="46"/>
    <x v="0"/>
    <s v="Brazil"/>
    <x v="17"/>
    <n v="0"/>
  </r>
  <r>
    <s v="BASE"/>
    <s v="BaseLine"/>
    <m/>
    <m/>
    <m/>
    <m/>
    <x v="46"/>
    <x v="1"/>
    <s v="Brazil"/>
    <x v="17"/>
    <n v="0"/>
  </r>
  <r>
    <s v="BASE"/>
    <s v="BaseLine"/>
    <m/>
    <m/>
    <m/>
    <m/>
    <x v="46"/>
    <x v="2"/>
    <s v="Brazil"/>
    <x v="17"/>
    <n v="0"/>
  </r>
  <r>
    <s v="BASE"/>
    <s v="BaseLine"/>
    <m/>
    <m/>
    <m/>
    <m/>
    <x v="46"/>
    <x v="3"/>
    <s v="Brazil"/>
    <x v="17"/>
    <n v="0"/>
  </r>
  <r>
    <s v="INCREMENTAL"/>
    <s v="Media"/>
    <m/>
    <m/>
    <m/>
    <m/>
    <x v="47"/>
    <x v="0"/>
    <s v="Brazil"/>
    <x v="17"/>
    <n v="0"/>
  </r>
  <r>
    <s v="INCREMENTAL"/>
    <s v="Media"/>
    <m/>
    <m/>
    <m/>
    <m/>
    <x v="47"/>
    <x v="1"/>
    <s v="Brazil"/>
    <x v="17"/>
    <n v="0"/>
  </r>
  <r>
    <s v="INCREMENTAL"/>
    <s v="Media"/>
    <m/>
    <m/>
    <m/>
    <m/>
    <x v="47"/>
    <x v="2"/>
    <s v="Brazil"/>
    <x v="17"/>
    <n v="0"/>
  </r>
  <r>
    <s v="INCREMENTAL"/>
    <s v="Media"/>
    <m/>
    <m/>
    <m/>
    <m/>
    <x v="47"/>
    <x v="3"/>
    <s v="Brazil"/>
    <x v="17"/>
    <n v="0"/>
  </r>
  <r>
    <s v="INCREMENTAL"/>
    <s v="Media"/>
    <m/>
    <m/>
    <m/>
    <m/>
    <x v="48"/>
    <x v="0"/>
    <s v="Brazil"/>
    <x v="17"/>
    <n v="0"/>
  </r>
  <r>
    <s v="INCREMENTAL"/>
    <s v="Media"/>
    <m/>
    <m/>
    <m/>
    <m/>
    <x v="48"/>
    <x v="1"/>
    <s v="Brazil"/>
    <x v="17"/>
    <n v="0"/>
  </r>
  <r>
    <s v="INCREMENTAL"/>
    <s v="Media"/>
    <m/>
    <m/>
    <m/>
    <m/>
    <x v="48"/>
    <x v="2"/>
    <s v="Brazil"/>
    <x v="17"/>
    <n v="0"/>
  </r>
  <r>
    <s v="INCREMENTAL"/>
    <s v="Media"/>
    <m/>
    <m/>
    <m/>
    <m/>
    <x v="48"/>
    <x v="3"/>
    <s v="Brazil"/>
    <x v="17"/>
    <n v="0"/>
  </r>
  <r>
    <s v="INCREMENTAL"/>
    <s v="Media"/>
    <m/>
    <m/>
    <m/>
    <m/>
    <x v="49"/>
    <x v="0"/>
    <s v="Brazil"/>
    <x v="17"/>
    <n v="0"/>
  </r>
  <r>
    <s v="INCREMENTAL"/>
    <s v="Media"/>
    <m/>
    <m/>
    <m/>
    <m/>
    <x v="49"/>
    <x v="1"/>
    <s v="Brazil"/>
    <x v="17"/>
    <n v="0"/>
  </r>
  <r>
    <s v="INCREMENTAL"/>
    <s v="Media"/>
    <m/>
    <m/>
    <m/>
    <m/>
    <x v="49"/>
    <x v="2"/>
    <s v="Brazil"/>
    <x v="17"/>
    <n v="0"/>
  </r>
  <r>
    <s v="INCREMENTAL"/>
    <s v="Media"/>
    <m/>
    <m/>
    <m/>
    <m/>
    <x v="49"/>
    <x v="3"/>
    <s v="Brazil"/>
    <x v="17"/>
    <n v="0"/>
  </r>
  <r>
    <s v="BASE"/>
    <s v="BaseLine"/>
    <m/>
    <m/>
    <m/>
    <m/>
    <x v="50"/>
    <x v="0"/>
    <s v="Brazil"/>
    <x v="17"/>
    <n v="0"/>
  </r>
  <r>
    <s v="BASE"/>
    <s v="BaseLine"/>
    <m/>
    <m/>
    <m/>
    <m/>
    <x v="50"/>
    <x v="1"/>
    <s v="Brazil"/>
    <x v="17"/>
    <n v="0"/>
  </r>
  <r>
    <s v="BASE"/>
    <s v="BaseLine"/>
    <m/>
    <m/>
    <m/>
    <m/>
    <x v="50"/>
    <x v="2"/>
    <s v="Brazil"/>
    <x v="17"/>
    <n v="0"/>
  </r>
  <r>
    <s v="BASE"/>
    <s v="BaseLine"/>
    <m/>
    <m/>
    <m/>
    <m/>
    <x v="50"/>
    <x v="3"/>
    <s v="Brazil"/>
    <x v="17"/>
    <n v="0"/>
  </r>
  <r>
    <s v="BASE"/>
    <s v="BaseLine"/>
    <m/>
    <m/>
    <m/>
    <m/>
    <x v="51"/>
    <x v="0"/>
    <s v="Brazil"/>
    <x v="17"/>
    <n v="0"/>
  </r>
  <r>
    <s v="BASE"/>
    <s v="BaseLine"/>
    <m/>
    <m/>
    <m/>
    <m/>
    <x v="51"/>
    <x v="1"/>
    <s v="Brazil"/>
    <x v="17"/>
    <n v="0"/>
  </r>
  <r>
    <s v="BASE"/>
    <s v="BaseLine"/>
    <m/>
    <m/>
    <m/>
    <m/>
    <x v="51"/>
    <x v="2"/>
    <s v="Brazil"/>
    <x v="17"/>
    <n v="0"/>
  </r>
  <r>
    <s v="BASE"/>
    <s v="BaseLine"/>
    <m/>
    <m/>
    <m/>
    <m/>
    <x v="51"/>
    <x v="3"/>
    <s v="Brazil"/>
    <x v="17"/>
    <n v="0"/>
  </r>
  <r>
    <s v="INCREMENTAL"/>
    <s v="Media"/>
    <m/>
    <m/>
    <m/>
    <m/>
    <x v="52"/>
    <x v="0"/>
    <s v="Brazil"/>
    <x v="17"/>
    <n v="0"/>
  </r>
  <r>
    <s v="INCREMENTAL"/>
    <s v="Media"/>
    <m/>
    <m/>
    <m/>
    <m/>
    <x v="52"/>
    <x v="1"/>
    <s v="Brazil"/>
    <x v="17"/>
    <n v="0"/>
  </r>
  <r>
    <s v="INCREMENTAL"/>
    <s v="Media"/>
    <m/>
    <m/>
    <m/>
    <m/>
    <x v="52"/>
    <x v="2"/>
    <s v="Brazil"/>
    <x v="17"/>
    <n v="0"/>
  </r>
  <r>
    <s v="INCREMENTAL"/>
    <s v="Media"/>
    <m/>
    <m/>
    <m/>
    <m/>
    <x v="52"/>
    <x v="3"/>
    <s v="Brazil"/>
    <x v="17"/>
    <n v="0"/>
  </r>
  <r>
    <s v="BASE"/>
    <s v="BaseLine"/>
    <m/>
    <m/>
    <m/>
    <m/>
    <x v="53"/>
    <x v="0"/>
    <s v="Brazil"/>
    <x v="17"/>
    <n v="-200.43040793281199"/>
  </r>
  <r>
    <s v="BASE"/>
    <s v="BaseLine"/>
    <m/>
    <m/>
    <m/>
    <m/>
    <x v="53"/>
    <x v="1"/>
    <s v="Brazil"/>
    <x v="17"/>
    <n v="-146.77626767099301"/>
  </r>
  <r>
    <s v="BASE"/>
    <s v="BaseLine"/>
    <m/>
    <m/>
    <m/>
    <m/>
    <x v="53"/>
    <x v="2"/>
    <s v="Brazil"/>
    <x v="17"/>
    <n v="-273.87875427191699"/>
  </r>
  <r>
    <s v="BASE"/>
    <s v="BaseLine"/>
    <m/>
    <m/>
    <m/>
    <m/>
    <x v="53"/>
    <x v="3"/>
    <s v="Brazil"/>
    <x v="17"/>
    <n v="-144.98411667593399"/>
  </r>
  <r>
    <s v="BASE"/>
    <s v="BaseLine"/>
    <m/>
    <m/>
    <m/>
    <m/>
    <x v="54"/>
    <x v="0"/>
    <s v="Brazil"/>
    <x v="17"/>
    <n v="-465.37788349287899"/>
  </r>
  <r>
    <s v="BASE"/>
    <s v="BaseLine"/>
    <m/>
    <m/>
    <m/>
    <m/>
    <x v="54"/>
    <x v="1"/>
    <s v="Brazil"/>
    <x v="17"/>
    <n v="-2322.8841545222799"/>
  </r>
  <r>
    <s v="BASE"/>
    <s v="BaseLine"/>
    <m/>
    <m/>
    <m/>
    <m/>
    <x v="54"/>
    <x v="2"/>
    <s v="Brazil"/>
    <x v="17"/>
    <n v="-2521.0931695250802"/>
  </r>
  <r>
    <s v="BASE"/>
    <s v="BaseLine"/>
    <m/>
    <m/>
    <m/>
    <m/>
    <x v="54"/>
    <x v="3"/>
    <s v="Brazil"/>
    <x v="17"/>
    <n v="-449.41112849553599"/>
  </r>
  <r>
    <s v="INCREMENTAL"/>
    <s v="Media"/>
    <m/>
    <m/>
    <m/>
    <m/>
    <x v="0"/>
    <x v="0"/>
    <s v="Brazil"/>
    <x v="18"/>
    <n v="0"/>
  </r>
  <r>
    <s v="INCREMENTAL"/>
    <s v="Media"/>
    <m/>
    <m/>
    <m/>
    <m/>
    <x v="0"/>
    <x v="1"/>
    <s v="Brazil"/>
    <x v="18"/>
    <n v="0"/>
  </r>
  <r>
    <s v="INCREMENTAL"/>
    <s v="Media"/>
    <m/>
    <m/>
    <m/>
    <m/>
    <x v="0"/>
    <x v="2"/>
    <s v="Brazil"/>
    <x v="18"/>
    <n v="0"/>
  </r>
  <r>
    <s v="INCREMENTAL"/>
    <s v="Media"/>
    <m/>
    <m/>
    <m/>
    <m/>
    <x v="0"/>
    <x v="3"/>
    <s v="Brazil"/>
    <x v="18"/>
    <n v="0"/>
  </r>
  <r>
    <s v="INCREMENTAL"/>
    <s v="Media"/>
    <m/>
    <m/>
    <m/>
    <m/>
    <x v="1"/>
    <x v="0"/>
    <s v="Brazil"/>
    <x v="18"/>
    <n v="0"/>
  </r>
  <r>
    <s v="INCREMENTAL"/>
    <s v="Media"/>
    <m/>
    <m/>
    <m/>
    <m/>
    <x v="1"/>
    <x v="1"/>
    <s v="Brazil"/>
    <x v="18"/>
    <n v="0"/>
  </r>
  <r>
    <s v="INCREMENTAL"/>
    <s v="Media"/>
    <m/>
    <m/>
    <m/>
    <m/>
    <x v="1"/>
    <x v="2"/>
    <s v="Brazil"/>
    <x v="18"/>
    <n v="0"/>
  </r>
  <r>
    <s v="INCREMENTAL"/>
    <s v="Media"/>
    <m/>
    <m/>
    <m/>
    <m/>
    <x v="1"/>
    <x v="3"/>
    <s v="Brazil"/>
    <x v="18"/>
    <n v="0"/>
  </r>
  <r>
    <s v="INCREMENTAL"/>
    <s v="Media"/>
    <m/>
    <m/>
    <m/>
    <m/>
    <x v="2"/>
    <x v="0"/>
    <s v="Brazil"/>
    <x v="18"/>
    <n v="0"/>
  </r>
  <r>
    <s v="INCREMENTAL"/>
    <s v="Media"/>
    <m/>
    <m/>
    <m/>
    <m/>
    <x v="2"/>
    <x v="1"/>
    <s v="Brazil"/>
    <x v="18"/>
    <n v="0"/>
  </r>
  <r>
    <s v="INCREMENTAL"/>
    <s v="Media"/>
    <m/>
    <m/>
    <m/>
    <m/>
    <x v="2"/>
    <x v="2"/>
    <s v="Brazil"/>
    <x v="18"/>
    <n v="0"/>
  </r>
  <r>
    <s v="INCREMENTAL"/>
    <s v="Media"/>
    <m/>
    <m/>
    <m/>
    <m/>
    <x v="2"/>
    <x v="3"/>
    <s v="Brazil"/>
    <x v="18"/>
    <n v="0"/>
  </r>
  <r>
    <s v="BASE"/>
    <s v="BaseLine"/>
    <m/>
    <m/>
    <m/>
    <m/>
    <x v="3"/>
    <x v="0"/>
    <s v="Brazil"/>
    <x v="18"/>
    <n v="0"/>
  </r>
  <r>
    <s v="BASE"/>
    <s v="BaseLine"/>
    <m/>
    <m/>
    <m/>
    <m/>
    <x v="3"/>
    <x v="1"/>
    <s v="Brazil"/>
    <x v="18"/>
    <n v="0"/>
  </r>
  <r>
    <s v="BASE"/>
    <s v="BaseLine"/>
    <m/>
    <m/>
    <m/>
    <m/>
    <x v="3"/>
    <x v="2"/>
    <s v="Brazil"/>
    <x v="18"/>
    <n v="0"/>
  </r>
  <r>
    <s v="BASE"/>
    <s v="BaseLine"/>
    <m/>
    <m/>
    <m/>
    <m/>
    <x v="3"/>
    <x v="3"/>
    <s v="Brazil"/>
    <x v="18"/>
    <n v="0"/>
  </r>
  <r>
    <s v="BASE"/>
    <s v="BaseLine"/>
    <m/>
    <m/>
    <m/>
    <m/>
    <x v="4"/>
    <x v="0"/>
    <s v="Brazil"/>
    <x v="18"/>
    <n v="0"/>
  </r>
  <r>
    <s v="BASE"/>
    <s v="BaseLine"/>
    <m/>
    <m/>
    <m/>
    <m/>
    <x v="4"/>
    <x v="1"/>
    <s v="Brazil"/>
    <x v="18"/>
    <n v="0"/>
  </r>
  <r>
    <s v="BASE"/>
    <s v="BaseLine"/>
    <m/>
    <m/>
    <m/>
    <m/>
    <x v="4"/>
    <x v="2"/>
    <s v="Brazil"/>
    <x v="18"/>
    <n v="0"/>
  </r>
  <r>
    <s v="BASE"/>
    <s v="BaseLine"/>
    <m/>
    <m/>
    <m/>
    <m/>
    <x v="4"/>
    <x v="3"/>
    <s v="Brazil"/>
    <x v="18"/>
    <n v="0"/>
  </r>
  <r>
    <s v="BASE"/>
    <s v="BaseLine"/>
    <m/>
    <m/>
    <m/>
    <m/>
    <x v="5"/>
    <x v="0"/>
    <s v="Brazil"/>
    <x v="18"/>
    <n v="0"/>
  </r>
  <r>
    <s v="BASE"/>
    <s v="BaseLine"/>
    <m/>
    <m/>
    <m/>
    <m/>
    <x v="5"/>
    <x v="1"/>
    <s v="Brazil"/>
    <x v="18"/>
    <n v="0"/>
  </r>
  <r>
    <s v="BASE"/>
    <s v="BaseLine"/>
    <m/>
    <m/>
    <m/>
    <m/>
    <x v="5"/>
    <x v="2"/>
    <s v="Brazil"/>
    <x v="18"/>
    <n v="0"/>
  </r>
  <r>
    <s v="BASE"/>
    <s v="BaseLine"/>
    <m/>
    <m/>
    <m/>
    <m/>
    <x v="5"/>
    <x v="3"/>
    <s v="Brazil"/>
    <x v="18"/>
    <n v="0"/>
  </r>
  <r>
    <s v="BASE"/>
    <s v="BaseLine"/>
    <m/>
    <m/>
    <m/>
    <m/>
    <x v="6"/>
    <x v="0"/>
    <s v="Brazil"/>
    <x v="18"/>
    <n v="0"/>
  </r>
  <r>
    <s v="BASE"/>
    <s v="BaseLine"/>
    <m/>
    <m/>
    <m/>
    <m/>
    <x v="6"/>
    <x v="1"/>
    <s v="Brazil"/>
    <x v="18"/>
    <n v="0"/>
  </r>
  <r>
    <s v="BASE"/>
    <s v="BaseLine"/>
    <m/>
    <m/>
    <m/>
    <m/>
    <x v="6"/>
    <x v="2"/>
    <s v="Brazil"/>
    <x v="18"/>
    <n v="0"/>
  </r>
  <r>
    <s v="BASE"/>
    <s v="BaseLine"/>
    <m/>
    <m/>
    <m/>
    <m/>
    <x v="6"/>
    <x v="3"/>
    <s v="Brazil"/>
    <x v="18"/>
    <n v="0"/>
  </r>
  <r>
    <s v="BASE"/>
    <s v="BaseLine"/>
    <m/>
    <m/>
    <m/>
    <m/>
    <x v="7"/>
    <x v="0"/>
    <s v="Brazil"/>
    <x v="18"/>
    <n v="0"/>
  </r>
  <r>
    <s v="BASE"/>
    <s v="BaseLine"/>
    <m/>
    <m/>
    <m/>
    <m/>
    <x v="7"/>
    <x v="1"/>
    <s v="Brazil"/>
    <x v="18"/>
    <n v="0"/>
  </r>
  <r>
    <s v="BASE"/>
    <s v="BaseLine"/>
    <m/>
    <m/>
    <m/>
    <m/>
    <x v="7"/>
    <x v="2"/>
    <s v="Brazil"/>
    <x v="18"/>
    <n v="0"/>
  </r>
  <r>
    <s v="BASE"/>
    <s v="BaseLine"/>
    <m/>
    <m/>
    <m/>
    <m/>
    <x v="7"/>
    <x v="3"/>
    <s v="Brazil"/>
    <x v="18"/>
    <n v="0"/>
  </r>
  <r>
    <s v="BASE"/>
    <s v="BaseLine"/>
    <m/>
    <m/>
    <m/>
    <m/>
    <x v="8"/>
    <x v="0"/>
    <s v="Brazil"/>
    <x v="18"/>
    <n v="281.99160346716201"/>
  </r>
  <r>
    <s v="BASE"/>
    <s v="BaseLine"/>
    <m/>
    <m/>
    <m/>
    <m/>
    <x v="8"/>
    <x v="1"/>
    <s v="Brazil"/>
    <x v="18"/>
    <n v="0"/>
  </r>
  <r>
    <s v="BASE"/>
    <s v="BaseLine"/>
    <m/>
    <m/>
    <m/>
    <m/>
    <x v="8"/>
    <x v="2"/>
    <s v="Brazil"/>
    <x v="18"/>
    <n v="0"/>
  </r>
  <r>
    <s v="BASE"/>
    <s v="BaseLine"/>
    <m/>
    <m/>
    <m/>
    <m/>
    <x v="8"/>
    <x v="3"/>
    <s v="Brazil"/>
    <x v="18"/>
    <n v="0"/>
  </r>
  <r>
    <s v="INCREMENTAL"/>
    <s v="Media"/>
    <m/>
    <m/>
    <m/>
    <m/>
    <x v="9"/>
    <x v="0"/>
    <s v="Brazil"/>
    <x v="18"/>
    <n v="0"/>
  </r>
  <r>
    <s v="INCREMENTAL"/>
    <s v="Media"/>
    <m/>
    <m/>
    <m/>
    <m/>
    <x v="9"/>
    <x v="1"/>
    <s v="Brazil"/>
    <x v="18"/>
    <n v="0"/>
  </r>
  <r>
    <s v="INCREMENTAL"/>
    <s v="Media"/>
    <m/>
    <m/>
    <m/>
    <m/>
    <x v="9"/>
    <x v="2"/>
    <s v="Brazil"/>
    <x v="18"/>
    <n v="0"/>
  </r>
  <r>
    <s v="INCREMENTAL"/>
    <s v="Media"/>
    <m/>
    <m/>
    <m/>
    <m/>
    <x v="9"/>
    <x v="3"/>
    <s v="Brazil"/>
    <x v="18"/>
    <n v="0"/>
  </r>
  <r>
    <s v="BASE"/>
    <s v="Price"/>
    <m/>
    <m/>
    <m/>
    <m/>
    <x v="10"/>
    <x v="0"/>
    <s v="Brazil"/>
    <x v="18"/>
    <n v="-971.43026418831096"/>
  </r>
  <r>
    <s v="BASE"/>
    <s v="Price"/>
    <m/>
    <m/>
    <m/>
    <m/>
    <x v="10"/>
    <x v="1"/>
    <s v="Brazil"/>
    <x v="18"/>
    <n v="0"/>
  </r>
  <r>
    <s v="BASE"/>
    <s v="Price"/>
    <m/>
    <m/>
    <m/>
    <m/>
    <x v="10"/>
    <x v="2"/>
    <s v="Brazil"/>
    <x v="18"/>
    <n v="0"/>
  </r>
  <r>
    <s v="BASE"/>
    <s v="Price"/>
    <m/>
    <m/>
    <m/>
    <m/>
    <x v="10"/>
    <x v="3"/>
    <s v="Brazil"/>
    <x v="18"/>
    <n v="0"/>
  </r>
  <r>
    <s v="BASE"/>
    <s v="Price"/>
    <m/>
    <m/>
    <m/>
    <m/>
    <x v="11"/>
    <x v="0"/>
    <s v="Brazil"/>
    <x v="18"/>
    <n v="0"/>
  </r>
  <r>
    <s v="BASE"/>
    <s v="Price"/>
    <m/>
    <m/>
    <m/>
    <m/>
    <x v="11"/>
    <x v="1"/>
    <s v="Brazil"/>
    <x v="18"/>
    <n v="0"/>
  </r>
  <r>
    <s v="BASE"/>
    <s v="Price"/>
    <m/>
    <m/>
    <m/>
    <m/>
    <x v="11"/>
    <x v="2"/>
    <s v="Brazil"/>
    <x v="18"/>
    <n v="0"/>
  </r>
  <r>
    <s v="BASE"/>
    <s v="Price"/>
    <m/>
    <m/>
    <m/>
    <m/>
    <x v="11"/>
    <x v="3"/>
    <s v="Brazil"/>
    <x v="18"/>
    <n v="0"/>
  </r>
  <r>
    <s v="BASE"/>
    <s v="BaseLine"/>
    <m/>
    <m/>
    <m/>
    <m/>
    <x v="12"/>
    <x v="0"/>
    <s v="Brazil"/>
    <x v="18"/>
    <n v="315.60331704119199"/>
  </r>
  <r>
    <s v="BASE"/>
    <s v="BaseLine"/>
    <m/>
    <m/>
    <m/>
    <m/>
    <x v="12"/>
    <x v="1"/>
    <s v="Brazil"/>
    <x v="18"/>
    <n v="568.95634939398303"/>
  </r>
  <r>
    <s v="BASE"/>
    <s v="BaseLine"/>
    <m/>
    <m/>
    <m/>
    <m/>
    <x v="12"/>
    <x v="2"/>
    <s v="Brazil"/>
    <x v="18"/>
    <n v="697.51153866138702"/>
  </r>
  <r>
    <s v="BASE"/>
    <s v="BaseLine"/>
    <m/>
    <m/>
    <m/>
    <m/>
    <x v="12"/>
    <x v="3"/>
    <s v="Brazil"/>
    <x v="18"/>
    <n v="18.4743555617762"/>
  </r>
  <r>
    <s v="INCREMENTAL"/>
    <s v="Media"/>
    <m/>
    <m/>
    <m/>
    <m/>
    <x v="13"/>
    <x v="0"/>
    <s v="Brazil"/>
    <x v="18"/>
    <n v="155.844929401126"/>
  </r>
  <r>
    <s v="INCREMENTAL"/>
    <s v="Media"/>
    <m/>
    <m/>
    <m/>
    <m/>
    <x v="13"/>
    <x v="1"/>
    <s v="Brazil"/>
    <x v="18"/>
    <n v="193.06066836904401"/>
  </r>
  <r>
    <s v="INCREMENTAL"/>
    <s v="Media"/>
    <m/>
    <m/>
    <m/>
    <m/>
    <x v="13"/>
    <x v="2"/>
    <s v="Brazil"/>
    <x v="18"/>
    <n v="171.599512608119"/>
  </r>
  <r>
    <s v="INCREMENTAL"/>
    <s v="Media"/>
    <m/>
    <m/>
    <m/>
    <m/>
    <x v="13"/>
    <x v="3"/>
    <s v="Brazil"/>
    <x v="18"/>
    <n v="0"/>
  </r>
  <r>
    <s v="INCREMENTAL"/>
    <s v="Media"/>
    <m/>
    <m/>
    <m/>
    <m/>
    <x v="14"/>
    <x v="0"/>
    <s v="Brazil"/>
    <x v="18"/>
    <n v="0"/>
  </r>
  <r>
    <s v="INCREMENTAL"/>
    <s v="Media"/>
    <m/>
    <m/>
    <m/>
    <m/>
    <x v="14"/>
    <x v="1"/>
    <s v="Brazil"/>
    <x v="18"/>
    <n v="0"/>
  </r>
  <r>
    <s v="INCREMENTAL"/>
    <s v="Media"/>
    <m/>
    <m/>
    <m/>
    <m/>
    <x v="14"/>
    <x v="2"/>
    <s v="Brazil"/>
    <x v="18"/>
    <n v="0"/>
  </r>
  <r>
    <s v="INCREMENTAL"/>
    <s v="Media"/>
    <m/>
    <m/>
    <m/>
    <m/>
    <x v="14"/>
    <x v="3"/>
    <s v="Brazil"/>
    <x v="18"/>
    <n v="0"/>
  </r>
  <r>
    <s v="INCREMENTAL"/>
    <s v="Media"/>
    <m/>
    <m/>
    <m/>
    <m/>
    <x v="15"/>
    <x v="0"/>
    <s v="Brazil"/>
    <x v="18"/>
    <n v="20.629836936700499"/>
  </r>
  <r>
    <s v="INCREMENTAL"/>
    <s v="Media"/>
    <m/>
    <m/>
    <m/>
    <m/>
    <x v="15"/>
    <x v="1"/>
    <s v="Brazil"/>
    <x v="18"/>
    <n v="19.090926596292999"/>
  </r>
  <r>
    <s v="INCREMENTAL"/>
    <s v="Media"/>
    <m/>
    <m/>
    <m/>
    <m/>
    <x v="15"/>
    <x v="2"/>
    <s v="Brazil"/>
    <x v="18"/>
    <n v="13.023508822054"/>
  </r>
  <r>
    <s v="INCREMENTAL"/>
    <s v="Media"/>
    <m/>
    <m/>
    <m/>
    <m/>
    <x v="15"/>
    <x v="3"/>
    <s v="Brazil"/>
    <x v="18"/>
    <n v="0"/>
  </r>
  <r>
    <s v="INCREMENTAL"/>
    <s v="Media"/>
    <m/>
    <m/>
    <m/>
    <m/>
    <x v="16"/>
    <x v="0"/>
    <s v="Brazil"/>
    <x v="18"/>
    <n v="0"/>
  </r>
  <r>
    <s v="INCREMENTAL"/>
    <s v="Media"/>
    <m/>
    <m/>
    <m/>
    <m/>
    <x v="16"/>
    <x v="1"/>
    <s v="Brazil"/>
    <x v="18"/>
    <n v="0"/>
  </r>
  <r>
    <s v="INCREMENTAL"/>
    <s v="Media"/>
    <m/>
    <m/>
    <m/>
    <m/>
    <x v="16"/>
    <x v="2"/>
    <s v="Brazil"/>
    <x v="18"/>
    <n v="0"/>
  </r>
  <r>
    <s v="INCREMENTAL"/>
    <s v="Media"/>
    <m/>
    <m/>
    <m/>
    <m/>
    <x v="16"/>
    <x v="3"/>
    <s v="Brazil"/>
    <x v="18"/>
    <n v="0"/>
  </r>
  <r>
    <s v="INCREMENTAL"/>
    <s v="Media"/>
    <m/>
    <m/>
    <m/>
    <m/>
    <x v="17"/>
    <x v="0"/>
    <s v="Brazil"/>
    <x v="18"/>
    <n v="192.70590592108101"/>
  </r>
  <r>
    <s v="INCREMENTAL"/>
    <s v="Media"/>
    <m/>
    <m/>
    <m/>
    <m/>
    <x v="17"/>
    <x v="1"/>
    <s v="Brazil"/>
    <x v="18"/>
    <n v="118.15964266254799"/>
  </r>
  <r>
    <s v="INCREMENTAL"/>
    <s v="Media"/>
    <m/>
    <m/>
    <m/>
    <m/>
    <x v="17"/>
    <x v="2"/>
    <s v="Brazil"/>
    <x v="18"/>
    <n v="118.591576418839"/>
  </r>
  <r>
    <s v="INCREMENTAL"/>
    <s v="Media"/>
    <m/>
    <m/>
    <m/>
    <m/>
    <x v="17"/>
    <x v="3"/>
    <s v="Brazil"/>
    <x v="18"/>
    <n v="0"/>
  </r>
  <r>
    <s v="INCREMENTAL"/>
    <s v="Media"/>
    <m/>
    <m/>
    <m/>
    <m/>
    <x v="18"/>
    <x v="0"/>
    <s v="Brazil"/>
    <x v="18"/>
    <n v="0"/>
  </r>
  <r>
    <s v="INCREMENTAL"/>
    <s v="Media"/>
    <m/>
    <m/>
    <m/>
    <m/>
    <x v="18"/>
    <x v="1"/>
    <s v="Brazil"/>
    <x v="18"/>
    <n v="0"/>
  </r>
  <r>
    <s v="INCREMENTAL"/>
    <s v="Media"/>
    <m/>
    <m/>
    <m/>
    <m/>
    <x v="18"/>
    <x v="2"/>
    <s v="Brazil"/>
    <x v="18"/>
    <n v="0"/>
  </r>
  <r>
    <s v="INCREMENTAL"/>
    <s v="Media"/>
    <m/>
    <m/>
    <m/>
    <m/>
    <x v="18"/>
    <x v="3"/>
    <s v="Brazil"/>
    <x v="18"/>
    <n v="0"/>
  </r>
  <r>
    <s v="INCREMENTAL"/>
    <s v="Media"/>
    <m/>
    <m/>
    <m/>
    <m/>
    <x v="19"/>
    <x v="0"/>
    <s v="Brazil"/>
    <x v="18"/>
    <n v="24.409205103449501"/>
  </r>
  <r>
    <s v="INCREMENTAL"/>
    <s v="Media"/>
    <m/>
    <m/>
    <m/>
    <m/>
    <x v="19"/>
    <x v="1"/>
    <s v="Brazil"/>
    <x v="18"/>
    <n v="27.756290668910601"/>
  </r>
  <r>
    <s v="INCREMENTAL"/>
    <s v="Media"/>
    <m/>
    <m/>
    <m/>
    <m/>
    <x v="19"/>
    <x v="2"/>
    <s v="Brazil"/>
    <x v="18"/>
    <n v="26.1736967257103"/>
  </r>
  <r>
    <s v="INCREMENTAL"/>
    <s v="Media"/>
    <m/>
    <m/>
    <m/>
    <m/>
    <x v="19"/>
    <x v="3"/>
    <s v="Brazil"/>
    <x v="18"/>
    <n v="0"/>
  </r>
  <r>
    <s v="INCREMENTAL"/>
    <s v="Media"/>
    <m/>
    <m/>
    <m/>
    <m/>
    <x v="20"/>
    <x v="0"/>
    <s v="Brazil"/>
    <x v="18"/>
    <n v="0"/>
  </r>
  <r>
    <s v="INCREMENTAL"/>
    <s v="Media"/>
    <m/>
    <m/>
    <m/>
    <m/>
    <x v="20"/>
    <x v="1"/>
    <s v="Brazil"/>
    <x v="18"/>
    <n v="0"/>
  </r>
  <r>
    <s v="INCREMENTAL"/>
    <s v="Media"/>
    <m/>
    <m/>
    <m/>
    <m/>
    <x v="20"/>
    <x v="2"/>
    <s v="Brazil"/>
    <x v="18"/>
    <n v="0"/>
  </r>
  <r>
    <s v="INCREMENTAL"/>
    <s v="Media"/>
    <m/>
    <m/>
    <m/>
    <m/>
    <x v="20"/>
    <x v="3"/>
    <s v="Brazil"/>
    <x v="18"/>
    <n v="0"/>
  </r>
  <r>
    <s v="INCREMENTAL"/>
    <s v="Media"/>
    <m/>
    <m/>
    <m/>
    <m/>
    <x v="21"/>
    <x v="0"/>
    <s v="Brazil"/>
    <x v="18"/>
    <n v="6.55894096496983"/>
  </r>
  <r>
    <s v="INCREMENTAL"/>
    <s v="Media"/>
    <m/>
    <m/>
    <m/>
    <m/>
    <x v="21"/>
    <x v="1"/>
    <s v="Brazil"/>
    <x v="18"/>
    <n v="6.4058183005235501"/>
  </r>
  <r>
    <s v="INCREMENTAL"/>
    <s v="Media"/>
    <m/>
    <m/>
    <m/>
    <m/>
    <x v="21"/>
    <x v="2"/>
    <s v="Brazil"/>
    <x v="18"/>
    <n v="6.0766347710687301"/>
  </r>
  <r>
    <s v="INCREMENTAL"/>
    <s v="Media"/>
    <m/>
    <m/>
    <m/>
    <m/>
    <x v="21"/>
    <x v="3"/>
    <s v="Brazil"/>
    <x v="18"/>
    <n v="0"/>
  </r>
  <r>
    <s v="INCREMENTAL"/>
    <s v="Media"/>
    <m/>
    <m/>
    <m/>
    <m/>
    <x v="22"/>
    <x v="0"/>
    <s v="Brazil"/>
    <x v="18"/>
    <n v="0"/>
  </r>
  <r>
    <s v="INCREMENTAL"/>
    <s v="Media"/>
    <m/>
    <m/>
    <m/>
    <m/>
    <x v="22"/>
    <x v="1"/>
    <s v="Brazil"/>
    <x v="18"/>
    <n v="0"/>
  </r>
  <r>
    <s v="INCREMENTAL"/>
    <s v="Media"/>
    <m/>
    <m/>
    <m/>
    <m/>
    <x v="22"/>
    <x v="2"/>
    <s v="Brazil"/>
    <x v="18"/>
    <n v="0"/>
  </r>
  <r>
    <s v="INCREMENTAL"/>
    <s v="Media"/>
    <m/>
    <m/>
    <m/>
    <m/>
    <x v="22"/>
    <x v="3"/>
    <s v="Brazil"/>
    <x v="18"/>
    <n v="0"/>
  </r>
  <r>
    <s v="INCREMENTAL"/>
    <s v="Media"/>
    <m/>
    <m/>
    <m/>
    <m/>
    <x v="23"/>
    <x v="0"/>
    <s v="Brazil"/>
    <x v="18"/>
    <n v="0"/>
  </r>
  <r>
    <s v="INCREMENTAL"/>
    <s v="Media"/>
    <m/>
    <m/>
    <m/>
    <m/>
    <x v="23"/>
    <x v="1"/>
    <s v="Brazil"/>
    <x v="18"/>
    <n v="0"/>
  </r>
  <r>
    <s v="INCREMENTAL"/>
    <s v="Media"/>
    <m/>
    <m/>
    <m/>
    <m/>
    <x v="23"/>
    <x v="2"/>
    <s v="Brazil"/>
    <x v="18"/>
    <n v="0"/>
  </r>
  <r>
    <s v="INCREMENTAL"/>
    <s v="Media"/>
    <m/>
    <m/>
    <m/>
    <m/>
    <x v="23"/>
    <x v="3"/>
    <s v="Brazil"/>
    <x v="18"/>
    <n v="0"/>
  </r>
  <r>
    <s v="INCREMENTAL"/>
    <s v="Media"/>
    <m/>
    <m/>
    <m/>
    <m/>
    <x v="24"/>
    <x v="0"/>
    <s v="Brazil"/>
    <x v="18"/>
    <n v="0"/>
  </r>
  <r>
    <s v="INCREMENTAL"/>
    <s v="Media"/>
    <m/>
    <m/>
    <m/>
    <m/>
    <x v="24"/>
    <x v="1"/>
    <s v="Brazil"/>
    <x v="18"/>
    <n v="0"/>
  </r>
  <r>
    <s v="INCREMENTAL"/>
    <s v="Media"/>
    <m/>
    <m/>
    <m/>
    <m/>
    <x v="24"/>
    <x v="2"/>
    <s v="Brazil"/>
    <x v="18"/>
    <n v="0"/>
  </r>
  <r>
    <s v="INCREMENTAL"/>
    <s v="Media"/>
    <m/>
    <m/>
    <m/>
    <m/>
    <x v="24"/>
    <x v="3"/>
    <s v="Brazil"/>
    <x v="18"/>
    <n v="0"/>
  </r>
  <r>
    <s v="BASE"/>
    <s v="BaseLine"/>
    <m/>
    <m/>
    <m/>
    <m/>
    <x v="25"/>
    <x v="0"/>
    <s v="Brazil"/>
    <x v="18"/>
    <n v="0"/>
  </r>
  <r>
    <s v="BASE"/>
    <s v="BaseLine"/>
    <m/>
    <m/>
    <m/>
    <m/>
    <x v="25"/>
    <x v="1"/>
    <s v="Brazil"/>
    <x v="18"/>
    <n v="318.764211274795"/>
  </r>
  <r>
    <s v="BASE"/>
    <s v="BaseLine"/>
    <m/>
    <m/>
    <m/>
    <m/>
    <x v="25"/>
    <x v="2"/>
    <s v="Brazil"/>
    <x v="18"/>
    <n v="0"/>
  </r>
  <r>
    <s v="BASE"/>
    <s v="BaseLine"/>
    <m/>
    <m/>
    <m/>
    <m/>
    <x v="25"/>
    <x v="3"/>
    <s v="Brazil"/>
    <x v="18"/>
    <n v="0"/>
  </r>
  <r>
    <s v="BASE"/>
    <s v="BaseLine"/>
    <m/>
    <m/>
    <m/>
    <m/>
    <x v="26"/>
    <x v="0"/>
    <s v="Brazil"/>
    <x v="18"/>
    <n v="0"/>
  </r>
  <r>
    <s v="BASE"/>
    <s v="BaseLine"/>
    <m/>
    <m/>
    <m/>
    <m/>
    <x v="26"/>
    <x v="1"/>
    <s v="Brazil"/>
    <x v="18"/>
    <n v="0"/>
  </r>
  <r>
    <s v="BASE"/>
    <s v="BaseLine"/>
    <m/>
    <m/>
    <m/>
    <m/>
    <x v="26"/>
    <x v="2"/>
    <s v="Brazil"/>
    <x v="18"/>
    <n v="0"/>
  </r>
  <r>
    <s v="BASE"/>
    <s v="BaseLine"/>
    <m/>
    <m/>
    <m/>
    <m/>
    <x v="26"/>
    <x v="3"/>
    <s v="Brazil"/>
    <x v="18"/>
    <n v="0"/>
  </r>
  <r>
    <s v="INCREMENTAL"/>
    <s v="Media"/>
    <m/>
    <m/>
    <m/>
    <m/>
    <x v="27"/>
    <x v="0"/>
    <s v="Brazil"/>
    <x v="18"/>
    <n v="0"/>
  </r>
  <r>
    <s v="INCREMENTAL"/>
    <s v="Media"/>
    <m/>
    <m/>
    <m/>
    <m/>
    <x v="27"/>
    <x v="1"/>
    <s v="Brazil"/>
    <x v="18"/>
    <n v="0"/>
  </r>
  <r>
    <s v="INCREMENTAL"/>
    <s v="Media"/>
    <m/>
    <m/>
    <m/>
    <m/>
    <x v="27"/>
    <x v="2"/>
    <s v="Brazil"/>
    <x v="18"/>
    <n v="0"/>
  </r>
  <r>
    <s v="INCREMENTAL"/>
    <s v="Media"/>
    <m/>
    <m/>
    <m/>
    <m/>
    <x v="27"/>
    <x v="3"/>
    <s v="Brazil"/>
    <x v="18"/>
    <n v="0"/>
  </r>
  <r>
    <s v="INCREMENTAL"/>
    <s v="Media"/>
    <m/>
    <m/>
    <m/>
    <m/>
    <x v="28"/>
    <x v="0"/>
    <s v="Brazil"/>
    <x v="18"/>
    <n v="0"/>
  </r>
  <r>
    <s v="INCREMENTAL"/>
    <s v="Media"/>
    <m/>
    <m/>
    <m/>
    <m/>
    <x v="28"/>
    <x v="1"/>
    <s v="Brazil"/>
    <x v="18"/>
    <n v="0"/>
  </r>
  <r>
    <s v="INCREMENTAL"/>
    <s v="Media"/>
    <m/>
    <m/>
    <m/>
    <m/>
    <x v="28"/>
    <x v="2"/>
    <s v="Brazil"/>
    <x v="18"/>
    <n v="0"/>
  </r>
  <r>
    <s v="INCREMENTAL"/>
    <s v="Media"/>
    <m/>
    <m/>
    <m/>
    <m/>
    <x v="28"/>
    <x v="3"/>
    <s v="Brazil"/>
    <x v="18"/>
    <n v="0"/>
  </r>
  <r>
    <s v="BASE"/>
    <s v="BaseLine"/>
    <m/>
    <m/>
    <m/>
    <m/>
    <x v="29"/>
    <x v="0"/>
    <s v="Brazil"/>
    <x v="18"/>
    <n v="0"/>
  </r>
  <r>
    <s v="BASE"/>
    <s v="BaseLine"/>
    <m/>
    <m/>
    <m/>
    <m/>
    <x v="29"/>
    <x v="1"/>
    <s v="Brazil"/>
    <x v="18"/>
    <n v="475.02123526223102"/>
  </r>
  <r>
    <s v="BASE"/>
    <s v="BaseLine"/>
    <m/>
    <m/>
    <m/>
    <m/>
    <x v="29"/>
    <x v="2"/>
    <s v="Brazil"/>
    <x v="18"/>
    <n v="0"/>
  </r>
  <r>
    <s v="BASE"/>
    <s v="BaseLine"/>
    <m/>
    <m/>
    <m/>
    <m/>
    <x v="29"/>
    <x v="3"/>
    <s v="Brazil"/>
    <x v="18"/>
    <n v="0"/>
  </r>
  <r>
    <s v="BASE"/>
    <s v="BaseLine"/>
    <m/>
    <m/>
    <m/>
    <m/>
    <x v="30"/>
    <x v="0"/>
    <s v="Brazil"/>
    <x v="18"/>
    <n v="0"/>
  </r>
  <r>
    <s v="BASE"/>
    <s v="BaseLine"/>
    <m/>
    <m/>
    <m/>
    <m/>
    <x v="30"/>
    <x v="1"/>
    <s v="Brazil"/>
    <x v="18"/>
    <n v="864.03101977541803"/>
  </r>
  <r>
    <s v="BASE"/>
    <s v="BaseLine"/>
    <m/>
    <m/>
    <m/>
    <m/>
    <x v="30"/>
    <x v="2"/>
    <s v="Brazil"/>
    <x v="18"/>
    <n v="0"/>
  </r>
  <r>
    <s v="BASE"/>
    <s v="BaseLine"/>
    <m/>
    <m/>
    <m/>
    <m/>
    <x v="30"/>
    <x v="3"/>
    <s v="Brazil"/>
    <x v="18"/>
    <n v="0"/>
  </r>
  <r>
    <s v="INCREMENTAL"/>
    <s v="Media"/>
    <m/>
    <m/>
    <m/>
    <m/>
    <x v="31"/>
    <x v="0"/>
    <s v="Brazil"/>
    <x v="18"/>
    <n v="0"/>
  </r>
  <r>
    <s v="INCREMENTAL"/>
    <s v="Media"/>
    <m/>
    <m/>
    <m/>
    <m/>
    <x v="31"/>
    <x v="1"/>
    <s v="Brazil"/>
    <x v="18"/>
    <n v="0"/>
  </r>
  <r>
    <s v="INCREMENTAL"/>
    <s v="Media"/>
    <m/>
    <m/>
    <m/>
    <m/>
    <x v="31"/>
    <x v="2"/>
    <s v="Brazil"/>
    <x v="18"/>
    <n v="0"/>
  </r>
  <r>
    <s v="INCREMENTAL"/>
    <s v="Media"/>
    <m/>
    <m/>
    <m/>
    <m/>
    <x v="31"/>
    <x v="3"/>
    <s v="Brazil"/>
    <x v="18"/>
    <n v="0"/>
  </r>
  <r>
    <m/>
    <m/>
    <m/>
    <m/>
    <m/>
    <m/>
    <x v="32"/>
    <x v="0"/>
    <s v="Brazil"/>
    <x v="18"/>
    <n v="1288.8368238743701"/>
  </r>
  <r>
    <m/>
    <m/>
    <m/>
    <m/>
    <m/>
    <m/>
    <x v="32"/>
    <x v="1"/>
    <s v="Brazil"/>
    <x v="18"/>
    <n v="943.82215052234096"/>
  </r>
  <r>
    <m/>
    <m/>
    <m/>
    <m/>
    <m/>
    <m/>
    <x v="32"/>
    <x v="2"/>
    <s v="Brazil"/>
    <x v="18"/>
    <n v="1761.1350863528301"/>
  </r>
  <r>
    <m/>
    <m/>
    <m/>
    <m/>
    <m/>
    <m/>
    <x v="32"/>
    <x v="3"/>
    <s v="Brazil"/>
    <x v="18"/>
    <n v="932.29799996955103"/>
  </r>
  <r>
    <s v="BASE"/>
    <s v="BaseLine"/>
    <m/>
    <m/>
    <m/>
    <m/>
    <x v="33"/>
    <x v="0"/>
    <s v="Brazil"/>
    <x v="18"/>
    <n v="-330.85588856171103"/>
  </r>
  <r>
    <s v="BASE"/>
    <s v="BaseLine"/>
    <m/>
    <m/>
    <m/>
    <m/>
    <x v="33"/>
    <x v="1"/>
    <s v="Brazil"/>
    <x v="18"/>
    <n v="-900.63218604788301"/>
  </r>
  <r>
    <s v="BASE"/>
    <s v="BaseLine"/>
    <m/>
    <m/>
    <m/>
    <m/>
    <x v="33"/>
    <x v="2"/>
    <s v="Brazil"/>
    <x v="18"/>
    <n v="-449.633163251349"/>
  </r>
  <r>
    <s v="BASE"/>
    <s v="BaseLine"/>
    <m/>
    <m/>
    <m/>
    <m/>
    <x v="33"/>
    <x v="3"/>
    <s v="Brazil"/>
    <x v="18"/>
    <n v="-280.835481155889"/>
  </r>
  <r>
    <s v="BASE"/>
    <s v="BaseLine"/>
    <m/>
    <m/>
    <m/>
    <m/>
    <x v="34"/>
    <x v="0"/>
    <s v="Brazil"/>
    <x v="18"/>
    <n v="0"/>
  </r>
  <r>
    <s v="BASE"/>
    <s v="BaseLine"/>
    <m/>
    <m/>
    <m/>
    <m/>
    <x v="34"/>
    <x v="1"/>
    <s v="Brazil"/>
    <x v="18"/>
    <n v="0"/>
  </r>
  <r>
    <s v="BASE"/>
    <s v="BaseLine"/>
    <m/>
    <m/>
    <m/>
    <m/>
    <x v="34"/>
    <x v="2"/>
    <s v="Brazil"/>
    <x v="18"/>
    <n v="0"/>
  </r>
  <r>
    <s v="BASE"/>
    <s v="BaseLine"/>
    <m/>
    <m/>
    <m/>
    <m/>
    <x v="34"/>
    <x v="3"/>
    <s v="Brazil"/>
    <x v="18"/>
    <n v="0"/>
  </r>
  <r>
    <s v="BASE"/>
    <s v="BaseLine"/>
    <s v="NY"/>
    <m/>
    <m/>
    <m/>
    <x v="35"/>
    <x v="0"/>
    <s v="Brazil"/>
    <x v="18"/>
    <n v="0"/>
  </r>
  <r>
    <s v="BASE"/>
    <s v="BaseLine"/>
    <s v="NY"/>
    <m/>
    <m/>
    <m/>
    <x v="35"/>
    <x v="1"/>
    <s v="Brazil"/>
    <x v="18"/>
    <n v="0"/>
  </r>
  <r>
    <s v="BASE"/>
    <s v="BaseLine"/>
    <s v="NY"/>
    <m/>
    <m/>
    <m/>
    <x v="35"/>
    <x v="2"/>
    <s v="Brazil"/>
    <x v="18"/>
    <n v="0"/>
  </r>
  <r>
    <s v="BASE"/>
    <s v="BaseLine"/>
    <s v="NY"/>
    <m/>
    <m/>
    <m/>
    <x v="35"/>
    <x v="3"/>
    <s v="Brazil"/>
    <x v="18"/>
    <n v="0"/>
  </r>
  <r>
    <s v="BASE"/>
    <s v="BaseLine"/>
    <s v="PL_Dummy"/>
    <m/>
    <m/>
    <m/>
    <x v="36"/>
    <x v="0"/>
    <s v="Brazil"/>
    <x v="18"/>
    <n v="0"/>
  </r>
  <r>
    <s v="BASE"/>
    <s v="BaseLine"/>
    <s v="PL_Dummy"/>
    <m/>
    <m/>
    <m/>
    <x v="36"/>
    <x v="1"/>
    <s v="Brazil"/>
    <x v="18"/>
    <n v="0"/>
  </r>
  <r>
    <s v="BASE"/>
    <s v="BaseLine"/>
    <s v="PL_Dummy"/>
    <m/>
    <m/>
    <m/>
    <x v="36"/>
    <x v="2"/>
    <s v="Brazil"/>
    <x v="18"/>
    <n v="0"/>
  </r>
  <r>
    <s v="BASE"/>
    <s v="BaseLine"/>
    <s v="PL_Dummy"/>
    <m/>
    <m/>
    <m/>
    <x v="36"/>
    <x v="3"/>
    <s v="Brazil"/>
    <x v="18"/>
    <n v="0"/>
  </r>
  <r>
    <s v="BASE"/>
    <s v="BaseLine"/>
    <s v="PL_Dummy"/>
    <m/>
    <m/>
    <m/>
    <x v="37"/>
    <x v="0"/>
    <s v="Brazil"/>
    <x v="18"/>
    <n v="0"/>
  </r>
  <r>
    <s v="BASE"/>
    <s v="BaseLine"/>
    <s v="PL_Dummy"/>
    <m/>
    <m/>
    <m/>
    <x v="37"/>
    <x v="1"/>
    <s v="Brazil"/>
    <x v="18"/>
    <n v="0"/>
  </r>
  <r>
    <s v="BASE"/>
    <s v="BaseLine"/>
    <s v="PL_Dummy"/>
    <m/>
    <m/>
    <m/>
    <x v="37"/>
    <x v="2"/>
    <s v="Brazil"/>
    <x v="18"/>
    <n v="0"/>
  </r>
  <r>
    <s v="BASE"/>
    <s v="BaseLine"/>
    <s v="PL_Dummy"/>
    <m/>
    <m/>
    <m/>
    <x v="37"/>
    <x v="3"/>
    <s v="Brazil"/>
    <x v="18"/>
    <n v="0"/>
  </r>
  <r>
    <s v="BASE"/>
    <s v="BaseLine"/>
    <m/>
    <m/>
    <m/>
    <m/>
    <x v="38"/>
    <x v="0"/>
    <s v="Brazil"/>
    <x v="18"/>
    <n v="0"/>
  </r>
  <r>
    <s v="BASE"/>
    <s v="BaseLine"/>
    <m/>
    <m/>
    <m/>
    <m/>
    <x v="38"/>
    <x v="1"/>
    <s v="Brazil"/>
    <x v="18"/>
    <n v="0"/>
  </r>
  <r>
    <s v="BASE"/>
    <s v="BaseLine"/>
    <m/>
    <m/>
    <m/>
    <m/>
    <x v="38"/>
    <x v="2"/>
    <s v="Brazil"/>
    <x v="18"/>
    <n v="0"/>
  </r>
  <r>
    <s v="BASE"/>
    <s v="BaseLine"/>
    <m/>
    <m/>
    <m/>
    <m/>
    <x v="38"/>
    <x v="3"/>
    <s v="Brazil"/>
    <x v="18"/>
    <n v="0"/>
  </r>
  <r>
    <s v="BASE"/>
    <s v="BaseLine"/>
    <m/>
    <m/>
    <m/>
    <m/>
    <x v="39"/>
    <x v="0"/>
    <s v="Brazil"/>
    <x v="18"/>
    <n v="0"/>
  </r>
  <r>
    <s v="BASE"/>
    <s v="BaseLine"/>
    <m/>
    <m/>
    <m/>
    <m/>
    <x v="39"/>
    <x v="1"/>
    <s v="Brazil"/>
    <x v="18"/>
    <n v="0"/>
  </r>
  <r>
    <s v="BASE"/>
    <s v="BaseLine"/>
    <m/>
    <m/>
    <m/>
    <m/>
    <x v="39"/>
    <x v="2"/>
    <s v="Brazil"/>
    <x v="18"/>
    <n v="0"/>
  </r>
  <r>
    <s v="BASE"/>
    <s v="BaseLine"/>
    <m/>
    <m/>
    <m/>
    <m/>
    <x v="39"/>
    <x v="3"/>
    <s v="Brazil"/>
    <x v="18"/>
    <n v="0"/>
  </r>
  <r>
    <s v="BASE"/>
    <s v="BaseLine"/>
    <s v="PL_Dummy"/>
    <m/>
    <m/>
    <m/>
    <x v="40"/>
    <x v="0"/>
    <s v="Brazil"/>
    <x v="18"/>
    <n v="0"/>
  </r>
  <r>
    <s v="BASE"/>
    <s v="BaseLine"/>
    <s v="PL_Dummy"/>
    <m/>
    <m/>
    <m/>
    <x v="40"/>
    <x v="1"/>
    <s v="Brazil"/>
    <x v="18"/>
    <n v="0"/>
  </r>
  <r>
    <s v="BASE"/>
    <s v="BaseLine"/>
    <s v="PL_Dummy"/>
    <m/>
    <m/>
    <m/>
    <x v="40"/>
    <x v="2"/>
    <s v="Brazil"/>
    <x v="18"/>
    <n v="1749.8217559014699"/>
  </r>
  <r>
    <s v="BASE"/>
    <s v="BaseLine"/>
    <s v="PL_Dummy"/>
    <m/>
    <m/>
    <m/>
    <x v="40"/>
    <x v="3"/>
    <s v="Brazil"/>
    <x v="18"/>
    <n v="0"/>
  </r>
  <r>
    <s v="BASE"/>
    <s v="BaseLine"/>
    <m/>
    <m/>
    <m/>
    <m/>
    <x v="41"/>
    <x v="0"/>
    <s v="Brazil"/>
    <x v="18"/>
    <n v="0"/>
  </r>
  <r>
    <s v="BASE"/>
    <s v="BaseLine"/>
    <m/>
    <m/>
    <m/>
    <m/>
    <x v="41"/>
    <x v="1"/>
    <s v="Brazil"/>
    <x v="18"/>
    <n v="0"/>
  </r>
  <r>
    <s v="BASE"/>
    <s v="BaseLine"/>
    <m/>
    <m/>
    <m/>
    <m/>
    <x v="41"/>
    <x v="2"/>
    <s v="Brazil"/>
    <x v="18"/>
    <n v="3250.0619071344399"/>
  </r>
  <r>
    <s v="BASE"/>
    <s v="BaseLine"/>
    <m/>
    <m/>
    <m/>
    <m/>
    <x v="41"/>
    <x v="3"/>
    <s v="Brazil"/>
    <x v="18"/>
    <n v="0"/>
  </r>
  <r>
    <s v="BASE"/>
    <s v="BaseLine"/>
    <m/>
    <m/>
    <m/>
    <m/>
    <x v="42"/>
    <x v="0"/>
    <s v="Brazil"/>
    <x v="18"/>
    <n v="0"/>
  </r>
  <r>
    <s v="BASE"/>
    <s v="BaseLine"/>
    <m/>
    <m/>
    <m/>
    <m/>
    <x v="42"/>
    <x v="1"/>
    <s v="Brazil"/>
    <x v="18"/>
    <n v="0"/>
  </r>
  <r>
    <s v="BASE"/>
    <s v="BaseLine"/>
    <m/>
    <m/>
    <m/>
    <m/>
    <x v="42"/>
    <x v="2"/>
    <s v="Brazil"/>
    <x v="18"/>
    <n v="2109.1709332902701"/>
  </r>
  <r>
    <s v="BASE"/>
    <s v="BaseLine"/>
    <m/>
    <m/>
    <m/>
    <m/>
    <x v="42"/>
    <x v="3"/>
    <s v="Brazil"/>
    <x v="18"/>
    <n v="0"/>
  </r>
  <r>
    <s v="BASE"/>
    <s v="BaseLine"/>
    <m/>
    <m/>
    <m/>
    <m/>
    <x v="43"/>
    <x v="0"/>
    <s v="Brazil"/>
    <x v="18"/>
    <n v="0"/>
  </r>
  <r>
    <s v="BASE"/>
    <s v="BaseLine"/>
    <m/>
    <m/>
    <m/>
    <m/>
    <x v="43"/>
    <x v="1"/>
    <s v="Brazil"/>
    <x v="18"/>
    <n v="0"/>
  </r>
  <r>
    <s v="BASE"/>
    <s v="BaseLine"/>
    <m/>
    <m/>
    <m/>
    <m/>
    <x v="43"/>
    <x v="2"/>
    <s v="Brazil"/>
    <x v="18"/>
    <n v="0"/>
  </r>
  <r>
    <s v="BASE"/>
    <s v="BaseLine"/>
    <m/>
    <m/>
    <m/>
    <m/>
    <x v="43"/>
    <x v="3"/>
    <s v="Brazil"/>
    <x v="18"/>
    <n v="0"/>
  </r>
  <r>
    <s v="INCREMENTAL"/>
    <s v="Media"/>
    <m/>
    <m/>
    <m/>
    <m/>
    <x v="44"/>
    <x v="0"/>
    <s v="Brazil"/>
    <x v="18"/>
    <n v="0"/>
  </r>
  <r>
    <s v="INCREMENTAL"/>
    <s v="Media"/>
    <m/>
    <m/>
    <m/>
    <m/>
    <x v="44"/>
    <x v="1"/>
    <s v="Brazil"/>
    <x v="18"/>
    <n v="0"/>
  </r>
  <r>
    <s v="INCREMENTAL"/>
    <s v="Media"/>
    <m/>
    <m/>
    <m/>
    <m/>
    <x v="44"/>
    <x v="2"/>
    <s v="Brazil"/>
    <x v="18"/>
    <n v="0"/>
  </r>
  <r>
    <s v="INCREMENTAL"/>
    <s v="Media"/>
    <m/>
    <m/>
    <m/>
    <m/>
    <x v="44"/>
    <x v="3"/>
    <s v="Brazil"/>
    <x v="18"/>
    <n v="0"/>
  </r>
  <r>
    <s v="INCREMENTAL"/>
    <s v="Media"/>
    <m/>
    <m/>
    <m/>
    <m/>
    <x v="45"/>
    <x v="0"/>
    <s v="Brazil"/>
    <x v="18"/>
    <n v="0"/>
  </r>
  <r>
    <s v="INCREMENTAL"/>
    <s v="Media"/>
    <m/>
    <m/>
    <m/>
    <m/>
    <x v="45"/>
    <x v="1"/>
    <s v="Brazil"/>
    <x v="18"/>
    <n v="0"/>
  </r>
  <r>
    <s v="INCREMENTAL"/>
    <s v="Media"/>
    <m/>
    <m/>
    <m/>
    <m/>
    <x v="45"/>
    <x v="2"/>
    <s v="Brazil"/>
    <x v="18"/>
    <n v="0"/>
  </r>
  <r>
    <s v="INCREMENTAL"/>
    <s v="Media"/>
    <m/>
    <m/>
    <m/>
    <m/>
    <x v="45"/>
    <x v="3"/>
    <s v="Brazil"/>
    <x v="18"/>
    <n v="0"/>
  </r>
  <r>
    <s v="BASE"/>
    <s v="BaseLine"/>
    <m/>
    <m/>
    <m/>
    <m/>
    <x v="46"/>
    <x v="0"/>
    <s v="Brazil"/>
    <x v="18"/>
    <n v="0"/>
  </r>
  <r>
    <s v="BASE"/>
    <s v="BaseLine"/>
    <m/>
    <m/>
    <m/>
    <m/>
    <x v="46"/>
    <x v="1"/>
    <s v="Brazil"/>
    <x v="18"/>
    <n v="0"/>
  </r>
  <r>
    <s v="BASE"/>
    <s v="BaseLine"/>
    <m/>
    <m/>
    <m/>
    <m/>
    <x v="46"/>
    <x v="2"/>
    <s v="Brazil"/>
    <x v="18"/>
    <n v="0"/>
  </r>
  <r>
    <s v="BASE"/>
    <s v="BaseLine"/>
    <m/>
    <m/>
    <m/>
    <m/>
    <x v="46"/>
    <x v="3"/>
    <s v="Brazil"/>
    <x v="18"/>
    <n v="0"/>
  </r>
  <r>
    <s v="INCREMENTAL"/>
    <s v="Media"/>
    <m/>
    <m/>
    <m/>
    <m/>
    <x v="47"/>
    <x v="0"/>
    <s v="Brazil"/>
    <x v="18"/>
    <n v="0"/>
  </r>
  <r>
    <s v="INCREMENTAL"/>
    <s v="Media"/>
    <m/>
    <m/>
    <m/>
    <m/>
    <x v="47"/>
    <x v="1"/>
    <s v="Brazil"/>
    <x v="18"/>
    <n v="0"/>
  </r>
  <r>
    <s v="INCREMENTAL"/>
    <s v="Media"/>
    <m/>
    <m/>
    <m/>
    <m/>
    <x v="47"/>
    <x v="2"/>
    <s v="Brazil"/>
    <x v="18"/>
    <n v="0"/>
  </r>
  <r>
    <s v="INCREMENTAL"/>
    <s v="Media"/>
    <m/>
    <m/>
    <m/>
    <m/>
    <x v="47"/>
    <x v="3"/>
    <s v="Brazil"/>
    <x v="18"/>
    <n v="0"/>
  </r>
  <r>
    <s v="INCREMENTAL"/>
    <s v="Media"/>
    <m/>
    <m/>
    <m/>
    <m/>
    <x v="48"/>
    <x v="0"/>
    <s v="Brazil"/>
    <x v="18"/>
    <n v="0"/>
  </r>
  <r>
    <s v="INCREMENTAL"/>
    <s v="Media"/>
    <m/>
    <m/>
    <m/>
    <m/>
    <x v="48"/>
    <x v="1"/>
    <s v="Brazil"/>
    <x v="18"/>
    <n v="0"/>
  </r>
  <r>
    <s v="INCREMENTAL"/>
    <s v="Media"/>
    <m/>
    <m/>
    <m/>
    <m/>
    <x v="48"/>
    <x v="2"/>
    <s v="Brazil"/>
    <x v="18"/>
    <n v="0"/>
  </r>
  <r>
    <s v="INCREMENTAL"/>
    <s v="Media"/>
    <m/>
    <m/>
    <m/>
    <m/>
    <x v="48"/>
    <x v="3"/>
    <s v="Brazil"/>
    <x v="18"/>
    <n v="0"/>
  </r>
  <r>
    <s v="INCREMENTAL"/>
    <s v="Media"/>
    <m/>
    <m/>
    <m/>
    <m/>
    <x v="49"/>
    <x v="0"/>
    <s v="Brazil"/>
    <x v="18"/>
    <n v="0"/>
  </r>
  <r>
    <s v="INCREMENTAL"/>
    <s v="Media"/>
    <m/>
    <m/>
    <m/>
    <m/>
    <x v="49"/>
    <x v="1"/>
    <s v="Brazil"/>
    <x v="18"/>
    <n v="0"/>
  </r>
  <r>
    <s v="INCREMENTAL"/>
    <s v="Media"/>
    <m/>
    <m/>
    <m/>
    <m/>
    <x v="49"/>
    <x v="2"/>
    <s v="Brazil"/>
    <x v="18"/>
    <n v="0"/>
  </r>
  <r>
    <s v="INCREMENTAL"/>
    <s v="Media"/>
    <m/>
    <m/>
    <m/>
    <m/>
    <x v="49"/>
    <x v="3"/>
    <s v="Brazil"/>
    <x v="18"/>
    <n v="0"/>
  </r>
  <r>
    <s v="BASE"/>
    <s v="BaseLine"/>
    <m/>
    <m/>
    <m/>
    <m/>
    <x v="50"/>
    <x v="0"/>
    <s v="Brazil"/>
    <x v="18"/>
    <n v="0"/>
  </r>
  <r>
    <s v="BASE"/>
    <s v="BaseLine"/>
    <m/>
    <m/>
    <m/>
    <m/>
    <x v="50"/>
    <x v="1"/>
    <s v="Brazil"/>
    <x v="18"/>
    <n v="0"/>
  </r>
  <r>
    <s v="BASE"/>
    <s v="BaseLine"/>
    <m/>
    <m/>
    <m/>
    <m/>
    <x v="50"/>
    <x v="2"/>
    <s v="Brazil"/>
    <x v="18"/>
    <n v="0"/>
  </r>
  <r>
    <s v="BASE"/>
    <s v="BaseLine"/>
    <m/>
    <m/>
    <m/>
    <m/>
    <x v="50"/>
    <x v="3"/>
    <s v="Brazil"/>
    <x v="18"/>
    <n v="0"/>
  </r>
  <r>
    <s v="BASE"/>
    <s v="BaseLine"/>
    <m/>
    <m/>
    <m/>
    <m/>
    <x v="51"/>
    <x v="0"/>
    <s v="Brazil"/>
    <x v="18"/>
    <n v="0"/>
  </r>
  <r>
    <s v="BASE"/>
    <s v="BaseLine"/>
    <m/>
    <m/>
    <m/>
    <m/>
    <x v="51"/>
    <x v="1"/>
    <s v="Brazil"/>
    <x v="18"/>
    <n v="0"/>
  </r>
  <r>
    <s v="BASE"/>
    <s v="BaseLine"/>
    <m/>
    <m/>
    <m/>
    <m/>
    <x v="51"/>
    <x v="2"/>
    <s v="Brazil"/>
    <x v="18"/>
    <n v="0"/>
  </r>
  <r>
    <s v="BASE"/>
    <s v="BaseLine"/>
    <m/>
    <m/>
    <m/>
    <m/>
    <x v="51"/>
    <x v="3"/>
    <s v="Brazil"/>
    <x v="18"/>
    <n v="0"/>
  </r>
  <r>
    <s v="INCREMENTAL"/>
    <s v="Media"/>
    <m/>
    <m/>
    <m/>
    <m/>
    <x v="52"/>
    <x v="0"/>
    <s v="Brazil"/>
    <x v="18"/>
    <n v="0"/>
  </r>
  <r>
    <s v="INCREMENTAL"/>
    <s v="Media"/>
    <m/>
    <m/>
    <m/>
    <m/>
    <x v="52"/>
    <x v="1"/>
    <s v="Brazil"/>
    <x v="18"/>
    <n v="0"/>
  </r>
  <r>
    <s v="INCREMENTAL"/>
    <s v="Media"/>
    <m/>
    <m/>
    <m/>
    <m/>
    <x v="52"/>
    <x v="2"/>
    <s v="Brazil"/>
    <x v="18"/>
    <n v="0"/>
  </r>
  <r>
    <s v="INCREMENTAL"/>
    <s v="Media"/>
    <m/>
    <m/>
    <m/>
    <m/>
    <x v="52"/>
    <x v="3"/>
    <s v="Brazil"/>
    <x v="18"/>
    <n v="0"/>
  </r>
  <r>
    <s v="BASE"/>
    <s v="BaseLine"/>
    <m/>
    <m/>
    <m/>
    <m/>
    <x v="53"/>
    <x v="0"/>
    <s v="Brazil"/>
    <x v="18"/>
    <n v="-200.43040793281199"/>
  </r>
  <r>
    <s v="BASE"/>
    <s v="BaseLine"/>
    <m/>
    <m/>
    <m/>
    <m/>
    <x v="53"/>
    <x v="1"/>
    <s v="Brazil"/>
    <x v="18"/>
    <n v="-146.77626767099301"/>
  </r>
  <r>
    <s v="BASE"/>
    <s v="BaseLine"/>
    <m/>
    <m/>
    <m/>
    <m/>
    <x v="53"/>
    <x v="2"/>
    <s v="Brazil"/>
    <x v="18"/>
    <n v="-273.87875427191699"/>
  </r>
  <r>
    <s v="BASE"/>
    <s v="BaseLine"/>
    <m/>
    <m/>
    <m/>
    <m/>
    <x v="53"/>
    <x v="3"/>
    <s v="Brazil"/>
    <x v="18"/>
    <n v="-144.98411667593399"/>
  </r>
  <r>
    <s v="BASE"/>
    <s v="BaseLine"/>
    <m/>
    <m/>
    <m/>
    <m/>
    <x v="54"/>
    <x v="0"/>
    <s v="Brazil"/>
    <x v="18"/>
    <n v="-465.37788349287899"/>
  </r>
  <r>
    <s v="BASE"/>
    <s v="BaseLine"/>
    <m/>
    <m/>
    <m/>
    <m/>
    <x v="54"/>
    <x v="1"/>
    <s v="Brazil"/>
    <x v="18"/>
    <n v="-2322.8841545222799"/>
  </r>
  <r>
    <s v="BASE"/>
    <s v="BaseLine"/>
    <m/>
    <m/>
    <m/>
    <m/>
    <x v="54"/>
    <x v="2"/>
    <s v="Brazil"/>
    <x v="18"/>
    <n v="-2521.0931695250802"/>
  </r>
  <r>
    <s v="BASE"/>
    <s v="BaseLine"/>
    <m/>
    <m/>
    <m/>
    <m/>
    <x v="54"/>
    <x v="3"/>
    <s v="Brazil"/>
    <x v="18"/>
    <n v="-449.41112849553599"/>
  </r>
  <r>
    <s v="INCREMENTAL"/>
    <s v="Media"/>
    <m/>
    <m/>
    <m/>
    <m/>
    <x v="0"/>
    <x v="0"/>
    <s v="Brazil"/>
    <x v="19"/>
    <n v="0"/>
  </r>
  <r>
    <s v="INCREMENTAL"/>
    <s v="Media"/>
    <m/>
    <m/>
    <m/>
    <m/>
    <x v="0"/>
    <x v="1"/>
    <s v="Brazil"/>
    <x v="19"/>
    <n v="0"/>
  </r>
  <r>
    <s v="INCREMENTAL"/>
    <s v="Media"/>
    <m/>
    <m/>
    <m/>
    <m/>
    <x v="0"/>
    <x v="2"/>
    <s v="Brazil"/>
    <x v="19"/>
    <n v="0"/>
  </r>
  <r>
    <s v="INCREMENTAL"/>
    <s v="Media"/>
    <m/>
    <m/>
    <m/>
    <m/>
    <x v="0"/>
    <x v="3"/>
    <s v="Brazil"/>
    <x v="19"/>
    <n v="0"/>
  </r>
  <r>
    <s v="INCREMENTAL"/>
    <s v="Media"/>
    <m/>
    <m/>
    <m/>
    <m/>
    <x v="1"/>
    <x v="0"/>
    <s v="Brazil"/>
    <x v="19"/>
    <n v="0"/>
  </r>
  <r>
    <s v="INCREMENTAL"/>
    <s v="Media"/>
    <m/>
    <m/>
    <m/>
    <m/>
    <x v="1"/>
    <x v="1"/>
    <s v="Brazil"/>
    <x v="19"/>
    <n v="0"/>
  </r>
  <r>
    <s v="INCREMENTAL"/>
    <s v="Media"/>
    <m/>
    <m/>
    <m/>
    <m/>
    <x v="1"/>
    <x v="2"/>
    <s v="Brazil"/>
    <x v="19"/>
    <n v="0"/>
  </r>
  <r>
    <s v="INCREMENTAL"/>
    <s v="Media"/>
    <m/>
    <m/>
    <m/>
    <m/>
    <x v="1"/>
    <x v="3"/>
    <s v="Brazil"/>
    <x v="19"/>
    <n v="0"/>
  </r>
  <r>
    <s v="INCREMENTAL"/>
    <s v="Media"/>
    <m/>
    <m/>
    <m/>
    <m/>
    <x v="2"/>
    <x v="0"/>
    <s v="Brazil"/>
    <x v="19"/>
    <n v="0"/>
  </r>
  <r>
    <s v="INCREMENTAL"/>
    <s v="Media"/>
    <m/>
    <m/>
    <m/>
    <m/>
    <x v="2"/>
    <x v="1"/>
    <s v="Brazil"/>
    <x v="19"/>
    <n v="0"/>
  </r>
  <r>
    <s v="INCREMENTAL"/>
    <s v="Media"/>
    <m/>
    <m/>
    <m/>
    <m/>
    <x v="2"/>
    <x v="2"/>
    <s v="Brazil"/>
    <x v="19"/>
    <n v="0"/>
  </r>
  <r>
    <s v="INCREMENTAL"/>
    <s v="Media"/>
    <m/>
    <m/>
    <m/>
    <m/>
    <x v="2"/>
    <x v="3"/>
    <s v="Brazil"/>
    <x v="19"/>
    <n v="0"/>
  </r>
  <r>
    <s v="BASE"/>
    <s v="BaseLine"/>
    <m/>
    <m/>
    <m/>
    <m/>
    <x v="3"/>
    <x v="0"/>
    <s v="Brazil"/>
    <x v="19"/>
    <n v="0"/>
  </r>
  <r>
    <s v="BASE"/>
    <s v="BaseLine"/>
    <m/>
    <m/>
    <m/>
    <m/>
    <x v="3"/>
    <x v="1"/>
    <s v="Brazil"/>
    <x v="19"/>
    <n v="0"/>
  </r>
  <r>
    <s v="BASE"/>
    <s v="BaseLine"/>
    <m/>
    <m/>
    <m/>
    <m/>
    <x v="3"/>
    <x v="2"/>
    <s v="Brazil"/>
    <x v="19"/>
    <n v="0"/>
  </r>
  <r>
    <s v="BASE"/>
    <s v="BaseLine"/>
    <m/>
    <m/>
    <m/>
    <m/>
    <x v="3"/>
    <x v="3"/>
    <s v="Brazil"/>
    <x v="19"/>
    <n v="0"/>
  </r>
  <r>
    <s v="BASE"/>
    <s v="BaseLine"/>
    <m/>
    <m/>
    <m/>
    <m/>
    <x v="4"/>
    <x v="0"/>
    <s v="Brazil"/>
    <x v="19"/>
    <n v="0"/>
  </r>
  <r>
    <s v="BASE"/>
    <s v="BaseLine"/>
    <m/>
    <m/>
    <m/>
    <m/>
    <x v="4"/>
    <x v="1"/>
    <s v="Brazil"/>
    <x v="19"/>
    <n v="0"/>
  </r>
  <r>
    <s v="BASE"/>
    <s v="BaseLine"/>
    <m/>
    <m/>
    <m/>
    <m/>
    <x v="4"/>
    <x v="2"/>
    <s v="Brazil"/>
    <x v="19"/>
    <n v="0"/>
  </r>
  <r>
    <s v="BASE"/>
    <s v="BaseLine"/>
    <m/>
    <m/>
    <m/>
    <m/>
    <x v="4"/>
    <x v="3"/>
    <s v="Brazil"/>
    <x v="19"/>
    <n v="0"/>
  </r>
  <r>
    <s v="BASE"/>
    <s v="BaseLine"/>
    <m/>
    <m/>
    <m/>
    <m/>
    <x v="5"/>
    <x v="0"/>
    <s v="Brazil"/>
    <x v="19"/>
    <n v="0"/>
  </r>
  <r>
    <s v="BASE"/>
    <s v="BaseLine"/>
    <m/>
    <m/>
    <m/>
    <m/>
    <x v="5"/>
    <x v="1"/>
    <s v="Brazil"/>
    <x v="19"/>
    <n v="0"/>
  </r>
  <r>
    <s v="BASE"/>
    <s v="BaseLine"/>
    <m/>
    <m/>
    <m/>
    <m/>
    <x v="5"/>
    <x v="2"/>
    <s v="Brazil"/>
    <x v="19"/>
    <n v="0"/>
  </r>
  <r>
    <s v="BASE"/>
    <s v="BaseLine"/>
    <m/>
    <m/>
    <m/>
    <m/>
    <x v="5"/>
    <x v="3"/>
    <s v="Brazil"/>
    <x v="19"/>
    <n v="0"/>
  </r>
  <r>
    <s v="BASE"/>
    <s v="BaseLine"/>
    <m/>
    <m/>
    <m/>
    <m/>
    <x v="6"/>
    <x v="0"/>
    <s v="Brazil"/>
    <x v="19"/>
    <n v="0"/>
  </r>
  <r>
    <s v="BASE"/>
    <s v="BaseLine"/>
    <m/>
    <m/>
    <m/>
    <m/>
    <x v="6"/>
    <x v="1"/>
    <s v="Brazil"/>
    <x v="19"/>
    <n v="0"/>
  </r>
  <r>
    <s v="BASE"/>
    <s v="BaseLine"/>
    <m/>
    <m/>
    <m/>
    <m/>
    <x v="6"/>
    <x v="2"/>
    <s v="Brazil"/>
    <x v="19"/>
    <n v="0"/>
  </r>
  <r>
    <s v="BASE"/>
    <s v="BaseLine"/>
    <m/>
    <m/>
    <m/>
    <m/>
    <x v="6"/>
    <x v="3"/>
    <s v="Brazil"/>
    <x v="19"/>
    <n v="0"/>
  </r>
  <r>
    <s v="BASE"/>
    <s v="BaseLine"/>
    <m/>
    <m/>
    <m/>
    <m/>
    <x v="7"/>
    <x v="0"/>
    <s v="Brazil"/>
    <x v="19"/>
    <n v="0"/>
  </r>
  <r>
    <s v="BASE"/>
    <s v="BaseLine"/>
    <m/>
    <m/>
    <m/>
    <m/>
    <x v="7"/>
    <x v="1"/>
    <s v="Brazil"/>
    <x v="19"/>
    <n v="0"/>
  </r>
  <r>
    <s v="BASE"/>
    <s v="BaseLine"/>
    <m/>
    <m/>
    <m/>
    <m/>
    <x v="7"/>
    <x v="2"/>
    <s v="Brazil"/>
    <x v="19"/>
    <n v="0"/>
  </r>
  <r>
    <s v="BASE"/>
    <s v="BaseLine"/>
    <m/>
    <m/>
    <m/>
    <m/>
    <x v="7"/>
    <x v="3"/>
    <s v="Brazil"/>
    <x v="19"/>
    <n v="0"/>
  </r>
  <r>
    <s v="BASE"/>
    <s v="BaseLine"/>
    <m/>
    <m/>
    <m/>
    <m/>
    <x v="8"/>
    <x v="0"/>
    <s v="Brazil"/>
    <x v="19"/>
    <n v="313.124907800024"/>
  </r>
  <r>
    <s v="BASE"/>
    <s v="BaseLine"/>
    <m/>
    <m/>
    <m/>
    <m/>
    <x v="8"/>
    <x v="1"/>
    <s v="Brazil"/>
    <x v="19"/>
    <n v="0"/>
  </r>
  <r>
    <s v="BASE"/>
    <s v="BaseLine"/>
    <m/>
    <m/>
    <m/>
    <m/>
    <x v="8"/>
    <x v="2"/>
    <s v="Brazil"/>
    <x v="19"/>
    <n v="0"/>
  </r>
  <r>
    <s v="BASE"/>
    <s v="BaseLine"/>
    <m/>
    <m/>
    <m/>
    <m/>
    <x v="8"/>
    <x v="3"/>
    <s v="Brazil"/>
    <x v="19"/>
    <n v="0"/>
  </r>
  <r>
    <s v="INCREMENTAL"/>
    <s v="Media"/>
    <m/>
    <m/>
    <m/>
    <m/>
    <x v="9"/>
    <x v="0"/>
    <s v="Brazil"/>
    <x v="19"/>
    <n v="0"/>
  </r>
  <r>
    <s v="INCREMENTAL"/>
    <s v="Media"/>
    <m/>
    <m/>
    <m/>
    <m/>
    <x v="9"/>
    <x v="1"/>
    <s v="Brazil"/>
    <x v="19"/>
    <n v="0"/>
  </r>
  <r>
    <s v="INCREMENTAL"/>
    <s v="Media"/>
    <m/>
    <m/>
    <m/>
    <m/>
    <x v="9"/>
    <x v="2"/>
    <s v="Brazil"/>
    <x v="19"/>
    <n v="0"/>
  </r>
  <r>
    <s v="INCREMENTAL"/>
    <s v="Media"/>
    <m/>
    <m/>
    <m/>
    <m/>
    <x v="9"/>
    <x v="3"/>
    <s v="Brazil"/>
    <x v="19"/>
    <n v="0"/>
  </r>
  <r>
    <s v="BASE"/>
    <s v="Price"/>
    <m/>
    <m/>
    <m/>
    <m/>
    <x v="10"/>
    <x v="0"/>
    <s v="Brazil"/>
    <x v="19"/>
    <n v="-971.43026418831096"/>
  </r>
  <r>
    <s v="BASE"/>
    <s v="Price"/>
    <m/>
    <m/>
    <m/>
    <m/>
    <x v="10"/>
    <x v="1"/>
    <s v="Brazil"/>
    <x v="19"/>
    <n v="0"/>
  </r>
  <r>
    <s v="BASE"/>
    <s v="Price"/>
    <m/>
    <m/>
    <m/>
    <m/>
    <x v="10"/>
    <x v="2"/>
    <s v="Brazil"/>
    <x v="19"/>
    <n v="0"/>
  </r>
  <r>
    <s v="BASE"/>
    <s v="Price"/>
    <m/>
    <m/>
    <m/>
    <m/>
    <x v="10"/>
    <x v="3"/>
    <s v="Brazil"/>
    <x v="19"/>
    <n v="0"/>
  </r>
  <r>
    <s v="BASE"/>
    <s v="Price"/>
    <m/>
    <m/>
    <m/>
    <m/>
    <x v="11"/>
    <x v="0"/>
    <s v="Brazil"/>
    <x v="19"/>
    <n v="0"/>
  </r>
  <r>
    <s v="BASE"/>
    <s v="Price"/>
    <m/>
    <m/>
    <m/>
    <m/>
    <x v="11"/>
    <x v="1"/>
    <s v="Brazil"/>
    <x v="19"/>
    <n v="0"/>
  </r>
  <r>
    <s v="BASE"/>
    <s v="Price"/>
    <m/>
    <m/>
    <m/>
    <m/>
    <x v="11"/>
    <x v="2"/>
    <s v="Brazil"/>
    <x v="19"/>
    <n v="0"/>
  </r>
  <r>
    <s v="BASE"/>
    <s v="Price"/>
    <m/>
    <m/>
    <m/>
    <m/>
    <x v="11"/>
    <x v="3"/>
    <s v="Brazil"/>
    <x v="19"/>
    <n v="0"/>
  </r>
  <r>
    <s v="BASE"/>
    <s v="BaseLine"/>
    <m/>
    <m/>
    <m/>
    <m/>
    <x v="12"/>
    <x v="0"/>
    <s v="Brazil"/>
    <x v="19"/>
    <n v="315.60331704119199"/>
  </r>
  <r>
    <s v="BASE"/>
    <s v="BaseLine"/>
    <m/>
    <m/>
    <m/>
    <m/>
    <x v="12"/>
    <x v="1"/>
    <s v="Brazil"/>
    <x v="19"/>
    <n v="568.95634939398303"/>
  </r>
  <r>
    <s v="BASE"/>
    <s v="BaseLine"/>
    <m/>
    <m/>
    <m/>
    <m/>
    <x v="12"/>
    <x v="2"/>
    <s v="Brazil"/>
    <x v="19"/>
    <n v="697.51153866138702"/>
  </r>
  <r>
    <s v="BASE"/>
    <s v="BaseLine"/>
    <m/>
    <m/>
    <m/>
    <m/>
    <x v="12"/>
    <x v="3"/>
    <s v="Brazil"/>
    <x v="19"/>
    <n v="18.4743555617762"/>
  </r>
  <r>
    <s v="INCREMENTAL"/>
    <s v="Media"/>
    <m/>
    <m/>
    <m/>
    <m/>
    <x v="13"/>
    <x v="0"/>
    <s v="Brazil"/>
    <x v="19"/>
    <n v="123.579197716721"/>
  </r>
  <r>
    <s v="INCREMENTAL"/>
    <s v="Media"/>
    <m/>
    <m/>
    <m/>
    <m/>
    <x v="13"/>
    <x v="1"/>
    <s v="Brazil"/>
    <x v="19"/>
    <n v="153.089886205358"/>
  </r>
  <r>
    <s v="INCREMENTAL"/>
    <s v="Media"/>
    <m/>
    <m/>
    <m/>
    <m/>
    <x v="13"/>
    <x v="2"/>
    <s v="Brazil"/>
    <x v="19"/>
    <n v="136.07199270570899"/>
  </r>
  <r>
    <s v="INCREMENTAL"/>
    <s v="Media"/>
    <m/>
    <m/>
    <m/>
    <m/>
    <x v="13"/>
    <x v="3"/>
    <s v="Brazil"/>
    <x v="19"/>
    <n v="0"/>
  </r>
  <r>
    <s v="INCREMENTAL"/>
    <s v="Media"/>
    <m/>
    <m/>
    <m/>
    <m/>
    <x v="14"/>
    <x v="0"/>
    <s v="Brazil"/>
    <x v="19"/>
    <n v="0"/>
  </r>
  <r>
    <s v="INCREMENTAL"/>
    <s v="Media"/>
    <m/>
    <m/>
    <m/>
    <m/>
    <x v="14"/>
    <x v="1"/>
    <s v="Brazil"/>
    <x v="19"/>
    <n v="0"/>
  </r>
  <r>
    <s v="INCREMENTAL"/>
    <s v="Media"/>
    <m/>
    <m/>
    <m/>
    <m/>
    <x v="14"/>
    <x v="2"/>
    <s v="Brazil"/>
    <x v="19"/>
    <n v="0"/>
  </r>
  <r>
    <s v="INCREMENTAL"/>
    <s v="Media"/>
    <m/>
    <m/>
    <m/>
    <m/>
    <x v="14"/>
    <x v="3"/>
    <s v="Brazil"/>
    <x v="19"/>
    <n v="0"/>
  </r>
  <r>
    <s v="INCREMENTAL"/>
    <s v="Media"/>
    <m/>
    <m/>
    <m/>
    <m/>
    <x v="15"/>
    <x v="0"/>
    <s v="Brazil"/>
    <x v="19"/>
    <n v="20.487891459953602"/>
  </r>
  <r>
    <s v="INCREMENTAL"/>
    <s v="Media"/>
    <m/>
    <m/>
    <m/>
    <m/>
    <x v="15"/>
    <x v="1"/>
    <s v="Brazil"/>
    <x v="19"/>
    <n v="18.9595697326607"/>
  </r>
  <r>
    <s v="INCREMENTAL"/>
    <s v="Media"/>
    <m/>
    <m/>
    <m/>
    <m/>
    <x v="15"/>
    <x v="2"/>
    <s v="Brazil"/>
    <x v="19"/>
    <n v="12.933899380431299"/>
  </r>
  <r>
    <s v="INCREMENTAL"/>
    <s v="Media"/>
    <m/>
    <m/>
    <m/>
    <m/>
    <x v="15"/>
    <x v="3"/>
    <s v="Brazil"/>
    <x v="19"/>
    <n v="0"/>
  </r>
  <r>
    <s v="INCREMENTAL"/>
    <s v="Media"/>
    <m/>
    <m/>
    <m/>
    <m/>
    <x v="16"/>
    <x v="0"/>
    <s v="Brazil"/>
    <x v="19"/>
    <n v="0"/>
  </r>
  <r>
    <s v="INCREMENTAL"/>
    <s v="Media"/>
    <m/>
    <m/>
    <m/>
    <m/>
    <x v="16"/>
    <x v="1"/>
    <s v="Brazil"/>
    <x v="19"/>
    <n v="0"/>
  </r>
  <r>
    <s v="INCREMENTAL"/>
    <s v="Media"/>
    <m/>
    <m/>
    <m/>
    <m/>
    <x v="16"/>
    <x v="2"/>
    <s v="Brazil"/>
    <x v="19"/>
    <n v="0"/>
  </r>
  <r>
    <s v="INCREMENTAL"/>
    <s v="Media"/>
    <m/>
    <m/>
    <m/>
    <m/>
    <x v="16"/>
    <x v="3"/>
    <s v="Brazil"/>
    <x v="19"/>
    <n v="0"/>
  </r>
  <r>
    <s v="INCREMENTAL"/>
    <s v="Media"/>
    <m/>
    <m/>
    <m/>
    <m/>
    <x v="17"/>
    <x v="0"/>
    <s v="Brazil"/>
    <x v="19"/>
    <n v="210.368646065072"/>
  </r>
  <r>
    <s v="INCREMENTAL"/>
    <s v="Media"/>
    <m/>
    <m/>
    <m/>
    <m/>
    <x v="17"/>
    <x v="1"/>
    <s v="Brazil"/>
    <x v="19"/>
    <n v="128.98973660222299"/>
  </r>
  <r>
    <s v="INCREMENTAL"/>
    <s v="Media"/>
    <m/>
    <m/>
    <m/>
    <m/>
    <x v="17"/>
    <x v="2"/>
    <s v="Brazil"/>
    <x v="19"/>
    <n v="129.461259875297"/>
  </r>
  <r>
    <s v="INCREMENTAL"/>
    <s v="Media"/>
    <m/>
    <m/>
    <m/>
    <m/>
    <x v="17"/>
    <x v="3"/>
    <s v="Brazil"/>
    <x v="19"/>
    <n v="0"/>
  </r>
  <r>
    <s v="INCREMENTAL"/>
    <s v="Media"/>
    <m/>
    <m/>
    <m/>
    <m/>
    <x v="18"/>
    <x v="0"/>
    <s v="Brazil"/>
    <x v="19"/>
    <n v="0"/>
  </r>
  <r>
    <s v="INCREMENTAL"/>
    <s v="Media"/>
    <m/>
    <m/>
    <m/>
    <m/>
    <x v="18"/>
    <x v="1"/>
    <s v="Brazil"/>
    <x v="19"/>
    <n v="0"/>
  </r>
  <r>
    <s v="INCREMENTAL"/>
    <s v="Media"/>
    <m/>
    <m/>
    <m/>
    <m/>
    <x v="18"/>
    <x v="2"/>
    <s v="Brazil"/>
    <x v="19"/>
    <n v="0"/>
  </r>
  <r>
    <s v="INCREMENTAL"/>
    <s v="Media"/>
    <m/>
    <m/>
    <m/>
    <m/>
    <x v="18"/>
    <x v="3"/>
    <s v="Brazil"/>
    <x v="19"/>
    <n v="0"/>
  </r>
  <r>
    <s v="INCREMENTAL"/>
    <s v="Media"/>
    <m/>
    <m/>
    <m/>
    <m/>
    <x v="19"/>
    <x v="0"/>
    <s v="Brazil"/>
    <x v="19"/>
    <n v="22.558917836907298"/>
  </r>
  <r>
    <s v="INCREMENTAL"/>
    <s v="Media"/>
    <m/>
    <m/>
    <m/>
    <m/>
    <x v="19"/>
    <x v="1"/>
    <s v="Brazil"/>
    <x v="19"/>
    <n v="25.652284783693499"/>
  </r>
  <r>
    <s v="INCREMENTAL"/>
    <s v="Media"/>
    <m/>
    <m/>
    <m/>
    <m/>
    <x v="19"/>
    <x v="2"/>
    <s v="Brazil"/>
    <x v="19"/>
    <n v="24.1896559687634"/>
  </r>
  <r>
    <s v="INCREMENTAL"/>
    <s v="Media"/>
    <m/>
    <m/>
    <m/>
    <m/>
    <x v="19"/>
    <x v="3"/>
    <s v="Brazil"/>
    <x v="19"/>
    <n v="0"/>
  </r>
  <r>
    <s v="INCREMENTAL"/>
    <s v="Media"/>
    <m/>
    <m/>
    <m/>
    <m/>
    <x v="20"/>
    <x v="0"/>
    <s v="Brazil"/>
    <x v="19"/>
    <n v="0"/>
  </r>
  <r>
    <s v="INCREMENTAL"/>
    <s v="Media"/>
    <m/>
    <m/>
    <m/>
    <m/>
    <x v="20"/>
    <x v="1"/>
    <s v="Brazil"/>
    <x v="19"/>
    <n v="0"/>
  </r>
  <r>
    <s v="INCREMENTAL"/>
    <s v="Media"/>
    <m/>
    <m/>
    <m/>
    <m/>
    <x v="20"/>
    <x v="2"/>
    <s v="Brazil"/>
    <x v="19"/>
    <n v="0"/>
  </r>
  <r>
    <s v="INCREMENTAL"/>
    <s v="Media"/>
    <m/>
    <m/>
    <m/>
    <m/>
    <x v="20"/>
    <x v="3"/>
    <s v="Brazil"/>
    <x v="19"/>
    <n v="0"/>
  </r>
  <r>
    <s v="INCREMENTAL"/>
    <s v="Media"/>
    <m/>
    <m/>
    <m/>
    <m/>
    <x v="21"/>
    <x v="0"/>
    <s v="Brazil"/>
    <x v="19"/>
    <n v="6.1107514548270103"/>
  </r>
  <r>
    <s v="INCREMENTAL"/>
    <s v="Media"/>
    <m/>
    <m/>
    <m/>
    <m/>
    <x v="21"/>
    <x v="1"/>
    <s v="Brazil"/>
    <x v="19"/>
    <n v="5.9680920606459296"/>
  </r>
  <r>
    <s v="INCREMENTAL"/>
    <s v="Media"/>
    <m/>
    <m/>
    <m/>
    <m/>
    <x v="21"/>
    <x v="2"/>
    <s v="Brazil"/>
    <x v="19"/>
    <n v="5.6614024986778402"/>
  </r>
  <r>
    <s v="INCREMENTAL"/>
    <s v="Media"/>
    <m/>
    <m/>
    <m/>
    <m/>
    <x v="21"/>
    <x v="3"/>
    <s v="Brazil"/>
    <x v="19"/>
    <n v="0"/>
  </r>
  <r>
    <s v="INCREMENTAL"/>
    <s v="Media"/>
    <m/>
    <m/>
    <m/>
    <m/>
    <x v="22"/>
    <x v="0"/>
    <s v="Brazil"/>
    <x v="19"/>
    <n v="0"/>
  </r>
  <r>
    <s v="INCREMENTAL"/>
    <s v="Media"/>
    <m/>
    <m/>
    <m/>
    <m/>
    <x v="22"/>
    <x v="1"/>
    <s v="Brazil"/>
    <x v="19"/>
    <n v="0"/>
  </r>
  <r>
    <s v="INCREMENTAL"/>
    <s v="Media"/>
    <m/>
    <m/>
    <m/>
    <m/>
    <x v="22"/>
    <x v="2"/>
    <s v="Brazil"/>
    <x v="19"/>
    <n v="0"/>
  </r>
  <r>
    <s v="INCREMENTAL"/>
    <s v="Media"/>
    <m/>
    <m/>
    <m/>
    <m/>
    <x v="22"/>
    <x v="3"/>
    <s v="Brazil"/>
    <x v="19"/>
    <n v="0"/>
  </r>
  <r>
    <s v="INCREMENTAL"/>
    <s v="Media"/>
    <m/>
    <m/>
    <m/>
    <m/>
    <x v="23"/>
    <x v="0"/>
    <s v="Brazil"/>
    <x v="19"/>
    <n v="0"/>
  </r>
  <r>
    <s v="INCREMENTAL"/>
    <s v="Media"/>
    <m/>
    <m/>
    <m/>
    <m/>
    <x v="23"/>
    <x v="1"/>
    <s v="Brazil"/>
    <x v="19"/>
    <n v="0"/>
  </r>
  <r>
    <s v="INCREMENTAL"/>
    <s v="Media"/>
    <m/>
    <m/>
    <m/>
    <m/>
    <x v="23"/>
    <x v="2"/>
    <s v="Brazil"/>
    <x v="19"/>
    <n v="0"/>
  </r>
  <r>
    <s v="INCREMENTAL"/>
    <s v="Media"/>
    <m/>
    <m/>
    <m/>
    <m/>
    <x v="23"/>
    <x v="3"/>
    <s v="Brazil"/>
    <x v="19"/>
    <n v="0"/>
  </r>
  <r>
    <s v="INCREMENTAL"/>
    <s v="Media"/>
    <m/>
    <m/>
    <m/>
    <m/>
    <x v="24"/>
    <x v="0"/>
    <s v="Brazil"/>
    <x v="19"/>
    <n v="0"/>
  </r>
  <r>
    <s v="INCREMENTAL"/>
    <s v="Media"/>
    <m/>
    <m/>
    <m/>
    <m/>
    <x v="24"/>
    <x v="1"/>
    <s v="Brazil"/>
    <x v="19"/>
    <n v="0"/>
  </r>
  <r>
    <s v="INCREMENTAL"/>
    <s v="Media"/>
    <m/>
    <m/>
    <m/>
    <m/>
    <x v="24"/>
    <x v="2"/>
    <s v="Brazil"/>
    <x v="19"/>
    <n v="0"/>
  </r>
  <r>
    <s v="INCREMENTAL"/>
    <s v="Media"/>
    <m/>
    <m/>
    <m/>
    <m/>
    <x v="24"/>
    <x v="3"/>
    <s v="Brazil"/>
    <x v="19"/>
    <n v="0"/>
  </r>
  <r>
    <s v="BASE"/>
    <s v="BaseLine"/>
    <m/>
    <m/>
    <m/>
    <m/>
    <x v="25"/>
    <x v="0"/>
    <s v="Brazil"/>
    <x v="19"/>
    <n v="0"/>
  </r>
  <r>
    <s v="BASE"/>
    <s v="BaseLine"/>
    <m/>
    <m/>
    <m/>
    <m/>
    <x v="25"/>
    <x v="1"/>
    <s v="Brazil"/>
    <x v="19"/>
    <n v="318.764211274795"/>
  </r>
  <r>
    <s v="BASE"/>
    <s v="BaseLine"/>
    <m/>
    <m/>
    <m/>
    <m/>
    <x v="25"/>
    <x v="2"/>
    <s v="Brazil"/>
    <x v="19"/>
    <n v="0"/>
  </r>
  <r>
    <s v="BASE"/>
    <s v="BaseLine"/>
    <m/>
    <m/>
    <m/>
    <m/>
    <x v="25"/>
    <x v="3"/>
    <s v="Brazil"/>
    <x v="19"/>
    <n v="0"/>
  </r>
  <r>
    <s v="BASE"/>
    <s v="BaseLine"/>
    <m/>
    <m/>
    <m/>
    <m/>
    <x v="26"/>
    <x v="0"/>
    <s v="Brazil"/>
    <x v="19"/>
    <n v="0"/>
  </r>
  <r>
    <s v="BASE"/>
    <s v="BaseLine"/>
    <m/>
    <m/>
    <m/>
    <m/>
    <x v="26"/>
    <x v="1"/>
    <s v="Brazil"/>
    <x v="19"/>
    <n v="0"/>
  </r>
  <r>
    <s v="BASE"/>
    <s v="BaseLine"/>
    <m/>
    <m/>
    <m/>
    <m/>
    <x v="26"/>
    <x v="2"/>
    <s v="Brazil"/>
    <x v="19"/>
    <n v="0"/>
  </r>
  <r>
    <s v="BASE"/>
    <s v="BaseLine"/>
    <m/>
    <m/>
    <m/>
    <m/>
    <x v="26"/>
    <x v="3"/>
    <s v="Brazil"/>
    <x v="19"/>
    <n v="0"/>
  </r>
  <r>
    <s v="INCREMENTAL"/>
    <s v="Media"/>
    <m/>
    <m/>
    <m/>
    <m/>
    <x v="27"/>
    <x v="0"/>
    <s v="Brazil"/>
    <x v="19"/>
    <n v="0"/>
  </r>
  <r>
    <s v="INCREMENTAL"/>
    <s v="Media"/>
    <m/>
    <m/>
    <m/>
    <m/>
    <x v="27"/>
    <x v="1"/>
    <s v="Brazil"/>
    <x v="19"/>
    <n v="0"/>
  </r>
  <r>
    <s v="INCREMENTAL"/>
    <s v="Media"/>
    <m/>
    <m/>
    <m/>
    <m/>
    <x v="27"/>
    <x v="2"/>
    <s v="Brazil"/>
    <x v="19"/>
    <n v="0"/>
  </r>
  <r>
    <s v="INCREMENTAL"/>
    <s v="Media"/>
    <m/>
    <m/>
    <m/>
    <m/>
    <x v="27"/>
    <x v="3"/>
    <s v="Brazil"/>
    <x v="19"/>
    <n v="0"/>
  </r>
  <r>
    <s v="INCREMENTAL"/>
    <s v="Media"/>
    <m/>
    <m/>
    <m/>
    <m/>
    <x v="28"/>
    <x v="0"/>
    <s v="Brazil"/>
    <x v="19"/>
    <n v="0"/>
  </r>
  <r>
    <s v="INCREMENTAL"/>
    <s v="Media"/>
    <m/>
    <m/>
    <m/>
    <m/>
    <x v="28"/>
    <x v="1"/>
    <s v="Brazil"/>
    <x v="19"/>
    <n v="0"/>
  </r>
  <r>
    <s v="INCREMENTAL"/>
    <s v="Media"/>
    <m/>
    <m/>
    <m/>
    <m/>
    <x v="28"/>
    <x v="2"/>
    <s v="Brazil"/>
    <x v="19"/>
    <n v="0"/>
  </r>
  <r>
    <s v="INCREMENTAL"/>
    <s v="Media"/>
    <m/>
    <m/>
    <m/>
    <m/>
    <x v="28"/>
    <x v="3"/>
    <s v="Brazil"/>
    <x v="19"/>
    <n v="0"/>
  </r>
  <r>
    <s v="BASE"/>
    <s v="BaseLine"/>
    <m/>
    <m/>
    <m/>
    <m/>
    <x v="29"/>
    <x v="0"/>
    <s v="Brazil"/>
    <x v="19"/>
    <n v="0"/>
  </r>
  <r>
    <s v="BASE"/>
    <s v="BaseLine"/>
    <m/>
    <m/>
    <m/>
    <m/>
    <x v="29"/>
    <x v="1"/>
    <s v="Brazil"/>
    <x v="19"/>
    <n v="471.17089008314099"/>
  </r>
  <r>
    <s v="BASE"/>
    <s v="BaseLine"/>
    <m/>
    <m/>
    <m/>
    <m/>
    <x v="29"/>
    <x v="2"/>
    <s v="Brazil"/>
    <x v="19"/>
    <n v="0"/>
  </r>
  <r>
    <s v="BASE"/>
    <s v="BaseLine"/>
    <m/>
    <m/>
    <m/>
    <m/>
    <x v="29"/>
    <x v="3"/>
    <s v="Brazil"/>
    <x v="19"/>
    <n v="0"/>
  </r>
  <r>
    <s v="BASE"/>
    <s v="BaseLine"/>
    <m/>
    <m/>
    <m/>
    <m/>
    <x v="30"/>
    <x v="0"/>
    <s v="Brazil"/>
    <x v="19"/>
    <n v="0"/>
  </r>
  <r>
    <s v="BASE"/>
    <s v="BaseLine"/>
    <m/>
    <m/>
    <m/>
    <m/>
    <x v="30"/>
    <x v="1"/>
    <s v="Brazil"/>
    <x v="19"/>
    <n v="739.52205506248004"/>
  </r>
  <r>
    <s v="BASE"/>
    <s v="BaseLine"/>
    <m/>
    <m/>
    <m/>
    <m/>
    <x v="30"/>
    <x v="2"/>
    <s v="Brazil"/>
    <x v="19"/>
    <n v="0"/>
  </r>
  <r>
    <s v="BASE"/>
    <s v="BaseLine"/>
    <m/>
    <m/>
    <m/>
    <m/>
    <x v="30"/>
    <x v="3"/>
    <s v="Brazil"/>
    <x v="19"/>
    <n v="0"/>
  </r>
  <r>
    <s v="INCREMENTAL"/>
    <s v="Media"/>
    <m/>
    <m/>
    <m/>
    <m/>
    <x v="31"/>
    <x v="0"/>
    <s v="Brazil"/>
    <x v="19"/>
    <n v="0"/>
  </r>
  <r>
    <s v="INCREMENTAL"/>
    <s v="Media"/>
    <m/>
    <m/>
    <m/>
    <m/>
    <x v="31"/>
    <x v="1"/>
    <s v="Brazil"/>
    <x v="19"/>
    <n v="0"/>
  </r>
  <r>
    <s v="INCREMENTAL"/>
    <s v="Media"/>
    <m/>
    <m/>
    <m/>
    <m/>
    <x v="31"/>
    <x v="2"/>
    <s v="Brazil"/>
    <x v="19"/>
    <n v="0"/>
  </r>
  <r>
    <s v="INCREMENTAL"/>
    <s v="Media"/>
    <m/>
    <m/>
    <m/>
    <m/>
    <x v="31"/>
    <x v="3"/>
    <s v="Brazil"/>
    <x v="19"/>
    <n v="0"/>
  </r>
  <r>
    <m/>
    <m/>
    <m/>
    <m/>
    <m/>
    <m/>
    <x v="32"/>
    <x v="0"/>
    <s v="Brazil"/>
    <x v="19"/>
    <n v="1288.8368238743701"/>
  </r>
  <r>
    <m/>
    <m/>
    <m/>
    <m/>
    <m/>
    <m/>
    <x v="32"/>
    <x v="1"/>
    <s v="Brazil"/>
    <x v="19"/>
    <n v="943.82215052234096"/>
  </r>
  <r>
    <m/>
    <m/>
    <m/>
    <m/>
    <m/>
    <m/>
    <x v="32"/>
    <x v="2"/>
    <s v="Brazil"/>
    <x v="19"/>
    <n v="1761.1350863528301"/>
  </r>
  <r>
    <m/>
    <m/>
    <m/>
    <m/>
    <m/>
    <m/>
    <x v="32"/>
    <x v="3"/>
    <s v="Brazil"/>
    <x v="19"/>
    <n v="932.29799996955103"/>
  </r>
  <r>
    <s v="BASE"/>
    <s v="BaseLine"/>
    <m/>
    <m/>
    <m/>
    <m/>
    <x v="33"/>
    <x v="0"/>
    <s v="Brazil"/>
    <x v="19"/>
    <n v="-332.21550000333701"/>
  </r>
  <r>
    <s v="BASE"/>
    <s v="BaseLine"/>
    <m/>
    <m/>
    <m/>
    <m/>
    <x v="33"/>
    <x v="1"/>
    <s v="Brazil"/>
    <x v="19"/>
    <n v="-904.33322286536497"/>
  </r>
  <r>
    <s v="BASE"/>
    <s v="BaseLine"/>
    <m/>
    <m/>
    <m/>
    <m/>
    <x v="33"/>
    <x v="2"/>
    <s v="Brazil"/>
    <x v="19"/>
    <n v="-451.480875244473"/>
  </r>
  <r>
    <s v="BASE"/>
    <s v="BaseLine"/>
    <m/>
    <m/>
    <m/>
    <m/>
    <x v="33"/>
    <x v="3"/>
    <s v="Brazil"/>
    <x v="19"/>
    <n v="-281.98953990652501"/>
  </r>
  <r>
    <s v="BASE"/>
    <s v="BaseLine"/>
    <m/>
    <m/>
    <m/>
    <m/>
    <x v="34"/>
    <x v="0"/>
    <s v="Brazil"/>
    <x v="19"/>
    <n v="0"/>
  </r>
  <r>
    <s v="BASE"/>
    <s v="BaseLine"/>
    <m/>
    <m/>
    <m/>
    <m/>
    <x v="34"/>
    <x v="1"/>
    <s v="Brazil"/>
    <x v="19"/>
    <n v="0"/>
  </r>
  <r>
    <s v="BASE"/>
    <s v="BaseLine"/>
    <m/>
    <m/>
    <m/>
    <m/>
    <x v="34"/>
    <x v="2"/>
    <s v="Brazil"/>
    <x v="19"/>
    <n v="0"/>
  </r>
  <r>
    <s v="BASE"/>
    <s v="BaseLine"/>
    <m/>
    <m/>
    <m/>
    <m/>
    <x v="34"/>
    <x v="3"/>
    <s v="Brazil"/>
    <x v="19"/>
    <n v="0"/>
  </r>
  <r>
    <s v="BASE"/>
    <s v="BaseLine"/>
    <s v="NY"/>
    <m/>
    <m/>
    <m/>
    <x v="35"/>
    <x v="0"/>
    <s v="Brazil"/>
    <x v="19"/>
    <n v="0"/>
  </r>
  <r>
    <s v="BASE"/>
    <s v="BaseLine"/>
    <s v="NY"/>
    <m/>
    <m/>
    <m/>
    <x v="35"/>
    <x v="1"/>
    <s v="Brazil"/>
    <x v="19"/>
    <n v="0"/>
  </r>
  <r>
    <s v="BASE"/>
    <s v="BaseLine"/>
    <s v="NY"/>
    <m/>
    <m/>
    <m/>
    <x v="35"/>
    <x v="2"/>
    <s v="Brazil"/>
    <x v="19"/>
    <n v="0"/>
  </r>
  <r>
    <s v="BASE"/>
    <s v="BaseLine"/>
    <s v="NY"/>
    <m/>
    <m/>
    <m/>
    <x v="35"/>
    <x v="3"/>
    <s v="Brazil"/>
    <x v="19"/>
    <n v="0"/>
  </r>
  <r>
    <s v="BASE"/>
    <s v="BaseLine"/>
    <s v="PL_Dummy"/>
    <m/>
    <m/>
    <m/>
    <x v="36"/>
    <x v="0"/>
    <s v="Brazil"/>
    <x v="19"/>
    <n v="0"/>
  </r>
  <r>
    <s v="BASE"/>
    <s v="BaseLine"/>
    <s v="PL_Dummy"/>
    <m/>
    <m/>
    <m/>
    <x v="36"/>
    <x v="1"/>
    <s v="Brazil"/>
    <x v="19"/>
    <n v="0"/>
  </r>
  <r>
    <s v="BASE"/>
    <s v="BaseLine"/>
    <s v="PL_Dummy"/>
    <m/>
    <m/>
    <m/>
    <x v="36"/>
    <x v="2"/>
    <s v="Brazil"/>
    <x v="19"/>
    <n v="0"/>
  </r>
  <r>
    <s v="BASE"/>
    <s v="BaseLine"/>
    <s v="PL_Dummy"/>
    <m/>
    <m/>
    <m/>
    <x v="36"/>
    <x v="3"/>
    <s v="Brazil"/>
    <x v="19"/>
    <n v="0"/>
  </r>
  <r>
    <s v="BASE"/>
    <s v="BaseLine"/>
    <s v="PL_Dummy"/>
    <m/>
    <m/>
    <m/>
    <x v="37"/>
    <x v="0"/>
    <s v="Brazil"/>
    <x v="19"/>
    <n v="0"/>
  </r>
  <r>
    <s v="BASE"/>
    <s v="BaseLine"/>
    <s v="PL_Dummy"/>
    <m/>
    <m/>
    <m/>
    <x v="37"/>
    <x v="1"/>
    <s v="Brazil"/>
    <x v="19"/>
    <n v="0"/>
  </r>
  <r>
    <s v="BASE"/>
    <s v="BaseLine"/>
    <s v="PL_Dummy"/>
    <m/>
    <m/>
    <m/>
    <x v="37"/>
    <x v="2"/>
    <s v="Brazil"/>
    <x v="19"/>
    <n v="0"/>
  </r>
  <r>
    <s v="BASE"/>
    <s v="BaseLine"/>
    <s v="PL_Dummy"/>
    <m/>
    <m/>
    <m/>
    <x v="37"/>
    <x v="3"/>
    <s v="Brazil"/>
    <x v="19"/>
    <n v="0"/>
  </r>
  <r>
    <s v="BASE"/>
    <s v="BaseLine"/>
    <m/>
    <m/>
    <m/>
    <m/>
    <x v="38"/>
    <x v="0"/>
    <s v="Brazil"/>
    <x v="19"/>
    <n v="0"/>
  </r>
  <r>
    <s v="BASE"/>
    <s v="BaseLine"/>
    <m/>
    <m/>
    <m/>
    <m/>
    <x v="38"/>
    <x v="1"/>
    <s v="Brazil"/>
    <x v="19"/>
    <n v="0"/>
  </r>
  <r>
    <s v="BASE"/>
    <s v="BaseLine"/>
    <m/>
    <m/>
    <m/>
    <m/>
    <x v="38"/>
    <x v="2"/>
    <s v="Brazil"/>
    <x v="19"/>
    <n v="0"/>
  </r>
  <r>
    <s v="BASE"/>
    <s v="BaseLine"/>
    <m/>
    <m/>
    <m/>
    <m/>
    <x v="38"/>
    <x v="3"/>
    <s v="Brazil"/>
    <x v="19"/>
    <n v="0"/>
  </r>
  <r>
    <s v="BASE"/>
    <s v="BaseLine"/>
    <m/>
    <m/>
    <m/>
    <m/>
    <x v="39"/>
    <x v="0"/>
    <s v="Brazil"/>
    <x v="19"/>
    <n v="0"/>
  </r>
  <r>
    <s v="BASE"/>
    <s v="BaseLine"/>
    <m/>
    <m/>
    <m/>
    <m/>
    <x v="39"/>
    <x v="1"/>
    <s v="Brazil"/>
    <x v="19"/>
    <n v="0"/>
  </r>
  <r>
    <s v="BASE"/>
    <s v="BaseLine"/>
    <m/>
    <m/>
    <m/>
    <m/>
    <x v="39"/>
    <x v="2"/>
    <s v="Brazil"/>
    <x v="19"/>
    <n v="0"/>
  </r>
  <r>
    <s v="BASE"/>
    <s v="BaseLine"/>
    <m/>
    <m/>
    <m/>
    <m/>
    <x v="39"/>
    <x v="3"/>
    <s v="Brazil"/>
    <x v="19"/>
    <n v="0"/>
  </r>
  <r>
    <s v="BASE"/>
    <s v="BaseLine"/>
    <s v="PL_Dummy"/>
    <m/>
    <m/>
    <m/>
    <x v="40"/>
    <x v="0"/>
    <s v="Brazil"/>
    <x v="19"/>
    <n v="0"/>
  </r>
  <r>
    <s v="BASE"/>
    <s v="BaseLine"/>
    <s v="PL_Dummy"/>
    <m/>
    <m/>
    <m/>
    <x v="40"/>
    <x v="1"/>
    <s v="Brazil"/>
    <x v="19"/>
    <n v="0"/>
  </r>
  <r>
    <s v="BASE"/>
    <s v="BaseLine"/>
    <s v="PL_Dummy"/>
    <m/>
    <m/>
    <m/>
    <x v="40"/>
    <x v="2"/>
    <s v="Brazil"/>
    <x v="19"/>
    <n v="1777.6457767550301"/>
  </r>
  <r>
    <s v="BASE"/>
    <s v="BaseLine"/>
    <s v="PL_Dummy"/>
    <m/>
    <m/>
    <m/>
    <x v="40"/>
    <x v="3"/>
    <s v="Brazil"/>
    <x v="19"/>
    <n v="0"/>
  </r>
  <r>
    <s v="BASE"/>
    <s v="BaseLine"/>
    <m/>
    <m/>
    <m/>
    <m/>
    <x v="41"/>
    <x v="0"/>
    <s v="Brazil"/>
    <x v="19"/>
    <n v="0"/>
  </r>
  <r>
    <s v="BASE"/>
    <s v="BaseLine"/>
    <m/>
    <m/>
    <m/>
    <m/>
    <x v="41"/>
    <x v="1"/>
    <s v="Brazil"/>
    <x v="19"/>
    <n v="0"/>
  </r>
  <r>
    <s v="BASE"/>
    <s v="BaseLine"/>
    <m/>
    <m/>
    <m/>
    <m/>
    <x v="41"/>
    <x v="2"/>
    <s v="Brazil"/>
    <x v="19"/>
    <n v="3083.8183313219401"/>
  </r>
  <r>
    <s v="BASE"/>
    <s v="BaseLine"/>
    <m/>
    <m/>
    <m/>
    <m/>
    <x v="41"/>
    <x v="3"/>
    <s v="Brazil"/>
    <x v="19"/>
    <n v="0"/>
  </r>
  <r>
    <s v="BASE"/>
    <s v="BaseLine"/>
    <m/>
    <m/>
    <m/>
    <m/>
    <x v="42"/>
    <x v="0"/>
    <s v="Brazil"/>
    <x v="19"/>
    <n v="0"/>
  </r>
  <r>
    <s v="BASE"/>
    <s v="BaseLine"/>
    <m/>
    <m/>
    <m/>
    <m/>
    <x v="42"/>
    <x v="1"/>
    <s v="Brazil"/>
    <x v="19"/>
    <n v="0"/>
  </r>
  <r>
    <s v="BASE"/>
    <s v="BaseLine"/>
    <m/>
    <m/>
    <m/>
    <m/>
    <x v="42"/>
    <x v="2"/>
    <s v="Brazil"/>
    <x v="19"/>
    <n v="2109.1709332902701"/>
  </r>
  <r>
    <s v="BASE"/>
    <s v="BaseLine"/>
    <m/>
    <m/>
    <m/>
    <m/>
    <x v="42"/>
    <x v="3"/>
    <s v="Brazil"/>
    <x v="19"/>
    <n v="0"/>
  </r>
  <r>
    <s v="BASE"/>
    <s v="BaseLine"/>
    <m/>
    <m/>
    <m/>
    <m/>
    <x v="43"/>
    <x v="0"/>
    <s v="Brazil"/>
    <x v="19"/>
    <n v="0"/>
  </r>
  <r>
    <s v="BASE"/>
    <s v="BaseLine"/>
    <m/>
    <m/>
    <m/>
    <m/>
    <x v="43"/>
    <x v="1"/>
    <s v="Brazil"/>
    <x v="19"/>
    <n v="0"/>
  </r>
  <r>
    <s v="BASE"/>
    <s v="BaseLine"/>
    <m/>
    <m/>
    <m/>
    <m/>
    <x v="43"/>
    <x v="2"/>
    <s v="Brazil"/>
    <x v="19"/>
    <n v="0"/>
  </r>
  <r>
    <s v="BASE"/>
    <s v="BaseLine"/>
    <m/>
    <m/>
    <m/>
    <m/>
    <x v="43"/>
    <x v="3"/>
    <s v="Brazil"/>
    <x v="19"/>
    <n v="0"/>
  </r>
  <r>
    <s v="INCREMENTAL"/>
    <s v="Media"/>
    <m/>
    <m/>
    <m/>
    <m/>
    <x v="44"/>
    <x v="0"/>
    <s v="Brazil"/>
    <x v="19"/>
    <n v="0"/>
  </r>
  <r>
    <s v="INCREMENTAL"/>
    <s v="Media"/>
    <m/>
    <m/>
    <m/>
    <m/>
    <x v="44"/>
    <x v="1"/>
    <s v="Brazil"/>
    <x v="19"/>
    <n v="0"/>
  </r>
  <r>
    <s v="INCREMENTAL"/>
    <s v="Media"/>
    <m/>
    <m/>
    <m/>
    <m/>
    <x v="44"/>
    <x v="2"/>
    <s v="Brazil"/>
    <x v="19"/>
    <n v="0"/>
  </r>
  <r>
    <s v="INCREMENTAL"/>
    <s v="Media"/>
    <m/>
    <m/>
    <m/>
    <m/>
    <x v="44"/>
    <x v="3"/>
    <s v="Brazil"/>
    <x v="19"/>
    <n v="0"/>
  </r>
  <r>
    <s v="INCREMENTAL"/>
    <s v="Media"/>
    <m/>
    <m/>
    <m/>
    <m/>
    <x v="45"/>
    <x v="0"/>
    <s v="Brazil"/>
    <x v="19"/>
    <n v="0"/>
  </r>
  <r>
    <s v="INCREMENTAL"/>
    <s v="Media"/>
    <m/>
    <m/>
    <m/>
    <m/>
    <x v="45"/>
    <x v="1"/>
    <s v="Brazil"/>
    <x v="19"/>
    <n v="0"/>
  </r>
  <r>
    <s v="INCREMENTAL"/>
    <s v="Media"/>
    <m/>
    <m/>
    <m/>
    <m/>
    <x v="45"/>
    <x v="2"/>
    <s v="Brazil"/>
    <x v="19"/>
    <n v="0"/>
  </r>
  <r>
    <s v="INCREMENTAL"/>
    <s v="Media"/>
    <m/>
    <m/>
    <m/>
    <m/>
    <x v="45"/>
    <x v="3"/>
    <s v="Brazil"/>
    <x v="19"/>
    <n v="0"/>
  </r>
  <r>
    <s v="BASE"/>
    <s v="BaseLine"/>
    <m/>
    <m/>
    <m/>
    <m/>
    <x v="46"/>
    <x v="0"/>
    <s v="Brazil"/>
    <x v="19"/>
    <n v="0"/>
  </r>
  <r>
    <s v="BASE"/>
    <s v="BaseLine"/>
    <m/>
    <m/>
    <m/>
    <m/>
    <x v="46"/>
    <x v="1"/>
    <s v="Brazil"/>
    <x v="19"/>
    <n v="0"/>
  </r>
  <r>
    <s v="BASE"/>
    <s v="BaseLine"/>
    <m/>
    <m/>
    <m/>
    <m/>
    <x v="46"/>
    <x v="2"/>
    <s v="Brazil"/>
    <x v="19"/>
    <n v="0"/>
  </r>
  <r>
    <s v="BASE"/>
    <s v="BaseLine"/>
    <m/>
    <m/>
    <m/>
    <m/>
    <x v="46"/>
    <x v="3"/>
    <s v="Brazil"/>
    <x v="19"/>
    <n v="0"/>
  </r>
  <r>
    <s v="INCREMENTAL"/>
    <s v="Media"/>
    <m/>
    <m/>
    <m/>
    <m/>
    <x v="47"/>
    <x v="0"/>
    <s v="Brazil"/>
    <x v="19"/>
    <n v="0"/>
  </r>
  <r>
    <s v="INCREMENTAL"/>
    <s v="Media"/>
    <m/>
    <m/>
    <m/>
    <m/>
    <x v="47"/>
    <x v="1"/>
    <s v="Brazil"/>
    <x v="19"/>
    <n v="0"/>
  </r>
  <r>
    <s v="INCREMENTAL"/>
    <s v="Media"/>
    <m/>
    <m/>
    <m/>
    <m/>
    <x v="47"/>
    <x v="2"/>
    <s v="Brazil"/>
    <x v="19"/>
    <n v="0"/>
  </r>
  <r>
    <s v="INCREMENTAL"/>
    <s v="Media"/>
    <m/>
    <m/>
    <m/>
    <m/>
    <x v="47"/>
    <x v="3"/>
    <s v="Brazil"/>
    <x v="19"/>
    <n v="0"/>
  </r>
  <r>
    <s v="INCREMENTAL"/>
    <s v="Media"/>
    <m/>
    <m/>
    <m/>
    <m/>
    <x v="48"/>
    <x v="0"/>
    <s v="Brazil"/>
    <x v="19"/>
    <n v="0"/>
  </r>
  <r>
    <s v="INCREMENTAL"/>
    <s v="Media"/>
    <m/>
    <m/>
    <m/>
    <m/>
    <x v="48"/>
    <x v="1"/>
    <s v="Brazil"/>
    <x v="19"/>
    <n v="0"/>
  </r>
  <r>
    <s v="INCREMENTAL"/>
    <s v="Media"/>
    <m/>
    <m/>
    <m/>
    <m/>
    <x v="48"/>
    <x v="2"/>
    <s v="Brazil"/>
    <x v="19"/>
    <n v="0"/>
  </r>
  <r>
    <s v="INCREMENTAL"/>
    <s v="Media"/>
    <m/>
    <m/>
    <m/>
    <m/>
    <x v="48"/>
    <x v="3"/>
    <s v="Brazil"/>
    <x v="19"/>
    <n v="0"/>
  </r>
  <r>
    <s v="INCREMENTAL"/>
    <s v="Media"/>
    <m/>
    <m/>
    <m/>
    <m/>
    <x v="49"/>
    <x v="0"/>
    <s v="Brazil"/>
    <x v="19"/>
    <n v="0"/>
  </r>
  <r>
    <s v="INCREMENTAL"/>
    <s v="Media"/>
    <m/>
    <m/>
    <m/>
    <m/>
    <x v="49"/>
    <x v="1"/>
    <s v="Brazil"/>
    <x v="19"/>
    <n v="0"/>
  </r>
  <r>
    <s v="INCREMENTAL"/>
    <s v="Media"/>
    <m/>
    <m/>
    <m/>
    <m/>
    <x v="49"/>
    <x v="2"/>
    <s v="Brazil"/>
    <x v="19"/>
    <n v="0"/>
  </r>
  <r>
    <s v="INCREMENTAL"/>
    <s v="Media"/>
    <m/>
    <m/>
    <m/>
    <m/>
    <x v="49"/>
    <x v="3"/>
    <s v="Brazil"/>
    <x v="19"/>
    <n v="0"/>
  </r>
  <r>
    <s v="BASE"/>
    <s v="BaseLine"/>
    <m/>
    <m/>
    <m/>
    <m/>
    <x v="50"/>
    <x v="0"/>
    <s v="Brazil"/>
    <x v="19"/>
    <n v="0"/>
  </r>
  <r>
    <s v="BASE"/>
    <s v="BaseLine"/>
    <m/>
    <m/>
    <m/>
    <m/>
    <x v="50"/>
    <x v="1"/>
    <s v="Brazil"/>
    <x v="19"/>
    <n v="0"/>
  </r>
  <r>
    <s v="BASE"/>
    <s v="BaseLine"/>
    <m/>
    <m/>
    <m/>
    <m/>
    <x v="50"/>
    <x v="2"/>
    <s v="Brazil"/>
    <x v="19"/>
    <n v="0"/>
  </r>
  <r>
    <s v="BASE"/>
    <s v="BaseLine"/>
    <m/>
    <m/>
    <m/>
    <m/>
    <x v="50"/>
    <x v="3"/>
    <s v="Brazil"/>
    <x v="19"/>
    <n v="0"/>
  </r>
  <r>
    <s v="BASE"/>
    <s v="BaseLine"/>
    <m/>
    <m/>
    <m/>
    <m/>
    <x v="51"/>
    <x v="0"/>
    <s v="Brazil"/>
    <x v="19"/>
    <n v="0"/>
  </r>
  <r>
    <s v="BASE"/>
    <s v="BaseLine"/>
    <m/>
    <m/>
    <m/>
    <m/>
    <x v="51"/>
    <x v="1"/>
    <s v="Brazil"/>
    <x v="19"/>
    <n v="0"/>
  </r>
  <r>
    <s v="BASE"/>
    <s v="BaseLine"/>
    <m/>
    <m/>
    <m/>
    <m/>
    <x v="51"/>
    <x v="2"/>
    <s v="Brazil"/>
    <x v="19"/>
    <n v="0"/>
  </r>
  <r>
    <s v="BASE"/>
    <s v="BaseLine"/>
    <m/>
    <m/>
    <m/>
    <m/>
    <x v="51"/>
    <x v="3"/>
    <s v="Brazil"/>
    <x v="19"/>
    <n v="0"/>
  </r>
  <r>
    <s v="INCREMENTAL"/>
    <s v="Media"/>
    <m/>
    <m/>
    <m/>
    <m/>
    <x v="52"/>
    <x v="0"/>
    <s v="Brazil"/>
    <x v="19"/>
    <n v="0"/>
  </r>
  <r>
    <s v="INCREMENTAL"/>
    <s v="Media"/>
    <m/>
    <m/>
    <m/>
    <m/>
    <x v="52"/>
    <x v="1"/>
    <s v="Brazil"/>
    <x v="19"/>
    <n v="0"/>
  </r>
  <r>
    <s v="INCREMENTAL"/>
    <s v="Media"/>
    <m/>
    <m/>
    <m/>
    <m/>
    <x v="52"/>
    <x v="2"/>
    <s v="Brazil"/>
    <x v="19"/>
    <n v="0"/>
  </r>
  <r>
    <s v="INCREMENTAL"/>
    <s v="Media"/>
    <m/>
    <m/>
    <m/>
    <m/>
    <x v="52"/>
    <x v="3"/>
    <s v="Brazil"/>
    <x v="19"/>
    <n v="0"/>
  </r>
  <r>
    <s v="BASE"/>
    <s v="BaseLine"/>
    <m/>
    <m/>
    <m/>
    <m/>
    <x v="53"/>
    <x v="0"/>
    <s v="Brazil"/>
    <x v="19"/>
    <n v="-200.43040793281199"/>
  </r>
  <r>
    <s v="BASE"/>
    <s v="BaseLine"/>
    <m/>
    <m/>
    <m/>
    <m/>
    <x v="53"/>
    <x v="1"/>
    <s v="Brazil"/>
    <x v="19"/>
    <n v="-146.77626767099301"/>
  </r>
  <r>
    <s v="BASE"/>
    <s v="BaseLine"/>
    <m/>
    <m/>
    <m/>
    <m/>
    <x v="53"/>
    <x v="2"/>
    <s v="Brazil"/>
    <x v="19"/>
    <n v="-273.87875427191699"/>
  </r>
  <r>
    <s v="BASE"/>
    <s v="BaseLine"/>
    <m/>
    <m/>
    <m/>
    <m/>
    <x v="53"/>
    <x v="3"/>
    <s v="Brazil"/>
    <x v="19"/>
    <n v="-144.98411667593399"/>
  </r>
  <r>
    <s v="BASE"/>
    <s v="BaseLine"/>
    <m/>
    <m/>
    <m/>
    <m/>
    <x v="54"/>
    <x v="0"/>
    <s v="Brazil"/>
    <x v="19"/>
    <n v="-465.37788349287899"/>
  </r>
  <r>
    <s v="BASE"/>
    <s v="BaseLine"/>
    <m/>
    <m/>
    <m/>
    <m/>
    <x v="54"/>
    <x v="1"/>
    <s v="Brazil"/>
    <x v="19"/>
    <n v="-2322.8841545222799"/>
  </r>
  <r>
    <s v="BASE"/>
    <s v="BaseLine"/>
    <m/>
    <m/>
    <m/>
    <m/>
    <x v="54"/>
    <x v="2"/>
    <s v="Brazil"/>
    <x v="19"/>
    <n v="-2521.0931695250802"/>
  </r>
  <r>
    <s v="BASE"/>
    <s v="BaseLine"/>
    <m/>
    <m/>
    <m/>
    <m/>
    <x v="54"/>
    <x v="3"/>
    <s v="Brazil"/>
    <x v="19"/>
    <n v="-449.41112849553599"/>
  </r>
  <r>
    <s v="INCREMENTAL"/>
    <s v="Media"/>
    <m/>
    <m/>
    <m/>
    <m/>
    <x v="0"/>
    <x v="0"/>
    <s v="Brazil"/>
    <x v="20"/>
    <n v="0"/>
  </r>
  <r>
    <s v="INCREMENTAL"/>
    <s v="Media"/>
    <m/>
    <m/>
    <m/>
    <m/>
    <x v="0"/>
    <x v="1"/>
    <s v="Brazil"/>
    <x v="20"/>
    <n v="0"/>
  </r>
  <r>
    <s v="INCREMENTAL"/>
    <s v="Media"/>
    <m/>
    <m/>
    <m/>
    <m/>
    <x v="0"/>
    <x v="2"/>
    <s v="Brazil"/>
    <x v="20"/>
    <n v="0"/>
  </r>
  <r>
    <s v="INCREMENTAL"/>
    <s v="Media"/>
    <m/>
    <m/>
    <m/>
    <m/>
    <x v="0"/>
    <x v="3"/>
    <s v="Brazil"/>
    <x v="20"/>
    <n v="0"/>
  </r>
  <r>
    <s v="INCREMENTAL"/>
    <s v="Media"/>
    <m/>
    <m/>
    <m/>
    <m/>
    <x v="1"/>
    <x v="0"/>
    <s v="Brazil"/>
    <x v="20"/>
    <n v="0"/>
  </r>
  <r>
    <s v="INCREMENTAL"/>
    <s v="Media"/>
    <m/>
    <m/>
    <m/>
    <m/>
    <x v="1"/>
    <x v="1"/>
    <s v="Brazil"/>
    <x v="20"/>
    <n v="0"/>
  </r>
  <r>
    <s v="INCREMENTAL"/>
    <s v="Media"/>
    <m/>
    <m/>
    <m/>
    <m/>
    <x v="1"/>
    <x v="2"/>
    <s v="Brazil"/>
    <x v="20"/>
    <n v="0"/>
  </r>
  <r>
    <s v="INCREMENTAL"/>
    <s v="Media"/>
    <m/>
    <m/>
    <m/>
    <m/>
    <x v="1"/>
    <x v="3"/>
    <s v="Brazil"/>
    <x v="20"/>
    <n v="0"/>
  </r>
  <r>
    <s v="INCREMENTAL"/>
    <s v="Media"/>
    <m/>
    <m/>
    <m/>
    <m/>
    <x v="2"/>
    <x v="0"/>
    <s v="Brazil"/>
    <x v="20"/>
    <n v="0"/>
  </r>
  <r>
    <s v="INCREMENTAL"/>
    <s v="Media"/>
    <m/>
    <m/>
    <m/>
    <m/>
    <x v="2"/>
    <x v="1"/>
    <s v="Brazil"/>
    <x v="20"/>
    <n v="0"/>
  </r>
  <r>
    <s v="INCREMENTAL"/>
    <s v="Media"/>
    <m/>
    <m/>
    <m/>
    <m/>
    <x v="2"/>
    <x v="2"/>
    <s v="Brazil"/>
    <x v="20"/>
    <n v="0"/>
  </r>
  <r>
    <s v="INCREMENTAL"/>
    <s v="Media"/>
    <m/>
    <m/>
    <m/>
    <m/>
    <x v="2"/>
    <x v="3"/>
    <s v="Brazil"/>
    <x v="20"/>
    <n v="0"/>
  </r>
  <r>
    <s v="BASE"/>
    <s v="BaseLine"/>
    <m/>
    <m/>
    <m/>
    <m/>
    <x v="3"/>
    <x v="0"/>
    <s v="Brazil"/>
    <x v="20"/>
    <n v="0"/>
  </r>
  <r>
    <s v="BASE"/>
    <s v="BaseLine"/>
    <m/>
    <m/>
    <m/>
    <m/>
    <x v="3"/>
    <x v="1"/>
    <s v="Brazil"/>
    <x v="20"/>
    <n v="0"/>
  </r>
  <r>
    <s v="BASE"/>
    <s v="BaseLine"/>
    <m/>
    <m/>
    <m/>
    <m/>
    <x v="3"/>
    <x v="2"/>
    <s v="Brazil"/>
    <x v="20"/>
    <n v="0"/>
  </r>
  <r>
    <s v="BASE"/>
    <s v="BaseLine"/>
    <m/>
    <m/>
    <m/>
    <m/>
    <x v="3"/>
    <x v="3"/>
    <s v="Brazil"/>
    <x v="20"/>
    <n v="0"/>
  </r>
  <r>
    <s v="BASE"/>
    <s v="BaseLine"/>
    <m/>
    <m/>
    <m/>
    <m/>
    <x v="4"/>
    <x v="0"/>
    <s v="Brazil"/>
    <x v="20"/>
    <n v="0"/>
  </r>
  <r>
    <s v="BASE"/>
    <s v="BaseLine"/>
    <m/>
    <m/>
    <m/>
    <m/>
    <x v="4"/>
    <x v="1"/>
    <s v="Brazil"/>
    <x v="20"/>
    <n v="0"/>
  </r>
  <r>
    <s v="BASE"/>
    <s v="BaseLine"/>
    <m/>
    <m/>
    <m/>
    <m/>
    <x v="4"/>
    <x v="2"/>
    <s v="Brazil"/>
    <x v="20"/>
    <n v="0"/>
  </r>
  <r>
    <s v="BASE"/>
    <s v="BaseLine"/>
    <m/>
    <m/>
    <m/>
    <m/>
    <x v="4"/>
    <x v="3"/>
    <s v="Brazil"/>
    <x v="20"/>
    <n v="0"/>
  </r>
  <r>
    <s v="BASE"/>
    <s v="BaseLine"/>
    <m/>
    <m/>
    <m/>
    <m/>
    <x v="5"/>
    <x v="0"/>
    <s v="Brazil"/>
    <x v="20"/>
    <n v="0"/>
  </r>
  <r>
    <s v="BASE"/>
    <s v="BaseLine"/>
    <m/>
    <m/>
    <m/>
    <m/>
    <x v="5"/>
    <x v="1"/>
    <s v="Brazil"/>
    <x v="20"/>
    <n v="0"/>
  </r>
  <r>
    <s v="BASE"/>
    <s v="BaseLine"/>
    <m/>
    <m/>
    <m/>
    <m/>
    <x v="5"/>
    <x v="2"/>
    <s v="Brazil"/>
    <x v="20"/>
    <n v="0"/>
  </r>
  <r>
    <s v="BASE"/>
    <s v="BaseLine"/>
    <m/>
    <m/>
    <m/>
    <m/>
    <x v="5"/>
    <x v="3"/>
    <s v="Brazil"/>
    <x v="20"/>
    <n v="0"/>
  </r>
  <r>
    <s v="BASE"/>
    <s v="BaseLine"/>
    <m/>
    <m/>
    <m/>
    <m/>
    <x v="6"/>
    <x v="0"/>
    <s v="Brazil"/>
    <x v="20"/>
    <n v="0"/>
  </r>
  <r>
    <s v="BASE"/>
    <s v="BaseLine"/>
    <m/>
    <m/>
    <m/>
    <m/>
    <x v="6"/>
    <x v="1"/>
    <s v="Brazil"/>
    <x v="20"/>
    <n v="0"/>
  </r>
  <r>
    <s v="BASE"/>
    <s v="BaseLine"/>
    <m/>
    <m/>
    <m/>
    <m/>
    <x v="6"/>
    <x v="2"/>
    <s v="Brazil"/>
    <x v="20"/>
    <n v="0"/>
  </r>
  <r>
    <s v="BASE"/>
    <s v="BaseLine"/>
    <m/>
    <m/>
    <m/>
    <m/>
    <x v="6"/>
    <x v="3"/>
    <s v="Brazil"/>
    <x v="20"/>
    <n v="0"/>
  </r>
  <r>
    <s v="BASE"/>
    <s v="BaseLine"/>
    <m/>
    <m/>
    <m/>
    <m/>
    <x v="7"/>
    <x v="0"/>
    <s v="Brazil"/>
    <x v="20"/>
    <n v="0"/>
  </r>
  <r>
    <s v="BASE"/>
    <s v="BaseLine"/>
    <m/>
    <m/>
    <m/>
    <m/>
    <x v="7"/>
    <x v="1"/>
    <s v="Brazil"/>
    <x v="20"/>
    <n v="0"/>
  </r>
  <r>
    <s v="BASE"/>
    <s v="BaseLine"/>
    <m/>
    <m/>
    <m/>
    <m/>
    <x v="7"/>
    <x v="2"/>
    <s v="Brazil"/>
    <x v="20"/>
    <n v="0"/>
  </r>
  <r>
    <s v="BASE"/>
    <s v="BaseLine"/>
    <m/>
    <m/>
    <m/>
    <m/>
    <x v="7"/>
    <x v="3"/>
    <s v="Brazil"/>
    <x v="20"/>
    <n v="0"/>
  </r>
  <r>
    <s v="BASE"/>
    <s v="BaseLine"/>
    <m/>
    <m/>
    <m/>
    <m/>
    <x v="8"/>
    <x v="0"/>
    <s v="Brazil"/>
    <x v="20"/>
    <n v="344.82921824461698"/>
  </r>
  <r>
    <s v="BASE"/>
    <s v="BaseLine"/>
    <m/>
    <m/>
    <m/>
    <m/>
    <x v="8"/>
    <x v="1"/>
    <s v="Brazil"/>
    <x v="20"/>
    <n v="0"/>
  </r>
  <r>
    <s v="BASE"/>
    <s v="BaseLine"/>
    <m/>
    <m/>
    <m/>
    <m/>
    <x v="8"/>
    <x v="2"/>
    <s v="Brazil"/>
    <x v="20"/>
    <n v="0"/>
  </r>
  <r>
    <s v="BASE"/>
    <s v="BaseLine"/>
    <m/>
    <m/>
    <m/>
    <m/>
    <x v="8"/>
    <x v="3"/>
    <s v="Brazil"/>
    <x v="20"/>
    <n v="0"/>
  </r>
  <r>
    <s v="INCREMENTAL"/>
    <s v="Media"/>
    <m/>
    <m/>
    <m/>
    <m/>
    <x v="9"/>
    <x v="0"/>
    <s v="Brazil"/>
    <x v="20"/>
    <n v="0"/>
  </r>
  <r>
    <s v="INCREMENTAL"/>
    <s v="Media"/>
    <m/>
    <m/>
    <m/>
    <m/>
    <x v="9"/>
    <x v="1"/>
    <s v="Brazil"/>
    <x v="20"/>
    <n v="0"/>
  </r>
  <r>
    <s v="INCREMENTAL"/>
    <s v="Media"/>
    <m/>
    <m/>
    <m/>
    <m/>
    <x v="9"/>
    <x v="2"/>
    <s v="Brazil"/>
    <x v="20"/>
    <n v="0"/>
  </r>
  <r>
    <s v="INCREMENTAL"/>
    <s v="Media"/>
    <m/>
    <m/>
    <m/>
    <m/>
    <x v="9"/>
    <x v="3"/>
    <s v="Brazil"/>
    <x v="20"/>
    <n v="0"/>
  </r>
  <r>
    <s v="BASE"/>
    <s v="Price"/>
    <m/>
    <m/>
    <m/>
    <m/>
    <x v="10"/>
    <x v="0"/>
    <s v="Brazil"/>
    <x v="20"/>
    <n v="-971.43026418831096"/>
  </r>
  <r>
    <s v="BASE"/>
    <s v="Price"/>
    <m/>
    <m/>
    <m/>
    <m/>
    <x v="10"/>
    <x v="1"/>
    <s v="Brazil"/>
    <x v="20"/>
    <n v="0"/>
  </r>
  <r>
    <s v="BASE"/>
    <s v="Price"/>
    <m/>
    <m/>
    <m/>
    <m/>
    <x v="10"/>
    <x v="2"/>
    <s v="Brazil"/>
    <x v="20"/>
    <n v="0"/>
  </r>
  <r>
    <s v="BASE"/>
    <s v="Price"/>
    <m/>
    <m/>
    <m/>
    <m/>
    <x v="10"/>
    <x v="3"/>
    <s v="Brazil"/>
    <x v="20"/>
    <n v="0"/>
  </r>
  <r>
    <s v="BASE"/>
    <s v="Price"/>
    <m/>
    <m/>
    <m/>
    <m/>
    <x v="11"/>
    <x v="0"/>
    <s v="Brazil"/>
    <x v="20"/>
    <n v="0"/>
  </r>
  <r>
    <s v="BASE"/>
    <s v="Price"/>
    <m/>
    <m/>
    <m/>
    <m/>
    <x v="11"/>
    <x v="1"/>
    <s v="Brazil"/>
    <x v="20"/>
    <n v="0"/>
  </r>
  <r>
    <s v="BASE"/>
    <s v="Price"/>
    <m/>
    <m/>
    <m/>
    <m/>
    <x v="11"/>
    <x v="2"/>
    <s v="Brazil"/>
    <x v="20"/>
    <n v="0"/>
  </r>
  <r>
    <s v="BASE"/>
    <s v="Price"/>
    <m/>
    <m/>
    <m/>
    <m/>
    <x v="11"/>
    <x v="3"/>
    <s v="Brazil"/>
    <x v="20"/>
    <n v="0"/>
  </r>
  <r>
    <s v="BASE"/>
    <s v="BaseLine"/>
    <m/>
    <m/>
    <m/>
    <m/>
    <x v="12"/>
    <x v="0"/>
    <s v="Brazil"/>
    <x v="20"/>
    <n v="315.60331704119199"/>
  </r>
  <r>
    <s v="BASE"/>
    <s v="BaseLine"/>
    <m/>
    <m/>
    <m/>
    <m/>
    <x v="12"/>
    <x v="1"/>
    <s v="Brazil"/>
    <x v="20"/>
    <n v="568.95634939398303"/>
  </r>
  <r>
    <s v="BASE"/>
    <s v="BaseLine"/>
    <m/>
    <m/>
    <m/>
    <m/>
    <x v="12"/>
    <x v="2"/>
    <s v="Brazil"/>
    <x v="20"/>
    <n v="697.51153866138702"/>
  </r>
  <r>
    <s v="BASE"/>
    <s v="BaseLine"/>
    <m/>
    <m/>
    <m/>
    <m/>
    <x v="12"/>
    <x v="3"/>
    <s v="Brazil"/>
    <x v="20"/>
    <n v="18.4743555617762"/>
  </r>
  <r>
    <s v="INCREMENTAL"/>
    <s v="Media"/>
    <m/>
    <m/>
    <m/>
    <m/>
    <x v="13"/>
    <x v="0"/>
    <s v="Brazil"/>
    <x v="20"/>
    <n v="107.899457198962"/>
  </r>
  <r>
    <s v="INCREMENTAL"/>
    <s v="Media"/>
    <m/>
    <m/>
    <m/>
    <m/>
    <x v="13"/>
    <x v="1"/>
    <s v="Brazil"/>
    <x v="20"/>
    <n v="133.66582668770599"/>
  </r>
  <r>
    <s v="INCREMENTAL"/>
    <s v="Media"/>
    <m/>
    <m/>
    <m/>
    <m/>
    <x v="13"/>
    <x v="2"/>
    <s v="Brazil"/>
    <x v="20"/>
    <n v="118.807165155601"/>
  </r>
  <r>
    <s v="INCREMENTAL"/>
    <s v="Media"/>
    <m/>
    <m/>
    <m/>
    <m/>
    <x v="13"/>
    <x v="3"/>
    <s v="Brazil"/>
    <x v="20"/>
    <n v="0"/>
  </r>
  <r>
    <s v="INCREMENTAL"/>
    <s v="Media"/>
    <m/>
    <m/>
    <m/>
    <m/>
    <x v="14"/>
    <x v="0"/>
    <s v="Brazil"/>
    <x v="20"/>
    <n v="0"/>
  </r>
  <r>
    <s v="INCREMENTAL"/>
    <s v="Media"/>
    <m/>
    <m/>
    <m/>
    <m/>
    <x v="14"/>
    <x v="1"/>
    <s v="Brazil"/>
    <x v="20"/>
    <n v="0"/>
  </r>
  <r>
    <s v="INCREMENTAL"/>
    <s v="Media"/>
    <m/>
    <m/>
    <m/>
    <m/>
    <x v="14"/>
    <x v="2"/>
    <s v="Brazil"/>
    <x v="20"/>
    <n v="0"/>
  </r>
  <r>
    <s v="INCREMENTAL"/>
    <s v="Media"/>
    <m/>
    <m/>
    <m/>
    <m/>
    <x v="14"/>
    <x v="3"/>
    <s v="Brazil"/>
    <x v="20"/>
    <n v="0"/>
  </r>
  <r>
    <s v="INCREMENTAL"/>
    <s v="Media"/>
    <m/>
    <m/>
    <m/>
    <m/>
    <x v="15"/>
    <x v="0"/>
    <s v="Brazil"/>
    <x v="20"/>
    <n v="17.063478251855798"/>
  </r>
  <r>
    <s v="INCREMENTAL"/>
    <s v="Media"/>
    <m/>
    <m/>
    <m/>
    <m/>
    <x v="15"/>
    <x v="1"/>
    <s v="Brazil"/>
    <x v="20"/>
    <n v="15.7906052182166"/>
  </r>
  <r>
    <s v="INCREMENTAL"/>
    <s v="Media"/>
    <m/>
    <m/>
    <m/>
    <m/>
    <x v="15"/>
    <x v="2"/>
    <s v="Brazil"/>
    <x v="20"/>
    <n v="10.772085122623"/>
  </r>
  <r>
    <s v="INCREMENTAL"/>
    <s v="Media"/>
    <m/>
    <m/>
    <m/>
    <m/>
    <x v="15"/>
    <x v="3"/>
    <s v="Brazil"/>
    <x v="20"/>
    <n v="0"/>
  </r>
  <r>
    <s v="INCREMENTAL"/>
    <s v="Media"/>
    <m/>
    <m/>
    <m/>
    <m/>
    <x v="16"/>
    <x v="0"/>
    <s v="Brazil"/>
    <x v="20"/>
    <n v="0"/>
  </r>
  <r>
    <s v="INCREMENTAL"/>
    <s v="Media"/>
    <m/>
    <m/>
    <m/>
    <m/>
    <x v="16"/>
    <x v="1"/>
    <s v="Brazil"/>
    <x v="20"/>
    <n v="0"/>
  </r>
  <r>
    <s v="INCREMENTAL"/>
    <s v="Media"/>
    <m/>
    <m/>
    <m/>
    <m/>
    <x v="16"/>
    <x v="2"/>
    <s v="Brazil"/>
    <x v="20"/>
    <n v="0"/>
  </r>
  <r>
    <s v="INCREMENTAL"/>
    <s v="Media"/>
    <m/>
    <m/>
    <m/>
    <m/>
    <x v="16"/>
    <x v="3"/>
    <s v="Brazil"/>
    <x v="20"/>
    <n v="0"/>
  </r>
  <r>
    <s v="INCREMENTAL"/>
    <s v="Media"/>
    <m/>
    <m/>
    <m/>
    <m/>
    <x v="17"/>
    <x v="0"/>
    <s v="Brazil"/>
    <x v="20"/>
    <n v="262.416764023312"/>
  </r>
  <r>
    <s v="INCREMENTAL"/>
    <s v="Media"/>
    <m/>
    <m/>
    <m/>
    <m/>
    <x v="17"/>
    <x v="1"/>
    <s v="Brazil"/>
    <x v="20"/>
    <n v="160.90358475238"/>
  </r>
  <r>
    <s v="INCREMENTAL"/>
    <s v="Media"/>
    <m/>
    <m/>
    <m/>
    <m/>
    <x v="17"/>
    <x v="2"/>
    <s v="Brazil"/>
    <x v="20"/>
    <n v="161.49176941676001"/>
  </r>
  <r>
    <s v="INCREMENTAL"/>
    <s v="Media"/>
    <m/>
    <m/>
    <m/>
    <m/>
    <x v="17"/>
    <x v="3"/>
    <s v="Brazil"/>
    <x v="20"/>
    <n v="0"/>
  </r>
  <r>
    <s v="INCREMENTAL"/>
    <s v="Media"/>
    <m/>
    <m/>
    <m/>
    <m/>
    <x v="18"/>
    <x v="0"/>
    <s v="Brazil"/>
    <x v="20"/>
    <n v="0"/>
  </r>
  <r>
    <s v="INCREMENTAL"/>
    <s v="Media"/>
    <m/>
    <m/>
    <m/>
    <m/>
    <x v="18"/>
    <x v="1"/>
    <s v="Brazil"/>
    <x v="20"/>
    <n v="0"/>
  </r>
  <r>
    <s v="INCREMENTAL"/>
    <s v="Media"/>
    <m/>
    <m/>
    <m/>
    <m/>
    <x v="18"/>
    <x v="2"/>
    <s v="Brazil"/>
    <x v="20"/>
    <n v="0"/>
  </r>
  <r>
    <s v="INCREMENTAL"/>
    <s v="Media"/>
    <m/>
    <m/>
    <m/>
    <m/>
    <x v="18"/>
    <x v="3"/>
    <s v="Brazil"/>
    <x v="20"/>
    <n v="0"/>
  </r>
  <r>
    <s v="INCREMENTAL"/>
    <s v="Media"/>
    <m/>
    <m/>
    <m/>
    <m/>
    <x v="19"/>
    <x v="0"/>
    <s v="Brazil"/>
    <x v="20"/>
    <n v="18.757585462153099"/>
  </r>
  <r>
    <s v="INCREMENTAL"/>
    <s v="Media"/>
    <m/>
    <m/>
    <m/>
    <m/>
    <x v="19"/>
    <x v="1"/>
    <s v="Brazil"/>
    <x v="20"/>
    <n v="21.3296988626999"/>
  </r>
  <r>
    <s v="INCREMENTAL"/>
    <s v="Media"/>
    <m/>
    <m/>
    <m/>
    <m/>
    <x v="19"/>
    <x v="2"/>
    <s v="Brazil"/>
    <x v="20"/>
    <n v="20.113533034453699"/>
  </r>
  <r>
    <s v="INCREMENTAL"/>
    <s v="Media"/>
    <m/>
    <m/>
    <m/>
    <m/>
    <x v="19"/>
    <x v="3"/>
    <s v="Brazil"/>
    <x v="20"/>
    <n v="0"/>
  </r>
  <r>
    <s v="INCREMENTAL"/>
    <s v="Media"/>
    <m/>
    <m/>
    <m/>
    <m/>
    <x v="20"/>
    <x v="0"/>
    <s v="Brazil"/>
    <x v="20"/>
    <n v="0"/>
  </r>
  <r>
    <s v="INCREMENTAL"/>
    <s v="Media"/>
    <m/>
    <m/>
    <m/>
    <m/>
    <x v="20"/>
    <x v="1"/>
    <s v="Brazil"/>
    <x v="20"/>
    <n v="0"/>
  </r>
  <r>
    <s v="INCREMENTAL"/>
    <s v="Media"/>
    <m/>
    <m/>
    <m/>
    <m/>
    <x v="20"/>
    <x v="2"/>
    <s v="Brazil"/>
    <x v="20"/>
    <n v="0"/>
  </r>
  <r>
    <s v="INCREMENTAL"/>
    <s v="Media"/>
    <m/>
    <m/>
    <m/>
    <m/>
    <x v="20"/>
    <x v="3"/>
    <s v="Brazil"/>
    <x v="20"/>
    <n v="0"/>
  </r>
  <r>
    <s v="INCREMENTAL"/>
    <s v="Media"/>
    <m/>
    <m/>
    <m/>
    <m/>
    <x v="21"/>
    <x v="0"/>
    <s v="Brazil"/>
    <x v="20"/>
    <n v="9.1395021542802706"/>
  </r>
  <r>
    <s v="INCREMENTAL"/>
    <s v="Media"/>
    <m/>
    <m/>
    <m/>
    <m/>
    <x v="21"/>
    <x v="1"/>
    <s v="Brazil"/>
    <x v="20"/>
    <n v="8.9261346412853797"/>
  </r>
  <r>
    <s v="INCREMENTAL"/>
    <s v="Media"/>
    <m/>
    <m/>
    <m/>
    <m/>
    <x v="21"/>
    <x v="2"/>
    <s v="Brazil"/>
    <x v="20"/>
    <n v="8.4674365690395401"/>
  </r>
  <r>
    <s v="INCREMENTAL"/>
    <s v="Media"/>
    <m/>
    <m/>
    <m/>
    <m/>
    <x v="21"/>
    <x v="3"/>
    <s v="Brazil"/>
    <x v="20"/>
    <n v="0"/>
  </r>
  <r>
    <s v="INCREMENTAL"/>
    <s v="Media"/>
    <m/>
    <m/>
    <m/>
    <m/>
    <x v="22"/>
    <x v="0"/>
    <s v="Brazil"/>
    <x v="20"/>
    <n v="0"/>
  </r>
  <r>
    <s v="INCREMENTAL"/>
    <s v="Media"/>
    <m/>
    <m/>
    <m/>
    <m/>
    <x v="22"/>
    <x v="1"/>
    <s v="Brazil"/>
    <x v="20"/>
    <n v="0"/>
  </r>
  <r>
    <s v="INCREMENTAL"/>
    <s v="Media"/>
    <m/>
    <m/>
    <m/>
    <m/>
    <x v="22"/>
    <x v="2"/>
    <s v="Brazil"/>
    <x v="20"/>
    <n v="0"/>
  </r>
  <r>
    <s v="INCREMENTAL"/>
    <s v="Media"/>
    <m/>
    <m/>
    <m/>
    <m/>
    <x v="22"/>
    <x v="3"/>
    <s v="Brazil"/>
    <x v="20"/>
    <n v="0"/>
  </r>
  <r>
    <s v="INCREMENTAL"/>
    <s v="Media"/>
    <m/>
    <m/>
    <m/>
    <m/>
    <x v="23"/>
    <x v="0"/>
    <s v="Brazil"/>
    <x v="20"/>
    <n v="0"/>
  </r>
  <r>
    <s v="INCREMENTAL"/>
    <s v="Media"/>
    <m/>
    <m/>
    <m/>
    <m/>
    <x v="23"/>
    <x v="1"/>
    <s v="Brazil"/>
    <x v="20"/>
    <n v="0"/>
  </r>
  <r>
    <s v="INCREMENTAL"/>
    <s v="Media"/>
    <m/>
    <m/>
    <m/>
    <m/>
    <x v="23"/>
    <x v="2"/>
    <s v="Brazil"/>
    <x v="20"/>
    <n v="0"/>
  </r>
  <r>
    <s v="INCREMENTAL"/>
    <s v="Media"/>
    <m/>
    <m/>
    <m/>
    <m/>
    <x v="23"/>
    <x v="3"/>
    <s v="Brazil"/>
    <x v="20"/>
    <n v="0"/>
  </r>
  <r>
    <s v="INCREMENTAL"/>
    <s v="Media"/>
    <m/>
    <m/>
    <m/>
    <m/>
    <x v="24"/>
    <x v="0"/>
    <s v="Brazil"/>
    <x v="20"/>
    <n v="0"/>
  </r>
  <r>
    <s v="INCREMENTAL"/>
    <s v="Media"/>
    <m/>
    <m/>
    <m/>
    <m/>
    <x v="24"/>
    <x v="1"/>
    <s v="Brazil"/>
    <x v="20"/>
    <n v="0"/>
  </r>
  <r>
    <s v="INCREMENTAL"/>
    <s v="Media"/>
    <m/>
    <m/>
    <m/>
    <m/>
    <x v="24"/>
    <x v="2"/>
    <s v="Brazil"/>
    <x v="20"/>
    <n v="0"/>
  </r>
  <r>
    <s v="INCREMENTAL"/>
    <s v="Media"/>
    <m/>
    <m/>
    <m/>
    <m/>
    <x v="24"/>
    <x v="3"/>
    <s v="Brazil"/>
    <x v="20"/>
    <n v="0"/>
  </r>
  <r>
    <s v="BASE"/>
    <s v="BaseLine"/>
    <m/>
    <m/>
    <m/>
    <m/>
    <x v="25"/>
    <x v="0"/>
    <s v="Brazil"/>
    <x v="20"/>
    <n v="0"/>
  </r>
  <r>
    <s v="BASE"/>
    <s v="BaseLine"/>
    <m/>
    <m/>
    <m/>
    <m/>
    <x v="25"/>
    <x v="1"/>
    <s v="Brazil"/>
    <x v="20"/>
    <n v="318.764211274795"/>
  </r>
  <r>
    <s v="BASE"/>
    <s v="BaseLine"/>
    <m/>
    <m/>
    <m/>
    <m/>
    <x v="25"/>
    <x v="2"/>
    <s v="Brazil"/>
    <x v="20"/>
    <n v="0"/>
  </r>
  <r>
    <s v="BASE"/>
    <s v="BaseLine"/>
    <m/>
    <m/>
    <m/>
    <m/>
    <x v="25"/>
    <x v="3"/>
    <s v="Brazil"/>
    <x v="20"/>
    <n v="0"/>
  </r>
  <r>
    <s v="BASE"/>
    <s v="BaseLine"/>
    <m/>
    <m/>
    <m/>
    <m/>
    <x v="26"/>
    <x v="0"/>
    <s v="Brazil"/>
    <x v="20"/>
    <n v="0"/>
  </r>
  <r>
    <s v="BASE"/>
    <s v="BaseLine"/>
    <m/>
    <m/>
    <m/>
    <m/>
    <x v="26"/>
    <x v="1"/>
    <s v="Brazil"/>
    <x v="20"/>
    <n v="0"/>
  </r>
  <r>
    <s v="BASE"/>
    <s v="BaseLine"/>
    <m/>
    <m/>
    <m/>
    <m/>
    <x v="26"/>
    <x v="2"/>
    <s v="Brazil"/>
    <x v="20"/>
    <n v="0"/>
  </r>
  <r>
    <s v="BASE"/>
    <s v="BaseLine"/>
    <m/>
    <m/>
    <m/>
    <m/>
    <x v="26"/>
    <x v="3"/>
    <s v="Brazil"/>
    <x v="20"/>
    <n v="0"/>
  </r>
  <r>
    <s v="INCREMENTAL"/>
    <s v="Media"/>
    <m/>
    <m/>
    <m/>
    <m/>
    <x v="27"/>
    <x v="0"/>
    <s v="Brazil"/>
    <x v="20"/>
    <n v="0"/>
  </r>
  <r>
    <s v="INCREMENTAL"/>
    <s v="Media"/>
    <m/>
    <m/>
    <m/>
    <m/>
    <x v="27"/>
    <x v="1"/>
    <s v="Brazil"/>
    <x v="20"/>
    <n v="0"/>
  </r>
  <r>
    <s v="INCREMENTAL"/>
    <s v="Media"/>
    <m/>
    <m/>
    <m/>
    <m/>
    <x v="27"/>
    <x v="2"/>
    <s v="Brazil"/>
    <x v="20"/>
    <n v="0"/>
  </r>
  <r>
    <s v="INCREMENTAL"/>
    <s v="Media"/>
    <m/>
    <m/>
    <m/>
    <m/>
    <x v="27"/>
    <x v="3"/>
    <s v="Brazil"/>
    <x v="20"/>
    <n v="0"/>
  </r>
  <r>
    <s v="INCREMENTAL"/>
    <s v="Media"/>
    <m/>
    <m/>
    <m/>
    <m/>
    <x v="28"/>
    <x v="0"/>
    <s v="Brazil"/>
    <x v="20"/>
    <n v="0"/>
  </r>
  <r>
    <s v="INCREMENTAL"/>
    <s v="Media"/>
    <m/>
    <m/>
    <m/>
    <m/>
    <x v="28"/>
    <x v="1"/>
    <s v="Brazil"/>
    <x v="20"/>
    <n v="0"/>
  </r>
  <r>
    <s v="INCREMENTAL"/>
    <s v="Media"/>
    <m/>
    <m/>
    <m/>
    <m/>
    <x v="28"/>
    <x v="2"/>
    <s v="Brazil"/>
    <x v="20"/>
    <n v="0"/>
  </r>
  <r>
    <s v="INCREMENTAL"/>
    <s v="Media"/>
    <m/>
    <m/>
    <m/>
    <m/>
    <x v="28"/>
    <x v="3"/>
    <s v="Brazil"/>
    <x v="20"/>
    <n v="0"/>
  </r>
  <r>
    <s v="BASE"/>
    <s v="BaseLine"/>
    <m/>
    <m/>
    <m/>
    <m/>
    <x v="29"/>
    <x v="0"/>
    <s v="Brazil"/>
    <x v="20"/>
    <n v="0"/>
  </r>
  <r>
    <s v="BASE"/>
    <s v="BaseLine"/>
    <m/>
    <m/>
    <m/>
    <m/>
    <x v="29"/>
    <x v="1"/>
    <s v="Brazil"/>
    <x v="20"/>
    <n v="467.20381737570699"/>
  </r>
  <r>
    <s v="BASE"/>
    <s v="BaseLine"/>
    <m/>
    <m/>
    <m/>
    <m/>
    <x v="29"/>
    <x v="2"/>
    <s v="Brazil"/>
    <x v="20"/>
    <n v="0"/>
  </r>
  <r>
    <s v="BASE"/>
    <s v="BaseLine"/>
    <m/>
    <m/>
    <m/>
    <m/>
    <x v="29"/>
    <x v="3"/>
    <s v="Brazil"/>
    <x v="20"/>
    <n v="0"/>
  </r>
  <r>
    <s v="BASE"/>
    <s v="BaseLine"/>
    <m/>
    <m/>
    <m/>
    <m/>
    <x v="30"/>
    <x v="0"/>
    <s v="Brazil"/>
    <x v="20"/>
    <n v="0"/>
  </r>
  <r>
    <s v="BASE"/>
    <s v="BaseLine"/>
    <m/>
    <m/>
    <m/>
    <m/>
    <x v="30"/>
    <x v="1"/>
    <s v="Brazil"/>
    <x v="20"/>
    <n v="820.60587045682098"/>
  </r>
  <r>
    <s v="BASE"/>
    <s v="BaseLine"/>
    <m/>
    <m/>
    <m/>
    <m/>
    <x v="30"/>
    <x v="2"/>
    <s v="Brazil"/>
    <x v="20"/>
    <n v="0"/>
  </r>
  <r>
    <s v="BASE"/>
    <s v="BaseLine"/>
    <m/>
    <m/>
    <m/>
    <m/>
    <x v="30"/>
    <x v="3"/>
    <s v="Brazil"/>
    <x v="20"/>
    <n v="0"/>
  </r>
  <r>
    <s v="INCREMENTAL"/>
    <s v="Media"/>
    <m/>
    <m/>
    <m/>
    <m/>
    <x v="31"/>
    <x v="0"/>
    <s v="Brazil"/>
    <x v="20"/>
    <n v="0"/>
  </r>
  <r>
    <s v="INCREMENTAL"/>
    <s v="Media"/>
    <m/>
    <m/>
    <m/>
    <m/>
    <x v="31"/>
    <x v="1"/>
    <s v="Brazil"/>
    <x v="20"/>
    <n v="0"/>
  </r>
  <r>
    <s v="INCREMENTAL"/>
    <s v="Media"/>
    <m/>
    <m/>
    <m/>
    <m/>
    <x v="31"/>
    <x v="2"/>
    <s v="Brazil"/>
    <x v="20"/>
    <n v="0"/>
  </r>
  <r>
    <s v="INCREMENTAL"/>
    <s v="Media"/>
    <m/>
    <m/>
    <m/>
    <m/>
    <x v="31"/>
    <x v="3"/>
    <s v="Brazil"/>
    <x v="20"/>
    <n v="0"/>
  </r>
  <r>
    <m/>
    <m/>
    <m/>
    <m/>
    <m/>
    <m/>
    <x v="32"/>
    <x v="0"/>
    <s v="Brazil"/>
    <x v="20"/>
    <n v="1288.8368238743701"/>
  </r>
  <r>
    <m/>
    <m/>
    <m/>
    <m/>
    <m/>
    <m/>
    <x v="32"/>
    <x v="1"/>
    <s v="Brazil"/>
    <x v="20"/>
    <n v="943.82215052234096"/>
  </r>
  <r>
    <m/>
    <m/>
    <m/>
    <m/>
    <m/>
    <m/>
    <x v="32"/>
    <x v="2"/>
    <s v="Brazil"/>
    <x v="20"/>
    <n v="1761.1350863528301"/>
  </r>
  <r>
    <m/>
    <m/>
    <m/>
    <m/>
    <m/>
    <m/>
    <x v="32"/>
    <x v="3"/>
    <s v="Brazil"/>
    <x v="20"/>
    <n v="932.29799996955103"/>
  </r>
  <r>
    <s v="BASE"/>
    <s v="BaseLine"/>
    <m/>
    <m/>
    <m/>
    <m/>
    <x v="33"/>
    <x v="0"/>
    <s v="Brazil"/>
    <x v="20"/>
    <n v="-314.59128650791303"/>
  </r>
  <r>
    <s v="BASE"/>
    <s v="BaseLine"/>
    <m/>
    <m/>
    <m/>
    <m/>
    <x v="33"/>
    <x v="1"/>
    <s v="Brazil"/>
    <x v="20"/>
    <n v="-856.35785208759"/>
  </r>
  <r>
    <s v="BASE"/>
    <s v="BaseLine"/>
    <m/>
    <m/>
    <m/>
    <m/>
    <x v="33"/>
    <x v="2"/>
    <s v="Brazil"/>
    <x v="20"/>
    <n v="-427.52956853443197"/>
  </r>
  <r>
    <s v="BASE"/>
    <s v="BaseLine"/>
    <m/>
    <m/>
    <m/>
    <m/>
    <x v="33"/>
    <x v="3"/>
    <s v="Brazil"/>
    <x v="20"/>
    <n v="-267.02984099199801"/>
  </r>
  <r>
    <s v="BASE"/>
    <s v="BaseLine"/>
    <m/>
    <m/>
    <m/>
    <m/>
    <x v="34"/>
    <x v="0"/>
    <s v="Brazil"/>
    <x v="20"/>
    <n v="0"/>
  </r>
  <r>
    <s v="BASE"/>
    <s v="BaseLine"/>
    <m/>
    <m/>
    <m/>
    <m/>
    <x v="34"/>
    <x v="1"/>
    <s v="Brazil"/>
    <x v="20"/>
    <n v="0"/>
  </r>
  <r>
    <s v="BASE"/>
    <s v="BaseLine"/>
    <m/>
    <m/>
    <m/>
    <m/>
    <x v="34"/>
    <x v="2"/>
    <s v="Brazil"/>
    <x v="20"/>
    <n v="0"/>
  </r>
  <r>
    <s v="BASE"/>
    <s v="BaseLine"/>
    <m/>
    <m/>
    <m/>
    <m/>
    <x v="34"/>
    <x v="3"/>
    <s v="Brazil"/>
    <x v="20"/>
    <n v="0"/>
  </r>
  <r>
    <s v="BASE"/>
    <s v="BaseLine"/>
    <s v="NY"/>
    <m/>
    <m/>
    <m/>
    <x v="35"/>
    <x v="0"/>
    <s v="Brazil"/>
    <x v="20"/>
    <n v="0"/>
  </r>
  <r>
    <s v="BASE"/>
    <s v="BaseLine"/>
    <s v="NY"/>
    <m/>
    <m/>
    <m/>
    <x v="35"/>
    <x v="1"/>
    <s v="Brazil"/>
    <x v="20"/>
    <n v="0"/>
  </r>
  <r>
    <s v="BASE"/>
    <s v="BaseLine"/>
    <s v="NY"/>
    <m/>
    <m/>
    <m/>
    <x v="35"/>
    <x v="2"/>
    <s v="Brazil"/>
    <x v="20"/>
    <n v="0"/>
  </r>
  <r>
    <s v="BASE"/>
    <s v="BaseLine"/>
    <s v="NY"/>
    <m/>
    <m/>
    <m/>
    <x v="35"/>
    <x v="3"/>
    <s v="Brazil"/>
    <x v="20"/>
    <n v="0"/>
  </r>
  <r>
    <s v="BASE"/>
    <s v="BaseLine"/>
    <s v="PL_Dummy"/>
    <m/>
    <m/>
    <m/>
    <x v="36"/>
    <x v="0"/>
    <s v="Brazil"/>
    <x v="20"/>
    <n v="0"/>
  </r>
  <r>
    <s v="BASE"/>
    <s v="BaseLine"/>
    <s v="PL_Dummy"/>
    <m/>
    <m/>
    <m/>
    <x v="36"/>
    <x v="1"/>
    <s v="Brazil"/>
    <x v="20"/>
    <n v="0"/>
  </r>
  <r>
    <s v="BASE"/>
    <s v="BaseLine"/>
    <s v="PL_Dummy"/>
    <m/>
    <m/>
    <m/>
    <x v="36"/>
    <x v="2"/>
    <s v="Brazil"/>
    <x v="20"/>
    <n v="0"/>
  </r>
  <r>
    <s v="BASE"/>
    <s v="BaseLine"/>
    <s v="PL_Dummy"/>
    <m/>
    <m/>
    <m/>
    <x v="36"/>
    <x v="3"/>
    <s v="Brazil"/>
    <x v="20"/>
    <n v="0"/>
  </r>
  <r>
    <s v="BASE"/>
    <s v="BaseLine"/>
    <s v="PL_Dummy"/>
    <m/>
    <m/>
    <m/>
    <x v="37"/>
    <x v="0"/>
    <s v="Brazil"/>
    <x v="20"/>
    <n v="0"/>
  </r>
  <r>
    <s v="BASE"/>
    <s v="BaseLine"/>
    <s v="PL_Dummy"/>
    <m/>
    <m/>
    <m/>
    <x v="37"/>
    <x v="1"/>
    <s v="Brazil"/>
    <x v="20"/>
    <n v="0"/>
  </r>
  <r>
    <s v="BASE"/>
    <s v="BaseLine"/>
    <s v="PL_Dummy"/>
    <m/>
    <m/>
    <m/>
    <x v="37"/>
    <x v="2"/>
    <s v="Brazil"/>
    <x v="20"/>
    <n v="0"/>
  </r>
  <r>
    <s v="BASE"/>
    <s v="BaseLine"/>
    <s v="PL_Dummy"/>
    <m/>
    <m/>
    <m/>
    <x v="37"/>
    <x v="3"/>
    <s v="Brazil"/>
    <x v="20"/>
    <n v="0"/>
  </r>
  <r>
    <s v="BASE"/>
    <s v="BaseLine"/>
    <m/>
    <m/>
    <m/>
    <m/>
    <x v="38"/>
    <x v="0"/>
    <s v="Brazil"/>
    <x v="20"/>
    <n v="0"/>
  </r>
  <r>
    <s v="BASE"/>
    <s v="BaseLine"/>
    <m/>
    <m/>
    <m/>
    <m/>
    <x v="38"/>
    <x v="1"/>
    <s v="Brazil"/>
    <x v="20"/>
    <n v="0"/>
  </r>
  <r>
    <s v="BASE"/>
    <s v="BaseLine"/>
    <m/>
    <m/>
    <m/>
    <m/>
    <x v="38"/>
    <x v="2"/>
    <s v="Brazil"/>
    <x v="20"/>
    <n v="0"/>
  </r>
  <r>
    <s v="BASE"/>
    <s v="BaseLine"/>
    <m/>
    <m/>
    <m/>
    <m/>
    <x v="38"/>
    <x v="3"/>
    <s v="Brazil"/>
    <x v="20"/>
    <n v="0"/>
  </r>
  <r>
    <s v="BASE"/>
    <s v="BaseLine"/>
    <m/>
    <m/>
    <m/>
    <m/>
    <x v="39"/>
    <x v="0"/>
    <s v="Brazil"/>
    <x v="20"/>
    <n v="0"/>
  </r>
  <r>
    <s v="BASE"/>
    <s v="BaseLine"/>
    <m/>
    <m/>
    <m/>
    <m/>
    <x v="39"/>
    <x v="1"/>
    <s v="Brazil"/>
    <x v="20"/>
    <n v="0"/>
  </r>
  <r>
    <s v="BASE"/>
    <s v="BaseLine"/>
    <m/>
    <m/>
    <m/>
    <m/>
    <x v="39"/>
    <x v="2"/>
    <s v="Brazil"/>
    <x v="20"/>
    <n v="0"/>
  </r>
  <r>
    <s v="BASE"/>
    <s v="BaseLine"/>
    <m/>
    <m/>
    <m/>
    <m/>
    <x v="39"/>
    <x v="3"/>
    <s v="Brazil"/>
    <x v="20"/>
    <n v="0"/>
  </r>
  <r>
    <s v="BASE"/>
    <s v="BaseLine"/>
    <s v="PL_Dummy"/>
    <m/>
    <m/>
    <m/>
    <x v="40"/>
    <x v="0"/>
    <s v="Brazil"/>
    <x v="20"/>
    <n v="0"/>
  </r>
  <r>
    <s v="BASE"/>
    <s v="BaseLine"/>
    <s v="PL_Dummy"/>
    <m/>
    <m/>
    <m/>
    <x v="40"/>
    <x v="1"/>
    <s v="Brazil"/>
    <x v="20"/>
    <n v="0"/>
  </r>
  <r>
    <s v="BASE"/>
    <s v="BaseLine"/>
    <s v="PL_Dummy"/>
    <m/>
    <m/>
    <m/>
    <x v="40"/>
    <x v="2"/>
    <s v="Brazil"/>
    <x v="20"/>
    <n v="1645.1504393571399"/>
  </r>
  <r>
    <s v="BASE"/>
    <s v="BaseLine"/>
    <s v="PL_Dummy"/>
    <m/>
    <m/>
    <m/>
    <x v="40"/>
    <x v="3"/>
    <s v="Brazil"/>
    <x v="20"/>
    <n v="0"/>
  </r>
  <r>
    <s v="BASE"/>
    <s v="BaseLine"/>
    <m/>
    <m/>
    <m/>
    <m/>
    <x v="41"/>
    <x v="0"/>
    <s v="Brazil"/>
    <x v="20"/>
    <n v="0"/>
  </r>
  <r>
    <s v="BASE"/>
    <s v="BaseLine"/>
    <m/>
    <m/>
    <m/>
    <m/>
    <x v="41"/>
    <x v="1"/>
    <s v="Brazil"/>
    <x v="20"/>
    <n v="0"/>
  </r>
  <r>
    <s v="BASE"/>
    <s v="BaseLine"/>
    <m/>
    <m/>
    <m/>
    <m/>
    <x v="41"/>
    <x v="2"/>
    <s v="Brazil"/>
    <x v="20"/>
    <n v="2786.6579395570898"/>
  </r>
  <r>
    <s v="BASE"/>
    <s v="BaseLine"/>
    <m/>
    <m/>
    <m/>
    <m/>
    <x v="41"/>
    <x v="3"/>
    <s v="Brazil"/>
    <x v="20"/>
    <n v="0"/>
  </r>
  <r>
    <s v="BASE"/>
    <s v="BaseLine"/>
    <m/>
    <m/>
    <m/>
    <m/>
    <x v="42"/>
    <x v="0"/>
    <s v="Brazil"/>
    <x v="20"/>
    <n v="0"/>
  </r>
  <r>
    <s v="BASE"/>
    <s v="BaseLine"/>
    <m/>
    <m/>
    <m/>
    <m/>
    <x v="42"/>
    <x v="1"/>
    <s v="Brazil"/>
    <x v="20"/>
    <n v="0"/>
  </r>
  <r>
    <s v="BASE"/>
    <s v="BaseLine"/>
    <m/>
    <m/>
    <m/>
    <m/>
    <x v="42"/>
    <x v="2"/>
    <s v="Brazil"/>
    <x v="20"/>
    <n v="2109.1709332902701"/>
  </r>
  <r>
    <s v="BASE"/>
    <s v="BaseLine"/>
    <m/>
    <m/>
    <m/>
    <m/>
    <x v="42"/>
    <x v="3"/>
    <s v="Brazil"/>
    <x v="20"/>
    <n v="0"/>
  </r>
  <r>
    <s v="BASE"/>
    <s v="BaseLine"/>
    <m/>
    <m/>
    <m/>
    <m/>
    <x v="43"/>
    <x v="0"/>
    <s v="Brazil"/>
    <x v="20"/>
    <n v="0"/>
  </r>
  <r>
    <s v="BASE"/>
    <s v="BaseLine"/>
    <m/>
    <m/>
    <m/>
    <m/>
    <x v="43"/>
    <x v="1"/>
    <s v="Brazil"/>
    <x v="20"/>
    <n v="0"/>
  </r>
  <r>
    <s v="BASE"/>
    <s v="BaseLine"/>
    <m/>
    <m/>
    <m/>
    <m/>
    <x v="43"/>
    <x v="2"/>
    <s v="Brazil"/>
    <x v="20"/>
    <n v="0"/>
  </r>
  <r>
    <s v="BASE"/>
    <s v="BaseLine"/>
    <m/>
    <m/>
    <m/>
    <m/>
    <x v="43"/>
    <x v="3"/>
    <s v="Brazil"/>
    <x v="20"/>
    <n v="0"/>
  </r>
  <r>
    <s v="INCREMENTAL"/>
    <s v="Media"/>
    <m/>
    <m/>
    <m/>
    <m/>
    <x v="44"/>
    <x v="0"/>
    <s v="Brazil"/>
    <x v="20"/>
    <n v="0"/>
  </r>
  <r>
    <s v="INCREMENTAL"/>
    <s v="Media"/>
    <m/>
    <m/>
    <m/>
    <m/>
    <x v="44"/>
    <x v="1"/>
    <s v="Brazil"/>
    <x v="20"/>
    <n v="0"/>
  </r>
  <r>
    <s v="INCREMENTAL"/>
    <s v="Media"/>
    <m/>
    <m/>
    <m/>
    <m/>
    <x v="44"/>
    <x v="2"/>
    <s v="Brazil"/>
    <x v="20"/>
    <n v="0"/>
  </r>
  <r>
    <s v="INCREMENTAL"/>
    <s v="Media"/>
    <m/>
    <m/>
    <m/>
    <m/>
    <x v="44"/>
    <x v="3"/>
    <s v="Brazil"/>
    <x v="20"/>
    <n v="0"/>
  </r>
  <r>
    <s v="INCREMENTAL"/>
    <s v="Media"/>
    <m/>
    <m/>
    <m/>
    <m/>
    <x v="45"/>
    <x v="0"/>
    <s v="Brazil"/>
    <x v="20"/>
    <n v="0"/>
  </r>
  <r>
    <s v="INCREMENTAL"/>
    <s v="Media"/>
    <m/>
    <m/>
    <m/>
    <m/>
    <x v="45"/>
    <x v="1"/>
    <s v="Brazil"/>
    <x v="20"/>
    <n v="0"/>
  </r>
  <r>
    <s v="INCREMENTAL"/>
    <s v="Media"/>
    <m/>
    <m/>
    <m/>
    <m/>
    <x v="45"/>
    <x v="2"/>
    <s v="Brazil"/>
    <x v="20"/>
    <n v="0"/>
  </r>
  <r>
    <s v="INCREMENTAL"/>
    <s v="Media"/>
    <m/>
    <m/>
    <m/>
    <m/>
    <x v="45"/>
    <x v="3"/>
    <s v="Brazil"/>
    <x v="20"/>
    <n v="0"/>
  </r>
  <r>
    <s v="BASE"/>
    <s v="BaseLine"/>
    <m/>
    <m/>
    <m/>
    <m/>
    <x v="46"/>
    <x v="0"/>
    <s v="Brazil"/>
    <x v="20"/>
    <n v="0"/>
  </r>
  <r>
    <s v="BASE"/>
    <s v="BaseLine"/>
    <m/>
    <m/>
    <m/>
    <m/>
    <x v="46"/>
    <x v="1"/>
    <s v="Brazil"/>
    <x v="20"/>
    <n v="0"/>
  </r>
  <r>
    <s v="BASE"/>
    <s v="BaseLine"/>
    <m/>
    <m/>
    <m/>
    <m/>
    <x v="46"/>
    <x v="2"/>
    <s v="Brazil"/>
    <x v="20"/>
    <n v="0"/>
  </r>
  <r>
    <s v="BASE"/>
    <s v="BaseLine"/>
    <m/>
    <m/>
    <m/>
    <m/>
    <x v="46"/>
    <x v="3"/>
    <s v="Brazil"/>
    <x v="20"/>
    <n v="0"/>
  </r>
  <r>
    <s v="INCREMENTAL"/>
    <s v="Media"/>
    <m/>
    <m/>
    <m/>
    <m/>
    <x v="47"/>
    <x v="0"/>
    <s v="Brazil"/>
    <x v="20"/>
    <n v="0"/>
  </r>
  <r>
    <s v="INCREMENTAL"/>
    <s v="Media"/>
    <m/>
    <m/>
    <m/>
    <m/>
    <x v="47"/>
    <x v="1"/>
    <s v="Brazil"/>
    <x v="20"/>
    <n v="0"/>
  </r>
  <r>
    <s v="INCREMENTAL"/>
    <s v="Media"/>
    <m/>
    <m/>
    <m/>
    <m/>
    <x v="47"/>
    <x v="2"/>
    <s v="Brazil"/>
    <x v="20"/>
    <n v="0"/>
  </r>
  <r>
    <s v="INCREMENTAL"/>
    <s v="Media"/>
    <m/>
    <m/>
    <m/>
    <m/>
    <x v="47"/>
    <x v="3"/>
    <s v="Brazil"/>
    <x v="20"/>
    <n v="0"/>
  </r>
  <r>
    <s v="INCREMENTAL"/>
    <s v="Media"/>
    <m/>
    <m/>
    <m/>
    <m/>
    <x v="48"/>
    <x v="0"/>
    <s v="Brazil"/>
    <x v="20"/>
    <n v="0"/>
  </r>
  <r>
    <s v="INCREMENTAL"/>
    <s v="Media"/>
    <m/>
    <m/>
    <m/>
    <m/>
    <x v="48"/>
    <x v="1"/>
    <s v="Brazil"/>
    <x v="20"/>
    <n v="0"/>
  </r>
  <r>
    <s v="INCREMENTAL"/>
    <s v="Media"/>
    <m/>
    <m/>
    <m/>
    <m/>
    <x v="48"/>
    <x v="2"/>
    <s v="Brazil"/>
    <x v="20"/>
    <n v="0"/>
  </r>
  <r>
    <s v="INCREMENTAL"/>
    <s v="Media"/>
    <m/>
    <m/>
    <m/>
    <m/>
    <x v="48"/>
    <x v="3"/>
    <s v="Brazil"/>
    <x v="20"/>
    <n v="0"/>
  </r>
  <r>
    <s v="INCREMENTAL"/>
    <s v="Media"/>
    <m/>
    <m/>
    <m/>
    <m/>
    <x v="49"/>
    <x v="0"/>
    <s v="Brazil"/>
    <x v="20"/>
    <n v="0"/>
  </r>
  <r>
    <s v="INCREMENTAL"/>
    <s v="Media"/>
    <m/>
    <m/>
    <m/>
    <m/>
    <x v="49"/>
    <x v="1"/>
    <s v="Brazil"/>
    <x v="20"/>
    <n v="0"/>
  </r>
  <r>
    <s v="INCREMENTAL"/>
    <s v="Media"/>
    <m/>
    <m/>
    <m/>
    <m/>
    <x v="49"/>
    <x v="2"/>
    <s v="Brazil"/>
    <x v="20"/>
    <n v="0"/>
  </r>
  <r>
    <s v="INCREMENTAL"/>
    <s v="Media"/>
    <m/>
    <m/>
    <m/>
    <m/>
    <x v="49"/>
    <x v="3"/>
    <s v="Brazil"/>
    <x v="20"/>
    <n v="0"/>
  </r>
  <r>
    <s v="BASE"/>
    <s v="BaseLine"/>
    <m/>
    <m/>
    <m/>
    <m/>
    <x v="50"/>
    <x v="0"/>
    <s v="Brazil"/>
    <x v="20"/>
    <n v="0"/>
  </r>
  <r>
    <s v="BASE"/>
    <s v="BaseLine"/>
    <m/>
    <m/>
    <m/>
    <m/>
    <x v="50"/>
    <x v="1"/>
    <s v="Brazil"/>
    <x v="20"/>
    <n v="0"/>
  </r>
  <r>
    <s v="BASE"/>
    <s v="BaseLine"/>
    <m/>
    <m/>
    <m/>
    <m/>
    <x v="50"/>
    <x v="2"/>
    <s v="Brazil"/>
    <x v="20"/>
    <n v="0"/>
  </r>
  <r>
    <s v="BASE"/>
    <s v="BaseLine"/>
    <m/>
    <m/>
    <m/>
    <m/>
    <x v="50"/>
    <x v="3"/>
    <s v="Brazil"/>
    <x v="20"/>
    <n v="0"/>
  </r>
  <r>
    <s v="BASE"/>
    <s v="BaseLine"/>
    <m/>
    <m/>
    <m/>
    <m/>
    <x v="51"/>
    <x v="0"/>
    <s v="Brazil"/>
    <x v="20"/>
    <n v="0"/>
  </r>
  <r>
    <s v="BASE"/>
    <s v="BaseLine"/>
    <m/>
    <m/>
    <m/>
    <m/>
    <x v="51"/>
    <x v="1"/>
    <s v="Brazil"/>
    <x v="20"/>
    <n v="0"/>
  </r>
  <r>
    <s v="BASE"/>
    <s v="BaseLine"/>
    <m/>
    <m/>
    <m/>
    <m/>
    <x v="51"/>
    <x v="2"/>
    <s v="Brazil"/>
    <x v="20"/>
    <n v="0"/>
  </r>
  <r>
    <s v="BASE"/>
    <s v="BaseLine"/>
    <m/>
    <m/>
    <m/>
    <m/>
    <x v="51"/>
    <x v="3"/>
    <s v="Brazil"/>
    <x v="20"/>
    <n v="0"/>
  </r>
  <r>
    <s v="INCREMENTAL"/>
    <s v="Media"/>
    <m/>
    <m/>
    <m/>
    <m/>
    <x v="52"/>
    <x v="0"/>
    <s v="Brazil"/>
    <x v="20"/>
    <n v="0"/>
  </r>
  <r>
    <s v="INCREMENTAL"/>
    <s v="Media"/>
    <m/>
    <m/>
    <m/>
    <m/>
    <x v="52"/>
    <x v="1"/>
    <s v="Brazil"/>
    <x v="20"/>
    <n v="0"/>
  </r>
  <r>
    <s v="INCREMENTAL"/>
    <s v="Media"/>
    <m/>
    <m/>
    <m/>
    <m/>
    <x v="52"/>
    <x v="2"/>
    <s v="Brazil"/>
    <x v="20"/>
    <n v="0"/>
  </r>
  <r>
    <s v="INCREMENTAL"/>
    <s v="Media"/>
    <m/>
    <m/>
    <m/>
    <m/>
    <x v="52"/>
    <x v="3"/>
    <s v="Brazil"/>
    <x v="20"/>
    <n v="0"/>
  </r>
  <r>
    <s v="BASE"/>
    <s v="BaseLine"/>
    <m/>
    <m/>
    <m/>
    <m/>
    <x v="53"/>
    <x v="0"/>
    <s v="Brazil"/>
    <x v="20"/>
    <n v="-200.43040793281199"/>
  </r>
  <r>
    <s v="BASE"/>
    <s v="BaseLine"/>
    <m/>
    <m/>
    <m/>
    <m/>
    <x v="53"/>
    <x v="1"/>
    <s v="Brazil"/>
    <x v="20"/>
    <n v="-146.77626767099301"/>
  </r>
  <r>
    <s v="BASE"/>
    <s v="BaseLine"/>
    <m/>
    <m/>
    <m/>
    <m/>
    <x v="53"/>
    <x v="2"/>
    <s v="Brazil"/>
    <x v="20"/>
    <n v="-273.87875427191699"/>
  </r>
  <r>
    <s v="BASE"/>
    <s v="BaseLine"/>
    <m/>
    <m/>
    <m/>
    <m/>
    <x v="53"/>
    <x v="3"/>
    <s v="Brazil"/>
    <x v="20"/>
    <n v="-144.98411667593399"/>
  </r>
  <r>
    <s v="BASE"/>
    <s v="BaseLine"/>
    <m/>
    <m/>
    <m/>
    <m/>
    <x v="54"/>
    <x v="0"/>
    <s v="Brazil"/>
    <x v="20"/>
    <n v="-465.37788349287899"/>
  </r>
  <r>
    <s v="BASE"/>
    <s v="BaseLine"/>
    <m/>
    <m/>
    <m/>
    <m/>
    <x v="54"/>
    <x v="1"/>
    <s v="Brazil"/>
    <x v="20"/>
    <n v="-2322.8841545222799"/>
  </r>
  <r>
    <s v="BASE"/>
    <s v="BaseLine"/>
    <m/>
    <m/>
    <m/>
    <m/>
    <x v="54"/>
    <x v="2"/>
    <s v="Brazil"/>
    <x v="20"/>
    <n v="-2521.0931695250802"/>
  </r>
  <r>
    <s v="BASE"/>
    <s v="BaseLine"/>
    <m/>
    <m/>
    <m/>
    <m/>
    <x v="54"/>
    <x v="3"/>
    <s v="Brazil"/>
    <x v="20"/>
    <n v="-449.41112849553599"/>
  </r>
  <r>
    <s v="INCREMENTAL"/>
    <s v="Media"/>
    <m/>
    <m/>
    <m/>
    <m/>
    <x v="0"/>
    <x v="0"/>
    <s v="Brazil"/>
    <x v="21"/>
    <n v="0"/>
  </r>
  <r>
    <s v="INCREMENTAL"/>
    <s v="Media"/>
    <m/>
    <m/>
    <m/>
    <m/>
    <x v="0"/>
    <x v="1"/>
    <s v="Brazil"/>
    <x v="21"/>
    <n v="0"/>
  </r>
  <r>
    <s v="INCREMENTAL"/>
    <s v="Media"/>
    <m/>
    <m/>
    <m/>
    <m/>
    <x v="0"/>
    <x v="2"/>
    <s v="Brazil"/>
    <x v="21"/>
    <n v="0"/>
  </r>
  <r>
    <s v="INCREMENTAL"/>
    <s v="Media"/>
    <m/>
    <m/>
    <m/>
    <m/>
    <x v="0"/>
    <x v="3"/>
    <s v="Brazil"/>
    <x v="21"/>
    <n v="0"/>
  </r>
  <r>
    <s v="INCREMENTAL"/>
    <s v="Media"/>
    <m/>
    <m/>
    <m/>
    <m/>
    <x v="1"/>
    <x v="0"/>
    <s v="Brazil"/>
    <x v="21"/>
    <n v="0"/>
  </r>
  <r>
    <s v="INCREMENTAL"/>
    <s v="Media"/>
    <m/>
    <m/>
    <m/>
    <m/>
    <x v="1"/>
    <x v="1"/>
    <s v="Brazil"/>
    <x v="21"/>
    <n v="0"/>
  </r>
  <r>
    <s v="INCREMENTAL"/>
    <s v="Media"/>
    <m/>
    <m/>
    <m/>
    <m/>
    <x v="1"/>
    <x v="2"/>
    <s v="Brazil"/>
    <x v="21"/>
    <n v="0"/>
  </r>
  <r>
    <s v="INCREMENTAL"/>
    <s v="Media"/>
    <m/>
    <m/>
    <m/>
    <m/>
    <x v="1"/>
    <x v="3"/>
    <s v="Brazil"/>
    <x v="21"/>
    <n v="0"/>
  </r>
  <r>
    <s v="INCREMENTAL"/>
    <s v="Media"/>
    <m/>
    <m/>
    <m/>
    <m/>
    <x v="2"/>
    <x v="0"/>
    <s v="Brazil"/>
    <x v="21"/>
    <n v="0"/>
  </r>
  <r>
    <s v="INCREMENTAL"/>
    <s v="Media"/>
    <m/>
    <m/>
    <m/>
    <m/>
    <x v="2"/>
    <x v="1"/>
    <s v="Brazil"/>
    <x v="21"/>
    <n v="0"/>
  </r>
  <r>
    <s v="INCREMENTAL"/>
    <s v="Media"/>
    <m/>
    <m/>
    <m/>
    <m/>
    <x v="2"/>
    <x v="2"/>
    <s v="Brazil"/>
    <x v="21"/>
    <n v="0"/>
  </r>
  <r>
    <s v="INCREMENTAL"/>
    <s v="Media"/>
    <m/>
    <m/>
    <m/>
    <m/>
    <x v="2"/>
    <x v="3"/>
    <s v="Brazil"/>
    <x v="21"/>
    <n v="0"/>
  </r>
  <r>
    <s v="BASE"/>
    <s v="BaseLine"/>
    <m/>
    <m/>
    <m/>
    <m/>
    <x v="3"/>
    <x v="0"/>
    <s v="Brazil"/>
    <x v="21"/>
    <n v="0"/>
  </r>
  <r>
    <s v="BASE"/>
    <s v="BaseLine"/>
    <m/>
    <m/>
    <m/>
    <m/>
    <x v="3"/>
    <x v="1"/>
    <s v="Brazil"/>
    <x v="21"/>
    <n v="0"/>
  </r>
  <r>
    <s v="BASE"/>
    <s v="BaseLine"/>
    <m/>
    <m/>
    <m/>
    <m/>
    <x v="3"/>
    <x v="2"/>
    <s v="Brazil"/>
    <x v="21"/>
    <n v="0"/>
  </r>
  <r>
    <s v="BASE"/>
    <s v="BaseLine"/>
    <m/>
    <m/>
    <m/>
    <m/>
    <x v="3"/>
    <x v="3"/>
    <s v="Brazil"/>
    <x v="21"/>
    <n v="0"/>
  </r>
  <r>
    <s v="BASE"/>
    <s v="BaseLine"/>
    <m/>
    <m/>
    <m/>
    <m/>
    <x v="4"/>
    <x v="0"/>
    <s v="Brazil"/>
    <x v="21"/>
    <n v="0"/>
  </r>
  <r>
    <s v="BASE"/>
    <s v="BaseLine"/>
    <m/>
    <m/>
    <m/>
    <m/>
    <x v="4"/>
    <x v="1"/>
    <s v="Brazil"/>
    <x v="21"/>
    <n v="0"/>
  </r>
  <r>
    <s v="BASE"/>
    <s v="BaseLine"/>
    <m/>
    <m/>
    <m/>
    <m/>
    <x v="4"/>
    <x v="2"/>
    <s v="Brazil"/>
    <x v="21"/>
    <n v="0"/>
  </r>
  <r>
    <s v="BASE"/>
    <s v="BaseLine"/>
    <m/>
    <m/>
    <m/>
    <m/>
    <x v="4"/>
    <x v="3"/>
    <s v="Brazil"/>
    <x v="21"/>
    <n v="0"/>
  </r>
  <r>
    <s v="BASE"/>
    <s v="BaseLine"/>
    <m/>
    <m/>
    <m/>
    <m/>
    <x v="5"/>
    <x v="0"/>
    <s v="Brazil"/>
    <x v="21"/>
    <n v="0"/>
  </r>
  <r>
    <s v="BASE"/>
    <s v="BaseLine"/>
    <m/>
    <m/>
    <m/>
    <m/>
    <x v="5"/>
    <x v="1"/>
    <s v="Brazil"/>
    <x v="21"/>
    <n v="0"/>
  </r>
  <r>
    <s v="BASE"/>
    <s v="BaseLine"/>
    <m/>
    <m/>
    <m/>
    <m/>
    <x v="5"/>
    <x v="2"/>
    <s v="Brazil"/>
    <x v="21"/>
    <n v="0"/>
  </r>
  <r>
    <s v="BASE"/>
    <s v="BaseLine"/>
    <m/>
    <m/>
    <m/>
    <m/>
    <x v="5"/>
    <x v="3"/>
    <s v="Brazil"/>
    <x v="21"/>
    <n v="0"/>
  </r>
  <r>
    <s v="BASE"/>
    <s v="BaseLine"/>
    <m/>
    <m/>
    <m/>
    <m/>
    <x v="6"/>
    <x v="0"/>
    <s v="Brazil"/>
    <x v="21"/>
    <n v="0"/>
  </r>
  <r>
    <s v="BASE"/>
    <s v="BaseLine"/>
    <m/>
    <m/>
    <m/>
    <m/>
    <x v="6"/>
    <x v="1"/>
    <s v="Brazil"/>
    <x v="21"/>
    <n v="0"/>
  </r>
  <r>
    <s v="BASE"/>
    <s v="BaseLine"/>
    <m/>
    <m/>
    <m/>
    <m/>
    <x v="6"/>
    <x v="2"/>
    <s v="Brazil"/>
    <x v="21"/>
    <n v="0"/>
  </r>
  <r>
    <s v="BASE"/>
    <s v="BaseLine"/>
    <m/>
    <m/>
    <m/>
    <m/>
    <x v="6"/>
    <x v="3"/>
    <s v="Brazil"/>
    <x v="21"/>
    <n v="0"/>
  </r>
  <r>
    <s v="BASE"/>
    <s v="BaseLine"/>
    <m/>
    <m/>
    <m/>
    <m/>
    <x v="7"/>
    <x v="0"/>
    <s v="Brazil"/>
    <x v="21"/>
    <n v="0"/>
  </r>
  <r>
    <s v="BASE"/>
    <s v="BaseLine"/>
    <m/>
    <m/>
    <m/>
    <m/>
    <x v="7"/>
    <x v="1"/>
    <s v="Brazil"/>
    <x v="21"/>
    <n v="0"/>
  </r>
  <r>
    <s v="BASE"/>
    <s v="BaseLine"/>
    <m/>
    <m/>
    <m/>
    <m/>
    <x v="7"/>
    <x v="2"/>
    <s v="Brazil"/>
    <x v="21"/>
    <n v="0"/>
  </r>
  <r>
    <s v="BASE"/>
    <s v="BaseLine"/>
    <m/>
    <m/>
    <m/>
    <m/>
    <x v="7"/>
    <x v="3"/>
    <s v="Brazil"/>
    <x v="21"/>
    <n v="0"/>
  </r>
  <r>
    <s v="BASE"/>
    <s v="BaseLine"/>
    <m/>
    <m/>
    <m/>
    <m/>
    <x v="8"/>
    <x v="0"/>
    <s v="Brazil"/>
    <x v="21"/>
    <n v="376.95433221390499"/>
  </r>
  <r>
    <s v="BASE"/>
    <s v="BaseLine"/>
    <m/>
    <m/>
    <m/>
    <m/>
    <x v="8"/>
    <x v="1"/>
    <s v="Brazil"/>
    <x v="21"/>
    <n v="0"/>
  </r>
  <r>
    <s v="BASE"/>
    <s v="BaseLine"/>
    <m/>
    <m/>
    <m/>
    <m/>
    <x v="8"/>
    <x v="2"/>
    <s v="Brazil"/>
    <x v="21"/>
    <n v="0"/>
  </r>
  <r>
    <s v="BASE"/>
    <s v="BaseLine"/>
    <m/>
    <m/>
    <m/>
    <m/>
    <x v="8"/>
    <x v="3"/>
    <s v="Brazil"/>
    <x v="21"/>
    <n v="0"/>
  </r>
  <r>
    <s v="INCREMENTAL"/>
    <s v="Media"/>
    <m/>
    <m/>
    <m/>
    <m/>
    <x v="9"/>
    <x v="0"/>
    <s v="Brazil"/>
    <x v="21"/>
    <n v="0"/>
  </r>
  <r>
    <s v="INCREMENTAL"/>
    <s v="Media"/>
    <m/>
    <m/>
    <m/>
    <m/>
    <x v="9"/>
    <x v="1"/>
    <s v="Brazil"/>
    <x v="21"/>
    <n v="0"/>
  </r>
  <r>
    <s v="INCREMENTAL"/>
    <s v="Media"/>
    <m/>
    <m/>
    <m/>
    <m/>
    <x v="9"/>
    <x v="2"/>
    <s v="Brazil"/>
    <x v="21"/>
    <n v="0"/>
  </r>
  <r>
    <s v="INCREMENTAL"/>
    <s v="Media"/>
    <m/>
    <m/>
    <m/>
    <m/>
    <x v="9"/>
    <x v="3"/>
    <s v="Brazil"/>
    <x v="21"/>
    <n v="0"/>
  </r>
  <r>
    <s v="BASE"/>
    <s v="Price"/>
    <m/>
    <m/>
    <m/>
    <m/>
    <x v="10"/>
    <x v="0"/>
    <s v="Brazil"/>
    <x v="21"/>
    <n v="-971.43026418831096"/>
  </r>
  <r>
    <s v="BASE"/>
    <s v="Price"/>
    <m/>
    <m/>
    <m/>
    <m/>
    <x v="10"/>
    <x v="1"/>
    <s v="Brazil"/>
    <x v="21"/>
    <n v="0"/>
  </r>
  <r>
    <s v="BASE"/>
    <s v="Price"/>
    <m/>
    <m/>
    <m/>
    <m/>
    <x v="10"/>
    <x v="2"/>
    <s v="Brazil"/>
    <x v="21"/>
    <n v="0"/>
  </r>
  <r>
    <s v="BASE"/>
    <s v="Price"/>
    <m/>
    <m/>
    <m/>
    <m/>
    <x v="10"/>
    <x v="3"/>
    <s v="Brazil"/>
    <x v="21"/>
    <n v="0"/>
  </r>
  <r>
    <s v="BASE"/>
    <s v="Price"/>
    <m/>
    <m/>
    <m/>
    <m/>
    <x v="11"/>
    <x v="0"/>
    <s v="Brazil"/>
    <x v="21"/>
    <n v="0"/>
  </r>
  <r>
    <s v="BASE"/>
    <s v="Price"/>
    <m/>
    <m/>
    <m/>
    <m/>
    <x v="11"/>
    <x v="1"/>
    <s v="Brazil"/>
    <x v="21"/>
    <n v="0"/>
  </r>
  <r>
    <s v="BASE"/>
    <s v="Price"/>
    <m/>
    <m/>
    <m/>
    <m/>
    <x v="11"/>
    <x v="2"/>
    <s v="Brazil"/>
    <x v="21"/>
    <n v="0"/>
  </r>
  <r>
    <s v="BASE"/>
    <s v="Price"/>
    <m/>
    <m/>
    <m/>
    <m/>
    <x v="11"/>
    <x v="3"/>
    <s v="Brazil"/>
    <x v="21"/>
    <n v="0"/>
  </r>
  <r>
    <s v="BASE"/>
    <s v="BaseLine"/>
    <m/>
    <m/>
    <m/>
    <m/>
    <x v="12"/>
    <x v="0"/>
    <s v="Brazil"/>
    <x v="21"/>
    <n v="361.34292820658197"/>
  </r>
  <r>
    <s v="BASE"/>
    <s v="BaseLine"/>
    <m/>
    <m/>
    <m/>
    <m/>
    <x v="12"/>
    <x v="1"/>
    <s v="Brazil"/>
    <x v="21"/>
    <n v="651.41379133513999"/>
  </r>
  <r>
    <s v="BASE"/>
    <s v="BaseLine"/>
    <m/>
    <m/>
    <m/>
    <m/>
    <x v="12"/>
    <x v="2"/>
    <s v="Brazil"/>
    <x v="21"/>
    <n v="798.60016745289295"/>
  </r>
  <r>
    <s v="BASE"/>
    <s v="BaseLine"/>
    <m/>
    <m/>
    <m/>
    <m/>
    <x v="12"/>
    <x v="3"/>
    <s v="Brazil"/>
    <x v="21"/>
    <n v="21.1517983968163"/>
  </r>
  <r>
    <s v="INCREMENTAL"/>
    <s v="Media"/>
    <m/>
    <m/>
    <m/>
    <m/>
    <x v="13"/>
    <x v="0"/>
    <s v="Brazil"/>
    <x v="21"/>
    <n v="104.039915555381"/>
  </r>
  <r>
    <s v="INCREMENTAL"/>
    <s v="Media"/>
    <m/>
    <m/>
    <m/>
    <m/>
    <x v="13"/>
    <x v="1"/>
    <s v="Brazil"/>
    <x v="21"/>
    <n v="128.88462724688301"/>
  </r>
  <r>
    <s v="INCREMENTAL"/>
    <s v="Media"/>
    <m/>
    <m/>
    <m/>
    <m/>
    <x v="13"/>
    <x v="2"/>
    <s v="Brazil"/>
    <x v="21"/>
    <n v="114.55745701639999"/>
  </r>
  <r>
    <s v="INCREMENTAL"/>
    <s v="Media"/>
    <m/>
    <m/>
    <m/>
    <m/>
    <x v="13"/>
    <x v="3"/>
    <s v="Brazil"/>
    <x v="21"/>
    <n v="0"/>
  </r>
  <r>
    <s v="INCREMENTAL"/>
    <s v="Media"/>
    <m/>
    <m/>
    <m/>
    <m/>
    <x v="14"/>
    <x v="0"/>
    <s v="Brazil"/>
    <x v="21"/>
    <n v="0"/>
  </r>
  <r>
    <s v="INCREMENTAL"/>
    <s v="Media"/>
    <m/>
    <m/>
    <m/>
    <m/>
    <x v="14"/>
    <x v="1"/>
    <s v="Brazil"/>
    <x v="21"/>
    <n v="0"/>
  </r>
  <r>
    <s v="INCREMENTAL"/>
    <s v="Media"/>
    <m/>
    <m/>
    <m/>
    <m/>
    <x v="14"/>
    <x v="2"/>
    <s v="Brazil"/>
    <x v="21"/>
    <n v="0"/>
  </r>
  <r>
    <s v="INCREMENTAL"/>
    <s v="Media"/>
    <m/>
    <m/>
    <m/>
    <m/>
    <x v="14"/>
    <x v="3"/>
    <s v="Brazil"/>
    <x v="21"/>
    <n v="0"/>
  </r>
  <r>
    <s v="INCREMENTAL"/>
    <s v="Media"/>
    <m/>
    <m/>
    <m/>
    <m/>
    <x v="15"/>
    <x v="0"/>
    <s v="Brazil"/>
    <x v="21"/>
    <n v="11.2301788131221"/>
  </r>
  <r>
    <s v="INCREMENTAL"/>
    <s v="Media"/>
    <m/>
    <m/>
    <m/>
    <m/>
    <x v="15"/>
    <x v="1"/>
    <s v="Brazil"/>
    <x v="21"/>
    <n v="10.392448570601699"/>
  </r>
  <r>
    <s v="INCREMENTAL"/>
    <s v="Media"/>
    <m/>
    <m/>
    <m/>
    <m/>
    <x v="15"/>
    <x v="2"/>
    <s v="Brazil"/>
    <x v="21"/>
    <n v="7.0895535090608703"/>
  </r>
  <r>
    <s v="INCREMENTAL"/>
    <s v="Media"/>
    <m/>
    <m/>
    <m/>
    <m/>
    <x v="15"/>
    <x v="3"/>
    <s v="Brazil"/>
    <x v="21"/>
    <n v="0"/>
  </r>
  <r>
    <s v="INCREMENTAL"/>
    <s v="Media"/>
    <m/>
    <m/>
    <m/>
    <m/>
    <x v="16"/>
    <x v="0"/>
    <s v="Brazil"/>
    <x v="21"/>
    <n v="0"/>
  </r>
  <r>
    <s v="INCREMENTAL"/>
    <s v="Media"/>
    <m/>
    <m/>
    <m/>
    <m/>
    <x v="16"/>
    <x v="1"/>
    <s v="Brazil"/>
    <x v="21"/>
    <n v="0"/>
  </r>
  <r>
    <s v="INCREMENTAL"/>
    <s v="Media"/>
    <m/>
    <m/>
    <m/>
    <m/>
    <x v="16"/>
    <x v="2"/>
    <s v="Brazil"/>
    <x v="21"/>
    <n v="0"/>
  </r>
  <r>
    <s v="INCREMENTAL"/>
    <s v="Media"/>
    <m/>
    <m/>
    <m/>
    <m/>
    <x v="16"/>
    <x v="3"/>
    <s v="Brazil"/>
    <x v="21"/>
    <n v="0"/>
  </r>
  <r>
    <s v="INCREMENTAL"/>
    <s v="Media"/>
    <m/>
    <m/>
    <m/>
    <m/>
    <x v="17"/>
    <x v="0"/>
    <s v="Brazil"/>
    <x v="21"/>
    <n v="360.59264930153802"/>
  </r>
  <r>
    <s v="INCREMENTAL"/>
    <s v="Media"/>
    <m/>
    <m/>
    <m/>
    <m/>
    <x v="17"/>
    <x v="1"/>
    <s v="Brazil"/>
    <x v="21"/>
    <n v="221.10115610914499"/>
  </r>
  <r>
    <s v="INCREMENTAL"/>
    <s v="Media"/>
    <m/>
    <m/>
    <m/>
    <m/>
    <x v="17"/>
    <x v="2"/>
    <s v="Brazil"/>
    <x v="21"/>
    <n v="221.90939359807501"/>
  </r>
  <r>
    <s v="INCREMENTAL"/>
    <s v="Media"/>
    <m/>
    <m/>
    <m/>
    <m/>
    <x v="17"/>
    <x v="3"/>
    <s v="Brazil"/>
    <x v="21"/>
    <n v="0"/>
  </r>
  <r>
    <s v="INCREMENTAL"/>
    <s v="Media"/>
    <m/>
    <m/>
    <m/>
    <m/>
    <x v="18"/>
    <x v="0"/>
    <s v="Brazil"/>
    <x v="21"/>
    <n v="0"/>
  </r>
  <r>
    <s v="INCREMENTAL"/>
    <s v="Media"/>
    <m/>
    <m/>
    <m/>
    <m/>
    <x v="18"/>
    <x v="1"/>
    <s v="Brazil"/>
    <x v="21"/>
    <n v="0"/>
  </r>
  <r>
    <s v="INCREMENTAL"/>
    <s v="Media"/>
    <m/>
    <m/>
    <m/>
    <m/>
    <x v="18"/>
    <x v="2"/>
    <s v="Brazil"/>
    <x v="21"/>
    <n v="0"/>
  </r>
  <r>
    <s v="INCREMENTAL"/>
    <s v="Media"/>
    <m/>
    <m/>
    <m/>
    <m/>
    <x v="18"/>
    <x v="3"/>
    <s v="Brazil"/>
    <x v="21"/>
    <n v="0"/>
  </r>
  <r>
    <s v="INCREMENTAL"/>
    <s v="Media"/>
    <m/>
    <m/>
    <m/>
    <m/>
    <x v="19"/>
    <x v="0"/>
    <s v="Brazil"/>
    <x v="21"/>
    <n v="4.1025331876146698"/>
  </r>
  <r>
    <s v="INCREMENTAL"/>
    <s v="Media"/>
    <m/>
    <m/>
    <m/>
    <m/>
    <x v="19"/>
    <x v="1"/>
    <s v="Brazil"/>
    <x v="21"/>
    <n v="4.6650885660423702"/>
  </r>
  <r>
    <s v="INCREMENTAL"/>
    <s v="Media"/>
    <m/>
    <m/>
    <m/>
    <m/>
    <x v="19"/>
    <x v="2"/>
    <s v="Brazil"/>
    <x v="21"/>
    <n v="4.3990969392367898"/>
  </r>
  <r>
    <s v="INCREMENTAL"/>
    <s v="Media"/>
    <m/>
    <m/>
    <m/>
    <m/>
    <x v="19"/>
    <x v="3"/>
    <s v="Brazil"/>
    <x v="21"/>
    <n v="0"/>
  </r>
  <r>
    <s v="INCREMENTAL"/>
    <s v="Media"/>
    <m/>
    <m/>
    <m/>
    <m/>
    <x v="20"/>
    <x v="0"/>
    <s v="Brazil"/>
    <x v="21"/>
    <n v="0"/>
  </r>
  <r>
    <s v="INCREMENTAL"/>
    <s v="Media"/>
    <m/>
    <m/>
    <m/>
    <m/>
    <x v="20"/>
    <x v="1"/>
    <s v="Brazil"/>
    <x v="21"/>
    <n v="0"/>
  </r>
  <r>
    <s v="INCREMENTAL"/>
    <s v="Media"/>
    <m/>
    <m/>
    <m/>
    <m/>
    <x v="20"/>
    <x v="2"/>
    <s v="Brazil"/>
    <x v="21"/>
    <n v="0"/>
  </r>
  <r>
    <s v="INCREMENTAL"/>
    <s v="Media"/>
    <m/>
    <m/>
    <m/>
    <m/>
    <x v="20"/>
    <x v="3"/>
    <s v="Brazil"/>
    <x v="21"/>
    <n v="0"/>
  </r>
  <r>
    <s v="INCREMENTAL"/>
    <s v="Media"/>
    <m/>
    <m/>
    <m/>
    <m/>
    <x v="21"/>
    <x v="0"/>
    <s v="Brazil"/>
    <x v="21"/>
    <n v="15.3274463359922"/>
  </r>
  <r>
    <s v="INCREMENTAL"/>
    <s v="Media"/>
    <m/>
    <m/>
    <m/>
    <m/>
    <x v="21"/>
    <x v="1"/>
    <s v="Brazil"/>
    <x v="21"/>
    <n v="14.9696173153226"/>
  </r>
  <r>
    <s v="INCREMENTAL"/>
    <s v="Media"/>
    <m/>
    <m/>
    <m/>
    <m/>
    <x v="21"/>
    <x v="2"/>
    <s v="Brazil"/>
    <x v="21"/>
    <n v="14.2003554925133"/>
  </r>
  <r>
    <s v="INCREMENTAL"/>
    <s v="Media"/>
    <m/>
    <m/>
    <m/>
    <m/>
    <x v="21"/>
    <x v="3"/>
    <s v="Brazil"/>
    <x v="21"/>
    <n v="0"/>
  </r>
  <r>
    <s v="INCREMENTAL"/>
    <s v="Media"/>
    <m/>
    <m/>
    <m/>
    <m/>
    <x v="22"/>
    <x v="0"/>
    <s v="Brazil"/>
    <x v="21"/>
    <n v="0"/>
  </r>
  <r>
    <s v="INCREMENTAL"/>
    <s v="Media"/>
    <m/>
    <m/>
    <m/>
    <m/>
    <x v="22"/>
    <x v="1"/>
    <s v="Brazil"/>
    <x v="21"/>
    <n v="0"/>
  </r>
  <r>
    <s v="INCREMENTAL"/>
    <s v="Media"/>
    <m/>
    <m/>
    <m/>
    <m/>
    <x v="22"/>
    <x v="2"/>
    <s v="Brazil"/>
    <x v="21"/>
    <n v="0"/>
  </r>
  <r>
    <s v="INCREMENTAL"/>
    <s v="Media"/>
    <m/>
    <m/>
    <m/>
    <m/>
    <x v="22"/>
    <x v="3"/>
    <s v="Brazil"/>
    <x v="21"/>
    <n v="0"/>
  </r>
  <r>
    <s v="INCREMENTAL"/>
    <s v="Media"/>
    <m/>
    <m/>
    <m/>
    <m/>
    <x v="23"/>
    <x v="0"/>
    <s v="Brazil"/>
    <x v="21"/>
    <n v="0"/>
  </r>
  <r>
    <s v="INCREMENTAL"/>
    <s v="Media"/>
    <m/>
    <m/>
    <m/>
    <m/>
    <x v="23"/>
    <x v="1"/>
    <s v="Brazil"/>
    <x v="21"/>
    <n v="0"/>
  </r>
  <r>
    <s v="INCREMENTAL"/>
    <s v="Media"/>
    <m/>
    <m/>
    <m/>
    <m/>
    <x v="23"/>
    <x v="2"/>
    <s v="Brazil"/>
    <x v="21"/>
    <n v="0"/>
  </r>
  <r>
    <s v="INCREMENTAL"/>
    <s v="Media"/>
    <m/>
    <m/>
    <m/>
    <m/>
    <x v="23"/>
    <x v="3"/>
    <s v="Brazil"/>
    <x v="21"/>
    <n v="0"/>
  </r>
  <r>
    <s v="INCREMENTAL"/>
    <s v="Media"/>
    <m/>
    <m/>
    <m/>
    <m/>
    <x v="24"/>
    <x v="0"/>
    <s v="Brazil"/>
    <x v="21"/>
    <n v="0"/>
  </r>
  <r>
    <s v="INCREMENTAL"/>
    <s v="Media"/>
    <m/>
    <m/>
    <m/>
    <m/>
    <x v="24"/>
    <x v="1"/>
    <s v="Brazil"/>
    <x v="21"/>
    <n v="0"/>
  </r>
  <r>
    <s v="INCREMENTAL"/>
    <s v="Media"/>
    <m/>
    <m/>
    <m/>
    <m/>
    <x v="24"/>
    <x v="2"/>
    <s v="Brazil"/>
    <x v="21"/>
    <n v="0"/>
  </r>
  <r>
    <s v="INCREMENTAL"/>
    <s v="Media"/>
    <m/>
    <m/>
    <m/>
    <m/>
    <x v="24"/>
    <x v="3"/>
    <s v="Brazil"/>
    <x v="21"/>
    <n v="0"/>
  </r>
  <r>
    <s v="BASE"/>
    <s v="BaseLine"/>
    <m/>
    <m/>
    <m/>
    <m/>
    <x v="25"/>
    <x v="0"/>
    <s v="Brazil"/>
    <x v="21"/>
    <n v="0"/>
  </r>
  <r>
    <s v="BASE"/>
    <s v="BaseLine"/>
    <m/>
    <m/>
    <m/>
    <m/>
    <x v="25"/>
    <x v="1"/>
    <s v="Brazil"/>
    <x v="21"/>
    <n v="274.414407966998"/>
  </r>
  <r>
    <s v="BASE"/>
    <s v="BaseLine"/>
    <m/>
    <m/>
    <m/>
    <m/>
    <x v="25"/>
    <x v="2"/>
    <s v="Brazil"/>
    <x v="21"/>
    <n v="0"/>
  </r>
  <r>
    <s v="BASE"/>
    <s v="BaseLine"/>
    <m/>
    <m/>
    <m/>
    <m/>
    <x v="25"/>
    <x v="3"/>
    <s v="Brazil"/>
    <x v="21"/>
    <n v="0"/>
  </r>
  <r>
    <s v="BASE"/>
    <s v="BaseLine"/>
    <m/>
    <m/>
    <m/>
    <m/>
    <x v="26"/>
    <x v="0"/>
    <s v="Brazil"/>
    <x v="21"/>
    <n v="0"/>
  </r>
  <r>
    <s v="BASE"/>
    <s v="BaseLine"/>
    <m/>
    <m/>
    <m/>
    <m/>
    <x v="26"/>
    <x v="1"/>
    <s v="Brazil"/>
    <x v="21"/>
    <n v="0"/>
  </r>
  <r>
    <s v="BASE"/>
    <s v="BaseLine"/>
    <m/>
    <m/>
    <m/>
    <m/>
    <x v="26"/>
    <x v="2"/>
    <s v="Brazil"/>
    <x v="21"/>
    <n v="0"/>
  </r>
  <r>
    <s v="BASE"/>
    <s v="BaseLine"/>
    <m/>
    <m/>
    <m/>
    <m/>
    <x v="26"/>
    <x v="3"/>
    <s v="Brazil"/>
    <x v="21"/>
    <n v="0"/>
  </r>
  <r>
    <s v="INCREMENTAL"/>
    <s v="Media"/>
    <m/>
    <m/>
    <m/>
    <m/>
    <x v="27"/>
    <x v="0"/>
    <s v="Brazil"/>
    <x v="21"/>
    <n v="0"/>
  </r>
  <r>
    <s v="INCREMENTAL"/>
    <s v="Media"/>
    <m/>
    <m/>
    <m/>
    <m/>
    <x v="27"/>
    <x v="1"/>
    <s v="Brazil"/>
    <x v="21"/>
    <n v="0"/>
  </r>
  <r>
    <s v="INCREMENTAL"/>
    <s v="Media"/>
    <m/>
    <m/>
    <m/>
    <m/>
    <x v="27"/>
    <x v="2"/>
    <s v="Brazil"/>
    <x v="21"/>
    <n v="0"/>
  </r>
  <r>
    <s v="INCREMENTAL"/>
    <s v="Media"/>
    <m/>
    <m/>
    <m/>
    <m/>
    <x v="27"/>
    <x v="3"/>
    <s v="Brazil"/>
    <x v="21"/>
    <n v="0"/>
  </r>
  <r>
    <s v="INCREMENTAL"/>
    <s v="Media"/>
    <m/>
    <m/>
    <m/>
    <m/>
    <x v="28"/>
    <x v="0"/>
    <s v="Brazil"/>
    <x v="21"/>
    <n v="0"/>
  </r>
  <r>
    <s v="INCREMENTAL"/>
    <s v="Media"/>
    <m/>
    <m/>
    <m/>
    <m/>
    <x v="28"/>
    <x v="1"/>
    <s v="Brazil"/>
    <x v="21"/>
    <n v="0"/>
  </r>
  <r>
    <s v="INCREMENTAL"/>
    <s v="Media"/>
    <m/>
    <m/>
    <m/>
    <m/>
    <x v="28"/>
    <x v="2"/>
    <s v="Brazil"/>
    <x v="21"/>
    <n v="0"/>
  </r>
  <r>
    <s v="INCREMENTAL"/>
    <s v="Media"/>
    <m/>
    <m/>
    <m/>
    <m/>
    <x v="28"/>
    <x v="3"/>
    <s v="Brazil"/>
    <x v="21"/>
    <n v="0"/>
  </r>
  <r>
    <s v="BASE"/>
    <s v="BaseLine"/>
    <m/>
    <m/>
    <m/>
    <m/>
    <x v="29"/>
    <x v="0"/>
    <s v="Brazil"/>
    <x v="21"/>
    <n v="0"/>
  </r>
  <r>
    <s v="BASE"/>
    <s v="BaseLine"/>
    <m/>
    <m/>
    <m/>
    <m/>
    <x v="29"/>
    <x v="1"/>
    <s v="Brazil"/>
    <x v="21"/>
    <n v="463.202869274352"/>
  </r>
  <r>
    <s v="BASE"/>
    <s v="BaseLine"/>
    <m/>
    <m/>
    <m/>
    <m/>
    <x v="29"/>
    <x v="2"/>
    <s v="Brazil"/>
    <x v="21"/>
    <n v="0"/>
  </r>
  <r>
    <s v="BASE"/>
    <s v="BaseLine"/>
    <m/>
    <m/>
    <m/>
    <m/>
    <x v="29"/>
    <x v="3"/>
    <s v="Brazil"/>
    <x v="21"/>
    <n v="0"/>
  </r>
  <r>
    <s v="BASE"/>
    <s v="BaseLine"/>
    <m/>
    <m/>
    <m/>
    <m/>
    <x v="30"/>
    <x v="0"/>
    <s v="Brazil"/>
    <x v="21"/>
    <n v="0"/>
  </r>
  <r>
    <s v="BASE"/>
    <s v="BaseLine"/>
    <m/>
    <m/>
    <m/>
    <m/>
    <x v="30"/>
    <x v="1"/>
    <s v="Brazil"/>
    <x v="21"/>
    <n v="735.87387178639301"/>
  </r>
  <r>
    <s v="BASE"/>
    <s v="BaseLine"/>
    <m/>
    <m/>
    <m/>
    <m/>
    <x v="30"/>
    <x v="2"/>
    <s v="Brazil"/>
    <x v="21"/>
    <n v="0"/>
  </r>
  <r>
    <s v="BASE"/>
    <s v="BaseLine"/>
    <m/>
    <m/>
    <m/>
    <m/>
    <x v="30"/>
    <x v="3"/>
    <s v="Brazil"/>
    <x v="21"/>
    <n v="0"/>
  </r>
  <r>
    <s v="INCREMENTAL"/>
    <s v="Media"/>
    <m/>
    <m/>
    <m/>
    <m/>
    <x v="31"/>
    <x v="0"/>
    <s v="Brazil"/>
    <x v="21"/>
    <n v="0"/>
  </r>
  <r>
    <s v="INCREMENTAL"/>
    <s v="Media"/>
    <m/>
    <m/>
    <m/>
    <m/>
    <x v="31"/>
    <x v="1"/>
    <s v="Brazil"/>
    <x v="21"/>
    <n v="0"/>
  </r>
  <r>
    <s v="INCREMENTAL"/>
    <s v="Media"/>
    <m/>
    <m/>
    <m/>
    <m/>
    <x v="31"/>
    <x v="2"/>
    <s v="Brazil"/>
    <x v="21"/>
    <n v="0"/>
  </r>
  <r>
    <s v="INCREMENTAL"/>
    <s v="Media"/>
    <m/>
    <m/>
    <m/>
    <m/>
    <x v="31"/>
    <x v="3"/>
    <s v="Brazil"/>
    <x v="21"/>
    <n v="0"/>
  </r>
  <r>
    <m/>
    <m/>
    <m/>
    <m/>
    <m/>
    <m/>
    <x v="32"/>
    <x v="0"/>
    <s v="Brazil"/>
    <x v="21"/>
    <n v="1288.8368238743701"/>
  </r>
  <r>
    <m/>
    <m/>
    <m/>
    <m/>
    <m/>
    <m/>
    <x v="32"/>
    <x v="1"/>
    <s v="Brazil"/>
    <x v="21"/>
    <n v="943.82215052234096"/>
  </r>
  <r>
    <m/>
    <m/>
    <m/>
    <m/>
    <m/>
    <m/>
    <x v="32"/>
    <x v="2"/>
    <s v="Brazil"/>
    <x v="21"/>
    <n v="1761.1350863528301"/>
  </r>
  <r>
    <m/>
    <m/>
    <m/>
    <m/>
    <m/>
    <m/>
    <x v="32"/>
    <x v="3"/>
    <s v="Brazil"/>
    <x v="21"/>
    <n v="932.29799996955103"/>
  </r>
  <r>
    <s v="BASE"/>
    <s v="BaseLine"/>
    <m/>
    <m/>
    <m/>
    <m/>
    <x v="33"/>
    <x v="0"/>
    <s v="Brazil"/>
    <x v="21"/>
    <n v="-302.14892308988601"/>
  </r>
  <r>
    <s v="BASE"/>
    <s v="BaseLine"/>
    <m/>
    <m/>
    <m/>
    <m/>
    <x v="33"/>
    <x v="1"/>
    <s v="Brazil"/>
    <x v="21"/>
    <n v="-822.48814218611506"/>
  </r>
  <r>
    <s v="BASE"/>
    <s v="BaseLine"/>
    <m/>
    <m/>
    <m/>
    <m/>
    <x v="33"/>
    <x v="2"/>
    <s v="Brazil"/>
    <x v="21"/>
    <n v="-410.62039624709399"/>
  </r>
  <r>
    <s v="BASE"/>
    <s v="BaseLine"/>
    <m/>
    <m/>
    <m/>
    <m/>
    <x v="33"/>
    <x v="3"/>
    <s v="Brazil"/>
    <x v="21"/>
    <n v="-256.46857477906099"/>
  </r>
  <r>
    <s v="BASE"/>
    <s v="BaseLine"/>
    <m/>
    <m/>
    <m/>
    <m/>
    <x v="34"/>
    <x v="0"/>
    <s v="Brazil"/>
    <x v="21"/>
    <n v="0"/>
  </r>
  <r>
    <s v="BASE"/>
    <s v="BaseLine"/>
    <m/>
    <m/>
    <m/>
    <m/>
    <x v="34"/>
    <x v="1"/>
    <s v="Brazil"/>
    <x v="21"/>
    <n v="0"/>
  </r>
  <r>
    <s v="BASE"/>
    <s v="BaseLine"/>
    <m/>
    <m/>
    <m/>
    <m/>
    <x v="34"/>
    <x v="2"/>
    <s v="Brazil"/>
    <x v="21"/>
    <n v="0"/>
  </r>
  <r>
    <s v="BASE"/>
    <s v="BaseLine"/>
    <m/>
    <m/>
    <m/>
    <m/>
    <x v="34"/>
    <x v="3"/>
    <s v="Brazil"/>
    <x v="21"/>
    <n v="0"/>
  </r>
  <r>
    <s v="BASE"/>
    <s v="BaseLine"/>
    <s v="NY"/>
    <m/>
    <m/>
    <m/>
    <x v="35"/>
    <x v="0"/>
    <s v="Brazil"/>
    <x v="21"/>
    <n v="0"/>
  </r>
  <r>
    <s v="BASE"/>
    <s v="BaseLine"/>
    <s v="NY"/>
    <m/>
    <m/>
    <m/>
    <x v="35"/>
    <x v="1"/>
    <s v="Brazil"/>
    <x v="21"/>
    <n v="0"/>
  </r>
  <r>
    <s v="BASE"/>
    <s v="BaseLine"/>
    <s v="NY"/>
    <m/>
    <m/>
    <m/>
    <x v="35"/>
    <x v="2"/>
    <s v="Brazil"/>
    <x v="21"/>
    <n v="0"/>
  </r>
  <r>
    <s v="BASE"/>
    <s v="BaseLine"/>
    <s v="NY"/>
    <m/>
    <m/>
    <m/>
    <x v="35"/>
    <x v="3"/>
    <s v="Brazil"/>
    <x v="21"/>
    <n v="0"/>
  </r>
  <r>
    <s v="BASE"/>
    <s v="BaseLine"/>
    <s v="PL_Dummy"/>
    <m/>
    <m/>
    <m/>
    <x v="36"/>
    <x v="0"/>
    <s v="Brazil"/>
    <x v="21"/>
    <n v="0"/>
  </r>
  <r>
    <s v="BASE"/>
    <s v="BaseLine"/>
    <s v="PL_Dummy"/>
    <m/>
    <m/>
    <m/>
    <x v="36"/>
    <x v="1"/>
    <s v="Brazil"/>
    <x v="21"/>
    <n v="0"/>
  </r>
  <r>
    <s v="BASE"/>
    <s v="BaseLine"/>
    <s v="PL_Dummy"/>
    <m/>
    <m/>
    <m/>
    <x v="36"/>
    <x v="2"/>
    <s v="Brazil"/>
    <x v="21"/>
    <n v="0"/>
  </r>
  <r>
    <s v="BASE"/>
    <s v="BaseLine"/>
    <s v="PL_Dummy"/>
    <m/>
    <m/>
    <m/>
    <x v="36"/>
    <x v="3"/>
    <s v="Brazil"/>
    <x v="21"/>
    <n v="0"/>
  </r>
  <r>
    <s v="BASE"/>
    <s v="BaseLine"/>
    <s v="PL_Dummy"/>
    <m/>
    <m/>
    <m/>
    <x v="37"/>
    <x v="0"/>
    <s v="Brazil"/>
    <x v="21"/>
    <n v="0"/>
  </r>
  <r>
    <s v="BASE"/>
    <s v="BaseLine"/>
    <s v="PL_Dummy"/>
    <m/>
    <m/>
    <m/>
    <x v="37"/>
    <x v="1"/>
    <s v="Brazil"/>
    <x v="21"/>
    <n v="0"/>
  </r>
  <r>
    <s v="BASE"/>
    <s v="BaseLine"/>
    <s v="PL_Dummy"/>
    <m/>
    <m/>
    <m/>
    <x v="37"/>
    <x v="2"/>
    <s v="Brazil"/>
    <x v="21"/>
    <n v="0"/>
  </r>
  <r>
    <s v="BASE"/>
    <s v="BaseLine"/>
    <s v="PL_Dummy"/>
    <m/>
    <m/>
    <m/>
    <x v="37"/>
    <x v="3"/>
    <s v="Brazil"/>
    <x v="21"/>
    <n v="0"/>
  </r>
  <r>
    <s v="BASE"/>
    <s v="BaseLine"/>
    <m/>
    <m/>
    <m/>
    <m/>
    <x v="38"/>
    <x v="0"/>
    <s v="Brazil"/>
    <x v="21"/>
    <n v="0"/>
  </r>
  <r>
    <s v="BASE"/>
    <s v="BaseLine"/>
    <m/>
    <m/>
    <m/>
    <m/>
    <x v="38"/>
    <x v="1"/>
    <s v="Brazil"/>
    <x v="21"/>
    <n v="0"/>
  </r>
  <r>
    <s v="BASE"/>
    <s v="BaseLine"/>
    <m/>
    <m/>
    <m/>
    <m/>
    <x v="38"/>
    <x v="2"/>
    <s v="Brazil"/>
    <x v="21"/>
    <n v="0"/>
  </r>
  <r>
    <s v="BASE"/>
    <s v="BaseLine"/>
    <m/>
    <m/>
    <m/>
    <m/>
    <x v="38"/>
    <x v="3"/>
    <s v="Brazil"/>
    <x v="21"/>
    <n v="0"/>
  </r>
  <r>
    <s v="BASE"/>
    <s v="BaseLine"/>
    <m/>
    <m/>
    <m/>
    <m/>
    <x v="39"/>
    <x v="0"/>
    <s v="Brazil"/>
    <x v="21"/>
    <n v="0"/>
  </r>
  <r>
    <s v="BASE"/>
    <s v="BaseLine"/>
    <m/>
    <m/>
    <m/>
    <m/>
    <x v="39"/>
    <x v="1"/>
    <s v="Brazil"/>
    <x v="21"/>
    <n v="0"/>
  </r>
  <r>
    <s v="BASE"/>
    <s v="BaseLine"/>
    <m/>
    <m/>
    <m/>
    <m/>
    <x v="39"/>
    <x v="2"/>
    <s v="Brazil"/>
    <x v="21"/>
    <n v="0"/>
  </r>
  <r>
    <s v="BASE"/>
    <s v="BaseLine"/>
    <m/>
    <m/>
    <m/>
    <m/>
    <x v="39"/>
    <x v="3"/>
    <s v="Brazil"/>
    <x v="21"/>
    <n v="0"/>
  </r>
  <r>
    <s v="BASE"/>
    <s v="BaseLine"/>
    <s v="PL_Dummy"/>
    <m/>
    <m/>
    <m/>
    <x v="40"/>
    <x v="0"/>
    <s v="Brazil"/>
    <x v="21"/>
    <n v="0"/>
  </r>
  <r>
    <s v="BASE"/>
    <s v="BaseLine"/>
    <s v="PL_Dummy"/>
    <m/>
    <m/>
    <m/>
    <x v="40"/>
    <x v="1"/>
    <s v="Brazil"/>
    <x v="21"/>
    <n v="0"/>
  </r>
  <r>
    <s v="BASE"/>
    <s v="BaseLine"/>
    <s v="PL_Dummy"/>
    <m/>
    <m/>
    <m/>
    <x v="40"/>
    <x v="2"/>
    <s v="Brazil"/>
    <x v="21"/>
    <n v="1938.8484372558"/>
  </r>
  <r>
    <s v="BASE"/>
    <s v="BaseLine"/>
    <s v="PL_Dummy"/>
    <m/>
    <m/>
    <m/>
    <x v="40"/>
    <x v="3"/>
    <s v="Brazil"/>
    <x v="21"/>
    <n v="0"/>
  </r>
  <r>
    <s v="BASE"/>
    <s v="BaseLine"/>
    <m/>
    <m/>
    <m/>
    <m/>
    <x v="41"/>
    <x v="0"/>
    <s v="Brazil"/>
    <x v="21"/>
    <n v="0"/>
  </r>
  <r>
    <s v="BASE"/>
    <s v="BaseLine"/>
    <m/>
    <m/>
    <m/>
    <m/>
    <x v="41"/>
    <x v="1"/>
    <s v="Brazil"/>
    <x v="21"/>
    <n v="0"/>
  </r>
  <r>
    <s v="BASE"/>
    <s v="BaseLine"/>
    <m/>
    <m/>
    <m/>
    <m/>
    <x v="41"/>
    <x v="2"/>
    <s v="Brazil"/>
    <x v="21"/>
    <n v="2558.36988634313"/>
  </r>
  <r>
    <s v="BASE"/>
    <s v="BaseLine"/>
    <m/>
    <m/>
    <m/>
    <m/>
    <x v="41"/>
    <x v="3"/>
    <s v="Brazil"/>
    <x v="21"/>
    <n v="0"/>
  </r>
  <r>
    <s v="BASE"/>
    <s v="BaseLine"/>
    <m/>
    <m/>
    <m/>
    <m/>
    <x v="42"/>
    <x v="0"/>
    <s v="Brazil"/>
    <x v="21"/>
    <n v="0"/>
  </r>
  <r>
    <s v="BASE"/>
    <s v="BaseLine"/>
    <m/>
    <m/>
    <m/>
    <m/>
    <x v="42"/>
    <x v="1"/>
    <s v="Brazil"/>
    <x v="21"/>
    <n v="0"/>
  </r>
  <r>
    <s v="BASE"/>
    <s v="BaseLine"/>
    <m/>
    <m/>
    <m/>
    <m/>
    <x v="42"/>
    <x v="2"/>
    <s v="Brazil"/>
    <x v="21"/>
    <n v="2290.6979398439398"/>
  </r>
  <r>
    <s v="BASE"/>
    <s v="BaseLine"/>
    <m/>
    <m/>
    <m/>
    <m/>
    <x v="42"/>
    <x v="3"/>
    <s v="Brazil"/>
    <x v="21"/>
    <n v="0"/>
  </r>
  <r>
    <s v="BASE"/>
    <s v="BaseLine"/>
    <m/>
    <m/>
    <m/>
    <m/>
    <x v="43"/>
    <x v="0"/>
    <s v="Brazil"/>
    <x v="21"/>
    <n v="0"/>
  </r>
  <r>
    <s v="BASE"/>
    <s v="BaseLine"/>
    <m/>
    <m/>
    <m/>
    <m/>
    <x v="43"/>
    <x v="1"/>
    <s v="Brazil"/>
    <x v="21"/>
    <n v="0"/>
  </r>
  <r>
    <s v="BASE"/>
    <s v="BaseLine"/>
    <m/>
    <m/>
    <m/>
    <m/>
    <x v="43"/>
    <x v="2"/>
    <s v="Brazil"/>
    <x v="21"/>
    <n v="0"/>
  </r>
  <r>
    <s v="BASE"/>
    <s v="BaseLine"/>
    <m/>
    <m/>
    <m/>
    <m/>
    <x v="43"/>
    <x v="3"/>
    <s v="Brazil"/>
    <x v="21"/>
    <n v="0"/>
  </r>
  <r>
    <s v="INCREMENTAL"/>
    <s v="Media"/>
    <m/>
    <m/>
    <m/>
    <m/>
    <x v="44"/>
    <x v="0"/>
    <s v="Brazil"/>
    <x v="21"/>
    <n v="0"/>
  </r>
  <r>
    <s v="INCREMENTAL"/>
    <s v="Media"/>
    <m/>
    <m/>
    <m/>
    <m/>
    <x v="44"/>
    <x v="1"/>
    <s v="Brazil"/>
    <x v="21"/>
    <n v="0"/>
  </r>
  <r>
    <s v="INCREMENTAL"/>
    <s v="Media"/>
    <m/>
    <m/>
    <m/>
    <m/>
    <x v="44"/>
    <x v="2"/>
    <s v="Brazil"/>
    <x v="21"/>
    <n v="0"/>
  </r>
  <r>
    <s v="INCREMENTAL"/>
    <s v="Media"/>
    <m/>
    <m/>
    <m/>
    <m/>
    <x v="44"/>
    <x v="3"/>
    <s v="Brazil"/>
    <x v="21"/>
    <n v="0"/>
  </r>
  <r>
    <s v="INCREMENTAL"/>
    <s v="Media"/>
    <m/>
    <m/>
    <m/>
    <m/>
    <x v="45"/>
    <x v="0"/>
    <s v="Brazil"/>
    <x v="21"/>
    <n v="0"/>
  </r>
  <r>
    <s v="INCREMENTAL"/>
    <s v="Media"/>
    <m/>
    <m/>
    <m/>
    <m/>
    <x v="45"/>
    <x v="1"/>
    <s v="Brazil"/>
    <x v="21"/>
    <n v="0"/>
  </r>
  <r>
    <s v="INCREMENTAL"/>
    <s v="Media"/>
    <m/>
    <m/>
    <m/>
    <m/>
    <x v="45"/>
    <x v="2"/>
    <s v="Brazil"/>
    <x v="21"/>
    <n v="0"/>
  </r>
  <r>
    <s v="INCREMENTAL"/>
    <s v="Media"/>
    <m/>
    <m/>
    <m/>
    <m/>
    <x v="45"/>
    <x v="3"/>
    <s v="Brazil"/>
    <x v="21"/>
    <n v="0"/>
  </r>
  <r>
    <s v="BASE"/>
    <s v="BaseLine"/>
    <m/>
    <m/>
    <m/>
    <m/>
    <x v="46"/>
    <x v="0"/>
    <s v="Brazil"/>
    <x v="21"/>
    <n v="0"/>
  </r>
  <r>
    <s v="BASE"/>
    <s v="BaseLine"/>
    <m/>
    <m/>
    <m/>
    <m/>
    <x v="46"/>
    <x v="1"/>
    <s v="Brazil"/>
    <x v="21"/>
    <n v="0"/>
  </r>
  <r>
    <s v="BASE"/>
    <s v="BaseLine"/>
    <m/>
    <m/>
    <m/>
    <m/>
    <x v="46"/>
    <x v="2"/>
    <s v="Brazil"/>
    <x v="21"/>
    <n v="0"/>
  </r>
  <r>
    <s v="BASE"/>
    <s v="BaseLine"/>
    <m/>
    <m/>
    <m/>
    <m/>
    <x v="46"/>
    <x v="3"/>
    <s v="Brazil"/>
    <x v="21"/>
    <n v="0"/>
  </r>
  <r>
    <s v="INCREMENTAL"/>
    <s v="Media"/>
    <m/>
    <m/>
    <m/>
    <m/>
    <x v="47"/>
    <x v="0"/>
    <s v="Brazil"/>
    <x v="21"/>
    <n v="0"/>
  </r>
  <r>
    <s v="INCREMENTAL"/>
    <s v="Media"/>
    <m/>
    <m/>
    <m/>
    <m/>
    <x v="47"/>
    <x v="1"/>
    <s v="Brazil"/>
    <x v="21"/>
    <n v="0"/>
  </r>
  <r>
    <s v="INCREMENTAL"/>
    <s v="Media"/>
    <m/>
    <m/>
    <m/>
    <m/>
    <x v="47"/>
    <x v="2"/>
    <s v="Brazil"/>
    <x v="21"/>
    <n v="0"/>
  </r>
  <r>
    <s v="INCREMENTAL"/>
    <s v="Media"/>
    <m/>
    <m/>
    <m/>
    <m/>
    <x v="47"/>
    <x v="3"/>
    <s v="Brazil"/>
    <x v="21"/>
    <n v="0"/>
  </r>
  <r>
    <s v="INCREMENTAL"/>
    <s v="Media"/>
    <m/>
    <m/>
    <m/>
    <m/>
    <x v="48"/>
    <x v="0"/>
    <s v="Brazil"/>
    <x v="21"/>
    <n v="0"/>
  </r>
  <r>
    <s v="INCREMENTAL"/>
    <s v="Media"/>
    <m/>
    <m/>
    <m/>
    <m/>
    <x v="48"/>
    <x v="1"/>
    <s v="Brazil"/>
    <x v="21"/>
    <n v="0"/>
  </r>
  <r>
    <s v="INCREMENTAL"/>
    <s v="Media"/>
    <m/>
    <m/>
    <m/>
    <m/>
    <x v="48"/>
    <x v="2"/>
    <s v="Brazil"/>
    <x v="21"/>
    <n v="0"/>
  </r>
  <r>
    <s v="INCREMENTAL"/>
    <s v="Media"/>
    <m/>
    <m/>
    <m/>
    <m/>
    <x v="48"/>
    <x v="3"/>
    <s v="Brazil"/>
    <x v="21"/>
    <n v="0"/>
  </r>
  <r>
    <s v="INCREMENTAL"/>
    <s v="Media"/>
    <m/>
    <m/>
    <m/>
    <m/>
    <x v="49"/>
    <x v="0"/>
    <s v="Brazil"/>
    <x v="21"/>
    <n v="0"/>
  </r>
  <r>
    <s v="INCREMENTAL"/>
    <s v="Media"/>
    <m/>
    <m/>
    <m/>
    <m/>
    <x v="49"/>
    <x v="1"/>
    <s v="Brazil"/>
    <x v="21"/>
    <n v="0"/>
  </r>
  <r>
    <s v="INCREMENTAL"/>
    <s v="Media"/>
    <m/>
    <m/>
    <m/>
    <m/>
    <x v="49"/>
    <x v="2"/>
    <s v="Brazil"/>
    <x v="21"/>
    <n v="0"/>
  </r>
  <r>
    <s v="INCREMENTAL"/>
    <s v="Media"/>
    <m/>
    <m/>
    <m/>
    <m/>
    <x v="49"/>
    <x v="3"/>
    <s v="Brazil"/>
    <x v="21"/>
    <n v="0"/>
  </r>
  <r>
    <s v="BASE"/>
    <s v="BaseLine"/>
    <m/>
    <m/>
    <m/>
    <m/>
    <x v="50"/>
    <x v="0"/>
    <s v="Brazil"/>
    <x v="21"/>
    <n v="0"/>
  </r>
  <r>
    <s v="BASE"/>
    <s v="BaseLine"/>
    <m/>
    <m/>
    <m/>
    <m/>
    <x v="50"/>
    <x v="1"/>
    <s v="Brazil"/>
    <x v="21"/>
    <n v="0"/>
  </r>
  <r>
    <s v="BASE"/>
    <s v="BaseLine"/>
    <m/>
    <m/>
    <m/>
    <m/>
    <x v="50"/>
    <x v="2"/>
    <s v="Brazil"/>
    <x v="21"/>
    <n v="0"/>
  </r>
  <r>
    <s v="BASE"/>
    <s v="BaseLine"/>
    <m/>
    <m/>
    <m/>
    <m/>
    <x v="50"/>
    <x v="3"/>
    <s v="Brazil"/>
    <x v="21"/>
    <n v="0"/>
  </r>
  <r>
    <s v="BASE"/>
    <s v="BaseLine"/>
    <m/>
    <m/>
    <m/>
    <m/>
    <x v="51"/>
    <x v="0"/>
    <s v="Brazil"/>
    <x v="21"/>
    <n v="0"/>
  </r>
  <r>
    <s v="BASE"/>
    <s v="BaseLine"/>
    <m/>
    <m/>
    <m/>
    <m/>
    <x v="51"/>
    <x v="1"/>
    <s v="Brazil"/>
    <x v="21"/>
    <n v="0"/>
  </r>
  <r>
    <s v="BASE"/>
    <s v="BaseLine"/>
    <m/>
    <m/>
    <m/>
    <m/>
    <x v="51"/>
    <x v="2"/>
    <s v="Brazil"/>
    <x v="21"/>
    <n v="0"/>
  </r>
  <r>
    <s v="BASE"/>
    <s v="BaseLine"/>
    <m/>
    <m/>
    <m/>
    <m/>
    <x v="51"/>
    <x v="3"/>
    <s v="Brazil"/>
    <x v="21"/>
    <n v="0"/>
  </r>
  <r>
    <s v="INCREMENTAL"/>
    <s v="Media"/>
    <m/>
    <m/>
    <m/>
    <m/>
    <x v="52"/>
    <x v="0"/>
    <s v="Brazil"/>
    <x v="21"/>
    <n v="0"/>
  </r>
  <r>
    <s v="INCREMENTAL"/>
    <s v="Media"/>
    <m/>
    <m/>
    <m/>
    <m/>
    <x v="52"/>
    <x v="1"/>
    <s v="Brazil"/>
    <x v="21"/>
    <n v="0"/>
  </r>
  <r>
    <s v="INCREMENTAL"/>
    <s v="Media"/>
    <m/>
    <m/>
    <m/>
    <m/>
    <x v="52"/>
    <x v="2"/>
    <s v="Brazil"/>
    <x v="21"/>
    <n v="0"/>
  </r>
  <r>
    <s v="INCREMENTAL"/>
    <s v="Media"/>
    <m/>
    <m/>
    <m/>
    <m/>
    <x v="52"/>
    <x v="3"/>
    <s v="Brazil"/>
    <x v="21"/>
    <n v="0"/>
  </r>
  <r>
    <s v="BASE"/>
    <s v="BaseLine"/>
    <m/>
    <m/>
    <m/>
    <m/>
    <x v="53"/>
    <x v="0"/>
    <s v="Brazil"/>
    <x v="21"/>
    <n v="-160.34432634625"/>
  </r>
  <r>
    <s v="BASE"/>
    <s v="BaseLine"/>
    <m/>
    <m/>
    <m/>
    <m/>
    <x v="53"/>
    <x v="1"/>
    <s v="Brazil"/>
    <x v="21"/>
    <n v="-117.42101413679499"/>
  </r>
  <r>
    <s v="BASE"/>
    <s v="BaseLine"/>
    <m/>
    <m/>
    <m/>
    <m/>
    <x v="53"/>
    <x v="2"/>
    <s v="Brazil"/>
    <x v="21"/>
    <n v="-219.10300341753299"/>
  </r>
  <r>
    <s v="BASE"/>
    <s v="BaseLine"/>
    <m/>
    <m/>
    <m/>
    <m/>
    <x v="53"/>
    <x v="3"/>
    <s v="Brazil"/>
    <x v="21"/>
    <n v="-115.987293340747"/>
  </r>
  <r>
    <s v="BASE"/>
    <s v="BaseLine"/>
    <m/>
    <m/>
    <m/>
    <m/>
    <x v="54"/>
    <x v="0"/>
    <s v="Brazil"/>
    <x v="21"/>
    <n v="-479.80820546165"/>
  </r>
  <r>
    <s v="BASE"/>
    <s v="BaseLine"/>
    <m/>
    <m/>
    <m/>
    <m/>
    <x v="54"/>
    <x v="1"/>
    <s v="Brazil"/>
    <x v="21"/>
    <n v="-2394.91157016638"/>
  </r>
  <r>
    <s v="BASE"/>
    <s v="BaseLine"/>
    <m/>
    <m/>
    <m/>
    <m/>
    <x v="54"/>
    <x v="2"/>
    <s v="Brazil"/>
    <x v="21"/>
    <n v="-2599.2666011382598"/>
  </r>
  <r>
    <s v="BASE"/>
    <s v="BaseLine"/>
    <m/>
    <m/>
    <m/>
    <m/>
    <x v="54"/>
    <x v="3"/>
    <s v="Brazil"/>
    <x v="21"/>
    <n v="-463.34635728609499"/>
  </r>
  <r>
    <s v="INCREMENTAL"/>
    <s v="Media"/>
    <m/>
    <m/>
    <m/>
    <m/>
    <x v="0"/>
    <x v="0"/>
    <s v="Brazil"/>
    <x v="22"/>
    <n v="0"/>
  </r>
  <r>
    <s v="INCREMENTAL"/>
    <s v="Media"/>
    <m/>
    <m/>
    <m/>
    <m/>
    <x v="0"/>
    <x v="1"/>
    <s v="Brazil"/>
    <x v="22"/>
    <n v="0"/>
  </r>
  <r>
    <s v="INCREMENTAL"/>
    <s v="Media"/>
    <m/>
    <m/>
    <m/>
    <m/>
    <x v="0"/>
    <x v="2"/>
    <s v="Brazil"/>
    <x v="22"/>
    <n v="0"/>
  </r>
  <r>
    <s v="INCREMENTAL"/>
    <s v="Media"/>
    <m/>
    <m/>
    <m/>
    <m/>
    <x v="0"/>
    <x v="3"/>
    <s v="Brazil"/>
    <x v="22"/>
    <n v="0"/>
  </r>
  <r>
    <s v="INCREMENTAL"/>
    <s v="Media"/>
    <m/>
    <m/>
    <m/>
    <m/>
    <x v="1"/>
    <x v="0"/>
    <s v="Brazil"/>
    <x v="22"/>
    <n v="0"/>
  </r>
  <r>
    <s v="INCREMENTAL"/>
    <s v="Media"/>
    <m/>
    <m/>
    <m/>
    <m/>
    <x v="1"/>
    <x v="1"/>
    <s v="Brazil"/>
    <x v="22"/>
    <n v="0"/>
  </r>
  <r>
    <s v="INCREMENTAL"/>
    <s v="Media"/>
    <m/>
    <m/>
    <m/>
    <m/>
    <x v="1"/>
    <x v="2"/>
    <s v="Brazil"/>
    <x v="22"/>
    <n v="0"/>
  </r>
  <r>
    <s v="INCREMENTAL"/>
    <s v="Media"/>
    <m/>
    <m/>
    <m/>
    <m/>
    <x v="1"/>
    <x v="3"/>
    <s v="Brazil"/>
    <x v="22"/>
    <n v="0"/>
  </r>
  <r>
    <s v="INCREMENTAL"/>
    <s v="Media"/>
    <m/>
    <m/>
    <m/>
    <m/>
    <x v="2"/>
    <x v="0"/>
    <s v="Brazil"/>
    <x v="22"/>
    <n v="0"/>
  </r>
  <r>
    <s v="INCREMENTAL"/>
    <s v="Media"/>
    <m/>
    <m/>
    <m/>
    <m/>
    <x v="2"/>
    <x v="1"/>
    <s v="Brazil"/>
    <x v="22"/>
    <n v="0"/>
  </r>
  <r>
    <s v="INCREMENTAL"/>
    <s v="Media"/>
    <m/>
    <m/>
    <m/>
    <m/>
    <x v="2"/>
    <x v="2"/>
    <s v="Brazil"/>
    <x v="22"/>
    <n v="0"/>
  </r>
  <r>
    <s v="INCREMENTAL"/>
    <s v="Media"/>
    <m/>
    <m/>
    <m/>
    <m/>
    <x v="2"/>
    <x v="3"/>
    <s v="Brazil"/>
    <x v="22"/>
    <n v="0"/>
  </r>
  <r>
    <s v="BASE"/>
    <s v="BaseLine"/>
    <m/>
    <m/>
    <m/>
    <m/>
    <x v="3"/>
    <x v="0"/>
    <s v="Brazil"/>
    <x v="22"/>
    <n v="0"/>
  </r>
  <r>
    <s v="BASE"/>
    <s v="BaseLine"/>
    <m/>
    <m/>
    <m/>
    <m/>
    <x v="3"/>
    <x v="1"/>
    <s v="Brazil"/>
    <x v="22"/>
    <n v="0"/>
  </r>
  <r>
    <s v="BASE"/>
    <s v="BaseLine"/>
    <m/>
    <m/>
    <m/>
    <m/>
    <x v="3"/>
    <x v="2"/>
    <s v="Brazil"/>
    <x v="22"/>
    <n v="0"/>
  </r>
  <r>
    <s v="BASE"/>
    <s v="BaseLine"/>
    <m/>
    <m/>
    <m/>
    <m/>
    <x v="3"/>
    <x v="3"/>
    <s v="Brazil"/>
    <x v="22"/>
    <n v="0"/>
  </r>
  <r>
    <s v="BASE"/>
    <s v="BaseLine"/>
    <m/>
    <m/>
    <m/>
    <m/>
    <x v="4"/>
    <x v="0"/>
    <s v="Brazil"/>
    <x v="22"/>
    <n v="0"/>
  </r>
  <r>
    <s v="BASE"/>
    <s v="BaseLine"/>
    <m/>
    <m/>
    <m/>
    <m/>
    <x v="4"/>
    <x v="1"/>
    <s v="Brazil"/>
    <x v="22"/>
    <n v="0"/>
  </r>
  <r>
    <s v="BASE"/>
    <s v="BaseLine"/>
    <m/>
    <m/>
    <m/>
    <m/>
    <x v="4"/>
    <x v="2"/>
    <s v="Brazil"/>
    <x v="22"/>
    <n v="0"/>
  </r>
  <r>
    <s v="BASE"/>
    <s v="BaseLine"/>
    <m/>
    <m/>
    <m/>
    <m/>
    <x v="4"/>
    <x v="3"/>
    <s v="Brazil"/>
    <x v="22"/>
    <n v="0"/>
  </r>
  <r>
    <s v="BASE"/>
    <s v="BaseLine"/>
    <m/>
    <m/>
    <m/>
    <m/>
    <x v="5"/>
    <x v="0"/>
    <s v="Brazil"/>
    <x v="22"/>
    <n v="0"/>
  </r>
  <r>
    <s v="BASE"/>
    <s v="BaseLine"/>
    <m/>
    <m/>
    <m/>
    <m/>
    <x v="5"/>
    <x v="1"/>
    <s v="Brazil"/>
    <x v="22"/>
    <n v="0"/>
  </r>
  <r>
    <s v="BASE"/>
    <s v="BaseLine"/>
    <m/>
    <m/>
    <m/>
    <m/>
    <x v="5"/>
    <x v="2"/>
    <s v="Brazil"/>
    <x v="22"/>
    <n v="0"/>
  </r>
  <r>
    <s v="BASE"/>
    <s v="BaseLine"/>
    <m/>
    <m/>
    <m/>
    <m/>
    <x v="5"/>
    <x v="3"/>
    <s v="Brazil"/>
    <x v="22"/>
    <n v="0"/>
  </r>
  <r>
    <s v="BASE"/>
    <s v="BaseLine"/>
    <m/>
    <m/>
    <m/>
    <m/>
    <x v="6"/>
    <x v="0"/>
    <s v="Brazil"/>
    <x v="22"/>
    <n v="0"/>
  </r>
  <r>
    <s v="BASE"/>
    <s v="BaseLine"/>
    <m/>
    <m/>
    <m/>
    <m/>
    <x v="6"/>
    <x v="1"/>
    <s v="Brazil"/>
    <x v="22"/>
    <n v="0"/>
  </r>
  <r>
    <s v="BASE"/>
    <s v="BaseLine"/>
    <m/>
    <m/>
    <m/>
    <m/>
    <x v="6"/>
    <x v="2"/>
    <s v="Brazil"/>
    <x v="22"/>
    <n v="0"/>
  </r>
  <r>
    <s v="BASE"/>
    <s v="BaseLine"/>
    <m/>
    <m/>
    <m/>
    <m/>
    <x v="6"/>
    <x v="3"/>
    <s v="Brazil"/>
    <x v="22"/>
    <n v="0"/>
  </r>
  <r>
    <s v="BASE"/>
    <s v="BaseLine"/>
    <m/>
    <m/>
    <m/>
    <m/>
    <x v="7"/>
    <x v="0"/>
    <s v="Brazil"/>
    <x v="22"/>
    <n v="0"/>
  </r>
  <r>
    <s v="BASE"/>
    <s v="BaseLine"/>
    <m/>
    <m/>
    <m/>
    <m/>
    <x v="7"/>
    <x v="1"/>
    <s v="Brazil"/>
    <x v="22"/>
    <n v="0"/>
  </r>
  <r>
    <s v="BASE"/>
    <s v="BaseLine"/>
    <m/>
    <m/>
    <m/>
    <m/>
    <x v="7"/>
    <x v="2"/>
    <s v="Brazil"/>
    <x v="22"/>
    <n v="0"/>
  </r>
  <r>
    <s v="BASE"/>
    <s v="BaseLine"/>
    <m/>
    <m/>
    <m/>
    <m/>
    <x v="7"/>
    <x v="3"/>
    <s v="Brazil"/>
    <x v="22"/>
    <n v="0"/>
  </r>
  <r>
    <s v="BASE"/>
    <s v="BaseLine"/>
    <m/>
    <m/>
    <m/>
    <m/>
    <x v="8"/>
    <x v="0"/>
    <s v="Brazil"/>
    <x v="22"/>
    <n v="409.36469969299702"/>
  </r>
  <r>
    <s v="BASE"/>
    <s v="BaseLine"/>
    <m/>
    <m/>
    <m/>
    <m/>
    <x v="8"/>
    <x v="1"/>
    <s v="Brazil"/>
    <x v="22"/>
    <n v="0"/>
  </r>
  <r>
    <s v="BASE"/>
    <s v="BaseLine"/>
    <m/>
    <m/>
    <m/>
    <m/>
    <x v="8"/>
    <x v="2"/>
    <s v="Brazil"/>
    <x v="22"/>
    <n v="0"/>
  </r>
  <r>
    <s v="BASE"/>
    <s v="BaseLine"/>
    <m/>
    <m/>
    <m/>
    <m/>
    <x v="8"/>
    <x v="3"/>
    <s v="Brazil"/>
    <x v="22"/>
    <n v="0"/>
  </r>
  <r>
    <s v="INCREMENTAL"/>
    <s v="Media"/>
    <m/>
    <m/>
    <m/>
    <m/>
    <x v="9"/>
    <x v="0"/>
    <s v="Brazil"/>
    <x v="22"/>
    <n v="0"/>
  </r>
  <r>
    <s v="INCREMENTAL"/>
    <s v="Media"/>
    <m/>
    <m/>
    <m/>
    <m/>
    <x v="9"/>
    <x v="1"/>
    <s v="Brazil"/>
    <x v="22"/>
    <n v="0"/>
  </r>
  <r>
    <s v="INCREMENTAL"/>
    <s v="Media"/>
    <m/>
    <m/>
    <m/>
    <m/>
    <x v="9"/>
    <x v="2"/>
    <s v="Brazil"/>
    <x v="22"/>
    <n v="0"/>
  </r>
  <r>
    <s v="INCREMENTAL"/>
    <s v="Media"/>
    <m/>
    <m/>
    <m/>
    <m/>
    <x v="9"/>
    <x v="3"/>
    <s v="Brazil"/>
    <x v="22"/>
    <n v="0"/>
  </r>
  <r>
    <s v="BASE"/>
    <s v="Price"/>
    <m/>
    <m/>
    <m/>
    <m/>
    <x v="10"/>
    <x v="0"/>
    <s v="Brazil"/>
    <x v="22"/>
    <n v="-971.43026418831096"/>
  </r>
  <r>
    <s v="BASE"/>
    <s v="Price"/>
    <m/>
    <m/>
    <m/>
    <m/>
    <x v="10"/>
    <x v="1"/>
    <s v="Brazil"/>
    <x v="22"/>
    <n v="0"/>
  </r>
  <r>
    <s v="BASE"/>
    <s v="Price"/>
    <m/>
    <m/>
    <m/>
    <m/>
    <x v="10"/>
    <x v="2"/>
    <s v="Brazil"/>
    <x v="22"/>
    <n v="0"/>
  </r>
  <r>
    <s v="BASE"/>
    <s v="Price"/>
    <m/>
    <m/>
    <m/>
    <m/>
    <x v="10"/>
    <x v="3"/>
    <s v="Brazil"/>
    <x v="22"/>
    <n v="0"/>
  </r>
  <r>
    <s v="BASE"/>
    <s v="Price"/>
    <m/>
    <m/>
    <m/>
    <m/>
    <x v="11"/>
    <x v="0"/>
    <s v="Brazil"/>
    <x v="22"/>
    <n v="0"/>
  </r>
  <r>
    <s v="BASE"/>
    <s v="Price"/>
    <m/>
    <m/>
    <m/>
    <m/>
    <x v="11"/>
    <x v="1"/>
    <s v="Brazil"/>
    <x v="22"/>
    <n v="0"/>
  </r>
  <r>
    <s v="BASE"/>
    <s v="Price"/>
    <m/>
    <m/>
    <m/>
    <m/>
    <x v="11"/>
    <x v="2"/>
    <s v="Brazil"/>
    <x v="22"/>
    <n v="0"/>
  </r>
  <r>
    <s v="BASE"/>
    <s v="Price"/>
    <m/>
    <m/>
    <m/>
    <m/>
    <x v="11"/>
    <x v="3"/>
    <s v="Brazil"/>
    <x v="22"/>
    <n v="0"/>
  </r>
  <r>
    <s v="BASE"/>
    <s v="BaseLine"/>
    <m/>
    <m/>
    <m/>
    <m/>
    <x v="12"/>
    <x v="0"/>
    <s v="Brazil"/>
    <x v="22"/>
    <n v="361.34292820658197"/>
  </r>
  <r>
    <s v="BASE"/>
    <s v="BaseLine"/>
    <m/>
    <m/>
    <m/>
    <m/>
    <x v="12"/>
    <x v="1"/>
    <s v="Brazil"/>
    <x v="22"/>
    <n v="651.41379133513999"/>
  </r>
  <r>
    <s v="BASE"/>
    <s v="BaseLine"/>
    <m/>
    <m/>
    <m/>
    <m/>
    <x v="12"/>
    <x v="2"/>
    <s v="Brazil"/>
    <x v="22"/>
    <n v="798.60016745289295"/>
  </r>
  <r>
    <s v="BASE"/>
    <s v="BaseLine"/>
    <m/>
    <m/>
    <m/>
    <m/>
    <x v="12"/>
    <x v="3"/>
    <s v="Brazil"/>
    <x v="22"/>
    <n v="21.1517983968163"/>
  </r>
  <r>
    <s v="INCREMENTAL"/>
    <s v="Media"/>
    <m/>
    <m/>
    <m/>
    <m/>
    <x v="13"/>
    <x v="0"/>
    <s v="Brazil"/>
    <x v="22"/>
    <n v="109.260294340719"/>
  </r>
  <r>
    <s v="INCREMENTAL"/>
    <s v="Media"/>
    <m/>
    <m/>
    <m/>
    <m/>
    <x v="13"/>
    <x v="1"/>
    <s v="Brazil"/>
    <x v="22"/>
    <n v="135.35163147544401"/>
  </r>
  <r>
    <s v="INCREMENTAL"/>
    <s v="Media"/>
    <m/>
    <m/>
    <m/>
    <m/>
    <x v="13"/>
    <x v="2"/>
    <s v="Brazil"/>
    <x v="22"/>
    <n v="120.30557123889101"/>
  </r>
  <r>
    <s v="INCREMENTAL"/>
    <s v="Media"/>
    <m/>
    <m/>
    <m/>
    <m/>
    <x v="13"/>
    <x v="3"/>
    <s v="Brazil"/>
    <x v="22"/>
    <n v="0"/>
  </r>
  <r>
    <s v="INCREMENTAL"/>
    <s v="Media"/>
    <m/>
    <m/>
    <m/>
    <m/>
    <x v="14"/>
    <x v="0"/>
    <s v="Brazil"/>
    <x v="22"/>
    <n v="0"/>
  </r>
  <r>
    <s v="INCREMENTAL"/>
    <s v="Media"/>
    <m/>
    <m/>
    <m/>
    <m/>
    <x v="14"/>
    <x v="1"/>
    <s v="Brazil"/>
    <x v="22"/>
    <n v="0"/>
  </r>
  <r>
    <s v="INCREMENTAL"/>
    <s v="Media"/>
    <m/>
    <m/>
    <m/>
    <m/>
    <x v="14"/>
    <x v="2"/>
    <s v="Brazil"/>
    <x v="22"/>
    <n v="0"/>
  </r>
  <r>
    <s v="INCREMENTAL"/>
    <s v="Media"/>
    <m/>
    <m/>
    <m/>
    <m/>
    <x v="14"/>
    <x v="3"/>
    <s v="Brazil"/>
    <x v="22"/>
    <n v="0"/>
  </r>
  <r>
    <s v="INCREMENTAL"/>
    <s v="Media"/>
    <m/>
    <m/>
    <m/>
    <m/>
    <x v="15"/>
    <x v="0"/>
    <s v="Brazil"/>
    <x v="22"/>
    <n v="13.5278875393889"/>
  </r>
  <r>
    <s v="INCREMENTAL"/>
    <s v="Media"/>
    <m/>
    <m/>
    <m/>
    <m/>
    <x v="15"/>
    <x v="1"/>
    <s v="Brazil"/>
    <x v="22"/>
    <n v="12.5187566343743"/>
  </r>
  <r>
    <s v="INCREMENTAL"/>
    <s v="Media"/>
    <m/>
    <m/>
    <m/>
    <m/>
    <x v="15"/>
    <x v="2"/>
    <s v="Brazil"/>
    <x v="22"/>
    <n v="8.54008508421893"/>
  </r>
  <r>
    <s v="INCREMENTAL"/>
    <s v="Media"/>
    <m/>
    <m/>
    <m/>
    <m/>
    <x v="15"/>
    <x v="3"/>
    <s v="Brazil"/>
    <x v="22"/>
    <n v="0"/>
  </r>
  <r>
    <s v="INCREMENTAL"/>
    <s v="Media"/>
    <m/>
    <m/>
    <m/>
    <m/>
    <x v="16"/>
    <x v="0"/>
    <s v="Brazil"/>
    <x v="22"/>
    <n v="0"/>
  </r>
  <r>
    <s v="INCREMENTAL"/>
    <s v="Media"/>
    <m/>
    <m/>
    <m/>
    <m/>
    <x v="16"/>
    <x v="1"/>
    <s v="Brazil"/>
    <x v="22"/>
    <n v="0"/>
  </r>
  <r>
    <s v="INCREMENTAL"/>
    <s v="Media"/>
    <m/>
    <m/>
    <m/>
    <m/>
    <x v="16"/>
    <x v="2"/>
    <s v="Brazil"/>
    <x v="22"/>
    <n v="0"/>
  </r>
  <r>
    <s v="INCREMENTAL"/>
    <s v="Media"/>
    <m/>
    <m/>
    <m/>
    <m/>
    <x v="16"/>
    <x v="3"/>
    <s v="Brazil"/>
    <x v="22"/>
    <n v="0"/>
  </r>
  <r>
    <s v="INCREMENTAL"/>
    <s v="Media"/>
    <m/>
    <m/>
    <m/>
    <m/>
    <x v="17"/>
    <x v="0"/>
    <s v="Brazil"/>
    <x v="22"/>
    <n v="441.58068311126698"/>
  </r>
  <r>
    <s v="INCREMENTAL"/>
    <s v="Media"/>
    <m/>
    <m/>
    <m/>
    <m/>
    <x v="17"/>
    <x v="1"/>
    <s v="Brazil"/>
    <x v="22"/>
    <n v="270.759816486783"/>
  </r>
  <r>
    <s v="INCREMENTAL"/>
    <s v="Media"/>
    <m/>
    <m/>
    <m/>
    <m/>
    <x v="17"/>
    <x v="2"/>
    <s v="Brazil"/>
    <x v="22"/>
    <n v="271.74958170570602"/>
  </r>
  <r>
    <s v="INCREMENTAL"/>
    <s v="Media"/>
    <m/>
    <m/>
    <m/>
    <m/>
    <x v="17"/>
    <x v="3"/>
    <s v="Brazil"/>
    <x v="22"/>
    <n v="0"/>
  </r>
  <r>
    <s v="INCREMENTAL"/>
    <s v="Media"/>
    <m/>
    <m/>
    <m/>
    <m/>
    <x v="18"/>
    <x v="0"/>
    <s v="Brazil"/>
    <x v="22"/>
    <n v="0"/>
  </r>
  <r>
    <s v="INCREMENTAL"/>
    <s v="Media"/>
    <m/>
    <m/>
    <m/>
    <m/>
    <x v="18"/>
    <x v="1"/>
    <s v="Brazil"/>
    <x v="22"/>
    <n v="0"/>
  </r>
  <r>
    <s v="INCREMENTAL"/>
    <s v="Media"/>
    <m/>
    <m/>
    <m/>
    <m/>
    <x v="18"/>
    <x v="2"/>
    <s v="Brazil"/>
    <x v="22"/>
    <n v="0"/>
  </r>
  <r>
    <s v="INCREMENTAL"/>
    <s v="Media"/>
    <m/>
    <m/>
    <m/>
    <m/>
    <x v="18"/>
    <x v="3"/>
    <s v="Brazil"/>
    <x v="22"/>
    <n v="0"/>
  </r>
  <r>
    <s v="INCREMENTAL"/>
    <s v="Media"/>
    <m/>
    <m/>
    <m/>
    <m/>
    <x v="19"/>
    <x v="0"/>
    <s v="Brazil"/>
    <x v="22"/>
    <n v="5.0174907521714998"/>
  </r>
  <r>
    <s v="INCREMENTAL"/>
    <s v="Media"/>
    <m/>
    <m/>
    <m/>
    <m/>
    <x v="19"/>
    <x v="1"/>
    <s v="Brazil"/>
    <x v="22"/>
    <n v="5.7055086863997104"/>
  </r>
  <r>
    <s v="INCREMENTAL"/>
    <s v="Media"/>
    <m/>
    <m/>
    <m/>
    <m/>
    <x v="19"/>
    <x v="2"/>
    <s v="Brazil"/>
    <x v="22"/>
    <n v="5.3801949188764802"/>
  </r>
  <r>
    <s v="INCREMENTAL"/>
    <s v="Media"/>
    <m/>
    <m/>
    <m/>
    <m/>
    <x v="19"/>
    <x v="3"/>
    <s v="Brazil"/>
    <x v="22"/>
    <n v="0"/>
  </r>
  <r>
    <s v="INCREMENTAL"/>
    <s v="Media"/>
    <m/>
    <m/>
    <m/>
    <m/>
    <x v="20"/>
    <x v="0"/>
    <s v="Brazil"/>
    <x v="22"/>
    <n v="0"/>
  </r>
  <r>
    <s v="INCREMENTAL"/>
    <s v="Media"/>
    <m/>
    <m/>
    <m/>
    <m/>
    <x v="20"/>
    <x v="1"/>
    <s v="Brazil"/>
    <x v="22"/>
    <n v="0"/>
  </r>
  <r>
    <s v="INCREMENTAL"/>
    <s v="Media"/>
    <m/>
    <m/>
    <m/>
    <m/>
    <x v="20"/>
    <x v="2"/>
    <s v="Brazil"/>
    <x v="22"/>
    <n v="0"/>
  </r>
  <r>
    <s v="INCREMENTAL"/>
    <s v="Media"/>
    <m/>
    <m/>
    <m/>
    <m/>
    <x v="20"/>
    <x v="3"/>
    <s v="Brazil"/>
    <x v="22"/>
    <n v="0"/>
  </r>
  <r>
    <s v="INCREMENTAL"/>
    <s v="Media"/>
    <m/>
    <m/>
    <m/>
    <m/>
    <x v="21"/>
    <x v="0"/>
    <s v="Brazil"/>
    <x v="22"/>
    <n v="21.058548979746"/>
  </r>
  <r>
    <s v="INCREMENTAL"/>
    <s v="Media"/>
    <m/>
    <m/>
    <m/>
    <m/>
    <x v="21"/>
    <x v="1"/>
    <s v="Brazil"/>
    <x v="22"/>
    <n v="20.566923708780301"/>
  </r>
  <r>
    <s v="INCREMENTAL"/>
    <s v="Media"/>
    <m/>
    <m/>
    <m/>
    <m/>
    <x v="21"/>
    <x v="2"/>
    <s v="Brazil"/>
    <x v="22"/>
    <n v="19.5100263353517"/>
  </r>
  <r>
    <s v="INCREMENTAL"/>
    <s v="Media"/>
    <m/>
    <m/>
    <m/>
    <m/>
    <x v="21"/>
    <x v="3"/>
    <s v="Brazil"/>
    <x v="22"/>
    <n v="0"/>
  </r>
  <r>
    <s v="INCREMENTAL"/>
    <s v="Media"/>
    <m/>
    <m/>
    <m/>
    <m/>
    <x v="22"/>
    <x v="0"/>
    <s v="Brazil"/>
    <x v="22"/>
    <n v="0"/>
  </r>
  <r>
    <s v="INCREMENTAL"/>
    <s v="Media"/>
    <m/>
    <m/>
    <m/>
    <m/>
    <x v="22"/>
    <x v="1"/>
    <s v="Brazil"/>
    <x v="22"/>
    <n v="0"/>
  </r>
  <r>
    <s v="INCREMENTAL"/>
    <s v="Media"/>
    <m/>
    <m/>
    <m/>
    <m/>
    <x v="22"/>
    <x v="2"/>
    <s v="Brazil"/>
    <x v="22"/>
    <n v="0"/>
  </r>
  <r>
    <s v="INCREMENTAL"/>
    <s v="Media"/>
    <m/>
    <m/>
    <m/>
    <m/>
    <x v="22"/>
    <x v="3"/>
    <s v="Brazil"/>
    <x v="22"/>
    <n v="0"/>
  </r>
  <r>
    <s v="INCREMENTAL"/>
    <s v="Media"/>
    <m/>
    <m/>
    <m/>
    <m/>
    <x v="23"/>
    <x v="0"/>
    <s v="Brazil"/>
    <x v="22"/>
    <n v="0"/>
  </r>
  <r>
    <s v="INCREMENTAL"/>
    <s v="Media"/>
    <m/>
    <m/>
    <m/>
    <m/>
    <x v="23"/>
    <x v="1"/>
    <s v="Brazil"/>
    <x v="22"/>
    <n v="0"/>
  </r>
  <r>
    <s v="INCREMENTAL"/>
    <s v="Media"/>
    <m/>
    <m/>
    <m/>
    <m/>
    <x v="23"/>
    <x v="2"/>
    <s v="Brazil"/>
    <x v="22"/>
    <n v="0"/>
  </r>
  <r>
    <s v="INCREMENTAL"/>
    <s v="Media"/>
    <m/>
    <m/>
    <m/>
    <m/>
    <x v="23"/>
    <x v="3"/>
    <s v="Brazil"/>
    <x v="22"/>
    <n v="0"/>
  </r>
  <r>
    <s v="INCREMENTAL"/>
    <s v="Media"/>
    <m/>
    <m/>
    <m/>
    <m/>
    <x v="24"/>
    <x v="0"/>
    <s v="Brazil"/>
    <x v="22"/>
    <n v="0"/>
  </r>
  <r>
    <s v="INCREMENTAL"/>
    <s v="Media"/>
    <m/>
    <m/>
    <m/>
    <m/>
    <x v="24"/>
    <x v="1"/>
    <s v="Brazil"/>
    <x v="22"/>
    <n v="0"/>
  </r>
  <r>
    <s v="INCREMENTAL"/>
    <s v="Media"/>
    <m/>
    <m/>
    <m/>
    <m/>
    <x v="24"/>
    <x v="2"/>
    <s v="Brazil"/>
    <x v="22"/>
    <n v="0"/>
  </r>
  <r>
    <s v="INCREMENTAL"/>
    <s v="Media"/>
    <m/>
    <m/>
    <m/>
    <m/>
    <x v="24"/>
    <x v="3"/>
    <s v="Brazil"/>
    <x v="22"/>
    <n v="0"/>
  </r>
  <r>
    <s v="BASE"/>
    <s v="BaseLine"/>
    <m/>
    <m/>
    <m/>
    <m/>
    <x v="25"/>
    <x v="0"/>
    <s v="Brazil"/>
    <x v="22"/>
    <n v="0"/>
  </r>
  <r>
    <s v="BASE"/>
    <s v="BaseLine"/>
    <m/>
    <m/>
    <m/>
    <m/>
    <x v="25"/>
    <x v="1"/>
    <s v="Brazil"/>
    <x v="22"/>
    <n v="320.15014262816402"/>
  </r>
  <r>
    <s v="BASE"/>
    <s v="BaseLine"/>
    <m/>
    <m/>
    <m/>
    <m/>
    <x v="25"/>
    <x v="2"/>
    <s v="Brazil"/>
    <x v="22"/>
    <n v="0"/>
  </r>
  <r>
    <s v="BASE"/>
    <s v="BaseLine"/>
    <m/>
    <m/>
    <m/>
    <m/>
    <x v="25"/>
    <x v="3"/>
    <s v="Brazil"/>
    <x v="22"/>
    <n v="0"/>
  </r>
  <r>
    <s v="BASE"/>
    <s v="BaseLine"/>
    <m/>
    <m/>
    <m/>
    <m/>
    <x v="26"/>
    <x v="0"/>
    <s v="Brazil"/>
    <x v="22"/>
    <n v="0"/>
  </r>
  <r>
    <s v="BASE"/>
    <s v="BaseLine"/>
    <m/>
    <m/>
    <m/>
    <m/>
    <x v="26"/>
    <x v="1"/>
    <s v="Brazil"/>
    <x v="22"/>
    <n v="0"/>
  </r>
  <r>
    <s v="BASE"/>
    <s v="BaseLine"/>
    <m/>
    <m/>
    <m/>
    <m/>
    <x v="26"/>
    <x v="2"/>
    <s v="Brazil"/>
    <x v="22"/>
    <n v="0"/>
  </r>
  <r>
    <s v="BASE"/>
    <s v="BaseLine"/>
    <m/>
    <m/>
    <m/>
    <m/>
    <x v="26"/>
    <x v="3"/>
    <s v="Brazil"/>
    <x v="22"/>
    <n v="0"/>
  </r>
  <r>
    <s v="INCREMENTAL"/>
    <s v="Media"/>
    <m/>
    <m/>
    <m/>
    <m/>
    <x v="27"/>
    <x v="0"/>
    <s v="Brazil"/>
    <x v="22"/>
    <n v="0"/>
  </r>
  <r>
    <s v="INCREMENTAL"/>
    <s v="Media"/>
    <m/>
    <m/>
    <m/>
    <m/>
    <x v="27"/>
    <x v="1"/>
    <s v="Brazil"/>
    <x v="22"/>
    <n v="0"/>
  </r>
  <r>
    <s v="INCREMENTAL"/>
    <s v="Media"/>
    <m/>
    <m/>
    <m/>
    <m/>
    <x v="27"/>
    <x v="2"/>
    <s v="Brazil"/>
    <x v="22"/>
    <n v="0"/>
  </r>
  <r>
    <s v="INCREMENTAL"/>
    <s v="Media"/>
    <m/>
    <m/>
    <m/>
    <m/>
    <x v="27"/>
    <x v="3"/>
    <s v="Brazil"/>
    <x v="22"/>
    <n v="0"/>
  </r>
  <r>
    <s v="INCREMENTAL"/>
    <s v="Media"/>
    <m/>
    <m/>
    <m/>
    <m/>
    <x v="28"/>
    <x v="0"/>
    <s v="Brazil"/>
    <x v="22"/>
    <n v="0"/>
  </r>
  <r>
    <s v="INCREMENTAL"/>
    <s v="Media"/>
    <m/>
    <m/>
    <m/>
    <m/>
    <x v="28"/>
    <x v="1"/>
    <s v="Brazil"/>
    <x v="22"/>
    <n v="0"/>
  </r>
  <r>
    <s v="INCREMENTAL"/>
    <s v="Media"/>
    <m/>
    <m/>
    <m/>
    <m/>
    <x v="28"/>
    <x v="2"/>
    <s v="Brazil"/>
    <x v="22"/>
    <n v="0"/>
  </r>
  <r>
    <s v="INCREMENTAL"/>
    <s v="Media"/>
    <m/>
    <m/>
    <m/>
    <m/>
    <x v="28"/>
    <x v="3"/>
    <s v="Brazil"/>
    <x v="22"/>
    <n v="0"/>
  </r>
  <r>
    <s v="BASE"/>
    <s v="BaseLine"/>
    <m/>
    <m/>
    <m/>
    <m/>
    <x v="29"/>
    <x v="0"/>
    <s v="Brazil"/>
    <x v="22"/>
    <n v="0"/>
  </r>
  <r>
    <s v="BASE"/>
    <s v="BaseLine"/>
    <m/>
    <m/>
    <m/>
    <m/>
    <x v="29"/>
    <x v="1"/>
    <s v="Brazil"/>
    <x v="22"/>
    <n v="459.24943327151101"/>
  </r>
  <r>
    <s v="BASE"/>
    <s v="BaseLine"/>
    <m/>
    <m/>
    <m/>
    <m/>
    <x v="29"/>
    <x v="2"/>
    <s v="Brazil"/>
    <x v="22"/>
    <n v="0"/>
  </r>
  <r>
    <s v="BASE"/>
    <s v="BaseLine"/>
    <m/>
    <m/>
    <m/>
    <m/>
    <x v="29"/>
    <x v="3"/>
    <s v="Brazil"/>
    <x v="22"/>
    <n v="0"/>
  </r>
  <r>
    <s v="BASE"/>
    <s v="BaseLine"/>
    <m/>
    <m/>
    <m/>
    <m/>
    <x v="30"/>
    <x v="0"/>
    <s v="Brazil"/>
    <x v="22"/>
    <n v="0"/>
  </r>
  <r>
    <s v="BASE"/>
    <s v="BaseLine"/>
    <m/>
    <m/>
    <m/>
    <m/>
    <x v="30"/>
    <x v="1"/>
    <s v="Brazil"/>
    <x v="22"/>
    <n v="766.47153797293697"/>
  </r>
  <r>
    <s v="BASE"/>
    <s v="BaseLine"/>
    <m/>
    <m/>
    <m/>
    <m/>
    <x v="30"/>
    <x v="2"/>
    <s v="Brazil"/>
    <x v="22"/>
    <n v="0"/>
  </r>
  <r>
    <s v="BASE"/>
    <s v="BaseLine"/>
    <m/>
    <m/>
    <m/>
    <m/>
    <x v="30"/>
    <x v="3"/>
    <s v="Brazil"/>
    <x v="22"/>
    <n v="0"/>
  </r>
  <r>
    <s v="INCREMENTAL"/>
    <s v="Media"/>
    <m/>
    <m/>
    <m/>
    <m/>
    <x v="31"/>
    <x v="0"/>
    <s v="Brazil"/>
    <x v="22"/>
    <n v="0"/>
  </r>
  <r>
    <s v="INCREMENTAL"/>
    <s v="Media"/>
    <m/>
    <m/>
    <m/>
    <m/>
    <x v="31"/>
    <x v="1"/>
    <s v="Brazil"/>
    <x v="22"/>
    <n v="0"/>
  </r>
  <r>
    <s v="INCREMENTAL"/>
    <s v="Media"/>
    <m/>
    <m/>
    <m/>
    <m/>
    <x v="31"/>
    <x v="2"/>
    <s v="Brazil"/>
    <x v="22"/>
    <n v="0"/>
  </r>
  <r>
    <s v="INCREMENTAL"/>
    <s v="Media"/>
    <m/>
    <m/>
    <m/>
    <m/>
    <x v="31"/>
    <x v="3"/>
    <s v="Brazil"/>
    <x v="22"/>
    <n v="0"/>
  </r>
  <r>
    <m/>
    <m/>
    <m/>
    <m/>
    <m/>
    <m/>
    <x v="32"/>
    <x v="0"/>
    <s v="Brazil"/>
    <x v="22"/>
    <n v="1288.8368238743701"/>
  </r>
  <r>
    <m/>
    <m/>
    <m/>
    <m/>
    <m/>
    <m/>
    <x v="32"/>
    <x v="1"/>
    <s v="Brazil"/>
    <x v="22"/>
    <n v="943.82215052234096"/>
  </r>
  <r>
    <m/>
    <m/>
    <m/>
    <m/>
    <m/>
    <m/>
    <x v="32"/>
    <x v="2"/>
    <s v="Brazil"/>
    <x v="22"/>
    <n v="1761.1350863528301"/>
  </r>
  <r>
    <m/>
    <m/>
    <m/>
    <m/>
    <m/>
    <m/>
    <x v="32"/>
    <x v="3"/>
    <s v="Brazil"/>
    <x v="22"/>
    <n v="932.29799996955103"/>
  </r>
  <r>
    <s v="BASE"/>
    <s v="BaseLine"/>
    <m/>
    <m/>
    <m/>
    <m/>
    <x v="33"/>
    <x v="0"/>
    <s v="Brazil"/>
    <x v="22"/>
    <n v="-309.74018179000501"/>
  </r>
  <r>
    <s v="BASE"/>
    <s v="BaseLine"/>
    <m/>
    <m/>
    <m/>
    <m/>
    <x v="33"/>
    <x v="1"/>
    <s v="Brazil"/>
    <x v="22"/>
    <n v="-843.15252252301696"/>
  </r>
  <r>
    <s v="BASE"/>
    <s v="BaseLine"/>
    <m/>
    <m/>
    <m/>
    <m/>
    <x v="33"/>
    <x v="2"/>
    <s v="Brazil"/>
    <x v="22"/>
    <n v="-420.93691706596701"/>
  </r>
  <r>
    <s v="BASE"/>
    <s v="BaseLine"/>
    <m/>
    <m/>
    <m/>
    <m/>
    <x v="33"/>
    <x v="3"/>
    <s v="Brazil"/>
    <x v="22"/>
    <n v="-262.91214995281598"/>
  </r>
  <r>
    <s v="BASE"/>
    <s v="BaseLine"/>
    <m/>
    <m/>
    <m/>
    <m/>
    <x v="34"/>
    <x v="0"/>
    <s v="Brazil"/>
    <x v="22"/>
    <n v="0"/>
  </r>
  <r>
    <s v="BASE"/>
    <s v="BaseLine"/>
    <m/>
    <m/>
    <m/>
    <m/>
    <x v="34"/>
    <x v="1"/>
    <s v="Brazil"/>
    <x v="22"/>
    <n v="0"/>
  </r>
  <r>
    <s v="BASE"/>
    <s v="BaseLine"/>
    <m/>
    <m/>
    <m/>
    <m/>
    <x v="34"/>
    <x v="2"/>
    <s v="Brazil"/>
    <x v="22"/>
    <n v="0"/>
  </r>
  <r>
    <s v="BASE"/>
    <s v="BaseLine"/>
    <m/>
    <m/>
    <m/>
    <m/>
    <x v="34"/>
    <x v="3"/>
    <s v="Brazil"/>
    <x v="22"/>
    <n v="0"/>
  </r>
  <r>
    <s v="BASE"/>
    <s v="BaseLine"/>
    <s v="NY"/>
    <m/>
    <m/>
    <m/>
    <x v="35"/>
    <x v="0"/>
    <s v="Brazil"/>
    <x v="22"/>
    <n v="0"/>
  </r>
  <r>
    <s v="BASE"/>
    <s v="BaseLine"/>
    <s v="NY"/>
    <m/>
    <m/>
    <m/>
    <x v="35"/>
    <x v="1"/>
    <s v="Brazil"/>
    <x v="22"/>
    <n v="0"/>
  </r>
  <r>
    <s v="BASE"/>
    <s v="BaseLine"/>
    <s v="NY"/>
    <m/>
    <m/>
    <m/>
    <x v="35"/>
    <x v="2"/>
    <s v="Brazil"/>
    <x v="22"/>
    <n v="0"/>
  </r>
  <r>
    <s v="BASE"/>
    <s v="BaseLine"/>
    <s v="NY"/>
    <m/>
    <m/>
    <m/>
    <x v="35"/>
    <x v="3"/>
    <s v="Brazil"/>
    <x v="22"/>
    <n v="0"/>
  </r>
  <r>
    <s v="BASE"/>
    <s v="BaseLine"/>
    <s v="PL_Dummy"/>
    <m/>
    <m/>
    <m/>
    <x v="36"/>
    <x v="0"/>
    <s v="Brazil"/>
    <x v="22"/>
    <n v="0"/>
  </r>
  <r>
    <s v="BASE"/>
    <s v="BaseLine"/>
    <s v="PL_Dummy"/>
    <m/>
    <m/>
    <m/>
    <x v="36"/>
    <x v="1"/>
    <s v="Brazil"/>
    <x v="22"/>
    <n v="0"/>
  </r>
  <r>
    <s v="BASE"/>
    <s v="BaseLine"/>
    <s v="PL_Dummy"/>
    <m/>
    <m/>
    <m/>
    <x v="36"/>
    <x v="2"/>
    <s v="Brazil"/>
    <x v="22"/>
    <n v="0"/>
  </r>
  <r>
    <s v="BASE"/>
    <s v="BaseLine"/>
    <s v="PL_Dummy"/>
    <m/>
    <m/>
    <m/>
    <x v="36"/>
    <x v="3"/>
    <s v="Brazil"/>
    <x v="22"/>
    <n v="0"/>
  </r>
  <r>
    <s v="BASE"/>
    <s v="BaseLine"/>
    <s v="PL_Dummy"/>
    <m/>
    <m/>
    <m/>
    <x v="37"/>
    <x v="0"/>
    <s v="Brazil"/>
    <x v="22"/>
    <n v="0"/>
  </r>
  <r>
    <s v="BASE"/>
    <s v="BaseLine"/>
    <s v="PL_Dummy"/>
    <m/>
    <m/>
    <m/>
    <x v="37"/>
    <x v="1"/>
    <s v="Brazil"/>
    <x v="22"/>
    <n v="0"/>
  </r>
  <r>
    <s v="BASE"/>
    <s v="BaseLine"/>
    <s v="PL_Dummy"/>
    <m/>
    <m/>
    <m/>
    <x v="37"/>
    <x v="2"/>
    <s v="Brazil"/>
    <x v="22"/>
    <n v="0"/>
  </r>
  <r>
    <s v="BASE"/>
    <s v="BaseLine"/>
    <s v="PL_Dummy"/>
    <m/>
    <m/>
    <m/>
    <x v="37"/>
    <x v="3"/>
    <s v="Brazil"/>
    <x v="22"/>
    <n v="0"/>
  </r>
  <r>
    <s v="BASE"/>
    <s v="BaseLine"/>
    <m/>
    <m/>
    <m/>
    <m/>
    <x v="38"/>
    <x v="0"/>
    <s v="Brazil"/>
    <x v="22"/>
    <n v="0"/>
  </r>
  <r>
    <s v="BASE"/>
    <s v="BaseLine"/>
    <m/>
    <m/>
    <m/>
    <m/>
    <x v="38"/>
    <x v="1"/>
    <s v="Brazil"/>
    <x v="22"/>
    <n v="0"/>
  </r>
  <r>
    <s v="BASE"/>
    <s v="BaseLine"/>
    <m/>
    <m/>
    <m/>
    <m/>
    <x v="38"/>
    <x v="2"/>
    <s v="Brazil"/>
    <x v="22"/>
    <n v="0"/>
  </r>
  <r>
    <s v="BASE"/>
    <s v="BaseLine"/>
    <m/>
    <m/>
    <m/>
    <m/>
    <x v="38"/>
    <x v="3"/>
    <s v="Brazil"/>
    <x v="22"/>
    <n v="0"/>
  </r>
  <r>
    <s v="BASE"/>
    <s v="BaseLine"/>
    <m/>
    <m/>
    <m/>
    <m/>
    <x v="39"/>
    <x v="0"/>
    <s v="Brazil"/>
    <x v="22"/>
    <n v="0"/>
  </r>
  <r>
    <s v="BASE"/>
    <s v="BaseLine"/>
    <m/>
    <m/>
    <m/>
    <m/>
    <x v="39"/>
    <x v="1"/>
    <s v="Brazil"/>
    <x v="22"/>
    <n v="0"/>
  </r>
  <r>
    <s v="BASE"/>
    <s v="BaseLine"/>
    <m/>
    <m/>
    <m/>
    <m/>
    <x v="39"/>
    <x v="2"/>
    <s v="Brazil"/>
    <x v="22"/>
    <n v="0"/>
  </r>
  <r>
    <s v="BASE"/>
    <s v="BaseLine"/>
    <m/>
    <m/>
    <m/>
    <m/>
    <x v="39"/>
    <x v="3"/>
    <s v="Brazil"/>
    <x v="22"/>
    <n v="0"/>
  </r>
  <r>
    <s v="BASE"/>
    <s v="BaseLine"/>
    <s v="PL_Dummy"/>
    <m/>
    <m/>
    <m/>
    <x v="40"/>
    <x v="0"/>
    <s v="Brazil"/>
    <x v="22"/>
    <n v="0"/>
  </r>
  <r>
    <s v="BASE"/>
    <s v="BaseLine"/>
    <s v="PL_Dummy"/>
    <m/>
    <m/>
    <m/>
    <x v="40"/>
    <x v="1"/>
    <s v="Brazil"/>
    <x v="22"/>
    <n v="0"/>
  </r>
  <r>
    <s v="BASE"/>
    <s v="BaseLine"/>
    <s v="PL_Dummy"/>
    <m/>
    <m/>
    <m/>
    <x v="40"/>
    <x v="2"/>
    <s v="Brazil"/>
    <x v="22"/>
    <n v="1698.59022544095"/>
  </r>
  <r>
    <s v="BASE"/>
    <s v="BaseLine"/>
    <s v="PL_Dummy"/>
    <m/>
    <m/>
    <m/>
    <x v="40"/>
    <x v="3"/>
    <s v="Brazil"/>
    <x v="22"/>
    <n v="0"/>
  </r>
  <r>
    <s v="BASE"/>
    <s v="BaseLine"/>
    <m/>
    <m/>
    <m/>
    <m/>
    <x v="41"/>
    <x v="0"/>
    <s v="Brazil"/>
    <x v="22"/>
    <n v="0"/>
  </r>
  <r>
    <s v="BASE"/>
    <s v="BaseLine"/>
    <m/>
    <m/>
    <m/>
    <m/>
    <x v="41"/>
    <x v="1"/>
    <s v="Brazil"/>
    <x v="22"/>
    <n v="0"/>
  </r>
  <r>
    <s v="BASE"/>
    <s v="BaseLine"/>
    <m/>
    <m/>
    <m/>
    <m/>
    <x v="41"/>
    <x v="2"/>
    <s v="Brazil"/>
    <x v="22"/>
    <n v="2830.8906052643401"/>
  </r>
  <r>
    <s v="BASE"/>
    <s v="BaseLine"/>
    <m/>
    <m/>
    <m/>
    <m/>
    <x v="41"/>
    <x v="3"/>
    <s v="Brazil"/>
    <x v="22"/>
    <n v="0"/>
  </r>
  <r>
    <s v="BASE"/>
    <s v="BaseLine"/>
    <m/>
    <m/>
    <m/>
    <m/>
    <x v="42"/>
    <x v="0"/>
    <s v="Brazil"/>
    <x v="22"/>
    <n v="0"/>
  </r>
  <r>
    <s v="BASE"/>
    <s v="BaseLine"/>
    <m/>
    <m/>
    <m/>
    <m/>
    <x v="42"/>
    <x v="1"/>
    <s v="Brazil"/>
    <x v="22"/>
    <n v="0"/>
  </r>
  <r>
    <s v="BASE"/>
    <s v="BaseLine"/>
    <m/>
    <m/>
    <m/>
    <m/>
    <x v="42"/>
    <x v="2"/>
    <s v="Brazil"/>
    <x v="22"/>
    <n v="2290.6979398439398"/>
  </r>
  <r>
    <s v="BASE"/>
    <s v="BaseLine"/>
    <m/>
    <m/>
    <m/>
    <m/>
    <x v="42"/>
    <x v="3"/>
    <s v="Brazil"/>
    <x v="22"/>
    <n v="0"/>
  </r>
  <r>
    <s v="BASE"/>
    <s v="BaseLine"/>
    <m/>
    <m/>
    <m/>
    <m/>
    <x v="43"/>
    <x v="0"/>
    <s v="Brazil"/>
    <x v="22"/>
    <n v="0"/>
  </r>
  <r>
    <s v="BASE"/>
    <s v="BaseLine"/>
    <m/>
    <m/>
    <m/>
    <m/>
    <x v="43"/>
    <x v="1"/>
    <s v="Brazil"/>
    <x v="22"/>
    <n v="0"/>
  </r>
  <r>
    <s v="BASE"/>
    <s v="BaseLine"/>
    <m/>
    <m/>
    <m/>
    <m/>
    <x v="43"/>
    <x v="2"/>
    <s v="Brazil"/>
    <x v="22"/>
    <n v="0"/>
  </r>
  <r>
    <s v="BASE"/>
    <s v="BaseLine"/>
    <m/>
    <m/>
    <m/>
    <m/>
    <x v="43"/>
    <x v="3"/>
    <s v="Brazil"/>
    <x v="22"/>
    <n v="0"/>
  </r>
  <r>
    <s v="INCREMENTAL"/>
    <s v="Media"/>
    <m/>
    <m/>
    <m/>
    <m/>
    <x v="44"/>
    <x v="0"/>
    <s v="Brazil"/>
    <x v="22"/>
    <n v="0"/>
  </r>
  <r>
    <s v="INCREMENTAL"/>
    <s v="Media"/>
    <m/>
    <m/>
    <m/>
    <m/>
    <x v="44"/>
    <x v="1"/>
    <s v="Brazil"/>
    <x v="22"/>
    <n v="0"/>
  </r>
  <r>
    <s v="INCREMENTAL"/>
    <s v="Media"/>
    <m/>
    <m/>
    <m/>
    <m/>
    <x v="44"/>
    <x v="2"/>
    <s v="Brazil"/>
    <x v="22"/>
    <n v="0"/>
  </r>
  <r>
    <s v="INCREMENTAL"/>
    <s v="Media"/>
    <m/>
    <m/>
    <m/>
    <m/>
    <x v="44"/>
    <x v="3"/>
    <s v="Brazil"/>
    <x v="22"/>
    <n v="0"/>
  </r>
  <r>
    <s v="INCREMENTAL"/>
    <s v="Media"/>
    <m/>
    <m/>
    <m/>
    <m/>
    <x v="45"/>
    <x v="0"/>
    <s v="Brazil"/>
    <x v="22"/>
    <n v="0"/>
  </r>
  <r>
    <s v="INCREMENTAL"/>
    <s v="Media"/>
    <m/>
    <m/>
    <m/>
    <m/>
    <x v="45"/>
    <x v="1"/>
    <s v="Brazil"/>
    <x v="22"/>
    <n v="0"/>
  </r>
  <r>
    <s v="INCREMENTAL"/>
    <s v="Media"/>
    <m/>
    <m/>
    <m/>
    <m/>
    <x v="45"/>
    <x v="2"/>
    <s v="Brazil"/>
    <x v="22"/>
    <n v="0"/>
  </r>
  <r>
    <s v="INCREMENTAL"/>
    <s v="Media"/>
    <m/>
    <m/>
    <m/>
    <m/>
    <x v="45"/>
    <x v="3"/>
    <s v="Brazil"/>
    <x v="22"/>
    <n v="0"/>
  </r>
  <r>
    <s v="BASE"/>
    <s v="BaseLine"/>
    <m/>
    <m/>
    <m/>
    <m/>
    <x v="46"/>
    <x v="0"/>
    <s v="Brazil"/>
    <x v="22"/>
    <n v="0"/>
  </r>
  <r>
    <s v="BASE"/>
    <s v="BaseLine"/>
    <m/>
    <m/>
    <m/>
    <m/>
    <x v="46"/>
    <x v="1"/>
    <s v="Brazil"/>
    <x v="22"/>
    <n v="0"/>
  </r>
  <r>
    <s v="BASE"/>
    <s v="BaseLine"/>
    <m/>
    <m/>
    <m/>
    <m/>
    <x v="46"/>
    <x v="2"/>
    <s v="Brazil"/>
    <x v="22"/>
    <n v="0"/>
  </r>
  <r>
    <s v="BASE"/>
    <s v="BaseLine"/>
    <m/>
    <m/>
    <m/>
    <m/>
    <x v="46"/>
    <x v="3"/>
    <s v="Brazil"/>
    <x v="22"/>
    <n v="0"/>
  </r>
  <r>
    <s v="INCREMENTAL"/>
    <s v="Media"/>
    <m/>
    <m/>
    <m/>
    <m/>
    <x v="47"/>
    <x v="0"/>
    <s v="Brazil"/>
    <x v="22"/>
    <n v="0"/>
  </r>
  <r>
    <s v="INCREMENTAL"/>
    <s v="Media"/>
    <m/>
    <m/>
    <m/>
    <m/>
    <x v="47"/>
    <x v="1"/>
    <s v="Brazil"/>
    <x v="22"/>
    <n v="0"/>
  </r>
  <r>
    <s v="INCREMENTAL"/>
    <s v="Media"/>
    <m/>
    <m/>
    <m/>
    <m/>
    <x v="47"/>
    <x v="2"/>
    <s v="Brazil"/>
    <x v="22"/>
    <n v="0"/>
  </r>
  <r>
    <s v="INCREMENTAL"/>
    <s v="Media"/>
    <m/>
    <m/>
    <m/>
    <m/>
    <x v="47"/>
    <x v="3"/>
    <s v="Brazil"/>
    <x v="22"/>
    <n v="0"/>
  </r>
  <r>
    <s v="INCREMENTAL"/>
    <s v="Media"/>
    <m/>
    <m/>
    <m/>
    <m/>
    <x v="48"/>
    <x v="0"/>
    <s v="Brazil"/>
    <x v="22"/>
    <n v="0"/>
  </r>
  <r>
    <s v="INCREMENTAL"/>
    <s v="Media"/>
    <m/>
    <m/>
    <m/>
    <m/>
    <x v="48"/>
    <x v="1"/>
    <s v="Brazil"/>
    <x v="22"/>
    <n v="0"/>
  </r>
  <r>
    <s v="INCREMENTAL"/>
    <s v="Media"/>
    <m/>
    <m/>
    <m/>
    <m/>
    <x v="48"/>
    <x v="2"/>
    <s v="Brazil"/>
    <x v="22"/>
    <n v="0"/>
  </r>
  <r>
    <s v="INCREMENTAL"/>
    <s v="Media"/>
    <m/>
    <m/>
    <m/>
    <m/>
    <x v="48"/>
    <x v="3"/>
    <s v="Brazil"/>
    <x v="22"/>
    <n v="0"/>
  </r>
  <r>
    <s v="INCREMENTAL"/>
    <s v="Media"/>
    <m/>
    <m/>
    <m/>
    <m/>
    <x v="49"/>
    <x v="0"/>
    <s v="Brazil"/>
    <x v="22"/>
    <n v="0"/>
  </r>
  <r>
    <s v="INCREMENTAL"/>
    <s v="Media"/>
    <m/>
    <m/>
    <m/>
    <m/>
    <x v="49"/>
    <x v="1"/>
    <s v="Brazil"/>
    <x v="22"/>
    <n v="0"/>
  </r>
  <r>
    <s v="INCREMENTAL"/>
    <s v="Media"/>
    <m/>
    <m/>
    <m/>
    <m/>
    <x v="49"/>
    <x v="2"/>
    <s v="Brazil"/>
    <x v="22"/>
    <n v="0"/>
  </r>
  <r>
    <s v="INCREMENTAL"/>
    <s v="Media"/>
    <m/>
    <m/>
    <m/>
    <m/>
    <x v="49"/>
    <x v="3"/>
    <s v="Brazil"/>
    <x v="22"/>
    <n v="0"/>
  </r>
  <r>
    <s v="BASE"/>
    <s v="BaseLine"/>
    <m/>
    <m/>
    <m/>
    <m/>
    <x v="50"/>
    <x v="0"/>
    <s v="Brazil"/>
    <x v="22"/>
    <n v="0"/>
  </r>
  <r>
    <s v="BASE"/>
    <s v="BaseLine"/>
    <m/>
    <m/>
    <m/>
    <m/>
    <x v="50"/>
    <x v="1"/>
    <s v="Brazil"/>
    <x v="22"/>
    <n v="0"/>
  </r>
  <r>
    <s v="BASE"/>
    <s v="BaseLine"/>
    <m/>
    <m/>
    <m/>
    <m/>
    <x v="50"/>
    <x v="2"/>
    <s v="Brazil"/>
    <x v="22"/>
    <n v="0"/>
  </r>
  <r>
    <s v="BASE"/>
    <s v="BaseLine"/>
    <m/>
    <m/>
    <m/>
    <m/>
    <x v="50"/>
    <x v="3"/>
    <s v="Brazil"/>
    <x v="22"/>
    <n v="0"/>
  </r>
  <r>
    <s v="BASE"/>
    <s v="BaseLine"/>
    <m/>
    <m/>
    <m/>
    <m/>
    <x v="51"/>
    <x v="0"/>
    <s v="Brazil"/>
    <x v="22"/>
    <n v="0"/>
  </r>
  <r>
    <s v="BASE"/>
    <s v="BaseLine"/>
    <m/>
    <m/>
    <m/>
    <m/>
    <x v="51"/>
    <x v="1"/>
    <s v="Brazil"/>
    <x v="22"/>
    <n v="0"/>
  </r>
  <r>
    <s v="BASE"/>
    <s v="BaseLine"/>
    <m/>
    <m/>
    <m/>
    <m/>
    <x v="51"/>
    <x v="2"/>
    <s v="Brazil"/>
    <x v="22"/>
    <n v="0"/>
  </r>
  <r>
    <s v="BASE"/>
    <s v="BaseLine"/>
    <m/>
    <m/>
    <m/>
    <m/>
    <x v="51"/>
    <x v="3"/>
    <s v="Brazil"/>
    <x v="22"/>
    <n v="0"/>
  </r>
  <r>
    <s v="INCREMENTAL"/>
    <s v="Media"/>
    <m/>
    <m/>
    <m/>
    <m/>
    <x v="52"/>
    <x v="0"/>
    <s v="Brazil"/>
    <x v="22"/>
    <n v="0"/>
  </r>
  <r>
    <s v="INCREMENTAL"/>
    <s v="Media"/>
    <m/>
    <m/>
    <m/>
    <m/>
    <x v="52"/>
    <x v="1"/>
    <s v="Brazil"/>
    <x v="22"/>
    <n v="0"/>
  </r>
  <r>
    <s v="INCREMENTAL"/>
    <s v="Media"/>
    <m/>
    <m/>
    <m/>
    <m/>
    <x v="52"/>
    <x v="2"/>
    <s v="Brazil"/>
    <x v="22"/>
    <n v="0"/>
  </r>
  <r>
    <s v="INCREMENTAL"/>
    <s v="Media"/>
    <m/>
    <m/>
    <m/>
    <m/>
    <x v="52"/>
    <x v="3"/>
    <s v="Brazil"/>
    <x v="22"/>
    <n v="0"/>
  </r>
  <r>
    <s v="BASE"/>
    <s v="BaseLine"/>
    <m/>
    <m/>
    <m/>
    <m/>
    <x v="53"/>
    <x v="0"/>
    <s v="Brazil"/>
    <x v="22"/>
    <n v="-160.34432634625"/>
  </r>
  <r>
    <s v="BASE"/>
    <s v="BaseLine"/>
    <m/>
    <m/>
    <m/>
    <m/>
    <x v="53"/>
    <x v="1"/>
    <s v="Brazil"/>
    <x v="22"/>
    <n v="-117.42101413679499"/>
  </r>
  <r>
    <s v="BASE"/>
    <s v="BaseLine"/>
    <m/>
    <m/>
    <m/>
    <m/>
    <x v="53"/>
    <x v="2"/>
    <s v="Brazil"/>
    <x v="22"/>
    <n v="-219.10300341753299"/>
  </r>
  <r>
    <s v="BASE"/>
    <s v="BaseLine"/>
    <m/>
    <m/>
    <m/>
    <m/>
    <x v="53"/>
    <x v="3"/>
    <s v="Brazil"/>
    <x v="22"/>
    <n v="-115.987293340747"/>
  </r>
  <r>
    <s v="BASE"/>
    <s v="BaseLine"/>
    <m/>
    <m/>
    <m/>
    <m/>
    <x v="54"/>
    <x v="0"/>
    <s v="Brazil"/>
    <x v="22"/>
    <n v="-479.80820546165"/>
  </r>
  <r>
    <s v="BASE"/>
    <s v="BaseLine"/>
    <m/>
    <m/>
    <m/>
    <m/>
    <x v="54"/>
    <x v="1"/>
    <s v="Brazil"/>
    <x v="22"/>
    <n v="-2394.91157016638"/>
  </r>
  <r>
    <s v="BASE"/>
    <s v="BaseLine"/>
    <m/>
    <m/>
    <m/>
    <m/>
    <x v="54"/>
    <x v="2"/>
    <s v="Brazil"/>
    <x v="22"/>
    <n v="-2599.2666011382598"/>
  </r>
  <r>
    <s v="BASE"/>
    <s v="BaseLine"/>
    <m/>
    <m/>
    <m/>
    <m/>
    <x v="54"/>
    <x v="3"/>
    <s v="Brazil"/>
    <x v="22"/>
    <n v="-463.34635728609499"/>
  </r>
  <r>
    <s v="INCREMENTAL"/>
    <s v="Media"/>
    <m/>
    <m/>
    <m/>
    <m/>
    <x v="0"/>
    <x v="0"/>
    <s v="Brazil"/>
    <x v="23"/>
    <n v="0"/>
  </r>
  <r>
    <s v="INCREMENTAL"/>
    <s v="Media"/>
    <m/>
    <m/>
    <m/>
    <m/>
    <x v="0"/>
    <x v="1"/>
    <s v="Brazil"/>
    <x v="23"/>
    <n v="0"/>
  </r>
  <r>
    <s v="INCREMENTAL"/>
    <s v="Media"/>
    <m/>
    <m/>
    <m/>
    <m/>
    <x v="0"/>
    <x v="2"/>
    <s v="Brazil"/>
    <x v="23"/>
    <n v="0"/>
  </r>
  <r>
    <s v="INCREMENTAL"/>
    <s v="Media"/>
    <m/>
    <m/>
    <m/>
    <m/>
    <x v="0"/>
    <x v="3"/>
    <s v="Brazil"/>
    <x v="23"/>
    <n v="0"/>
  </r>
  <r>
    <s v="INCREMENTAL"/>
    <s v="Media"/>
    <m/>
    <m/>
    <m/>
    <m/>
    <x v="1"/>
    <x v="0"/>
    <s v="Brazil"/>
    <x v="23"/>
    <n v="0"/>
  </r>
  <r>
    <s v="INCREMENTAL"/>
    <s v="Media"/>
    <m/>
    <m/>
    <m/>
    <m/>
    <x v="1"/>
    <x v="1"/>
    <s v="Brazil"/>
    <x v="23"/>
    <n v="0"/>
  </r>
  <r>
    <s v="INCREMENTAL"/>
    <s v="Media"/>
    <m/>
    <m/>
    <m/>
    <m/>
    <x v="1"/>
    <x v="2"/>
    <s v="Brazil"/>
    <x v="23"/>
    <n v="0"/>
  </r>
  <r>
    <s v="INCREMENTAL"/>
    <s v="Media"/>
    <m/>
    <m/>
    <m/>
    <m/>
    <x v="1"/>
    <x v="3"/>
    <s v="Brazil"/>
    <x v="23"/>
    <n v="0"/>
  </r>
  <r>
    <s v="INCREMENTAL"/>
    <s v="Media"/>
    <m/>
    <m/>
    <m/>
    <m/>
    <x v="2"/>
    <x v="0"/>
    <s v="Brazil"/>
    <x v="23"/>
    <n v="0"/>
  </r>
  <r>
    <s v="INCREMENTAL"/>
    <s v="Media"/>
    <m/>
    <m/>
    <m/>
    <m/>
    <x v="2"/>
    <x v="1"/>
    <s v="Brazil"/>
    <x v="23"/>
    <n v="0"/>
  </r>
  <r>
    <s v="INCREMENTAL"/>
    <s v="Media"/>
    <m/>
    <m/>
    <m/>
    <m/>
    <x v="2"/>
    <x v="2"/>
    <s v="Brazil"/>
    <x v="23"/>
    <n v="0"/>
  </r>
  <r>
    <s v="INCREMENTAL"/>
    <s v="Media"/>
    <m/>
    <m/>
    <m/>
    <m/>
    <x v="2"/>
    <x v="3"/>
    <s v="Brazil"/>
    <x v="23"/>
    <n v="0"/>
  </r>
  <r>
    <s v="BASE"/>
    <s v="BaseLine"/>
    <m/>
    <m/>
    <m/>
    <m/>
    <x v="3"/>
    <x v="0"/>
    <s v="Brazil"/>
    <x v="23"/>
    <n v="0"/>
  </r>
  <r>
    <s v="BASE"/>
    <s v="BaseLine"/>
    <m/>
    <m/>
    <m/>
    <m/>
    <x v="3"/>
    <x v="1"/>
    <s v="Brazil"/>
    <x v="23"/>
    <n v="0"/>
  </r>
  <r>
    <s v="BASE"/>
    <s v="BaseLine"/>
    <m/>
    <m/>
    <m/>
    <m/>
    <x v="3"/>
    <x v="2"/>
    <s v="Brazil"/>
    <x v="23"/>
    <n v="0"/>
  </r>
  <r>
    <s v="BASE"/>
    <s v="BaseLine"/>
    <m/>
    <m/>
    <m/>
    <m/>
    <x v="3"/>
    <x v="3"/>
    <s v="Brazil"/>
    <x v="23"/>
    <n v="0"/>
  </r>
  <r>
    <s v="BASE"/>
    <s v="BaseLine"/>
    <m/>
    <m/>
    <m/>
    <m/>
    <x v="4"/>
    <x v="0"/>
    <s v="Brazil"/>
    <x v="23"/>
    <n v="0"/>
  </r>
  <r>
    <s v="BASE"/>
    <s v="BaseLine"/>
    <m/>
    <m/>
    <m/>
    <m/>
    <x v="4"/>
    <x v="1"/>
    <s v="Brazil"/>
    <x v="23"/>
    <n v="0"/>
  </r>
  <r>
    <s v="BASE"/>
    <s v="BaseLine"/>
    <m/>
    <m/>
    <m/>
    <m/>
    <x v="4"/>
    <x v="2"/>
    <s v="Brazil"/>
    <x v="23"/>
    <n v="0"/>
  </r>
  <r>
    <s v="BASE"/>
    <s v="BaseLine"/>
    <m/>
    <m/>
    <m/>
    <m/>
    <x v="4"/>
    <x v="3"/>
    <s v="Brazil"/>
    <x v="23"/>
    <n v="0"/>
  </r>
  <r>
    <s v="BASE"/>
    <s v="BaseLine"/>
    <m/>
    <m/>
    <m/>
    <m/>
    <x v="5"/>
    <x v="0"/>
    <s v="Brazil"/>
    <x v="23"/>
    <n v="0"/>
  </r>
  <r>
    <s v="BASE"/>
    <s v="BaseLine"/>
    <m/>
    <m/>
    <m/>
    <m/>
    <x v="5"/>
    <x v="1"/>
    <s v="Brazil"/>
    <x v="23"/>
    <n v="0"/>
  </r>
  <r>
    <s v="BASE"/>
    <s v="BaseLine"/>
    <m/>
    <m/>
    <m/>
    <m/>
    <x v="5"/>
    <x v="2"/>
    <s v="Brazil"/>
    <x v="23"/>
    <n v="0"/>
  </r>
  <r>
    <s v="BASE"/>
    <s v="BaseLine"/>
    <m/>
    <m/>
    <m/>
    <m/>
    <x v="5"/>
    <x v="3"/>
    <s v="Brazil"/>
    <x v="23"/>
    <n v="0"/>
  </r>
  <r>
    <s v="BASE"/>
    <s v="BaseLine"/>
    <m/>
    <m/>
    <m/>
    <m/>
    <x v="6"/>
    <x v="0"/>
    <s v="Brazil"/>
    <x v="23"/>
    <n v="0"/>
  </r>
  <r>
    <s v="BASE"/>
    <s v="BaseLine"/>
    <m/>
    <m/>
    <m/>
    <m/>
    <x v="6"/>
    <x v="1"/>
    <s v="Brazil"/>
    <x v="23"/>
    <n v="0"/>
  </r>
  <r>
    <s v="BASE"/>
    <s v="BaseLine"/>
    <m/>
    <m/>
    <m/>
    <m/>
    <x v="6"/>
    <x v="2"/>
    <s v="Brazil"/>
    <x v="23"/>
    <n v="0"/>
  </r>
  <r>
    <s v="BASE"/>
    <s v="BaseLine"/>
    <m/>
    <m/>
    <m/>
    <m/>
    <x v="6"/>
    <x v="3"/>
    <s v="Brazil"/>
    <x v="23"/>
    <n v="0"/>
  </r>
  <r>
    <s v="BASE"/>
    <s v="BaseLine"/>
    <m/>
    <m/>
    <m/>
    <m/>
    <x v="7"/>
    <x v="0"/>
    <s v="Brazil"/>
    <x v="23"/>
    <n v="0"/>
  </r>
  <r>
    <s v="BASE"/>
    <s v="BaseLine"/>
    <m/>
    <m/>
    <m/>
    <m/>
    <x v="7"/>
    <x v="1"/>
    <s v="Brazil"/>
    <x v="23"/>
    <n v="0"/>
  </r>
  <r>
    <s v="BASE"/>
    <s v="BaseLine"/>
    <m/>
    <m/>
    <m/>
    <m/>
    <x v="7"/>
    <x v="2"/>
    <s v="Brazil"/>
    <x v="23"/>
    <n v="0"/>
  </r>
  <r>
    <s v="BASE"/>
    <s v="BaseLine"/>
    <m/>
    <m/>
    <m/>
    <m/>
    <x v="7"/>
    <x v="3"/>
    <s v="Brazil"/>
    <x v="23"/>
    <n v="0"/>
  </r>
  <r>
    <s v="BASE"/>
    <s v="BaseLine"/>
    <m/>
    <m/>
    <m/>
    <m/>
    <x v="8"/>
    <x v="0"/>
    <s v="Brazil"/>
    <x v="23"/>
    <n v="441.93885299337501"/>
  </r>
  <r>
    <s v="BASE"/>
    <s v="BaseLine"/>
    <m/>
    <m/>
    <m/>
    <m/>
    <x v="8"/>
    <x v="1"/>
    <s v="Brazil"/>
    <x v="23"/>
    <n v="0"/>
  </r>
  <r>
    <s v="BASE"/>
    <s v="BaseLine"/>
    <m/>
    <m/>
    <m/>
    <m/>
    <x v="8"/>
    <x v="2"/>
    <s v="Brazil"/>
    <x v="23"/>
    <n v="0"/>
  </r>
  <r>
    <s v="BASE"/>
    <s v="BaseLine"/>
    <m/>
    <m/>
    <m/>
    <m/>
    <x v="8"/>
    <x v="3"/>
    <s v="Brazil"/>
    <x v="23"/>
    <n v="0"/>
  </r>
  <r>
    <s v="INCREMENTAL"/>
    <s v="Media"/>
    <m/>
    <m/>
    <m/>
    <m/>
    <x v="9"/>
    <x v="0"/>
    <s v="Brazil"/>
    <x v="23"/>
    <n v="0"/>
  </r>
  <r>
    <s v="INCREMENTAL"/>
    <s v="Media"/>
    <m/>
    <m/>
    <m/>
    <m/>
    <x v="9"/>
    <x v="1"/>
    <s v="Brazil"/>
    <x v="23"/>
    <n v="0"/>
  </r>
  <r>
    <s v="INCREMENTAL"/>
    <s v="Media"/>
    <m/>
    <m/>
    <m/>
    <m/>
    <x v="9"/>
    <x v="2"/>
    <s v="Brazil"/>
    <x v="23"/>
    <n v="0"/>
  </r>
  <r>
    <s v="INCREMENTAL"/>
    <s v="Media"/>
    <m/>
    <m/>
    <m/>
    <m/>
    <x v="9"/>
    <x v="3"/>
    <s v="Brazil"/>
    <x v="23"/>
    <n v="0"/>
  </r>
  <r>
    <s v="BASE"/>
    <s v="Price"/>
    <m/>
    <m/>
    <m/>
    <m/>
    <x v="10"/>
    <x v="0"/>
    <s v="Brazil"/>
    <x v="23"/>
    <n v="-971.43026418831096"/>
  </r>
  <r>
    <s v="BASE"/>
    <s v="Price"/>
    <m/>
    <m/>
    <m/>
    <m/>
    <x v="10"/>
    <x v="1"/>
    <s v="Brazil"/>
    <x v="23"/>
    <n v="0"/>
  </r>
  <r>
    <s v="BASE"/>
    <s v="Price"/>
    <m/>
    <m/>
    <m/>
    <m/>
    <x v="10"/>
    <x v="2"/>
    <s v="Brazil"/>
    <x v="23"/>
    <n v="0"/>
  </r>
  <r>
    <s v="BASE"/>
    <s v="Price"/>
    <m/>
    <m/>
    <m/>
    <m/>
    <x v="10"/>
    <x v="3"/>
    <s v="Brazil"/>
    <x v="23"/>
    <n v="0"/>
  </r>
  <r>
    <s v="BASE"/>
    <s v="Price"/>
    <m/>
    <m/>
    <m/>
    <m/>
    <x v="11"/>
    <x v="0"/>
    <s v="Brazil"/>
    <x v="23"/>
    <n v="0"/>
  </r>
  <r>
    <s v="BASE"/>
    <s v="Price"/>
    <m/>
    <m/>
    <m/>
    <m/>
    <x v="11"/>
    <x v="1"/>
    <s v="Brazil"/>
    <x v="23"/>
    <n v="0"/>
  </r>
  <r>
    <s v="BASE"/>
    <s v="Price"/>
    <m/>
    <m/>
    <m/>
    <m/>
    <x v="11"/>
    <x v="2"/>
    <s v="Brazil"/>
    <x v="23"/>
    <n v="0"/>
  </r>
  <r>
    <s v="BASE"/>
    <s v="Price"/>
    <m/>
    <m/>
    <m/>
    <m/>
    <x v="11"/>
    <x v="3"/>
    <s v="Brazil"/>
    <x v="23"/>
    <n v="0"/>
  </r>
  <r>
    <s v="BASE"/>
    <s v="BaseLine"/>
    <m/>
    <m/>
    <m/>
    <m/>
    <x v="12"/>
    <x v="0"/>
    <s v="Brazil"/>
    <x v="23"/>
    <n v="361.34292820658197"/>
  </r>
  <r>
    <s v="BASE"/>
    <s v="BaseLine"/>
    <m/>
    <m/>
    <m/>
    <m/>
    <x v="12"/>
    <x v="1"/>
    <s v="Brazil"/>
    <x v="23"/>
    <n v="651.41379133513999"/>
  </r>
  <r>
    <s v="BASE"/>
    <s v="BaseLine"/>
    <m/>
    <m/>
    <m/>
    <m/>
    <x v="12"/>
    <x v="2"/>
    <s v="Brazil"/>
    <x v="23"/>
    <n v="798.60016745289295"/>
  </r>
  <r>
    <s v="BASE"/>
    <s v="BaseLine"/>
    <m/>
    <m/>
    <m/>
    <m/>
    <x v="12"/>
    <x v="3"/>
    <s v="Brazil"/>
    <x v="23"/>
    <n v="21.1517983968163"/>
  </r>
  <r>
    <s v="INCREMENTAL"/>
    <s v="Media"/>
    <m/>
    <m/>
    <m/>
    <m/>
    <x v="13"/>
    <x v="0"/>
    <s v="Brazil"/>
    <x v="23"/>
    <n v="104.88336437070301"/>
  </r>
  <r>
    <s v="INCREMENTAL"/>
    <s v="Media"/>
    <m/>
    <m/>
    <m/>
    <m/>
    <x v="13"/>
    <x v="1"/>
    <s v="Brazil"/>
    <x v="23"/>
    <n v="129.92949147600299"/>
  </r>
  <r>
    <s v="INCREMENTAL"/>
    <s v="Media"/>
    <m/>
    <m/>
    <m/>
    <m/>
    <x v="13"/>
    <x v="2"/>
    <s v="Brazil"/>
    <x v="23"/>
    <n v="115.48617125930301"/>
  </r>
  <r>
    <s v="INCREMENTAL"/>
    <s v="Media"/>
    <m/>
    <m/>
    <m/>
    <m/>
    <x v="13"/>
    <x v="3"/>
    <s v="Brazil"/>
    <x v="23"/>
    <n v="0"/>
  </r>
  <r>
    <s v="INCREMENTAL"/>
    <s v="Media"/>
    <m/>
    <m/>
    <m/>
    <m/>
    <x v="14"/>
    <x v="0"/>
    <s v="Brazil"/>
    <x v="23"/>
    <n v="0"/>
  </r>
  <r>
    <s v="INCREMENTAL"/>
    <s v="Media"/>
    <m/>
    <m/>
    <m/>
    <m/>
    <x v="14"/>
    <x v="1"/>
    <s v="Brazil"/>
    <x v="23"/>
    <n v="0"/>
  </r>
  <r>
    <s v="INCREMENTAL"/>
    <s v="Media"/>
    <m/>
    <m/>
    <m/>
    <m/>
    <x v="14"/>
    <x v="2"/>
    <s v="Brazil"/>
    <x v="23"/>
    <n v="0"/>
  </r>
  <r>
    <s v="INCREMENTAL"/>
    <s v="Media"/>
    <m/>
    <m/>
    <m/>
    <m/>
    <x v="14"/>
    <x v="3"/>
    <s v="Brazil"/>
    <x v="23"/>
    <n v="0"/>
  </r>
  <r>
    <s v="INCREMENTAL"/>
    <s v="Media"/>
    <m/>
    <m/>
    <m/>
    <m/>
    <x v="15"/>
    <x v="0"/>
    <s v="Brazil"/>
    <x v="23"/>
    <n v="11.9615383660541"/>
  </r>
  <r>
    <s v="INCREMENTAL"/>
    <s v="Media"/>
    <m/>
    <m/>
    <m/>
    <m/>
    <x v="15"/>
    <x v="1"/>
    <s v="Brazil"/>
    <x v="23"/>
    <n v="11.069251377301701"/>
  </r>
  <r>
    <s v="INCREMENTAL"/>
    <s v="Media"/>
    <m/>
    <m/>
    <m/>
    <m/>
    <x v="15"/>
    <x v="2"/>
    <s v="Brazil"/>
    <x v="23"/>
    <n v="7.5512569931421698"/>
  </r>
  <r>
    <s v="INCREMENTAL"/>
    <s v="Media"/>
    <m/>
    <m/>
    <m/>
    <m/>
    <x v="15"/>
    <x v="3"/>
    <s v="Brazil"/>
    <x v="23"/>
    <n v="0"/>
  </r>
  <r>
    <s v="INCREMENTAL"/>
    <s v="Media"/>
    <m/>
    <m/>
    <m/>
    <m/>
    <x v="16"/>
    <x v="0"/>
    <s v="Brazil"/>
    <x v="23"/>
    <n v="0"/>
  </r>
  <r>
    <s v="INCREMENTAL"/>
    <s v="Media"/>
    <m/>
    <m/>
    <m/>
    <m/>
    <x v="16"/>
    <x v="1"/>
    <s v="Brazil"/>
    <x v="23"/>
    <n v="0"/>
  </r>
  <r>
    <s v="INCREMENTAL"/>
    <s v="Media"/>
    <m/>
    <m/>
    <m/>
    <m/>
    <x v="16"/>
    <x v="2"/>
    <s v="Brazil"/>
    <x v="23"/>
    <n v="0"/>
  </r>
  <r>
    <s v="INCREMENTAL"/>
    <s v="Media"/>
    <m/>
    <m/>
    <m/>
    <m/>
    <x v="16"/>
    <x v="3"/>
    <s v="Brazil"/>
    <x v="23"/>
    <n v="0"/>
  </r>
  <r>
    <s v="INCREMENTAL"/>
    <s v="Media"/>
    <m/>
    <m/>
    <m/>
    <m/>
    <x v="17"/>
    <x v="0"/>
    <s v="Brazil"/>
    <x v="23"/>
    <n v="464.92367968979602"/>
  </r>
  <r>
    <s v="INCREMENTAL"/>
    <s v="Media"/>
    <m/>
    <m/>
    <m/>
    <m/>
    <x v="17"/>
    <x v="1"/>
    <s v="Brazil"/>
    <x v="23"/>
    <n v="285.07281909668598"/>
  </r>
  <r>
    <s v="INCREMENTAL"/>
    <s v="Media"/>
    <m/>
    <m/>
    <m/>
    <m/>
    <x v="17"/>
    <x v="2"/>
    <s v="Brazil"/>
    <x v="23"/>
    <n v="286.11490563989298"/>
  </r>
  <r>
    <s v="INCREMENTAL"/>
    <s v="Media"/>
    <m/>
    <m/>
    <m/>
    <m/>
    <x v="17"/>
    <x v="3"/>
    <s v="Brazil"/>
    <x v="23"/>
    <n v="0"/>
  </r>
  <r>
    <s v="INCREMENTAL"/>
    <s v="Media"/>
    <m/>
    <m/>
    <m/>
    <m/>
    <x v="18"/>
    <x v="0"/>
    <s v="Brazil"/>
    <x v="23"/>
    <n v="0"/>
  </r>
  <r>
    <s v="INCREMENTAL"/>
    <s v="Media"/>
    <m/>
    <m/>
    <m/>
    <m/>
    <x v="18"/>
    <x v="1"/>
    <s v="Brazil"/>
    <x v="23"/>
    <n v="0"/>
  </r>
  <r>
    <s v="INCREMENTAL"/>
    <s v="Media"/>
    <m/>
    <m/>
    <m/>
    <m/>
    <x v="18"/>
    <x v="2"/>
    <s v="Brazil"/>
    <x v="23"/>
    <n v="0"/>
  </r>
  <r>
    <s v="INCREMENTAL"/>
    <s v="Media"/>
    <m/>
    <m/>
    <m/>
    <m/>
    <x v="18"/>
    <x v="3"/>
    <s v="Brazil"/>
    <x v="23"/>
    <n v="0"/>
  </r>
  <r>
    <s v="INCREMENTAL"/>
    <s v="Media"/>
    <m/>
    <m/>
    <m/>
    <m/>
    <x v="19"/>
    <x v="0"/>
    <s v="Brazil"/>
    <x v="23"/>
    <n v="8.7256629813161002"/>
  </r>
  <r>
    <s v="INCREMENTAL"/>
    <s v="Media"/>
    <m/>
    <m/>
    <m/>
    <m/>
    <x v="19"/>
    <x v="1"/>
    <s v="Brazil"/>
    <x v="23"/>
    <n v="9.9221599786605292"/>
  </r>
  <r>
    <s v="INCREMENTAL"/>
    <s v="Media"/>
    <m/>
    <m/>
    <m/>
    <m/>
    <x v="19"/>
    <x v="2"/>
    <s v="Brazil"/>
    <x v="23"/>
    <n v="9.3564233507730794"/>
  </r>
  <r>
    <s v="INCREMENTAL"/>
    <s v="Media"/>
    <m/>
    <m/>
    <m/>
    <m/>
    <x v="19"/>
    <x v="3"/>
    <s v="Brazil"/>
    <x v="23"/>
    <n v="0"/>
  </r>
  <r>
    <s v="INCREMENTAL"/>
    <s v="Media"/>
    <m/>
    <m/>
    <m/>
    <m/>
    <x v="20"/>
    <x v="0"/>
    <s v="Brazil"/>
    <x v="23"/>
    <n v="0"/>
  </r>
  <r>
    <s v="INCREMENTAL"/>
    <s v="Media"/>
    <m/>
    <m/>
    <m/>
    <m/>
    <x v="20"/>
    <x v="1"/>
    <s v="Brazil"/>
    <x v="23"/>
    <n v="0"/>
  </r>
  <r>
    <s v="INCREMENTAL"/>
    <s v="Media"/>
    <m/>
    <m/>
    <m/>
    <m/>
    <x v="20"/>
    <x v="2"/>
    <s v="Brazil"/>
    <x v="23"/>
    <n v="0"/>
  </r>
  <r>
    <s v="INCREMENTAL"/>
    <s v="Media"/>
    <m/>
    <m/>
    <m/>
    <m/>
    <x v="20"/>
    <x v="3"/>
    <s v="Brazil"/>
    <x v="23"/>
    <n v="0"/>
  </r>
  <r>
    <s v="INCREMENTAL"/>
    <s v="Media"/>
    <m/>
    <m/>
    <m/>
    <m/>
    <x v="21"/>
    <x v="0"/>
    <s v="Brazil"/>
    <x v="23"/>
    <n v="33.674591673194897"/>
  </r>
  <r>
    <s v="INCREMENTAL"/>
    <s v="Media"/>
    <m/>
    <m/>
    <m/>
    <m/>
    <x v="21"/>
    <x v="1"/>
    <s v="Brazil"/>
    <x v="23"/>
    <n v="32.8884368307166"/>
  </r>
  <r>
    <s v="INCREMENTAL"/>
    <s v="Media"/>
    <m/>
    <m/>
    <m/>
    <m/>
    <x v="21"/>
    <x v="2"/>
    <s v="Brazil"/>
    <x v="23"/>
    <n v="31.198358966144301"/>
  </r>
  <r>
    <s v="INCREMENTAL"/>
    <s v="Media"/>
    <m/>
    <m/>
    <m/>
    <m/>
    <x v="21"/>
    <x v="3"/>
    <s v="Brazil"/>
    <x v="23"/>
    <n v="0"/>
  </r>
  <r>
    <s v="INCREMENTAL"/>
    <s v="Media"/>
    <m/>
    <m/>
    <m/>
    <m/>
    <x v="22"/>
    <x v="0"/>
    <s v="Brazil"/>
    <x v="23"/>
    <n v="0"/>
  </r>
  <r>
    <s v="INCREMENTAL"/>
    <s v="Media"/>
    <m/>
    <m/>
    <m/>
    <m/>
    <x v="22"/>
    <x v="1"/>
    <s v="Brazil"/>
    <x v="23"/>
    <n v="0"/>
  </r>
  <r>
    <s v="INCREMENTAL"/>
    <s v="Media"/>
    <m/>
    <m/>
    <m/>
    <m/>
    <x v="22"/>
    <x v="2"/>
    <s v="Brazil"/>
    <x v="23"/>
    <n v="0"/>
  </r>
  <r>
    <s v="INCREMENTAL"/>
    <s v="Media"/>
    <m/>
    <m/>
    <m/>
    <m/>
    <x v="22"/>
    <x v="3"/>
    <s v="Brazil"/>
    <x v="23"/>
    <n v="0"/>
  </r>
  <r>
    <s v="INCREMENTAL"/>
    <s v="Media"/>
    <m/>
    <m/>
    <m/>
    <m/>
    <x v="23"/>
    <x v="0"/>
    <s v="Brazil"/>
    <x v="23"/>
    <n v="0"/>
  </r>
  <r>
    <s v="INCREMENTAL"/>
    <s v="Media"/>
    <m/>
    <m/>
    <m/>
    <m/>
    <x v="23"/>
    <x v="1"/>
    <s v="Brazil"/>
    <x v="23"/>
    <n v="0"/>
  </r>
  <r>
    <s v="INCREMENTAL"/>
    <s v="Media"/>
    <m/>
    <m/>
    <m/>
    <m/>
    <x v="23"/>
    <x v="2"/>
    <s v="Brazil"/>
    <x v="23"/>
    <n v="0"/>
  </r>
  <r>
    <s v="INCREMENTAL"/>
    <s v="Media"/>
    <m/>
    <m/>
    <m/>
    <m/>
    <x v="23"/>
    <x v="3"/>
    <s v="Brazil"/>
    <x v="23"/>
    <n v="0"/>
  </r>
  <r>
    <s v="INCREMENTAL"/>
    <s v="Media"/>
    <m/>
    <m/>
    <m/>
    <m/>
    <x v="24"/>
    <x v="0"/>
    <s v="Brazil"/>
    <x v="23"/>
    <n v="0"/>
  </r>
  <r>
    <s v="INCREMENTAL"/>
    <s v="Media"/>
    <m/>
    <m/>
    <m/>
    <m/>
    <x v="24"/>
    <x v="1"/>
    <s v="Brazil"/>
    <x v="23"/>
    <n v="0"/>
  </r>
  <r>
    <s v="INCREMENTAL"/>
    <s v="Media"/>
    <m/>
    <m/>
    <m/>
    <m/>
    <x v="24"/>
    <x v="2"/>
    <s v="Brazil"/>
    <x v="23"/>
    <n v="0"/>
  </r>
  <r>
    <s v="INCREMENTAL"/>
    <s v="Media"/>
    <m/>
    <m/>
    <m/>
    <m/>
    <x v="24"/>
    <x v="3"/>
    <s v="Brazil"/>
    <x v="23"/>
    <n v="0"/>
  </r>
  <r>
    <s v="BASE"/>
    <s v="BaseLine"/>
    <m/>
    <m/>
    <m/>
    <m/>
    <x v="25"/>
    <x v="0"/>
    <s v="Brazil"/>
    <x v="23"/>
    <n v="0"/>
  </r>
  <r>
    <s v="BASE"/>
    <s v="BaseLine"/>
    <m/>
    <m/>
    <m/>
    <m/>
    <x v="25"/>
    <x v="1"/>
    <s v="Brazil"/>
    <x v="23"/>
    <n v="320.15014262816402"/>
  </r>
  <r>
    <s v="BASE"/>
    <s v="BaseLine"/>
    <m/>
    <m/>
    <m/>
    <m/>
    <x v="25"/>
    <x v="2"/>
    <s v="Brazil"/>
    <x v="23"/>
    <n v="0"/>
  </r>
  <r>
    <s v="BASE"/>
    <s v="BaseLine"/>
    <m/>
    <m/>
    <m/>
    <m/>
    <x v="25"/>
    <x v="3"/>
    <s v="Brazil"/>
    <x v="23"/>
    <n v="0"/>
  </r>
  <r>
    <s v="BASE"/>
    <s v="BaseLine"/>
    <m/>
    <m/>
    <m/>
    <m/>
    <x v="26"/>
    <x v="0"/>
    <s v="Brazil"/>
    <x v="23"/>
    <n v="0"/>
  </r>
  <r>
    <s v="BASE"/>
    <s v="BaseLine"/>
    <m/>
    <m/>
    <m/>
    <m/>
    <x v="26"/>
    <x v="1"/>
    <s v="Brazil"/>
    <x v="23"/>
    <n v="0"/>
  </r>
  <r>
    <s v="BASE"/>
    <s v="BaseLine"/>
    <m/>
    <m/>
    <m/>
    <m/>
    <x v="26"/>
    <x v="2"/>
    <s v="Brazil"/>
    <x v="23"/>
    <n v="0"/>
  </r>
  <r>
    <s v="BASE"/>
    <s v="BaseLine"/>
    <m/>
    <m/>
    <m/>
    <m/>
    <x v="26"/>
    <x v="3"/>
    <s v="Brazil"/>
    <x v="23"/>
    <n v="0"/>
  </r>
  <r>
    <s v="INCREMENTAL"/>
    <s v="Media"/>
    <m/>
    <m/>
    <m/>
    <m/>
    <x v="27"/>
    <x v="0"/>
    <s v="Brazil"/>
    <x v="23"/>
    <n v="0"/>
  </r>
  <r>
    <s v="INCREMENTAL"/>
    <s v="Media"/>
    <m/>
    <m/>
    <m/>
    <m/>
    <x v="27"/>
    <x v="1"/>
    <s v="Brazil"/>
    <x v="23"/>
    <n v="0"/>
  </r>
  <r>
    <s v="INCREMENTAL"/>
    <s v="Media"/>
    <m/>
    <m/>
    <m/>
    <m/>
    <x v="27"/>
    <x v="2"/>
    <s v="Brazil"/>
    <x v="23"/>
    <n v="0"/>
  </r>
  <r>
    <s v="INCREMENTAL"/>
    <s v="Media"/>
    <m/>
    <m/>
    <m/>
    <m/>
    <x v="27"/>
    <x v="3"/>
    <s v="Brazil"/>
    <x v="23"/>
    <n v="0"/>
  </r>
  <r>
    <s v="INCREMENTAL"/>
    <s v="Media"/>
    <m/>
    <m/>
    <m/>
    <m/>
    <x v="28"/>
    <x v="0"/>
    <s v="Brazil"/>
    <x v="23"/>
    <n v="0"/>
  </r>
  <r>
    <s v="INCREMENTAL"/>
    <s v="Media"/>
    <m/>
    <m/>
    <m/>
    <m/>
    <x v="28"/>
    <x v="1"/>
    <s v="Brazil"/>
    <x v="23"/>
    <n v="0"/>
  </r>
  <r>
    <s v="INCREMENTAL"/>
    <s v="Media"/>
    <m/>
    <m/>
    <m/>
    <m/>
    <x v="28"/>
    <x v="2"/>
    <s v="Brazil"/>
    <x v="23"/>
    <n v="0"/>
  </r>
  <r>
    <s v="INCREMENTAL"/>
    <s v="Media"/>
    <m/>
    <m/>
    <m/>
    <m/>
    <x v="28"/>
    <x v="3"/>
    <s v="Brazil"/>
    <x v="23"/>
    <n v="0"/>
  </r>
  <r>
    <s v="BASE"/>
    <s v="BaseLine"/>
    <m/>
    <m/>
    <m/>
    <m/>
    <x v="29"/>
    <x v="0"/>
    <s v="Brazil"/>
    <x v="23"/>
    <n v="0"/>
  </r>
  <r>
    <s v="BASE"/>
    <s v="BaseLine"/>
    <m/>
    <m/>
    <m/>
    <m/>
    <x v="29"/>
    <x v="1"/>
    <s v="Brazil"/>
    <x v="23"/>
    <n v="455.42329906835897"/>
  </r>
  <r>
    <s v="BASE"/>
    <s v="BaseLine"/>
    <m/>
    <m/>
    <m/>
    <m/>
    <x v="29"/>
    <x v="2"/>
    <s v="Brazil"/>
    <x v="23"/>
    <n v="0"/>
  </r>
  <r>
    <s v="BASE"/>
    <s v="BaseLine"/>
    <m/>
    <m/>
    <m/>
    <m/>
    <x v="29"/>
    <x v="3"/>
    <s v="Brazil"/>
    <x v="23"/>
    <n v="0"/>
  </r>
  <r>
    <s v="BASE"/>
    <s v="BaseLine"/>
    <m/>
    <m/>
    <m/>
    <m/>
    <x v="30"/>
    <x v="0"/>
    <s v="Brazil"/>
    <x v="23"/>
    <n v="0"/>
  </r>
  <r>
    <s v="BASE"/>
    <s v="BaseLine"/>
    <m/>
    <m/>
    <m/>
    <m/>
    <x v="30"/>
    <x v="1"/>
    <s v="Brazil"/>
    <x v="23"/>
    <n v="812.01498725829003"/>
  </r>
  <r>
    <s v="BASE"/>
    <s v="BaseLine"/>
    <m/>
    <m/>
    <m/>
    <m/>
    <x v="30"/>
    <x v="2"/>
    <s v="Brazil"/>
    <x v="23"/>
    <n v="0"/>
  </r>
  <r>
    <s v="BASE"/>
    <s v="BaseLine"/>
    <m/>
    <m/>
    <m/>
    <m/>
    <x v="30"/>
    <x v="3"/>
    <s v="Brazil"/>
    <x v="23"/>
    <n v="0"/>
  </r>
  <r>
    <s v="INCREMENTAL"/>
    <s v="Media"/>
    <m/>
    <m/>
    <m/>
    <m/>
    <x v="31"/>
    <x v="0"/>
    <s v="Brazil"/>
    <x v="23"/>
    <n v="0"/>
  </r>
  <r>
    <s v="INCREMENTAL"/>
    <s v="Media"/>
    <m/>
    <m/>
    <m/>
    <m/>
    <x v="31"/>
    <x v="1"/>
    <s v="Brazil"/>
    <x v="23"/>
    <n v="0"/>
  </r>
  <r>
    <s v="INCREMENTAL"/>
    <s v="Media"/>
    <m/>
    <m/>
    <m/>
    <m/>
    <x v="31"/>
    <x v="2"/>
    <s v="Brazil"/>
    <x v="23"/>
    <n v="0"/>
  </r>
  <r>
    <s v="INCREMENTAL"/>
    <s v="Media"/>
    <m/>
    <m/>
    <m/>
    <m/>
    <x v="31"/>
    <x v="3"/>
    <s v="Brazil"/>
    <x v="23"/>
    <n v="0"/>
  </r>
  <r>
    <m/>
    <m/>
    <m/>
    <m/>
    <m/>
    <m/>
    <x v="32"/>
    <x v="0"/>
    <s v="Brazil"/>
    <x v="23"/>
    <n v="1288.8368238743701"/>
  </r>
  <r>
    <m/>
    <m/>
    <m/>
    <m/>
    <m/>
    <m/>
    <x v="32"/>
    <x v="1"/>
    <s v="Brazil"/>
    <x v="23"/>
    <n v="943.82215052234096"/>
  </r>
  <r>
    <m/>
    <m/>
    <m/>
    <m/>
    <m/>
    <m/>
    <x v="32"/>
    <x v="2"/>
    <s v="Brazil"/>
    <x v="23"/>
    <n v="1761.1350863528301"/>
  </r>
  <r>
    <m/>
    <m/>
    <m/>
    <m/>
    <m/>
    <m/>
    <x v="32"/>
    <x v="3"/>
    <s v="Brazil"/>
    <x v="23"/>
    <n v="932.29799996955103"/>
  </r>
  <r>
    <s v="BASE"/>
    <s v="BaseLine"/>
    <m/>
    <m/>
    <m/>
    <m/>
    <x v="33"/>
    <x v="0"/>
    <s v="Brazil"/>
    <x v="23"/>
    <n v="-290.52667711101799"/>
  </r>
  <r>
    <s v="BASE"/>
    <s v="BaseLine"/>
    <m/>
    <m/>
    <m/>
    <m/>
    <x v="33"/>
    <x v="1"/>
    <s v="Brazil"/>
    <x v="23"/>
    <n v="-790.85089719634698"/>
  </r>
  <r>
    <s v="BASE"/>
    <s v="BaseLine"/>
    <m/>
    <m/>
    <m/>
    <m/>
    <x v="33"/>
    <x v="2"/>
    <s v="Brazil"/>
    <x v="23"/>
    <n v="-394.825763586086"/>
  </r>
  <r>
    <s v="BASE"/>
    <s v="BaseLine"/>
    <m/>
    <m/>
    <m/>
    <m/>
    <x v="33"/>
    <x v="3"/>
    <s v="Brazil"/>
    <x v="23"/>
    <n v="-246.60343664965899"/>
  </r>
  <r>
    <s v="BASE"/>
    <s v="BaseLine"/>
    <m/>
    <m/>
    <m/>
    <m/>
    <x v="34"/>
    <x v="0"/>
    <s v="Brazil"/>
    <x v="23"/>
    <n v="0"/>
  </r>
  <r>
    <s v="BASE"/>
    <s v="BaseLine"/>
    <m/>
    <m/>
    <m/>
    <m/>
    <x v="34"/>
    <x v="1"/>
    <s v="Brazil"/>
    <x v="23"/>
    <n v="0"/>
  </r>
  <r>
    <s v="BASE"/>
    <s v="BaseLine"/>
    <m/>
    <m/>
    <m/>
    <m/>
    <x v="34"/>
    <x v="2"/>
    <s v="Brazil"/>
    <x v="23"/>
    <n v="0"/>
  </r>
  <r>
    <s v="BASE"/>
    <s v="BaseLine"/>
    <m/>
    <m/>
    <m/>
    <m/>
    <x v="34"/>
    <x v="3"/>
    <s v="Brazil"/>
    <x v="23"/>
    <n v="0"/>
  </r>
  <r>
    <s v="BASE"/>
    <s v="BaseLine"/>
    <s v="NY"/>
    <m/>
    <m/>
    <m/>
    <x v="35"/>
    <x v="0"/>
    <s v="Brazil"/>
    <x v="23"/>
    <n v="0"/>
  </r>
  <r>
    <s v="BASE"/>
    <s v="BaseLine"/>
    <s v="NY"/>
    <m/>
    <m/>
    <m/>
    <x v="35"/>
    <x v="1"/>
    <s v="Brazil"/>
    <x v="23"/>
    <n v="0"/>
  </r>
  <r>
    <s v="BASE"/>
    <s v="BaseLine"/>
    <s v="NY"/>
    <m/>
    <m/>
    <m/>
    <x v="35"/>
    <x v="2"/>
    <s v="Brazil"/>
    <x v="23"/>
    <n v="0"/>
  </r>
  <r>
    <s v="BASE"/>
    <s v="BaseLine"/>
    <s v="NY"/>
    <m/>
    <m/>
    <m/>
    <x v="35"/>
    <x v="3"/>
    <s v="Brazil"/>
    <x v="23"/>
    <n v="0"/>
  </r>
  <r>
    <s v="BASE"/>
    <s v="BaseLine"/>
    <s v="PL_Dummy"/>
    <m/>
    <m/>
    <m/>
    <x v="36"/>
    <x v="0"/>
    <s v="Brazil"/>
    <x v="23"/>
    <n v="0"/>
  </r>
  <r>
    <s v="BASE"/>
    <s v="BaseLine"/>
    <s v="PL_Dummy"/>
    <m/>
    <m/>
    <m/>
    <x v="36"/>
    <x v="1"/>
    <s v="Brazil"/>
    <x v="23"/>
    <n v="0"/>
  </r>
  <r>
    <s v="BASE"/>
    <s v="BaseLine"/>
    <s v="PL_Dummy"/>
    <m/>
    <m/>
    <m/>
    <x v="36"/>
    <x v="2"/>
    <s v="Brazil"/>
    <x v="23"/>
    <n v="0"/>
  </r>
  <r>
    <s v="BASE"/>
    <s v="BaseLine"/>
    <s v="PL_Dummy"/>
    <m/>
    <m/>
    <m/>
    <x v="36"/>
    <x v="3"/>
    <s v="Brazil"/>
    <x v="23"/>
    <n v="0"/>
  </r>
  <r>
    <s v="BASE"/>
    <s v="BaseLine"/>
    <s v="PL_Dummy"/>
    <m/>
    <m/>
    <m/>
    <x v="37"/>
    <x v="0"/>
    <s v="Brazil"/>
    <x v="23"/>
    <n v="0"/>
  </r>
  <r>
    <s v="BASE"/>
    <s v="BaseLine"/>
    <s v="PL_Dummy"/>
    <m/>
    <m/>
    <m/>
    <x v="37"/>
    <x v="1"/>
    <s v="Brazil"/>
    <x v="23"/>
    <n v="0"/>
  </r>
  <r>
    <s v="BASE"/>
    <s v="BaseLine"/>
    <s v="PL_Dummy"/>
    <m/>
    <m/>
    <m/>
    <x v="37"/>
    <x v="2"/>
    <s v="Brazil"/>
    <x v="23"/>
    <n v="0"/>
  </r>
  <r>
    <s v="BASE"/>
    <s v="BaseLine"/>
    <s v="PL_Dummy"/>
    <m/>
    <m/>
    <m/>
    <x v="37"/>
    <x v="3"/>
    <s v="Brazil"/>
    <x v="23"/>
    <n v="0"/>
  </r>
  <r>
    <s v="BASE"/>
    <s v="BaseLine"/>
    <m/>
    <m/>
    <m/>
    <m/>
    <x v="38"/>
    <x v="0"/>
    <s v="Brazil"/>
    <x v="23"/>
    <n v="0"/>
  </r>
  <r>
    <s v="BASE"/>
    <s v="BaseLine"/>
    <m/>
    <m/>
    <m/>
    <m/>
    <x v="38"/>
    <x v="1"/>
    <s v="Brazil"/>
    <x v="23"/>
    <n v="0"/>
  </r>
  <r>
    <s v="BASE"/>
    <s v="BaseLine"/>
    <m/>
    <m/>
    <m/>
    <m/>
    <x v="38"/>
    <x v="2"/>
    <s v="Brazil"/>
    <x v="23"/>
    <n v="0"/>
  </r>
  <r>
    <s v="BASE"/>
    <s v="BaseLine"/>
    <m/>
    <m/>
    <m/>
    <m/>
    <x v="38"/>
    <x v="3"/>
    <s v="Brazil"/>
    <x v="23"/>
    <n v="0"/>
  </r>
  <r>
    <s v="BASE"/>
    <s v="BaseLine"/>
    <m/>
    <m/>
    <m/>
    <m/>
    <x v="39"/>
    <x v="0"/>
    <s v="Brazil"/>
    <x v="23"/>
    <n v="0"/>
  </r>
  <r>
    <s v="BASE"/>
    <s v="BaseLine"/>
    <m/>
    <m/>
    <m/>
    <m/>
    <x v="39"/>
    <x v="1"/>
    <s v="Brazil"/>
    <x v="23"/>
    <n v="0"/>
  </r>
  <r>
    <s v="BASE"/>
    <s v="BaseLine"/>
    <m/>
    <m/>
    <m/>
    <m/>
    <x v="39"/>
    <x v="2"/>
    <s v="Brazil"/>
    <x v="23"/>
    <n v="0"/>
  </r>
  <r>
    <s v="BASE"/>
    <s v="BaseLine"/>
    <m/>
    <m/>
    <m/>
    <m/>
    <x v="39"/>
    <x v="3"/>
    <s v="Brazil"/>
    <x v="23"/>
    <n v="0"/>
  </r>
  <r>
    <s v="BASE"/>
    <s v="BaseLine"/>
    <s v="PL_Dummy"/>
    <m/>
    <m/>
    <m/>
    <x v="40"/>
    <x v="0"/>
    <s v="Brazil"/>
    <x v="23"/>
    <n v="0"/>
  </r>
  <r>
    <s v="BASE"/>
    <s v="BaseLine"/>
    <s v="PL_Dummy"/>
    <m/>
    <m/>
    <m/>
    <x v="40"/>
    <x v="1"/>
    <s v="Brazil"/>
    <x v="23"/>
    <n v="0"/>
  </r>
  <r>
    <s v="BASE"/>
    <s v="BaseLine"/>
    <s v="PL_Dummy"/>
    <m/>
    <m/>
    <m/>
    <x v="40"/>
    <x v="2"/>
    <s v="Brazil"/>
    <x v="23"/>
    <n v="0"/>
  </r>
  <r>
    <s v="BASE"/>
    <s v="BaseLine"/>
    <s v="PL_Dummy"/>
    <m/>
    <m/>
    <m/>
    <x v="40"/>
    <x v="3"/>
    <s v="Brazil"/>
    <x v="23"/>
    <n v="0"/>
  </r>
  <r>
    <s v="BASE"/>
    <s v="BaseLine"/>
    <m/>
    <m/>
    <m/>
    <m/>
    <x v="41"/>
    <x v="0"/>
    <s v="Brazil"/>
    <x v="23"/>
    <n v="0"/>
  </r>
  <r>
    <s v="BASE"/>
    <s v="BaseLine"/>
    <m/>
    <m/>
    <m/>
    <m/>
    <x v="41"/>
    <x v="1"/>
    <s v="Brazil"/>
    <x v="23"/>
    <n v="0"/>
  </r>
  <r>
    <s v="BASE"/>
    <s v="BaseLine"/>
    <m/>
    <m/>
    <m/>
    <m/>
    <x v="41"/>
    <x v="2"/>
    <s v="Brazil"/>
    <x v="23"/>
    <n v="3777.5883968109101"/>
  </r>
  <r>
    <s v="BASE"/>
    <s v="BaseLine"/>
    <m/>
    <m/>
    <m/>
    <m/>
    <x v="41"/>
    <x v="3"/>
    <s v="Brazil"/>
    <x v="23"/>
    <n v="0"/>
  </r>
  <r>
    <s v="BASE"/>
    <s v="BaseLine"/>
    <m/>
    <m/>
    <m/>
    <m/>
    <x v="42"/>
    <x v="0"/>
    <s v="Brazil"/>
    <x v="23"/>
    <n v="0"/>
  </r>
  <r>
    <s v="BASE"/>
    <s v="BaseLine"/>
    <m/>
    <m/>
    <m/>
    <m/>
    <x v="42"/>
    <x v="1"/>
    <s v="Brazil"/>
    <x v="23"/>
    <n v="0"/>
  </r>
  <r>
    <s v="BASE"/>
    <s v="BaseLine"/>
    <m/>
    <m/>
    <m/>
    <m/>
    <x v="42"/>
    <x v="2"/>
    <s v="Brazil"/>
    <x v="23"/>
    <n v="2290.6979398439398"/>
  </r>
  <r>
    <s v="BASE"/>
    <s v="BaseLine"/>
    <m/>
    <m/>
    <m/>
    <m/>
    <x v="42"/>
    <x v="3"/>
    <s v="Brazil"/>
    <x v="23"/>
    <n v="0"/>
  </r>
  <r>
    <s v="BASE"/>
    <s v="BaseLine"/>
    <m/>
    <m/>
    <m/>
    <m/>
    <x v="43"/>
    <x v="0"/>
    <s v="Brazil"/>
    <x v="23"/>
    <n v="0"/>
  </r>
  <r>
    <s v="BASE"/>
    <s v="BaseLine"/>
    <m/>
    <m/>
    <m/>
    <m/>
    <x v="43"/>
    <x v="1"/>
    <s v="Brazil"/>
    <x v="23"/>
    <n v="0"/>
  </r>
  <r>
    <s v="BASE"/>
    <s v="BaseLine"/>
    <m/>
    <m/>
    <m/>
    <m/>
    <x v="43"/>
    <x v="2"/>
    <s v="Brazil"/>
    <x v="23"/>
    <n v="0"/>
  </r>
  <r>
    <s v="BASE"/>
    <s v="BaseLine"/>
    <m/>
    <m/>
    <m/>
    <m/>
    <x v="43"/>
    <x v="3"/>
    <s v="Brazil"/>
    <x v="23"/>
    <n v="0"/>
  </r>
  <r>
    <s v="INCREMENTAL"/>
    <s v="Media"/>
    <m/>
    <m/>
    <m/>
    <m/>
    <x v="44"/>
    <x v="0"/>
    <s v="Brazil"/>
    <x v="23"/>
    <n v="0"/>
  </r>
  <r>
    <s v="INCREMENTAL"/>
    <s v="Media"/>
    <m/>
    <m/>
    <m/>
    <m/>
    <x v="44"/>
    <x v="1"/>
    <s v="Brazil"/>
    <x v="23"/>
    <n v="0"/>
  </r>
  <r>
    <s v="INCREMENTAL"/>
    <s v="Media"/>
    <m/>
    <m/>
    <m/>
    <m/>
    <x v="44"/>
    <x v="2"/>
    <s v="Brazil"/>
    <x v="23"/>
    <n v="0"/>
  </r>
  <r>
    <s v="INCREMENTAL"/>
    <s v="Media"/>
    <m/>
    <m/>
    <m/>
    <m/>
    <x v="44"/>
    <x v="3"/>
    <s v="Brazil"/>
    <x v="23"/>
    <n v="0"/>
  </r>
  <r>
    <s v="INCREMENTAL"/>
    <s v="Media"/>
    <m/>
    <m/>
    <m/>
    <m/>
    <x v="45"/>
    <x v="0"/>
    <s v="Brazil"/>
    <x v="23"/>
    <n v="0"/>
  </r>
  <r>
    <s v="INCREMENTAL"/>
    <s v="Media"/>
    <m/>
    <m/>
    <m/>
    <m/>
    <x v="45"/>
    <x v="1"/>
    <s v="Brazil"/>
    <x v="23"/>
    <n v="0"/>
  </r>
  <r>
    <s v="INCREMENTAL"/>
    <s v="Media"/>
    <m/>
    <m/>
    <m/>
    <m/>
    <x v="45"/>
    <x v="2"/>
    <s v="Brazil"/>
    <x v="23"/>
    <n v="0"/>
  </r>
  <r>
    <s v="INCREMENTAL"/>
    <s v="Media"/>
    <m/>
    <m/>
    <m/>
    <m/>
    <x v="45"/>
    <x v="3"/>
    <s v="Brazil"/>
    <x v="23"/>
    <n v="0"/>
  </r>
  <r>
    <s v="BASE"/>
    <s v="BaseLine"/>
    <m/>
    <m/>
    <m/>
    <m/>
    <x v="46"/>
    <x v="0"/>
    <s v="Brazil"/>
    <x v="23"/>
    <n v="0"/>
  </r>
  <r>
    <s v="BASE"/>
    <s v="BaseLine"/>
    <m/>
    <m/>
    <m/>
    <m/>
    <x v="46"/>
    <x v="1"/>
    <s v="Brazil"/>
    <x v="23"/>
    <n v="0"/>
  </r>
  <r>
    <s v="BASE"/>
    <s v="BaseLine"/>
    <m/>
    <m/>
    <m/>
    <m/>
    <x v="46"/>
    <x v="2"/>
    <s v="Brazil"/>
    <x v="23"/>
    <n v="0"/>
  </r>
  <r>
    <s v="BASE"/>
    <s v="BaseLine"/>
    <m/>
    <m/>
    <m/>
    <m/>
    <x v="46"/>
    <x v="3"/>
    <s v="Brazil"/>
    <x v="23"/>
    <n v="0"/>
  </r>
  <r>
    <s v="INCREMENTAL"/>
    <s v="Media"/>
    <m/>
    <m/>
    <m/>
    <m/>
    <x v="47"/>
    <x v="0"/>
    <s v="Brazil"/>
    <x v="23"/>
    <n v="0"/>
  </r>
  <r>
    <s v="INCREMENTAL"/>
    <s v="Media"/>
    <m/>
    <m/>
    <m/>
    <m/>
    <x v="47"/>
    <x v="1"/>
    <s v="Brazil"/>
    <x v="23"/>
    <n v="0"/>
  </r>
  <r>
    <s v="INCREMENTAL"/>
    <s v="Media"/>
    <m/>
    <m/>
    <m/>
    <m/>
    <x v="47"/>
    <x v="2"/>
    <s v="Brazil"/>
    <x v="23"/>
    <n v="0"/>
  </r>
  <r>
    <s v="INCREMENTAL"/>
    <s v="Media"/>
    <m/>
    <m/>
    <m/>
    <m/>
    <x v="47"/>
    <x v="3"/>
    <s v="Brazil"/>
    <x v="23"/>
    <n v="0"/>
  </r>
  <r>
    <s v="INCREMENTAL"/>
    <s v="Media"/>
    <m/>
    <m/>
    <m/>
    <m/>
    <x v="48"/>
    <x v="0"/>
    <s v="Brazil"/>
    <x v="23"/>
    <n v="0"/>
  </r>
  <r>
    <s v="INCREMENTAL"/>
    <s v="Media"/>
    <m/>
    <m/>
    <m/>
    <m/>
    <x v="48"/>
    <x v="1"/>
    <s v="Brazil"/>
    <x v="23"/>
    <n v="0"/>
  </r>
  <r>
    <s v="INCREMENTAL"/>
    <s v="Media"/>
    <m/>
    <m/>
    <m/>
    <m/>
    <x v="48"/>
    <x v="2"/>
    <s v="Brazil"/>
    <x v="23"/>
    <n v="0"/>
  </r>
  <r>
    <s v="INCREMENTAL"/>
    <s v="Media"/>
    <m/>
    <m/>
    <m/>
    <m/>
    <x v="48"/>
    <x v="3"/>
    <s v="Brazil"/>
    <x v="23"/>
    <n v="0"/>
  </r>
  <r>
    <s v="INCREMENTAL"/>
    <s v="Media"/>
    <m/>
    <m/>
    <m/>
    <m/>
    <x v="49"/>
    <x v="0"/>
    <s v="Brazil"/>
    <x v="23"/>
    <n v="0"/>
  </r>
  <r>
    <s v="INCREMENTAL"/>
    <s v="Media"/>
    <m/>
    <m/>
    <m/>
    <m/>
    <x v="49"/>
    <x v="1"/>
    <s v="Brazil"/>
    <x v="23"/>
    <n v="0"/>
  </r>
  <r>
    <s v="INCREMENTAL"/>
    <s v="Media"/>
    <m/>
    <m/>
    <m/>
    <m/>
    <x v="49"/>
    <x v="2"/>
    <s v="Brazil"/>
    <x v="23"/>
    <n v="0"/>
  </r>
  <r>
    <s v="INCREMENTAL"/>
    <s v="Media"/>
    <m/>
    <m/>
    <m/>
    <m/>
    <x v="49"/>
    <x v="3"/>
    <s v="Brazil"/>
    <x v="23"/>
    <n v="0"/>
  </r>
  <r>
    <s v="BASE"/>
    <s v="BaseLine"/>
    <m/>
    <m/>
    <m/>
    <m/>
    <x v="50"/>
    <x v="0"/>
    <s v="Brazil"/>
    <x v="23"/>
    <n v="0"/>
  </r>
  <r>
    <s v="BASE"/>
    <s v="BaseLine"/>
    <m/>
    <m/>
    <m/>
    <m/>
    <x v="50"/>
    <x v="1"/>
    <s v="Brazil"/>
    <x v="23"/>
    <n v="0"/>
  </r>
  <r>
    <s v="BASE"/>
    <s v="BaseLine"/>
    <m/>
    <m/>
    <m/>
    <m/>
    <x v="50"/>
    <x v="2"/>
    <s v="Brazil"/>
    <x v="23"/>
    <n v="0"/>
  </r>
  <r>
    <s v="BASE"/>
    <s v="BaseLine"/>
    <m/>
    <m/>
    <m/>
    <m/>
    <x v="50"/>
    <x v="3"/>
    <s v="Brazil"/>
    <x v="23"/>
    <n v="0"/>
  </r>
  <r>
    <s v="BASE"/>
    <s v="BaseLine"/>
    <m/>
    <m/>
    <m/>
    <m/>
    <x v="51"/>
    <x v="0"/>
    <s v="Brazil"/>
    <x v="23"/>
    <n v="0"/>
  </r>
  <r>
    <s v="BASE"/>
    <s v="BaseLine"/>
    <m/>
    <m/>
    <m/>
    <m/>
    <x v="51"/>
    <x v="1"/>
    <s v="Brazil"/>
    <x v="23"/>
    <n v="0"/>
  </r>
  <r>
    <s v="BASE"/>
    <s v="BaseLine"/>
    <m/>
    <m/>
    <m/>
    <m/>
    <x v="51"/>
    <x v="2"/>
    <s v="Brazil"/>
    <x v="23"/>
    <n v="0"/>
  </r>
  <r>
    <s v="BASE"/>
    <s v="BaseLine"/>
    <m/>
    <m/>
    <m/>
    <m/>
    <x v="51"/>
    <x v="3"/>
    <s v="Brazil"/>
    <x v="23"/>
    <n v="0"/>
  </r>
  <r>
    <s v="INCREMENTAL"/>
    <s v="Media"/>
    <m/>
    <m/>
    <m/>
    <m/>
    <x v="52"/>
    <x v="0"/>
    <s v="Brazil"/>
    <x v="23"/>
    <n v="0"/>
  </r>
  <r>
    <s v="INCREMENTAL"/>
    <s v="Media"/>
    <m/>
    <m/>
    <m/>
    <m/>
    <x v="52"/>
    <x v="1"/>
    <s v="Brazil"/>
    <x v="23"/>
    <n v="0"/>
  </r>
  <r>
    <s v="INCREMENTAL"/>
    <s v="Media"/>
    <m/>
    <m/>
    <m/>
    <m/>
    <x v="52"/>
    <x v="2"/>
    <s v="Brazil"/>
    <x v="23"/>
    <n v="0"/>
  </r>
  <r>
    <s v="INCREMENTAL"/>
    <s v="Media"/>
    <m/>
    <m/>
    <m/>
    <m/>
    <x v="52"/>
    <x v="3"/>
    <s v="Brazil"/>
    <x v="23"/>
    <n v="0"/>
  </r>
  <r>
    <s v="BASE"/>
    <s v="BaseLine"/>
    <m/>
    <m/>
    <m/>
    <m/>
    <x v="53"/>
    <x v="0"/>
    <s v="Brazil"/>
    <x v="23"/>
    <n v="-160.34432634625"/>
  </r>
  <r>
    <s v="BASE"/>
    <s v="BaseLine"/>
    <m/>
    <m/>
    <m/>
    <m/>
    <x v="53"/>
    <x v="1"/>
    <s v="Brazil"/>
    <x v="23"/>
    <n v="-117.42101413679499"/>
  </r>
  <r>
    <s v="BASE"/>
    <s v="BaseLine"/>
    <m/>
    <m/>
    <m/>
    <m/>
    <x v="53"/>
    <x v="2"/>
    <s v="Brazil"/>
    <x v="23"/>
    <n v="-219.10300341753299"/>
  </r>
  <r>
    <s v="BASE"/>
    <s v="BaseLine"/>
    <m/>
    <m/>
    <m/>
    <m/>
    <x v="53"/>
    <x v="3"/>
    <s v="Brazil"/>
    <x v="23"/>
    <n v="-115.987293340747"/>
  </r>
  <r>
    <s v="BASE"/>
    <s v="BaseLine"/>
    <m/>
    <m/>
    <m/>
    <m/>
    <x v="54"/>
    <x v="0"/>
    <s v="Brazil"/>
    <x v="23"/>
    <n v="-479.80820546165"/>
  </r>
  <r>
    <s v="BASE"/>
    <s v="BaseLine"/>
    <m/>
    <m/>
    <m/>
    <m/>
    <x v="54"/>
    <x v="1"/>
    <s v="Brazil"/>
    <x v="23"/>
    <n v="-2394.91157016638"/>
  </r>
  <r>
    <s v="BASE"/>
    <s v="BaseLine"/>
    <m/>
    <m/>
    <m/>
    <m/>
    <x v="54"/>
    <x v="2"/>
    <s v="Brazil"/>
    <x v="23"/>
    <n v="-2599.2666011382598"/>
  </r>
  <r>
    <s v="BASE"/>
    <s v="BaseLine"/>
    <m/>
    <m/>
    <m/>
    <m/>
    <x v="54"/>
    <x v="3"/>
    <s v="Brazil"/>
    <x v="23"/>
    <n v="-463.34635728609499"/>
  </r>
  <r>
    <s v="INCREMENTAL"/>
    <s v="Media"/>
    <m/>
    <m/>
    <m/>
    <m/>
    <x v="0"/>
    <x v="0"/>
    <s v="Brazil"/>
    <x v="24"/>
    <n v="0"/>
  </r>
  <r>
    <s v="INCREMENTAL"/>
    <s v="Media"/>
    <m/>
    <m/>
    <m/>
    <m/>
    <x v="0"/>
    <x v="1"/>
    <s v="Brazil"/>
    <x v="24"/>
    <n v="0"/>
  </r>
  <r>
    <s v="INCREMENTAL"/>
    <s v="Media"/>
    <m/>
    <m/>
    <m/>
    <m/>
    <x v="0"/>
    <x v="2"/>
    <s v="Brazil"/>
    <x v="24"/>
    <n v="0"/>
  </r>
  <r>
    <s v="INCREMENTAL"/>
    <s v="Media"/>
    <m/>
    <m/>
    <m/>
    <m/>
    <x v="0"/>
    <x v="3"/>
    <s v="Brazil"/>
    <x v="24"/>
    <n v="0"/>
  </r>
  <r>
    <s v="INCREMENTAL"/>
    <s v="Media"/>
    <m/>
    <m/>
    <m/>
    <m/>
    <x v="1"/>
    <x v="0"/>
    <s v="Brazil"/>
    <x v="24"/>
    <n v="0"/>
  </r>
  <r>
    <s v="INCREMENTAL"/>
    <s v="Media"/>
    <m/>
    <m/>
    <m/>
    <m/>
    <x v="1"/>
    <x v="1"/>
    <s v="Brazil"/>
    <x v="24"/>
    <n v="0"/>
  </r>
  <r>
    <s v="INCREMENTAL"/>
    <s v="Media"/>
    <m/>
    <m/>
    <m/>
    <m/>
    <x v="1"/>
    <x v="2"/>
    <s v="Brazil"/>
    <x v="24"/>
    <n v="0"/>
  </r>
  <r>
    <s v="INCREMENTAL"/>
    <s v="Media"/>
    <m/>
    <m/>
    <m/>
    <m/>
    <x v="1"/>
    <x v="3"/>
    <s v="Brazil"/>
    <x v="24"/>
    <n v="0"/>
  </r>
  <r>
    <s v="INCREMENTAL"/>
    <s v="Media"/>
    <m/>
    <m/>
    <m/>
    <m/>
    <x v="2"/>
    <x v="0"/>
    <s v="Brazil"/>
    <x v="24"/>
    <n v="0"/>
  </r>
  <r>
    <s v="INCREMENTAL"/>
    <s v="Media"/>
    <m/>
    <m/>
    <m/>
    <m/>
    <x v="2"/>
    <x v="1"/>
    <s v="Brazil"/>
    <x v="24"/>
    <n v="0"/>
  </r>
  <r>
    <s v="INCREMENTAL"/>
    <s v="Media"/>
    <m/>
    <m/>
    <m/>
    <m/>
    <x v="2"/>
    <x v="2"/>
    <s v="Brazil"/>
    <x v="24"/>
    <n v="0"/>
  </r>
  <r>
    <s v="INCREMENTAL"/>
    <s v="Media"/>
    <m/>
    <m/>
    <m/>
    <m/>
    <x v="2"/>
    <x v="3"/>
    <s v="Brazil"/>
    <x v="24"/>
    <n v="0"/>
  </r>
  <r>
    <s v="BASE"/>
    <s v="BaseLine"/>
    <m/>
    <m/>
    <m/>
    <m/>
    <x v="3"/>
    <x v="0"/>
    <s v="Brazil"/>
    <x v="24"/>
    <n v="0"/>
  </r>
  <r>
    <s v="BASE"/>
    <s v="BaseLine"/>
    <m/>
    <m/>
    <m/>
    <m/>
    <x v="3"/>
    <x v="1"/>
    <s v="Brazil"/>
    <x v="24"/>
    <n v="0"/>
  </r>
  <r>
    <s v="BASE"/>
    <s v="BaseLine"/>
    <m/>
    <m/>
    <m/>
    <m/>
    <x v="3"/>
    <x v="2"/>
    <s v="Brazil"/>
    <x v="24"/>
    <n v="0"/>
  </r>
  <r>
    <s v="BASE"/>
    <s v="BaseLine"/>
    <m/>
    <m/>
    <m/>
    <m/>
    <x v="3"/>
    <x v="3"/>
    <s v="Brazil"/>
    <x v="24"/>
    <n v="0"/>
  </r>
  <r>
    <s v="BASE"/>
    <s v="BaseLine"/>
    <m/>
    <m/>
    <m/>
    <m/>
    <x v="4"/>
    <x v="0"/>
    <s v="Brazil"/>
    <x v="24"/>
    <n v="0"/>
  </r>
  <r>
    <s v="BASE"/>
    <s v="BaseLine"/>
    <m/>
    <m/>
    <m/>
    <m/>
    <x v="4"/>
    <x v="1"/>
    <s v="Brazil"/>
    <x v="24"/>
    <n v="0"/>
  </r>
  <r>
    <s v="BASE"/>
    <s v="BaseLine"/>
    <m/>
    <m/>
    <m/>
    <m/>
    <x v="4"/>
    <x v="2"/>
    <s v="Brazil"/>
    <x v="24"/>
    <n v="0"/>
  </r>
  <r>
    <s v="BASE"/>
    <s v="BaseLine"/>
    <m/>
    <m/>
    <m/>
    <m/>
    <x v="4"/>
    <x v="3"/>
    <s v="Brazil"/>
    <x v="24"/>
    <n v="0"/>
  </r>
  <r>
    <s v="BASE"/>
    <s v="BaseLine"/>
    <m/>
    <m/>
    <m/>
    <m/>
    <x v="5"/>
    <x v="0"/>
    <s v="Brazil"/>
    <x v="24"/>
    <n v="0"/>
  </r>
  <r>
    <s v="BASE"/>
    <s v="BaseLine"/>
    <m/>
    <m/>
    <m/>
    <m/>
    <x v="5"/>
    <x v="1"/>
    <s v="Brazil"/>
    <x v="24"/>
    <n v="0"/>
  </r>
  <r>
    <s v="BASE"/>
    <s v="BaseLine"/>
    <m/>
    <m/>
    <m/>
    <m/>
    <x v="5"/>
    <x v="2"/>
    <s v="Brazil"/>
    <x v="24"/>
    <n v="0"/>
  </r>
  <r>
    <s v="BASE"/>
    <s v="BaseLine"/>
    <m/>
    <m/>
    <m/>
    <m/>
    <x v="5"/>
    <x v="3"/>
    <s v="Brazil"/>
    <x v="24"/>
    <n v="0"/>
  </r>
  <r>
    <s v="BASE"/>
    <s v="BaseLine"/>
    <m/>
    <m/>
    <m/>
    <m/>
    <x v="6"/>
    <x v="0"/>
    <s v="Brazil"/>
    <x v="24"/>
    <n v="0"/>
  </r>
  <r>
    <s v="BASE"/>
    <s v="BaseLine"/>
    <m/>
    <m/>
    <m/>
    <m/>
    <x v="6"/>
    <x v="1"/>
    <s v="Brazil"/>
    <x v="24"/>
    <n v="0"/>
  </r>
  <r>
    <s v="BASE"/>
    <s v="BaseLine"/>
    <m/>
    <m/>
    <m/>
    <m/>
    <x v="6"/>
    <x v="2"/>
    <s v="Brazil"/>
    <x v="24"/>
    <n v="0"/>
  </r>
  <r>
    <s v="BASE"/>
    <s v="BaseLine"/>
    <m/>
    <m/>
    <m/>
    <m/>
    <x v="6"/>
    <x v="3"/>
    <s v="Brazil"/>
    <x v="24"/>
    <n v="0"/>
  </r>
  <r>
    <s v="BASE"/>
    <s v="BaseLine"/>
    <m/>
    <m/>
    <m/>
    <m/>
    <x v="7"/>
    <x v="0"/>
    <s v="Brazil"/>
    <x v="24"/>
    <n v="0"/>
  </r>
  <r>
    <s v="BASE"/>
    <s v="BaseLine"/>
    <m/>
    <m/>
    <m/>
    <m/>
    <x v="7"/>
    <x v="1"/>
    <s v="Brazil"/>
    <x v="24"/>
    <n v="0"/>
  </r>
  <r>
    <s v="BASE"/>
    <s v="BaseLine"/>
    <m/>
    <m/>
    <m/>
    <m/>
    <x v="7"/>
    <x v="2"/>
    <s v="Brazil"/>
    <x v="24"/>
    <n v="0"/>
  </r>
  <r>
    <s v="BASE"/>
    <s v="BaseLine"/>
    <m/>
    <m/>
    <m/>
    <m/>
    <x v="7"/>
    <x v="3"/>
    <s v="Brazil"/>
    <x v="24"/>
    <n v="0"/>
  </r>
  <r>
    <s v="BASE"/>
    <s v="BaseLine"/>
    <m/>
    <m/>
    <m/>
    <m/>
    <x v="8"/>
    <x v="0"/>
    <s v="Brazil"/>
    <x v="24"/>
    <n v="474.56883650709801"/>
  </r>
  <r>
    <s v="BASE"/>
    <s v="BaseLine"/>
    <m/>
    <m/>
    <m/>
    <m/>
    <x v="8"/>
    <x v="1"/>
    <s v="Brazil"/>
    <x v="24"/>
    <n v="0"/>
  </r>
  <r>
    <s v="BASE"/>
    <s v="BaseLine"/>
    <m/>
    <m/>
    <m/>
    <m/>
    <x v="8"/>
    <x v="2"/>
    <s v="Brazil"/>
    <x v="24"/>
    <n v="0"/>
  </r>
  <r>
    <s v="BASE"/>
    <s v="BaseLine"/>
    <m/>
    <m/>
    <m/>
    <m/>
    <x v="8"/>
    <x v="3"/>
    <s v="Brazil"/>
    <x v="24"/>
    <n v="0"/>
  </r>
  <r>
    <s v="INCREMENTAL"/>
    <s v="Media"/>
    <m/>
    <m/>
    <m/>
    <m/>
    <x v="9"/>
    <x v="0"/>
    <s v="Brazil"/>
    <x v="24"/>
    <n v="0"/>
  </r>
  <r>
    <s v="INCREMENTAL"/>
    <s v="Media"/>
    <m/>
    <m/>
    <m/>
    <m/>
    <x v="9"/>
    <x v="1"/>
    <s v="Brazil"/>
    <x v="24"/>
    <n v="0"/>
  </r>
  <r>
    <s v="INCREMENTAL"/>
    <s v="Media"/>
    <m/>
    <m/>
    <m/>
    <m/>
    <x v="9"/>
    <x v="2"/>
    <s v="Brazil"/>
    <x v="24"/>
    <n v="0"/>
  </r>
  <r>
    <s v="INCREMENTAL"/>
    <s v="Media"/>
    <m/>
    <m/>
    <m/>
    <m/>
    <x v="9"/>
    <x v="3"/>
    <s v="Brazil"/>
    <x v="24"/>
    <n v="0"/>
  </r>
  <r>
    <s v="BASE"/>
    <s v="Price"/>
    <m/>
    <m/>
    <m/>
    <m/>
    <x v="10"/>
    <x v="0"/>
    <s v="Brazil"/>
    <x v="24"/>
    <n v="-971.43026418831096"/>
  </r>
  <r>
    <s v="BASE"/>
    <s v="Price"/>
    <m/>
    <m/>
    <m/>
    <m/>
    <x v="10"/>
    <x v="1"/>
    <s v="Brazil"/>
    <x v="24"/>
    <n v="0"/>
  </r>
  <r>
    <s v="BASE"/>
    <s v="Price"/>
    <m/>
    <m/>
    <m/>
    <m/>
    <x v="10"/>
    <x v="2"/>
    <s v="Brazil"/>
    <x v="24"/>
    <n v="0"/>
  </r>
  <r>
    <s v="BASE"/>
    <s v="Price"/>
    <m/>
    <m/>
    <m/>
    <m/>
    <x v="10"/>
    <x v="3"/>
    <s v="Brazil"/>
    <x v="24"/>
    <n v="0"/>
  </r>
  <r>
    <s v="BASE"/>
    <s v="Price"/>
    <m/>
    <m/>
    <m/>
    <m/>
    <x v="11"/>
    <x v="0"/>
    <s v="Brazil"/>
    <x v="24"/>
    <n v="0"/>
  </r>
  <r>
    <s v="BASE"/>
    <s v="Price"/>
    <m/>
    <m/>
    <m/>
    <m/>
    <x v="11"/>
    <x v="1"/>
    <s v="Brazil"/>
    <x v="24"/>
    <n v="0"/>
  </r>
  <r>
    <s v="BASE"/>
    <s v="Price"/>
    <m/>
    <m/>
    <m/>
    <m/>
    <x v="11"/>
    <x v="2"/>
    <s v="Brazil"/>
    <x v="24"/>
    <n v="0"/>
  </r>
  <r>
    <s v="BASE"/>
    <s v="Price"/>
    <m/>
    <m/>
    <m/>
    <m/>
    <x v="11"/>
    <x v="3"/>
    <s v="Brazil"/>
    <x v="24"/>
    <n v="0"/>
  </r>
  <r>
    <s v="BASE"/>
    <s v="BaseLine"/>
    <m/>
    <m/>
    <m/>
    <m/>
    <x v="12"/>
    <x v="0"/>
    <s v="Brazil"/>
    <x v="24"/>
    <n v="361.34292820658197"/>
  </r>
  <r>
    <s v="BASE"/>
    <s v="BaseLine"/>
    <m/>
    <m/>
    <m/>
    <m/>
    <x v="12"/>
    <x v="1"/>
    <s v="Brazil"/>
    <x v="24"/>
    <n v="651.41379133513999"/>
  </r>
  <r>
    <s v="BASE"/>
    <s v="BaseLine"/>
    <m/>
    <m/>
    <m/>
    <m/>
    <x v="12"/>
    <x v="2"/>
    <s v="Brazil"/>
    <x v="24"/>
    <n v="798.60016745289295"/>
  </r>
  <r>
    <s v="BASE"/>
    <s v="BaseLine"/>
    <m/>
    <m/>
    <m/>
    <m/>
    <x v="12"/>
    <x v="3"/>
    <s v="Brazil"/>
    <x v="24"/>
    <n v="21.1517983968163"/>
  </r>
  <r>
    <s v="INCREMENTAL"/>
    <s v="Media"/>
    <m/>
    <m/>
    <m/>
    <m/>
    <x v="13"/>
    <x v="0"/>
    <s v="Brazil"/>
    <x v="24"/>
    <n v="95.784648799916695"/>
  </r>
  <r>
    <s v="INCREMENTAL"/>
    <s v="Media"/>
    <m/>
    <m/>
    <m/>
    <m/>
    <x v="13"/>
    <x v="1"/>
    <s v="Brazil"/>
    <x v="24"/>
    <n v="118.658004388512"/>
  </r>
  <r>
    <s v="INCREMENTAL"/>
    <s v="Media"/>
    <m/>
    <m/>
    <m/>
    <m/>
    <x v="13"/>
    <x v="2"/>
    <s v="Brazil"/>
    <x v="24"/>
    <n v="105.467653728404"/>
  </r>
  <r>
    <s v="INCREMENTAL"/>
    <s v="Media"/>
    <m/>
    <m/>
    <m/>
    <m/>
    <x v="13"/>
    <x v="3"/>
    <s v="Brazil"/>
    <x v="24"/>
    <n v="0"/>
  </r>
  <r>
    <s v="INCREMENTAL"/>
    <s v="Media"/>
    <m/>
    <m/>
    <m/>
    <m/>
    <x v="14"/>
    <x v="0"/>
    <s v="Brazil"/>
    <x v="24"/>
    <n v="0"/>
  </r>
  <r>
    <s v="INCREMENTAL"/>
    <s v="Media"/>
    <m/>
    <m/>
    <m/>
    <m/>
    <x v="14"/>
    <x v="1"/>
    <s v="Brazil"/>
    <x v="24"/>
    <n v="0"/>
  </r>
  <r>
    <s v="INCREMENTAL"/>
    <s v="Media"/>
    <m/>
    <m/>
    <m/>
    <m/>
    <x v="14"/>
    <x v="2"/>
    <s v="Brazil"/>
    <x v="24"/>
    <n v="0"/>
  </r>
  <r>
    <s v="INCREMENTAL"/>
    <s v="Media"/>
    <m/>
    <m/>
    <m/>
    <m/>
    <x v="14"/>
    <x v="3"/>
    <s v="Brazil"/>
    <x v="24"/>
    <n v="0"/>
  </r>
  <r>
    <s v="INCREMENTAL"/>
    <s v="Media"/>
    <m/>
    <m/>
    <m/>
    <m/>
    <x v="15"/>
    <x v="0"/>
    <s v="Brazil"/>
    <x v="24"/>
    <n v="7.81161638040279"/>
  </r>
  <r>
    <s v="INCREMENTAL"/>
    <s v="Media"/>
    <m/>
    <m/>
    <m/>
    <m/>
    <x v="15"/>
    <x v="1"/>
    <s v="Brazil"/>
    <x v="24"/>
    <n v="7.2288983851038502"/>
  </r>
  <r>
    <s v="INCREMENTAL"/>
    <s v="Media"/>
    <m/>
    <m/>
    <m/>
    <m/>
    <x v="15"/>
    <x v="2"/>
    <s v="Brazil"/>
    <x v="24"/>
    <n v="4.93143281533606"/>
  </r>
  <r>
    <s v="INCREMENTAL"/>
    <s v="Media"/>
    <m/>
    <m/>
    <m/>
    <m/>
    <x v="15"/>
    <x v="3"/>
    <s v="Brazil"/>
    <x v="24"/>
    <n v="0"/>
  </r>
  <r>
    <s v="INCREMENTAL"/>
    <s v="Media"/>
    <m/>
    <m/>
    <m/>
    <m/>
    <x v="16"/>
    <x v="0"/>
    <s v="Brazil"/>
    <x v="24"/>
    <n v="0"/>
  </r>
  <r>
    <s v="INCREMENTAL"/>
    <s v="Media"/>
    <m/>
    <m/>
    <m/>
    <m/>
    <x v="16"/>
    <x v="1"/>
    <s v="Brazil"/>
    <x v="24"/>
    <n v="0"/>
  </r>
  <r>
    <s v="INCREMENTAL"/>
    <s v="Media"/>
    <m/>
    <m/>
    <m/>
    <m/>
    <x v="16"/>
    <x v="2"/>
    <s v="Brazil"/>
    <x v="24"/>
    <n v="0"/>
  </r>
  <r>
    <s v="INCREMENTAL"/>
    <s v="Media"/>
    <m/>
    <m/>
    <m/>
    <m/>
    <x v="16"/>
    <x v="3"/>
    <s v="Brazil"/>
    <x v="24"/>
    <n v="0"/>
  </r>
  <r>
    <s v="INCREMENTAL"/>
    <s v="Media"/>
    <m/>
    <m/>
    <m/>
    <m/>
    <x v="17"/>
    <x v="0"/>
    <s v="Brazil"/>
    <x v="24"/>
    <n v="428.889197756969"/>
  </r>
  <r>
    <s v="INCREMENTAL"/>
    <s v="Media"/>
    <m/>
    <m/>
    <m/>
    <m/>
    <x v="17"/>
    <x v="1"/>
    <s v="Brazil"/>
    <x v="24"/>
    <n v="262.97789943990801"/>
  </r>
  <r>
    <s v="INCREMENTAL"/>
    <s v="Media"/>
    <m/>
    <m/>
    <m/>
    <m/>
    <x v="17"/>
    <x v="2"/>
    <s v="Brazil"/>
    <x v="24"/>
    <n v="263.93921778318401"/>
  </r>
  <r>
    <s v="INCREMENTAL"/>
    <s v="Media"/>
    <m/>
    <m/>
    <m/>
    <m/>
    <x v="17"/>
    <x v="3"/>
    <s v="Brazil"/>
    <x v="24"/>
    <n v="0"/>
  </r>
  <r>
    <s v="INCREMENTAL"/>
    <s v="Media"/>
    <m/>
    <m/>
    <m/>
    <m/>
    <x v="18"/>
    <x v="0"/>
    <s v="Brazil"/>
    <x v="24"/>
    <n v="0"/>
  </r>
  <r>
    <s v="INCREMENTAL"/>
    <s v="Media"/>
    <m/>
    <m/>
    <m/>
    <m/>
    <x v="18"/>
    <x v="1"/>
    <s v="Brazil"/>
    <x v="24"/>
    <n v="0"/>
  </r>
  <r>
    <s v="INCREMENTAL"/>
    <s v="Media"/>
    <m/>
    <m/>
    <m/>
    <m/>
    <x v="18"/>
    <x v="2"/>
    <s v="Brazil"/>
    <x v="24"/>
    <n v="0"/>
  </r>
  <r>
    <s v="INCREMENTAL"/>
    <s v="Media"/>
    <m/>
    <m/>
    <m/>
    <m/>
    <x v="18"/>
    <x v="3"/>
    <s v="Brazil"/>
    <x v="24"/>
    <n v="0"/>
  </r>
  <r>
    <s v="INCREMENTAL"/>
    <s v="Media"/>
    <m/>
    <m/>
    <m/>
    <m/>
    <x v="19"/>
    <x v="0"/>
    <s v="Brazil"/>
    <x v="24"/>
    <n v="6.3069689791307804"/>
  </r>
  <r>
    <s v="INCREMENTAL"/>
    <s v="Media"/>
    <m/>
    <m/>
    <m/>
    <m/>
    <x v="19"/>
    <x v="1"/>
    <s v="Brazil"/>
    <x v="24"/>
    <n v="7.1718052055622703"/>
  </r>
  <r>
    <s v="INCREMENTAL"/>
    <s v="Media"/>
    <m/>
    <m/>
    <m/>
    <m/>
    <x v="19"/>
    <x v="2"/>
    <s v="Brazil"/>
    <x v="24"/>
    <n v="6.7628868952763597"/>
  </r>
  <r>
    <s v="INCREMENTAL"/>
    <s v="Media"/>
    <m/>
    <m/>
    <m/>
    <m/>
    <x v="19"/>
    <x v="3"/>
    <s v="Brazil"/>
    <x v="24"/>
    <n v="0"/>
  </r>
  <r>
    <s v="INCREMENTAL"/>
    <s v="Media"/>
    <m/>
    <m/>
    <m/>
    <m/>
    <x v="20"/>
    <x v="0"/>
    <s v="Brazil"/>
    <x v="24"/>
    <n v="0"/>
  </r>
  <r>
    <s v="INCREMENTAL"/>
    <s v="Media"/>
    <m/>
    <m/>
    <m/>
    <m/>
    <x v="20"/>
    <x v="1"/>
    <s v="Brazil"/>
    <x v="24"/>
    <n v="0"/>
  </r>
  <r>
    <s v="INCREMENTAL"/>
    <s v="Media"/>
    <m/>
    <m/>
    <m/>
    <m/>
    <x v="20"/>
    <x v="2"/>
    <s v="Brazil"/>
    <x v="24"/>
    <n v="0"/>
  </r>
  <r>
    <s v="INCREMENTAL"/>
    <s v="Media"/>
    <m/>
    <m/>
    <m/>
    <m/>
    <x v="20"/>
    <x v="3"/>
    <s v="Brazil"/>
    <x v="24"/>
    <n v="0"/>
  </r>
  <r>
    <s v="INCREMENTAL"/>
    <s v="Media"/>
    <m/>
    <m/>
    <m/>
    <m/>
    <x v="21"/>
    <x v="0"/>
    <s v="Brazil"/>
    <x v="24"/>
    <n v="31.668562707951899"/>
  </r>
  <r>
    <s v="INCREMENTAL"/>
    <s v="Media"/>
    <m/>
    <m/>
    <m/>
    <m/>
    <x v="21"/>
    <x v="1"/>
    <s v="Brazil"/>
    <x v="24"/>
    <n v="30.929239892435799"/>
  </r>
  <r>
    <s v="INCREMENTAL"/>
    <s v="Media"/>
    <m/>
    <m/>
    <m/>
    <m/>
    <x v="21"/>
    <x v="2"/>
    <s v="Brazil"/>
    <x v="24"/>
    <n v="29.339841649542301"/>
  </r>
  <r>
    <s v="INCREMENTAL"/>
    <s v="Media"/>
    <m/>
    <m/>
    <m/>
    <m/>
    <x v="21"/>
    <x v="3"/>
    <s v="Brazil"/>
    <x v="24"/>
    <n v="0"/>
  </r>
  <r>
    <s v="INCREMENTAL"/>
    <s v="Media"/>
    <m/>
    <m/>
    <m/>
    <m/>
    <x v="22"/>
    <x v="0"/>
    <s v="Brazil"/>
    <x v="24"/>
    <n v="0"/>
  </r>
  <r>
    <s v="INCREMENTAL"/>
    <s v="Media"/>
    <m/>
    <m/>
    <m/>
    <m/>
    <x v="22"/>
    <x v="1"/>
    <s v="Brazil"/>
    <x v="24"/>
    <n v="0"/>
  </r>
  <r>
    <s v="INCREMENTAL"/>
    <s v="Media"/>
    <m/>
    <m/>
    <m/>
    <m/>
    <x v="22"/>
    <x v="2"/>
    <s v="Brazil"/>
    <x v="24"/>
    <n v="0"/>
  </r>
  <r>
    <s v="INCREMENTAL"/>
    <s v="Media"/>
    <m/>
    <m/>
    <m/>
    <m/>
    <x v="22"/>
    <x v="3"/>
    <s v="Brazil"/>
    <x v="24"/>
    <n v="0"/>
  </r>
  <r>
    <s v="INCREMENTAL"/>
    <s v="Media"/>
    <m/>
    <m/>
    <m/>
    <m/>
    <x v="23"/>
    <x v="0"/>
    <s v="Brazil"/>
    <x v="24"/>
    <n v="0"/>
  </r>
  <r>
    <s v="INCREMENTAL"/>
    <s v="Media"/>
    <m/>
    <m/>
    <m/>
    <m/>
    <x v="23"/>
    <x v="1"/>
    <s v="Brazil"/>
    <x v="24"/>
    <n v="0"/>
  </r>
  <r>
    <s v="INCREMENTAL"/>
    <s v="Media"/>
    <m/>
    <m/>
    <m/>
    <m/>
    <x v="23"/>
    <x v="2"/>
    <s v="Brazil"/>
    <x v="24"/>
    <n v="0"/>
  </r>
  <r>
    <s v="INCREMENTAL"/>
    <s v="Media"/>
    <m/>
    <m/>
    <m/>
    <m/>
    <x v="23"/>
    <x v="3"/>
    <s v="Brazil"/>
    <x v="24"/>
    <n v="0"/>
  </r>
  <r>
    <s v="INCREMENTAL"/>
    <s v="Media"/>
    <m/>
    <m/>
    <m/>
    <m/>
    <x v="24"/>
    <x v="0"/>
    <s v="Brazil"/>
    <x v="24"/>
    <n v="0"/>
  </r>
  <r>
    <s v="INCREMENTAL"/>
    <s v="Media"/>
    <m/>
    <m/>
    <m/>
    <m/>
    <x v="24"/>
    <x v="1"/>
    <s v="Brazil"/>
    <x v="24"/>
    <n v="0"/>
  </r>
  <r>
    <s v="INCREMENTAL"/>
    <s v="Media"/>
    <m/>
    <m/>
    <m/>
    <m/>
    <x v="24"/>
    <x v="2"/>
    <s v="Brazil"/>
    <x v="24"/>
    <n v="0"/>
  </r>
  <r>
    <s v="INCREMENTAL"/>
    <s v="Media"/>
    <m/>
    <m/>
    <m/>
    <m/>
    <x v="24"/>
    <x v="3"/>
    <s v="Brazil"/>
    <x v="24"/>
    <n v="0"/>
  </r>
  <r>
    <s v="BASE"/>
    <s v="BaseLine"/>
    <m/>
    <m/>
    <m/>
    <m/>
    <x v="25"/>
    <x v="0"/>
    <s v="Brazil"/>
    <x v="24"/>
    <n v="0"/>
  </r>
  <r>
    <s v="BASE"/>
    <s v="BaseLine"/>
    <m/>
    <m/>
    <m/>
    <m/>
    <x v="25"/>
    <x v="1"/>
    <s v="Brazil"/>
    <x v="24"/>
    <n v="274.414407966998"/>
  </r>
  <r>
    <s v="BASE"/>
    <s v="BaseLine"/>
    <m/>
    <m/>
    <m/>
    <m/>
    <x v="25"/>
    <x v="2"/>
    <s v="Brazil"/>
    <x v="24"/>
    <n v="0"/>
  </r>
  <r>
    <s v="BASE"/>
    <s v="BaseLine"/>
    <m/>
    <m/>
    <m/>
    <m/>
    <x v="25"/>
    <x v="3"/>
    <s v="Brazil"/>
    <x v="24"/>
    <n v="0"/>
  </r>
  <r>
    <s v="BASE"/>
    <s v="BaseLine"/>
    <m/>
    <m/>
    <m/>
    <m/>
    <x v="26"/>
    <x v="0"/>
    <s v="Brazil"/>
    <x v="24"/>
    <n v="0"/>
  </r>
  <r>
    <s v="BASE"/>
    <s v="BaseLine"/>
    <m/>
    <m/>
    <m/>
    <m/>
    <x v="26"/>
    <x v="1"/>
    <s v="Brazil"/>
    <x v="24"/>
    <n v="0"/>
  </r>
  <r>
    <s v="BASE"/>
    <s v="BaseLine"/>
    <m/>
    <m/>
    <m/>
    <m/>
    <x v="26"/>
    <x v="2"/>
    <s v="Brazil"/>
    <x v="24"/>
    <n v="0"/>
  </r>
  <r>
    <s v="BASE"/>
    <s v="BaseLine"/>
    <m/>
    <m/>
    <m/>
    <m/>
    <x v="26"/>
    <x v="3"/>
    <s v="Brazil"/>
    <x v="24"/>
    <n v="0"/>
  </r>
  <r>
    <s v="INCREMENTAL"/>
    <s v="Media"/>
    <m/>
    <m/>
    <m/>
    <m/>
    <x v="27"/>
    <x v="0"/>
    <s v="Brazil"/>
    <x v="24"/>
    <n v="0"/>
  </r>
  <r>
    <s v="INCREMENTAL"/>
    <s v="Media"/>
    <m/>
    <m/>
    <m/>
    <m/>
    <x v="27"/>
    <x v="1"/>
    <s v="Brazil"/>
    <x v="24"/>
    <n v="0"/>
  </r>
  <r>
    <s v="INCREMENTAL"/>
    <s v="Media"/>
    <m/>
    <m/>
    <m/>
    <m/>
    <x v="27"/>
    <x v="2"/>
    <s v="Brazil"/>
    <x v="24"/>
    <n v="0"/>
  </r>
  <r>
    <s v="INCREMENTAL"/>
    <s v="Media"/>
    <m/>
    <m/>
    <m/>
    <m/>
    <x v="27"/>
    <x v="3"/>
    <s v="Brazil"/>
    <x v="24"/>
    <n v="0"/>
  </r>
  <r>
    <s v="INCREMENTAL"/>
    <s v="Media"/>
    <m/>
    <m/>
    <m/>
    <m/>
    <x v="28"/>
    <x v="0"/>
    <s v="Brazil"/>
    <x v="24"/>
    <n v="0"/>
  </r>
  <r>
    <s v="INCREMENTAL"/>
    <s v="Media"/>
    <m/>
    <m/>
    <m/>
    <m/>
    <x v="28"/>
    <x v="1"/>
    <s v="Brazil"/>
    <x v="24"/>
    <n v="0"/>
  </r>
  <r>
    <s v="INCREMENTAL"/>
    <s v="Media"/>
    <m/>
    <m/>
    <m/>
    <m/>
    <x v="28"/>
    <x v="2"/>
    <s v="Brazil"/>
    <x v="24"/>
    <n v="0"/>
  </r>
  <r>
    <s v="INCREMENTAL"/>
    <s v="Media"/>
    <m/>
    <m/>
    <m/>
    <m/>
    <x v="28"/>
    <x v="3"/>
    <s v="Brazil"/>
    <x v="24"/>
    <n v="0"/>
  </r>
  <r>
    <s v="BASE"/>
    <s v="BaseLine"/>
    <m/>
    <m/>
    <m/>
    <m/>
    <x v="29"/>
    <x v="0"/>
    <s v="Brazil"/>
    <x v="24"/>
    <n v="0"/>
  </r>
  <r>
    <s v="BASE"/>
    <s v="BaseLine"/>
    <m/>
    <m/>
    <m/>
    <m/>
    <x v="29"/>
    <x v="1"/>
    <s v="Brazil"/>
    <x v="24"/>
    <n v="451.80252542553097"/>
  </r>
  <r>
    <s v="BASE"/>
    <s v="BaseLine"/>
    <m/>
    <m/>
    <m/>
    <m/>
    <x v="29"/>
    <x v="2"/>
    <s v="Brazil"/>
    <x v="24"/>
    <n v="0"/>
  </r>
  <r>
    <s v="BASE"/>
    <s v="BaseLine"/>
    <m/>
    <m/>
    <m/>
    <m/>
    <x v="29"/>
    <x v="3"/>
    <s v="Brazil"/>
    <x v="24"/>
    <n v="0"/>
  </r>
  <r>
    <s v="BASE"/>
    <s v="BaseLine"/>
    <m/>
    <m/>
    <m/>
    <m/>
    <x v="30"/>
    <x v="0"/>
    <s v="Brazil"/>
    <x v="24"/>
    <n v="0"/>
  </r>
  <r>
    <s v="BASE"/>
    <s v="BaseLine"/>
    <m/>
    <m/>
    <m/>
    <m/>
    <x v="30"/>
    <x v="1"/>
    <s v="Brazil"/>
    <x v="24"/>
    <n v="842.730336776326"/>
  </r>
  <r>
    <s v="BASE"/>
    <s v="BaseLine"/>
    <m/>
    <m/>
    <m/>
    <m/>
    <x v="30"/>
    <x v="2"/>
    <s v="Brazil"/>
    <x v="24"/>
    <n v="0"/>
  </r>
  <r>
    <s v="BASE"/>
    <s v="BaseLine"/>
    <m/>
    <m/>
    <m/>
    <m/>
    <x v="30"/>
    <x v="3"/>
    <s v="Brazil"/>
    <x v="24"/>
    <n v="0"/>
  </r>
  <r>
    <s v="INCREMENTAL"/>
    <s v="Media"/>
    <m/>
    <m/>
    <m/>
    <m/>
    <x v="31"/>
    <x v="0"/>
    <s v="Brazil"/>
    <x v="24"/>
    <n v="0"/>
  </r>
  <r>
    <s v="INCREMENTAL"/>
    <s v="Media"/>
    <m/>
    <m/>
    <m/>
    <m/>
    <x v="31"/>
    <x v="1"/>
    <s v="Brazil"/>
    <x v="24"/>
    <n v="0"/>
  </r>
  <r>
    <s v="INCREMENTAL"/>
    <s v="Media"/>
    <m/>
    <m/>
    <m/>
    <m/>
    <x v="31"/>
    <x v="2"/>
    <s v="Brazil"/>
    <x v="24"/>
    <n v="0"/>
  </r>
  <r>
    <s v="INCREMENTAL"/>
    <s v="Media"/>
    <m/>
    <m/>
    <m/>
    <m/>
    <x v="31"/>
    <x v="3"/>
    <s v="Brazil"/>
    <x v="24"/>
    <n v="0"/>
  </r>
  <r>
    <m/>
    <m/>
    <m/>
    <m/>
    <m/>
    <m/>
    <x v="32"/>
    <x v="0"/>
    <s v="Brazil"/>
    <x v="24"/>
    <n v="1288.8368238743701"/>
  </r>
  <r>
    <m/>
    <m/>
    <m/>
    <m/>
    <m/>
    <m/>
    <x v="32"/>
    <x v="1"/>
    <s v="Brazil"/>
    <x v="24"/>
    <n v="943.82215052234096"/>
  </r>
  <r>
    <m/>
    <m/>
    <m/>
    <m/>
    <m/>
    <m/>
    <x v="32"/>
    <x v="2"/>
    <s v="Brazil"/>
    <x v="24"/>
    <n v="1761.1350863528301"/>
  </r>
  <r>
    <m/>
    <m/>
    <m/>
    <m/>
    <m/>
    <m/>
    <x v="32"/>
    <x v="3"/>
    <s v="Brazil"/>
    <x v="24"/>
    <n v="932.29799996955103"/>
  </r>
  <r>
    <s v="BASE"/>
    <s v="BaseLine"/>
    <m/>
    <m/>
    <m/>
    <m/>
    <x v="33"/>
    <x v="0"/>
    <s v="Brazil"/>
    <x v="24"/>
    <n v="-305.74409369868903"/>
  </r>
  <r>
    <s v="BASE"/>
    <s v="BaseLine"/>
    <m/>
    <m/>
    <m/>
    <m/>
    <x v="33"/>
    <x v="1"/>
    <s v="Brazil"/>
    <x v="24"/>
    <n v="-832.27465793681495"/>
  </r>
  <r>
    <s v="BASE"/>
    <s v="BaseLine"/>
    <m/>
    <m/>
    <m/>
    <m/>
    <x v="33"/>
    <x v="2"/>
    <s v="Brazil"/>
    <x v="24"/>
    <n v="-415.50623322068202"/>
  </r>
  <r>
    <s v="BASE"/>
    <s v="BaseLine"/>
    <m/>
    <m/>
    <m/>
    <m/>
    <x v="33"/>
    <x v="3"/>
    <s v="Brazil"/>
    <x v="24"/>
    <n v="-259.52020995517898"/>
  </r>
  <r>
    <s v="BASE"/>
    <s v="BaseLine"/>
    <m/>
    <m/>
    <m/>
    <m/>
    <x v="34"/>
    <x v="0"/>
    <s v="Brazil"/>
    <x v="24"/>
    <n v="0"/>
  </r>
  <r>
    <s v="BASE"/>
    <s v="BaseLine"/>
    <m/>
    <m/>
    <m/>
    <m/>
    <x v="34"/>
    <x v="1"/>
    <s v="Brazil"/>
    <x v="24"/>
    <n v="0"/>
  </r>
  <r>
    <s v="BASE"/>
    <s v="BaseLine"/>
    <m/>
    <m/>
    <m/>
    <m/>
    <x v="34"/>
    <x v="2"/>
    <s v="Brazil"/>
    <x v="24"/>
    <n v="0"/>
  </r>
  <r>
    <s v="BASE"/>
    <s v="BaseLine"/>
    <m/>
    <m/>
    <m/>
    <m/>
    <x v="34"/>
    <x v="3"/>
    <s v="Brazil"/>
    <x v="24"/>
    <n v="0"/>
  </r>
  <r>
    <s v="BASE"/>
    <s v="BaseLine"/>
    <s v="NY"/>
    <m/>
    <m/>
    <m/>
    <x v="35"/>
    <x v="0"/>
    <s v="Brazil"/>
    <x v="24"/>
    <n v="0"/>
  </r>
  <r>
    <s v="BASE"/>
    <s v="BaseLine"/>
    <s v="NY"/>
    <m/>
    <m/>
    <m/>
    <x v="35"/>
    <x v="1"/>
    <s v="Brazil"/>
    <x v="24"/>
    <n v="0"/>
  </r>
  <r>
    <s v="BASE"/>
    <s v="BaseLine"/>
    <s v="NY"/>
    <m/>
    <m/>
    <m/>
    <x v="35"/>
    <x v="2"/>
    <s v="Brazil"/>
    <x v="24"/>
    <n v="0"/>
  </r>
  <r>
    <s v="BASE"/>
    <s v="BaseLine"/>
    <s v="NY"/>
    <m/>
    <m/>
    <m/>
    <x v="35"/>
    <x v="3"/>
    <s v="Brazil"/>
    <x v="24"/>
    <n v="0"/>
  </r>
  <r>
    <s v="BASE"/>
    <s v="BaseLine"/>
    <s v="PL_Dummy"/>
    <m/>
    <m/>
    <m/>
    <x v="36"/>
    <x v="0"/>
    <s v="Brazil"/>
    <x v="24"/>
    <n v="0"/>
  </r>
  <r>
    <s v="BASE"/>
    <s v="BaseLine"/>
    <s v="PL_Dummy"/>
    <m/>
    <m/>
    <m/>
    <x v="36"/>
    <x v="1"/>
    <s v="Brazil"/>
    <x v="24"/>
    <n v="0"/>
  </r>
  <r>
    <s v="BASE"/>
    <s v="BaseLine"/>
    <s v="PL_Dummy"/>
    <m/>
    <m/>
    <m/>
    <x v="36"/>
    <x v="2"/>
    <s v="Brazil"/>
    <x v="24"/>
    <n v="0"/>
  </r>
  <r>
    <s v="BASE"/>
    <s v="BaseLine"/>
    <s v="PL_Dummy"/>
    <m/>
    <m/>
    <m/>
    <x v="36"/>
    <x v="3"/>
    <s v="Brazil"/>
    <x v="24"/>
    <n v="0"/>
  </r>
  <r>
    <s v="BASE"/>
    <s v="BaseLine"/>
    <s v="PL_Dummy"/>
    <m/>
    <m/>
    <m/>
    <x v="37"/>
    <x v="0"/>
    <s v="Brazil"/>
    <x v="24"/>
    <n v="0"/>
  </r>
  <r>
    <s v="BASE"/>
    <s v="BaseLine"/>
    <s v="PL_Dummy"/>
    <m/>
    <m/>
    <m/>
    <x v="37"/>
    <x v="1"/>
    <s v="Brazil"/>
    <x v="24"/>
    <n v="0"/>
  </r>
  <r>
    <s v="BASE"/>
    <s v="BaseLine"/>
    <s v="PL_Dummy"/>
    <m/>
    <m/>
    <m/>
    <x v="37"/>
    <x v="2"/>
    <s v="Brazil"/>
    <x v="24"/>
    <n v="0"/>
  </r>
  <r>
    <s v="BASE"/>
    <s v="BaseLine"/>
    <s v="PL_Dummy"/>
    <m/>
    <m/>
    <m/>
    <x v="37"/>
    <x v="3"/>
    <s v="Brazil"/>
    <x v="24"/>
    <n v="0"/>
  </r>
  <r>
    <s v="BASE"/>
    <s v="BaseLine"/>
    <m/>
    <m/>
    <m/>
    <m/>
    <x v="38"/>
    <x v="0"/>
    <s v="Brazil"/>
    <x v="24"/>
    <n v="0"/>
  </r>
  <r>
    <s v="BASE"/>
    <s v="BaseLine"/>
    <m/>
    <m/>
    <m/>
    <m/>
    <x v="38"/>
    <x v="1"/>
    <s v="Brazil"/>
    <x v="24"/>
    <n v="0"/>
  </r>
  <r>
    <s v="BASE"/>
    <s v="BaseLine"/>
    <m/>
    <m/>
    <m/>
    <m/>
    <x v="38"/>
    <x v="2"/>
    <s v="Brazil"/>
    <x v="24"/>
    <n v="0"/>
  </r>
  <r>
    <s v="BASE"/>
    <s v="BaseLine"/>
    <m/>
    <m/>
    <m/>
    <m/>
    <x v="38"/>
    <x v="3"/>
    <s v="Brazil"/>
    <x v="24"/>
    <n v="0"/>
  </r>
  <r>
    <s v="BASE"/>
    <s v="BaseLine"/>
    <m/>
    <m/>
    <m/>
    <m/>
    <x v="39"/>
    <x v="0"/>
    <s v="Brazil"/>
    <x v="24"/>
    <n v="0"/>
  </r>
  <r>
    <s v="BASE"/>
    <s v="BaseLine"/>
    <m/>
    <m/>
    <m/>
    <m/>
    <x v="39"/>
    <x v="1"/>
    <s v="Brazil"/>
    <x v="24"/>
    <n v="0"/>
  </r>
  <r>
    <s v="BASE"/>
    <s v="BaseLine"/>
    <m/>
    <m/>
    <m/>
    <m/>
    <x v="39"/>
    <x v="2"/>
    <s v="Brazil"/>
    <x v="24"/>
    <n v="0"/>
  </r>
  <r>
    <s v="BASE"/>
    <s v="BaseLine"/>
    <m/>
    <m/>
    <m/>
    <m/>
    <x v="39"/>
    <x v="3"/>
    <s v="Brazil"/>
    <x v="24"/>
    <n v="0"/>
  </r>
  <r>
    <s v="BASE"/>
    <s v="BaseLine"/>
    <s v="PL_Dummy"/>
    <m/>
    <m/>
    <m/>
    <x v="40"/>
    <x v="0"/>
    <s v="Brazil"/>
    <x v="24"/>
    <n v="0"/>
  </r>
  <r>
    <s v="BASE"/>
    <s v="BaseLine"/>
    <s v="PL_Dummy"/>
    <m/>
    <m/>
    <m/>
    <x v="40"/>
    <x v="1"/>
    <s v="Brazil"/>
    <x v="24"/>
    <n v="0"/>
  </r>
  <r>
    <s v="BASE"/>
    <s v="BaseLine"/>
    <s v="PL_Dummy"/>
    <m/>
    <m/>
    <m/>
    <x v="40"/>
    <x v="2"/>
    <s v="Brazil"/>
    <x v="24"/>
    <n v="0"/>
  </r>
  <r>
    <s v="BASE"/>
    <s v="BaseLine"/>
    <s v="PL_Dummy"/>
    <m/>
    <m/>
    <m/>
    <x v="40"/>
    <x v="3"/>
    <s v="Brazil"/>
    <x v="24"/>
    <n v="0"/>
  </r>
  <r>
    <s v="BASE"/>
    <s v="BaseLine"/>
    <m/>
    <m/>
    <m/>
    <m/>
    <x v="41"/>
    <x v="0"/>
    <s v="Brazil"/>
    <x v="24"/>
    <n v="0"/>
  </r>
  <r>
    <s v="BASE"/>
    <s v="BaseLine"/>
    <m/>
    <m/>
    <m/>
    <m/>
    <x v="41"/>
    <x v="1"/>
    <s v="Brazil"/>
    <x v="24"/>
    <n v="0"/>
  </r>
  <r>
    <s v="BASE"/>
    <s v="BaseLine"/>
    <m/>
    <m/>
    <m/>
    <m/>
    <x v="41"/>
    <x v="2"/>
    <s v="Brazil"/>
    <x v="24"/>
    <n v="3592.9392822477298"/>
  </r>
  <r>
    <s v="BASE"/>
    <s v="BaseLine"/>
    <m/>
    <m/>
    <m/>
    <m/>
    <x v="41"/>
    <x v="3"/>
    <s v="Brazil"/>
    <x v="24"/>
    <n v="0"/>
  </r>
  <r>
    <s v="BASE"/>
    <s v="BaseLine"/>
    <m/>
    <m/>
    <m/>
    <m/>
    <x v="42"/>
    <x v="0"/>
    <s v="Brazil"/>
    <x v="24"/>
    <n v="0"/>
  </r>
  <r>
    <s v="BASE"/>
    <s v="BaseLine"/>
    <m/>
    <m/>
    <m/>
    <m/>
    <x v="42"/>
    <x v="1"/>
    <s v="Brazil"/>
    <x v="24"/>
    <n v="0"/>
  </r>
  <r>
    <s v="BASE"/>
    <s v="BaseLine"/>
    <m/>
    <m/>
    <m/>
    <m/>
    <x v="42"/>
    <x v="2"/>
    <s v="Brazil"/>
    <x v="24"/>
    <n v="2290.6979398439398"/>
  </r>
  <r>
    <s v="BASE"/>
    <s v="BaseLine"/>
    <m/>
    <m/>
    <m/>
    <m/>
    <x v="42"/>
    <x v="3"/>
    <s v="Brazil"/>
    <x v="24"/>
    <n v="0"/>
  </r>
  <r>
    <s v="BASE"/>
    <s v="BaseLine"/>
    <m/>
    <m/>
    <m/>
    <m/>
    <x v="43"/>
    <x v="0"/>
    <s v="Brazil"/>
    <x v="24"/>
    <n v="0"/>
  </r>
  <r>
    <s v="BASE"/>
    <s v="BaseLine"/>
    <m/>
    <m/>
    <m/>
    <m/>
    <x v="43"/>
    <x v="1"/>
    <s v="Brazil"/>
    <x v="24"/>
    <n v="0"/>
  </r>
  <r>
    <s v="BASE"/>
    <s v="BaseLine"/>
    <m/>
    <m/>
    <m/>
    <m/>
    <x v="43"/>
    <x v="2"/>
    <s v="Brazil"/>
    <x v="24"/>
    <n v="0"/>
  </r>
  <r>
    <s v="BASE"/>
    <s v="BaseLine"/>
    <m/>
    <m/>
    <m/>
    <m/>
    <x v="43"/>
    <x v="3"/>
    <s v="Brazil"/>
    <x v="24"/>
    <n v="0"/>
  </r>
  <r>
    <s v="INCREMENTAL"/>
    <s v="Media"/>
    <m/>
    <m/>
    <m/>
    <m/>
    <x v="44"/>
    <x v="0"/>
    <s v="Brazil"/>
    <x v="24"/>
    <n v="0"/>
  </r>
  <r>
    <s v="INCREMENTAL"/>
    <s v="Media"/>
    <m/>
    <m/>
    <m/>
    <m/>
    <x v="44"/>
    <x v="1"/>
    <s v="Brazil"/>
    <x v="24"/>
    <n v="0"/>
  </r>
  <r>
    <s v="INCREMENTAL"/>
    <s v="Media"/>
    <m/>
    <m/>
    <m/>
    <m/>
    <x v="44"/>
    <x v="2"/>
    <s v="Brazil"/>
    <x v="24"/>
    <n v="0"/>
  </r>
  <r>
    <s v="INCREMENTAL"/>
    <s v="Media"/>
    <m/>
    <m/>
    <m/>
    <m/>
    <x v="44"/>
    <x v="3"/>
    <s v="Brazil"/>
    <x v="24"/>
    <n v="0"/>
  </r>
  <r>
    <s v="INCREMENTAL"/>
    <s v="Media"/>
    <m/>
    <m/>
    <m/>
    <m/>
    <x v="45"/>
    <x v="0"/>
    <s v="Brazil"/>
    <x v="24"/>
    <n v="0"/>
  </r>
  <r>
    <s v="INCREMENTAL"/>
    <s v="Media"/>
    <m/>
    <m/>
    <m/>
    <m/>
    <x v="45"/>
    <x v="1"/>
    <s v="Brazil"/>
    <x v="24"/>
    <n v="0"/>
  </r>
  <r>
    <s v="INCREMENTAL"/>
    <s v="Media"/>
    <m/>
    <m/>
    <m/>
    <m/>
    <x v="45"/>
    <x v="2"/>
    <s v="Brazil"/>
    <x v="24"/>
    <n v="0"/>
  </r>
  <r>
    <s v="INCREMENTAL"/>
    <s v="Media"/>
    <m/>
    <m/>
    <m/>
    <m/>
    <x v="45"/>
    <x v="3"/>
    <s v="Brazil"/>
    <x v="24"/>
    <n v="0"/>
  </r>
  <r>
    <s v="BASE"/>
    <s v="BaseLine"/>
    <m/>
    <m/>
    <m/>
    <m/>
    <x v="46"/>
    <x v="0"/>
    <s v="Brazil"/>
    <x v="24"/>
    <n v="0"/>
  </r>
  <r>
    <s v="BASE"/>
    <s v="BaseLine"/>
    <m/>
    <m/>
    <m/>
    <m/>
    <x v="46"/>
    <x v="1"/>
    <s v="Brazil"/>
    <x v="24"/>
    <n v="0"/>
  </r>
  <r>
    <s v="BASE"/>
    <s v="BaseLine"/>
    <m/>
    <m/>
    <m/>
    <m/>
    <x v="46"/>
    <x v="2"/>
    <s v="Brazil"/>
    <x v="24"/>
    <n v="0"/>
  </r>
  <r>
    <s v="BASE"/>
    <s v="BaseLine"/>
    <m/>
    <m/>
    <m/>
    <m/>
    <x v="46"/>
    <x v="3"/>
    <s v="Brazil"/>
    <x v="24"/>
    <n v="0"/>
  </r>
  <r>
    <s v="INCREMENTAL"/>
    <s v="Media"/>
    <m/>
    <m/>
    <m/>
    <m/>
    <x v="47"/>
    <x v="0"/>
    <s v="Brazil"/>
    <x v="24"/>
    <n v="0"/>
  </r>
  <r>
    <s v="INCREMENTAL"/>
    <s v="Media"/>
    <m/>
    <m/>
    <m/>
    <m/>
    <x v="47"/>
    <x v="1"/>
    <s v="Brazil"/>
    <x v="24"/>
    <n v="0"/>
  </r>
  <r>
    <s v="INCREMENTAL"/>
    <s v="Media"/>
    <m/>
    <m/>
    <m/>
    <m/>
    <x v="47"/>
    <x v="2"/>
    <s v="Brazil"/>
    <x v="24"/>
    <n v="0"/>
  </r>
  <r>
    <s v="INCREMENTAL"/>
    <s v="Media"/>
    <m/>
    <m/>
    <m/>
    <m/>
    <x v="47"/>
    <x v="3"/>
    <s v="Brazil"/>
    <x v="24"/>
    <n v="0"/>
  </r>
  <r>
    <s v="INCREMENTAL"/>
    <s v="Media"/>
    <m/>
    <m/>
    <m/>
    <m/>
    <x v="48"/>
    <x v="0"/>
    <s v="Brazil"/>
    <x v="24"/>
    <n v="0"/>
  </r>
  <r>
    <s v="INCREMENTAL"/>
    <s v="Media"/>
    <m/>
    <m/>
    <m/>
    <m/>
    <x v="48"/>
    <x v="1"/>
    <s v="Brazil"/>
    <x v="24"/>
    <n v="0"/>
  </r>
  <r>
    <s v="INCREMENTAL"/>
    <s v="Media"/>
    <m/>
    <m/>
    <m/>
    <m/>
    <x v="48"/>
    <x v="2"/>
    <s v="Brazil"/>
    <x v="24"/>
    <n v="0"/>
  </r>
  <r>
    <s v="INCREMENTAL"/>
    <s v="Media"/>
    <m/>
    <m/>
    <m/>
    <m/>
    <x v="48"/>
    <x v="3"/>
    <s v="Brazil"/>
    <x v="24"/>
    <n v="0"/>
  </r>
  <r>
    <s v="INCREMENTAL"/>
    <s v="Media"/>
    <m/>
    <m/>
    <m/>
    <m/>
    <x v="49"/>
    <x v="0"/>
    <s v="Brazil"/>
    <x v="24"/>
    <n v="0"/>
  </r>
  <r>
    <s v="INCREMENTAL"/>
    <s v="Media"/>
    <m/>
    <m/>
    <m/>
    <m/>
    <x v="49"/>
    <x v="1"/>
    <s v="Brazil"/>
    <x v="24"/>
    <n v="0"/>
  </r>
  <r>
    <s v="INCREMENTAL"/>
    <s v="Media"/>
    <m/>
    <m/>
    <m/>
    <m/>
    <x v="49"/>
    <x v="2"/>
    <s v="Brazil"/>
    <x v="24"/>
    <n v="0"/>
  </r>
  <r>
    <s v="INCREMENTAL"/>
    <s v="Media"/>
    <m/>
    <m/>
    <m/>
    <m/>
    <x v="49"/>
    <x v="3"/>
    <s v="Brazil"/>
    <x v="24"/>
    <n v="0"/>
  </r>
  <r>
    <s v="BASE"/>
    <s v="BaseLine"/>
    <m/>
    <m/>
    <m/>
    <m/>
    <x v="50"/>
    <x v="0"/>
    <s v="Brazil"/>
    <x v="24"/>
    <n v="0"/>
  </r>
  <r>
    <s v="BASE"/>
    <s v="BaseLine"/>
    <m/>
    <m/>
    <m/>
    <m/>
    <x v="50"/>
    <x v="1"/>
    <s v="Brazil"/>
    <x v="24"/>
    <n v="0"/>
  </r>
  <r>
    <s v="BASE"/>
    <s v="BaseLine"/>
    <m/>
    <m/>
    <m/>
    <m/>
    <x v="50"/>
    <x v="2"/>
    <s v="Brazil"/>
    <x v="24"/>
    <n v="0"/>
  </r>
  <r>
    <s v="BASE"/>
    <s v="BaseLine"/>
    <m/>
    <m/>
    <m/>
    <m/>
    <x v="50"/>
    <x v="3"/>
    <s v="Brazil"/>
    <x v="24"/>
    <n v="0"/>
  </r>
  <r>
    <s v="BASE"/>
    <s v="BaseLine"/>
    <m/>
    <m/>
    <m/>
    <m/>
    <x v="51"/>
    <x v="0"/>
    <s v="Brazil"/>
    <x v="24"/>
    <n v="0"/>
  </r>
  <r>
    <s v="BASE"/>
    <s v="BaseLine"/>
    <m/>
    <m/>
    <m/>
    <m/>
    <x v="51"/>
    <x v="1"/>
    <s v="Brazil"/>
    <x v="24"/>
    <n v="0"/>
  </r>
  <r>
    <s v="BASE"/>
    <s v="BaseLine"/>
    <m/>
    <m/>
    <m/>
    <m/>
    <x v="51"/>
    <x v="2"/>
    <s v="Brazil"/>
    <x v="24"/>
    <n v="0"/>
  </r>
  <r>
    <s v="BASE"/>
    <s v="BaseLine"/>
    <m/>
    <m/>
    <m/>
    <m/>
    <x v="51"/>
    <x v="3"/>
    <s v="Brazil"/>
    <x v="24"/>
    <n v="0"/>
  </r>
  <r>
    <s v="INCREMENTAL"/>
    <s v="Media"/>
    <m/>
    <m/>
    <m/>
    <m/>
    <x v="52"/>
    <x v="0"/>
    <s v="Brazil"/>
    <x v="24"/>
    <n v="0"/>
  </r>
  <r>
    <s v="INCREMENTAL"/>
    <s v="Media"/>
    <m/>
    <m/>
    <m/>
    <m/>
    <x v="52"/>
    <x v="1"/>
    <s v="Brazil"/>
    <x v="24"/>
    <n v="0"/>
  </r>
  <r>
    <s v="INCREMENTAL"/>
    <s v="Media"/>
    <m/>
    <m/>
    <m/>
    <m/>
    <x v="52"/>
    <x v="2"/>
    <s v="Brazil"/>
    <x v="24"/>
    <n v="0"/>
  </r>
  <r>
    <s v="INCREMENTAL"/>
    <s v="Media"/>
    <m/>
    <m/>
    <m/>
    <m/>
    <x v="52"/>
    <x v="3"/>
    <s v="Brazil"/>
    <x v="24"/>
    <n v="0"/>
  </r>
  <r>
    <s v="BASE"/>
    <s v="BaseLine"/>
    <m/>
    <m/>
    <m/>
    <m/>
    <x v="53"/>
    <x v="0"/>
    <s v="Brazil"/>
    <x v="24"/>
    <n v="-160.34432634625"/>
  </r>
  <r>
    <s v="BASE"/>
    <s v="BaseLine"/>
    <m/>
    <m/>
    <m/>
    <m/>
    <x v="53"/>
    <x v="1"/>
    <s v="Brazil"/>
    <x v="24"/>
    <n v="-117.42101413679499"/>
  </r>
  <r>
    <s v="BASE"/>
    <s v="BaseLine"/>
    <m/>
    <m/>
    <m/>
    <m/>
    <x v="53"/>
    <x v="2"/>
    <s v="Brazil"/>
    <x v="24"/>
    <n v="-219.10300341753299"/>
  </r>
  <r>
    <s v="BASE"/>
    <s v="BaseLine"/>
    <m/>
    <m/>
    <m/>
    <m/>
    <x v="53"/>
    <x v="3"/>
    <s v="Brazil"/>
    <x v="24"/>
    <n v="-115.987293340747"/>
  </r>
  <r>
    <s v="BASE"/>
    <s v="BaseLine"/>
    <m/>
    <m/>
    <m/>
    <m/>
    <x v="54"/>
    <x v="0"/>
    <s v="Brazil"/>
    <x v="24"/>
    <n v="-479.80820546165"/>
  </r>
  <r>
    <s v="BASE"/>
    <s v="BaseLine"/>
    <m/>
    <m/>
    <m/>
    <m/>
    <x v="54"/>
    <x v="1"/>
    <s v="Brazil"/>
    <x v="24"/>
    <n v="-2394.91157016638"/>
  </r>
  <r>
    <s v="BASE"/>
    <s v="BaseLine"/>
    <m/>
    <m/>
    <m/>
    <m/>
    <x v="54"/>
    <x v="2"/>
    <s v="Brazil"/>
    <x v="24"/>
    <n v="-2599.2666011382598"/>
  </r>
  <r>
    <s v="BASE"/>
    <s v="BaseLine"/>
    <m/>
    <m/>
    <m/>
    <m/>
    <x v="54"/>
    <x v="3"/>
    <s v="Brazil"/>
    <x v="24"/>
    <n v="-463.34635728609499"/>
  </r>
  <r>
    <s v="INCREMENTAL"/>
    <s v="Media"/>
    <m/>
    <m/>
    <m/>
    <m/>
    <x v="0"/>
    <x v="0"/>
    <s v="Brazil"/>
    <x v="25"/>
    <n v="0"/>
  </r>
  <r>
    <s v="INCREMENTAL"/>
    <s v="Media"/>
    <m/>
    <m/>
    <m/>
    <m/>
    <x v="0"/>
    <x v="1"/>
    <s v="Brazil"/>
    <x v="25"/>
    <n v="0"/>
  </r>
  <r>
    <s v="INCREMENTAL"/>
    <s v="Media"/>
    <m/>
    <m/>
    <m/>
    <m/>
    <x v="0"/>
    <x v="2"/>
    <s v="Brazil"/>
    <x v="25"/>
    <n v="0"/>
  </r>
  <r>
    <s v="INCREMENTAL"/>
    <s v="Media"/>
    <m/>
    <m/>
    <m/>
    <m/>
    <x v="0"/>
    <x v="3"/>
    <s v="Brazil"/>
    <x v="25"/>
    <n v="0"/>
  </r>
  <r>
    <s v="INCREMENTAL"/>
    <s v="Media"/>
    <m/>
    <m/>
    <m/>
    <m/>
    <x v="1"/>
    <x v="0"/>
    <s v="Brazil"/>
    <x v="25"/>
    <n v="0"/>
  </r>
  <r>
    <s v="INCREMENTAL"/>
    <s v="Media"/>
    <m/>
    <m/>
    <m/>
    <m/>
    <x v="1"/>
    <x v="1"/>
    <s v="Brazil"/>
    <x v="25"/>
    <n v="0"/>
  </r>
  <r>
    <s v="INCREMENTAL"/>
    <s v="Media"/>
    <m/>
    <m/>
    <m/>
    <m/>
    <x v="1"/>
    <x v="2"/>
    <s v="Brazil"/>
    <x v="25"/>
    <n v="0"/>
  </r>
  <r>
    <s v="INCREMENTAL"/>
    <s v="Media"/>
    <m/>
    <m/>
    <m/>
    <m/>
    <x v="1"/>
    <x v="3"/>
    <s v="Brazil"/>
    <x v="25"/>
    <n v="0"/>
  </r>
  <r>
    <s v="INCREMENTAL"/>
    <s v="Media"/>
    <m/>
    <m/>
    <m/>
    <m/>
    <x v="2"/>
    <x v="0"/>
    <s v="Brazil"/>
    <x v="25"/>
    <n v="0"/>
  </r>
  <r>
    <s v="INCREMENTAL"/>
    <s v="Media"/>
    <m/>
    <m/>
    <m/>
    <m/>
    <x v="2"/>
    <x v="1"/>
    <s v="Brazil"/>
    <x v="25"/>
    <n v="0"/>
  </r>
  <r>
    <s v="INCREMENTAL"/>
    <s v="Media"/>
    <m/>
    <m/>
    <m/>
    <m/>
    <x v="2"/>
    <x v="2"/>
    <s v="Brazil"/>
    <x v="25"/>
    <n v="0"/>
  </r>
  <r>
    <s v="INCREMENTAL"/>
    <s v="Media"/>
    <m/>
    <m/>
    <m/>
    <m/>
    <x v="2"/>
    <x v="3"/>
    <s v="Brazil"/>
    <x v="25"/>
    <n v="0"/>
  </r>
  <r>
    <s v="BASE"/>
    <s v="BaseLine"/>
    <m/>
    <m/>
    <m/>
    <m/>
    <x v="3"/>
    <x v="0"/>
    <s v="Brazil"/>
    <x v="25"/>
    <n v="0"/>
  </r>
  <r>
    <s v="BASE"/>
    <s v="BaseLine"/>
    <m/>
    <m/>
    <m/>
    <m/>
    <x v="3"/>
    <x v="1"/>
    <s v="Brazil"/>
    <x v="25"/>
    <n v="0"/>
  </r>
  <r>
    <s v="BASE"/>
    <s v="BaseLine"/>
    <m/>
    <m/>
    <m/>
    <m/>
    <x v="3"/>
    <x v="2"/>
    <s v="Brazil"/>
    <x v="25"/>
    <n v="0"/>
  </r>
  <r>
    <s v="BASE"/>
    <s v="BaseLine"/>
    <m/>
    <m/>
    <m/>
    <m/>
    <x v="3"/>
    <x v="3"/>
    <s v="Brazil"/>
    <x v="25"/>
    <n v="0"/>
  </r>
  <r>
    <s v="BASE"/>
    <s v="BaseLine"/>
    <m/>
    <m/>
    <m/>
    <m/>
    <x v="4"/>
    <x v="0"/>
    <s v="Brazil"/>
    <x v="25"/>
    <n v="0"/>
  </r>
  <r>
    <s v="BASE"/>
    <s v="BaseLine"/>
    <m/>
    <m/>
    <m/>
    <m/>
    <x v="4"/>
    <x v="1"/>
    <s v="Brazil"/>
    <x v="25"/>
    <n v="0"/>
  </r>
  <r>
    <s v="BASE"/>
    <s v="BaseLine"/>
    <m/>
    <m/>
    <m/>
    <m/>
    <x v="4"/>
    <x v="2"/>
    <s v="Brazil"/>
    <x v="25"/>
    <n v="0"/>
  </r>
  <r>
    <s v="BASE"/>
    <s v="BaseLine"/>
    <m/>
    <m/>
    <m/>
    <m/>
    <x v="4"/>
    <x v="3"/>
    <s v="Brazil"/>
    <x v="25"/>
    <n v="0"/>
  </r>
  <r>
    <s v="BASE"/>
    <s v="BaseLine"/>
    <m/>
    <m/>
    <m/>
    <m/>
    <x v="5"/>
    <x v="0"/>
    <s v="Brazil"/>
    <x v="25"/>
    <n v="0"/>
  </r>
  <r>
    <s v="BASE"/>
    <s v="BaseLine"/>
    <m/>
    <m/>
    <m/>
    <m/>
    <x v="5"/>
    <x v="1"/>
    <s v="Brazil"/>
    <x v="25"/>
    <n v="0"/>
  </r>
  <r>
    <s v="BASE"/>
    <s v="BaseLine"/>
    <m/>
    <m/>
    <m/>
    <m/>
    <x v="5"/>
    <x v="2"/>
    <s v="Brazil"/>
    <x v="25"/>
    <n v="0"/>
  </r>
  <r>
    <s v="BASE"/>
    <s v="BaseLine"/>
    <m/>
    <m/>
    <m/>
    <m/>
    <x v="5"/>
    <x v="3"/>
    <s v="Brazil"/>
    <x v="25"/>
    <n v="0"/>
  </r>
  <r>
    <s v="BASE"/>
    <s v="BaseLine"/>
    <m/>
    <m/>
    <m/>
    <m/>
    <x v="6"/>
    <x v="0"/>
    <s v="Brazil"/>
    <x v="25"/>
    <n v="0"/>
  </r>
  <r>
    <s v="BASE"/>
    <s v="BaseLine"/>
    <m/>
    <m/>
    <m/>
    <m/>
    <x v="6"/>
    <x v="1"/>
    <s v="Brazil"/>
    <x v="25"/>
    <n v="0"/>
  </r>
  <r>
    <s v="BASE"/>
    <s v="BaseLine"/>
    <m/>
    <m/>
    <m/>
    <m/>
    <x v="6"/>
    <x v="2"/>
    <s v="Brazil"/>
    <x v="25"/>
    <n v="0"/>
  </r>
  <r>
    <s v="BASE"/>
    <s v="BaseLine"/>
    <m/>
    <m/>
    <m/>
    <m/>
    <x v="6"/>
    <x v="3"/>
    <s v="Brazil"/>
    <x v="25"/>
    <n v="0"/>
  </r>
  <r>
    <s v="BASE"/>
    <s v="BaseLine"/>
    <m/>
    <m/>
    <m/>
    <m/>
    <x v="7"/>
    <x v="0"/>
    <s v="Brazil"/>
    <x v="25"/>
    <n v="0"/>
  </r>
  <r>
    <s v="BASE"/>
    <s v="BaseLine"/>
    <m/>
    <m/>
    <m/>
    <m/>
    <x v="7"/>
    <x v="1"/>
    <s v="Brazil"/>
    <x v="25"/>
    <n v="0"/>
  </r>
  <r>
    <s v="BASE"/>
    <s v="BaseLine"/>
    <m/>
    <m/>
    <m/>
    <m/>
    <x v="7"/>
    <x v="2"/>
    <s v="Brazil"/>
    <x v="25"/>
    <n v="0"/>
  </r>
  <r>
    <s v="BASE"/>
    <s v="BaseLine"/>
    <m/>
    <m/>
    <m/>
    <m/>
    <x v="7"/>
    <x v="3"/>
    <s v="Brazil"/>
    <x v="25"/>
    <n v="0"/>
  </r>
  <r>
    <s v="BASE"/>
    <s v="BaseLine"/>
    <m/>
    <m/>
    <m/>
    <m/>
    <x v="8"/>
    <x v="0"/>
    <s v="Brazil"/>
    <x v="25"/>
    <n v="507.15963646102898"/>
  </r>
  <r>
    <s v="BASE"/>
    <s v="BaseLine"/>
    <m/>
    <m/>
    <m/>
    <m/>
    <x v="8"/>
    <x v="1"/>
    <s v="Brazil"/>
    <x v="25"/>
    <n v="0"/>
  </r>
  <r>
    <s v="BASE"/>
    <s v="BaseLine"/>
    <m/>
    <m/>
    <m/>
    <m/>
    <x v="8"/>
    <x v="2"/>
    <s v="Brazil"/>
    <x v="25"/>
    <n v="0"/>
  </r>
  <r>
    <s v="BASE"/>
    <s v="BaseLine"/>
    <m/>
    <m/>
    <m/>
    <m/>
    <x v="8"/>
    <x v="3"/>
    <s v="Brazil"/>
    <x v="25"/>
    <n v="0"/>
  </r>
  <r>
    <s v="INCREMENTAL"/>
    <s v="Media"/>
    <m/>
    <m/>
    <m/>
    <m/>
    <x v="9"/>
    <x v="0"/>
    <s v="Brazil"/>
    <x v="25"/>
    <n v="0"/>
  </r>
  <r>
    <s v="INCREMENTAL"/>
    <s v="Media"/>
    <m/>
    <m/>
    <m/>
    <m/>
    <x v="9"/>
    <x v="1"/>
    <s v="Brazil"/>
    <x v="25"/>
    <n v="0"/>
  </r>
  <r>
    <s v="INCREMENTAL"/>
    <s v="Media"/>
    <m/>
    <m/>
    <m/>
    <m/>
    <x v="9"/>
    <x v="2"/>
    <s v="Brazil"/>
    <x v="25"/>
    <n v="0"/>
  </r>
  <r>
    <s v="INCREMENTAL"/>
    <s v="Media"/>
    <m/>
    <m/>
    <m/>
    <m/>
    <x v="9"/>
    <x v="3"/>
    <s v="Brazil"/>
    <x v="25"/>
    <n v="0"/>
  </r>
  <r>
    <s v="BASE"/>
    <s v="Price"/>
    <m/>
    <m/>
    <m/>
    <m/>
    <x v="10"/>
    <x v="0"/>
    <s v="Brazil"/>
    <x v="25"/>
    <n v="-1259.8938618760901"/>
  </r>
  <r>
    <s v="BASE"/>
    <s v="Price"/>
    <m/>
    <m/>
    <m/>
    <m/>
    <x v="10"/>
    <x v="1"/>
    <s v="Brazil"/>
    <x v="25"/>
    <n v="0"/>
  </r>
  <r>
    <s v="BASE"/>
    <s v="Price"/>
    <m/>
    <m/>
    <m/>
    <m/>
    <x v="10"/>
    <x v="2"/>
    <s v="Brazil"/>
    <x v="25"/>
    <n v="0"/>
  </r>
  <r>
    <s v="BASE"/>
    <s v="Price"/>
    <m/>
    <m/>
    <m/>
    <m/>
    <x v="10"/>
    <x v="3"/>
    <s v="Brazil"/>
    <x v="25"/>
    <n v="0"/>
  </r>
  <r>
    <s v="BASE"/>
    <s v="Price"/>
    <m/>
    <m/>
    <m/>
    <m/>
    <x v="11"/>
    <x v="0"/>
    <s v="Brazil"/>
    <x v="25"/>
    <n v="0"/>
  </r>
  <r>
    <s v="BASE"/>
    <s v="Price"/>
    <m/>
    <m/>
    <m/>
    <m/>
    <x v="11"/>
    <x v="1"/>
    <s v="Brazil"/>
    <x v="25"/>
    <n v="0"/>
  </r>
  <r>
    <s v="BASE"/>
    <s v="Price"/>
    <m/>
    <m/>
    <m/>
    <m/>
    <x v="11"/>
    <x v="2"/>
    <s v="Brazil"/>
    <x v="25"/>
    <n v="0"/>
  </r>
  <r>
    <s v="BASE"/>
    <s v="Price"/>
    <m/>
    <m/>
    <m/>
    <m/>
    <x v="11"/>
    <x v="3"/>
    <s v="Brazil"/>
    <x v="25"/>
    <n v="0"/>
  </r>
  <r>
    <s v="BASE"/>
    <s v="BaseLine"/>
    <m/>
    <m/>
    <m/>
    <m/>
    <x v="12"/>
    <x v="0"/>
    <s v="Brazil"/>
    <x v="25"/>
    <n v="361.34292820658197"/>
  </r>
  <r>
    <s v="BASE"/>
    <s v="BaseLine"/>
    <m/>
    <m/>
    <m/>
    <m/>
    <x v="12"/>
    <x v="1"/>
    <s v="Brazil"/>
    <x v="25"/>
    <n v="651.41379133513999"/>
  </r>
  <r>
    <s v="BASE"/>
    <s v="BaseLine"/>
    <m/>
    <m/>
    <m/>
    <m/>
    <x v="12"/>
    <x v="2"/>
    <s v="Brazil"/>
    <x v="25"/>
    <n v="798.60016745289295"/>
  </r>
  <r>
    <s v="BASE"/>
    <s v="BaseLine"/>
    <m/>
    <m/>
    <m/>
    <m/>
    <x v="12"/>
    <x v="3"/>
    <s v="Brazil"/>
    <x v="25"/>
    <n v="21.1517983968163"/>
  </r>
  <r>
    <s v="INCREMENTAL"/>
    <s v="Media"/>
    <m/>
    <m/>
    <m/>
    <m/>
    <x v="13"/>
    <x v="0"/>
    <s v="Brazil"/>
    <x v="25"/>
    <n v="90.275004223016794"/>
  </r>
  <r>
    <s v="INCREMENTAL"/>
    <s v="Media"/>
    <m/>
    <m/>
    <m/>
    <m/>
    <x v="13"/>
    <x v="1"/>
    <s v="Brazil"/>
    <x v="25"/>
    <n v="111.832657753368"/>
  </r>
  <r>
    <s v="INCREMENTAL"/>
    <s v="Media"/>
    <m/>
    <m/>
    <m/>
    <m/>
    <x v="13"/>
    <x v="2"/>
    <s v="Brazil"/>
    <x v="25"/>
    <n v="99.401031428447993"/>
  </r>
  <r>
    <s v="INCREMENTAL"/>
    <s v="Media"/>
    <m/>
    <m/>
    <m/>
    <m/>
    <x v="13"/>
    <x v="3"/>
    <s v="Brazil"/>
    <x v="25"/>
    <n v="0"/>
  </r>
  <r>
    <s v="INCREMENTAL"/>
    <s v="Media"/>
    <m/>
    <m/>
    <m/>
    <m/>
    <x v="14"/>
    <x v="0"/>
    <s v="Brazil"/>
    <x v="25"/>
    <n v="0"/>
  </r>
  <r>
    <s v="INCREMENTAL"/>
    <s v="Media"/>
    <m/>
    <m/>
    <m/>
    <m/>
    <x v="14"/>
    <x v="1"/>
    <s v="Brazil"/>
    <x v="25"/>
    <n v="0"/>
  </r>
  <r>
    <s v="INCREMENTAL"/>
    <s v="Media"/>
    <m/>
    <m/>
    <m/>
    <m/>
    <x v="14"/>
    <x v="2"/>
    <s v="Brazil"/>
    <x v="25"/>
    <n v="0"/>
  </r>
  <r>
    <s v="INCREMENTAL"/>
    <s v="Media"/>
    <m/>
    <m/>
    <m/>
    <m/>
    <x v="14"/>
    <x v="3"/>
    <s v="Brazil"/>
    <x v="25"/>
    <n v="0"/>
  </r>
  <r>
    <s v="INCREMENTAL"/>
    <s v="Media"/>
    <m/>
    <m/>
    <m/>
    <m/>
    <x v="15"/>
    <x v="0"/>
    <s v="Brazil"/>
    <x v="25"/>
    <n v="8.4573367149536693"/>
  </r>
  <r>
    <s v="INCREMENTAL"/>
    <s v="Media"/>
    <m/>
    <m/>
    <m/>
    <m/>
    <x v="15"/>
    <x v="1"/>
    <s v="Brazil"/>
    <x v="25"/>
    <n v="7.8264503457164896"/>
  </r>
  <r>
    <s v="INCREMENTAL"/>
    <s v="Media"/>
    <m/>
    <m/>
    <m/>
    <m/>
    <x v="15"/>
    <x v="2"/>
    <s v="Brazil"/>
    <x v="25"/>
    <n v="5.3390727060151004"/>
  </r>
  <r>
    <s v="INCREMENTAL"/>
    <s v="Media"/>
    <m/>
    <m/>
    <m/>
    <m/>
    <x v="15"/>
    <x v="3"/>
    <s v="Brazil"/>
    <x v="25"/>
    <n v="0"/>
  </r>
  <r>
    <s v="INCREMENTAL"/>
    <s v="Media"/>
    <m/>
    <m/>
    <m/>
    <m/>
    <x v="16"/>
    <x v="0"/>
    <s v="Brazil"/>
    <x v="25"/>
    <n v="0"/>
  </r>
  <r>
    <s v="INCREMENTAL"/>
    <s v="Media"/>
    <m/>
    <m/>
    <m/>
    <m/>
    <x v="16"/>
    <x v="1"/>
    <s v="Brazil"/>
    <x v="25"/>
    <n v="0"/>
  </r>
  <r>
    <s v="INCREMENTAL"/>
    <s v="Media"/>
    <m/>
    <m/>
    <m/>
    <m/>
    <x v="16"/>
    <x v="2"/>
    <s v="Brazil"/>
    <x v="25"/>
    <n v="0"/>
  </r>
  <r>
    <s v="INCREMENTAL"/>
    <s v="Media"/>
    <m/>
    <m/>
    <m/>
    <m/>
    <x v="16"/>
    <x v="3"/>
    <s v="Brazil"/>
    <x v="25"/>
    <n v="0"/>
  </r>
  <r>
    <s v="INCREMENTAL"/>
    <s v="Media"/>
    <m/>
    <m/>
    <m/>
    <m/>
    <x v="17"/>
    <x v="0"/>
    <s v="Brazil"/>
    <x v="25"/>
    <n v="380.51386418958703"/>
  </r>
  <r>
    <s v="INCREMENTAL"/>
    <s v="Media"/>
    <m/>
    <m/>
    <m/>
    <m/>
    <x v="17"/>
    <x v="1"/>
    <s v="Brazil"/>
    <x v="25"/>
    <n v="233.31605747049599"/>
  </r>
  <r>
    <s v="INCREMENTAL"/>
    <s v="Media"/>
    <m/>
    <m/>
    <m/>
    <m/>
    <x v="17"/>
    <x v="2"/>
    <s v="Brazil"/>
    <x v="25"/>
    <n v="234.16894665359899"/>
  </r>
  <r>
    <s v="INCREMENTAL"/>
    <s v="Media"/>
    <m/>
    <m/>
    <m/>
    <m/>
    <x v="17"/>
    <x v="3"/>
    <s v="Brazil"/>
    <x v="25"/>
    <n v="0"/>
  </r>
  <r>
    <s v="INCREMENTAL"/>
    <s v="Media"/>
    <m/>
    <m/>
    <m/>
    <m/>
    <x v="18"/>
    <x v="0"/>
    <s v="Brazil"/>
    <x v="25"/>
    <n v="0"/>
  </r>
  <r>
    <s v="INCREMENTAL"/>
    <s v="Media"/>
    <m/>
    <m/>
    <m/>
    <m/>
    <x v="18"/>
    <x v="1"/>
    <s v="Brazil"/>
    <x v="25"/>
    <n v="0"/>
  </r>
  <r>
    <s v="INCREMENTAL"/>
    <s v="Media"/>
    <m/>
    <m/>
    <m/>
    <m/>
    <x v="18"/>
    <x v="2"/>
    <s v="Brazil"/>
    <x v="25"/>
    <n v="0"/>
  </r>
  <r>
    <s v="INCREMENTAL"/>
    <s v="Media"/>
    <m/>
    <m/>
    <m/>
    <m/>
    <x v="18"/>
    <x v="3"/>
    <s v="Brazil"/>
    <x v="25"/>
    <n v="0"/>
  </r>
  <r>
    <s v="INCREMENTAL"/>
    <s v="Media"/>
    <m/>
    <m/>
    <m/>
    <m/>
    <x v="19"/>
    <x v="0"/>
    <s v="Brazil"/>
    <x v="25"/>
    <n v="2.8657314535495999"/>
  </r>
  <r>
    <s v="INCREMENTAL"/>
    <s v="Media"/>
    <m/>
    <m/>
    <m/>
    <m/>
    <x v="19"/>
    <x v="1"/>
    <s v="Brazil"/>
    <x v="25"/>
    <n v="3.2586917462757401"/>
  </r>
  <r>
    <s v="INCREMENTAL"/>
    <s v="Media"/>
    <m/>
    <m/>
    <m/>
    <m/>
    <x v="19"/>
    <x v="2"/>
    <s v="Brazil"/>
    <x v="25"/>
    <n v="3.0728893318994701"/>
  </r>
  <r>
    <s v="INCREMENTAL"/>
    <s v="Media"/>
    <m/>
    <m/>
    <m/>
    <m/>
    <x v="19"/>
    <x v="3"/>
    <s v="Brazil"/>
    <x v="25"/>
    <n v="0"/>
  </r>
  <r>
    <s v="INCREMENTAL"/>
    <s v="Media"/>
    <m/>
    <m/>
    <m/>
    <m/>
    <x v="20"/>
    <x v="0"/>
    <s v="Brazil"/>
    <x v="25"/>
    <n v="0"/>
  </r>
  <r>
    <s v="INCREMENTAL"/>
    <s v="Media"/>
    <m/>
    <m/>
    <m/>
    <m/>
    <x v="20"/>
    <x v="1"/>
    <s v="Brazil"/>
    <x v="25"/>
    <n v="0"/>
  </r>
  <r>
    <s v="INCREMENTAL"/>
    <s v="Media"/>
    <m/>
    <m/>
    <m/>
    <m/>
    <x v="20"/>
    <x v="2"/>
    <s v="Brazil"/>
    <x v="25"/>
    <n v="0"/>
  </r>
  <r>
    <s v="INCREMENTAL"/>
    <s v="Media"/>
    <m/>
    <m/>
    <m/>
    <m/>
    <x v="20"/>
    <x v="3"/>
    <s v="Brazil"/>
    <x v="25"/>
    <n v="0"/>
  </r>
  <r>
    <s v="INCREMENTAL"/>
    <s v="Media"/>
    <m/>
    <m/>
    <m/>
    <m/>
    <x v="21"/>
    <x v="0"/>
    <s v="Brazil"/>
    <x v="25"/>
    <n v="28.735582040648101"/>
  </r>
  <r>
    <s v="INCREMENTAL"/>
    <s v="Media"/>
    <m/>
    <m/>
    <m/>
    <m/>
    <x v="21"/>
    <x v="1"/>
    <s v="Brazil"/>
    <x v="25"/>
    <n v="28.0647315314"/>
  </r>
  <r>
    <s v="INCREMENTAL"/>
    <s v="Media"/>
    <m/>
    <m/>
    <m/>
    <m/>
    <x v="21"/>
    <x v="2"/>
    <s v="Brazil"/>
    <x v="25"/>
    <n v="26.622535242761401"/>
  </r>
  <r>
    <s v="INCREMENTAL"/>
    <s v="Media"/>
    <m/>
    <m/>
    <m/>
    <m/>
    <x v="21"/>
    <x v="3"/>
    <s v="Brazil"/>
    <x v="25"/>
    <n v="0"/>
  </r>
  <r>
    <s v="INCREMENTAL"/>
    <s v="Media"/>
    <m/>
    <m/>
    <m/>
    <m/>
    <x v="22"/>
    <x v="0"/>
    <s v="Brazil"/>
    <x v="25"/>
    <n v="0"/>
  </r>
  <r>
    <s v="INCREMENTAL"/>
    <s v="Media"/>
    <m/>
    <m/>
    <m/>
    <m/>
    <x v="22"/>
    <x v="1"/>
    <s v="Brazil"/>
    <x v="25"/>
    <n v="0"/>
  </r>
  <r>
    <s v="INCREMENTAL"/>
    <s v="Media"/>
    <m/>
    <m/>
    <m/>
    <m/>
    <x v="22"/>
    <x v="2"/>
    <s v="Brazil"/>
    <x v="25"/>
    <n v="0"/>
  </r>
  <r>
    <s v="INCREMENTAL"/>
    <s v="Media"/>
    <m/>
    <m/>
    <m/>
    <m/>
    <x v="22"/>
    <x v="3"/>
    <s v="Brazil"/>
    <x v="25"/>
    <n v="0"/>
  </r>
  <r>
    <s v="INCREMENTAL"/>
    <s v="Media"/>
    <m/>
    <m/>
    <m/>
    <m/>
    <x v="23"/>
    <x v="0"/>
    <s v="Brazil"/>
    <x v="25"/>
    <n v="0"/>
  </r>
  <r>
    <s v="INCREMENTAL"/>
    <s v="Media"/>
    <m/>
    <m/>
    <m/>
    <m/>
    <x v="23"/>
    <x v="1"/>
    <s v="Brazil"/>
    <x v="25"/>
    <n v="0"/>
  </r>
  <r>
    <s v="INCREMENTAL"/>
    <s v="Media"/>
    <m/>
    <m/>
    <m/>
    <m/>
    <x v="23"/>
    <x v="2"/>
    <s v="Brazil"/>
    <x v="25"/>
    <n v="0"/>
  </r>
  <r>
    <s v="INCREMENTAL"/>
    <s v="Media"/>
    <m/>
    <m/>
    <m/>
    <m/>
    <x v="23"/>
    <x v="3"/>
    <s v="Brazil"/>
    <x v="25"/>
    <n v="0"/>
  </r>
  <r>
    <s v="INCREMENTAL"/>
    <s v="Media"/>
    <m/>
    <m/>
    <m/>
    <m/>
    <x v="24"/>
    <x v="0"/>
    <s v="Brazil"/>
    <x v="25"/>
    <n v="0"/>
  </r>
  <r>
    <s v="INCREMENTAL"/>
    <s v="Media"/>
    <m/>
    <m/>
    <m/>
    <m/>
    <x v="24"/>
    <x v="1"/>
    <s v="Brazil"/>
    <x v="25"/>
    <n v="0"/>
  </r>
  <r>
    <s v="INCREMENTAL"/>
    <s v="Media"/>
    <m/>
    <m/>
    <m/>
    <m/>
    <x v="24"/>
    <x v="2"/>
    <s v="Brazil"/>
    <x v="25"/>
    <n v="0"/>
  </r>
  <r>
    <s v="INCREMENTAL"/>
    <s v="Media"/>
    <m/>
    <m/>
    <m/>
    <m/>
    <x v="24"/>
    <x v="3"/>
    <s v="Brazil"/>
    <x v="25"/>
    <n v="0"/>
  </r>
  <r>
    <s v="BASE"/>
    <s v="BaseLine"/>
    <m/>
    <m/>
    <m/>
    <m/>
    <x v="25"/>
    <x v="0"/>
    <s v="Brazil"/>
    <x v="25"/>
    <n v="0"/>
  </r>
  <r>
    <s v="BASE"/>
    <s v="BaseLine"/>
    <m/>
    <m/>
    <m/>
    <m/>
    <x v="25"/>
    <x v="1"/>
    <s v="Brazil"/>
    <x v="25"/>
    <n v="283.653950322789"/>
  </r>
  <r>
    <s v="BASE"/>
    <s v="BaseLine"/>
    <m/>
    <m/>
    <m/>
    <m/>
    <x v="25"/>
    <x v="2"/>
    <s v="Brazil"/>
    <x v="25"/>
    <n v="0"/>
  </r>
  <r>
    <s v="BASE"/>
    <s v="BaseLine"/>
    <m/>
    <m/>
    <m/>
    <m/>
    <x v="25"/>
    <x v="3"/>
    <s v="Brazil"/>
    <x v="25"/>
    <n v="0"/>
  </r>
  <r>
    <s v="BASE"/>
    <s v="BaseLine"/>
    <m/>
    <m/>
    <m/>
    <m/>
    <x v="26"/>
    <x v="0"/>
    <s v="Brazil"/>
    <x v="25"/>
    <n v="0"/>
  </r>
  <r>
    <s v="BASE"/>
    <s v="BaseLine"/>
    <m/>
    <m/>
    <m/>
    <m/>
    <x v="26"/>
    <x v="1"/>
    <s v="Brazil"/>
    <x v="25"/>
    <n v="0"/>
  </r>
  <r>
    <s v="BASE"/>
    <s v="BaseLine"/>
    <m/>
    <m/>
    <m/>
    <m/>
    <x v="26"/>
    <x v="2"/>
    <s v="Brazil"/>
    <x v="25"/>
    <n v="0"/>
  </r>
  <r>
    <s v="BASE"/>
    <s v="BaseLine"/>
    <m/>
    <m/>
    <m/>
    <m/>
    <x v="26"/>
    <x v="3"/>
    <s v="Brazil"/>
    <x v="25"/>
    <n v="0"/>
  </r>
  <r>
    <s v="INCREMENTAL"/>
    <s v="Media"/>
    <m/>
    <m/>
    <m/>
    <m/>
    <x v="27"/>
    <x v="0"/>
    <s v="Brazil"/>
    <x v="25"/>
    <n v="0"/>
  </r>
  <r>
    <s v="INCREMENTAL"/>
    <s v="Media"/>
    <m/>
    <m/>
    <m/>
    <m/>
    <x v="27"/>
    <x v="1"/>
    <s v="Brazil"/>
    <x v="25"/>
    <n v="0"/>
  </r>
  <r>
    <s v="INCREMENTAL"/>
    <s v="Media"/>
    <m/>
    <m/>
    <m/>
    <m/>
    <x v="27"/>
    <x v="2"/>
    <s v="Brazil"/>
    <x v="25"/>
    <n v="0"/>
  </r>
  <r>
    <s v="INCREMENTAL"/>
    <s v="Media"/>
    <m/>
    <m/>
    <m/>
    <m/>
    <x v="27"/>
    <x v="3"/>
    <s v="Brazil"/>
    <x v="25"/>
    <n v="0"/>
  </r>
  <r>
    <s v="INCREMENTAL"/>
    <s v="Media"/>
    <m/>
    <m/>
    <m/>
    <m/>
    <x v="28"/>
    <x v="0"/>
    <s v="Brazil"/>
    <x v="25"/>
    <n v="0"/>
  </r>
  <r>
    <s v="INCREMENTAL"/>
    <s v="Media"/>
    <m/>
    <m/>
    <m/>
    <m/>
    <x v="28"/>
    <x v="1"/>
    <s v="Brazil"/>
    <x v="25"/>
    <n v="0"/>
  </r>
  <r>
    <s v="INCREMENTAL"/>
    <s v="Media"/>
    <m/>
    <m/>
    <m/>
    <m/>
    <x v="28"/>
    <x v="2"/>
    <s v="Brazil"/>
    <x v="25"/>
    <n v="0"/>
  </r>
  <r>
    <s v="INCREMENTAL"/>
    <s v="Media"/>
    <m/>
    <m/>
    <m/>
    <m/>
    <x v="28"/>
    <x v="3"/>
    <s v="Brazil"/>
    <x v="25"/>
    <n v="0"/>
  </r>
  <r>
    <s v="BASE"/>
    <s v="BaseLine"/>
    <m/>
    <m/>
    <m/>
    <m/>
    <x v="29"/>
    <x v="0"/>
    <s v="Brazil"/>
    <x v="25"/>
    <n v="0"/>
  </r>
  <r>
    <s v="BASE"/>
    <s v="BaseLine"/>
    <m/>
    <m/>
    <m/>
    <m/>
    <x v="29"/>
    <x v="1"/>
    <s v="Brazil"/>
    <x v="25"/>
    <n v="448.46330701386103"/>
  </r>
  <r>
    <s v="BASE"/>
    <s v="BaseLine"/>
    <m/>
    <m/>
    <m/>
    <m/>
    <x v="29"/>
    <x v="2"/>
    <s v="Brazil"/>
    <x v="25"/>
    <n v="0"/>
  </r>
  <r>
    <s v="BASE"/>
    <s v="BaseLine"/>
    <m/>
    <m/>
    <m/>
    <m/>
    <x v="29"/>
    <x v="3"/>
    <s v="Brazil"/>
    <x v="25"/>
    <n v="0"/>
  </r>
  <r>
    <s v="BASE"/>
    <s v="BaseLine"/>
    <m/>
    <m/>
    <m/>
    <m/>
    <x v="30"/>
    <x v="0"/>
    <s v="Brazil"/>
    <x v="25"/>
    <n v="0"/>
  </r>
  <r>
    <s v="BASE"/>
    <s v="BaseLine"/>
    <m/>
    <m/>
    <m/>
    <m/>
    <x v="30"/>
    <x v="1"/>
    <s v="Brazil"/>
    <x v="25"/>
    <n v="856.38160322878196"/>
  </r>
  <r>
    <s v="BASE"/>
    <s v="BaseLine"/>
    <m/>
    <m/>
    <m/>
    <m/>
    <x v="30"/>
    <x v="2"/>
    <s v="Brazil"/>
    <x v="25"/>
    <n v="0"/>
  </r>
  <r>
    <s v="BASE"/>
    <s v="BaseLine"/>
    <m/>
    <m/>
    <m/>
    <m/>
    <x v="30"/>
    <x v="3"/>
    <s v="Brazil"/>
    <x v="25"/>
    <n v="0"/>
  </r>
  <r>
    <s v="INCREMENTAL"/>
    <s v="Media"/>
    <m/>
    <m/>
    <m/>
    <m/>
    <x v="31"/>
    <x v="0"/>
    <s v="Brazil"/>
    <x v="25"/>
    <n v="0"/>
  </r>
  <r>
    <s v="INCREMENTAL"/>
    <s v="Media"/>
    <m/>
    <m/>
    <m/>
    <m/>
    <x v="31"/>
    <x v="1"/>
    <s v="Brazil"/>
    <x v="25"/>
    <n v="0"/>
  </r>
  <r>
    <s v="INCREMENTAL"/>
    <s v="Media"/>
    <m/>
    <m/>
    <m/>
    <m/>
    <x v="31"/>
    <x v="2"/>
    <s v="Brazil"/>
    <x v="25"/>
    <n v="0"/>
  </r>
  <r>
    <s v="INCREMENTAL"/>
    <s v="Media"/>
    <m/>
    <m/>
    <m/>
    <m/>
    <x v="31"/>
    <x v="3"/>
    <s v="Brazil"/>
    <x v="25"/>
    <n v="0"/>
  </r>
  <r>
    <m/>
    <m/>
    <m/>
    <m/>
    <m/>
    <m/>
    <x v="32"/>
    <x v="0"/>
    <s v="Brazil"/>
    <x v="25"/>
    <n v="1288.8368238743701"/>
  </r>
  <r>
    <m/>
    <m/>
    <m/>
    <m/>
    <m/>
    <m/>
    <x v="32"/>
    <x v="1"/>
    <s v="Brazil"/>
    <x v="25"/>
    <n v="943.82215052234096"/>
  </r>
  <r>
    <m/>
    <m/>
    <m/>
    <m/>
    <m/>
    <m/>
    <x v="32"/>
    <x v="2"/>
    <s v="Brazil"/>
    <x v="25"/>
    <n v="1761.1350863528301"/>
  </r>
  <r>
    <m/>
    <m/>
    <m/>
    <m/>
    <m/>
    <m/>
    <x v="32"/>
    <x v="3"/>
    <s v="Brazil"/>
    <x v="25"/>
    <n v="932.29799996955103"/>
  </r>
  <r>
    <s v="BASE"/>
    <s v="BaseLine"/>
    <m/>
    <m/>
    <m/>
    <m/>
    <x v="33"/>
    <x v="0"/>
    <s v="Brazil"/>
    <x v="25"/>
    <n v="-282.92124213328299"/>
  </r>
  <r>
    <s v="BASE"/>
    <s v="BaseLine"/>
    <m/>
    <m/>
    <m/>
    <m/>
    <x v="33"/>
    <x v="1"/>
    <s v="Brazil"/>
    <x v="25"/>
    <n v="-770.14792721259005"/>
  </r>
  <r>
    <s v="BASE"/>
    <s v="BaseLine"/>
    <m/>
    <m/>
    <m/>
    <m/>
    <x v="33"/>
    <x v="2"/>
    <s v="Brazil"/>
    <x v="25"/>
    <n v="-384.489977205473"/>
  </r>
  <r>
    <s v="BASE"/>
    <s v="BaseLine"/>
    <m/>
    <m/>
    <m/>
    <m/>
    <x v="33"/>
    <x v="3"/>
    <s v="Brazil"/>
    <x v="25"/>
    <n v="-240.147828437101"/>
  </r>
  <r>
    <s v="BASE"/>
    <s v="BaseLine"/>
    <m/>
    <m/>
    <m/>
    <m/>
    <x v="34"/>
    <x v="0"/>
    <s v="Brazil"/>
    <x v="25"/>
    <n v="0"/>
  </r>
  <r>
    <s v="BASE"/>
    <s v="BaseLine"/>
    <m/>
    <m/>
    <m/>
    <m/>
    <x v="34"/>
    <x v="1"/>
    <s v="Brazil"/>
    <x v="25"/>
    <n v="0"/>
  </r>
  <r>
    <s v="BASE"/>
    <s v="BaseLine"/>
    <m/>
    <m/>
    <m/>
    <m/>
    <x v="34"/>
    <x v="2"/>
    <s v="Brazil"/>
    <x v="25"/>
    <n v="0"/>
  </r>
  <r>
    <s v="BASE"/>
    <s v="BaseLine"/>
    <m/>
    <m/>
    <m/>
    <m/>
    <x v="34"/>
    <x v="3"/>
    <s v="Brazil"/>
    <x v="25"/>
    <n v="0"/>
  </r>
  <r>
    <s v="BASE"/>
    <s v="BaseLine"/>
    <s v="NY"/>
    <m/>
    <m/>
    <m/>
    <x v="35"/>
    <x v="0"/>
    <s v="Brazil"/>
    <x v="25"/>
    <n v="0"/>
  </r>
  <r>
    <s v="BASE"/>
    <s v="BaseLine"/>
    <s v="NY"/>
    <m/>
    <m/>
    <m/>
    <x v="35"/>
    <x v="1"/>
    <s v="Brazil"/>
    <x v="25"/>
    <n v="0"/>
  </r>
  <r>
    <s v="BASE"/>
    <s v="BaseLine"/>
    <s v="NY"/>
    <m/>
    <m/>
    <m/>
    <x v="35"/>
    <x v="2"/>
    <s v="Brazil"/>
    <x v="25"/>
    <n v="0"/>
  </r>
  <r>
    <s v="BASE"/>
    <s v="BaseLine"/>
    <s v="NY"/>
    <m/>
    <m/>
    <m/>
    <x v="35"/>
    <x v="3"/>
    <s v="Brazil"/>
    <x v="25"/>
    <n v="0"/>
  </r>
  <r>
    <s v="BASE"/>
    <s v="BaseLine"/>
    <s v="PL_Dummy"/>
    <m/>
    <m/>
    <m/>
    <x v="36"/>
    <x v="0"/>
    <s v="Brazil"/>
    <x v="25"/>
    <n v="0"/>
  </r>
  <r>
    <s v="BASE"/>
    <s v="BaseLine"/>
    <s v="PL_Dummy"/>
    <m/>
    <m/>
    <m/>
    <x v="36"/>
    <x v="1"/>
    <s v="Brazil"/>
    <x v="25"/>
    <n v="0"/>
  </r>
  <r>
    <s v="BASE"/>
    <s v="BaseLine"/>
    <s v="PL_Dummy"/>
    <m/>
    <m/>
    <m/>
    <x v="36"/>
    <x v="2"/>
    <s v="Brazil"/>
    <x v="25"/>
    <n v="0"/>
  </r>
  <r>
    <s v="BASE"/>
    <s v="BaseLine"/>
    <s v="PL_Dummy"/>
    <m/>
    <m/>
    <m/>
    <x v="36"/>
    <x v="3"/>
    <s v="Brazil"/>
    <x v="25"/>
    <n v="0"/>
  </r>
  <r>
    <s v="BASE"/>
    <s v="BaseLine"/>
    <s v="PL_Dummy"/>
    <m/>
    <m/>
    <m/>
    <x v="37"/>
    <x v="0"/>
    <s v="Brazil"/>
    <x v="25"/>
    <n v="0"/>
  </r>
  <r>
    <s v="BASE"/>
    <s v="BaseLine"/>
    <s v="PL_Dummy"/>
    <m/>
    <m/>
    <m/>
    <x v="37"/>
    <x v="1"/>
    <s v="Brazil"/>
    <x v="25"/>
    <n v="0"/>
  </r>
  <r>
    <s v="BASE"/>
    <s v="BaseLine"/>
    <s v="PL_Dummy"/>
    <m/>
    <m/>
    <m/>
    <x v="37"/>
    <x v="2"/>
    <s v="Brazil"/>
    <x v="25"/>
    <n v="0"/>
  </r>
  <r>
    <s v="BASE"/>
    <s v="BaseLine"/>
    <s v="PL_Dummy"/>
    <m/>
    <m/>
    <m/>
    <x v="37"/>
    <x v="3"/>
    <s v="Brazil"/>
    <x v="25"/>
    <n v="0"/>
  </r>
  <r>
    <s v="BASE"/>
    <s v="BaseLine"/>
    <m/>
    <m/>
    <m/>
    <m/>
    <x v="38"/>
    <x v="0"/>
    <s v="Brazil"/>
    <x v="25"/>
    <n v="0"/>
  </r>
  <r>
    <s v="BASE"/>
    <s v="BaseLine"/>
    <m/>
    <m/>
    <m/>
    <m/>
    <x v="38"/>
    <x v="1"/>
    <s v="Brazil"/>
    <x v="25"/>
    <n v="0"/>
  </r>
  <r>
    <s v="BASE"/>
    <s v="BaseLine"/>
    <m/>
    <m/>
    <m/>
    <m/>
    <x v="38"/>
    <x v="2"/>
    <s v="Brazil"/>
    <x v="25"/>
    <n v="0"/>
  </r>
  <r>
    <s v="BASE"/>
    <s v="BaseLine"/>
    <m/>
    <m/>
    <m/>
    <m/>
    <x v="38"/>
    <x v="3"/>
    <s v="Brazil"/>
    <x v="25"/>
    <n v="0"/>
  </r>
  <r>
    <s v="BASE"/>
    <s v="BaseLine"/>
    <m/>
    <m/>
    <m/>
    <m/>
    <x v="39"/>
    <x v="0"/>
    <s v="Brazil"/>
    <x v="25"/>
    <n v="0"/>
  </r>
  <r>
    <s v="BASE"/>
    <s v="BaseLine"/>
    <m/>
    <m/>
    <m/>
    <m/>
    <x v="39"/>
    <x v="1"/>
    <s v="Brazil"/>
    <x v="25"/>
    <n v="0"/>
  </r>
  <r>
    <s v="BASE"/>
    <s v="BaseLine"/>
    <m/>
    <m/>
    <m/>
    <m/>
    <x v="39"/>
    <x v="2"/>
    <s v="Brazil"/>
    <x v="25"/>
    <n v="0"/>
  </r>
  <r>
    <s v="BASE"/>
    <s v="BaseLine"/>
    <m/>
    <m/>
    <m/>
    <m/>
    <x v="39"/>
    <x v="3"/>
    <s v="Brazil"/>
    <x v="25"/>
    <n v="0"/>
  </r>
  <r>
    <s v="BASE"/>
    <s v="BaseLine"/>
    <s v="PL_Dummy"/>
    <m/>
    <m/>
    <m/>
    <x v="40"/>
    <x v="0"/>
    <s v="Brazil"/>
    <x v="25"/>
    <n v="0"/>
  </r>
  <r>
    <s v="BASE"/>
    <s v="BaseLine"/>
    <s v="PL_Dummy"/>
    <m/>
    <m/>
    <m/>
    <x v="40"/>
    <x v="1"/>
    <s v="Brazil"/>
    <x v="25"/>
    <n v="0"/>
  </r>
  <r>
    <s v="BASE"/>
    <s v="BaseLine"/>
    <s v="PL_Dummy"/>
    <m/>
    <m/>
    <m/>
    <x v="40"/>
    <x v="2"/>
    <s v="Brazil"/>
    <x v="25"/>
    <n v="0"/>
  </r>
  <r>
    <s v="BASE"/>
    <s v="BaseLine"/>
    <s v="PL_Dummy"/>
    <m/>
    <m/>
    <m/>
    <x v="40"/>
    <x v="3"/>
    <s v="Brazil"/>
    <x v="25"/>
    <n v="0"/>
  </r>
  <r>
    <s v="BASE"/>
    <s v="BaseLine"/>
    <m/>
    <m/>
    <m/>
    <m/>
    <x v="41"/>
    <x v="0"/>
    <s v="Brazil"/>
    <x v="25"/>
    <n v="0"/>
  </r>
  <r>
    <s v="BASE"/>
    <s v="BaseLine"/>
    <m/>
    <m/>
    <m/>
    <m/>
    <x v="41"/>
    <x v="1"/>
    <s v="Brazil"/>
    <x v="25"/>
    <n v="0"/>
  </r>
  <r>
    <s v="BASE"/>
    <s v="BaseLine"/>
    <m/>
    <m/>
    <m/>
    <m/>
    <x v="41"/>
    <x v="2"/>
    <s v="Brazil"/>
    <x v="25"/>
    <n v="3440.94515579058"/>
  </r>
  <r>
    <s v="BASE"/>
    <s v="BaseLine"/>
    <m/>
    <m/>
    <m/>
    <m/>
    <x v="41"/>
    <x v="3"/>
    <s v="Brazil"/>
    <x v="25"/>
    <n v="0"/>
  </r>
  <r>
    <s v="BASE"/>
    <s v="BaseLine"/>
    <m/>
    <m/>
    <m/>
    <m/>
    <x v="42"/>
    <x v="0"/>
    <s v="Brazil"/>
    <x v="25"/>
    <n v="0"/>
  </r>
  <r>
    <s v="BASE"/>
    <s v="BaseLine"/>
    <m/>
    <m/>
    <m/>
    <m/>
    <x v="42"/>
    <x v="1"/>
    <s v="Brazil"/>
    <x v="25"/>
    <n v="0"/>
  </r>
  <r>
    <s v="BASE"/>
    <s v="BaseLine"/>
    <m/>
    <m/>
    <m/>
    <m/>
    <x v="42"/>
    <x v="2"/>
    <s v="Brazil"/>
    <x v="25"/>
    <n v="2220.30991689456"/>
  </r>
  <r>
    <s v="BASE"/>
    <s v="BaseLine"/>
    <m/>
    <m/>
    <m/>
    <m/>
    <x v="42"/>
    <x v="3"/>
    <s v="Brazil"/>
    <x v="25"/>
    <n v="0"/>
  </r>
  <r>
    <s v="BASE"/>
    <s v="BaseLine"/>
    <m/>
    <m/>
    <m/>
    <m/>
    <x v="43"/>
    <x v="0"/>
    <s v="Brazil"/>
    <x v="25"/>
    <n v="0"/>
  </r>
  <r>
    <s v="BASE"/>
    <s v="BaseLine"/>
    <m/>
    <m/>
    <m/>
    <m/>
    <x v="43"/>
    <x v="1"/>
    <s v="Brazil"/>
    <x v="25"/>
    <n v="0"/>
  </r>
  <r>
    <s v="BASE"/>
    <s v="BaseLine"/>
    <m/>
    <m/>
    <m/>
    <m/>
    <x v="43"/>
    <x v="2"/>
    <s v="Brazil"/>
    <x v="25"/>
    <n v="0"/>
  </r>
  <r>
    <s v="BASE"/>
    <s v="BaseLine"/>
    <m/>
    <m/>
    <m/>
    <m/>
    <x v="43"/>
    <x v="3"/>
    <s v="Brazil"/>
    <x v="25"/>
    <n v="0"/>
  </r>
  <r>
    <s v="INCREMENTAL"/>
    <s v="Media"/>
    <m/>
    <m/>
    <m/>
    <m/>
    <x v="44"/>
    <x v="0"/>
    <s v="Brazil"/>
    <x v="25"/>
    <n v="0"/>
  </r>
  <r>
    <s v="INCREMENTAL"/>
    <s v="Media"/>
    <m/>
    <m/>
    <m/>
    <m/>
    <x v="44"/>
    <x v="1"/>
    <s v="Brazil"/>
    <x v="25"/>
    <n v="0"/>
  </r>
  <r>
    <s v="INCREMENTAL"/>
    <s v="Media"/>
    <m/>
    <m/>
    <m/>
    <m/>
    <x v="44"/>
    <x v="2"/>
    <s v="Brazil"/>
    <x v="25"/>
    <n v="0"/>
  </r>
  <r>
    <s v="INCREMENTAL"/>
    <s v="Media"/>
    <m/>
    <m/>
    <m/>
    <m/>
    <x v="44"/>
    <x v="3"/>
    <s v="Brazil"/>
    <x v="25"/>
    <n v="0"/>
  </r>
  <r>
    <s v="INCREMENTAL"/>
    <s v="Media"/>
    <m/>
    <m/>
    <m/>
    <m/>
    <x v="45"/>
    <x v="0"/>
    <s v="Brazil"/>
    <x v="25"/>
    <n v="0"/>
  </r>
  <r>
    <s v="INCREMENTAL"/>
    <s v="Media"/>
    <m/>
    <m/>
    <m/>
    <m/>
    <x v="45"/>
    <x v="1"/>
    <s v="Brazil"/>
    <x v="25"/>
    <n v="0"/>
  </r>
  <r>
    <s v="INCREMENTAL"/>
    <s v="Media"/>
    <m/>
    <m/>
    <m/>
    <m/>
    <x v="45"/>
    <x v="2"/>
    <s v="Brazil"/>
    <x v="25"/>
    <n v="0"/>
  </r>
  <r>
    <s v="INCREMENTAL"/>
    <s v="Media"/>
    <m/>
    <m/>
    <m/>
    <m/>
    <x v="45"/>
    <x v="3"/>
    <s v="Brazil"/>
    <x v="25"/>
    <n v="0"/>
  </r>
  <r>
    <s v="BASE"/>
    <s v="BaseLine"/>
    <m/>
    <m/>
    <m/>
    <m/>
    <x v="46"/>
    <x v="0"/>
    <s v="Brazil"/>
    <x v="25"/>
    <n v="0"/>
  </r>
  <r>
    <s v="BASE"/>
    <s v="BaseLine"/>
    <m/>
    <m/>
    <m/>
    <m/>
    <x v="46"/>
    <x v="1"/>
    <s v="Brazil"/>
    <x v="25"/>
    <n v="0"/>
  </r>
  <r>
    <s v="BASE"/>
    <s v="BaseLine"/>
    <m/>
    <m/>
    <m/>
    <m/>
    <x v="46"/>
    <x v="2"/>
    <s v="Brazil"/>
    <x v="25"/>
    <n v="0"/>
  </r>
  <r>
    <s v="BASE"/>
    <s v="BaseLine"/>
    <m/>
    <m/>
    <m/>
    <m/>
    <x v="46"/>
    <x v="3"/>
    <s v="Brazil"/>
    <x v="25"/>
    <n v="0"/>
  </r>
  <r>
    <s v="INCREMENTAL"/>
    <s v="Media"/>
    <m/>
    <m/>
    <m/>
    <m/>
    <x v="47"/>
    <x v="0"/>
    <s v="Brazil"/>
    <x v="25"/>
    <n v="0"/>
  </r>
  <r>
    <s v="INCREMENTAL"/>
    <s v="Media"/>
    <m/>
    <m/>
    <m/>
    <m/>
    <x v="47"/>
    <x v="1"/>
    <s v="Brazil"/>
    <x v="25"/>
    <n v="0"/>
  </r>
  <r>
    <s v="INCREMENTAL"/>
    <s v="Media"/>
    <m/>
    <m/>
    <m/>
    <m/>
    <x v="47"/>
    <x v="2"/>
    <s v="Brazil"/>
    <x v="25"/>
    <n v="0"/>
  </r>
  <r>
    <s v="INCREMENTAL"/>
    <s v="Media"/>
    <m/>
    <m/>
    <m/>
    <m/>
    <x v="47"/>
    <x v="3"/>
    <s v="Brazil"/>
    <x v="25"/>
    <n v="0"/>
  </r>
  <r>
    <s v="INCREMENTAL"/>
    <s v="Media"/>
    <m/>
    <m/>
    <m/>
    <m/>
    <x v="48"/>
    <x v="0"/>
    <s v="Brazil"/>
    <x v="25"/>
    <n v="0"/>
  </r>
  <r>
    <s v="INCREMENTAL"/>
    <s v="Media"/>
    <m/>
    <m/>
    <m/>
    <m/>
    <x v="48"/>
    <x v="1"/>
    <s v="Brazil"/>
    <x v="25"/>
    <n v="0"/>
  </r>
  <r>
    <s v="INCREMENTAL"/>
    <s v="Media"/>
    <m/>
    <m/>
    <m/>
    <m/>
    <x v="48"/>
    <x v="2"/>
    <s v="Brazil"/>
    <x v="25"/>
    <n v="0"/>
  </r>
  <r>
    <s v="INCREMENTAL"/>
    <s v="Media"/>
    <m/>
    <m/>
    <m/>
    <m/>
    <x v="48"/>
    <x v="3"/>
    <s v="Brazil"/>
    <x v="25"/>
    <n v="0"/>
  </r>
  <r>
    <s v="INCREMENTAL"/>
    <s v="Media"/>
    <m/>
    <m/>
    <m/>
    <m/>
    <x v="49"/>
    <x v="0"/>
    <s v="Brazil"/>
    <x v="25"/>
    <n v="0"/>
  </r>
  <r>
    <s v="INCREMENTAL"/>
    <s v="Media"/>
    <m/>
    <m/>
    <m/>
    <m/>
    <x v="49"/>
    <x v="1"/>
    <s v="Brazil"/>
    <x v="25"/>
    <n v="0"/>
  </r>
  <r>
    <s v="INCREMENTAL"/>
    <s v="Media"/>
    <m/>
    <m/>
    <m/>
    <m/>
    <x v="49"/>
    <x v="2"/>
    <s v="Brazil"/>
    <x v="25"/>
    <n v="0"/>
  </r>
  <r>
    <s v="INCREMENTAL"/>
    <s v="Media"/>
    <m/>
    <m/>
    <m/>
    <m/>
    <x v="49"/>
    <x v="3"/>
    <s v="Brazil"/>
    <x v="25"/>
    <n v="0"/>
  </r>
  <r>
    <s v="BASE"/>
    <s v="BaseLine"/>
    <m/>
    <m/>
    <m/>
    <m/>
    <x v="50"/>
    <x v="0"/>
    <s v="Brazil"/>
    <x v="25"/>
    <n v="0"/>
  </r>
  <r>
    <s v="BASE"/>
    <s v="BaseLine"/>
    <m/>
    <m/>
    <m/>
    <m/>
    <x v="50"/>
    <x v="1"/>
    <s v="Brazil"/>
    <x v="25"/>
    <n v="0"/>
  </r>
  <r>
    <s v="BASE"/>
    <s v="BaseLine"/>
    <m/>
    <m/>
    <m/>
    <m/>
    <x v="50"/>
    <x v="2"/>
    <s v="Brazil"/>
    <x v="25"/>
    <n v="0"/>
  </r>
  <r>
    <s v="BASE"/>
    <s v="BaseLine"/>
    <m/>
    <m/>
    <m/>
    <m/>
    <x v="50"/>
    <x v="3"/>
    <s v="Brazil"/>
    <x v="25"/>
    <n v="0"/>
  </r>
  <r>
    <s v="BASE"/>
    <s v="BaseLine"/>
    <m/>
    <m/>
    <m/>
    <m/>
    <x v="51"/>
    <x v="0"/>
    <s v="Brazil"/>
    <x v="25"/>
    <n v="0"/>
  </r>
  <r>
    <s v="BASE"/>
    <s v="BaseLine"/>
    <m/>
    <m/>
    <m/>
    <m/>
    <x v="51"/>
    <x v="1"/>
    <s v="Brazil"/>
    <x v="25"/>
    <n v="0"/>
  </r>
  <r>
    <s v="BASE"/>
    <s v="BaseLine"/>
    <m/>
    <m/>
    <m/>
    <m/>
    <x v="51"/>
    <x v="2"/>
    <s v="Brazil"/>
    <x v="25"/>
    <n v="0"/>
  </r>
  <r>
    <s v="BASE"/>
    <s v="BaseLine"/>
    <m/>
    <m/>
    <m/>
    <m/>
    <x v="51"/>
    <x v="3"/>
    <s v="Brazil"/>
    <x v="25"/>
    <n v="0"/>
  </r>
  <r>
    <s v="INCREMENTAL"/>
    <s v="Media"/>
    <m/>
    <m/>
    <m/>
    <m/>
    <x v="52"/>
    <x v="0"/>
    <s v="Brazil"/>
    <x v="25"/>
    <n v="0"/>
  </r>
  <r>
    <s v="INCREMENTAL"/>
    <s v="Media"/>
    <m/>
    <m/>
    <m/>
    <m/>
    <x v="52"/>
    <x v="1"/>
    <s v="Brazil"/>
    <x v="25"/>
    <n v="0"/>
  </r>
  <r>
    <s v="INCREMENTAL"/>
    <s v="Media"/>
    <m/>
    <m/>
    <m/>
    <m/>
    <x v="52"/>
    <x v="2"/>
    <s v="Brazil"/>
    <x v="25"/>
    <n v="0"/>
  </r>
  <r>
    <s v="INCREMENTAL"/>
    <s v="Media"/>
    <m/>
    <m/>
    <m/>
    <m/>
    <x v="52"/>
    <x v="3"/>
    <s v="Brazil"/>
    <x v="25"/>
    <n v="0"/>
  </r>
  <r>
    <s v="BASE"/>
    <s v="BaseLine"/>
    <m/>
    <m/>
    <m/>
    <m/>
    <x v="53"/>
    <x v="0"/>
    <s v="Brazil"/>
    <x v="25"/>
    <n v="-160.34432634625"/>
  </r>
  <r>
    <s v="BASE"/>
    <s v="BaseLine"/>
    <m/>
    <m/>
    <m/>
    <m/>
    <x v="53"/>
    <x v="1"/>
    <s v="Brazil"/>
    <x v="25"/>
    <n v="-117.42101413679499"/>
  </r>
  <r>
    <s v="BASE"/>
    <s v="BaseLine"/>
    <m/>
    <m/>
    <m/>
    <m/>
    <x v="53"/>
    <x v="2"/>
    <s v="Brazil"/>
    <x v="25"/>
    <n v="-219.10300341753299"/>
  </r>
  <r>
    <s v="BASE"/>
    <s v="BaseLine"/>
    <m/>
    <m/>
    <m/>
    <m/>
    <x v="53"/>
    <x v="3"/>
    <s v="Brazil"/>
    <x v="25"/>
    <n v="-115.987293340747"/>
  </r>
  <r>
    <s v="BASE"/>
    <s v="BaseLine"/>
    <m/>
    <m/>
    <m/>
    <m/>
    <x v="54"/>
    <x v="0"/>
    <s v="Brazil"/>
    <x v="25"/>
    <n v="-479.80820546165"/>
  </r>
  <r>
    <s v="BASE"/>
    <s v="BaseLine"/>
    <m/>
    <m/>
    <m/>
    <m/>
    <x v="54"/>
    <x v="1"/>
    <s v="Brazil"/>
    <x v="25"/>
    <n v="-2394.91157016638"/>
  </r>
  <r>
    <s v="BASE"/>
    <s v="BaseLine"/>
    <m/>
    <m/>
    <m/>
    <m/>
    <x v="54"/>
    <x v="2"/>
    <s v="Brazil"/>
    <x v="25"/>
    <n v="-2599.2666011382598"/>
  </r>
  <r>
    <s v="BASE"/>
    <s v="BaseLine"/>
    <m/>
    <m/>
    <m/>
    <m/>
    <x v="54"/>
    <x v="3"/>
    <s v="Brazil"/>
    <x v="25"/>
    <n v="-463.34635728609499"/>
  </r>
  <r>
    <s v="INCREMENTAL"/>
    <s v="Media"/>
    <m/>
    <m/>
    <m/>
    <m/>
    <x v="0"/>
    <x v="0"/>
    <s v="Brazil"/>
    <x v="26"/>
    <n v="0"/>
  </r>
  <r>
    <s v="INCREMENTAL"/>
    <s v="Media"/>
    <m/>
    <m/>
    <m/>
    <m/>
    <x v="0"/>
    <x v="1"/>
    <s v="Brazil"/>
    <x v="26"/>
    <n v="0"/>
  </r>
  <r>
    <s v="INCREMENTAL"/>
    <s v="Media"/>
    <m/>
    <m/>
    <m/>
    <m/>
    <x v="0"/>
    <x v="2"/>
    <s v="Brazil"/>
    <x v="26"/>
    <n v="0"/>
  </r>
  <r>
    <s v="INCREMENTAL"/>
    <s v="Media"/>
    <m/>
    <m/>
    <m/>
    <m/>
    <x v="0"/>
    <x v="3"/>
    <s v="Brazil"/>
    <x v="26"/>
    <n v="0"/>
  </r>
  <r>
    <s v="INCREMENTAL"/>
    <s v="Media"/>
    <m/>
    <m/>
    <m/>
    <m/>
    <x v="1"/>
    <x v="0"/>
    <s v="Brazil"/>
    <x v="26"/>
    <n v="0"/>
  </r>
  <r>
    <s v="INCREMENTAL"/>
    <s v="Media"/>
    <m/>
    <m/>
    <m/>
    <m/>
    <x v="1"/>
    <x v="1"/>
    <s v="Brazil"/>
    <x v="26"/>
    <n v="0"/>
  </r>
  <r>
    <s v="INCREMENTAL"/>
    <s v="Media"/>
    <m/>
    <m/>
    <m/>
    <m/>
    <x v="1"/>
    <x v="2"/>
    <s v="Brazil"/>
    <x v="26"/>
    <n v="0"/>
  </r>
  <r>
    <s v="INCREMENTAL"/>
    <s v="Media"/>
    <m/>
    <m/>
    <m/>
    <m/>
    <x v="1"/>
    <x v="3"/>
    <s v="Brazil"/>
    <x v="26"/>
    <n v="0"/>
  </r>
  <r>
    <s v="INCREMENTAL"/>
    <s v="Media"/>
    <m/>
    <m/>
    <m/>
    <m/>
    <x v="2"/>
    <x v="0"/>
    <s v="Brazil"/>
    <x v="26"/>
    <n v="0"/>
  </r>
  <r>
    <s v="INCREMENTAL"/>
    <s v="Media"/>
    <m/>
    <m/>
    <m/>
    <m/>
    <x v="2"/>
    <x v="1"/>
    <s v="Brazil"/>
    <x v="26"/>
    <n v="0"/>
  </r>
  <r>
    <s v="INCREMENTAL"/>
    <s v="Media"/>
    <m/>
    <m/>
    <m/>
    <m/>
    <x v="2"/>
    <x v="2"/>
    <s v="Brazil"/>
    <x v="26"/>
    <n v="0"/>
  </r>
  <r>
    <s v="INCREMENTAL"/>
    <s v="Media"/>
    <m/>
    <m/>
    <m/>
    <m/>
    <x v="2"/>
    <x v="3"/>
    <s v="Brazil"/>
    <x v="26"/>
    <n v="0"/>
  </r>
  <r>
    <s v="BASE"/>
    <s v="BaseLine"/>
    <m/>
    <m/>
    <m/>
    <m/>
    <x v="3"/>
    <x v="0"/>
    <s v="Brazil"/>
    <x v="26"/>
    <n v="0"/>
  </r>
  <r>
    <s v="BASE"/>
    <s v="BaseLine"/>
    <m/>
    <m/>
    <m/>
    <m/>
    <x v="3"/>
    <x v="1"/>
    <s v="Brazil"/>
    <x v="26"/>
    <n v="0"/>
  </r>
  <r>
    <s v="BASE"/>
    <s v="BaseLine"/>
    <m/>
    <m/>
    <m/>
    <m/>
    <x v="3"/>
    <x v="2"/>
    <s v="Brazil"/>
    <x v="26"/>
    <n v="0"/>
  </r>
  <r>
    <s v="BASE"/>
    <s v="BaseLine"/>
    <m/>
    <m/>
    <m/>
    <m/>
    <x v="3"/>
    <x v="3"/>
    <s v="Brazil"/>
    <x v="26"/>
    <n v="0"/>
  </r>
  <r>
    <s v="BASE"/>
    <s v="BaseLine"/>
    <m/>
    <m/>
    <m/>
    <m/>
    <x v="4"/>
    <x v="0"/>
    <s v="Brazil"/>
    <x v="26"/>
    <n v="0"/>
  </r>
  <r>
    <s v="BASE"/>
    <s v="BaseLine"/>
    <m/>
    <m/>
    <m/>
    <m/>
    <x v="4"/>
    <x v="1"/>
    <s v="Brazil"/>
    <x v="26"/>
    <n v="0"/>
  </r>
  <r>
    <s v="BASE"/>
    <s v="BaseLine"/>
    <m/>
    <m/>
    <m/>
    <m/>
    <x v="4"/>
    <x v="2"/>
    <s v="Brazil"/>
    <x v="26"/>
    <n v="0"/>
  </r>
  <r>
    <s v="BASE"/>
    <s v="BaseLine"/>
    <m/>
    <m/>
    <m/>
    <m/>
    <x v="4"/>
    <x v="3"/>
    <s v="Brazil"/>
    <x v="26"/>
    <n v="0"/>
  </r>
  <r>
    <s v="BASE"/>
    <s v="BaseLine"/>
    <m/>
    <m/>
    <m/>
    <m/>
    <x v="5"/>
    <x v="0"/>
    <s v="Brazil"/>
    <x v="26"/>
    <n v="0"/>
  </r>
  <r>
    <s v="BASE"/>
    <s v="BaseLine"/>
    <m/>
    <m/>
    <m/>
    <m/>
    <x v="5"/>
    <x v="1"/>
    <s v="Brazil"/>
    <x v="26"/>
    <n v="0"/>
  </r>
  <r>
    <s v="BASE"/>
    <s v="BaseLine"/>
    <m/>
    <m/>
    <m/>
    <m/>
    <x v="5"/>
    <x v="2"/>
    <s v="Brazil"/>
    <x v="26"/>
    <n v="0"/>
  </r>
  <r>
    <s v="BASE"/>
    <s v="BaseLine"/>
    <m/>
    <m/>
    <m/>
    <m/>
    <x v="5"/>
    <x v="3"/>
    <s v="Brazil"/>
    <x v="26"/>
    <n v="0"/>
  </r>
  <r>
    <s v="BASE"/>
    <s v="BaseLine"/>
    <m/>
    <m/>
    <m/>
    <m/>
    <x v="6"/>
    <x v="0"/>
    <s v="Brazil"/>
    <x v="26"/>
    <n v="0"/>
  </r>
  <r>
    <s v="BASE"/>
    <s v="BaseLine"/>
    <m/>
    <m/>
    <m/>
    <m/>
    <x v="6"/>
    <x v="1"/>
    <s v="Brazil"/>
    <x v="26"/>
    <n v="0"/>
  </r>
  <r>
    <s v="BASE"/>
    <s v="BaseLine"/>
    <m/>
    <m/>
    <m/>
    <m/>
    <x v="6"/>
    <x v="2"/>
    <s v="Brazil"/>
    <x v="26"/>
    <n v="0"/>
  </r>
  <r>
    <s v="BASE"/>
    <s v="BaseLine"/>
    <m/>
    <m/>
    <m/>
    <m/>
    <x v="6"/>
    <x v="3"/>
    <s v="Brazil"/>
    <x v="26"/>
    <n v="0"/>
  </r>
  <r>
    <s v="BASE"/>
    <s v="BaseLine"/>
    <m/>
    <m/>
    <m/>
    <m/>
    <x v="7"/>
    <x v="0"/>
    <s v="Brazil"/>
    <x v="26"/>
    <n v="0"/>
  </r>
  <r>
    <s v="BASE"/>
    <s v="BaseLine"/>
    <m/>
    <m/>
    <m/>
    <m/>
    <x v="7"/>
    <x v="1"/>
    <s v="Brazil"/>
    <x v="26"/>
    <n v="0"/>
  </r>
  <r>
    <s v="BASE"/>
    <s v="BaseLine"/>
    <m/>
    <m/>
    <m/>
    <m/>
    <x v="7"/>
    <x v="2"/>
    <s v="Brazil"/>
    <x v="26"/>
    <n v="0"/>
  </r>
  <r>
    <s v="BASE"/>
    <s v="BaseLine"/>
    <m/>
    <m/>
    <m/>
    <m/>
    <x v="7"/>
    <x v="3"/>
    <s v="Brazil"/>
    <x v="26"/>
    <n v="0"/>
  </r>
  <r>
    <s v="BASE"/>
    <s v="BaseLine"/>
    <m/>
    <m/>
    <m/>
    <m/>
    <x v="8"/>
    <x v="0"/>
    <s v="Brazil"/>
    <x v="26"/>
    <n v="539.628610671042"/>
  </r>
  <r>
    <s v="BASE"/>
    <s v="BaseLine"/>
    <m/>
    <m/>
    <m/>
    <m/>
    <x v="8"/>
    <x v="1"/>
    <s v="Brazil"/>
    <x v="26"/>
    <n v="0"/>
  </r>
  <r>
    <s v="BASE"/>
    <s v="BaseLine"/>
    <m/>
    <m/>
    <m/>
    <m/>
    <x v="8"/>
    <x v="2"/>
    <s v="Brazil"/>
    <x v="26"/>
    <n v="0"/>
  </r>
  <r>
    <s v="BASE"/>
    <s v="BaseLine"/>
    <m/>
    <m/>
    <m/>
    <m/>
    <x v="8"/>
    <x v="3"/>
    <s v="Brazil"/>
    <x v="26"/>
    <n v="0"/>
  </r>
  <r>
    <s v="INCREMENTAL"/>
    <s v="Media"/>
    <m/>
    <m/>
    <m/>
    <m/>
    <x v="9"/>
    <x v="0"/>
    <s v="Brazil"/>
    <x v="26"/>
    <n v="0"/>
  </r>
  <r>
    <s v="INCREMENTAL"/>
    <s v="Media"/>
    <m/>
    <m/>
    <m/>
    <m/>
    <x v="9"/>
    <x v="1"/>
    <s v="Brazil"/>
    <x v="26"/>
    <n v="0"/>
  </r>
  <r>
    <s v="INCREMENTAL"/>
    <s v="Media"/>
    <m/>
    <m/>
    <m/>
    <m/>
    <x v="9"/>
    <x v="2"/>
    <s v="Brazil"/>
    <x v="26"/>
    <n v="0"/>
  </r>
  <r>
    <s v="INCREMENTAL"/>
    <s v="Media"/>
    <m/>
    <m/>
    <m/>
    <m/>
    <x v="9"/>
    <x v="3"/>
    <s v="Brazil"/>
    <x v="26"/>
    <n v="0"/>
  </r>
  <r>
    <s v="BASE"/>
    <s v="Price"/>
    <m/>
    <m/>
    <m/>
    <m/>
    <x v="10"/>
    <x v="0"/>
    <s v="Brazil"/>
    <x v="26"/>
    <n v="-1259.8938618760901"/>
  </r>
  <r>
    <s v="BASE"/>
    <s v="Price"/>
    <m/>
    <m/>
    <m/>
    <m/>
    <x v="10"/>
    <x v="1"/>
    <s v="Brazil"/>
    <x v="26"/>
    <n v="0"/>
  </r>
  <r>
    <s v="BASE"/>
    <s v="Price"/>
    <m/>
    <m/>
    <m/>
    <m/>
    <x v="10"/>
    <x v="2"/>
    <s v="Brazil"/>
    <x v="26"/>
    <n v="0"/>
  </r>
  <r>
    <s v="BASE"/>
    <s v="Price"/>
    <m/>
    <m/>
    <m/>
    <m/>
    <x v="10"/>
    <x v="3"/>
    <s v="Brazil"/>
    <x v="26"/>
    <n v="0"/>
  </r>
  <r>
    <s v="BASE"/>
    <s v="Price"/>
    <m/>
    <m/>
    <m/>
    <m/>
    <x v="11"/>
    <x v="0"/>
    <s v="Brazil"/>
    <x v="26"/>
    <n v="0"/>
  </r>
  <r>
    <s v="BASE"/>
    <s v="Price"/>
    <m/>
    <m/>
    <m/>
    <m/>
    <x v="11"/>
    <x v="1"/>
    <s v="Brazil"/>
    <x v="26"/>
    <n v="0"/>
  </r>
  <r>
    <s v="BASE"/>
    <s v="Price"/>
    <m/>
    <m/>
    <m/>
    <m/>
    <x v="11"/>
    <x v="2"/>
    <s v="Brazil"/>
    <x v="26"/>
    <n v="0"/>
  </r>
  <r>
    <s v="BASE"/>
    <s v="Price"/>
    <m/>
    <m/>
    <m/>
    <m/>
    <x v="11"/>
    <x v="3"/>
    <s v="Brazil"/>
    <x v="26"/>
    <n v="0"/>
  </r>
  <r>
    <s v="BASE"/>
    <s v="BaseLine"/>
    <m/>
    <m/>
    <m/>
    <m/>
    <x v="12"/>
    <x v="0"/>
    <s v="Brazil"/>
    <x v="26"/>
    <n v="400.47570664808302"/>
  </r>
  <r>
    <s v="BASE"/>
    <s v="BaseLine"/>
    <m/>
    <m/>
    <m/>
    <m/>
    <x v="12"/>
    <x v="1"/>
    <s v="Brazil"/>
    <x v="26"/>
    <n v="721.96071388479595"/>
  </r>
  <r>
    <s v="BASE"/>
    <s v="BaseLine"/>
    <m/>
    <m/>
    <m/>
    <m/>
    <x v="12"/>
    <x v="2"/>
    <s v="Brazil"/>
    <x v="26"/>
    <n v="885.087105418958"/>
  </r>
  <r>
    <s v="BASE"/>
    <s v="BaseLine"/>
    <m/>
    <m/>
    <m/>
    <m/>
    <x v="12"/>
    <x v="3"/>
    <s v="Brazil"/>
    <x v="26"/>
    <n v="23.442499489017202"/>
  </r>
  <r>
    <s v="INCREMENTAL"/>
    <s v="Media"/>
    <m/>
    <m/>
    <m/>
    <m/>
    <x v="13"/>
    <x v="0"/>
    <s v="Brazil"/>
    <x v="26"/>
    <n v="89.512971702456696"/>
  </r>
  <r>
    <s v="INCREMENTAL"/>
    <s v="Media"/>
    <m/>
    <m/>
    <m/>
    <m/>
    <x v="13"/>
    <x v="1"/>
    <s v="Brazil"/>
    <x v="26"/>
    <n v="110.888652014435"/>
  </r>
  <r>
    <s v="INCREMENTAL"/>
    <s v="Media"/>
    <m/>
    <m/>
    <m/>
    <m/>
    <x v="13"/>
    <x v="2"/>
    <s v="Brazil"/>
    <x v="26"/>
    <n v="98.561963968106895"/>
  </r>
  <r>
    <s v="INCREMENTAL"/>
    <s v="Media"/>
    <m/>
    <m/>
    <m/>
    <m/>
    <x v="13"/>
    <x v="3"/>
    <s v="Brazil"/>
    <x v="26"/>
    <n v="0"/>
  </r>
  <r>
    <s v="INCREMENTAL"/>
    <s v="Media"/>
    <m/>
    <m/>
    <m/>
    <m/>
    <x v="14"/>
    <x v="0"/>
    <s v="Brazil"/>
    <x v="26"/>
    <n v="0"/>
  </r>
  <r>
    <s v="INCREMENTAL"/>
    <s v="Media"/>
    <m/>
    <m/>
    <m/>
    <m/>
    <x v="14"/>
    <x v="1"/>
    <s v="Brazil"/>
    <x v="26"/>
    <n v="0"/>
  </r>
  <r>
    <s v="INCREMENTAL"/>
    <s v="Media"/>
    <m/>
    <m/>
    <m/>
    <m/>
    <x v="14"/>
    <x v="2"/>
    <s v="Brazil"/>
    <x v="26"/>
    <n v="0"/>
  </r>
  <r>
    <s v="INCREMENTAL"/>
    <s v="Media"/>
    <m/>
    <m/>
    <m/>
    <m/>
    <x v="14"/>
    <x v="3"/>
    <s v="Brazil"/>
    <x v="26"/>
    <n v="0"/>
  </r>
  <r>
    <s v="INCREMENTAL"/>
    <s v="Media"/>
    <m/>
    <m/>
    <m/>
    <m/>
    <x v="15"/>
    <x v="0"/>
    <s v="Brazil"/>
    <x v="26"/>
    <n v="8.4846812119828403"/>
  </r>
  <r>
    <s v="INCREMENTAL"/>
    <s v="Media"/>
    <m/>
    <m/>
    <m/>
    <m/>
    <x v="15"/>
    <x v="1"/>
    <s v="Brazil"/>
    <x v="26"/>
    <n v="7.8517550433347196"/>
  </r>
  <r>
    <s v="INCREMENTAL"/>
    <s v="Media"/>
    <m/>
    <m/>
    <m/>
    <m/>
    <x v="15"/>
    <x v="2"/>
    <s v="Brazil"/>
    <x v="26"/>
    <n v="5.3563351448500196"/>
  </r>
  <r>
    <s v="INCREMENTAL"/>
    <s v="Media"/>
    <m/>
    <m/>
    <m/>
    <m/>
    <x v="15"/>
    <x v="3"/>
    <s v="Brazil"/>
    <x v="26"/>
    <n v="0"/>
  </r>
  <r>
    <s v="INCREMENTAL"/>
    <s v="Media"/>
    <m/>
    <m/>
    <m/>
    <m/>
    <x v="16"/>
    <x v="0"/>
    <s v="Brazil"/>
    <x v="26"/>
    <n v="0"/>
  </r>
  <r>
    <s v="INCREMENTAL"/>
    <s v="Media"/>
    <m/>
    <m/>
    <m/>
    <m/>
    <x v="16"/>
    <x v="1"/>
    <s v="Brazil"/>
    <x v="26"/>
    <n v="0"/>
  </r>
  <r>
    <s v="INCREMENTAL"/>
    <s v="Media"/>
    <m/>
    <m/>
    <m/>
    <m/>
    <x v="16"/>
    <x v="2"/>
    <s v="Brazil"/>
    <x v="26"/>
    <n v="0"/>
  </r>
  <r>
    <s v="INCREMENTAL"/>
    <s v="Media"/>
    <m/>
    <m/>
    <m/>
    <m/>
    <x v="16"/>
    <x v="3"/>
    <s v="Brazil"/>
    <x v="26"/>
    <n v="0"/>
  </r>
  <r>
    <s v="INCREMENTAL"/>
    <s v="Media"/>
    <m/>
    <m/>
    <m/>
    <m/>
    <x v="17"/>
    <x v="0"/>
    <s v="Brazil"/>
    <x v="26"/>
    <n v="380.87087993336399"/>
  </r>
  <r>
    <s v="INCREMENTAL"/>
    <s v="Media"/>
    <m/>
    <m/>
    <m/>
    <m/>
    <x v="17"/>
    <x v="1"/>
    <s v="Brazil"/>
    <x v="26"/>
    <n v="233.53496540955399"/>
  </r>
  <r>
    <s v="INCREMENTAL"/>
    <s v="Media"/>
    <m/>
    <m/>
    <m/>
    <m/>
    <x v="17"/>
    <x v="2"/>
    <s v="Brazil"/>
    <x v="26"/>
    <n v="234.388654812819"/>
  </r>
  <r>
    <s v="INCREMENTAL"/>
    <s v="Media"/>
    <m/>
    <m/>
    <m/>
    <m/>
    <x v="17"/>
    <x v="3"/>
    <s v="Brazil"/>
    <x v="26"/>
    <n v="0"/>
  </r>
  <r>
    <s v="INCREMENTAL"/>
    <s v="Media"/>
    <m/>
    <m/>
    <m/>
    <m/>
    <x v="18"/>
    <x v="0"/>
    <s v="Brazil"/>
    <x v="26"/>
    <n v="0"/>
  </r>
  <r>
    <s v="INCREMENTAL"/>
    <s v="Media"/>
    <m/>
    <m/>
    <m/>
    <m/>
    <x v="18"/>
    <x v="1"/>
    <s v="Brazil"/>
    <x v="26"/>
    <n v="0"/>
  </r>
  <r>
    <s v="INCREMENTAL"/>
    <s v="Media"/>
    <m/>
    <m/>
    <m/>
    <m/>
    <x v="18"/>
    <x v="2"/>
    <s v="Brazil"/>
    <x v="26"/>
    <n v="0"/>
  </r>
  <r>
    <s v="INCREMENTAL"/>
    <s v="Media"/>
    <m/>
    <m/>
    <m/>
    <m/>
    <x v="18"/>
    <x v="3"/>
    <s v="Brazil"/>
    <x v="26"/>
    <n v="0"/>
  </r>
  <r>
    <s v="INCREMENTAL"/>
    <s v="Media"/>
    <m/>
    <m/>
    <m/>
    <m/>
    <x v="19"/>
    <x v="0"/>
    <s v="Brazil"/>
    <x v="26"/>
    <n v="3.2887811499263599"/>
  </r>
  <r>
    <s v="INCREMENTAL"/>
    <s v="Media"/>
    <m/>
    <m/>
    <m/>
    <m/>
    <x v="19"/>
    <x v="1"/>
    <s v="Brazil"/>
    <x v="26"/>
    <n v="3.73975166978666"/>
  </r>
  <r>
    <s v="INCREMENTAL"/>
    <s v="Media"/>
    <m/>
    <m/>
    <m/>
    <m/>
    <x v="19"/>
    <x v="2"/>
    <s v="Brazil"/>
    <x v="26"/>
    <n v="3.5265204274612199"/>
  </r>
  <r>
    <s v="INCREMENTAL"/>
    <s v="Media"/>
    <m/>
    <m/>
    <m/>
    <m/>
    <x v="19"/>
    <x v="3"/>
    <s v="Brazil"/>
    <x v="26"/>
    <n v="0"/>
  </r>
  <r>
    <s v="INCREMENTAL"/>
    <s v="Media"/>
    <m/>
    <m/>
    <m/>
    <m/>
    <x v="20"/>
    <x v="0"/>
    <s v="Brazil"/>
    <x v="26"/>
    <n v="0"/>
  </r>
  <r>
    <s v="INCREMENTAL"/>
    <s v="Media"/>
    <m/>
    <m/>
    <m/>
    <m/>
    <x v="20"/>
    <x v="1"/>
    <s v="Brazil"/>
    <x v="26"/>
    <n v="0"/>
  </r>
  <r>
    <s v="INCREMENTAL"/>
    <s v="Media"/>
    <m/>
    <m/>
    <m/>
    <m/>
    <x v="20"/>
    <x v="2"/>
    <s v="Brazil"/>
    <x v="26"/>
    <n v="0"/>
  </r>
  <r>
    <s v="INCREMENTAL"/>
    <s v="Media"/>
    <m/>
    <m/>
    <m/>
    <m/>
    <x v="20"/>
    <x v="3"/>
    <s v="Brazil"/>
    <x v="26"/>
    <n v="0"/>
  </r>
  <r>
    <s v="INCREMENTAL"/>
    <s v="Media"/>
    <m/>
    <m/>
    <m/>
    <m/>
    <x v="21"/>
    <x v="0"/>
    <s v="Brazil"/>
    <x v="26"/>
    <n v="32.414585447482899"/>
  </r>
  <r>
    <s v="INCREMENTAL"/>
    <s v="Media"/>
    <m/>
    <m/>
    <m/>
    <m/>
    <x v="21"/>
    <x v="1"/>
    <s v="Brazil"/>
    <x v="26"/>
    <n v="31.657846254807001"/>
  </r>
  <r>
    <s v="INCREMENTAL"/>
    <s v="Media"/>
    <m/>
    <m/>
    <m/>
    <m/>
    <x v="21"/>
    <x v="2"/>
    <s v="Brazil"/>
    <x v="26"/>
    <n v="30.031006235906698"/>
  </r>
  <r>
    <s v="INCREMENTAL"/>
    <s v="Media"/>
    <m/>
    <m/>
    <m/>
    <m/>
    <x v="21"/>
    <x v="3"/>
    <s v="Brazil"/>
    <x v="26"/>
    <n v="0"/>
  </r>
  <r>
    <s v="INCREMENTAL"/>
    <s v="Media"/>
    <m/>
    <m/>
    <m/>
    <m/>
    <x v="22"/>
    <x v="0"/>
    <s v="Brazil"/>
    <x v="26"/>
    <n v="0"/>
  </r>
  <r>
    <s v="INCREMENTAL"/>
    <s v="Media"/>
    <m/>
    <m/>
    <m/>
    <m/>
    <x v="22"/>
    <x v="1"/>
    <s v="Brazil"/>
    <x v="26"/>
    <n v="0"/>
  </r>
  <r>
    <s v="INCREMENTAL"/>
    <s v="Media"/>
    <m/>
    <m/>
    <m/>
    <m/>
    <x v="22"/>
    <x v="2"/>
    <s v="Brazil"/>
    <x v="26"/>
    <n v="0"/>
  </r>
  <r>
    <s v="INCREMENTAL"/>
    <s v="Media"/>
    <m/>
    <m/>
    <m/>
    <m/>
    <x v="22"/>
    <x v="3"/>
    <s v="Brazil"/>
    <x v="26"/>
    <n v="0"/>
  </r>
  <r>
    <s v="INCREMENTAL"/>
    <s v="Media"/>
    <m/>
    <m/>
    <m/>
    <m/>
    <x v="23"/>
    <x v="0"/>
    <s v="Brazil"/>
    <x v="26"/>
    <n v="0"/>
  </r>
  <r>
    <s v="INCREMENTAL"/>
    <s v="Media"/>
    <m/>
    <m/>
    <m/>
    <m/>
    <x v="23"/>
    <x v="1"/>
    <s v="Brazil"/>
    <x v="26"/>
    <n v="0"/>
  </r>
  <r>
    <s v="INCREMENTAL"/>
    <s v="Media"/>
    <m/>
    <m/>
    <m/>
    <m/>
    <x v="23"/>
    <x v="2"/>
    <s v="Brazil"/>
    <x v="26"/>
    <n v="0"/>
  </r>
  <r>
    <s v="INCREMENTAL"/>
    <s v="Media"/>
    <m/>
    <m/>
    <m/>
    <m/>
    <x v="23"/>
    <x v="3"/>
    <s v="Brazil"/>
    <x v="26"/>
    <n v="0"/>
  </r>
  <r>
    <s v="INCREMENTAL"/>
    <s v="Media"/>
    <m/>
    <m/>
    <m/>
    <m/>
    <x v="24"/>
    <x v="0"/>
    <s v="Brazil"/>
    <x v="26"/>
    <n v="0"/>
  </r>
  <r>
    <s v="INCREMENTAL"/>
    <s v="Media"/>
    <m/>
    <m/>
    <m/>
    <m/>
    <x v="24"/>
    <x v="1"/>
    <s v="Brazil"/>
    <x v="26"/>
    <n v="0"/>
  </r>
  <r>
    <s v="INCREMENTAL"/>
    <s v="Media"/>
    <m/>
    <m/>
    <m/>
    <m/>
    <x v="24"/>
    <x v="2"/>
    <s v="Brazil"/>
    <x v="26"/>
    <n v="0"/>
  </r>
  <r>
    <s v="INCREMENTAL"/>
    <s v="Media"/>
    <m/>
    <m/>
    <m/>
    <m/>
    <x v="24"/>
    <x v="3"/>
    <s v="Brazil"/>
    <x v="26"/>
    <n v="0"/>
  </r>
  <r>
    <s v="BASE"/>
    <s v="BaseLine"/>
    <m/>
    <m/>
    <m/>
    <m/>
    <x v="25"/>
    <x v="0"/>
    <s v="Brazil"/>
    <x v="26"/>
    <n v="0"/>
  </r>
  <r>
    <s v="BASE"/>
    <s v="BaseLine"/>
    <m/>
    <m/>
    <m/>
    <m/>
    <x v="25"/>
    <x v="1"/>
    <s v="Brazil"/>
    <x v="26"/>
    <n v="288.27372150068402"/>
  </r>
  <r>
    <s v="BASE"/>
    <s v="BaseLine"/>
    <m/>
    <m/>
    <m/>
    <m/>
    <x v="25"/>
    <x v="2"/>
    <s v="Brazil"/>
    <x v="26"/>
    <n v="0"/>
  </r>
  <r>
    <s v="BASE"/>
    <s v="BaseLine"/>
    <m/>
    <m/>
    <m/>
    <m/>
    <x v="25"/>
    <x v="3"/>
    <s v="Brazil"/>
    <x v="26"/>
    <n v="0"/>
  </r>
  <r>
    <s v="BASE"/>
    <s v="BaseLine"/>
    <m/>
    <m/>
    <m/>
    <m/>
    <x v="26"/>
    <x v="0"/>
    <s v="Brazil"/>
    <x v="26"/>
    <n v="0"/>
  </r>
  <r>
    <s v="BASE"/>
    <s v="BaseLine"/>
    <m/>
    <m/>
    <m/>
    <m/>
    <x v="26"/>
    <x v="1"/>
    <s v="Brazil"/>
    <x v="26"/>
    <n v="0"/>
  </r>
  <r>
    <s v="BASE"/>
    <s v="BaseLine"/>
    <m/>
    <m/>
    <m/>
    <m/>
    <x v="26"/>
    <x v="2"/>
    <s v="Brazil"/>
    <x v="26"/>
    <n v="0"/>
  </r>
  <r>
    <s v="BASE"/>
    <s v="BaseLine"/>
    <m/>
    <m/>
    <m/>
    <m/>
    <x v="26"/>
    <x v="3"/>
    <s v="Brazil"/>
    <x v="26"/>
    <n v="0"/>
  </r>
  <r>
    <s v="INCREMENTAL"/>
    <s v="Media"/>
    <m/>
    <m/>
    <m/>
    <m/>
    <x v="27"/>
    <x v="0"/>
    <s v="Brazil"/>
    <x v="26"/>
    <n v="0"/>
  </r>
  <r>
    <s v="INCREMENTAL"/>
    <s v="Media"/>
    <m/>
    <m/>
    <m/>
    <m/>
    <x v="27"/>
    <x v="1"/>
    <s v="Brazil"/>
    <x v="26"/>
    <n v="0"/>
  </r>
  <r>
    <s v="INCREMENTAL"/>
    <s v="Media"/>
    <m/>
    <m/>
    <m/>
    <m/>
    <x v="27"/>
    <x v="2"/>
    <s v="Brazil"/>
    <x v="26"/>
    <n v="0"/>
  </r>
  <r>
    <s v="INCREMENTAL"/>
    <s v="Media"/>
    <m/>
    <m/>
    <m/>
    <m/>
    <x v="27"/>
    <x v="3"/>
    <s v="Brazil"/>
    <x v="26"/>
    <n v="0"/>
  </r>
  <r>
    <s v="INCREMENTAL"/>
    <s v="Media"/>
    <m/>
    <m/>
    <m/>
    <m/>
    <x v="28"/>
    <x v="0"/>
    <s v="Brazil"/>
    <x v="26"/>
    <n v="0"/>
  </r>
  <r>
    <s v="INCREMENTAL"/>
    <s v="Media"/>
    <m/>
    <m/>
    <m/>
    <m/>
    <x v="28"/>
    <x v="1"/>
    <s v="Brazil"/>
    <x v="26"/>
    <n v="0"/>
  </r>
  <r>
    <s v="INCREMENTAL"/>
    <s v="Media"/>
    <m/>
    <m/>
    <m/>
    <m/>
    <x v="28"/>
    <x v="2"/>
    <s v="Brazil"/>
    <x v="26"/>
    <n v="0"/>
  </r>
  <r>
    <s v="INCREMENTAL"/>
    <s v="Media"/>
    <m/>
    <m/>
    <m/>
    <m/>
    <x v="28"/>
    <x v="3"/>
    <s v="Brazil"/>
    <x v="26"/>
    <n v="0"/>
  </r>
  <r>
    <s v="BASE"/>
    <s v="BaseLine"/>
    <m/>
    <m/>
    <m/>
    <m/>
    <x v="29"/>
    <x v="0"/>
    <s v="Brazil"/>
    <x v="26"/>
    <n v="0"/>
  </r>
  <r>
    <s v="BASE"/>
    <s v="BaseLine"/>
    <m/>
    <m/>
    <m/>
    <m/>
    <x v="29"/>
    <x v="1"/>
    <s v="Brazil"/>
    <x v="26"/>
    <n v="445.47984126510198"/>
  </r>
  <r>
    <s v="BASE"/>
    <s v="BaseLine"/>
    <m/>
    <m/>
    <m/>
    <m/>
    <x v="29"/>
    <x v="2"/>
    <s v="Brazil"/>
    <x v="26"/>
    <n v="0"/>
  </r>
  <r>
    <s v="BASE"/>
    <s v="BaseLine"/>
    <m/>
    <m/>
    <m/>
    <m/>
    <x v="29"/>
    <x v="3"/>
    <s v="Brazil"/>
    <x v="26"/>
    <n v="0"/>
  </r>
  <r>
    <s v="BASE"/>
    <s v="BaseLine"/>
    <m/>
    <m/>
    <m/>
    <m/>
    <x v="30"/>
    <x v="0"/>
    <s v="Brazil"/>
    <x v="26"/>
    <n v="0"/>
  </r>
  <r>
    <s v="BASE"/>
    <s v="BaseLine"/>
    <m/>
    <m/>
    <m/>
    <m/>
    <x v="30"/>
    <x v="1"/>
    <s v="Brazil"/>
    <x v="26"/>
    <n v="904.63176913833195"/>
  </r>
  <r>
    <s v="BASE"/>
    <s v="BaseLine"/>
    <m/>
    <m/>
    <m/>
    <m/>
    <x v="30"/>
    <x v="2"/>
    <s v="Brazil"/>
    <x v="26"/>
    <n v="0"/>
  </r>
  <r>
    <s v="BASE"/>
    <s v="BaseLine"/>
    <m/>
    <m/>
    <m/>
    <m/>
    <x v="30"/>
    <x v="3"/>
    <s v="Brazil"/>
    <x v="26"/>
    <n v="0"/>
  </r>
  <r>
    <s v="INCREMENTAL"/>
    <s v="Media"/>
    <m/>
    <m/>
    <m/>
    <m/>
    <x v="31"/>
    <x v="0"/>
    <s v="Brazil"/>
    <x v="26"/>
    <n v="0"/>
  </r>
  <r>
    <s v="INCREMENTAL"/>
    <s v="Media"/>
    <m/>
    <m/>
    <m/>
    <m/>
    <x v="31"/>
    <x v="1"/>
    <s v="Brazil"/>
    <x v="26"/>
    <n v="0"/>
  </r>
  <r>
    <s v="INCREMENTAL"/>
    <s v="Media"/>
    <m/>
    <m/>
    <m/>
    <m/>
    <x v="31"/>
    <x v="2"/>
    <s v="Brazil"/>
    <x v="26"/>
    <n v="0"/>
  </r>
  <r>
    <s v="INCREMENTAL"/>
    <s v="Media"/>
    <m/>
    <m/>
    <m/>
    <m/>
    <x v="31"/>
    <x v="3"/>
    <s v="Brazil"/>
    <x v="26"/>
    <n v="0"/>
  </r>
  <r>
    <m/>
    <m/>
    <m/>
    <m/>
    <m/>
    <m/>
    <x v="32"/>
    <x v="0"/>
    <s v="Brazil"/>
    <x v="26"/>
    <n v="1288.8368238743701"/>
  </r>
  <r>
    <m/>
    <m/>
    <m/>
    <m/>
    <m/>
    <m/>
    <x v="32"/>
    <x v="1"/>
    <s v="Brazil"/>
    <x v="26"/>
    <n v="943.82215052234096"/>
  </r>
  <r>
    <m/>
    <m/>
    <m/>
    <m/>
    <m/>
    <m/>
    <x v="32"/>
    <x v="2"/>
    <s v="Brazil"/>
    <x v="26"/>
    <n v="1761.1350863528301"/>
  </r>
  <r>
    <m/>
    <m/>
    <m/>
    <m/>
    <m/>
    <m/>
    <x v="32"/>
    <x v="3"/>
    <s v="Brazil"/>
    <x v="26"/>
    <n v="932.29799996955103"/>
  </r>
  <r>
    <s v="BASE"/>
    <s v="BaseLine"/>
    <m/>
    <m/>
    <m/>
    <m/>
    <x v="33"/>
    <x v="0"/>
    <s v="Brazil"/>
    <x v="26"/>
    <n v="-271.30139845924703"/>
  </r>
  <r>
    <s v="BASE"/>
    <s v="BaseLine"/>
    <m/>
    <m/>
    <m/>
    <m/>
    <x v="33"/>
    <x v="1"/>
    <s v="Brazil"/>
    <x v="26"/>
    <n v="-738.51722160485201"/>
  </r>
  <r>
    <s v="BASE"/>
    <s v="BaseLine"/>
    <m/>
    <m/>
    <m/>
    <m/>
    <x v="33"/>
    <x v="2"/>
    <s v="Brazil"/>
    <x v="26"/>
    <n v="-368.69860927680901"/>
  </r>
  <r>
    <s v="BASE"/>
    <s v="BaseLine"/>
    <m/>
    <m/>
    <m/>
    <m/>
    <x v="33"/>
    <x v="3"/>
    <s v="Brazil"/>
    <x v="26"/>
    <n v="-230.28472942036501"/>
  </r>
  <r>
    <s v="BASE"/>
    <s v="BaseLine"/>
    <m/>
    <m/>
    <m/>
    <m/>
    <x v="34"/>
    <x v="0"/>
    <s v="Brazil"/>
    <x v="26"/>
    <n v="0"/>
  </r>
  <r>
    <s v="BASE"/>
    <s v="BaseLine"/>
    <m/>
    <m/>
    <m/>
    <m/>
    <x v="34"/>
    <x v="1"/>
    <s v="Brazil"/>
    <x v="26"/>
    <n v="0"/>
  </r>
  <r>
    <s v="BASE"/>
    <s v="BaseLine"/>
    <m/>
    <m/>
    <m/>
    <m/>
    <x v="34"/>
    <x v="2"/>
    <s v="Brazil"/>
    <x v="26"/>
    <n v="0"/>
  </r>
  <r>
    <s v="BASE"/>
    <s v="BaseLine"/>
    <m/>
    <m/>
    <m/>
    <m/>
    <x v="34"/>
    <x v="3"/>
    <s v="Brazil"/>
    <x v="26"/>
    <n v="0"/>
  </r>
  <r>
    <s v="BASE"/>
    <s v="BaseLine"/>
    <s v="NY"/>
    <m/>
    <m/>
    <m/>
    <x v="35"/>
    <x v="0"/>
    <s v="Brazil"/>
    <x v="26"/>
    <n v="0"/>
  </r>
  <r>
    <s v="BASE"/>
    <s v="BaseLine"/>
    <s v="NY"/>
    <m/>
    <m/>
    <m/>
    <x v="35"/>
    <x v="1"/>
    <s v="Brazil"/>
    <x v="26"/>
    <n v="0"/>
  </r>
  <r>
    <s v="BASE"/>
    <s v="BaseLine"/>
    <s v="NY"/>
    <m/>
    <m/>
    <m/>
    <x v="35"/>
    <x v="2"/>
    <s v="Brazil"/>
    <x v="26"/>
    <n v="0"/>
  </r>
  <r>
    <s v="BASE"/>
    <s v="BaseLine"/>
    <s v="NY"/>
    <m/>
    <m/>
    <m/>
    <x v="35"/>
    <x v="3"/>
    <s v="Brazil"/>
    <x v="26"/>
    <n v="0"/>
  </r>
  <r>
    <s v="BASE"/>
    <s v="BaseLine"/>
    <s v="PL_Dummy"/>
    <m/>
    <m/>
    <m/>
    <x v="36"/>
    <x v="0"/>
    <s v="Brazil"/>
    <x v="26"/>
    <n v="0"/>
  </r>
  <r>
    <s v="BASE"/>
    <s v="BaseLine"/>
    <s v="PL_Dummy"/>
    <m/>
    <m/>
    <m/>
    <x v="36"/>
    <x v="1"/>
    <s v="Brazil"/>
    <x v="26"/>
    <n v="0"/>
  </r>
  <r>
    <s v="BASE"/>
    <s v="BaseLine"/>
    <s v="PL_Dummy"/>
    <m/>
    <m/>
    <m/>
    <x v="36"/>
    <x v="2"/>
    <s v="Brazil"/>
    <x v="26"/>
    <n v="0"/>
  </r>
  <r>
    <s v="BASE"/>
    <s v="BaseLine"/>
    <s v="PL_Dummy"/>
    <m/>
    <m/>
    <m/>
    <x v="36"/>
    <x v="3"/>
    <s v="Brazil"/>
    <x v="26"/>
    <n v="0"/>
  </r>
  <r>
    <s v="BASE"/>
    <s v="BaseLine"/>
    <s v="PL_Dummy"/>
    <m/>
    <m/>
    <m/>
    <x v="37"/>
    <x v="0"/>
    <s v="Brazil"/>
    <x v="26"/>
    <n v="0"/>
  </r>
  <r>
    <s v="BASE"/>
    <s v="BaseLine"/>
    <s v="PL_Dummy"/>
    <m/>
    <m/>
    <m/>
    <x v="37"/>
    <x v="1"/>
    <s v="Brazil"/>
    <x v="26"/>
    <n v="0"/>
  </r>
  <r>
    <s v="BASE"/>
    <s v="BaseLine"/>
    <s v="PL_Dummy"/>
    <m/>
    <m/>
    <m/>
    <x v="37"/>
    <x v="2"/>
    <s v="Brazil"/>
    <x v="26"/>
    <n v="0"/>
  </r>
  <r>
    <s v="BASE"/>
    <s v="BaseLine"/>
    <s v="PL_Dummy"/>
    <m/>
    <m/>
    <m/>
    <x v="37"/>
    <x v="3"/>
    <s v="Brazil"/>
    <x v="26"/>
    <n v="0"/>
  </r>
  <r>
    <s v="BASE"/>
    <s v="BaseLine"/>
    <m/>
    <m/>
    <m/>
    <m/>
    <x v="38"/>
    <x v="0"/>
    <s v="Brazil"/>
    <x v="26"/>
    <n v="0"/>
  </r>
  <r>
    <s v="BASE"/>
    <s v="BaseLine"/>
    <m/>
    <m/>
    <m/>
    <m/>
    <x v="38"/>
    <x v="1"/>
    <s v="Brazil"/>
    <x v="26"/>
    <n v="0"/>
  </r>
  <r>
    <s v="BASE"/>
    <s v="BaseLine"/>
    <m/>
    <m/>
    <m/>
    <m/>
    <x v="38"/>
    <x v="2"/>
    <s v="Brazil"/>
    <x v="26"/>
    <n v="0"/>
  </r>
  <r>
    <s v="BASE"/>
    <s v="BaseLine"/>
    <m/>
    <m/>
    <m/>
    <m/>
    <x v="38"/>
    <x v="3"/>
    <s v="Brazil"/>
    <x v="26"/>
    <n v="0"/>
  </r>
  <r>
    <s v="BASE"/>
    <s v="BaseLine"/>
    <m/>
    <m/>
    <m/>
    <m/>
    <x v="39"/>
    <x v="0"/>
    <s v="Brazil"/>
    <x v="26"/>
    <n v="0"/>
  </r>
  <r>
    <s v="BASE"/>
    <s v="BaseLine"/>
    <m/>
    <m/>
    <m/>
    <m/>
    <x v="39"/>
    <x v="1"/>
    <s v="Brazil"/>
    <x v="26"/>
    <n v="0"/>
  </r>
  <r>
    <s v="BASE"/>
    <s v="BaseLine"/>
    <m/>
    <m/>
    <m/>
    <m/>
    <x v="39"/>
    <x v="2"/>
    <s v="Brazil"/>
    <x v="26"/>
    <n v="0"/>
  </r>
  <r>
    <s v="BASE"/>
    <s v="BaseLine"/>
    <m/>
    <m/>
    <m/>
    <m/>
    <x v="39"/>
    <x v="3"/>
    <s v="Brazil"/>
    <x v="26"/>
    <n v="0"/>
  </r>
  <r>
    <s v="BASE"/>
    <s v="BaseLine"/>
    <s v="PL_Dummy"/>
    <m/>
    <m/>
    <m/>
    <x v="40"/>
    <x v="0"/>
    <s v="Brazil"/>
    <x v="26"/>
    <n v="0"/>
  </r>
  <r>
    <s v="BASE"/>
    <s v="BaseLine"/>
    <s v="PL_Dummy"/>
    <m/>
    <m/>
    <m/>
    <x v="40"/>
    <x v="1"/>
    <s v="Brazil"/>
    <x v="26"/>
    <n v="0"/>
  </r>
  <r>
    <s v="BASE"/>
    <s v="BaseLine"/>
    <s v="PL_Dummy"/>
    <m/>
    <m/>
    <m/>
    <x v="40"/>
    <x v="2"/>
    <s v="Brazil"/>
    <x v="26"/>
    <n v="0"/>
  </r>
  <r>
    <s v="BASE"/>
    <s v="BaseLine"/>
    <s v="PL_Dummy"/>
    <m/>
    <m/>
    <m/>
    <x v="40"/>
    <x v="3"/>
    <s v="Brazil"/>
    <x v="26"/>
    <n v="0"/>
  </r>
  <r>
    <s v="BASE"/>
    <s v="BaseLine"/>
    <m/>
    <m/>
    <m/>
    <m/>
    <x v="41"/>
    <x v="0"/>
    <s v="Brazil"/>
    <x v="26"/>
    <n v="0"/>
  </r>
  <r>
    <s v="BASE"/>
    <s v="BaseLine"/>
    <m/>
    <m/>
    <m/>
    <m/>
    <x v="41"/>
    <x v="1"/>
    <s v="Brazil"/>
    <x v="26"/>
    <n v="0"/>
  </r>
  <r>
    <s v="BASE"/>
    <s v="BaseLine"/>
    <m/>
    <m/>
    <m/>
    <m/>
    <x v="41"/>
    <x v="2"/>
    <s v="Brazil"/>
    <x v="26"/>
    <n v="3404.7278053457198"/>
  </r>
  <r>
    <s v="BASE"/>
    <s v="BaseLine"/>
    <m/>
    <m/>
    <m/>
    <m/>
    <x v="41"/>
    <x v="3"/>
    <s v="Brazil"/>
    <x v="26"/>
    <n v="0"/>
  </r>
  <r>
    <s v="BASE"/>
    <s v="BaseLine"/>
    <m/>
    <m/>
    <m/>
    <m/>
    <x v="42"/>
    <x v="0"/>
    <s v="Brazil"/>
    <x v="26"/>
    <n v="0"/>
  </r>
  <r>
    <s v="BASE"/>
    <s v="BaseLine"/>
    <m/>
    <m/>
    <m/>
    <m/>
    <x v="42"/>
    <x v="1"/>
    <s v="Brazil"/>
    <x v="26"/>
    <n v="0"/>
  </r>
  <r>
    <s v="BASE"/>
    <s v="BaseLine"/>
    <m/>
    <m/>
    <m/>
    <m/>
    <x v="42"/>
    <x v="2"/>
    <s v="Brazil"/>
    <x v="26"/>
    <n v="2192.1547077148098"/>
  </r>
  <r>
    <s v="BASE"/>
    <s v="BaseLine"/>
    <m/>
    <m/>
    <m/>
    <m/>
    <x v="42"/>
    <x v="3"/>
    <s v="Brazil"/>
    <x v="26"/>
    <n v="0"/>
  </r>
  <r>
    <s v="BASE"/>
    <s v="BaseLine"/>
    <m/>
    <m/>
    <m/>
    <m/>
    <x v="43"/>
    <x v="0"/>
    <s v="Brazil"/>
    <x v="26"/>
    <n v="0"/>
  </r>
  <r>
    <s v="BASE"/>
    <s v="BaseLine"/>
    <m/>
    <m/>
    <m/>
    <m/>
    <x v="43"/>
    <x v="1"/>
    <s v="Brazil"/>
    <x v="26"/>
    <n v="0"/>
  </r>
  <r>
    <s v="BASE"/>
    <s v="BaseLine"/>
    <m/>
    <m/>
    <m/>
    <m/>
    <x v="43"/>
    <x v="2"/>
    <s v="Brazil"/>
    <x v="26"/>
    <n v="0"/>
  </r>
  <r>
    <s v="BASE"/>
    <s v="BaseLine"/>
    <m/>
    <m/>
    <m/>
    <m/>
    <x v="43"/>
    <x v="3"/>
    <s v="Brazil"/>
    <x v="26"/>
    <n v="0"/>
  </r>
  <r>
    <s v="INCREMENTAL"/>
    <s v="Media"/>
    <m/>
    <m/>
    <m/>
    <m/>
    <x v="44"/>
    <x v="0"/>
    <s v="Brazil"/>
    <x v="26"/>
    <n v="0"/>
  </r>
  <r>
    <s v="INCREMENTAL"/>
    <s v="Media"/>
    <m/>
    <m/>
    <m/>
    <m/>
    <x v="44"/>
    <x v="1"/>
    <s v="Brazil"/>
    <x v="26"/>
    <n v="0"/>
  </r>
  <r>
    <s v="INCREMENTAL"/>
    <s v="Media"/>
    <m/>
    <m/>
    <m/>
    <m/>
    <x v="44"/>
    <x v="2"/>
    <s v="Brazil"/>
    <x v="26"/>
    <n v="0"/>
  </r>
  <r>
    <s v="INCREMENTAL"/>
    <s v="Media"/>
    <m/>
    <m/>
    <m/>
    <m/>
    <x v="44"/>
    <x v="3"/>
    <s v="Brazil"/>
    <x v="26"/>
    <n v="0"/>
  </r>
  <r>
    <s v="INCREMENTAL"/>
    <s v="Media"/>
    <m/>
    <m/>
    <m/>
    <m/>
    <x v="45"/>
    <x v="0"/>
    <s v="Brazil"/>
    <x v="26"/>
    <n v="0"/>
  </r>
  <r>
    <s v="INCREMENTAL"/>
    <s v="Media"/>
    <m/>
    <m/>
    <m/>
    <m/>
    <x v="45"/>
    <x v="1"/>
    <s v="Brazil"/>
    <x v="26"/>
    <n v="0"/>
  </r>
  <r>
    <s v="INCREMENTAL"/>
    <s v="Media"/>
    <m/>
    <m/>
    <m/>
    <m/>
    <x v="45"/>
    <x v="2"/>
    <s v="Brazil"/>
    <x v="26"/>
    <n v="0"/>
  </r>
  <r>
    <s v="INCREMENTAL"/>
    <s v="Media"/>
    <m/>
    <m/>
    <m/>
    <m/>
    <x v="45"/>
    <x v="3"/>
    <s v="Brazil"/>
    <x v="26"/>
    <n v="0"/>
  </r>
  <r>
    <s v="BASE"/>
    <s v="BaseLine"/>
    <m/>
    <m/>
    <m/>
    <m/>
    <x v="46"/>
    <x v="0"/>
    <s v="Brazil"/>
    <x v="26"/>
    <n v="0"/>
  </r>
  <r>
    <s v="BASE"/>
    <s v="BaseLine"/>
    <m/>
    <m/>
    <m/>
    <m/>
    <x v="46"/>
    <x v="1"/>
    <s v="Brazil"/>
    <x v="26"/>
    <n v="0"/>
  </r>
  <r>
    <s v="BASE"/>
    <s v="BaseLine"/>
    <m/>
    <m/>
    <m/>
    <m/>
    <x v="46"/>
    <x v="2"/>
    <s v="Brazil"/>
    <x v="26"/>
    <n v="0"/>
  </r>
  <r>
    <s v="BASE"/>
    <s v="BaseLine"/>
    <m/>
    <m/>
    <m/>
    <m/>
    <x v="46"/>
    <x v="3"/>
    <s v="Brazil"/>
    <x v="26"/>
    <n v="0"/>
  </r>
  <r>
    <s v="INCREMENTAL"/>
    <s v="Media"/>
    <m/>
    <m/>
    <m/>
    <m/>
    <x v="47"/>
    <x v="0"/>
    <s v="Brazil"/>
    <x v="26"/>
    <n v="0"/>
  </r>
  <r>
    <s v="INCREMENTAL"/>
    <s v="Media"/>
    <m/>
    <m/>
    <m/>
    <m/>
    <x v="47"/>
    <x v="1"/>
    <s v="Brazil"/>
    <x v="26"/>
    <n v="0"/>
  </r>
  <r>
    <s v="INCREMENTAL"/>
    <s v="Media"/>
    <m/>
    <m/>
    <m/>
    <m/>
    <x v="47"/>
    <x v="2"/>
    <s v="Brazil"/>
    <x v="26"/>
    <n v="0"/>
  </r>
  <r>
    <s v="INCREMENTAL"/>
    <s v="Media"/>
    <m/>
    <m/>
    <m/>
    <m/>
    <x v="47"/>
    <x v="3"/>
    <s v="Brazil"/>
    <x v="26"/>
    <n v="0"/>
  </r>
  <r>
    <s v="INCREMENTAL"/>
    <s v="Media"/>
    <m/>
    <m/>
    <m/>
    <m/>
    <x v="48"/>
    <x v="0"/>
    <s v="Brazil"/>
    <x v="26"/>
    <n v="0"/>
  </r>
  <r>
    <s v="INCREMENTAL"/>
    <s v="Media"/>
    <m/>
    <m/>
    <m/>
    <m/>
    <x v="48"/>
    <x v="1"/>
    <s v="Brazil"/>
    <x v="26"/>
    <n v="0"/>
  </r>
  <r>
    <s v="INCREMENTAL"/>
    <s v="Media"/>
    <m/>
    <m/>
    <m/>
    <m/>
    <x v="48"/>
    <x v="2"/>
    <s v="Brazil"/>
    <x v="26"/>
    <n v="0"/>
  </r>
  <r>
    <s v="INCREMENTAL"/>
    <s v="Media"/>
    <m/>
    <m/>
    <m/>
    <m/>
    <x v="48"/>
    <x v="3"/>
    <s v="Brazil"/>
    <x v="26"/>
    <n v="0"/>
  </r>
  <r>
    <s v="INCREMENTAL"/>
    <s v="Media"/>
    <m/>
    <m/>
    <m/>
    <m/>
    <x v="49"/>
    <x v="0"/>
    <s v="Brazil"/>
    <x v="26"/>
    <n v="0"/>
  </r>
  <r>
    <s v="INCREMENTAL"/>
    <s v="Media"/>
    <m/>
    <m/>
    <m/>
    <m/>
    <x v="49"/>
    <x v="1"/>
    <s v="Brazil"/>
    <x v="26"/>
    <n v="0"/>
  </r>
  <r>
    <s v="INCREMENTAL"/>
    <s v="Media"/>
    <m/>
    <m/>
    <m/>
    <m/>
    <x v="49"/>
    <x v="2"/>
    <s v="Brazil"/>
    <x v="26"/>
    <n v="0"/>
  </r>
  <r>
    <s v="INCREMENTAL"/>
    <s v="Media"/>
    <m/>
    <m/>
    <m/>
    <m/>
    <x v="49"/>
    <x v="3"/>
    <s v="Brazil"/>
    <x v="26"/>
    <n v="0"/>
  </r>
  <r>
    <s v="BASE"/>
    <s v="BaseLine"/>
    <m/>
    <m/>
    <m/>
    <m/>
    <x v="50"/>
    <x v="0"/>
    <s v="Brazil"/>
    <x v="26"/>
    <n v="0"/>
  </r>
  <r>
    <s v="BASE"/>
    <s v="BaseLine"/>
    <m/>
    <m/>
    <m/>
    <m/>
    <x v="50"/>
    <x v="1"/>
    <s v="Brazil"/>
    <x v="26"/>
    <n v="0"/>
  </r>
  <r>
    <s v="BASE"/>
    <s v="BaseLine"/>
    <m/>
    <m/>
    <m/>
    <m/>
    <x v="50"/>
    <x v="2"/>
    <s v="Brazil"/>
    <x v="26"/>
    <n v="0"/>
  </r>
  <r>
    <s v="BASE"/>
    <s v="BaseLine"/>
    <m/>
    <m/>
    <m/>
    <m/>
    <x v="50"/>
    <x v="3"/>
    <s v="Brazil"/>
    <x v="26"/>
    <n v="0"/>
  </r>
  <r>
    <s v="BASE"/>
    <s v="BaseLine"/>
    <m/>
    <m/>
    <m/>
    <m/>
    <x v="51"/>
    <x v="0"/>
    <s v="Brazil"/>
    <x v="26"/>
    <n v="0"/>
  </r>
  <r>
    <s v="BASE"/>
    <s v="BaseLine"/>
    <m/>
    <m/>
    <m/>
    <m/>
    <x v="51"/>
    <x v="1"/>
    <s v="Brazil"/>
    <x v="26"/>
    <n v="0"/>
  </r>
  <r>
    <s v="BASE"/>
    <s v="BaseLine"/>
    <m/>
    <m/>
    <m/>
    <m/>
    <x v="51"/>
    <x v="2"/>
    <s v="Brazil"/>
    <x v="26"/>
    <n v="0"/>
  </r>
  <r>
    <s v="BASE"/>
    <s v="BaseLine"/>
    <m/>
    <m/>
    <m/>
    <m/>
    <x v="51"/>
    <x v="3"/>
    <s v="Brazil"/>
    <x v="26"/>
    <n v="0"/>
  </r>
  <r>
    <s v="INCREMENTAL"/>
    <s v="Media"/>
    <m/>
    <m/>
    <m/>
    <m/>
    <x v="52"/>
    <x v="0"/>
    <s v="Brazil"/>
    <x v="26"/>
    <n v="0"/>
  </r>
  <r>
    <s v="INCREMENTAL"/>
    <s v="Media"/>
    <m/>
    <m/>
    <m/>
    <m/>
    <x v="52"/>
    <x v="1"/>
    <s v="Brazil"/>
    <x v="26"/>
    <n v="0"/>
  </r>
  <r>
    <s v="INCREMENTAL"/>
    <s v="Media"/>
    <m/>
    <m/>
    <m/>
    <m/>
    <x v="52"/>
    <x v="2"/>
    <s v="Brazil"/>
    <x v="26"/>
    <n v="0"/>
  </r>
  <r>
    <s v="INCREMENTAL"/>
    <s v="Media"/>
    <m/>
    <m/>
    <m/>
    <m/>
    <x v="52"/>
    <x v="3"/>
    <s v="Brazil"/>
    <x v="26"/>
    <n v="0"/>
  </r>
  <r>
    <s v="BASE"/>
    <s v="BaseLine"/>
    <m/>
    <m/>
    <m/>
    <m/>
    <x v="53"/>
    <x v="0"/>
    <s v="Brazil"/>
    <x v="26"/>
    <n v="-120.258244759687"/>
  </r>
  <r>
    <s v="BASE"/>
    <s v="BaseLine"/>
    <m/>
    <m/>
    <m/>
    <m/>
    <x v="53"/>
    <x v="1"/>
    <s v="Brazil"/>
    <x v="26"/>
    <n v="-88.065760602595901"/>
  </r>
  <r>
    <s v="BASE"/>
    <s v="BaseLine"/>
    <m/>
    <m/>
    <m/>
    <m/>
    <x v="53"/>
    <x v="2"/>
    <s v="Brazil"/>
    <x v="26"/>
    <n v="-164.32725256315001"/>
  </r>
  <r>
    <s v="BASE"/>
    <s v="BaseLine"/>
    <m/>
    <m/>
    <m/>
    <m/>
    <x v="53"/>
    <x v="3"/>
    <s v="Brazil"/>
    <x v="26"/>
    <n v="-86.990470005560596"/>
  </r>
  <r>
    <s v="BASE"/>
    <s v="BaseLine"/>
    <m/>
    <m/>
    <m/>
    <m/>
    <x v="54"/>
    <x v="0"/>
    <s v="Brazil"/>
    <x v="26"/>
    <n v="-497.84610792261401"/>
  </r>
  <r>
    <s v="BASE"/>
    <s v="BaseLine"/>
    <m/>
    <m/>
    <m/>
    <m/>
    <x v="54"/>
    <x v="1"/>
    <s v="Brazil"/>
    <x v="26"/>
    <n v="-2484.9458397215099"/>
  </r>
  <r>
    <s v="BASE"/>
    <s v="BaseLine"/>
    <m/>
    <m/>
    <m/>
    <m/>
    <x v="54"/>
    <x v="2"/>
    <s v="Brazil"/>
    <x v="26"/>
    <n v="-2696.9833906547401"/>
  </r>
  <r>
    <s v="BASE"/>
    <s v="BaseLine"/>
    <m/>
    <m/>
    <m/>
    <m/>
    <x v="54"/>
    <x v="3"/>
    <s v="Brazil"/>
    <x v="26"/>
    <n v="-480.76539327429401"/>
  </r>
  <r>
    <s v="INCREMENTAL"/>
    <s v="Media"/>
    <m/>
    <m/>
    <m/>
    <m/>
    <x v="0"/>
    <x v="0"/>
    <s v="Brazil"/>
    <x v="27"/>
    <n v="0"/>
  </r>
  <r>
    <s v="INCREMENTAL"/>
    <s v="Media"/>
    <m/>
    <m/>
    <m/>
    <m/>
    <x v="0"/>
    <x v="1"/>
    <s v="Brazil"/>
    <x v="27"/>
    <n v="0"/>
  </r>
  <r>
    <s v="INCREMENTAL"/>
    <s v="Media"/>
    <m/>
    <m/>
    <m/>
    <m/>
    <x v="0"/>
    <x v="2"/>
    <s v="Brazil"/>
    <x v="27"/>
    <n v="0"/>
  </r>
  <r>
    <s v="INCREMENTAL"/>
    <s v="Media"/>
    <m/>
    <m/>
    <m/>
    <m/>
    <x v="0"/>
    <x v="3"/>
    <s v="Brazil"/>
    <x v="27"/>
    <n v="0"/>
  </r>
  <r>
    <s v="INCREMENTAL"/>
    <s v="Media"/>
    <m/>
    <m/>
    <m/>
    <m/>
    <x v="1"/>
    <x v="0"/>
    <s v="Brazil"/>
    <x v="27"/>
    <n v="0"/>
  </r>
  <r>
    <s v="INCREMENTAL"/>
    <s v="Media"/>
    <m/>
    <m/>
    <m/>
    <m/>
    <x v="1"/>
    <x v="1"/>
    <s v="Brazil"/>
    <x v="27"/>
    <n v="0"/>
  </r>
  <r>
    <s v="INCREMENTAL"/>
    <s v="Media"/>
    <m/>
    <m/>
    <m/>
    <m/>
    <x v="1"/>
    <x v="2"/>
    <s v="Brazil"/>
    <x v="27"/>
    <n v="0"/>
  </r>
  <r>
    <s v="INCREMENTAL"/>
    <s v="Media"/>
    <m/>
    <m/>
    <m/>
    <m/>
    <x v="1"/>
    <x v="3"/>
    <s v="Brazil"/>
    <x v="27"/>
    <n v="0"/>
  </r>
  <r>
    <s v="INCREMENTAL"/>
    <s v="Media"/>
    <m/>
    <m/>
    <m/>
    <m/>
    <x v="2"/>
    <x v="0"/>
    <s v="Brazil"/>
    <x v="27"/>
    <n v="0"/>
  </r>
  <r>
    <s v="INCREMENTAL"/>
    <s v="Media"/>
    <m/>
    <m/>
    <m/>
    <m/>
    <x v="2"/>
    <x v="1"/>
    <s v="Brazil"/>
    <x v="27"/>
    <n v="0"/>
  </r>
  <r>
    <s v="INCREMENTAL"/>
    <s v="Media"/>
    <m/>
    <m/>
    <m/>
    <m/>
    <x v="2"/>
    <x v="2"/>
    <s v="Brazil"/>
    <x v="27"/>
    <n v="0"/>
  </r>
  <r>
    <s v="INCREMENTAL"/>
    <s v="Media"/>
    <m/>
    <m/>
    <m/>
    <m/>
    <x v="2"/>
    <x v="3"/>
    <s v="Brazil"/>
    <x v="27"/>
    <n v="0"/>
  </r>
  <r>
    <s v="BASE"/>
    <s v="BaseLine"/>
    <m/>
    <m/>
    <m/>
    <m/>
    <x v="3"/>
    <x v="0"/>
    <s v="Brazil"/>
    <x v="27"/>
    <n v="0"/>
  </r>
  <r>
    <s v="BASE"/>
    <s v="BaseLine"/>
    <m/>
    <m/>
    <m/>
    <m/>
    <x v="3"/>
    <x v="1"/>
    <s v="Brazil"/>
    <x v="27"/>
    <n v="0"/>
  </r>
  <r>
    <s v="BASE"/>
    <s v="BaseLine"/>
    <m/>
    <m/>
    <m/>
    <m/>
    <x v="3"/>
    <x v="2"/>
    <s v="Brazil"/>
    <x v="27"/>
    <n v="0"/>
  </r>
  <r>
    <s v="BASE"/>
    <s v="BaseLine"/>
    <m/>
    <m/>
    <m/>
    <m/>
    <x v="3"/>
    <x v="3"/>
    <s v="Brazil"/>
    <x v="27"/>
    <n v="0"/>
  </r>
  <r>
    <s v="BASE"/>
    <s v="BaseLine"/>
    <m/>
    <m/>
    <m/>
    <m/>
    <x v="4"/>
    <x v="0"/>
    <s v="Brazil"/>
    <x v="27"/>
    <n v="0"/>
  </r>
  <r>
    <s v="BASE"/>
    <s v="BaseLine"/>
    <m/>
    <m/>
    <m/>
    <m/>
    <x v="4"/>
    <x v="1"/>
    <s v="Brazil"/>
    <x v="27"/>
    <n v="0"/>
  </r>
  <r>
    <s v="BASE"/>
    <s v="BaseLine"/>
    <m/>
    <m/>
    <m/>
    <m/>
    <x v="4"/>
    <x v="2"/>
    <s v="Brazil"/>
    <x v="27"/>
    <n v="0"/>
  </r>
  <r>
    <s v="BASE"/>
    <s v="BaseLine"/>
    <m/>
    <m/>
    <m/>
    <m/>
    <x v="4"/>
    <x v="3"/>
    <s v="Brazil"/>
    <x v="27"/>
    <n v="0"/>
  </r>
  <r>
    <s v="BASE"/>
    <s v="BaseLine"/>
    <m/>
    <m/>
    <m/>
    <m/>
    <x v="5"/>
    <x v="0"/>
    <s v="Brazil"/>
    <x v="27"/>
    <n v="0"/>
  </r>
  <r>
    <s v="BASE"/>
    <s v="BaseLine"/>
    <m/>
    <m/>
    <m/>
    <m/>
    <x v="5"/>
    <x v="1"/>
    <s v="Brazil"/>
    <x v="27"/>
    <n v="0"/>
  </r>
  <r>
    <s v="BASE"/>
    <s v="BaseLine"/>
    <m/>
    <m/>
    <m/>
    <m/>
    <x v="5"/>
    <x v="2"/>
    <s v="Brazil"/>
    <x v="27"/>
    <n v="0"/>
  </r>
  <r>
    <s v="BASE"/>
    <s v="BaseLine"/>
    <m/>
    <m/>
    <m/>
    <m/>
    <x v="5"/>
    <x v="3"/>
    <s v="Brazil"/>
    <x v="27"/>
    <n v="0"/>
  </r>
  <r>
    <s v="BASE"/>
    <s v="BaseLine"/>
    <m/>
    <m/>
    <m/>
    <m/>
    <x v="6"/>
    <x v="0"/>
    <s v="Brazil"/>
    <x v="27"/>
    <n v="0"/>
  </r>
  <r>
    <s v="BASE"/>
    <s v="BaseLine"/>
    <m/>
    <m/>
    <m/>
    <m/>
    <x v="6"/>
    <x v="1"/>
    <s v="Brazil"/>
    <x v="27"/>
    <n v="0"/>
  </r>
  <r>
    <s v="BASE"/>
    <s v="BaseLine"/>
    <m/>
    <m/>
    <m/>
    <m/>
    <x v="6"/>
    <x v="2"/>
    <s v="Brazil"/>
    <x v="27"/>
    <n v="0"/>
  </r>
  <r>
    <s v="BASE"/>
    <s v="BaseLine"/>
    <m/>
    <m/>
    <m/>
    <m/>
    <x v="6"/>
    <x v="3"/>
    <s v="Brazil"/>
    <x v="27"/>
    <n v="0"/>
  </r>
  <r>
    <s v="BASE"/>
    <s v="BaseLine"/>
    <m/>
    <m/>
    <m/>
    <m/>
    <x v="7"/>
    <x v="0"/>
    <s v="Brazil"/>
    <x v="27"/>
    <n v="0"/>
  </r>
  <r>
    <s v="BASE"/>
    <s v="BaseLine"/>
    <m/>
    <m/>
    <m/>
    <m/>
    <x v="7"/>
    <x v="1"/>
    <s v="Brazil"/>
    <x v="27"/>
    <n v="0"/>
  </r>
  <r>
    <s v="BASE"/>
    <s v="BaseLine"/>
    <m/>
    <m/>
    <m/>
    <m/>
    <x v="7"/>
    <x v="2"/>
    <s v="Brazil"/>
    <x v="27"/>
    <n v="0"/>
  </r>
  <r>
    <s v="BASE"/>
    <s v="BaseLine"/>
    <m/>
    <m/>
    <m/>
    <m/>
    <x v="7"/>
    <x v="3"/>
    <s v="Brazil"/>
    <x v="27"/>
    <n v="0"/>
  </r>
  <r>
    <s v="BASE"/>
    <s v="BaseLine"/>
    <m/>
    <m/>
    <m/>
    <m/>
    <x v="8"/>
    <x v="0"/>
    <s v="Brazil"/>
    <x v="27"/>
    <n v="571.90491829624398"/>
  </r>
  <r>
    <s v="BASE"/>
    <s v="BaseLine"/>
    <m/>
    <m/>
    <m/>
    <m/>
    <x v="8"/>
    <x v="1"/>
    <s v="Brazil"/>
    <x v="27"/>
    <n v="0"/>
  </r>
  <r>
    <s v="BASE"/>
    <s v="BaseLine"/>
    <m/>
    <m/>
    <m/>
    <m/>
    <x v="8"/>
    <x v="2"/>
    <s v="Brazil"/>
    <x v="27"/>
    <n v="0"/>
  </r>
  <r>
    <s v="BASE"/>
    <s v="BaseLine"/>
    <m/>
    <m/>
    <m/>
    <m/>
    <x v="8"/>
    <x v="3"/>
    <s v="Brazil"/>
    <x v="27"/>
    <n v="0"/>
  </r>
  <r>
    <s v="INCREMENTAL"/>
    <s v="Media"/>
    <m/>
    <m/>
    <m/>
    <m/>
    <x v="9"/>
    <x v="0"/>
    <s v="Brazil"/>
    <x v="27"/>
    <n v="0"/>
  </r>
  <r>
    <s v="INCREMENTAL"/>
    <s v="Media"/>
    <m/>
    <m/>
    <m/>
    <m/>
    <x v="9"/>
    <x v="1"/>
    <s v="Brazil"/>
    <x v="27"/>
    <n v="0"/>
  </r>
  <r>
    <s v="INCREMENTAL"/>
    <s v="Media"/>
    <m/>
    <m/>
    <m/>
    <m/>
    <x v="9"/>
    <x v="2"/>
    <s v="Brazil"/>
    <x v="27"/>
    <n v="0"/>
  </r>
  <r>
    <s v="INCREMENTAL"/>
    <s v="Media"/>
    <m/>
    <m/>
    <m/>
    <m/>
    <x v="9"/>
    <x v="3"/>
    <s v="Brazil"/>
    <x v="27"/>
    <n v="0"/>
  </r>
  <r>
    <s v="BASE"/>
    <s v="Price"/>
    <m/>
    <m/>
    <m/>
    <m/>
    <x v="10"/>
    <x v="0"/>
    <s v="Brazil"/>
    <x v="27"/>
    <n v="-1259.8938618760901"/>
  </r>
  <r>
    <s v="BASE"/>
    <s v="Price"/>
    <m/>
    <m/>
    <m/>
    <m/>
    <x v="10"/>
    <x v="1"/>
    <s v="Brazil"/>
    <x v="27"/>
    <n v="0"/>
  </r>
  <r>
    <s v="BASE"/>
    <s v="Price"/>
    <m/>
    <m/>
    <m/>
    <m/>
    <x v="10"/>
    <x v="2"/>
    <s v="Brazil"/>
    <x v="27"/>
    <n v="0"/>
  </r>
  <r>
    <s v="BASE"/>
    <s v="Price"/>
    <m/>
    <m/>
    <m/>
    <m/>
    <x v="10"/>
    <x v="3"/>
    <s v="Brazil"/>
    <x v="27"/>
    <n v="0"/>
  </r>
  <r>
    <s v="BASE"/>
    <s v="Price"/>
    <m/>
    <m/>
    <m/>
    <m/>
    <x v="11"/>
    <x v="0"/>
    <s v="Brazil"/>
    <x v="27"/>
    <n v="0"/>
  </r>
  <r>
    <s v="BASE"/>
    <s v="Price"/>
    <m/>
    <m/>
    <m/>
    <m/>
    <x v="11"/>
    <x v="1"/>
    <s v="Brazil"/>
    <x v="27"/>
    <n v="0"/>
  </r>
  <r>
    <s v="BASE"/>
    <s v="Price"/>
    <m/>
    <m/>
    <m/>
    <m/>
    <x v="11"/>
    <x v="2"/>
    <s v="Brazil"/>
    <x v="27"/>
    <n v="0"/>
  </r>
  <r>
    <s v="BASE"/>
    <s v="Price"/>
    <m/>
    <m/>
    <m/>
    <m/>
    <x v="11"/>
    <x v="3"/>
    <s v="Brazil"/>
    <x v="27"/>
    <n v="0"/>
  </r>
  <r>
    <s v="BASE"/>
    <s v="BaseLine"/>
    <m/>
    <m/>
    <m/>
    <m/>
    <x v="12"/>
    <x v="0"/>
    <s v="Brazil"/>
    <x v="27"/>
    <n v="400.47570664808302"/>
  </r>
  <r>
    <s v="BASE"/>
    <s v="BaseLine"/>
    <m/>
    <m/>
    <m/>
    <m/>
    <x v="12"/>
    <x v="1"/>
    <s v="Brazil"/>
    <x v="27"/>
    <n v="721.96071388479595"/>
  </r>
  <r>
    <s v="BASE"/>
    <s v="BaseLine"/>
    <m/>
    <m/>
    <m/>
    <m/>
    <x v="12"/>
    <x v="2"/>
    <s v="Brazil"/>
    <x v="27"/>
    <n v="885.087105418958"/>
  </r>
  <r>
    <s v="BASE"/>
    <s v="BaseLine"/>
    <m/>
    <m/>
    <m/>
    <m/>
    <x v="12"/>
    <x v="3"/>
    <s v="Brazil"/>
    <x v="27"/>
    <n v="23.442499489017202"/>
  </r>
  <r>
    <s v="INCREMENTAL"/>
    <s v="Media"/>
    <m/>
    <m/>
    <m/>
    <m/>
    <x v="13"/>
    <x v="0"/>
    <s v="Brazil"/>
    <x v="27"/>
    <n v="91.824916323394007"/>
  </r>
  <r>
    <s v="INCREMENTAL"/>
    <s v="Media"/>
    <m/>
    <m/>
    <m/>
    <m/>
    <x v="13"/>
    <x v="1"/>
    <s v="Brazil"/>
    <x v="27"/>
    <n v="113.752688563238"/>
  </r>
  <r>
    <s v="INCREMENTAL"/>
    <s v="Media"/>
    <m/>
    <m/>
    <m/>
    <m/>
    <x v="13"/>
    <x v="2"/>
    <s v="Brazil"/>
    <x v="27"/>
    <n v="101.107626323978"/>
  </r>
  <r>
    <s v="INCREMENTAL"/>
    <s v="Media"/>
    <m/>
    <m/>
    <m/>
    <m/>
    <x v="13"/>
    <x v="3"/>
    <s v="Brazil"/>
    <x v="27"/>
    <n v="0"/>
  </r>
  <r>
    <s v="INCREMENTAL"/>
    <s v="Media"/>
    <m/>
    <m/>
    <m/>
    <m/>
    <x v="14"/>
    <x v="0"/>
    <s v="Brazil"/>
    <x v="27"/>
    <n v="0"/>
  </r>
  <r>
    <s v="INCREMENTAL"/>
    <s v="Media"/>
    <m/>
    <m/>
    <m/>
    <m/>
    <x v="14"/>
    <x v="1"/>
    <s v="Brazil"/>
    <x v="27"/>
    <n v="0"/>
  </r>
  <r>
    <s v="INCREMENTAL"/>
    <s v="Media"/>
    <m/>
    <m/>
    <m/>
    <m/>
    <x v="14"/>
    <x v="2"/>
    <s v="Brazil"/>
    <x v="27"/>
    <n v="0"/>
  </r>
  <r>
    <s v="INCREMENTAL"/>
    <s v="Media"/>
    <m/>
    <m/>
    <m/>
    <m/>
    <x v="14"/>
    <x v="3"/>
    <s v="Brazil"/>
    <x v="27"/>
    <n v="0"/>
  </r>
  <r>
    <s v="INCREMENTAL"/>
    <s v="Media"/>
    <m/>
    <m/>
    <m/>
    <m/>
    <x v="15"/>
    <x v="0"/>
    <s v="Brazil"/>
    <x v="27"/>
    <n v="4.58176926987153"/>
  </r>
  <r>
    <s v="INCREMENTAL"/>
    <s v="Media"/>
    <m/>
    <m/>
    <m/>
    <m/>
    <x v="15"/>
    <x v="1"/>
    <s v="Brazil"/>
    <x v="27"/>
    <n v="4.2399860493641999"/>
  </r>
  <r>
    <s v="INCREMENTAL"/>
    <s v="Media"/>
    <m/>
    <m/>
    <m/>
    <m/>
    <x v="15"/>
    <x v="2"/>
    <s v="Brazil"/>
    <x v="27"/>
    <n v="2.8924471235462499"/>
  </r>
  <r>
    <s v="INCREMENTAL"/>
    <s v="Media"/>
    <m/>
    <m/>
    <m/>
    <m/>
    <x v="15"/>
    <x v="3"/>
    <s v="Brazil"/>
    <x v="27"/>
    <n v="0"/>
  </r>
  <r>
    <s v="INCREMENTAL"/>
    <s v="Media"/>
    <m/>
    <m/>
    <m/>
    <m/>
    <x v="16"/>
    <x v="0"/>
    <s v="Brazil"/>
    <x v="27"/>
    <n v="0"/>
  </r>
  <r>
    <s v="INCREMENTAL"/>
    <s v="Media"/>
    <m/>
    <m/>
    <m/>
    <m/>
    <x v="16"/>
    <x v="1"/>
    <s v="Brazil"/>
    <x v="27"/>
    <n v="0"/>
  </r>
  <r>
    <s v="INCREMENTAL"/>
    <s v="Media"/>
    <m/>
    <m/>
    <m/>
    <m/>
    <x v="16"/>
    <x v="2"/>
    <s v="Brazil"/>
    <x v="27"/>
    <n v="0"/>
  </r>
  <r>
    <s v="INCREMENTAL"/>
    <s v="Media"/>
    <m/>
    <m/>
    <m/>
    <m/>
    <x v="16"/>
    <x v="3"/>
    <s v="Brazil"/>
    <x v="27"/>
    <n v="0"/>
  </r>
  <r>
    <s v="INCREMENTAL"/>
    <s v="Media"/>
    <m/>
    <m/>
    <m/>
    <m/>
    <x v="17"/>
    <x v="0"/>
    <s v="Brazil"/>
    <x v="27"/>
    <n v="401.08249284122599"/>
  </r>
  <r>
    <s v="INCREMENTAL"/>
    <s v="Media"/>
    <m/>
    <m/>
    <m/>
    <m/>
    <x v="17"/>
    <x v="1"/>
    <s v="Brazil"/>
    <x v="27"/>
    <n v="245.927927355436"/>
  </r>
  <r>
    <s v="INCREMENTAL"/>
    <s v="Media"/>
    <m/>
    <m/>
    <m/>
    <m/>
    <x v="17"/>
    <x v="2"/>
    <s v="Brazil"/>
    <x v="27"/>
    <n v="246.82691935512301"/>
  </r>
  <r>
    <s v="INCREMENTAL"/>
    <s v="Media"/>
    <m/>
    <m/>
    <m/>
    <m/>
    <x v="17"/>
    <x v="3"/>
    <s v="Brazil"/>
    <x v="27"/>
    <n v="0"/>
  </r>
  <r>
    <s v="INCREMENTAL"/>
    <s v="Media"/>
    <m/>
    <m/>
    <m/>
    <m/>
    <x v="18"/>
    <x v="0"/>
    <s v="Brazil"/>
    <x v="27"/>
    <n v="0"/>
  </r>
  <r>
    <s v="INCREMENTAL"/>
    <s v="Media"/>
    <m/>
    <m/>
    <m/>
    <m/>
    <x v="18"/>
    <x v="1"/>
    <s v="Brazil"/>
    <x v="27"/>
    <n v="0"/>
  </r>
  <r>
    <s v="INCREMENTAL"/>
    <s v="Media"/>
    <m/>
    <m/>
    <m/>
    <m/>
    <x v="18"/>
    <x v="2"/>
    <s v="Brazil"/>
    <x v="27"/>
    <n v="0"/>
  </r>
  <r>
    <s v="INCREMENTAL"/>
    <s v="Media"/>
    <m/>
    <m/>
    <m/>
    <m/>
    <x v="18"/>
    <x v="3"/>
    <s v="Brazil"/>
    <x v="27"/>
    <n v="0"/>
  </r>
  <r>
    <s v="INCREMENTAL"/>
    <s v="Media"/>
    <m/>
    <m/>
    <m/>
    <m/>
    <x v="19"/>
    <x v="0"/>
    <s v="Brazil"/>
    <x v="27"/>
    <n v="7.5259101748261799"/>
  </r>
  <r>
    <s v="INCREMENTAL"/>
    <s v="Media"/>
    <m/>
    <m/>
    <m/>
    <m/>
    <x v="19"/>
    <x v="1"/>
    <s v="Brazil"/>
    <x v="27"/>
    <n v="8.5578923801605793"/>
  </r>
  <r>
    <s v="INCREMENTAL"/>
    <s v="Media"/>
    <m/>
    <m/>
    <m/>
    <m/>
    <x v="19"/>
    <x v="2"/>
    <s v="Brazil"/>
    <x v="27"/>
    <n v="8.0699428623753207"/>
  </r>
  <r>
    <s v="INCREMENTAL"/>
    <s v="Media"/>
    <m/>
    <m/>
    <m/>
    <m/>
    <x v="19"/>
    <x v="3"/>
    <s v="Brazil"/>
    <x v="27"/>
    <n v="0"/>
  </r>
  <r>
    <s v="INCREMENTAL"/>
    <s v="Media"/>
    <m/>
    <m/>
    <m/>
    <m/>
    <x v="20"/>
    <x v="0"/>
    <s v="Brazil"/>
    <x v="27"/>
    <n v="0"/>
  </r>
  <r>
    <s v="INCREMENTAL"/>
    <s v="Media"/>
    <m/>
    <m/>
    <m/>
    <m/>
    <x v="20"/>
    <x v="1"/>
    <s v="Brazil"/>
    <x v="27"/>
    <n v="0"/>
  </r>
  <r>
    <s v="INCREMENTAL"/>
    <s v="Media"/>
    <m/>
    <m/>
    <m/>
    <m/>
    <x v="20"/>
    <x v="2"/>
    <s v="Brazil"/>
    <x v="27"/>
    <n v="0"/>
  </r>
  <r>
    <s v="INCREMENTAL"/>
    <s v="Media"/>
    <m/>
    <m/>
    <m/>
    <m/>
    <x v="20"/>
    <x v="3"/>
    <s v="Brazil"/>
    <x v="27"/>
    <n v="0"/>
  </r>
  <r>
    <s v="INCREMENTAL"/>
    <s v="Media"/>
    <m/>
    <m/>
    <m/>
    <m/>
    <x v="21"/>
    <x v="0"/>
    <s v="Brazil"/>
    <x v="27"/>
    <n v="29.510976181293401"/>
  </r>
  <r>
    <s v="INCREMENTAL"/>
    <s v="Media"/>
    <m/>
    <m/>
    <m/>
    <m/>
    <x v="21"/>
    <x v="1"/>
    <s v="Brazil"/>
    <x v="27"/>
    <n v="28.822023600773999"/>
  </r>
  <r>
    <s v="INCREMENTAL"/>
    <s v="Media"/>
    <m/>
    <m/>
    <m/>
    <m/>
    <x v="21"/>
    <x v="2"/>
    <s v="Brazil"/>
    <x v="27"/>
    <n v="27.340911429022601"/>
  </r>
  <r>
    <s v="INCREMENTAL"/>
    <s v="Media"/>
    <m/>
    <m/>
    <m/>
    <m/>
    <x v="21"/>
    <x v="3"/>
    <s v="Brazil"/>
    <x v="27"/>
    <n v="0"/>
  </r>
  <r>
    <s v="INCREMENTAL"/>
    <s v="Media"/>
    <m/>
    <m/>
    <m/>
    <m/>
    <x v="22"/>
    <x v="0"/>
    <s v="Brazil"/>
    <x v="27"/>
    <n v="0"/>
  </r>
  <r>
    <s v="INCREMENTAL"/>
    <s v="Media"/>
    <m/>
    <m/>
    <m/>
    <m/>
    <x v="22"/>
    <x v="1"/>
    <s v="Brazil"/>
    <x v="27"/>
    <n v="0"/>
  </r>
  <r>
    <s v="INCREMENTAL"/>
    <s v="Media"/>
    <m/>
    <m/>
    <m/>
    <m/>
    <x v="22"/>
    <x v="2"/>
    <s v="Brazil"/>
    <x v="27"/>
    <n v="0"/>
  </r>
  <r>
    <s v="INCREMENTAL"/>
    <s v="Media"/>
    <m/>
    <m/>
    <m/>
    <m/>
    <x v="22"/>
    <x v="3"/>
    <s v="Brazil"/>
    <x v="27"/>
    <n v="0"/>
  </r>
  <r>
    <s v="INCREMENTAL"/>
    <s v="Media"/>
    <m/>
    <m/>
    <m/>
    <m/>
    <x v="23"/>
    <x v="0"/>
    <s v="Brazil"/>
    <x v="27"/>
    <n v="0"/>
  </r>
  <r>
    <s v="INCREMENTAL"/>
    <s v="Media"/>
    <m/>
    <m/>
    <m/>
    <m/>
    <x v="23"/>
    <x v="1"/>
    <s v="Brazil"/>
    <x v="27"/>
    <n v="0"/>
  </r>
  <r>
    <s v="INCREMENTAL"/>
    <s v="Media"/>
    <m/>
    <m/>
    <m/>
    <m/>
    <x v="23"/>
    <x v="2"/>
    <s v="Brazil"/>
    <x v="27"/>
    <n v="0"/>
  </r>
  <r>
    <s v="INCREMENTAL"/>
    <s v="Media"/>
    <m/>
    <m/>
    <m/>
    <m/>
    <x v="23"/>
    <x v="3"/>
    <s v="Brazil"/>
    <x v="27"/>
    <n v="0"/>
  </r>
  <r>
    <s v="INCREMENTAL"/>
    <s v="Media"/>
    <m/>
    <m/>
    <m/>
    <m/>
    <x v="24"/>
    <x v="0"/>
    <s v="Brazil"/>
    <x v="27"/>
    <n v="0"/>
  </r>
  <r>
    <s v="INCREMENTAL"/>
    <s v="Media"/>
    <m/>
    <m/>
    <m/>
    <m/>
    <x v="24"/>
    <x v="1"/>
    <s v="Brazil"/>
    <x v="27"/>
    <n v="0"/>
  </r>
  <r>
    <s v="INCREMENTAL"/>
    <s v="Media"/>
    <m/>
    <m/>
    <m/>
    <m/>
    <x v="24"/>
    <x v="2"/>
    <s v="Brazil"/>
    <x v="27"/>
    <n v="0"/>
  </r>
  <r>
    <s v="INCREMENTAL"/>
    <s v="Media"/>
    <m/>
    <m/>
    <m/>
    <m/>
    <x v="24"/>
    <x v="3"/>
    <s v="Brazil"/>
    <x v="27"/>
    <n v="0"/>
  </r>
  <r>
    <s v="BASE"/>
    <s v="BaseLine"/>
    <m/>
    <m/>
    <m/>
    <m/>
    <x v="25"/>
    <x v="0"/>
    <s v="Brazil"/>
    <x v="27"/>
    <n v="0"/>
  </r>
  <r>
    <s v="BASE"/>
    <s v="BaseLine"/>
    <m/>
    <m/>
    <m/>
    <m/>
    <x v="25"/>
    <x v="1"/>
    <s v="Brazil"/>
    <x v="27"/>
    <n v="288.27372150068402"/>
  </r>
  <r>
    <s v="BASE"/>
    <s v="BaseLine"/>
    <m/>
    <m/>
    <m/>
    <m/>
    <x v="25"/>
    <x v="2"/>
    <s v="Brazil"/>
    <x v="27"/>
    <n v="0"/>
  </r>
  <r>
    <s v="BASE"/>
    <s v="BaseLine"/>
    <m/>
    <m/>
    <m/>
    <m/>
    <x v="25"/>
    <x v="3"/>
    <s v="Brazil"/>
    <x v="27"/>
    <n v="0"/>
  </r>
  <r>
    <s v="BASE"/>
    <s v="BaseLine"/>
    <m/>
    <m/>
    <m/>
    <m/>
    <x v="26"/>
    <x v="0"/>
    <s v="Brazil"/>
    <x v="27"/>
    <n v="0"/>
  </r>
  <r>
    <s v="BASE"/>
    <s v="BaseLine"/>
    <m/>
    <m/>
    <m/>
    <m/>
    <x v="26"/>
    <x v="1"/>
    <s v="Brazil"/>
    <x v="27"/>
    <n v="0"/>
  </r>
  <r>
    <s v="BASE"/>
    <s v="BaseLine"/>
    <m/>
    <m/>
    <m/>
    <m/>
    <x v="26"/>
    <x v="2"/>
    <s v="Brazil"/>
    <x v="27"/>
    <n v="0"/>
  </r>
  <r>
    <s v="BASE"/>
    <s v="BaseLine"/>
    <m/>
    <m/>
    <m/>
    <m/>
    <x v="26"/>
    <x v="3"/>
    <s v="Brazil"/>
    <x v="27"/>
    <n v="0"/>
  </r>
  <r>
    <s v="INCREMENTAL"/>
    <s v="Media"/>
    <m/>
    <m/>
    <m/>
    <m/>
    <x v="27"/>
    <x v="0"/>
    <s v="Brazil"/>
    <x v="27"/>
    <n v="0"/>
  </r>
  <r>
    <s v="INCREMENTAL"/>
    <s v="Media"/>
    <m/>
    <m/>
    <m/>
    <m/>
    <x v="27"/>
    <x v="1"/>
    <s v="Brazil"/>
    <x v="27"/>
    <n v="0"/>
  </r>
  <r>
    <s v="INCREMENTAL"/>
    <s v="Media"/>
    <m/>
    <m/>
    <m/>
    <m/>
    <x v="27"/>
    <x v="2"/>
    <s v="Brazil"/>
    <x v="27"/>
    <n v="0"/>
  </r>
  <r>
    <s v="INCREMENTAL"/>
    <s v="Media"/>
    <m/>
    <m/>
    <m/>
    <m/>
    <x v="27"/>
    <x v="3"/>
    <s v="Brazil"/>
    <x v="27"/>
    <n v="0"/>
  </r>
  <r>
    <s v="INCREMENTAL"/>
    <s v="Media"/>
    <m/>
    <m/>
    <m/>
    <m/>
    <x v="28"/>
    <x v="0"/>
    <s v="Brazil"/>
    <x v="27"/>
    <n v="0"/>
  </r>
  <r>
    <s v="INCREMENTAL"/>
    <s v="Media"/>
    <m/>
    <m/>
    <m/>
    <m/>
    <x v="28"/>
    <x v="1"/>
    <s v="Brazil"/>
    <x v="27"/>
    <n v="0"/>
  </r>
  <r>
    <s v="INCREMENTAL"/>
    <s v="Media"/>
    <m/>
    <m/>
    <m/>
    <m/>
    <x v="28"/>
    <x v="2"/>
    <s v="Brazil"/>
    <x v="27"/>
    <n v="0"/>
  </r>
  <r>
    <s v="INCREMENTAL"/>
    <s v="Media"/>
    <m/>
    <m/>
    <m/>
    <m/>
    <x v="28"/>
    <x v="3"/>
    <s v="Brazil"/>
    <x v="27"/>
    <n v="0"/>
  </r>
  <r>
    <s v="BASE"/>
    <s v="BaseLine"/>
    <m/>
    <m/>
    <m/>
    <m/>
    <x v="29"/>
    <x v="0"/>
    <s v="Brazil"/>
    <x v="27"/>
    <n v="0"/>
  </r>
  <r>
    <s v="BASE"/>
    <s v="BaseLine"/>
    <m/>
    <m/>
    <m/>
    <m/>
    <x v="29"/>
    <x v="1"/>
    <s v="Brazil"/>
    <x v="27"/>
    <n v="442.92419522265698"/>
  </r>
  <r>
    <s v="BASE"/>
    <s v="BaseLine"/>
    <m/>
    <m/>
    <m/>
    <m/>
    <x v="29"/>
    <x v="2"/>
    <s v="Brazil"/>
    <x v="27"/>
    <n v="0"/>
  </r>
  <r>
    <s v="BASE"/>
    <s v="BaseLine"/>
    <m/>
    <m/>
    <m/>
    <m/>
    <x v="29"/>
    <x v="3"/>
    <s v="Brazil"/>
    <x v="27"/>
    <n v="0"/>
  </r>
  <r>
    <s v="BASE"/>
    <s v="BaseLine"/>
    <m/>
    <m/>
    <m/>
    <m/>
    <x v="30"/>
    <x v="0"/>
    <s v="Brazil"/>
    <x v="27"/>
    <n v="0"/>
  </r>
  <r>
    <s v="BASE"/>
    <s v="BaseLine"/>
    <m/>
    <m/>
    <m/>
    <m/>
    <x v="30"/>
    <x v="1"/>
    <s v="Brazil"/>
    <x v="27"/>
    <n v="953.47035170531603"/>
  </r>
  <r>
    <s v="BASE"/>
    <s v="BaseLine"/>
    <m/>
    <m/>
    <m/>
    <m/>
    <x v="30"/>
    <x v="2"/>
    <s v="Brazil"/>
    <x v="27"/>
    <n v="0"/>
  </r>
  <r>
    <s v="BASE"/>
    <s v="BaseLine"/>
    <m/>
    <m/>
    <m/>
    <m/>
    <x v="30"/>
    <x v="3"/>
    <s v="Brazil"/>
    <x v="27"/>
    <n v="0"/>
  </r>
  <r>
    <s v="INCREMENTAL"/>
    <s v="Media"/>
    <m/>
    <m/>
    <m/>
    <m/>
    <x v="31"/>
    <x v="0"/>
    <s v="Brazil"/>
    <x v="27"/>
    <n v="0"/>
  </r>
  <r>
    <s v="INCREMENTAL"/>
    <s v="Media"/>
    <m/>
    <m/>
    <m/>
    <m/>
    <x v="31"/>
    <x v="1"/>
    <s v="Brazil"/>
    <x v="27"/>
    <n v="0"/>
  </r>
  <r>
    <s v="INCREMENTAL"/>
    <s v="Media"/>
    <m/>
    <m/>
    <m/>
    <m/>
    <x v="31"/>
    <x v="2"/>
    <s v="Brazil"/>
    <x v="27"/>
    <n v="0"/>
  </r>
  <r>
    <s v="INCREMENTAL"/>
    <s v="Media"/>
    <m/>
    <m/>
    <m/>
    <m/>
    <x v="31"/>
    <x v="3"/>
    <s v="Brazil"/>
    <x v="27"/>
    <n v="0"/>
  </r>
  <r>
    <m/>
    <m/>
    <m/>
    <m/>
    <m/>
    <m/>
    <x v="32"/>
    <x v="0"/>
    <s v="Brazil"/>
    <x v="27"/>
    <n v="1288.8368238743701"/>
  </r>
  <r>
    <m/>
    <m/>
    <m/>
    <m/>
    <m/>
    <m/>
    <x v="32"/>
    <x v="1"/>
    <s v="Brazil"/>
    <x v="27"/>
    <n v="943.82215052234096"/>
  </r>
  <r>
    <m/>
    <m/>
    <m/>
    <m/>
    <m/>
    <m/>
    <x v="32"/>
    <x v="2"/>
    <s v="Brazil"/>
    <x v="27"/>
    <n v="1761.1350863528301"/>
  </r>
  <r>
    <m/>
    <m/>
    <m/>
    <m/>
    <m/>
    <m/>
    <x v="32"/>
    <x v="3"/>
    <s v="Brazil"/>
    <x v="27"/>
    <n v="932.29799996955103"/>
  </r>
  <r>
    <s v="BASE"/>
    <s v="BaseLine"/>
    <m/>
    <m/>
    <m/>
    <m/>
    <x v="33"/>
    <x v="0"/>
    <s v="Brazil"/>
    <x v="27"/>
    <n v="-277.821941448443"/>
  </r>
  <r>
    <s v="BASE"/>
    <s v="BaseLine"/>
    <m/>
    <m/>
    <m/>
    <m/>
    <x v="33"/>
    <x v="1"/>
    <s v="Brazil"/>
    <x v="27"/>
    <n v="-756.266976376054"/>
  </r>
  <r>
    <s v="BASE"/>
    <s v="BaseLine"/>
    <m/>
    <m/>
    <m/>
    <m/>
    <x v="33"/>
    <x v="2"/>
    <s v="Brazil"/>
    <x v="27"/>
    <n v="-377.56002740992398"/>
  </r>
  <r>
    <s v="BASE"/>
    <s v="BaseLine"/>
    <m/>
    <m/>
    <m/>
    <m/>
    <x v="33"/>
    <x v="3"/>
    <s v="Brazil"/>
    <x v="27"/>
    <n v="-235.81946490816"/>
  </r>
  <r>
    <s v="BASE"/>
    <s v="BaseLine"/>
    <m/>
    <m/>
    <m/>
    <m/>
    <x v="34"/>
    <x v="0"/>
    <s v="Brazil"/>
    <x v="27"/>
    <n v="0"/>
  </r>
  <r>
    <s v="BASE"/>
    <s v="BaseLine"/>
    <m/>
    <m/>
    <m/>
    <m/>
    <x v="34"/>
    <x v="1"/>
    <s v="Brazil"/>
    <x v="27"/>
    <n v="0"/>
  </r>
  <r>
    <s v="BASE"/>
    <s v="BaseLine"/>
    <m/>
    <m/>
    <m/>
    <m/>
    <x v="34"/>
    <x v="2"/>
    <s v="Brazil"/>
    <x v="27"/>
    <n v="0"/>
  </r>
  <r>
    <s v="BASE"/>
    <s v="BaseLine"/>
    <m/>
    <m/>
    <m/>
    <m/>
    <x v="34"/>
    <x v="3"/>
    <s v="Brazil"/>
    <x v="27"/>
    <n v="0"/>
  </r>
  <r>
    <s v="BASE"/>
    <s v="BaseLine"/>
    <s v="NY"/>
    <m/>
    <m/>
    <m/>
    <x v="35"/>
    <x v="0"/>
    <s v="Brazil"/>
    <x v="27"/>
    <n v="0"/>
  </r>
  <r>
    <s v="BASE"/>
    <s v="BaseLine"/>
    <s v="NY"/>
    <m/>
    <m/>
    <m/>
    <x v="35"/>
    <x v="1"/>
    <s v="Brazil"/>
    <x v="27"/>
    <n v="0"/>
  </r>
  <r>
    <s v="BASE"/>
    <s v="BaseLine"/>
    <s v="NY"/>
    <m/>
    <m/>
    <m/>
    <x v="35"/>
    <x v="2"/>
    <s v="Brazil"/>
    <x v="27"/>
    <n v="0"/>
  </r>
  <r>
    <s v="BASE"/>
    <s v="BaseLine"/>
    <s v="NY"/>
    <m/>
    <m/>
    <m/>
    <x v="35"/>
    <x v="3"/>
    <s v="Brazil"/>
    <x v="27"/>
    <n v="0"/>
  </r>
  <r>
    <s v="BASE"/>
    <s v="BaseLine"/>
    <s v="PL_Dummy"/>
    <m/>
    <m/>
    <m/>
    <x v="36"/>
    <x v="0"/>
    <s v="Brazil"/>
    <x v="27"/>
    <n v="0"/>
  </r>
  <r>
    <s v="BASE"/>
    <s v="BaseLine"/>
    <s v="PL_Dummy"/>
    <m/>
    <m/>
    <m/>
    <x v="36"/>
    <x v="1"/>
    <s v="Brazil"/>
    <x v="27"/>
    <n v="0"/>
  </r>
  <r>
    <s v="BASE"/>
    <s v="BaseLine"/>
    <s v="PL_Dummy"/>
    <m/>
    <m/>
    <m/>
    <x v="36"/>
    <x v="2"/>
    <s v="Brazil"/>
    <x v="27"/>
    <n v="0"/>
  </r>
  <r>
    <s v="BASE"/>
    <s v="BaseLine"/>
    <s v="PL_Dummy"/>
    <m/>
    <m/>
    <m/>
    <x v="36"/>
    <x v="3"/>
    <s v="Brazil"/>
    <x v="27"/>
    <n v="0"/>
  </r>
  <r>
    <s v="BASE"/>
    <s v="BaseLine"/>
    <s v="PL_Dummy"/>
    <m/>
    <m/>
    <m/>
    <x v="37"/>
    <x v="0"/>
    <s v="Brazil"/>
    <x v="27"/>
    <n v="0"/>
  </r>
  <r>
    <s v="BASE"/>
    <s v="BaseLine"/>
    <s v="PL_Dummy"/>
    <m/>
    <m/>
    <m/>
    <x v="37"/>
    <x v="1"/>
    <s v="Brazil"/>
    <x v="27"/>
    <n v="0"/>
  </r>
  <r>
    <s v="BASE"/>
    <s v="BaseLine"/>
    <s v="PL_Dummy"/>
    <m/>
    <m/>
    <m/>
    <x v="37"/>
    <x v="2"/>
    <s v="Brazil"/>
    <x v="27"/>
    <n v="0"/>
  </r>
  <r>
    <s v="BASE"/>
    <s v="BaseLine"/>
    <s v="PL_Dummy"/>
    <m/>
    <m/>
    <m/>
    <x v="37"/>
    <x v="3"/>
    <s v="Brazil"/>
    <x v="27"/>
    <n v="0"/>
  </r>
  <r>
    <s v="BASE"/>
    <s v="BaseLine"/>
    <m/>
    <m/>
    <m/>
    <m/>
    <x v="38"/>
    <x v="0"/>
    <s v="Brazil"/>
    <x v="27"/>
    <n v="0"/>
  </r>
  <r>
    <s v="BASE"/>
    <s v="BaseLine"/>
    <m/>
    <m/>
    <m/>
    <m/>
    <x v="38"/>
    <x v="1"/>
    <s v="Brazil"/>
    <x v="27"/>
    <n v="0"/>
  </r>
  <r>
    <s v="BASE"/>
    <s v="BaseLine"/>
    <m/>
    <m/>
    <m/>
    <m/>
    <x v="38"/>
    <x v="2"/>
    <s v="Brazil"/>
    <x v="27"/>
    <n v="0"/>
  </r>
  <r>
    <s v="BASE"/>
    <s v="BaseLine"/>
    <m/>
    <m/>
    <m/>
    <m/>
    <x v="38"/>
    <x v="3"/>
    <s v="Brazil"/>
    <x v="27"/>
    <n v="0"/>
  </r>
  <r>
    <s v="BASE"/>
    <s v="BaseLine"/>
    <m/>
    <m/>
    <m/>
    <m/>
    <x v="39"/>
    <x v="0"/>
    <s v="Brazil"/>
    <x v="27"/>
    <n v="0"/>
  </r>
  <r>
    <s v="BASE"/>
    <s v="BaseLine"/>
    <m/>
    <m/>
    <m/>
    <m/>
    <x v="39"/>
    <x v="1"/>
    <s v="Brazil"/>
    <x v="27"/>
    <n v="0"/>
  </r>
  <r>
    <s v="BASE"/>
    <s v="BaseLine"/>
    <m/>
    <m/>
    <m/>
    <m/>
    <x v="39"/>
    <x v="2"/>
    <s v="Brazil"/>
    <x v="27"/>
    <n v="0"/>
  </r>
  <r>
    <s v="BASE"/>
    <s v="BaseLine"/>
    <m/>
    <m/>
    <m/>
    <m/>
    <x v="39"/>
    <x v="3"/>
    <s v="Brazil"/>
    <x v="27"/>
    <n v="0"/>
  </r>
  <r>
    <s v="BASE"/>
    <s v="BaseLine"/>
    <s v="PL_Dummy"/>
    <m/>
    <m/>
    <m/>
    <x v="40"/>
    <x v="0"/>
    <s v="Brazil"/>
    <x v="27"/>
    <n v="0"/>
  </r>
  <r>
    <s v="BASE"/>
    <s v="BaseLine"/>
    <s v="PL_Dummy"/>
    <m/>
    <m/>
    <m/>
    <x v="40"/>
    <x v="1"/>
    <s v="Brazil"/>
    <x v="27"/>
    <n v="0"/>
  </r>
  <r>
    <s v="BASE"/>
    <s v="BaseLine"/>
    <s v="PL_Dummy"/>
    <m/>
    <m/>
    <m/>
    <x v="40"/>
    <x v="2"/>
    <s v="Brazil"/>
    <x v="27"/>
    <n v="0"/>
  </r>
  <r>
    <s v="BASE"/>
    <s v="BaseLine"/>
    <s v="PL_Dummy"/>
    <m/>
    <m/>
    <m/>
    <x v="40"/>
    <x v="3"/>
    <s v="Brazil"/>
    <x v="27"/>
    <n v="0"/>
  </r>
  <r>
    <s v="BASE"/>
    <s v="BaseLine"/>
    <m/>
    <m/>
    <m/>
    <m/>
    <x v="41"/>
    <x v="0"/>
    <s v="Brazil"/>
    <x v="27"/>
    <n v="0"/>
  </r>
  <r>
    <s v="BASE"/>
    <s v="BaseLine"/>
    <m/>
    <m/>
    <m/>
    <m/>
    <x v="41"/>
    <x v="1"/>
    <s v="Brazil"/>
    <x v="27"/>
    <n v="0"/>
  </r>
  <r>
    <s v="BASE"/>
    <s v="BaseLine"/>
    <m/>
    <m/>
    <m/>
    <m/>
    <x v="41"/>
    <x v="2"/>
    <s v="Brazil"/>
    <x v="27"/>
    <n v="3809.0559308039801"/>
  </r>
  <r>
    <s v="BASE"/>
    <s v="BaseLine"/>
    <m/>
    <m/>
    <m/>
    <m/>
    <x v="41"/>
    <x v="3"/>
    <s v="Brazil"/>
    <x v="27"/>
    <n v="0"/>
  </r>
  <r>
    <s v="BASE"/>
    <s v="BaseLine"/>
    <m/>
    <m/>
    <m/>
    <m/>
    <x v="42"/>
    <x v="0"/>
    <s v="Brazil"/>
    <x v="27"/>
    <n v="0"/>
  </r>
  <r>
    <s v="BASE"/>
    <s v="BaseLine"/>
    <m/>
    <m/>
    <m/>
    <m/>
    <x v="42"/>
    <x v="1"/>
    <s v="Brazil"/>
    <x v="27"/>
    <n v="0"/>
  </r>
  <r>
    <s v="BASE"/>
    <s v="BaseLine"/>
    <m/>
    <m/>
    <m/>
    <m/>
    <x v="42"/>
    <x v="2"/>
    <s v="Brazil"/>
    <x v="27"/>
    <n v="2192.1547077148098"/>
  </r>
  <r>
    <s v="BASE"/>
    <s v="BaseLine"/>
    <m/>
    <m/>
    <m/>
    <m/>
    <x v="42"/>
    <x v="3"/>
    <s v="Brazil"/>
    <x v="27"/>
    <n v="0"/>
  </r>
  <r>
    <s v="BASE"/>
    <s v="BaseLine"/>
    <m/>
    <m/>
    <m/>
    <m/>
    <x v="43"/>
    <x v="0"/>
    <s v="Brazil"/>
    <x v="27"/>
    <n v="0"/>
  </r>
  <r>
    <s v="BASE"/>
    <s v="BaseLine"/>
    <m/>
    <m/>
    <m/>
    <m/>
    <x v="43"/>
    <x v="1"/>
    <s v="Brazil"/>
    <x v="27"/>
    <n v="0"/>
  </r>
  <r>
    <s v="BASE"/>
    <s v="BaseLine"/>
    <m/>
    <m/>
    <m/>
    <m/>
    <x v="43"/>
    <x v="2"/>
    <s v="Brazil"/>
    <x v="27"/>
    <n v="0"/>
  </r>
  <r>
    <s v="BASE"/>
    <s v="BaseLine"/>
    <m/>
    <m/>
    <m/>
    <m/>
    <x v="43"/>
    <x v="3"/>
    <s v="Brazil"/>
    <x v="27"/>
    <n v="0"/>
  </r>
  <r>
    <s v="INCREMENTAL"/>
    <s v="Media"/>
    <m/>
    <m/>
    <m/>
    <m/>
    <x v="44"/>
    <x v="0"/>
    <s v="Brazil"/>
    <x v="27"/>
    <n v="0"/>
  </r>
  <r>
    <s v="INCREMENTAL"/>
    <s v="Media"/>
    <m/>
    <m/>
    <m/>
    <m/>
    <x v="44"/>
    <x v="1"/>
    <s v="Brazil"/>
    <x v="27"/>
    <n v="0"/>
  </r>
  <r>
    <s v="INCREMENTAL"/>
    <s v="Media"/>
    <m/>
    <m/>
    <m/>
    <m/>
    <x v="44"/>
    <x v="2"/>
    <s v="Brazil"/>
    <x v="27"/>
    <n v="0"/>
  </r>
  <r>
    <s v="INCREMENTAL"/>
    <s v="Media"/>
    <m/>
    <m/>
    <m/>
    <m/>
    <x v="44"/>
    <x v="3"/>
    <s v="Brazil"/>
    <x v="27"/>
    <n v="0"/>
  </r>
  <r>
    <s v="INCREMENTAL"/>
    <s v="Media"/>
    <m/>
    <m/>
    <m/>
    <m/>
    <x v="45"/>
    <x v="0"/>
    <s v="Brazil"/>
    <x v="27"/>
    <n v="0"/>
  </r>
  <r>
    <s v="INCREMENTAL"/>
    <s v="Media"/>
    <m/>
    <m/>
    <m/>
    <m/>
    <x v="45"/>
    <x v="1"/>
    <s v="Brazil"/>
    <x v="27"/>
    <n v="0"/>
  </r>
  <r>
    <s v="INCREMENTAL"/>
    <s v="Media"/>
    <m/>
    <m/>
    <m/>
    <m/>
    <x v="45"/>
    <x v="2"/>
    <s v="Brazil"/>
    <x v="27"/>
    <n v="0"/>
  </r>
  <r>
    <s v="INCREMENTAL"/>
    <s v="Media"/>
    <m/>
    <m/>
    <m/>
    <m/>
    <x v="45"/>
    <x v="3"/>
    <s v="Brazil"/>
    <x v="27"/>
    <n v="0"/>
  </r>
  <r>
    <s v="BASE"/>
    <s v="BaseLine"/>
    <m/>
    <m/>
    <m/>
    <m/>
    <x v="46"/>
    <x v="0"/>
    <s v="Brazil"/>
    <x v="27"/>
    <n v="0"/>
  </r>
  <r>
    <s v="BASE"/>
    <s v="BaseLine"/>
    <m/>
    <m/>
    <m/>
    <m/>
    <x v="46"/>
    <x v="1"/>
    <s v="Brazil"/>
    <x v="27"/>
    <n v="0"/>
  </r>
  <r>
    <s v="BASE"/>
    <s v="BaseLine"/>
    <m/>
    <m/>
    <m/>
    <m/>
    <x v="46"/>
    <x v="2"/>
    <s v="Brazil"/>
    <x v="27"/>
    <n v="0"/>
  </r>
  <r>
    <s v="BASE"/>
    <s v="BaseLine"/>
    <m/>
    <m/>
    <m/>
    <m/>
    <x v="46"/>
    <x v="3"/>
    <s v="Brazil"/>
    <x v="27"/>
    <n v="0"/>
  </r>
  <r>
    <s v="INCREMENTAL"/>
    <s v="Media"/>
    <m/>
    <m/>
    <m/>
    <m/>
    <x v="47"/>
    <x v="0"/>
    <s v="Brazil"/>
    <x v="27"/>
    <n v="0"/>
  </r>
  <r>
    <s v="INCREMENTAL"/>
    <s v="Media"/>
    <m/>
    <m/>
    <m/>
    <m/>
    <x v="47"/>
    <x v="1"/>
    <s v="Brazil"/>
    <x v="27"/>
    <n v="0"/>
  </r>
  <r>
    <s v="INCREMENTAL"/>
    <s v="Media"/>
    <m/>
    <m/>
    <m/>
    <m/>
    <x v="47"/>
    <x v="2"/>
    <s v="Brazil"/>
    <x v="27"/>
    <n v="0"/>
  </r>
  <r>
    <s v="INCREMENTAL"/>
    <s v="Media"/>
    <m/>
    <m/>
    <m/>
    <m/>
    <x v="47"/>
    <x v="3"/>
    <s v="Brazil"/>
    <x v="27"/>
    <n v="0"/>
  </r>
  <r>
    <s v="INCREMENTAL"/>
    <s v="Media"/>
    <m/>
    <m/>
    <m/>
    <m/>
    <x v="48"/>
    <x v="0"/>
    <s v="Brazil"/>
    <x v="27"/>
    <n v="0"/>
  </r>
  <r>
    <s v="INCREMENTAL"/>
    <s v="Media"/>
    <m/>
    <m/>
    <m/>
    <m/>
    <x v="48"/>
    <x v="1"/>
    <s v="Brazil"/>
    <x v="27"/>
    <n v="0"/>
  </r>
  <r>
    <s v="INCREMENTAL"/>
    <s v="Media"/>
    <m/>
    <m/>
    <m/>
    <m/>
    <x v="48"/>
    <x v="2"/>
    <s v="Brazil"/>
    <x v="27"/>
    <n v="0"/>
  </r>
  <r>
    <s v="INCREMENTAL"/>
    <s v="Media"/>
    <m/>
    <m/>
    <m/>
    <m/>
    <x v="48"/>
    <x v="3"/>
    <s v="Brazil"/>
    <x v="27"/>
    <n v="0"/>
  </r>
  <r>
    <s v="INCREMENTAL"/>
    <s v="Media"/>
    <m/>
    <m/>
    <m/>
    <m/>
    <x v="49"/>
    <x v="0"/>
    <s v="Brazil"/>
    <x v="27"/>
    <n v="0"/>
  </r>
  <r>
    <s v="INCREMENTAL"/>
    <s v="Media"/>
    <m/>
    <m/>
    <m/>
    <m/>
    <x v="49"/>
    <x v="1"/>
    <s v="Brazil"/>
    <x v="27"/>
    <n v="0"/>
  </r>
  <r>
    <s v="INCREMENTAL"/>
    <s v="Media"/>
    <m/>
    <m/>
    <m/>
    <m/>
    <x v="49"/>
    <x v="2"/>
    <s v="Brazil"/>
    <x v="27"/>
    <n v="0"/>
  </r>
  <r>
    <s v="INCREMENTAL"/>
    <s v="Media"/>
    <m/>
    <m/>
    <m/>
    <m/>
    <x v="49"/>
    <x v="3"/>
    <s v="Brazil"/>
    <x v="27"/>
    <n v="0"/>
  </r>
  <r>
    <s v="BASE"/>
    <s v="BaseLine"/>
    <m/>
    <m/>
    <m/>
    <m/>
    <x v="50"/>
    <x v="0"/>
    <s v="Brazil"/>
    <x v="27"/>
    <n v="0"/>
  </r>
  <r>
    <s v="BASE"/>
    <s v="BaseLine"/>
    <m/>
    <m/>
    <m/>
    <m/>
    <x v="50"/>
    <x v="1"/>
    <s v="Brazil"/>
    <x v="27"/>
    <n v="0"/>
  </r>
  <r>
    <s v="BASE"/>
    <s v="BaseLine"/>
    <m/>
    <m/>
    <m/>
    <m/>
    <x v="50"/>
    <x v="2"/>
    <s v="Brazil"/>
    <x v="27"/>
    <n v="0"/>
  </r>
  <r>
    <s v="BASE"/>
    <s v="BaseLine"/>
    <m/>
    <m/>
    <m/>
    <m/>
    <x v="50"/>
    <x v="3"/>
    <s v="Brazil"/>
    <x v="27"/>
    <n v="0"/>
  </r>
  <r>
    <s v="BASE"/>
    <s v="BaseLine"/>
    <m/>
    <m/>
    <m/>
    <m/>
    <x v="51"/>
    <x v="0"/>
    <s v="Brazil"/>
    <x v="27"/>
    <n v="0"/>
  </r>
  <r>
    <s v="BASE"/>
    <s v="BaseLine"/>
    <m/>
    <m/>
    <m/>
    <m/>
    <x v="51"/>
    <x v="1"/>
    <s v="Brazil"/>
    <x v="27"/>
    <n v="0"/>
  </r>
  <r>
    <s v="BASE"/>
    <s v="BaseLine"/>
    <m/>
    <m/>
    <m/>
    <m/>
    <x v="51"/>
    <x v="2"/>
    <s v="Brazil"/>
    <x v="27"/>
    <n v="0"/>
  </r>
  <r>
    <s v="BASE"/>
    <s v="BaseLine"/>
    <m/>
    <m/>
    <m/>
    <m/>
    <x v="51"/>
    <x v="3"/>
    <s v="Brazil"/>
    <x v="27"/>
    <n v="0"/>
  </r>
  <r>
    <s v="INCREMENTAL"/>
    <s v="Media"/>
    <m/>
    <m/>
    <m/>
    <m/>
    <x v="52"/>
    <x v="0"/>
    <s v="Brazil"/>
    <x v="27"/>
    <n v="0"/>
  </r>
  <r>
    <s v="INCREMENTAL"/>
    <s v="Media"/>
    <m/>
    <m/>
    <m/>
    <m/>
    <x v="52"/>
    <x v="1"/>
    <s v="Brazil"/>
    <x v="27"/>
    <n v="0"/>
  </r>
  <r>
    <s v="INCREMENTAL"/>
    <s v="Media"/>
    <m/>
    <m/>
    <m/>
    <m/>
    <x v="52"/>
    <x v="2"/>
    <s v="Brazil"/>
    <x v="27"/>
    <n v="0"/>
  </r>
  <r>
    <s v="INCREMENTAL"/>
    <s v="Media"/>
    <m/>
    <m/>
    <m/>
    <m/>
    <x v="52"/>
    <x v="3"/>
    <s v="Brazil"/>
    <x v="27"/>
    <n v="0"/>
  </r>
  <r>
    <s v="BASE"/>
    <s v="BaseLine"/>
    <m/>
    <m/>
    <m/>
    <m/>
    <x v="53"/>
    <x v="0"/>
    <s v="Brazil"/>
    <x v="27"/>
    <n v="-120.258244759687"/>
  </r>
  <r>
    <s v="BASE"/>
    <s v="BaseLine"/>
    <m/>
    <m/>
    <m/>
    <m/>
    <x v="53"/>
    <x v="1"/>
    <s v="Brazil"/>
    <x v="27"/>
    <n v="-88.065760602595901"/>
  </r>
  <r>
    <s v="BASE"/>
    <s v="BaseLine"/>
    <m/>
    <m/>
    <m/>
    <m/>
    <x v="53"/>
    <x v="2"/>
    <s v="Brazil"/>
    <x v="27"/>
    <n v="-164.32725256315001"/>
  </r>
  <r>
    <s v="BASE"/>
    <s v="BaseLine"/>
    <m/>
    <m/>
    <m/>
    <m/>
    <x v="53"/>
    <x v="3"/>
    <s v="Brazil"/>
    <x v="27"/>
    <n v="-86.990470005560596"/>
  </r>
  <r>
    <s v="BASE"/>
    <s v="BaseLine"/>
    <m/>
    <m/>
    <m/>
    <m/>
    <x v="54"/>
    <x v="0"/>
    <s v="Brazil"/>
    <x v="27"/>
    <n v="-497.84610792261401"/>
  </r>
  <r>
    <s v="BASE"/>
    <s v="BaseLine"/>
    <m/>
    <m/>
    <m/>
    <m/>
    <x v="54"/>
    <x v="1"/>
    <s v="Brazil"/>
    <x v="27"/>
    <n v="-2484.9458397215099"/>
  </r>
  <r>
    <s v="BASE"/>
    <s v="BaseLine"/>
    <m/>
    <m/>
    <m/>
    <m/>
    <x v="54"/>
    <x v="2"/>
    <s v="Brazil"/>
    <x v="27"/>
    <n v="-2696.9833906547401"/>
  </r>
  <r>
    <s v="BASE"/>
    <s v="BaseLine"/>
    <m/>
    <m/>
    <m/>
    <m/>
    <x v="54"/>
    <x v="3"/>
    <s v="Brazil"/>
    <x v="27"/>
    <n v="-480.76539327429401"/>
  </r>
  <r>
    <s v="INCREMENTAL"/>
    <s v="Media"/>
    <m/>
    <m/>
    <m/>
    <m/>
    <x v="0"/>
    <x v="0"/>
    <s v="Brazil"/>
    <x v="28"/>
    <n v="0"/>
  </r>
  <r>
    <s v="INCREMENTAL"/>
    <s v="Media"/>
    <m/>
    <m/>
    <m/>
    <m/>
    <x v="0"/>
    <x v="1"/>
    <s v="Brazil"/>
    <x v="28"/>
    <n v="0"/>
  </r>
  <r>
    <s v="INCREMENTAL"/>
    <s v="Media"/>
    <m/>
    <m/>
    <m/>
    <m/>
    <x v="0"/>
    <x v="2"/>
    <s v="Brazil"/>
    <x v="28"/>
    <n v="0"/>
  </r>
  <r>
    <s v="INCREMENTAL"/>
    <s v="Media"/>
    <m/>
    <m/>
    <m/>
    <m/>
    <x v="0"/>
    <x v="3"/>
    <s v="Brazil"/>
    <x v="28"/>
    <n v="0"/>
  </r>
  <r>
    <s v="INCREMENTAL"/>
    <s v="Media"/>
    <m/>
    <m/>
    <m/>
    <m/>
    <x v="1"/>
    <x v="0"/>
    <s v="Brazil"/>
    <x v="28"/>
    <n v="0"/>
  </r>
  <r>
    <s v="INCREMENTAL"/>
    <s v="Media"/>
    <m/>
    <m/>
    <m/>
    <m/>
    <x v="1"/>
    <x v="1"/>
    <s v="Brazil"/>
    <x v="28"/>
    <n v="0"/>
  </r>
  <r>
    <s v="INCREMENTAL"/>
    <s v="Media"/>
    <m/>
    <m/>
    <m/>
    <m/>
    <x v="1"/>
    <x v="2"/>
    <s v="Brazil"/>
    <x v="28"/>
    <n v="0"/>
  </r>
  <r>
    <s v="INCREMENTAL"/>
    <s v="Media"/>
    <m/>
    <m/>
    <m/>
    <m/>
    <x v="1"/>
    <x v="3"/>
    <s v="Brazil"/>
    <x v="28"/>
    <n v="0"/>
  </r>
  <r>
    <s v="INCREMENTAL"/>
    <s v="Media"/>
    <m/>
    <m/>
    <m/>
    <m/>
    <x v="2"/>
    <x v="0"/>
    <s v="Brazil"/>
    <x v="28"/>
    <n v="0"/>
  </r>
  <r>
    <s v="INCREMENTAL"/>
    <s v="Media"/>
    <m/>
    <m/>
    <m/>
    <m/>
    <x v="2"/>
    <x v="1"/>
    <s v="Brazil"/>
    <x v="28"/>
    <n v="0"/>
  </r>
  <r>
    <s v="INCREMENTAL"/>
    <s v="Media"/>
    <m/>
    <m/>
    <m/>
    <m/>
    <x v="2"/>
    <x v="2"/>
    <s v="Brazil"/>
    <x v="28"/>
    <n v="0"/>
  </r>
  <r>
    <s v="INCREMENTAL"/>
    <s v="Media"/>
    <m/>
    <m/>
    <m/>
    <m/>
    <x v="2"/>
    <x v="3"/>
    <s v="Brazil"/>
    <x v="28"/>
    <n v="0"/>
  </r>
  <r>
    <s v="BASE"/>
    <s v="BaseLine"/>
    <m/>
    <m/>
    <m/>
    <m/>
    <x v="3"/>
    <x v="0"/>
    <s v="Brazil"/>
    <x v="28"/>
    <n v="0"/>
  </r>
  <r>
    <s v="BASE"/>
    <s v="BaseLine"/>
    <m/>
    <m/>
    <m/>
    <m/>
    <x v="3"/>
    <x v="1"/>
    <s v="Brazil"/>
    <x v="28"/>
    <n v="0"/>
  </r>
  <r>
    <s v="BASE"/>
    <s v="BaseLine"/>
    <m/>
    <m/>
    <m/>
    <m/>
    <x v="3"/>
    <x v="2"/>
    <s v="Brazil"/>
    <x v="28"/>
    <n v="0"/>
  </r>
  <r>
    <s v="BASE"/>
    <s v="BaseLine"/>
    <m/>
    <m/>
    <m/>
    <m/>
    <x v="3"/>
    <x v="3"/>
    <s v="Brazil"/>
    <x v="28"/>
    <n v="0"/>
  </r>
  <r>
    <s v="BASE"/>
    <s v="BaseLine"/>
    <m/>
    <m/>
    <m/>
    <m/>
    <x v="4"/>
    <x v="0"/>
    <s v="Brazil"/>
    <x v="28"/>
    <n v="0"/>
  </r>
  <r>
    <s v="BASE"/>
    <s v="BaseLine"/>
    <m/>
    <m/>
    <m/>
    <m/>
    <x v="4"/>
    <x v="1"/>
    <s v="Brazil"/>
    <x v="28"/>
    <n v="0"/>
  </r>
  <r>
    <s v="BASE"/>
    <s v="BaseLine"/>
    <m/>
    <m/>
    <m/>
    <m/>
    <x v="4"/>
    <x v="2"/>
    <s v="Brazil"/>
    <x v="28"/>
    <n v="0"/>
  </r>
  <r>
    <s v="BASE"/>
    <s v="BaseLine"/>
    <m/>
    <m/>
    <m/>
    <m/>
    <x v="4"/>
    <x v="3"/>
    <s v="Brazil"/>
    <x v="28"/>
    <n v="0"/>
  </r>
  <r>
    <s v="BASE"/>
    <s v="BaseLine"/>
    <m/>
    <m/>
    <m/>
    <m/>
    <x v="5"/>
    <x v="0"/>
    <s v="Brazil"/>
    <x v="28"/>
    <n v="0"/>
  </r>
  <r>
    <s v="BASE"/>
    <s v="BaseLine"/>
    <m/>
    <m/>
    <m/>
    <m/>
    <x v="5"/>
    <x v="1"/>
    <s v="Brazil"/>
    <x v="28"/>
    <n v="0"/>
  </r>
  <r>
    <s v="BASE"/>
    <s v="BaseLine"/>
    <m/>
    <m/>
    <m/>
    <m/>
    <x v="5"/>
    <x v="2"/>
    <s v="Brazil"/>
    <x v="28"/>
    <n v="0"/>
  </r>
  <r>
    <s v="BASE"/>
    <s v="BaseLine"/>
    <m/>
    <m/>
    <m/>
    <m/>
    <x v="5"/>
    <x v="3"/>
    <s v="Brazil"/>
    <x v="28"/>
    <n v="0"/>
  </r>
  <r>
    <s v="BASE"/>
    <s v="BaseLine"/>
    <m/>
    <m/>
    <m/>
    <m/>
    <x v="6"/>
    <x v="0"/>
    <s v="Brazil"/>
    <x v="28"/>
    <n v="0"/>
  </r>
  <r>
    <s v="BASE"/>
    <s v="BaseLine"/>
    <m/>
    <m/>
    <m/>
    <m/>
    <x v="6"/>
    <x v="1"/>
    <s v="Brazil"/>
    <x v="28"/>
    <n v="0"/>
  </r>
  <r>
    <s v="BASE"/>
    <s v="BaseLine"/>
    <m/>
    <m/>
    <m/>
    <m/>
    <x v="6"/>
    <x v="2"/>
    <s v="Brazil"/>
    <x v="28"/>
    <n v="0"/>
  </r>
  <r>
    <s v="BASE"/>
    <s v="BaseLine"/>
    <m/>
    <m/>
    <m/>
    <m/>
    <x v="6"/>
    <x v="3"/>
    <s v="Brazil"/>
    <x v="28"/>
    <n v="0"/>
  </r>
  <r>
    <s v="BASE"/>
    <s v="BaseLine"/>
    <m/>
    <m/>
    <m/>
    <m/>
    <x v="7"/>
    <x v="0"/>
    <s v="Brazil"/>
    <x v="28"/>
    <n v="0"/>
  </r>
  <r>
    <s v="BASE"/>
    <s v="BaseLine"/>
    <m/>
    <m/>
    <m/>
    <m/>
    <x v="7"/>
    <x v="1"/>
    <s v="Brazil"/>
    <x v="28"/>
    <n v="0"/>
  </r>
  <r>
    <s v="BASE"/>
    <s v="BaseLine"/>
    <m/>
    <m/>
    <m/>
    <m/>
    <x v="7"/>
    <x v="2"/>
    <s v="Brazil"/>
    <x v="28"/>
    <n v="0"/>
  </r>
  <r>
    <s v="BASE"/>
    <s v="BaseLine"/>
    <m/>
    <m/>
    <m/>
    <m/>
    <x v="7"/>
    <x v="3"/>
    <s v="Brazil"/>
    <x v="28"/>
    <n v="0"/>
  </r>
  <r>
    <s v="BASE"/>
    <s v="BaseLine"/>
    <m/>
    <m/>
    <m/>
    <m/>
    <x v="8"/>
    <x v="0"/>
    <s v="Brazil"/>
    <x v="28"/>
    <n v="603.92894959318801"/>
  </r>
  <r>
    <s v="BASE"/>
    <s v="BaseLine"/>
    <m/>
    <m/>
    <m/>
    <m/>
    <x v="8"/>
    <x v="1"/>
    <s v="Brazil"/>
    <x v="28"/>
    <n v="0"/>
  </r>
  <r>
    <s v="BASE"/>
    <s v="BaseLine"/>
    <m/>
    <m/>
    <m/>
    <m/>
    <x v="8"/>
    <x v="2"/>
    <s v="Brazil"/>
    <x v="28"/>
    <n v="0"/>
  </r>
  <r>
    <s v="BASE"/>
    <s v="BaseLine"/>
    <m/>
    <m/>
    <m/>
    <m/>
    <x v="8"/>
    <x v="3"/>
    <s v="Brazil"/>
    <x v="28"/>
    <n v="0"/>
  </r>
  <r>
    <s v="INCREMENTAL"/>
    <s v="Media"/>
    <m/>
    <m/>
    <m/>
    <m/>
    <x v="9"/>
    <x v="0"/>
    <s v="Brazil"/>
    <x v="28"/>
    <n v="0"/>
  </r>
  <r>
    <s v="INCREMENTAL"/>
    <s v="Media"/>
    <m/>
    <m/>
    <m/>
    <m/>
    <x v="9"/>
    <x v="1"/>
    <s v="Brazil"/>
    <x v="28"/>
    <n v="0"/>
  </r>
  <r>
    <s v="INCREMENTAL"/>
    <s v="Media"/>
    <m/>
    <m/>
    <m/>
    <m/>
    <x v="9"/>
    <x v="2"/>
    <s v="Brazil"/>
    <x v="28"/>
    <n v="0"/>
  </r>
  <r>
    <s v="INCREMENTAL"/>
    <s v="Media"/>
    <m/>
    <m/>
    <m/>
    <m/>
    <x v="9"/>
    <x v="3"/>
    <s v="Brazil"/>
    <x v="28"/>
    <n v="0"/>
  </r>
  <r>
    <s v="BASE"/>
    <s v="Price"/>
    <m/>
    <m/>
    <m/>
    <m/>
    <x v="10"/>
    <x v="0"/>
    <s v="Brazil"/>
    <x v="28"/>
    <n v="-1259.8938618760901"/>
  </r>
  <r>
    <s v="BASE"/>
    <s v="Price"/>
    <m/>
    <m/>
    <m/>
    <m/>
    <x v="10"/>
    <x v="1"/>
    <s v="Brazil"/>
    <x v="28"/>
    <n v="0"/>
  </r>
  <r>
    <s v="BASE"/>
    <s v="Price"/>
    <m/>
    <m/>
    <m/>
    <m/>
    <x v="10"/>
    <x v="2"/>
    <s v="Brazil"/>
    <x v="28"/>
    <n v="0"/>
  </r>
  <r>
    <s v="BASE"/>
    <s v="Price"/>
    <m/>
    <m/>
    <m/>
    <m/>
    <x v="10"/>
    <x v="3"/>
    <s v="Brazil"/>
    <x v="28"/>
    <n v="0"/>
  </r>
  <r>
    <s v="BASE"/>
    <s v="Price"/>
    <m/>
    <m/>
    <m/>
    <m/>
    <x v="11"/>
    <x v="0"/>
    <s v="Brazil"/>
    <x v="28"/>
    <n v="0"/>
  </r>
  <r>
    <s v="BASE"/>
    <s v="Price"/>
    <m/>
    <m/>
    <m/>
    <m/>
    <x v="11"/>
    <x v="1"/>
    <s v="Brazil"/>
    <x v="28"/>
    <n v="0"/>
  </r>
  <r>
    <s v="BASE"/>
    <s v="Price"/>
    <m/>
    <m/>
    <m/>
    <m/>
    <x v="11"/>
    <x v="2"/>
    <s v="Brazil"/>
    <x v="28"/>
    <n v="0"/>
  </r>
  <r>
    <s v="BASE"/>
    <s v="Price"/>
    <m/>
    <m/>
    <m/>
    <m/>
    <x v="11"/>
    <x v="3"/>
    <s v="Brazil"/>
    <x v="28"/>
    <n v="0"/>
  </r>
  <r>
    <s v="BASE"/>
    <s v="BaseLine"/>
    <m/>
    <m/>
    <m/>
    <m/>
    <x v="12"/>
    <x v="0"/>
    <s v="Brazil"/>
    <x v="28"/>
    <n v="400.47570664808302"/>
  </r>
  <r>
    <s v="BASE"/>
    <s v="BaseLine"/>
    <m/>
    <m/>
    <m/>
    <m/>
    <x v="12"/>
    <x v="1"/>
    <s v="Brazil"/>
    <x v="28"/>
    <n v="721.96071388479595"/>
  </r>
  <r>
    <s v="BASE"/>
    <s v="BaseLine"/>
    <m/>
    <m/>
    <m/>
    <m/>
    <x v="12"/>
    <x v="2"/>
    <s v="Brazil"/>
    <x v="28"/>
    <n v="885.087105418958"/>
  </r>
  <r>
    <s v="BASE"/>
    <s v="BaseLine"/>
    <m/>
    <m/>
    <m/>
    <m/>
    <x v="12"/>
    <x v="3"/>
    <s v="Brazil"/>
    <x v="28"/>
    <n v="23.442499489017202"/>
  </r>
  <r>
    <s v="INCREMENTAL"/>
    <s v="Media"/>
    <m/>
    <m/>
    <m/>
    <m/>
    <x v="13"/>
    <x v="0"/>
    <s v="Brazil"/>
    <x v="28"/>
    <n v="91.606689797235603"/>
  </r>
  <r>
    <s v="INCREMENTAL"/>
    <s v="Media"/>
    <m/>
    <m/>
    <m/>
    <m/>
    <x v="13"/>
    <x v="1"/>
    <s v="Brazil"/>
    <x v="28"/>
    <n v="113.482349584883"/>
  </r>
  <r>
    <s v="INCREMENTAL"/>
    <s v="Media"/>
    <m/>
    <m/>
    <m/>
    <m/>
    <x v="13"/>
    <x v="2"/>
    <s v="Brazil"/>
    <x v="28"/>
    <n v="100.86733897121699"/>
  </r>
  <r>
    <s v="INCREMENTAL"/>
    <s v="Media"/>
    <m/>
    <m/>
    <m/>
    <m/>
    <x v="13"/>
    <x v="3"/>
    <s v="Brazil"/>
    <x v="28"/>
    <n v="0"/>
  </r>
  <r>
    <s v="INCREMENTAL"/>
    <s v="Media"/>
    <m/>
    <m/>
    <m/>
    <m/>
    <x v="14"/>
    <x v="0"/>
    <s v="Brazil"/>
    <x v="28"/>
    <n v="0"/>
  </r>
  <r>
    <s v="INCREMENTAL"/>
    <s v="Media"/>
    <m/>
    <m/>
    <m/>
    <m/>
    <x v="14"/>
    <x v="1"/>
    <s v="Brazil"/>
    <x v="28"/>
    <n v="0"/>
  </r>
  <r>
    <s v="INCREMENTAL"/>
    <s v="Media"/>
    <m/>
    <m/>
    <m/>
    <m/>
    <x v="14"/>
    <x v="2"/>
    <s v="Brazil"/>
    <x v="28"/>
    <n v="0"/>
  </r>
  <r>
    <s v="INCREMENTAL"/>
    <s v="Media"/>
    <m/>
    <m/>
    <m/>
    <m/>
    <x v="14"/>
    <x v="3"/>
    <s v="Brazil"/>
    <x v="28"/>
    <n v="0"/>
  </r>
  <r>
    <s v="INCREMENTAL"/>
    <s v="Media"/>
    <m/>
    <m/>
    <m/>
    <m/>
    <x v="15"/>
    <x v="0"/>
    <s v="Brazil"/>
    <x v="28"/>
    <n v="5.57688936287808"/>
  </r>
  <r>
    <s v="INCREMENTAL"/>
    <s v="Media"/>
    <m/>
    <m/>
    <m/>
    <m/>
    <x v="15"/>
    <x v="1"/>
    <s v="Brazil"/>
    <x v="28"/>
    <n v="5.1608738250832298"/>
  </r>
  <r>
    <s v="INCREMENTAL"/>
    <s v="Media"/>
    <m/>
    <m/>
    <m/>
    <m/>
    <x v="15"/>
    <x v="2"/>
    <s v="Brazil"/>
    <x v="28"/>
    <n v="3.5206612655212801"/>
  </r>
  <r>
    <s v="INCREMENTAL"/>
    <s v="Media"/>
    <m/>
    <m/>
    <m/>
    <m/>
    <x v="15"/>
    <x v="3"/>
    <s v="Brazil"/>
    <x v="28"/>
    <n v="0"/>
  </r>
  <r>
    <s v="INCREMENTAL"/>
    <s v="Media"/>
    <m/>
    <m/>
    <m/>
    <m/>
    <x v="16"/>
    <x v="0"/>
    <s v="Brazil"/>
    <x v="28"/>
    <n v="0"/>
  </r>
  <r>
    <s v="INCREMENTAL"/>
    <s v="Media"/>
    <m/>
    <m/>
    <m/>
    <m/>
    <x v="16"/>
    <x v="1"/>
    <s v="Brazil"/>
    <x v="28"/>
    <n v="0"/>
  </r>
  <r>
    <s v="INCREMENTAL"/>
    <s v="Media"/>
    <m/>
    <m/>
    <m/>
    <m/>
    <x v="16"/>
    <x v="2"/>
    <s v="Brazil"/>
    <x v="28"/>
    <n v="0"/>
  </r>
  <r>
    <s v="INCREMENTAL"/>
    <s v="Media"/>
    <m/>
    <m/>
    <m/>
    <m/>
    <x v="16"/>
    <x v="3"/>
    <s v="Brazil"/>
    <x v="28"/>
    <n v="0"/>
  </r>
  <r>
    <s v="INCREMENTAL"/>
    <s v="Media"/>
    <m/>
    <m/>
    <m/>
    <m/>
    <x v="17"/>
    <x v="0"/>
    <s v="Brazil"/>
    <x v="28"/>
    <n v="428.39292052575303"/>
  </r>
  <r>
    <s v="INCREMENTAL"/>
    <s v="Media"/>
    <m/>
    <m/>
    <m/>
    <m/>
    <x v="17"/>
    <x v="1"/>
    <s v="Brazil"/>
    <x v="28"/>
    <n v="262.67360186261402"/>
  </r>
  <r>
    <s v="INCREMENTAL"/>
    <s v="Media"/>
    <m/>
    <m/>
    <m/>
    <m/>
    <x v="17"/>
    <x v="2"/>
    <s v="Brazil"/>
    <x v="28"/>
    <n v="263.63380784305099"/>
  </r>
  <r>
    <s v="INCREMENTAL"/>
    <s v="Media"/>
    <m/>
    <m/>
    <m/>
    <m/>
    <x v="17"/>
    <x v="3"/>
    <s v="Brazil"/>
    <x v="28"/>
    <n v="0"/>
  </r>
  <r>
    <s v="INCREMENTAL"/>
    <s v="Media"/>
    <m/>
    <m/>
    <m/>
    <m/>
    <x v="18"/>
    <x v="0"/>
    <s v="Brazil"/>
    <x v="28"/>
    <n v="0"/>
  </r>
  <r>
    <s v="INCREMENTAL"/>
    <s v="Media"/>
    <m/>
    <m/>
    <m/>
    <m/>
    <x v="18"/>
    <x v="1"/>
    <s v="Brazil"/>
    <x v="28"/>
    <n v="0"/>
  </r>
  <r>
    <s v="INCREMENTAL"/>
    <s v="Media"/>
    <m/>
    <m/>
    <m/>
    <m/>
    <x v="18"/>
    <x v="2"/>
    <s v="Brazil"/>
    <x v="28"/>
    <n v="0"/>
  </r>
  <r>
    <s v="INCREMENTAL"/>
    <s v="Media"/>
    <m/>
    <m/>
    <m/>
    <m/>
    <x v="18"/>
    <x v="3"/>
    <s v="Brazil"/>
    <x v="28"/>
    <n v="0"/>
  </r>
  <r>
    <s v="INCREMENTAL"/>
    <s v="Media"/>
    <m/>
    <m/>
    <m/>
    <m/>
    <x v="19"/>
    <x v="0"/>
    <s v="Brazil"/>
    <x v="28"/>
    <n v="16.7569031393251"/>
  </r>
  <r>
    <s v="INCREMENTAL"/>
    <s v="Media"/>
    <m/>
    <m/>
    <m/>
    <m/>
    <x v="19"/>
    <x v="1"/>
    <s v="Brazil"/>
    <x v="28"/>
    <n v="19.054675163516901"/>
  </r>
  <r>
    <s v="INCREMENTAL"/>
    <s v="Media"/>
    <m/>
    <m/>
    <m/>
    <m/>
    <x v="19"/>
    <x v="2"/>
    <s v="Brazil"/>
    <x v="28"/>
    <n v="17.968225469530601"/>
  </r>
  <r>
    <s v="INCREMENTAL"/>
    <s v="Media"/>
    <m/>
    <m/>
    <m/>
    <m/>
    <x v="19"/>
    <x v="3"/>
    <s v="Brazil"/>
    <x v="28"/>
    <n v="0"/>
  </r>
  <r>
    <s v="INCREMENTAL"/>
    <s v="Media"/>
    <m/>
    <m/>
    <m/>
    <m/>
    <x v="20"/>
    <x v="0"/>
    <s v="Brazil"/>
    <x v="28"/>
    <n v="0"/>
  </r>
  <r>
    <s v="INCREMENTAL"/>
    <s v="Media"/>
    <m/>
    <m/>
    <m/>
    <m/>
    <x v="20"/>
    <x v="1"/>
    <s v="Brazil"/>
    <x v="28"/>
    <n v="0"/>
  </r>
  <r>
    <s v="INCREMENTAL"/>
    <s v="Media"/>
    <m/>
    <m/>
    <m/>
    <m/>
    <x v="20"/>
    <x v="2"/>
    <s v="Brazil"/>
    <x v="28"/>
    <n v="0"/>
  </r>
  <r>
    <s v="INCREMENTAL"/>
    <s v="Media"/>
    <m/>
    <m/>
    <m/>
    <m/>
    <x v="20"/>
    <x v="3"/>
    <s v="Brazil"/>
    <x v="28"/>
    <n v="0"/>
  </r>
  <r>
    <s v="INCREMENTAL"/>
    <s v="Media"/>
    <m/>
    <m/>
    <m/>
    <m/>
    <x v="21"/>
    <x v="0"/>
    <s v="Brazil"/>
    <x v="28"/>
    <n v="30.7518628875908"/>
  </r>
  <r>
    <s v="INCREMENTAL"/>
    <s v="Media"/>
    <m/>
    <m/>
    <m/>
    <m/>
    <x v="21"/>
    <x v="1"/>
    <s v="Brazil"/>
    <x v="28"/>
    <n v="30.0339410146569"/>
  </r>
  <r>
    <s v="INCREMENTAL"/>
    <s v="Media"/>
    <m/>
    <m/>
    <m/>
    <m/>
    <x v="21"/>
    <x v="2"/>
    <s v="Brazil"/>
    <x v="28"/>
    <n v="28.4905505775858"/>
  </r>
  <r>
    <s v="INCREMENTAL"/>
    <s v="Media"/>
    <m/>
    <m/>
    <m/>
    <m/>
    <x v="21"/>
    <x v="3"/>
    <s v="Brazil"/>
    <x v="28"/>
    <n v="0"/>
  </r>
  <r>
    <s v="INCREMENTAL"/>
    <s v="Media"/>
    <m/>
    <m/>
    <m/>
    <m/>
    <x v="22"/>
    <x v="0"/>
    <s v="Brazil"/>
    <x v="28"/>
    <n v="0"/>
  </r>
  <r>
    <s v="INCREMENTAL"/>
    <s v="Media"/>
    <m/>
    <m/>
    <m/>
    <m/>
    <x v="22"/>
    <x v="1"/>
    <s v="Brazil"/>
    <x v="28"/>
    <n v="0"/>
  </r>
  <r>
    <s v="INCREMENTAL"/>
    <s v="Media"/>
    <m/>
    <m/>
    <m/>
    <m/>
    <x v="22"/>
    <x v="2"/>
    <s v="Brazil"/>
    <x v="28"/>
    <n v="0"/>
  </r>
  <r>
    <s v="INCREMENTAL"/>
    <s v="Media"/>
    <m/>
    <m/>
    <m/>
    <m/>
    <x v="22"/>
    <x v="3"/>
    <s v="Brazil"/>
    <x v="28"/>
    <n v="0"/>
  </r>
  <r>
    <s v="INCREMENTAL"/>
    <s v="Media"/>
    <m/>
    <m/>
    <m/>
    <m/>
    <x v="23"/>
    <x v="0"/>
    <s v="Brazil"/>
    <x v="28"/>
    <n v="0"/>
  </r>
  <r>
    <s v="INCREMENTAL"/>
    <s v="Media"/>
    <m/>
    <m/>
    <m/>
    <m/>
    <x v="23"/>
    <x v="1"/>
    <s v="Brazil"/>
    <x v="28"/>
    <n v="0"/>
  </r>
  <r>
    <s v="INCREMENTAL"/>
    <s v="Media"/>
    <m/>
    <m/>
    <m/>
    <m/>
    <x v="23"/>
    <x v="2"/>
    <s v="Brazil"/>
    <x v="28"/>
    <n v="0"/>
  </r>
  <r>
    <s v="INCREMENTAL"/>
    <s v="Media"/>
    <m/>
    <m/>
    <m/>
    <m/>
    <x v="23"/>
    <x v="3"/>
    <s v="Brazil"/>
    <x v="28"/>
    <n v="0"/>
  </r>
  <r>
    <s v="INCREMENTAL"/>
    <s v="Media"/>
    <m/>
    <m/>
    <m/>
    <m/>
    <x v="24"/>
    <x v="0"/>
    <s v="Brazil"/>
    <x v="28"/>
    <n v="0"/>
  </r>
  <r>
    <s v="INCREMENTAL"/>
    <s v="Media"/>
    <m/>
    <m/>
    <m/>
    <m/>
    <x v="24"/>
    <x v="1"/>
    <s v="Brazil"/>
    <x v="28"/>
    <n v="0"/>
  </r>
  <r>
    <s v="INCREMENTAL"/>
    <s v="Media"/>
    <m/>
    <m/>
    <m/>
    <m/>
    <x v="24"/>
    <x v="2"/>
    <s v="Brazil"/>
    <x v="28"/>
    <n v="0"/>
  </r>
  <r>
    <s v="INCREMENTAL"/>
    <s v="Media"/>
    <m/>
    <m/>
    <m/>
    <m/>
    <x v="24"/>
    <x v="3"/>
    <s v="Brazil"/>
    <x v="28"/>
    <n v="0"/>
  </r>
  <r>
    <s v="BASE"/>
    <s v="BaseLine"/>
    <m/>
    <m/>
    <m/>
    <m/>
    <x v="25"/>
    <x v="0"/>
    <s v="Brazil"/>
    <x v="28"/>
    <n v="0"/>
  </r>
  <r>
    <s v="BASE"/>
    <s v="BaseLine"/>
    <m/>
    <m/>
    <m/>
    <m/>
    <x v="25"/>
    <x v="1"/>
    <s v="Brazil"/>
    <x v="28"/>
    <n v="288.27372150068402"/>
  </r>
  <r>
    <s v="BASE"/>
    <s v="BaseLine"/>
    <m/>
    <m/>
    <m/>
    <m/>
    <x v="25"/>
    <x v="2"/>
    <s v="Brazil"/>
    <x v="28"/>
    <n v="0"/>
  </r>
  <r>
    <s v="BASE"/>
    <s v="BaseLine"/>
    <m/>
    <m/>
    <m/>
    <m/>
    <x v="25"/>
    <x v="3"/>
    <s v="Brazil"/>
    <x v="28"/>
    <n v="0"/>
  </r>
  <r>
    <s v="BASE"/>
    <s v="BaseLine"/>
    <m/>
    <m/>
    <m/>
    <m/>
    <x v="26"/>
    <x v="0"/>
    <s v="Brazil"/>
    <x v="28"/>
    <n v="0"/>
  </r>
  <r>
    <s v="BASE"/>
    <s v="BaseLine"/>
    <m/>
    <m/>
    <m/>
    <m/>
    <x v="26"/>
    <x v="1"/>
    <s v="Brazil"/>
    <x v="28"/>
    <n v="0"/>
  </r>
  <r>
    <s v="BASE"/>
    <s v="BaseLine"/>
    <m/>
    <m/>
    <m/>
    <m/>
    <x v="26"/>
    <x v="2"/>
    <s v="Brazil"/>
    <x v="28"/>
    <n v="0"/>
  </r>
  <r>
    <s v="BASE"/>
    <s v="BaseLine"/>
    <m/>
    <m/>
    <m/>
    <m/>
    <x v="26"/>
    <x v="3"/>
    <s v="Brazil"/>
    <x v="28"/>
    <n v="0"/>
  </r>
  <r>
    <s v="INCREMENTAL"/>
    <s v="Media"/>
    <m/>
    <m/>
    <m/>
    <m/>
    <x v="27"/>
    <x v="0"/>
    <s v="Brazil"/>
    <x v="28"/>
    <n v="0"/>
  </r>
  <r>
    <s v="INCREMENTAL"/>
    <s v="Media"/>
    <m/>
    <m/>
    <m/>
    <m/>
    <x v="27"/>
    <x v="1"/>
    <s v="Brazil"/>
    <x v="28"/>
    <n v="0"/>
  </r>
  <r>
    <s v="INCREMENTAL"/>
    <s v="Media"/>
    <m/>
    <m/>
    <m/>
    <m/>
    <x v="27"/>
    <x v="2"/>
    <s v="Brazil"/>
    <x v="28"/>
    <n v="0"/>
  </r>
  <r>
    <s v="INCREMENTAL"/>
    <s v="Media"/>
    <m/>
    <m/>
    <m/>
    <m/>
    <x v="27"/>
    <x v="3"/>
    <s v="Brazil"/>
    <x v="28"/>
    <n v="0"/>
  </r>
  <r>
    <s v="INCREMENTAL"/>
    <s v="Media"/>
    <m/>
    <m/>
    <m/>
    <m/>
    <x v="28"/>
    <x v="0"/>
    <s v="Brazil"/>
    <x v="28"/>
    <n v="0"/>
  </r>
  <r>
    <s v="INCREMENTAL"/>
    <s v="Media"/>
    <m/>
    <m/>
    <m/>
    <m/>
    <x v="28"/>
    <x v="1"/>
    <s v="Brazil"/>
    <x v="28"/>
    <n v="0"/>
  </r>
  <r>
    <s v="INCREMENTAL"/>
    <s v="Media"/>
    <m/>
    <m/>
    <m/>
    <m/>
    <x v="28"/>
    <x v="2"/>
    <s v="Brazil"/>
    <x v="28"/>
    <n v="0"/>
  </r>
  <r>
    <s v="INCREMENTAL"/>
    <s v="Media"/>
    <m/>
    <m/>
    <m/>
    <m/>
    <x v="28"/>
    <x v="3"/>
    <s v="Brazil"/>
    <x v="28"/>
    <n v="0"/>
  </r>
  <r>
    <s v="BASE"/>
    <s v="BaseLine"/>
    <m/>
    <m/>
    <m/>
    <m/>
    <x v="29"/>
    <x v="0"/>
    <s v="Brazil"/>
    <x v="28"/>
    <n v="0"/>
  </r>
  <r>
    <s v="BASE"/>
    <s v="BaseLine"/>
    <m/>
    <m/>
    <m/>
    <m/>
    <x v="29"/>
    <x v="1"/>
    <s v="Brazil"/>
    <x v="28"/>
    <n v="440.86617239230799"/>
  </r>
  <r>
    <s v="BASE"/>
    <s v="BaseLine"/>
    <m/>
    <m/>
    <m/>
    <m/>
    <x v="29"/>
    <x v="2"/>
    <s v="Brazil"/>
    <x v="28"/>
    <n v="0"/>
  </r>
  <r>
    <s v="BASE"/>
    <s v="BaseLine"/>
    <m/>
    <m/>
    <m/>
    <m/>
    <x v="29"/>
    <x v="3"/>
    <s v="Brazil"/>
    <x v="28"/>
    <n v="0"/>
  </r>
  <r>
    <s v="BASE"/>
    <s v="BaseLine"/>
    <m/>
    <m/>
    <m/>
    <m/>
    <x v="30"/>
    <x v="0"/>
    <s v="Brazil"/>
    <x v="28"/>
    <n v="0"/>
  </r>
  <r>
    <s v="BASE"/>
    <s v="BaseLine"/>
    <m/>
    <m/>
    <m/>
    <m/>
    <x v="30"/>
    <x v="1"/>
    <s v="Brazil"/>
    <x v="28"/>
    <n v="947.46850179949604"/>
  </r>
  <r>
    <s v="BASE"/>
    <s v="BaseLine"/>
    <m/>
    <m/>
    <m/>
    <m/>
    <x v="30"/>
    <x v="2"/>
    <s v="Brazil"/>
    <x v="28"/>
    <n v="0"/>
  </r>
  <r>
    <s v="BASE"/>
    <s v="BaseLine"/>
    <m/>
    <m/>
    <m/>
    <m/>
    <x v="30"/>
    <x v="3"/>
    <s v="Brazil"/>
    <x v="28"/>
    <n v="0"/>
  </r>
  <r>
    <s v="INCREMENTAL"/>
    <s v="Media"/>
    <m/>
    <m/>
    <m/>
    <m/>
    <x v="31"/>
    <x v="0"/>
    <s v="Brazil"/>
    <x v="28"/>
    <n v="0"/>
  </r>
  <r>
    <s v="INCREMENTAL"/>
    <s v="Media"/>
    <m/>
    <m/>
    <m/>
    <m/>
    <x v="31"/>
    <x v="1"/>
    <s v="Brazil"/>
    <x v="28"/>
    <n v="0"/>
  </r>
  <r>
    <s v="INCREMENTAL"/>
    <s v="Media"/>
    <m/>
    <m/>
    <m/>
    <m/>
    <x v="31"/>
    <x v="2"/>
    <s v="Brazil"/>
    <x v="28"/>
    <n v="0"/>
  </r>
  <r>
    <s v="INCREMENTAL"/>
    <s v="Media"/>
    <m/>
    <m/>
    <m/>
    <m/>
    <x v="31"/>
    <x v="3"/>
    <s v="Brazil"/>
    <x v="28"/>
    <n v="0"/>
  </r>
  <r>
    <m/>
    <m/>
    <m/>
    <m/>
    <m/>
    <m/>
    <x v="32"/>
    <x v="0"/>
    <s v="Brazil"/>
    <x v="28"/>
    <n v="1288.8368238743701"/>
  </r>
  <r>
    <m/>
    <m/>
    <m/>
    <m/>
    <m/>
    <m/>
    <x v="32"/>
    <x v="1"/>
    <s v="Brazil"/>
    <x v="28"/>
    <n v="943.82215052234096"/>
  </r>
  <r>
    <m/>
    <m/>
    <m/>
    <m/>
    <m/>
    <m/>
    <x v="32"/>
    <x v="2"/>
    <s v="Brazil"/>
    <x v="28"/>
    <n v="1761.1350863528301"/>
  </r>
  <r>
    <m/>
    <m/>
    <m/>
    <m/>
    <m/>
    <m/>
    <x v="32"/>
    <x v="3"/>
    <s v="Brazil"/>
    <x v="28"/>
    <n v="932.29799996955103"/>
  </r>
  <r>
    <s v="BASE"/>
    <s v="BaseLine"/>
    <m/>
    <m/>
    <m/>
    <m/>
    <x v="33"/>
    <x v="0"/>
    <s v="Brazil"/>
    <x v="28"/>
    <n v="-270.31136541974701"/>
  </r>
  <r>
    <s v="BASE"/>
    <s v="BaseLine"/>
    <m/>
    <m/>
    <m/>
    <m/>
    <x v="33"/>
    <x v="1"/>
    <s v="Brazil"/>
    <x v="28"/>
    <n v="-735.82222462444201"/>
  </r>
  <r>
    <s v="BASE"/>
    <s v="BaseLine"/>
    <m/>
    <m/>
    <m/>
    <m/>
    <x v="33"/>
    <x v="2"/>
    <s v="Brazil"/>
    <x v="28"/>
    <n v="-367.353154344122"/>
  </r>
  <r>
    <s v="BASE"/>
    <s v="BaseLine"/>
    <m/>
    <m/>
    <m/>
    <m/>
    <x v="33"/>
    <x v="3"/>
    <s v="Brazil"/>
    <x v="28"/>
    <n v="-229.44437440593001"/>
  </r>
  <r>
    <s v="BASE"/>
    <s v="BaseLine"/>
    <m/>
    <m/>
    <m/>
    <m/>
    <x v="34"/>
    <x v="0"/>
    <s v="Brazil"/>
    <x v="28"/>
    <n v="0"/>
  </r>
  <r>
    <s v="BASE"/>
    <s v="BaseLine"/>
    <m/>
    <m/>
    <m/>
    <m/>
    <x v="34"/>
    <x v="1"/>
    <s v="Brazil"/>
    <x v="28"/>
    <n v="0"/>
  </r>
  <r>
    <s v="BASE"/>
    <s v="BaseLine"/>
    <m/>
    <m/>
    <m/>
    <m/>
    <x v="34"/>
    <x v="2"/>
    <s v="Brazil"/>
    <x v="28"/>
    <n v="0"/>
  </r>
  <r>
    <s v="BASE"/>
    <s v="BaseLine"/>
    <m/>
    <m/>
    <m/>
    <m/>
    <x v="34"/>
    <x v="3"/>
    <s v="Brazil"/>
    <x v="28"/>
    <n v="0"/>
  </r>
  <r>
    <s v="BASE"/>
    <s v="BaseLine"/>
    <s v="NY"/>
    <m/>
    <m/>
    <m/>
    <x v="35"/>
    <x v="0"/>
    <s v="Brazil"/>
    <x v="28"/>
    <n v="0"/>
  </r>
  <r>
    <s v="BASE"/>
    <s v="BaseLine"/>
    <s v="NY"/>
    <m/>
    <m/>
    <m/>
    <x v="35"/>
    <x v="1"/>
    <s v="Brazil"/>
    <x v="28"/>
    <n v="0"/>
  </r>
  <r>
    <s v="BASE"/>
    <s v="BaseLine"/>
    <s v="NY"/>
    <m/>
    <m/>
    <m/>
    <x v="35"/>
    <x v="2"/>
    <s v="Brazil"/>
    <x v="28"/>
    <n v="0"/>
  </r>
  <r>
    <s v="BASE"/>
    <s v="BaseLine"/>
    <s v="NY"/>
    <m/>
    <m/>
    <m/>
    <x v="35"/>
    <x v="3"/>
    <s v="Brazil"/>
    <x v="28"/>
    <n v="0"/>
  </r>
  <r>
    <s v="BASE"/>
    <s v="BaseLine"/>
    <s v="PL_Dummy"/>
    <m/>
    <m/>
    <m/>
    <x v="36"/>
    <x v="0"/>
    <s v="Brazil"/>
    <x v="28"/>
    <n v="0"/>
  </r>
  <r>
    <s v="BASE"/>
    <s v="BaseLine"/>
    <s v="PL_Dummy"/>
    <m/>
    <m/>
    <m/>
    <x v="36"/>
    <x v="1"/>
    <s v="Brazil"/>
    <x v="28"/>
    <n v="0"/>
  </r>
  <r>
    <s v="BASE"/>
    <s v="BaseLine"/>
    <s v="PL_Dummy"/>
    <m/>
    <m/>
    <m/>
    <x v="36"/>
    <x v="2"/>
    <s v="Brazil"/>
    <x v="28"/>
    <n v="0"/>
  </r>
  <r>
    <s v="BASE"/>
    <s v="BaseLine"/>
    <s v="PL_Dummy"/>
    <m/>
    <m/>
    <m/>
    <x v="36"/>
    <x v="3"/>
    <s v="Brazil"/>
    <x v="28"/>
    <n v="0"/>
  </r>
  <r>
    <s v="BASE"/>
    <s v="BaseLine"/>
    <s v="PL_Dummy"/>
    <m/>
    <m/>
    <m/>
    <x v="37"/>
    <x v="0"/>
    <s v="Brazil"/>
    <x v="28"/>
    <n v="0"/>
  </r>
  <r>
    <s v="BASE"/>
    <s v="BaseLine"/>
    <s v="PL_Dummy"/>
    <m/>
    <m/>
    <m/>
    <x v="37"/>
    <x v="1"/>
    <s v="Brazil"/>
    <x v="28"/>
    <n v="0"/>
  </r>
  <r>
    <s v="BASE"/>
    <s v="BaseLine"/>
    <s v="PL_Dummy"/>
    <m/>
    <m/>
    <m/>
    <x v="37"/>
    <x v="2"/>
    <s v="Brazil"/>
    <x v="28"/>
    <n v="0"/>
  </r>
  <r>
    <s v="BASE"/>
    <s v="BaseLine"/>
    <s v="PL_Dummy"/>
    <m/>
    <m/>
    <m/>
    <x v="37"/>
    <x v="3"/>
    <s v="Brazil"/>
    <x v="28"/>
    <n v="0"/>
  </r>
  <r>
    <s v="BASE"/>
    <s v="BaseLine"/>
    <m/>
    <m/>
    <m/>
    <m/>
    <x v="38"/>
    <x v="0"/>
    <s v="Brazil"/>
    <x v="28"/>
    <n v="0"/>
  </r>
  <r>
    <s v="BASE"/>
    <s v="BaseLine"/>
    <m/>
    <m/>
    <m/>
    <m/>
    <x v="38"/>
    <x v="1"/>
    <s v="Brazil"/>
    <x v="28"/>
    <n v="0"/>
  </r>
  <r>
    <s v="BASE"/>
    <s v="BaseLine"/>
    <m/>
    <m/>
    <m/>
    <m/>
    <x v="38"/>
    <x v="2"/>
    <s v="Brazil"/>
    <x v="28"/>
    <n v="0"/>
  </r>
  <r>
    <s v="BASE"/>
    <s v="BaseLine"/>
    <m/>
    <m/>
    <m/>
    <m/>
    <x v="38"/>
    <x v="3"/>
    <s v="Brazil"/>
    <x v="28"/>
    <n v="0"/>
  </r>
  <r>
    <s v="BASE"/>
    <s v="BaseLine"/>
    <m/>
    <m/>
    <m/>
    <m/>
    <x v="39"/>
    <x v="0"/>
    <s v="Brazil"/>
    <x v="28"/>
    <n v="0"/>
  </r>
  <r>
    <s v="BASE"/>
    <s v="BaseLine"/>
    <m/>
    <m/>
    <m/>
    <m/>
    <x v="39"/>
    <x v="1"/>
    <s v="Brazil"/>
    <x v="28"/>
    <n v="0"/>
  </r>
  <r>
    <s v="BASE"/>
    <s v="BaseLine"/>
    <m/>
    <m/>
    <m/>
    <m/>
    <x v="39"/>
    <x v="2"/>
    <s v="Brazil"/>
    <x v="28"/>
    <n v="0"/>
  </r>
  <r>
    <s v="BASE"/>
    <s v="BaseLine"/>
    <m/>
    <m/>
    <m/>
    <m/>
    <x v="39"/>
    <x v="3"/>
    <s v="Brazil"/>
    <x v="28"/>
    <n v="0"/>
  </r>
  <r>
    <s v="BASE"/>
    <s v="BaseLine"/>
    <s v="PL_Dummy"/>
    <m/>
    <m/>
    <m/>
    <x v="40"/>
    <x v="0"/>
    <s v="Brazil"/>
    <x v="28"/>
    <n v="0"/>
  </r>
  <r>
    <s v="BASE"/>
    <s v="BaseLine"/>
    <s v="PL_Dummy"/>
    <m/>
    <m/>
    <m/>
    <x v="40"/>
    <x v="1"/>
    <s v="Brazil"/>
    <x v="28"/>
    <n v="0"/>
  </r>
  <r>
    <s v="BASE"/>
    <s v="BaseLine"/>
    <s v="PL_Dummy"/>
    <m/>
    <m/>
    <m/>
    <x v="40"/>
    <x v="2"/>
    <s v="Brazil"/>
    <x v="28"/>
    <n v="0"/>
  </r>
  <r>
    <s v="BASE"/>
    <s v="BaseLine"/>
    <s v="PL_Dummy"/>
    <m/>
    <m/>
    <m/>
    <x v="40"/>
    <x v="3"/>
    <s v="Brazil"/>
    <x v="28"/>
    <n v="0"/>
  </r>
  <r>
    <s v="BASE"/>
    <s v="BaseLine"/>
    <m/>
    <m/>
    <m/>
    <m/>
    <x v="41"/>
    <x v="0"/>
    <s v="Brazil"/>
    <x v="28"/>
    <n v="0"/>
  </r>
  <r>
    <s v="BASE"/>
    <s v="BaseLine"/>
    <m/>
    <m/>
    <m/>
    <m/>
    <x v="41"/>
    <x v="1"/>
    <s v="Brazil"/>
    <x v="28"/>
    <n v="0"/>
  </r>
  <r>
    <s v="BASE"/>
    <s v="BaseLine"/>
    <m/>
    <m/>
    <m/>
    <m/>
    <x v="41"/>
    <x v="2"/>
    <s v="Brazil"/>
    <x v="28"/>
    <n v="3897.8181257467299"/>
  </r>
  <r>
    <s v="BASE"/>
    <s v="BaseLine"/>
    <m/>
    <m/>
    <m/>
    <m/>
    <x v="41"/>
    <x v="3"/>
    <s v="Brazil"/>
    <x v="28"/>
    <n v="0"/>
  </r>
  <r>
    <s v="BASE"/>
    <s v="BaseLine"/>
    <m/>
    <m/>
    <m/>
    <m/>
    <x v="42"/>
    <x v="0"/>
    <s v="Brazil"/>
    <x v="28"/>
    <n v="0"/>
  </r>
  <r>
    <s v="BASE"/>
    <s v="BaseLine"/>
    <m/>
    <m/>
    <m/>
    <m/>
    <x v="42"/>
    <x v="1"/>
    <s v="Brazil"/>
    <x v="28"/>
    <n v="0"/>
  </r>
  <r>
    <s v="BASE"/>
    <s v="BaseLine"/>
    <m/>
    <m/>
    <m/>
    <m/>
    <x v="42"/>
    <x v="2"/>
    <s v="Brazil"/>
    <x v="28"/>
    <n v="2192.1547077148098"/>
  </r>
  <r>
    <s v="BASE"/>
    <s v="BaseLine"/>
    <m/>
    <m/>
    <m/>
    <m/>
    <x v="42"/>
    <x v="3"/>
    <s v="Brazil"/>
    <x v="28"/>
    <n v="0"/>
  </r>
  <r>
    <s v="BASE"/>
    <s v="BaseLine"/>
    <m/>
    <m/>
    <m/>
    <m/>
    <x v="43"/>
    <x v="0"/>
    <s v="Brazil"/>
    <x v="28"/>
    <n v="0"/>
  </r>
  <r>
    <s v="BASE"/>
    <s v="BaseLine"/>
    <m/>
    <m/>
    <m/>
    <m/>
    <x v="43"/>
    <x v="1"/>
    <s v="Brazil"/>
    <x v="28"/>
    <n v="0"/>
  </r>
  <r>
    <s v="BASE"/>
    <s v="BaseLine"/>
    <m/>
    <m/>
    <m/>
    <m/>
    <x v="43"/>
    <x v="2"/>
    <s v="Brazil"/>
    <x v="28"/>
    <n v="0"/>
  </r>
  <r>
    <s v="BASE"/>
    <s v="BaseLine"/>
    <m/>
    <m/>
    <m/>
    <m/>
    <x v="43"/>
    <x v="3"/>
    <s v="Brazil"/>
    <x v="28"/>
    <n v="0"/>
  </r>
  <r>
    <s v="INCREMENTAL"/>
    <s v="Media"/>
    <m/>
    <m/>
    <m/>
    <m/>
    <x v="44"/>
    <x v="0"/>
    <s v="Brazil"/>
    <x v="28"/>
    <n v="0"/>
  </r>
  <r>
    <s v="INCREMENTAL"/>
    <s v="Media"/>
    <m/>
    <m/>
    <m/>
    <m/>
    <x v="44"/>
    <x v="1"/>
    <s v="Brazil"/>
    <x v="28"/>
    <n v="0"/>
  </r>
  <r>
    <s v="INCREMENTAL"/>
    <s v="Media"/>
    <m/>
    <m/>
    <m/>
    <m/>
    <x v="44"/>
    <x v="2"/>
    <s v="Brazil"/>
    <x v="28"/>
    <n v="0"/>
  </r>
  <r>
    <s v="INCREMENTAL"/>
    <s v="Media"/>
    <m/>
    <m/>
    <m/>
    <m/>
    <x v="44"/>
    <x v="3"/>
    <s v="Brazil"/>
    <x v="28"/>
    <n v="0"/>
  </r>
  <r>
    <s v="INCREMENTAL"/>
    <s v="Media"/>
    <m/>
    <m/>
    <m/>
    <m/>
    <x v="45"/>
    <x v="0"/>
    <s v="Brazil"/>
    <x v="28"/>
    <n v="0"/>
  </r>
  <r>
    <s v="INCREMENTAL"/>
    <s v="Media"/>
    <m/>
    <m/>
    <m/>
    <m/>
    <x v="45"/>
    <x v="1"/>
    <s v="Brazil"/>
    <x v="28"/>
    <n v="0"/>
  </r>
  <r>
    <s v="INCREMENTAL"/>
    <s v="Media"/>
    <m/>
    <m/>
    <m/>
    <m/>
    <x v="45"/>
    <x v="2"/>
    <s v="Brazil"/>
    <x v="28"/>
    <n v="0"/>
  </r>
  <r>
    <s v="INCREMENTAL"/>
    <s v="Media"/>
    <m/>
    <m/>
    <m/>
    <m/>
    <x v="45"/>
    <x v="3"/>
    <s v="Brazil"/>
    <x v="28"/>
    <n v="0"/>
  </r>
  <r>
    <s v="BASE"/>
    <s v="BaseLine"/>
    <m/>
    <m/>
    <m/>
    <m/>
    <x v="46"/>
    <x v="0"/>
    <s v="Brazil"/>
    <x v="28"/>
    <n v="0"/>
  </r>
  <r>
    <s v="BASE"/>
    <s v="BaseLine"/>
    <m/>
    <m/>
    <m/>
    <m/>
    <x v="46"/>
    <x v="1"/>
    <s v="Brazil"/>
    <x v="28"/>
    <n v="0"/>
  </r>
  <r>
    <s v="BASE"/>
    <s v="BaseLine"/>
    <m/>
    <m/>
    <m/>
    <m/>
    <x v="46"/>
    <x v="2"/>
    <s v="Brazil"/>
    <x v="28"/>
    <n v="0"/>
  </r>
  <r>
    <s v="BASE"/>
    <s v="BaseLine"/>
    <m/>
    <m/>
    <m/>
    <m/>
    <x v="46"/>
    <x v="3"/>
    <s v="Brazil"/>
    <x v="28"/>
    <n v="0"/>
  </r>
  <r>
    <s v="INCREMENTAL"/>
    <s v="Media"/>
    <m/>
    <m/>
    <m/>
    <m/>
    <x v="47"/>
    <x v="0"/>
    <s v="Brazil"/>
    <x v="28"/>
    <n v="0"/>
  </r>
  <r>
    <s v="INCREMENTAL"/>
    <s v="Media"/>
    <m/>
    <m/>
    <m/>
    <m/>
    <x v="47"/>
    <x v="1"/>
    <s v="Brazil"/>
    <x v="28"/>
    <n v="0"/>
  </r>
  <r>
    <s v="INCREMENTAL"/>
    <s v="Media"/>
    <m/>
    <m/>
    <m/>
    <m/>
    <x v="47"/>
    <x v="2"/>
    <s v="Brazil"/>
    <x v="28"/>
    <n v="0"/>
  </r>
  <r>
    <s v="INCREMENTAL"/>
    <s v="Media"/>
    <m/>
    <m/>
    <m/>
    <m/>
    <x v="47"/>
    <x v="3"/>
    <s v="Brazil"/>
    <x v="28"/>
    <n v="0"/>
  </r>
  <r>
    <s v="INCREMENTAL"/>
    <s v="Media"/>
    <m/>
    <m/>
    <m/>
    <m/>
    <x v="48"/>
    <x v="0"/>
    <s v="Brazil"/>
    <x v="28"/>
    <n v="0"/>
  </r>
  <r>
    <s v="INCREMENTAL"/>
    <s v="Media"/>
    <m/>
    <m/>
    <m/>
    <m/>
    <x v="48"/>
    <x v="1"/>
    <s v="Brazil"/>
    <x v="28"/>
    <n v="0"/>
  </r>
  <r>
    <s v="INCREMENTAL"/>
    <s v="Media"/>
    <m/>
    <m/>
    <m/>
    <m/>
    <x v="48"/>
    <x v="2"/>
    <s v="Brazil"/>
    <x v="28"/>
    <n v="0"/>
  </r>
  <r>
    <s v="INCREMENTAL"/>
    <s v="Media"/>
    <m/>
    <m/>
    <m/>
    <m/>
    <x v="48"/>
    <x v="3"/>
    <s v="Brazil"/>
    <x v="28"/>
    <n v="0"/>
  </r>
  <r>
    <s v="INCREMENTAL"/>
    <s v="Media"/>
    <m/>
    <m/>
    <m/>
    <m/>
    <x v="49"/>
    <x v="0"/>
    <s v="Brazil"/>
    <x v="28"/>
    <n v="0"/>
  </r>
  <r>
    <s v="INCREMENTAL"/>
    <s v="Media"/>
    <m/>
    <m/>
    <m/>
    <m/>
    <x v="49"/>
    <x v="1"/>
    <s v="Brazil"/>
    <x v="28"/>
    <n v="0"/>
  </r>
  <r>
    <s v="INCREMENTAL"/>
    <s v="Media"/>
    <m/>
    <m/>
    <m/>
    <m/>
    <x v="49"/>
    <x v="2"/>
    <s v="Brazil"/>
    <x v="28"/>
    <n v="0"/>
  </r>
  <r>
    <s v="INCREMENTAL"/>
    <s v="Media"/>
    <m/>
    <m/>
    <m/>
    <m/>
    <x v="49"/>
    <x v="3"/>
    <s v="Brazil"/>
    <x v="28"/>
    <n v="0"/>
  </r>
  <r>
    <s v="BASE"/>
    <s v="BaseLine"/>
    <m/>
    <m/>
    <m/>
    <m/>
    <x v="50"/>
    <x v="0"/>
    <s v="Brazil"/>
    <x v="28"/>
    <n v="0"/>
  </r>
  <r>
    <s v="BASE"/>
    <s v="BaseLine"/>
    <m/>
    <m/>
    <m/>
    <m/>
    <x v="50"/>
    <x v="1"/>
    <s v="Brazil"/>
    <x v="28"/>
    <n v="0"/>
  </r>
  <r>
    <s v="BASE"/>
    <s v="BaseLine"/>
    <m/>
    <m/>
    <m/>
    <m/>
    <x v="50"/>
    <x v="2"/>
    <s v="Brazil"/>
    <x v="28"/>
    <n v="0"/>
  </r>
  <r>
    <s v="BASE"/>
    <s v="BaseLine"/>
    <m/>
    <m/>
    <m/>
    <m/>
    <x v="50"/>
    <x v="3"/>
    <s v="Brazil"/>
    <x v="28"/>
    <n v="0"/>
  </r>
  <r>
    <s v="BASE"/>
    <s v="BaseLine"/>
    <m/>
    <m/>
    <m/>
    <m/>
    <x v="51"/>
    <x v="0"/>
    <s v="Brazil"/>
    <x v="28"/>
    <n v="0"/>
  </r>
  <r>
    <s v="BASE"/>
    <s v="BaseLine"/>
    <m/>
    <m/>
    <m/>
    <m/>
    <x v="51"/>
    <x v="1"/>
    <s v="Brazil"/>
    <x v="28"/>
    <n v="0"/>
  </r>
  <r>
    <s v="BASE"/>
    <s v="BaseLine"/>
    <m/>
    <m/>
    <m/>
    <m/>
    <x v="51"/>
    <x v="2"/>
    <s v="Brazil"/>
    <x v="28"/>
    <n v="0"/>
  </r>
  <r>
    <s v="BASE"/>
    <s v="BaseLine"/>
    <m/>
    <m/>
    <m/>
    <m/>
    <x v="51"/>
    <x v="3"/>
    <s v="Brazil"/>
    <x v="28"/>
    <n v="0"/>
  </r>
  <r>
    <s v="INCREMENTAL"/>
    <s v="Media"/>
    <m/>
    <m/>
    <m/>
    <m/>
    <x v="52"/>
    <x v="0"/>
    <s v="Brazil"/>
    <x v="28"/>
    <n v="0"/>
  </r>
  <r>
    <s v="INCREMENTAL"/>
    <s v="Media"/>
    <m/>
    <m/>
    <m/>
    <m/>
    <x v="52"/>
    <x v="1"/>
    <s v="Brazil"/>
    <x v="28"/>
    <n v="0"/>
  </r>
  <r>
    <s v="INCREMENTAL"/>
    <s v="Media"/>
    <m/>
    <m/>
    <m/>
    <m/>
    <x v="52"/>
    <x v="2"/>
    <s v="Brazil"/>
    <x v="28"/>
    <n v="0"/>
  </r>
  <r>
    <s v="INCREMENTAL"/>
    <s v="Media"/>
    <m/>
    <m/>
    <m/>
    <m/>
    <x v="52"/>
    <x v="3"/>
    <s v="Brazil"/>
    <x v="28"/>
    <n v="0"/>
  </r>
  <r>
    <s v="BASE"/>
    <s v="BaseLine"/>
    <m/>
    <m/>
    <m/>
    <m/>
    <x v="53"/>
    <x v="0"/>
    <s v="Brazil"/>
    <x v="28"/>
    <n v="-120.258244759687"/>
  </r>
  <r>
    <s v="BASE"/>
    <s v="BaseLine"/>
    <m/>
    <m/>
    <m/>
    <m/>
    <x v="53"/>
    <x v="1"/>
    <s v="Brazil"/>
    <x v="28"/>
    <n v="-88.065760602595901"/>
  </r>
  <r>
    <s v="BASE"/>
    <s v="BaseLine"/>
    <m/>
    <m/>
    <m/>
    <m/>
    <x v="53"/>
    <x v="2"/>
    <s v="Brazil"/>
    <x v="28"/>
    <n v="-164.32725256315001"/>
  </r>
  <r>
    <s v="BASE"/>
    <s v="BaseLine"/>
    <m/>
    <m/>
    <m/>
    <m/>
    <x v="53"/>
    <x v="3"/>
    <s v="Brazil"/>
    <x v="28"/>
    <n v="-86.990470005560596"/>
  </r>
  <r>
    <s v="BASE"/>
    <s v="BaseLine"/>
    <m/>
    <m/>
    <m/>
    <m/>
    <x v="54"/>
    <x v="0"/>
    <s v="Brazil"/>
    <x v="28"/>
    <n v="-497.84610792261401"/>
  </r>
  <r>
    <s v="BASE"/>
    <s v="BaseLine"/>
    <m/>
    <m/>
    <m/>
    <m/>
    <x v="54"/>
    <x v="1"/>
    <s v="Brazil"/>
    <x v="28"/>
    <n v="-2484.9458397215099"/>
  </r>
  <r>
    <s v="BASE"/>
    <s v="BaseLine"/>
    <m/>
    <m/>
    <m/>
    <m/>
    <x v="54"/>
    <x v="2"/>
    <s v="Brazil"/>
    <x v="28"/>
    <n v="-2696.9833906547401"/>
  </r>
  <r>
    <s v="BASE"/>
    <s v="BaseLine"/>
    <m/>
    <m/>
    <m/>
    <m/>
    <x v="54"/>
    <x v="3"/>
    <s v="Brazil"/>
    <x v="28"/>
    <n v="-480.76539327429401"/>
  </r>
  <r>
    <s v="INCREMENTAL"/>
    <s v="Media"/>
    <m/>
    <m/>
    <m/>
    <m/>
    <x v="0"/>
    <x v="0"/>
    <s v="Brazil"/>
    <x v="29"/>
    <n v="0"/>
  </r>
  <r>
    <s v="INCREMENTAL"/>
    <s v="Media"/>
    <m/>
    <m/>
    <m/>
    <m/>
    <x v="0"/>
    <x v="1"/>
    <s v="Brazil"/>
    <x v="29"/>
    <n v="0"/>
  </r>
  <r>
    <s v="INCREMENTAL"/>
    <s v="Media"/>
    <m/>
    <m/>
    <m/>
    <m/>
    <x v="0"/>
    <x v="2"/>
    <s v="Brazil"/>
    <x v="29"/>
    <n v="0"/>
  </r>
  <r>
    <s v="INCREMENTAL"/>
    <s v="Media"/>
    <m/>
    <m/>
    <m/>
    <m/>
    <x v="0"/>
    <x v="3"/>
    <s v="Brazil"/>
    <x v="29"/>
    <n v="0"/>
  </r>
  <r>
    <s v="INCREMENTAL"/>
    <s v="Media"/>
    <m/>
    <m/>
    <m/>
    <m/>
    <x v="1"/>
    <x v="0"/>
    <s v="Brazil"/>
    <x v="29"/>
    <n v="0"/>
  </r>
  <r>
    <s v="INCREMENTAL"/>
    <s v="Media"/>
    <m/>
    <m/>
    <m/>
    <m/>
    <x v="1"/>
    <x v="1"/>
    <s v="Brazil"/>
    <x v="29"/>
    <n v="0"/>
  </r>
  <r>
    <s v="INCREMENTAL"/>
    <s v="Media"/>
    <m/>
    <m/>
    <m/>
    <m/>
    <x v="1"/>
    <x v="2"/>
    <s v="Brazil"/>
    <x v="29"/>
    <n v="0"/>
  </r>
  <r>
    <s v="INCREMENTAL"/>
    <s v="Media"/>
    <m/>
    <m/>
    <m/>
    <m/>
    <x v="1"/>
    <x v="3"/>
    <s v="Brazil"/>
    <x v="29"/>
    <n v="0"/>
  </r>
  <r>
    <s v="INCREMENTAL"/>
    <s v="Media"/>
    <m/>
    <m/>
    <m/>
    <m/>
    <x v="2"/>
    <x v="0"/>
    <s v="Brazil"/>
    <x v="29"/>
    <n v="0"/>
  </r>
  <r>
    <s v="INCREMENTAL"/>
    <s v="Media"/>
    <m/>
    <m/>
    <m/>
    <m/>
    <x v="2"/>
    <x v="1"/>
    <s v="Brazil"/>
    <x v="29"/>
    <n v="0"/>
  </r>
  <r>
    <s v="INCREMENTAL"/>
    <s v="Media"/>
    <m/>
    <m/>
    <m/>
    <m/>
    <x v="2"/>
    <x v="2"/>
    <s v="Brazil"/>
    <x v="29"/>
    <n v="0"/>
  </r>
  <r>
    <s v="INCREMENTAL"/>
    <s v="Media"/>
    <m/>
    <m/>
    <m/>
    <m/>
    <x v="2"/>
    <x v="3"/>
    <s v="Brazil"/>
    <x v="29"/>
    <n v="0"/>
  </r>
  <r>
    <s v="BASE"/>
    <s v="BaseLine"/>
    <m/>
    <m/>
    <m/>
    <m/>
    <x v="3"/>
    <x v="0"/>
    <s v="Brazil"/>
    <x v="29"/>
    <n v="0"/>
  </r>
  <r>
    <s v="BASE"/>
    <s v="BaseLine"/>
    <m/>
    <m/>
    <m/>
    <m/>
    <x v="3"/>
    <x v="1"/>
    <s v="Brazil"/>
    <x v="29"/>
    <n v="0"/>
  </r>
  <r>
    <s v="BASE"/>
    <s v="BaseLine"/>
    <m/>
    <m/>
    <m/>
    <m/>
    <x v="3"/>
    <x v="2"/>
    <s v="Brazil"/>
    <x v="29"/>
    <n v="0"/>
  </r>
  <r>
    <s v="BASE"/>
    <s v="BaseLine"/>
    <m/>
    <m/>
    <m/>
    <m/>
    <x v="3"/>
    <x v="3"/>
    <s v="Brazil"/>
    <x v="29"/>
    <n v="0"/>
  </r>
  <r>
    <s v="BASE"/>
    <s v="BaseLine"/>
    <m/>
    <m/>
    <m/>
    <m/>
    <x v="4"/>
    <x v="0"/>
    <s v="Brazil"/>
    <x v="29"/>
    <n v="0"/>
  </r>
  <r>
    <s v="BASE"/>
    <s v="BaseLine"/>
    <m/>
    <m/>
    <m/>
    <m/>
    <x v="4"/>
    <x v="1"/>
    <s v="Brazil"/>
    <x v="29"/>
    <n v="0"/>
  </r>
  <r>
    <s v="BASE"/>
    <s v="BaseLine"/>
    <m/>
    <m/>
    <m/>
    <m/>
    <x v="4"/>
    <x v="2"/>
    <s v="Brazil"/>
    <x v="29"/>
    <n v="0"/>
  </r>
  <r>
    <s v="BASE"/>
    <s v="BaseLine"/>
    <m/>
    <m/>
    <m/>
    <m/>
    <x v="4"/>
    <x v="3"/>
    <s v="Brazil"/>
    <x v="29"/>
    <n v="0"/>
  </r>
  <r>
    <s v="BASE"/>
    <s v="BaseLine"/>
    <m/>
    <m/>
    <m/>
    <m/>
    <x v="5"/>
    <x v="0"/>
    <s v="Brazil"/>
    <x v="29"/>
    <n v="0"/>
  </r>
  <r>
    <s v="BASE"/>
    <s v="BaseLine"/>
    <m/>
    <m/>
    <m/>
    <m/>
    <x v="5"/>
    <x v="1"/>
    <s v="Brazil"/>
    <x v="29"/>
    <n v="0"/>
  </r>
  <r>
    <s v="BASE"/>
    <s v="BaseLine"/>
    <m/>
    <m/>
    <m/>
    <m/>
    <x v="5"/>
    <x v="2"/>
    <s v="Brazil"/>
    <x v="29"/>
    <n v="0"/>
  </r>
  <r>
    <s v="BASE"/>
    <s v="BaseLine"/>
    <m/>
    <m/>
    <m/>
    <m/>
    <x v="5"/>
    <x v="3"/>
    <s v="Brazil"/>
    <x v="29"/>
    <n v="0"/>
  </r>
  <r>
    <s v="BASE"/>
    <s v="BaseLine"/>
    <m/>
    <m/>
    <m/>
    <m/>
    <x v="6"/>
    <x v="0"/>
    <s v="Brazil"/>
    <x v="29"/>
    <n v="0"/>
  </r>
  <r>
    <s v="BASE"/>
    <s v="BaseLine"/>
    <m/>
    <m/>
    <m/>
    <m/>
    <x v="6"/>
    <x v="1"/>
    <s v="Brazil"/>
    <x v="29"/>
    <n v="0"/>
  </r>
  <r>
    <s v="BASE"/>
    <s v="BaseLine"/>
    <m/>
    <m/>
    <m/>
    <m/>
    <x v="6"/>
    <x v="2"/>
    <s v="Brazil"/>
    <x v="29"/>
    <n v="0"/>
  </r>
  <r>
    <s v="BASE"/>
    <s v="BaseLine"/>
    <m/>
    <m/>
    <m/>
    <m/>
    <x v="6"/>
    <x v="3"/>
    <s v="Brazil"/>
    <x v="29"/>
    <n v="0"/>
  </r>
  <r>
    <s v="BASE"/>
    <s v="BaseLine"/>
    <m/>
    <m/>
    <m/>
    <m/>
    <x v="7"/>
    <x v="0"/>
    <s v="Brazil"/>
    <x v="29"/>
    <n v="0"/>
  </r>
  <r>
    <s v="BASE"/>
    <s v="BaseLine"/>
    <m/>
    <m/>
    <m/>
    <m/>
    <x v="7"/>
    <x v="1"/>
    <s v="Brazil"/>
    <x v="29"/>
    <n v="0"/>
  </r>
  <r>
    <s v="BASE"/>
    <s v="BaseLine"/>
    <m/>
    <m/>
    <m/>
    <m/>
    <x v="7"/>
    <x v="2"/>
    <s v="Brazil"/>
    <x v="29"/>
    <n v="0"/>
  </r>
  <r>
    <s v="BASE"/>
    <s v="BaseLine"/>
    <m/>
    <m/>
    <m/>
    <m/>
    <x v="7"/>
    <x v="3"/>
    <s v="Brazil"/>
    <x v="29"/>
    <n v="0"/>
  </r>
  <r>
    <s v="BASE"/>
    <s v="BaseLine"/>
    <m/>
    <m/>
    <m/>
    <m/>
    <x v="8"/>
    <x v="0"/>
    <s v="Brazil"/>
    <x v="29"/>
    <n v="635.65175567008896"/>
  </r>
  <r>
    <s v="BASE"/>
    <s v="BaseLine"/>
    <m/>
    <m/>
    <m/>
    <m/>
    <x v="8"/>
    <x v="1"/>
    <s v="Brazil"/>
    <x v="29"/>
    <n v="0"/>
  </r>
  <r>
    <s v="BASE"/>
    <s v="BaseLine"/>
    <m/>
    <m/>
    <m/>
    <m/>
    <x v="8"/>
    <x v="2"/>
    <s v="Brazil"/>
    <x v="29"/>
    <n v="0"/>
  </r>
  <r>
    <s v="BASE"/>
    <s v="BaseLine"/>
    <m/>
    <m/>
    <m/>
    <m/>
    <x v="8"/>
    <x v="3"/>
    <s v="Brazil"/>
    <x v="29"/>
    <n v="0"/>
  </r>
  <r>
    <s v="INCREMENTAL"/>
    <s v="Media"/>
    <m/>
    <m/>
    <m/>
    <m/>
    <x v="9"/>
    <x v="0"/>
    <s v="Brazil"/>
    <x v="29"/>
    <n v="0"/>
  </r>
  <r>
    <s v="INCREMENTAL"/>
    <s v="Media"/>
    <m/>
    <m/>
    <m/>
    <m/>
    <x v="9"/>
    <x v="1"/>
    <s v="Brazil"/>
    <x v="29"/>
    <n v="0"/>
  </r>
  <r>
    <s v="INCREMENTAL"/>
    <s v="Media"/>
    <m/>
    <m/>
    <m/>
    <m/>
    <x v="9"/>
    <x v="2"/>
    <s v="Brazil"/>
    <x v="29"/>
    <n v="0"/>
  </r>
  <r>
    <s v="INCREMENTAL"/>
    <s v="Media"/>
    <m/>
    <m/>
    <m/>
    <m/>
    <x v="9"/>
    <x v="3"/>
    <s v="Brazil"/>
    <x v="29"/>
    <n v="0"/>
  </r>
  <r>
    <s v="BASE"/>
    <s v="Price"/>
    <m/>
    <m/>
    <m/>
    <m/>
    <x v="10"/>
    <x v="0"/>
    <s v="Brazil"/>
    <x v="29"/>
    <n v="-1172.6162351407399"/>
  </r>
  <r>
    <s v="BASE"/>
    <s v="Price"/>
    <m/>
    <m/>
    <m/>
    <m/>
    <x v="10"/>
    <x v="1"/>
    <s v="Brazil"/>
    <x v="29"/>
    <n v="0"/>
  </r>
  <r>
    <s v="BASE"/>
    <s v="Price"/>
    <m/>
    <m/>
    <m/>
    <m/>
    <x v="10"/>
    <x v="2"/>
    <s v="Brazil"/>
    <x v="29"/>
    <n v="0"/>
  </r>
  <r>
    <s v="BASE"/>
    <s v="Price"/>
    <m/>
    <m/>
    <m/>
    <m/>
    <x v="10"/>
    <x v="3"/>
    <s v="Brazil"/>
    <x v="29"/>
    <n v="0"/>
  </r>
  <r>
    <s v="BASE"/>
    <s v="Price"/>
    <m/>
    <m/>
    <m/>
    <m/>
    <x v="11"/>
    <x v="0"/>
    <s v="Brazil"/>
    <x v="29"/>
    <n v="0"/>
  </r>
  <r>
    <s v="BASE"/>
    <s v="Price"/>
    <m/>
    <m/>
    <m/>
    <m/>
    <x v="11"/>
    <x v="1"/>
    <s v="Brazil"/>
    <x v="29"/>
    <n v="0"/>
  </r>
  <r>
    <s v="BASE"/>
    <s v="Price"/>
    <m/>
    <m/>
    <m/>
    <m/>
    <x v="11"/>
    <x v="2"/>
    <s v="Brazil"/>
    <x v="29"/>
    <n v="0"/>
  </r>
  <r>
    <s v="BASE"/>
    <s v="Price"/>
    <m/>
    <m/>
    <m/>
    <m/>
    <x v="11"/>
    <x v="3"/>
    <s v="Brazil"/>
    <x v="29"/>
    <n v="0"/>
  </r>
  <r>
    <s v="BASE"/>
    <s v="BaseLine"/>
    <m/>
    <m/>
    <m/>
    <m/>
    <x v="12"/>
    <x v="0"/>
    <s v="Brazil"/>
    <x v="29"/>
    <n v="400.47570664808302"/>
  </r>
  <r>
    <s v="BASE"/>
    <s v="BaseLine"/>
    <m/>
    <m/>
    <m/>
    <m/>
    <x v="12"/>
    <x v="1"/>
    <s v="Brazil"/>
    <x v="29"/>
    <n v="721.96071388479595"/>
  </r>
  <r>
    <s v="BASE"/>
    <s v="BaseLine"/>
    <m/>
    <m/>
    <m/>
    <m/>
    <x v="12"/>
    <x v="2"/>
    <s v="Brazil"/>
    <x v="29"/>
    <n v="885.087105418958"/>
  </r>
  <r>
    <s v="BASE"/>
    <s v="BaseLine"/>
    <m/>
    <m/>
    <m/>
    <m/>
    <x v="12"/>
    <x v="3"/>
    <s v="Brazil"/>
    <x v="29"/>
    <n v="23.442499489017202"/>
  </r>
  <r>
    <s v="INCREMENTAL"/>
    <s v="Media"/>
    <m/>
    <m/>
    <m/>
    <m/>
    <x v="13"/>
    <x v="0"/>
    <s v="Brazil"/>
    <x v="29"/>
    <n v="91.904417616661206"/>
  </r>
  <r>
    <s v="INCREMENTAL"/>
    <s v="Media"/>
    <m/>
    <m/>
    <m/>
    <m/>
    <x v="13"/>
    <x v="1"/>
    <s v="Brazil"/>
    <x v="29"/>
    <n v="113.851174749945"/>
  </r>
  <r>
    <s v="INCREMENTAL"/>
    <s v="Media"/>
    <m/>
    <m/>
    <m/>
    <m/>
    <x v="13"/>
    <x v="2"/>
    <s v="Brazil"/>
    <x v="29"/>
    <n v="101.19516451485001"/>
  </r>
  <r>
    <s v="INCREMENTAL"/>
    <s v="Media"/>
    <m/>
    <m/>
    <m/>
    <m/>
    <x v="13"/>
    <x v="3"/>
    <s v="Brazil"/>
    <x v="29"/>
    <n v="0"/>
  </r>
  <r>
    <s v="INCREMENTAL"/>
    <s v="Media"/>
    <m/>
    <m/>
    <m/>
    <m/>
    <x v="14"/>
    <x v="0"/>
    <s v="Brazil"/>
    <x v="29"/>
    <n v="0"/>
  </r>
  <r>
    <s v="INCREMENTAL"/>
    <s v="Media"/>
    <m/>
    <m/>
    <m/>
    <m/>
    <x v="14"/>
    <x v="1"/>
    <s v="Brazil"/>
    <x v="29"/>
    <n v="0"/>
  </r>
  <r>
    <s v="INCREMENTAL"/>
    <s v="Media"/>
    <m/>
    <m/>
    <m/>
    <m/>
    <x v="14"/>
    <x v="2"/>
    <s v="Brazil"/>
    <x v="29"/>
    <n v="0"/>
  </r>
  <r>
    <s v="INCREMENTAL"/>
    <s v="Media"/>
    <m/>
    <m/>
    <m/>
    <m/>
    <x v="14"/>
    <x v="3"/>
    <s v="Brazil"/>
    <x v="29"/>
    <n v="0"/>
  </r>
  <r>
    <s v="INCREMENTAL"/>
    <s v="Media"/>
    <m/>
    <m/>
    <m/>
    <m/>
    <x v="15"/>
    <x v="0"/>
    <s v="Brazil"/>
    <x v="29"/>
    <n v="7.8799048225110804"/>
  </r>
  <r>
    <s v="INCREMENTAL"/>
    <s v="Media"/>
    <m/>
    <m/>
    <m/>
    <m/>
    <x v="15"/>
    <x v="1"/>
    <s v="Brazil"/>
    <x v="29"/>
    <n v="7.2920927593330198"/>
  </r>
  <r>
    <s v="INCREMENTAL"/>
    <s v="Media"/>
    <m/>
    <m/>
    <m/>
    <m/>
    <x v="15"/>
    <x v="2"/>
    <s v="Brazil"/>
    <x v="29"/>
    <n v="4.9745429538684496"/>
  </r>
  <r>
    <s v="INCREMENTAL"/>
    <s v="Media"/>
    <m/>
    <m/>
    <m/>
    <m/>
    <x v="15"/>
    <x v="3"/>
    <s v="Brazil"/>
    <x v="29"/>
    <n v="0"/>
  </r>
  <r>
    <s v="INCREMENTAL"/>
    <s v="Media"/>
    <m/>
    <m/>
    <m/>
    <m/>
    <x v="16"/>
    <x v="0"/>
    <s v="Brazil"/>
    <x v="29"/>
    <n v="0"/>
  </r>
  <r>
    <s v="INCREMENTAL"/>
    <s v="Media"/>
    <m/>
    <m/>
    <m/>
    <m/>
    <x v="16"/>
    <x v="1"/>
    <s v="Brazil"/>
    <x v="29"/>
    <n v="0"/>
  </r>
  <r>
    <s v="INCREMENTAL"/>
    <s v="Media"/>
    <m/>
    <m/>
    <m/>
    <m/>
    <x v="16"/>
    <x v="2"/>
    <s v="Brazil"/>
    <x v="29"/>
    <n v="0"/>
  </r>
  <r>
    <s v="INCREMENTAL"/>
    <s v="Media"/>
    <m/>
    <m/>
    <m/>
    <m/>
    <x v="16"/>
    <x v="3"/>
    <s v="Brazil"/>
    <x v="29"/>
    <n v="0"/>
  </r>
  <r>
    <s v="INCREMENTAL"/>
    <s v="Media"/>
    <m/>
    <m/>
    <m/>
    <m/>
    <x v="17"/>
    <x v="0"/>
    <s v="Brazil"/>
    <x v="29"/>
    <n v="411.59241919557502"/>
  </r>
  <r>
    <s v="INCREMENTAL"/>
    <s v="Media"/>
    <m/>
    <m/>
    <m/>
    <m/>
    <x v="17"/>
    <x v="1"/>
    <s v="Brazil"/>
    <x v="29"/>
    <n v="252.37219867397201"/>
  </r>
  <r>
    <s v="INCREMENTAL"/>
    <s v="Media"/>
    <m/>
    <m/>
    <m/>
    <m/>
    <x v="17"/>
    <x v="2"/>
    <s v="Brazil"/>
    <x v="29"/>
    <n v="253.29474777195699"/>
  </r>
  <r>
    <s v="INCREMENTAL"/>
    <s v="Media"/>
    <m/>
    <m/>
    <m/>
    <m/>
    <x v="17"/>
    <x v="3"/>
    <s v="Brazil"/>
    <x v="29"/>
    <n v="0"/>
  </r>
  <r>
    <s v="INCREMENTAL"/>
    <s v="Media"/>
    <m/>
    <m/>
    <m/>
    <m/>
    <x v="18"/>
    <x v="0"/>
    <s v="Brazil"/>
    <x v="29"/>
    <n v="0"/>
  </r>
  <r>
    <s v="INCREMENTAL"/>
    <s v="Media"/>
    <m/>
    <m/>
    <m/>
    <m/>
    <x v="18"/>
    <x v="1"/>
    <s v="Brazil"/>
    <x v="29"/>
    <n v="0"/>
  </r>
  <r>
    <s v="INCREMENTAL"/>
    <s v="Media"/>
    <m/>
    <m/>
    <m/>
    <m/>
    <x v="18"/>
    <x v="2"/>
    <s v="Brazil"/>
    <x v="29"/>
    <n v="0"/>
  </r>
  <r>
    <s v="INCREMENTAL"/>
    <s v="Media"/>
    <m/>
    <m/>
    <m/>
    <m/>
    <x v="18"/>
    <x v="3"/>
    <s v="Brazil"/>
    <x v="29"/>
    <n v="0"/>
  </r>
  <r>
    <s v="INCREMENTAL"/>
    <s v="Media"/>
    <m/>
    <m/>
    <m/>
    <m/>
    <x v="19"/>
    <x v="0"/>
    <s v="Brazil"/>
    <x v="29"/>
    <n v="20.8828712117222"/>
  </r>
  <r>
    <s v="INCREMENTAL"/>
    <s v="Media"/>
    <m/>
    <m/>
    <m/>
    <m/>
    <x v="19"/>
    <x v="1"/>
    <s v="Brazil"/>
    <x v="29"/>
    <n v="23.7464120972983"/>
  </r>
  <r>
    <s v="INCREMENTAL"/>
    <s v="Media"/>
    <m/>
    <m/>
    <m/>
    <m/>
    <x v="19"/>
    <x v="2"/>
    <s v="Brazil"/>
    <x v="29"/>
    <n v="22.392451353544502"/>
  </r>
  <r>
    <s v="INCREMENTAL"/>
    <s v="Media"/>
    <m/>
    <m/>
    <m/>
    <m/>
    <x v="19"/>
    <x v="3"/>
    <s v="Brazil"/>
    <x v="29"/>
    <n v="0"/>
  </r>
  <r>
    <s v="INCREMENTAL"/>
    <s v="Media"/>
    <m/>
    <m/>
    <m/>
    <m/>
    <x v="20"/>
    <x v="0"/>
    <s v="Brazil"/>
    <x v="29"/>
    <n v="0"/>
  </r>
  <r>
    <s v="INCREMENTAL"/>
    <s v="Media"/>
    <m/>
    <m/>
    <m/>
    <m/>
    <x v="20"/>
    <x v="1"/>
    <s v="Brazil"/>
    <x v="29"/>
    <n v="0"/>
  </r>
  <r>
    <s v="INCREMENTAL"/>
    <s v="Media"/>
    <m/>
    <m/>
    <m/>
    <m/>
    <x v="20"/>
    <x v="2"/>
    <s v="Brazil"/>
    <x v="29"/>
    <n v="0"/>
  </r>
  <r>
    <s v="INCREMENTAL"/>
    <s v="Media"/>
    <m/>
    <m/>
    <m/>
    <m/>
    <x v="20"/>
    <x v="3"/>
    <s v="Brazil"/>
    <x v="29"/>
    <n v="0"/>
  </r>
  <r>
    <s v="INCREMENTAL"/>
    <s v="Media"/>
    <m/>
    <m/>
    <m/>
    <m/>
    <x v="21"/>
    <x v="0"/>
    <s v="Brazil"/>
    <x v="29"/>
    <n v="28.819286038698198"/>
  </r>
  <r>
    <s v="INCREMENTAL"/>
    <s v="Media"/>
    <m/>
    <m/>
    <m/>
    <m/>
    <x v="21"/>
    <x v="1"/>
    <s v="Brazil"/>
    <x v="29"/>
    <n v="28.146481406173901"/>
  </r>
  <r>
    <s v="INCREMENTAL"/>
    <s v="Media"/>
    <m/>
    <m/>
    <m/>
    <m/>
    <x v="21"/>
    <x v="2"/>
    <s v="Brazil"/>
    <x v="29"/>
    <n v="26.700084137887099"/>
  </r>
  <r>
    <s v="INCREMENTAL"/>
    <s v="Media"/>
    <m/>
    <m/>
    <m/>
    <m/>
    <x v="21"/>
    <x v="3"/>
    <s v="Brazil"/>
    <x v="29"/>
    <n v="0"/>
  </r>
  <r>
    <s v="INCREMENTAL"/>
    <s v="Media"/>
    <m/>
    <m/>
    <m/>
    <m/>
    <x v="22"/>
    <x v="0"/>
    <s v="Brazil"/>
    <x v="29"/>
    <n v="0"/>
  </r>
  <r>
    <s v="INCREMENTAL"/>
    <s v="Media"/>
    <m/>
    <m/>
    <m/>
    <m/>
    <x v="22"/>
    <x v="1"/>
    <s v="Brazil"/>
    <x v="29"/>
    <n v="0"/>
  </r>
  <r>
    <s v="INCREMENTAL"/>
    <s v="Media"/>
    <m/>
    <m/>
    <m/>
    <m/>
    <x v="22"/>
    <x v="2"/>
    <s v="Brazil"/>
    <x v="29"/>
    <n v="0"/>
  </r>
  <r>
    <s v="INCREMENTAL"/>
    <s v="Media"/>
    <m/>
    <m/>
    <m/>
    <m/>
    <x v="22"/>
    <x v="3"/>
    <s v="Brazil"/>
    <x v="29"/>
    <n v="0"/>
  </r>
  <r>
    <s v="INCREMENTAL"/>
    <s v="Media"/>
    <m/>
    <m/>
    <m/>
    <m/>
    <x v="23"/>
    <x v="0"/>
    <s v="Brazil"/>
    <x v="29"/>
    <n v="0"/>
  </r>
  <r>
    <s v="INCREMENTAL"/>
    <s v="Media"/>
    <m/>
    <m/>
    <m/>
    <m/>
    <x v="23"/>
    <x v="1"/>
    <s v="Brazil"/>
    <x v="29"/>
    <n v="0"/>
  </r>
  <r>
    <s v="INCREMENTAL"/>
    <s v="Media"/>
    <m/>
    <m/>
    <m/>
    <m/>
    <x v="23"/>
    <x v="2"/>
    <s v="Brazil"/>
    <x v="29"/>
    <n v="0"/>
  </r>
  <r>
    <s v="INCREMENTAL"/>
    <s v="Media"/>
    <m/>
    <m/>
    <m/>
    <m/>
    <x v="23"/>
    <x v="3"/>
    <s v="Brazil"/>
    <x v="29"/>
    <n v="0"/>
  </r>
  <r>
    <s v="INCREMENTAL"/>
    <s v="Media"/>
    <m/>
    <m/>
    <m/>
    <m/>
    <x v="24"/>
    <x v="0"/>
    <s v="Brazil"/>
    <x v="29"/>
    <n v="0"/>
  </r>
  <r>
    <s v="INCREMENTAL"/>
    <s v="Media"/>
    <m/>
    <m/>
    <m/>
    <m/>
    <x v="24"/>
    <x v="1"/>
    <s v="Brazil"/>
    <x v="29"/>
    <n v="0"/>
  </r>
  <r>
    <s v="INCREMENTAL"/>
    <s v="Media"/>
    <m/>
    <m/>
    <m/>
    <m/>
    <x v="24"/>
    <x v="2"/>
    <s v="Brazil"/>
    <x v="29"/>
    <n v="0"/>
  </r>
  <r>
    <s v="INCREMENTAL"/>
    <s v="Media"/>
    <m/>
    <m/>
    <m/>
    <m/>
    <x v="24"/>
    <x v="3"/>
    <s v="Brazil"/>
    <x v="29"/>
    <n v="0"/>
  </r>
  <r>
    <s v="BASE"/>
    <s v="BaseLine"/>
    <m/>
    <m/>
    <m/>
    <m/>
    <x v="25"/>
    <x v="0"/>
    <s v="Brazil"/>
    <x v="29"/>
    <n v="0"/>
  </r>
  <r>
    <s v="BASE"/>
    <s v="BaseLine"/>
    <m/>
    <m/>
    <m/>
    <m/>
    <x v="25"/>
    <x v="1"/>
    <s v="Brazil"/>
    <x v="29"/>
    <n v="291.045584207422"/>
  </r>
  <r>
    <s v="BASE"/>
    <s v="BaseLine"/>
    <m/>
    <m/>
    <m/>
    <m/>
    <x v="25"/>
    <x v="2"/>
    <s v="Brazil"/>
    <x v="29"/>
    <n v="0"/>
  </r>
  <r>
    <s v="BASE"/>
    <s v="BaseLine"/>
    <m/>
    <m/>
    <m/>
    <m/>
    <x v="25"/>
    <x v="3"/>
    <s v="Brazil"/>
    <x v="29"/>
    <n v="0"/>
  </r>
  <r>
    <s v="BASE"/>
    <s v="BaseLine"/>
    <m/>
    <m/>
    <m/>
    <m/>
    <x v="26"/>
    <x v="0"/>
    <s v="Brazil"/>
    <x v="29"/>
    <n v="0"/>
  </r>
  <r>
    <s v="BASE"/>
    <s v="BaseLine"/>
    <m/>
    <m/>
    <m/>
    <m/>
    <x v="26"/>
    <x v="1"/>
    <s v="Brazil"/>
    <x v="29"/>
    <n v="0"/>
  </r>
  <r>
    <s v="BASE"/>
    <s v="BaseLine"/>
    <m/>
    <m/>
    <m/>
    <m/>
    <x v="26"/>
    <x v="2"/>
    <s v="Brazil"/>
    <x v="29"/>
    <n v="0"/>
  </r>
  <r>
    <s v="BASE"/>
    <s v="BaseLine"/>
    <m/>
    <m/>
    <m/>
    <m/>
    <x v="26"/>
    <x v="3"/>
    <s v="Brazil"/>
    <x v="29"/>
    <n v="0"/>
  </r>
  <r>
    <s v="INCREMENTAL"/>
    <s v="Media"/>
    <m/>
    <m/>
    <m/>
    <m/>
    <x v="27"/>
    <x v="0"/>
    <s v="Brazil"/>
    <x v="29"/>
    <n v="0"/>
  </r>
  <r>
    <s v="INCREMENTAL"/>
    <s v="Media"/>
    <m/>
    <m/>
    <m/>
    <m/>
    <x v="27"/>
    <x v="1"/>
    <s v="Brazil"/>
    <x v="29"/>
    <n v="0"/>
  </r>
  <r>
    <s v="INCREMENTAL"/>
    <s v="Media"/>
    <m/>
    <m/>
    <m/>
    <m/>
    <x v="27"/>
    <x v="2"/>
    <s v="Brazil"/>
    <x v="29"/>
    <n v="0"/>
  </r>
  <r>
    <s v="INCREMENTAL"/>
    <s v="Media"/>
    <m/>
    <m/>
    <m/>
    <m/>
    <x v="27"/>
    <x v="3"/>
    <s v="Brazil"/>
    <x v="29"/>
    <n v="0"/>
  </r>
  <r>
    <s v="INCREMENTAL"/>
    <s v="Media"/>
    <m/>
    <m/>
    <m/>
    <m/>
    <x v="28"/>
    <x v="0"/>
    <s v="Brazil"/>
    <x v="29"/>
    <n v="0"/>
  </r>
  <r>
    <s v="INCREMENTAL"/>
    <s v="Media"/>
    <m/>
    <m/>
    <m/>
    <m/>
    <x v="28"/>
    <x v="1"/>
    <s v="Brazil"/>
    <x v="29"/>
    <n v="0"/>
  </r>
  <r>
    <s v="INCREMENTAL"/>
    <s v="Media"/>
    <m/>
    <m/>
    <m/>
    <m/>
    <x v="28"/>
    <x v="2"/>
    <s v="Brazil"/>
    <x v="29"/>
    <n v="0"/>
  </r>
  <r>
    <s v="INCREMENTAL"/>
    <s v="Media"/>
    <m/>
    <m/>
    <m/>
    <m/>
    <x v="28"/>
    <x v="3"/>
    <s v="Brazil"/>
    <x v="29"/>
    <n v="0"/>
  </r>
  <r>
    <s v="BASE"/>
    <s v="BaseLine"/>
    <m/>
    <m/>
    <m/>
    <m/>
    <x v="29"/>
    <x v="0"/>
    <s v="Brazil"/>
    <x v="29"/>
    <n v="0"/>
  </r>
  <r>
    <s v="BASE"/>
    <s v="BaseLine"/>
    <m/>
    <m/>
    <m/>
    <m/>
    <x v="29"/>
    <x v="1"/>
    <s v="Brazil"/>
    <x v="29"/>
    <n v="439.37317959294398"/>
  </r>
  <r>
    <s v="BASE"/>
    <s v="BaseLine"/>
    <m/>
    <m/>
    <m/>
    <m/>
    <x v="29"/>
    <x v="2"/>
    <s v="Brazil"/>
    <x v="29"/>
    <n v="0"/>
  </r>
  <r>
    <s v="BASE"/>
    <s v="BaseLine"/>
    <m/>
    <m/>
    <m/>
    <m/>
    <x v="29"/>
    <x v="3"/>
    <s v="Brazil"/>
    <x v="29"/>
    <n v="0"/>
  </r>
  <r>
    <s v="BASE"/>
    <s v="BaseLine"/>
    <m/>
    <m/>
    <m/>
    <m/>
    <x v="30"/>
    <x v="0"/>
    <s v="Brazil"/>
    <x v="29"/>
    <n v="0"/>
  </r>
  <r>
    <s v="BASE"/>
    <s v="BaseLine"/>
    <m/>
    <m/>
    <m/>
    <m/>
    <x v="30"/>
    <x v="1"/>
    <s v="Brazil"/>
    <x v="29"/>
    <n v="951.46973507004498"/>
  </r>
  <r>
    <s v="BASE"/>
    <s v="BaseLine"/>
    <m/>
    <m/>
    <m/>
    <m/>
    <x v="30"/>
    <x v="2"/>
    <s v="Brazil"/>
    <x v="29"/>
    <n v="0"/>
  </r>
  <r>
    <s v="BASE"/>
    <s v="BaseLine"/>
    <m/>
    <m/>
    <m/>
    <m/>
    <x v="30"/>
    <x v="3"/>
    <s v="Brazil"/>
    <x v="29"/>
    <n v="0"/>
  </r>
  <r>
    <s v="INCREMENTAL"/>
    <s v="Media"/>
    <m/>
    <m/>
    <m/>
    <m/>
    <x v="31"/>
    <x v="0"/>
    <s v="Brazil"/>
    <x v="29"/>
    <n v="0"/>
  </r>
  <r>
    <s v="INCREMENTAL"/>
    <s v="Media"/>
    <m/>
    <m/>
    <m/>
    <m/>
    <x v="31"/>
    <x v="1"/>
    <s v="Brazil"/>
    <x v="29"/>
    <n v="0"/>
  </r>
  <r>
    <s v="INCREMENTAL"/>
    <s v="Media"/>
    <m/>
    <m/>
    <m/>
    <m/>
    <x v="31"/>
    <x v="2"/>
    <s v="Brazil"/>
    <x v="29"/>
    <n v="0"/>
  </r>
  <r>
    <s v="INCREMENTAL"/>
    <s v="Media"/>
    <m/>
    <m/>
    <m/>
    <m/>
    <x v="31"/>
    <x v="3"/>
    <s v="Brazil"/>
    <x v="29"/>
    <n v="0"/>
  </r>
  <r>
    <m/>
    <m/>
    <m/>
    <m/>
    <m/>
    <m/>
    <x v="32"/>
    <x v="0"/>
    <s v="Brazil"/>
    <x v="29"/>
    <n v="1288.8368238743701"/>
  </r>
  <r>
    <m/>
    <m/>
    <m/>
    <m/>
    <m/>
    <m/>
    <x v="32"/>
    <x v="1"/>
    <s v="Brazil"/>
    <x v="29"/>
    <n v="943.82215052234096"/>
  </r>
  <r>
    <m/>
    <m/>
    <m/>
    <m/>
    <m/>
    <m/>
    <x v="32"/>
    <x v="2"/>
    <s v="Brazil"/>
    <x v="29"/>
    <n v="1761.1350863528301"/>
  </r>
  <r>
    <m/>
    <m/>
    <m/>
    <m/>
    <m/>
    <m/>
    <x v="32"/>
    <x v="3"/>
    <s v="Brazil"/>
    <x v="29"/>
    <n v="932.29799996955103"/>
  </r>
  <r>
    <s v="BASE"/>
    <s v="BaseLine"/>
    <m/>
    <m/>
    <m/>
    <m/>
    <x v="33"/>
    <x v="0"/>
    <s v="Brazil"/>
    <x v="29"/>
    <n v="-265.79408657680199"/>
  </r>
  <r>
    <s v="BASE"/>
    <s v="BaseLine"/>
    <m/>
    <m/>
    <m/>
    <m/>
    <x v="33"/>
    <x v="1"/>
    <s v="Brazil"/>
    <x v="29"/>
    <n v="-723.52561193002805"/>
  </r>
  <r>
    <s v="BASE"/>
    <s v="BaseLine"/>
    <m/>
    <m/>
    <m/>
    <m/>
    <x v="33"/>
    <x v="2"/>
    <s v="Brazil"/>
    <x v="29"/>
    <n v="-361.21417225052397"/>
  </r>
  <r>
    <s v="BASE"/>
    <s v="BaseLine"/>
    <m/>
    <m/>
    <m/>
    <m/>
    <x v="33"/>
    <x v="3"/>
    <s v="Brazil"/>
    <x v="29"/>
    <n v="-225.610039817271"/>
  </r>
  <r>
    <s v="BASE"/>
    <s v="BaseLine"/>
    <m/>
    <m/>
    <m/>
    <m/>
    <x v="34"/>
    <x v="0"/>
    <s v="Brazil"/>
    <x v="29"/>
    <n v="0"/>
  </r>
  <r>
    <s v="BASE"/>
    <s v="BaseLine"/>
    <m/>
    <m/>
    <m/>
    <m/>
    <x v="34"/>
    <x v="1"/>
    <s v="Brazil"/>
    <x v="29"/>
    <n v="0"/>
  </r>
  <r>
    <s v="BASE"/>
    <s v="BaseLine"/>
    <m/>
    <m/>
    <m/>
    <m/>
    <x v="34"/>
    <x v="2"/>
    <s v="Brazil"/>
    <x v="29"/>
    <n v="0"/>
  </r>
  <r>
    <s v="BASE"/>
    <s v="BaseLine"/>
    <m/>
    <m/>
    <m/>
    <m/>
    <x v="34"/>
    <x v="3"/>
    <s v="Brazil"/>
    <x v="29"/>
    <n v="0"/>
  </r>
  <r>
    <s v="BASE"/>
    <s v="BaseLine"/>
    <s v="NY"/>
    <m/>
    <m/>
    <m/>
    <x v="35"/>
    <x v="0"/>
    <s v="Brazil"/>
    <x v="29"/>
    <n v="0"/>
  </r>
  <r>
    <s v="BASE"/>
    <s v="BaseLine"/>
    <s v="NY"/>
    <m/>
    <m/>
    <m/>
    <x v="35"/>
    <x v="1"/>
    <s v="Brazil"/>
    <x v="29"/>
    <n v="0"/>
  </r>
  <r>
    <s v="BASE"/>
    <s v="BaseLine"/>
    <s v="NY"/>
    <m/>
    <m/>
    <m/>
    <x v="35"/>
    <x v="2"/>
    <s v="Brazil"/>
    <x v="29"/>
    <n v="0"/>
  </r>
  <r>
    <s v="BASE"/>
    <s v="BaseLine"/>
    <s v="NY"/>
    <m/>
    <m/>
    <m/>
    <x v="35"/>
    <x v="3"/>
    <s v="Brazil"/>
    <x v="29"/>
    <n v="0"/>
  </r>
  <r>
    <s v="BASE"/>
    <s v="BaseLine"/>
    <s v="PL_Dummy"/>
    <m/>
    <m/>
    <m/>
    <x v="36"/>
    <x v="0"/>
    <s v="Brazil"/>
    <x v="29"/>
    <n v="0"/>
  </r>
  <r>
    <s v="BASE"/>
    <s v="BaseLine"/>
    <s v="PL_Dummy"/>
    <m/>
    <m/>
    <m/>
    <x v="36"/>
    <x v="1"/>
    <s v="Brazil"/>
    <x v="29"/>
    <n v="0"/>
  </r>
  <r>
    <s v="BASE"/>
    <s v="BaseLine"/>
    <s v="PL_Dummy"/>
    <m/>
    <m/>
    <m/>
    <x v="36"/>
    <x v="2"/>
    <s v="Brazil"/>
    <x v="29"/>
    <n v="0"/>
  </r>
  <r>
    <s v="BASE"/>
    <s v="BaseLine"/>
    <s v="PL_Dummy"/>
    <m/>
    <m/>
    <m/>
    <x v="36"/>
    <x v="3"/>
    <s v="Brazil"/>
    <x v="29"/>
    <n v="0"/>
  </r>
  <r>
    <s v="BASE"/>
    <s v="BaseLine"/>
    <s v="PL_Dummy"/>
    <m/>
    <m/>
    <m/>
    <x v="37"/>
    <x v="0"/>
    <s v="Brazil"/>
    <x v="29"/>
    <n v="0"/>
  </r>
  <r>
    <s v="BASE"/>
    <s v="BaseLine"/>
    <s v="PL_Dummy"/>
    <m/>
    <m/>
    <m/>
    <x v="37"/>
    <x v="1"/>
    <s v="Brazil"/>
    <x v="29"/>
    <n v="0"/>
  </r>
  <r>
    <s v="BASE"/>
    <s v="BaseLine"/>
    <s v="PL_Dummy"/>
    <m/>
    <m/>
    <m/>
    <x v="37"/>
    <x v="2"/>
    <s v="Brazil"/>
    <x v="29"/>
    <n v="0"/>
  </r>
  <r>
    <s v="BASE"/>
    <s v="BaseLine"/>
    <s v="PL_Dummy"/>
    <m/>
    <m/>
    <m/>
    <x v="37"/>
    <x v="3"/>
    <s v="Brazil"/>
    <x v="29"/>
    <n v="0"/>
  </r>
  <r>
    <s v="BASE"/>
    <s v="BaseLine"/>
    <m/>
    <m/>
    <m/>
    <m/>
    <x v="38"/>
    <x v="0"/>
    <s v="Brazil"/>
    <x v="29"/>
    <n v="0"/>
  </r>
  <r>
    <s v="BASE"/>
    <s v="BaseLine"/>
    <m/>
    <m/>
    <m/>
    <m/>
    <x v="38"/>
    <x v="1"/>
    <s v="Brazil"/>
    <x v="29"/>
    <n v="0"/>
  </r>
  <r>
    <s v="BASE"/>
    <s v="BaseLine"/>
    <m/>
    <m/>
    <m/>
    <m/>
    <x v="38"/>
    <x v="2"/>
    <s v="Brazil"/>
    <x v="29"/>
    <n v="0"/>
  </r>
  <r>
    <s v="BASE"/>
    <s v="BaseLine"/>
    <m/>
    <m/>
    <m/>
    <m/>
    <x v="38"/>
    <x v="3"/>
    <s v="Brazil"/>
    <x v="29"/>
    <n v="0"/>
  </r>
  <r>
    <s v="BASE"/>
    <s v="BaseLine"/>
    <m/>
    <m/>
    <m/>
    <m/>
    <x v="39"/>
    <x v="0"/>
    <s v="Brazil"/>
    <x v="29"/>
    <n v="0"/>
  </r>
  <r>
    <s v="BASE"/>
    <s v="BaseLine"/>
    <m/>
    <m/>
    <m/>
    <m/>
    <x v="39"/>
    <x v="1"/>
    <s v="Brazil"/>
    <x v="29"/>
    <n v="0"/>
  </r>
  <r>
    <s v="BASE"/>
    <s v="BaseLine"/>
    <m/>
    <m/>
    <m/>
    <m/>
    <x v="39"/>
    <x v="2"/>
    <s v="Brazil"/>
    <x v="29"/>
    <n v="0"/>
  </r>
  <r>
    <s v="BASE"/>
    <s v="BaseLine"/>
    <m/>
    <m/>
    <m/>
    <m/>
    <x v="39"/>
    <x v="3"/>
    <s v="Brazil"/>
    <x v="29"/>
    <n v="0"/>
  </r>
  <r>
    <s v="BASE"/>
    <s v="BaseLine"/>
    <s v="PL_Dummy"/>
    <m/>
    <m/>
    <m/>
    <x v="40"/>
    <x v="0"/>
    <s v="Brazil"/>
    <x v="29"/>
    <n v="0"/>
  </r>
  <r>
    <s v="BASE"/>
    <s v="BaseLine"/>
    <s v="PL_Dummy"/>
    <m/>
    <m/>
    <m/>
    <x v="40"/>
    <x v="1"/>
    <s v="Brazil"/>
    <x v="29"/>
    <n v="0"/>
  </r>
  <r>
    <s v="BASE"/>
    <s v="BaseLine"/>
    <s v="PL_Dummy"/>
    <m/>
    <m/>
    <m/>
    <x v="40"/>
    <x v="2"/>
    <s v="Brazil"/>
    <x v="29"/>
    <n v="0"/>
  </r>
  <r>
    <s v="BASE"/>
    <s v="BaseLine"/>
    <s v="PL_Dummy"/>
    <m/>
    <m/>
    <m/>
    <x v="40"/>
    <x v="3"/>
    <s v="Brazil"/>
    <x v="29"/>
    <n v="0"/>
  </r>
  <r>
    <s v="BASE"/>
    <s v="BaseLine"/>
    <m/>
    <m/>
    <m/>
    <m/>
    <x v="41"/>
    <x v="0"/>
    <s v="Brazil"/>
    <x v="29"/>
    <n v="0"/>
  </r>
  <r>
    <s v="BASE"/>
    <s v="BaseLine"/>
    <m/>
    <m/>
    <m/>
    <m/>
    <x v="41"/>
    <x v="1"/>
    <s v="Brazil"/>
    <x v="29"/>
    <n v="0"/>
  </r>
  <r>
    <s v="BASE"/>
    <s v="BaseLine"/>
    <m/>
    <m/>
    <m/>
    <m/>
    <x v="41"/>
    <x v="2"/>
    <s v="Brazil"/>
    <x v="29"/>
    <n v="3565.3309741217199"/>
  </r>
  <r>
    <s v="BASE"/>
    <s v="BaseLine"/>
    <m/>
    <m/>
    <m/>
    <m/>
    <x v="41"/>
    <x v="3"/>
    <s v="Brazil"/>
    <x v="29"/>
    <n v="0"/>
  </r>
  <r>
    <s v="BASE"/>
    <s v="BaseLine"/>
    <m/>
    <m/>
    <m/>
    <m/>
    <x v="42"/>
    <x v="0"/>
    <s v="Brazil"/>
    <x v="29"/>
    <n v="0"/>
  </r>
  <r>
    <s v="BASE"/>
    <s v="BaseLine"/>
    <m/>
    <m/>
    <m/>
    <m/>
    <x v="42"/>
    <x v="1"/>
    <s v="Brazil"/>
    <x v="29"/>
    <n v="0"/>
  </r>
  <r>
    <s v="BASE"/>
    <s v="BaseLine"/>
    <m/>
    <m/>
    <m/>
    <m/>
    <x v="42"/>
    <x v="2"/>
    <s v="Brazil"/>
    <x v="29"/>
    <n v="2196.10631602074"/>
  </r>
  <r>
    <s v="BASE"/>
    <s v="BaseLine"/>
    <m/>
    <m/>
    <m/>
    <m/>
    <x v="42"/>
    <x v="3"/>
    <s v="Brazil"/>
    <x v="29"/>
    <n v="0"/>
  </r>
  <r>
    <s v="BASE"/>
    <s v="BaseLine"/>
    <m/>
    <m/>
    <m/>
    <m/>
    <x v="43"/>
    <x v="0"/>
    <s v="Brazil"/>
    <x v="29"/>
    <n v="0"/>
  </r>
  <r>
    <s v="BASE"/>
    <s v="BaseLine"/>
    <m/>
    <m/>
    <m/>
    <m/>
    <x v="43"/>
    <x v="1"/>
    <s v="Brazil"/>
    <x v="29"/>
    <n v="0"/>
  </r>
  <r>
    <s v="BASE"/>
    <s v="BaseLine"/>
    <m/>
    <m/>
    <m/>
    <m/>
    <x v="43"/>
    <x v="2"/>
    <s v="Brazil"/>
    <x v="29"/>
    <n v="0"/>
  </r>
  <r>
    <s v="BASE"/>
    <s v="BaseLine"/>
    <m/>
    <m/>
    <m/>
    <m/>
    <x v="43"/>
    <x v="3"/>
    <s v="Brazil"/>
    <x v="29"/>
    <n v="0"/>
  </r>
  <r>
    <s v="INCREMENTAL"/>
    <s v="Media"/>
    <m/>
    <m/>
    <m/>
    <m/>
    <x v="44"/>
    <x v="0"/>
    <s v="Brazil"/>
    <x v="29"/>
    <n v="0"/>
  </r>
  <r>
    <s v="INCREMENTAL"/>
    <s v="Media"/>
    <m/>
    <m/>
    <m/>
    <m/>
    <x v="44"/>
    <x v="1"/>
    <s v="Brazil"/>
    <x v="29"/>
    <n v="0"/>
  </r>
  <r>
    <s v="INCREMENTAL"/>
    <s v="Media"/>
    <m/>
    <m/>
    <m/>
    <m/>
    <x v="44"/>
    <x v="2"/>
    <s v="Brazil"/>
    <x v="29"/>
    <n v="0"/>
  </r>
  <r>
    <s v="INCREMENTAL"/>
    <s v="Media"/>
    <m/>
    <m/>
    <m/>
    <m/>
    <x v="44"/>
    <x v="3"/>
    <s v="Brazil"/>
    <x v="29"/>
    <n v="0"/>
  </r>
  <r>
    <s v="INCREMENTAL"/>
    <s v="Media"/>
    <m/>
    <m/>
    <m/>
    <m/>
    <x v="45"/>
    <x v="0"/>
    <s v="Brazil"/>
    <x v="29"/>
    <n v="0"/>
  </r>
  <r>
    <s v="INCREMENTAL"/>
    <s v="Media"/>
    <m/>
    <m/>
    <m/>
    <m/>
    <x v="45"/>
    <x v="1"/>
    <s v="Brazil"/>
    <x v="29"/>
    <n v="0"/>
  </r>
  <r>
    <s v="INCREMENTAL"/>
    <s v="Media"/>
    <m/>
    <m/>
    <m/>
    <m/>
    <x v="45"/>
    <x v="2"/>
    <s v="Brazil"/>
    <x v="29"/>
    <n v="0"/>
  </r>
  <r>
    <s v="INCREMENTAL"/>
    <s v="Media"/>
    <m/>
    <m/>
    <m/>
    <m/>
    <x v="45"/>
    <x v="3"/>
    <s v="Brazil"/>
    <x v="29"/>
    <n v="0"/>
  </r>
  <r>
    <s v="BASE"/>
    <s v="BaseLine"/>
    <m/>
    <m/>
    <m/>
    <m/>
    <x v="46"/>
    <x v="0"/>
    <s v="Brazil"/>
    <x v="29"/>
    <n v="0"/>
  </r>
  <r>
    <s v="BASE"/>
    <s v="BaseLine"/>
    <m/>
    <m/>
    <m/>
    <m/>
    <x v="46"/>
    <x v="1"/>
    <s v="Brazil"/>
    <x v="29"/>
    <n v="0"/>
  </r>
  <r>
    <s v="BASE"/>
    <s v="BaseLine"/>
    <m/>
    <m/>
    <m/>
    <m/>
    <x v="46"/>
    <x v="2"/>
    <s v="Brazil"/>
    <x v="29"/>
    <n v="0"/>
  </r>
  <r>
    <s v="BASE"/>
    <s v="BaseLine"/>
    <m/>
    <m/>
    <m/>
    <m/>
    <x v="46"/>
    <x v="3"/>
    <s v="Brazil"/>
    <x v="29"/>
    <n v="0"/>
  </r>
  <r>
    <s v="INCREMENTAL"/>
    <s v="Media"/>
    <m/>
    <m/>
    <m/>
    <m/>
    <x v="47"/>
    <x v="0"/>
    <s v="Brazil"/>
    <x v="29"/>
    <n v="0"/>
  </r>
  <r>
    <s v="INCREMENTAL"/>
    <s v="Media"/>
    <m/>
    <m/>
    <m/>
    <m/>
    <x v="47"/>
    <x v="1"/>
    <s v="Brazil"/>
    <x v="29"/>
    <n v="0"/>
  </r>
  <r>
    <s v="INCREMENTAL"/>
    <s v="Media"/>
    <m/>
    <m/>
    <m/>
    <m/>
    <x v="47"/>
    <x v="2"/>
    <s v="Brazil"/>
    <x v="29"/>
    <n v="0"/>
  </r>
  <r>
    <s v="INCREMENTAL"/>
    <s v="Media"/>
    <m/>
    <m/>
    <m/>
    <m/>
    <x v="47"/>
    <x v="3"/>
    <s v="Brazil"/>
    <x v="29"/>
    <n v="0"/>
  </r>
  <r>
    <s v="INCREMENTAL"/>
    <s v="Media"/>
    <m/>
    <m/>
    <m/>
    <m/>
    <x v="48"/>
    <x v="0"/>
    <s v="Brazil"/>
    <x v="29"/>
    <n v="0"/>
  </r>
  <r>
    <s v="INCREMENTAL"/>
    <s v="Media"/>
    <m/>
    <m/>
    <m/>
    <m/>
    <x v="48"/>
    <x v="1"/>
    <s v="Brazil"/>
    <x v="29"/>
    <n v="0"/>
  </r>
  <r>
    <s v="INCREMENTAL"/>
    <s v="Media"/>
    <m/>
    <m/>
    <m/>
    <m/>
    <x v="48"/>
    <x v="2"/>
    <s v="Brazil"/>
    <x v="29"/>
    <n v="0"/>
  </r>
  <r>
    <s v="INCREMENTAL"/>
    <s v="Media"/>
    <m/>
    <m/>
    <m/>
    <m/>
    <x v="48"/>
    <x v="3"/>
    <s v="Brazil"/>
    <x v="29"/>
    <n v="0"/>
  </r>
  <r>
    <s v="INCREMENTAL"/>
    <s v="Media"/>
    <m/>
    <m/>
    <m/>
    <m/>
    <x v="49"/>
    <x v="0"/>
    <s v="Brazil"/>
    <x v="29"/>
    <n v="0"/>
  </r>
  <r>
    <s v="INCREMENTAL"/>
    <s v="Media"/>
    <m/>
    <m/>
    <m/>
    <m/>
    <x v="49"/>
    <x v="1"/>
    <s v="Brazil"/>
    <x v="29"/>
    <n v="0"/>
  </r>
  <r>
    <s v="INCREMENTAL"/>
    <s v="Media"/>
    <m/>
    <m/>
    <m/>
    <m/>
    <x v="49"/>
    <x v="2"/>
    <s v="Brazil"/>
    <x v="29"/>
    <n v="0"/>
  </r>
  <r>
    <s v="INCREMENTAL"/>
    <s v="Media"/>
    <m/>
    <m/>
    <m/>
    <m/>
    <x v="49"/>
    <x v="3"/>
    <s v="Brazil"/>
    <x v="29"/>
    <n v="0"/>
  </r>
  <r>
    <s v="BASE"/>
    <s v="BaseLine"/>
    <m/>
    <m/>
    <m/>
    <m/>
    <x v="50"/>
    <x v="0"/>
    <s v="Brazil"/>
    <x v="29"/>
    <n v="0"/>
  </r>
  <r>
    <s v="BASE"/>
    <s v="BaseLine"/>
    <m/>
    <m/>
    <m/>
    <m/>
    <x v="50"/>
    <x v="1"/>
    <s v="Brazil"/>
    <x v="29"/>
    <n v="0"/>
  </r>
  <r>
    <s v="BASE"/>
    <s v="BaseLine"/>
    <m/>
    <m/>
    <m/>
    <m/>
    <x v="50"/>
    <x v="2"/>
    <s v="Brazil"/>
    <x v="29"/>
    <n v="0"/>
  </r>
  <r>
    <s v="BASE"/>
    <s v="BaseLine"/>
    <m/>
    <m/>
    <m/>
    <m/>
    <x v="50"/>
    <x v="3"/>
    <s v="Brazil"/>
    <x v="29"/>
    <n v="0"/>
  </r>
  <r>
    <s v="BASE"/>
    <s v="BaseLine"/>
    <m/>
    <m/>
    <m/>
    <m/>
    <x v="51"/>
    <x v="0"/>
    <s v="Brazil"/>
    <x v="29"/>
    <n v="0"/>
  </r>
  <r>
    <s v="BASE"/>
    <s v="BaseLine"/>
    <m/>
    <m/>
    <m/>
    <m/>
    <x v="51"/>
    <x v="1"/>
    <s v="Brazil"/>
    <x v="29"/>
    <n v="0"/>
  </r>
  <r>
    <s v="BASE"/>
    <s v="BaseLine"/>
    <m/>
    <m/>
    <m/>
    <m/>
    <x v="51"/>
    <x v="2"/>
    <s v="Brazil"/>
    <x v="29"/>
    <n v="0"/>
  </r>
  <r>
    <s v="BASE"/>
    <s v="BaseLine"/>
    <m/>
    <m/>
    <m/>
    <m/>
    <x v="51"/>
    <x v="3"/>
    <s v="Brazil"/>
    <x v="29"/>
    <n v="0"/>
  </r>
  <r>
    <s v="INCREMENTAL"/>
    <s v="Media"/>
    <m/>
    <m/>
    <m/>
    <m/>
    <x v="52"/>
    <x v="0"/>
    <s v="Brazil"/>
    <x v="29"/>
    <n v="0"/>
  </r>
  <r>
    <s v="INCREMENTAL"/>
    <s v="Media"/>
    <m/>
    <m/>
    <m/>
    <m/>
    <x v="52"/>
    <x v="1"/>
    <s v="Brazil"/>
    <x v="29"/>
    <n v="0"/>
  </r>
  <r>
    <s v="INCREMENTAL"/>
    <s v="Media"/>
    <m/>
    <m/>
    <m/>
    <m/>
    <x v="52"/>
    <x v="2"/>
    <s v="Brazil"/>
    <x v="29"/>
    <n v="0"/>
  </r>
  <r>
    <s v="INCREMENTAL"/>
    <s v="Media"/>
    <m/>
    <m/>
    <m/>
    <m/>
    <x v="52"/>
    <x v="3"/>
    <s v="Brazil"/>
    <x v="29"/>
    <n v="0"/>
  </r>
  <r>
    <s v="BASE"/>
    <s v="BaseLine"/>
    <m/>
    <m/>
    <m/>
    <m/>
    <x v="53"/>
    <x v="0"/>
    <s v="Brazil"/>
    <x v="29"/>
    <n v="-120.258244759687"/>
  </r>
  <r>
    <s v="BASE"/>
    <s v="BaseLine"/>
    <m/>
    <m/>
    <m/>
    <m/>
    <x v="53"/>
    <x v="1"/>
    <s v="Brazil"/>
    <x v="29"/>
    <n v="-88.065760602595901"/>
  </r>
  <r>
    <s v="BASE"/>
    <s v="BaseLine"/>
    <m/>
    <m/>
    <m/>
    <m/>
    <x v="53"/>
    <x v="2"/>
    <s v="Brazil"/>
    <x v="29"/>
    <n v="-164.32725256315001"/>
  </r>
  <r>
    <s v="BASE"/>
    <s v="BaseLine"/>
    <m/>
    <m/>
    <m/>
    <m/>
    <x v="53"/>
    <x v="3"/>
    <s v="Brazil"/>
    <x v="29"/>
    <n v="-86.990470005560596"/>
  </r>
  <r>
    <s v="BASE"/>
    <s v="BaseLine"/>
    <m/>
    <m/>
    <m/>
    <m/>
    <x v="54"/>
    <x v="0"/>
    <s v="Brazil"/>
    <x v="29"/>
    <n v="-497.84610792261401"/>
  </r>
  <r>
    <s v="BASE"/>
    <s v="BaseLine"/>
    <m/>
    <m/>
    <m/>
    <m/>
    <x v="54"/>
    <x v="1"/>
    <s v="Brazil"/>
    <x v="29"/>
    <n v="-2484.9458397215099"/>
  </r>
  <r>
    <s v="BASE"/>
    <s v="BaseLine"/>
    <m/>
    <m/>
    <m/>
    <m/>
    <x v="54"/>
    <x v="2"/>
    <s v="Brazil"/>
    <x v="29"/>
    <n v="-2696.9833906547401"/>
  </r>
  <r>
    <s v="BASE"/>
    <s v="BaseLine"/>
    <m/>
    <m/>
    <m/>
    <m/>
    <x v="54"/>
    <x v="3"/>
    <s v="Brazil"/>
    <x v="29"/>
    <n v="-480.76539327429401"/>
  </r>
  <r>
    <s v="INCREMENTAL"/>
    <s v="Media"/>
    <m/>
    <m/>
    <m/>
    <m/>
    <x v="0"/>
    <x v="0"/>
    <s v="Brazil"/>
    <x v="30"/>
    <n v="0"/>
  </r>
  <r>
    <s v="INCREMENTAL"/>
    <s v="Media"/>
    <m/>
    <m/>
    <m/>
    <m/>
    <x v="0"/>
    <x v="1"/>
    <s v="Brazil"/>
    <x v="30"/>
    <n v="0"/>
  </r>
  <r>
    <s v="INCREMENTAL"/>
    <s v="Media"/>
    <m/>
    <m/>
    <m/>
    <m/>
    <x v="0"/>
    <x v="2"/>
    <s v="Brazil"/>
    <x v="30"/>
    <n v="0"/>
  </r>
  <r>
    <s v="INCREMENTAL"/>
    <s v="Media"/>
    <m/>
    <m/>
    <m/>
    <m/>
    <x v="0"/>
    <x v="3"/>
    <s v="Brazil"/>
    <x v="30"/>
    <n v="0"/>
  </r>
  <r>
    <s v="INCREMENTAL"/>
    <s v="Media"/>
    <m/>
    <m/>
    <m/>
    <m/>
    <x v="1"/>
    <x v="0"/>
    <s v="Brazil"/>
    <x v="30"/>
    <n v="0"/>
  </r>
  <r>
    <s v="INCREMENTAL"/>
    <s v="Media"/>
    <m/>
    <m/>
    <m/>
    <m/>
    <x v="1"/>
    <x v="1"/>
    <s v="Brazil"/>
    <x v="30"/>
    <n v="0"/>
  </r>
  <r>
    <s v="INCREMENTAL"/>
    <s v="Media"/>
    <m/>
    <m/>
    <m/>
    <m/>
    <x v="1"/>
    <x v="2"/>
    <s v="Brazil"/>
    <x v="30"/>
    <n v="0"/>
  </r>
  <r>
    <s v="INCREMENTAL"/>
    <s v="Media"/>
    <m/>
    <m/>
    <m/>
    <m/>
    <x v="1"/>
    <x v="3"/>
    <s v="Brazil"/>
    <x v="30"/>
    <n v="0"/>
  </r>
  <r>
    <s v="INCREMENTAL"/>
    <s v="Media"/>
    <m/>
    <m/>
    <m/>
    <m/>
    <x v="2"/>
    <x v="0"/>
    <s v="Brazil"/>
    <x v="30"/>
    <n v="0"/>
  </r>
  <r>
    <s v="INCREMENTAL"/>
    <s v="Media"/>
    <m/>
    <m/>
    <m/>
    <m/>
    <x v="2"/>
    <x v="1"/>
    <s v="Brazil"/>
    <x v="30"/>
    <n v="0"/>
  </r>
  <r>
    <s v="INCREMENTAL"/>
    <s v="Media"/>
    <m/>
    <m/>
    <m/>
    <m/>
    <x v="2"/>
    <x v="2"/>
    <s v="Brazil"/>
    <x v="30"/>
    <n v="0"/>
  </r>
  <r>
    <s v="INCREMENTAL"/>
    <s v="Media"/>
    <m/>
    <m/>
    <m/>
    <m/>
    <x v="2"/>
    <x v="3"/>
    <s v="Brazil"/>
    <x v="30"/>
    <n v="0"/>
  </r>
  <r>
    <s v="BASE"/>
    <s v="BaseLine"/>
    <m/>
    <m/>
    <m/>
    <m/>
    <x v="3"/>
    <x v="0"/>
    <s v="Brazil"/>
    <x v="30"/>
    <n v="0"/>
  </r>
  <r>
    <s v="BASE"/>
    <s v="BaseLine"/>
    <m/>
    <m/>
    <m/>
    <m/>
    <x v="3"/>
    <x v="1"/>
    <s v="Brazil"/>
    <x v="30"/>
    <n v="0"/>
  </r>
  <r>
    <s v="BASE"/>
    <s v="BaseLine"/>
    <m/>
    <m/>
    <m/>
    <m/>
    <x v="3"/>
    <x v="2"/>
    <s v="Brazil"/>
    <x v="30"/>
    <n v="0"/>
  </r>
  <r>
    <s v="BASE"/>
    <s v="BaseLine"/>
    <m/>
    <m/>
    <m/>
    <m/>
    <x v="3"/>
    <x v="3"/>
    <s v="Brazil"/>
    <x v="30"/>
    <n v="0"/>
  </r>
  <r>
    <s v="BASE"/>
    <s v="BaseLine"/>
    <m/>
    <m/>
    <m/>
    <m/>
    <x v="4"/>
    <x v="0"/>
    <s v="Brazil"/>
    <x v="30"/>
    <n v="0"/>
  </r>
  <r>
    <s v="BASE"/>
    <s v="BaseLine"/>
    <m/>
    <m/>
    <m/>
    <m/>
    <x v="4"/>
    <x v="1"/>
    <s v="Brazil"/>
    <x v="30"/>
    <n v="0"/>
  </r>
  <r>
    <s v="BASE"/>
    <s v="BaseLine"/>
    <m/>
    <m/>
    <m/>
    <m/>
    <x v="4"/>
    <x v="2"/>
    <s v="Brazil"/>
    <x v="30"/>
    <n v="0"/>
  </r>
  <r>
    <s v="BASE"/>
    <s v="BaseLine"/>
    <m/>
    <m/>
    <m/>
    <m/>
    <x v="4"/>
    <x v="3"/>
    <s v="Brazil"/>
    <x v="30"/>
    <n v="0"/>
  </r>
  <r>
    <s v="BASE"/>
    <s v="BaseLine"/>
    <m/>
    <m/>
    <m/>
    <m/>
    <x v="5"/>
    <x v="0"/>
    <s v="Brazil"/>
    <x v="30"/>
    <n v="0"/>
  </r>
  <r>
    <s v="BASE"/>
    <s v="BaseLine"/>
    <m/>
    <m/>
    <m/>
    <m/>
    <x v="5"/>
    <x v="1"/>
    <s v="Brazil"/>
    <x v="30"/>
    <n v="0"/>
  </r>
  <r>
    <s v="BASE"/>
    <s v="BaseLine"/>
    <m/>
    <m/>
    <m/>
    <m/>
    <x v="5"/>
    <x v="2"/>
    <s v="Brazil"/>
    <x v="30"/>
    <n v="0"/>
  </r>
  <r>
    <s v="BASE"/>
    <s v="BaseLine"/>
    <m/>
    <m/>
    <m/>
    <m/>
    <x v="5"/>
    <x v="3"/>
    <s v="Brazil"/>
    <x v="30"/>
    <n v="0"/>
  </r>
  <r>
    <s v="BASE"/>
    <s v="BaseLine"/>
    <m/>
    <m/>
    <m/>
    <m/>
    <x v="6"/>
    <x v="0"/>
    <s v="Brazil"/>
    <x v="30"/>
    <n v="0"/>
  </r>
  <r>
    <s v="BASE"/>
    <s v="BaseLine"/>
    <m/>
    <m/>
    <m/>
    <m/>
    <x v="6"/>
    <x v="1"/>
    <s v="Brazil"/>
    <x v="30"/>
    <n v="0"/>
  </r>
  <r>
    <s v="BASE"/>
    <s v="BaseLine"/>
    <m/>
    <m/>
    <m/>
    <m/>
    <x v="6"/>
    <x v="2"/>
    <s v="Brazil"/>
    <x v="30"/>
    <n v="0"/>
  </r>
  <r>
    <s v="BASE"/>
    <s v="BaseLine"/>
    <m/>
    <m/>
    <m/>
    <m/>
    <x v="6"/>
    <x v="3"/>
    <s v="Brazil"/>
    <x v="30"/>
    <n v="0"/>
  </r>
  <r>
    <s v="BASE"/>
    <s v="BaseLine"/>
    <m/>
    <m/>
    <m/>
    <m/>
    <x v="7"/>
    <x v="0"/>
    <s v="Brazil"/>
    <x v="30"/>
    <n v="0"/>
  </r>
  <r>
    <s v="BASE"/>
    <s v="BaseLine"/>
    <m/>
    <m/>
    <m/>
    <m/>
    <x v="7"/>
    <x v="1"/>
    <s v="Brazil"/>
    <x v="30"/>
    <n v="0"/>
  </r>
  <r>
    <s v="BASE"/>
    <s v="BaseLine"/>
    <m/>
    <m/>
    <m/>
    <m/>
    <x v="7"/>
    <x v="2"/>
    <s v="Brazil"/>
    <x v="30"/>
    <n v="0"/>
  </r>
  <r>
    <s v="BASE"/>
    <s v="BaseLine"/>
    <m/>
    <m/>
    <m/>
    <m/>
    <x v="7"/>
    <x v="3"/>
    <s v="Brazil"/>
    <x v="30"/>
    <n v="0"/>
  </r>
  <r>
    <s v="BASE"/>
    <s v="BaseLine"/>
    <m/>
    <m/>
    <m/>
    <m/>
    <x v="8"/>
    <x v="0"/>
    <s v="Brazil"/>
    <x v="30"/>
    <n v="667.03447824104296"/>
  </r>
  <r>
    <s v="BASE"/>
    <s v="BaseLine"/>
    <m/>
    <m/>
    <m/>
    <m/>
    <x v="8"/>
    <x v="1"/>
    <s v="Brazil"/>
    <x v="30"/>
    <n v="0"/>
  </r>
  <r>
    <s v="BASE"/>
    <s v="BaseLine"/>
    <m/>
    <m/>
    <m/>
    <m/>
    <x v="8"/>
    <x v="2"/>
    <s v="Brazil"/>
    <x v="30"/>
    <n v="0"/>
  </r>
  <r>
    <s v="BASE"/>
    <s v="BaseLine"/>
    <m/>
    <m/>
    <m/>
    <m/>
    <x v="8"/>
    <x v="3"/>
    <s v="Brazil"/>
    <x v="30"/>
    <n v="0"/>
  </r>
  <r>
    <s v="INCREMENTAL"/>
    <s v="Media"/>
    <m/>
    <m/>
    <m/>
    <m/>
    <x v="9"/>
    <x v="0"/>
    <s v="Brazil"/>
    <x v="30"/>
    <n v="0"/>
  </r>
  <r>
    <s v="INCREMENTAL"/>
    <s v="Media"/>
    <m/>
    <m/>
    <m/>
    <m/>
    <x v="9"/>
    <x v="1"/>
    <s v="Brazil"/>
    <x v="30"/>
    <n v="0"/>
  </r>
  <r>
    <s v="INCREMENTAL"/>
    <s v="Media"/>
    <m/>
    <m/>
    <m/>
    <m/>
    <x v="9"/>
    <x v="2"/>
    <s v="Brazil"/>
    <x v="30"/>
    <n v="0"/>
  </r>
  <r>
    <s v="INCREMENTAL"/>
    <s v="Media"/>
    <m/>
    <m/>
    <m/>
    <m/>
    <x v="9"/>
    <x v="3"/>
    <s v="Brazil"/>
    <x v="30"/>
    <n v="0"/>
  </r>
  <r>
    <s v="BASE"/>
    <s v="Price"/>
    <m/>
    <m/>
    <m/>
    <m/>
    <x v="10"/>
    <x v="0"/>
    <s v="Brazil"/>
    <x v="30"/>
    <n v="-1172.6162351407399"/>
  </r>
  <r>
    <s v="BASE"/>
    <s v="Price"/>
    <m/>
    <m/>
    <m/>
    <m/>
    <x v="10"/>
    <x v="1"/>
    <s v="Brazil"/>
    <x v="30"/>
    <n v="0"/>
  </r>
  <r>
    <s v="BASE"/>
    <s v="Price"/>
    <m/>
    <m/>
    <m/>
    <m/>
    <x v="10"/>
    <x v="2"/>
    <s v="Brazil"/>
    <x v="30"/>
    <n v="0"/>
  </r>
  <r>
    <s v="BASE"/>
    <s v="Price"/>
    <m/>
    <m/>
    <m/>
    <m/>
    <x v="10"/>
    <x v="3"/>
    <s v="Brazil"/>
    <x v="30"/>
    <n v="0"/>
  </r>
  <r>
    <s v="BASE"/>
    <s v="Price"/>
    <m/>
    <m/>
    <m/>
    <m/>
    <x v="11"/>
    <x v="0"/>
    <s v="Brazil"/>
    <x v="30"/>
    <n v="0"/>
  </r>
  <r>
    <s v="BASE"/>
    <s v="Price"/>
    <m/>
    <m/>
    <m/>
    <m/>
    <x v="11"/>
    <x v="1"/>
    <s v="Brazil"/>
    <x v="30"/>
    <n v="0"/>
  </r>
  <r>
    <s v="BASE"/>
    <s v="Price"/>
    <m/>
    <m/>
    <m/>
    <m/>
    <x v="11"/>
    <x v="2"/>
    <s v="Brazil"/>
    <x v="30"/>
    <n v="0"/>
  </r>
  <r>
    <s v="BASE"/>
    <s v="Price"/>
    <m/>
    <m/>
    <m/>
    <m/>
    <x v="11"/>
    <x v="3"/>
    <s v="Brazil"/>
    <x v="30"/>
    <n v="0"/>
  </r>
  <r>
    <s v="BASE"/>
    <s v="BaseLine"/>
    <m/>
    <m/>
    <m/>
    <m/>
    <x v="12"/>
    <x v="0"/>
    <s v="Brazil"/>
    <x v="30"/>
    <n v="407.59075727381003"/>
  </r>
  <r>
    <s v="BASE"/>
    <s v="BaseLine"/>
    <m/>
    <m/>
    <m/>
    <m/>
    <x v="12"/>
    <x v="1"/>
    <s v="Brazil"/>
    <x v="30"/>
    <n v="734.787427075643"/>
  </r>
  <r>
    <s v="BASE"/>
    <s v="BaseLine"/>
    <m/>
    <m/>
    <m/>
    <m/>
    <x v="12"/>
    <x v="2"/>
    <s v="Brazil"/>
    <x v="30"/>
    <n v="900.81200323097005"/>
  </r>
  <r>
    <s v="BASE"/>
    <s v="BaseLine"/>
    <m/>
    <m/>
    <m/>
    <m/>
    <x v="12"/>
    <x v="3"/>
    <s v="Brazil"/>
    <x v="30"/>
    <n v="23.858990596690099"/>
  </r>
  <r>
    <s v="INCREMENTAL"/>
    <s v="Media"/>
    <m/>
    <m/>
    <m/>
    <m/>
    <x v="13"/>
    <x v="0"/>
    <s v="Brazil"/>
    <x v="30"/>
    <n v="95.361531491724094"/>
  </r>
  <r>
    <s v="INCREMENTAL"/>
    <s v="Media"/>
    <m/>
    <m/>
    <m/>
    <m/>
    <x v="13"/>
    <x v="1"/>
    <s v="Brazil"/>
    <x v="30"/>
    <n v="118.13384674904199"/>
  </r>
  <r>
    <s v="INCREMENTAL"/>
    <s v="Media"/>
    <m/>
    <m/>
    <m/>
    <m/>
    <x v="13"/>
    <x v="2"/>
    <s v="Brazil"/>
    <x v="30"/>
    <n v="105.001762896146"/>
  </r>
  <r>
    <s v="INCREMENTAL"/>
    <s v="Media"/>
    <m/>
    <m/>
    <m/>
    <m/>
    <x v="13"/>
    <x v="3"/>
    <s v="Brazil"/>
    <x v="30"/>
    <n v="0"/>
  </r>
  <r>
    <s v="INCREMENTAL"/>
    <s v="Media"/>
    <m/>
    <m/>
    <m/>
    <m/>
    <x v="14"/>
    <x v="0"/>
    <s v="Brazil"/>
    <x v="30"/>
    <n v="0"/>
  </r>
  <r>
    <s v="INCREMENTAL"/>
    <s v="Media"/>
    <m/>
    <m/>
    <m/>
    <m/>
    <x v="14"/>
    <x v="1"/>
    <s v="Brazil"/>
    <x v="30"/>
    <n v="0"/>
  </r>
  <r>
    <s v="INCREMENTAL"/>
    <s v="Media"/>
    <m/>
    <m/>
    <m/>
    <m/>
    <x v="14"/>
    <x v="2"/>
    <s v="Brazil"/>
    <x v="30"/>
    <n v="0"/>
  </r>
  <r>
    <s v="INCREMENTAL"/>
    <s v="Media"/>
    <m/>
    <m/>
    <m/>
    <m/>
    <x v="14"/>
    <x v="3"/>
    <s v="Brazil"/>
    <x v="30"/>
    <n v="0"/>
  </r>
  <r>
    <s v="INCREMENTAL"/>
    <s v="Media"/>
    <m/>
    <m/>
    <m/>
    <m/>
    <x v="15"/>
    <x v="0"/>
    <s v="Brazil"/>
    <x v="30"/>
    <n v="10.4107187727205"/>
  </r>
  <r>
    <s v="INCREMENTAL"/>
    <s v="Media"/>
    <m/>
    <m/>
    <m/>
    <m/>
    <x v="15"/>
    <x v="1"/>
    <s v="Brazil"/>
    <x v="30"/>
    <n v="9.6341172503928192"/>
  </r>
  <r>
    <s v="INCREMENTAL"/>
    <s v="Media"/>
    <m/>
    <m/>
    <m/>
    <m/>
    <x v="15"/>
    <x v="2"/>
    <s v="Brazil"/>
    <x v="30"/>
    <n v="6.5722326451957596"/>
  </r>
  <r>
    <s v="INCREMENTAL"/>
    <s v="Media"/>
    <m/>
    <m/>
    <m/>
    <m/>
    <x v="15"/>
    <x v="3"/>
    <s v="Brazil"/>
    <x v="30"/>
    <n v="0"/>
  </r>
  <r>
    <s v="INCREMENTAL"/>
    <s v="Media"/>
    <m/>
    <m/>
    <m/>
    <m/>
    <x v="16"/>
    <x v="0"/>
    <s v="Brazil"/>
    <x v="30"/>
    <n v="0"/>
  </r>
  <r>
    <s v="INCREMENTAL"/>
    <s v="Media"/>
    <m/>
    <m/>
    <m/>
    <m/>
    <x v="16"/>
    <x v="1"/>
    <s v="Brazil"/>
    <x v="30"/>
    <n v="0"/>
  </r>
  <r>
    <s v="INCREMENTAL"/>
    <s v="Media"/>
    <m/>
    <m/>
    <m/>
    <m/>
    <x v="16"/>
    <x v="2"/>
    <s v="Brazil"/>
    <x v="30"/>
    <n v="0"/>
  </r>
  <r>
    <s v="INCREMENTAL"/>
    <s v="Media"/>
    <m/>
    <m/>
    <m/>
    <m/>
    <x v="16"/>
    <x v="3"/>
    <s v="Brazil"/>
    <x v="30"/>
    <n v="0"/>
  </r>
  <r>
    <s v="INCREMENTAL"/>
    <s v="Media"/>
    <m/>
    <m/>
    <m/>
    <m/>
    <x v="17"/>
    <x v="0"/>
    <s v="Brazil"/>
    <x v="30"/>
    <n v="427.16158665734901"/>
  </r>
  <r>
    <s v="INCREMENTAL"/>
    <s v="Media"/>
    <m/>
    <m/>
    <m/>
    <m/>
    <x v="17"/>
    <x v="1"/>
    <s v="Brazil"/>
    <x v="30"/>
    <n v="261.91859661669997"/>
  </r>
  <r>
    <s v="INCREMENTAL"/>
    <s v="Media"/>
    <m/>
    <m/>
    <m/>
    <m/>
    <x v="17"/>
    <x v="2"/>
    <s v="Brazil"/>
    <x v="30"/>
    <n v="262.87604266790498"/>
  </r>
  <r>
    <s v="INCREMENTAL"/>
    <s v="Media"/>
    <m/>
    <m/>
    <m/>
    <m/>
    <x v="17"/>
    <x v="3"/>
    <s v="Brazil"/>
    <x v="30"/>
    <n v="0"/>
  </r>
  <r>
    <s v="INCREMENTAL"/>
    <s v="Media"/>
    <m/>
    <m/>
    <m/>
    <m/>
    <x v="18"/>
    <x v="0"/>
    <s v="Brazil"/>
    <x v="30"/>
    <n v="0"/>
  </r>
  <r>
    <s v="INCREMENTAL"/>
    <s v="Media"/>
    <m/>
    <m/>
    <m/>
    <m/>
    <x v="18"/>
    <x v="1"/>
    <s v="Brazil"/>
    <x v="30"/>
    <n v="0"/>
  </r>
  <r>
    <s v="INCREMENTAL"/>
    <s v="Media"/>
    <m/>
    <m/>
    <m/>
    <m/>
    <x v="18"/>
    <x v="2"/>
    <s v="Brazil"/>
    <x v="30"/>
    <n v="0"/>
  </r>
  <r>
    <s v="INCREMENTAL"/>
    <s v="Media"/>
    <m/>
    <m/>
    <m/>
    <m/>
    <x v="18"/>
    <x v="3"/>
    <s v="Brazil"/>
    <x v="30"/>
    <n v="0"/>
  </r>
  <r>
    <s v="INCREMENTAL"/>
    <s v="Media"/>
    <m/>
    <m/>
    <m/>
    <m/>
    <x v="19"/>
    <x v="0"/>
    <s v="Brazil"/>
    <x v="30"/>
    <n v="25.1639724265228"/>
  </r>
  <r>
    <s v="INCREMENTAL"/>
    <s v="Media"/>
    <m/>
    <m/>
    <m/>
    <m/>
    <x v="19"/>
    <x v="1"/>
    <s v="Brazil"/>
    <x v="30"/>
    <n v="28.6145546360423"/>
  </r>
  <r>
    <s v="INCREMENTAL"/>
    <s v="Media"/>
    <m/>
    <m/>
    <m/>
    <m/>
    <x v="19"/>
    <x v="2"/>
    <s v="Brazil"/>
    <x v="30"/>
    <n v="26.983024638228098"/>
  </r>
  <r>
    <s v="INCREMENTAL"/>
    <s v="Media"/>
    <m/>
    <m/>
    <m/>
    <m/>
    <x v="19"/>
    <x v="3"/>
    <s v="Brazil"/>
    <x v="30"/>
    <n v="0"/>
  </r>
  <r>
    <s v="INCREMENTAL"/>
    <s v="Media"/>
    <m/>
    <m/>
    <m/>
    <m/>
    <x v="20"/>
    <x v="0"/>
    <s v="Brazil"/>
    <x v="30"/>
    <n v="0"/>
  </r>
  <r>
    <s v="INCREMENTAL"/>
    <s v="Media"/>
    <m/>
    <m/>
    <m/>
    <m/>
    <x v="20"/>
    <x v="1"/>
    <s v="Brazil"/>
    <x v="30"/>
    <n v="0"/>
  </r>
  <r>
    <s v="INCREMENTAL"/>
    <s v="Media"/>
    <m/>
    <m/>
    <m/>
    <m/>
    <x v="20"/>
    <x v="2"/>
    <s v="Brazil"/>
    <x v="30"/>
    <n v="0"/>
  </r>
  <r>
    <s v="INCREMENTAL"/>
    <s v="Media"/>
    <m/>
    <m/>
    <m/>
    <m/>
    <x v="20"/>
    <x v="3"/>
    <s v="Brazil"/>
    <x v="30"/>
    <n v="0"/>
  </r>
  <r>
    <s v="INCREMENTAL"/>
    <s v="Media"/>
    <m/>
    <m/>
    <m/>
    <m/>
    <x v="21"/>
    <x v="0"/>
    <s v="Brazil"/>
    <x v="30"/>
    <n v="43.5673521181713"/>
  </r>
  <r>
    <s v="INCREMENTAL"/>
    <s v="Media"/>
    <m/>
    <m/>
    <m/>
    <m/>
    <x v="21"/>
    <x v="1"/>
    <s v="Brazil"/>
    <x v="30"/>
    <n v="42.550244466976899"/>
  </r>
  <r>
    <s v="INCREMENTAL"/>
    <s v="Media"/>
    <m/>
    <m/>
    <m/>
    <m/>
    <x v="21"/>
    <x v="2"/>
    <s v="Brazil"/>
    <x v="30"/>
    <n v="40.363663612558902"/>
  </r>
  <r>
    <s v="INCREMENTAL"/>
    <s v="Media"/>
    <m/>
    <m/>
    <m/>
    <m/>
    <x v="21"/>
    <x v="3"/>
    <s v="Brazil"/>
    <x v="30"/>
    <n v="0"/>
  </r>
  <r>
    <s v="INCREMENTAL"/>
    <s v="Media"/>
    <m/>
    <m/>
    <m/>
    <m/>
    <x v="22"/>
    <x v="0"/>
    <s v="Brazil"/>
    <x v="30"/>
    <n v="0"/>
  </r>
  <r>
    <s v="INCREMENTAL"/>
    <s v="Media"/>
    <m/>
    <m/>
    <m/>
    <m/>
    <x v="22"/>
    <x v="1"/>
    <s v="Brazil"/>
    <x v="30"/>
    <n v="0"/>
  </r>
  <r>
    <s v="INCREMENTAL"/>
    <s v="Media"/>
    <m/>
    <m/>
    <m/>
    <m/>
    <x v="22"/>
    <x v="2"/>
    <s v="Brazil"/>
    <x v="30"/>
    <n v="0"/>
  </r>
  <r>
    <s v="INCREMENTAL"/>
    <s v="Media"/>
    <m/>
    <m/>
    <m/>
    <m/>
    <x v="22"/>
    <x v="3"/>
    <s v="Brazil"/>
    <x v="30"/>
    <n v="0"/>
  </r>
  <r>
    <s v="INCREMENTAL"/>
    <s v="Media"/>
    <m/>
    <m/>
    <m/>
    <m/>
    <x v="23"/>
    <x v="0"/>
    <s v="Brazil"/>
    <x v="30"/>
    <n v="0"/>
  </r>
  <r>
    <s v="INCREMENTAL"/>
    <s v="Media"/>
    <m/>
    <m/>
    <m/>
    <m/>
    <x v="23"/>
    <x v="1"/>
    <s v="Brazil"/>
    <x v="30"/>
    <n v="0"/>
  </r>
  <r>
    <s v="INCREMENTAL"/>
    <s v="Media"/>
    <m/>
    <m/>
    <m/>
    <m/>
    <x v="23"/>
    <x v="2"/>
    <s v="Brazil"/>
    <x v="30"/>
    <n v="0"/>
  </r>
  <r>
    <s v="INCREMENTAL"/>
    <s v="Media"/>
    <m/>
    <m/>
    <m/>
    <m/>
    <x v="23"/>
    <x v="3"/>
    <s v="Brazil"/>
    <x v="30"/>
    <n v="0"/>
  </r>
  <r>
    <s v="INCREMENTAL"/>
    <s v="Media"/>
    <m/>
    <m/>
    <m/>
    <m/>
    <x v="24"/>
    <x v="0"/>
    <s v="Brazil"/>
    <x v="30"/>
    <n v="0"/>
  </r>
  <r>
    <s v="INCREMENTAL"/>
    <s v="Media"/>
    <m/>
    <m/>
    <m/>
    <m/>
    <x v="24"/>
    <x v="1"/>
    <s v="Brazil"/>
    <x v="30"/>
    <n v="0"/>
  </r>
  <r>
    <s v="INCREMENTAL"/>
    <s v="Media"/>
    <m/>
    <m/>
    <m/>
    <m/>
    <x v="24"/>
    <x v="2"/>
    <s v="Brazil"/>
    <x v="30"/>
    <n v="0"/>
  </r>
  <r>
    <s v="INCREMENTAL"/>
    <s v="Media"/>
    <m/>
    <m/>
    <m/>
    <m/>
    <x v="24"/>
    <x v="3"/>
    <s v="Brazil"/>
    <x v="30"/>
    <n v="0"/>
  </r>
  <r>
    <s v="BASE"/>
    <s v="BaseLine"/>
    <m/>
    <m/>
    <m/>
    <m/>
    <x v="25"/>
    <x v="0"/>
    <s v="Brazil"/>
    <x v="30"/>
    <n v="0"/>
  </r>
  <r>
    <s v="BASE"/>
    <s v="BaseLine"/>
    <m/>
    <m/>
    <m/>
    <m/>
    <x v="25"/>
    <x v="1"/>
    <s v="Brazil"/>
    <x v="30"/>
    <n v="304.90489774110802"/>
  </r>
  <r>
    <s v="BASE"/>
    <s v="BaseLine"/>
    <m/>
    <m/>
    <m/>
    <m/>
    <x v="25"/>
    <x v="2"/>
    <s v="Brazil"/>
    <x v="30"/>
    <n v="0"/>
  </r>
  <r>
    <s v="BASE"/>
    <s v="BaseLine"/>
    <m/>
    <m/>
    <m/>
    <m/>
    <x v="25"/>
    <x v="3"/>
    <s v="Brazil"/>
    <x v="30"/>
    <n v="0"/>
  </r>
  <r>
    <s v="BASE"/>
    <s v="BaseLine"/>
    <m/>
    <m/>
    <m/>
    <m/>
    <x v="26"/>
    <x v="0"/>
    <s v="Brazil"/>
    <x v="30"/>
    <n v="0"/>
  </r>
  <r>
    <s v="BASE"/>
    <s v="BaseLine"/>
    <m/>
    <m/>
    <m/>
    <m/>
    <x v="26"/>
    <x v="1"/>
    <s v="Brazil"/>
    <x v="30"/>
    <n v="0"/>
  </r>
  <r>
    <s v="BASE"/>
    <s v="BaseLine"/>
    <m/>
    <m/>
    <m/>
    <m/>
    <x v="26"/>
    <x v="2"/>
    <s v="Brazil"/>
    <x v="30"/>
    <n v="0"/>
  </r>
  <r>
    <s v="BASE"/>
    <s v="BaseLine"/>
    <m/>
    <m/>
    <m/>
    <m/>
    <x v="26"/>
    <x v="3"/>
    <s v="Brazil"/>
    <x v="30"/>
    <n v="0"/>
  </r>
  <r>
    <s v="INCREMENTAL"/>
    <s v="Media"/>
    <m/>
    <m/>
    <m/>
    <m/>
    <x v="27"/>
    <x v="0"/>
    <s v="Brazil"/>
    <x v="30"/>
    <n v="0"/>
  </r>
  <r>
    <s v="INCREMENTAL"/>
    <s v="Media"/>
    <m/>
    <m/>
    <m/>
    <m/>
    <x v="27"/>
    <x v="1"/>
    <s v="Brazil"/>
    <x v="30"/>
    <n v="0"/>
  </r>
  <r>
    <s v="INCREMENTAL"/>
    <s v="Media"/>
    <m/>
    <m/>
    <m/>
    <m/>
    <x v="27"/>
    <x v="2"/>
    <s v="Brazil"/>
    <x v="30"/>
    <n v="0"/>
  </r>
  <r>
    <s v="INCREMENTAL"/>
    <s v="Media"/>
    <m/>
    <m/>
    <m/>
    <m/>
    <x v="27"/>
    <x v="3"/>
    <s v="Brazil"/>
    <x v="30"/>
    <n v="0"/>
  </r>
  <r>
    <s v="INCREMENTAL"/>
    <s v="Media"/>
    <m/>
    <m/>
    <m/>
    <m/>
    <x v="28"/>
    <x v="0"/>
    <s v="Brazil"/>
    <x v="30"/>
    <n v="0"/>
  </r>
  <r>
    <s v="INCREMENTAL"/>
    <s v="Media"/>
    <m/>
    <m/>
    <m/>
    <m/>
    <x v="28"/>
    <x v="1"/>
    <s v="Brazil"/>
    <x v="30"/>
    <n v="0"/>
  </r>
  <r>
    <s v="INCREMENTAL"/>
    <s v="Media"/>
    <m/>
    <m/>
    <m/>
    <m/>
    <x v="28"/>
    <x v="2"/>
    <s v="Brazil"/>
    <x v="30"/>
    <n v="0"/>
  </r>
  <r>
    <s v="INCREMENTAL"/>
    <s v="Media"/>
    <m/>
    <m/>
    <m/>
    <m/>
    <x v="28"/>
    <x v="3"/>
    <s v="Brazil"/>
    <x v="30"/>
    <n v="0"/>
  </r>
  <r>
    <s v="BASE"/>
    <s v="BaseLine"/>
    <m/>
    <m/>
    <m/>
    <m/>
    <x v="29"/>
    <x v="0"/>
    <s v="Brazil"/>
    <x v="30"/>
    <n v="0"/>
  </r>
  <r>
    <s v="BASE"/>
    <s v="BaseLine"/>
    <m/>
    <m/>
    <m/>
    <m/>
    <x v="29"/>
    <x v="1"/>
    <s v="Brazil"/>
    <x v="30"/>
    <n v="438.51009380728499"/>
  </r>
  <r>
    <s v="BASE"/>
    <s v="BaseLine"/>
    <m/>
    <m/>
    <m/>
    <m/>
    <x v="29"/>
    <x v="2"/>
    <s v="Brazil"/>
    <x v="30"/>
    <n v="0"/>
  </r>
  <r>
    <s v="BASE"/>
    <s v="BaseLine"/>
    <m/>
    <m/>
    <m/>
    <m/>
    <x v="29"/>
    <x v="3"/>
    <s v="Brazil"/>
    <x v="30"/>
    <n v="0"/>
  </r>
  <r>
    <s v="BASE"/>
    <s v="BaseLine"/>
    <m/>
    <m/>
    <m/>
    <m/>
    <x v="30"/>
    <x v="0"/>
    <s v="Brazil"/>
    <x v="30"/>
    <n v="0"/>
  </r>
  <r>
    <s v="BASE"/>
    <s v="BaseLine"/>
    <m/>
    <m/>
    <m/>
    <m/>
    <x v="30"/>
    <x v="1"/>
    <s v="Brazil"/>
    <x v="30"/>
    <n v="957.58926830735504"/>
  </r>
  <r>
    <s v="BASE"/>
    <s v="BaseLine"/>
    <m/>
    <m/>
    <m/>
    <m/>
    <x v="30"/>
    <x v="2"/>
    <s v="Brazil"/>
    <x v="30"/>
    <n v="0"/>
  </r>
  <r>
    <s v="BASE"/>
    <s v="BaseLine"/>
    <m/>
    <m/>
    <m/>
    <m/>
    <x v="30"/>
    <x v="3"/>
    <s v="Brazil"/>
    <x v="30"/>
    <n v="0"/>
  </r>
  <r>
    <s v="INCREMENTAL"/>
    <s v="Media"/>
    <m/>
    <m/>
    <m/>
    <m/>
    <x v="31"/>
    <x v="0"/>
    <s v="Brazil"/>
    <x v="30"/>
    <n v="0"/>
  </r>
  <r>
    <s v="INCREMENTAL"/>
    <s v="Media"/>
    <m/>
    <m/>
    <m/>
    <m/>
    <x v="31"/>
    <x v="1"/>
    <s v="Brazil"/>
    <x v="30"/>
    <n v="0"/>
  </r>
  <r>
    <s v="INCREMENTAL"/>
    <s v="Media"/>
    <m/>
    <m/>
    <m/>
    <m/>
    <x v="31"/>
    <x v="2"/>
    <s v="Brazil"/>
    <x v="30"/>
    <n v="0"/>
  </r>
  <r>
    <s v="INCREMENTAL"/>
    <s v="Media"/>
    <m/>
    <m/>
    <m/>
    <m/>
    <x v="31"/>
    <x v="3"/>
    <s v="Brazil"/>
    <x v="30"/>
    <n v="0"/>
  </r>
  <r>
    <m/>
    <m/>
    <m/>
    <m/>
    <m/>
    <m/>
    <x v="32"/>
    <x v="0"/>
    <s v="Brazil"/>
    <x v="30"/>
    <n v="1288.8368238743701"/>
  </r>
  <r>
    <m/>
    <m/>
    <m/>
    <m/>
    <m/>
    <m/>
    <x v="32"/>
    <x v="1"/>
    <s v="Brazil"/>
    <x v="30"/>
    <n v="943.82215052234096"/>
  </r>
  <r>
    <m/>
    <m/>
    <m/>
    <m/>
    <m/>
    <m/>
    <x v="32"/>
    <x v="2"/>
    <s v="Brazil"/>
    <x v="30"/>
    <n v="1761.1350863528301"/>
  </r>
  <r>
    <m/>
    <m/>
    <m/>
    <m/>
    <m/>
    <m/>
    <x v="32"/>
    <x v="3"/>
    <s v="Brazil"/>
    <x v="30"/>
    <n v="932.29799996955103"/>
  </r>
  <r>
    <s v="BASE"/>
    <s v="BaseLine"/>
    <m/>
    <m/>
    <m/>
    <m/>
    <x v="33"/>
    <x v="0"/>
    <s v="Brazil"/>
    <x v="30"/>
    <n v="-220.38697406220001"/>
  </r>
  <r>
    <s v="BASE"/>
    <s v="BaseLine"/>
    <m/>
    <m/>
    <m/>
    <m/>
    <x v="33"/>
    <x v="1"/>
    <s v="Brazil"/>
    <x v="30"/>
    <n v="-599.92162475626003"/>
  </r>
  <r>
    <s v="BASE"/>
    <s v="BaseLine"/>
    <m/>
    <m/>
    <m/>
    <m/>
    <x v="33"/>
    <x v="2"/>
    <s v="Brazil"/>
    <x v="30"/>
    <n v="-299.50590487525"/>
  </r>
  <r>
    <s v="BASE"/>
    <s v="BaseLine"/>
    <m/>
    <m/>
    <m/>
    <m/>
    <x v="33"/>
    <x v="3"/>
    <s v="Brazil"/>
    <x v="30"/>
    <n v="-187.067796103935"/>
  </r>
  <r>
    <s v="BASE"/>
    <s v="BaseLine"/>
    <m/>
    <m/>
    <m/>
    <m/>
    <x v="34"/>
    <x v="0"/>
    <s v="Brazil"/>
    <x v="30"/>
    <n v="0"/>
  </r>
  <r>
    <s v="BASE"/>
    <s v="BaseLine"/>
    <m/>
    <m/>
    <m/>
    <m/>
    <x v="34"/>
    <x v="1"/>
    <s v="Brazil"/>
    <x v="30"/>
    <n v="0"/>
  </r>
  <r>
    <s v="BASE"/>
    <s v="BaseLine"/>
    <m/>
    <m/>
    <m/>
    <m/>
    <x v="34"/>
    <x v="2"/>
    <s v="Brazil"/>
    <x v="30"/>
    <n v="0"/>
  </r>
  <r>
    <s v="BASE"/>
    <s v="BaseLine"/>
    <m/>
    <m/>
    <m/>
    <m/>
    <x v="34"/>
    <x v="3"/>
    <s v="Brazil"/>
    <x v="30"/>
    <n v="0"/>
  </r>
  <r>
    <s v="BASE"/>
    <s v="BaseLine"/>
    <s v="NY"/>
    <m/>
    <m/>
    <m/>
    <x v="35"/>
    <x v="0"/>
    <s v="Brazil"/>
    <x v="30"/>
    <n v="0"/>
  </r>
  <r>
    <s v="BASE"/>
    <s v="BaseLine"/>
    <s v="NY"/>
    <m/>
    <m/>
    <m/>
    <x v="35"/>
    <x v="1"/>
    <s v="Brazil"/>
    <x v="30"/>
    <n v="0"/>
  </r>
  <r>
    <s v="BASE"/>
    <s v="BaseLine"/>
    <s v="NY"/>
    <m/>
    <m/>
    <m/>
    <x v="35"/>
    <x v="2"/>
    <s v="Brazil"/>
    <x v="30"/>
    <n v="0"/>
  </r>
  <r>
    <s v="BASE"/>
    <s v="BaseLine"/>
    <s v="NY"/>
    <m/>
    <m/>
    <m/>
    <x v="35"/>
    <x v="3"/>
    <s v="Brazil"/>
    <x v="30"/>
    <n v="0"/>
  </r>
  <r>
    <s v="BASE"/>
    <s v="BaseLine"/>
    <s v="PL_Dummy"/>
    <m/>
    <m/>
    <m/>
    <x v="36"/>
    <x v="0"/>
    <s v="Brazil"/>
    <x v="30"/>
    <n v="0"/>
  </r>
  <r>
    <s v="BASE"/>
    <s v="BaseLine"/>
    <s v="PL_Dummy"/>
    <m/>
    <m/>
    <m/>
    <x v="36"/>
    <x v="1"/>
    <s v="Brazil"/>
    <x v="30"/>
    <n v="0"/>
  </r>
  <r>
    <s v="BASE"/>
    <s v="BaseLine"/>
    <s v="PL_Dummy"/>
    <m/>
    <m/>
    <m/>
    <x v="36"/>
    <x v="2"/>
    <s v="Brazil"/>
    <x v="30"/>
    <n v="0"/>
  </r>
  <r>
    <s v="BASE"/>
    <s v="BaseLine"/>
    <s v="PL_Dummy"/>
    <m/>
    <m/>
    <m/>
    <x v="36"/>
    <x v="3"/>
    <s v="Brazil"/>
    <x v="30"/>
    <n v="0"/>
  </r>
  <r>
    <s v="BASE"/>
    <s v="BaseLine"/>
    <s v="PL_Dummy"/>
    <m/>
    <m/>
    <m/>
    <x v="37"/>
    <x v="0"/>
    <s v="Brazil"/>
    <x v="30"/>
    <n v="0"/>
  </r>
  <r>
    <s v="BASE"/>
    <s v="BaseLine"/>
    <s v="PL_Dummy"/>
    <m/>
    <m/>
    <m/>
    <x v="37"/>
    <x v="1"/>
    <s v="Brazil"/>
    <x v="30"/>
    <n v="0"/>
  </r>
  <r>
    <s v="BASE"/>
    <s v="BaseLine"/>
    <s v="PL_Dummy"/>
    <m/>
    <m/>
    <m/>
    <x v="37"/>
    <x v="2"/>
    <s v="Brazil"/>
    <x v="30"/>
    <n v="0"/>
  </r>
  <r>
    <s v="BASE"/>
    <s v="BaseLine"/>
    <s v="PL_Dummy"/>
    <m/>
    <m/>
    <m/>
    <x v="37"/>
    <x v="3"/>
    <s v="Brazil"/>
    <x v="30"/>
    <n v="0"/>
  </r>
  <r>
    <s v="BASE"/>
    <s v="BaseLine"/>
    <m/>
    <m/>
    <m/>
    <m/>
    <x v="38"/>
    <x v="0"/>
    <s v="Brazil"/>
    <x v="30"/>
    <n v="0"/>
  </r>
  <r>
    <s v="BASE"/>
    <s v="BaseLine"/>
    <m/>
    <m/>
    <m/>
    <m/>
    <x v="38"/>
    <x v="1"/>
    <s v="Brazil"/>
    <x v="30"/>
    <n v="0"/>
  </r>
  <r>
    <s v="BASE"/>
    <s v="BaseLine"/>
    <m/>
    <m/>
    <m/>
    <m/>
    <x v="38"/>
    <x v="2"/>
    <s v="Brazil"/>
    <x v="30"/>
    <n v="0"/>
  </r>
  <r>
    <s v="BASE"/>
    <s v="BaseLine"/>
    <m/>
    <m/>
    <m/>
    <m/>
    <x v="38"/>
    <x v="3"/>
    <s v="Brazil"/>
    <x v="30"/>
    <n v="0"/>
  </r>
  <r>
    <s v="BASE"/>
    <s v="BaseLine"/>
    <m/>
    <m/>
    <m/>
    <m/>
    <x v="39"/>
    <x v="0"/>
    <s v="Brazil"/>
    <x v="30"/>
    <n v="0"/>
  </r>
  <r>
    <s v="BASE"/>
    <s v="BaseLine"/>
    <m/>
    <m/>
    <m/>
    <m/>
    <x v="39"/>
    <x v="1"/>
    <s v="Brazil"/>
    <x v="30"/>
    <n v="0"/>
  </r>
  <r>
    <s v="BASE"/>
    <s v="BaseLine"/>
    <m/>
    <m/>
    <m/>
    <m/>
    <x v="39"/>
    <x v="2"/>
    <s v="Brazil"/>
    <x v="30"/>
    <n v="0"/>
  </r>
  <r>
    <s v="BASE"/>
    <s v="BaseLine"/>
    <m/>
    <m/>
    <m/>
    <m/>
    <x v="39"/>
    <x v="3"/>
    <s v="Brazil"/>
    <x v="30"/>
    <n v="0"/>
  </r>
  <r>
    <s v="BASE"/>
    <s v="BaseLine"/>
    <s v="PL_Dummy"/>
    <m/>
    <m/>
    <m/>
    <x v="40"/>
    <x v="0"/>
    <s v="Brazil"/>
    <x v="30"/>
    <n v="0"/>
  </r>
  <r>
    <s v="BASE"/>
    <s v="BaseLine"/>
    <s v="PL_Dummy"/>
    <m/>
    <m/>
    <m/>
    <x v="40"/>
    <x v="1"/>
    <s v="Brazil"/>
    <x v="30"/>
    <n v="0"/>
  </r>
  <r>
    <s v="BASE"/>
    <s v="BaseLine"/>
    <s v="PL_Dummy"/>
    <m/>
    <m/>
    <m/>
    <x v="40"/>
    <x v="2"/>
    <s v="Brazil"/>
    <x v="30"/>
    <n v="0"/>
  </r>
  <r>
    <s v="BASE"/>
    <s v="BaseLine"/>
    <s v="PL_Dummy"/>
    <m/>
    <m/>
    <m/>
    <x v="40"/>
    <x v="3"/>
    <s v="Brazil"/>
    <x v="30"/>
    <n v="0"/>
  </r>
  <r>
    <s v="BASE"/>
    <s v="BaseLine"/>
    <m/>
    <m/>
    <m/>
    <m/>
    <x v="41"/>
    <x v="0"/>
    <s v="Brazil"/>
    <x v="30"/>
    <n v="0"/>
  </r>
  <r>
    <s v="BASE"/>
    <s v="BaseLine"/>
    <m/>
    <m/>
    <m/>
    <m/>
    <x v="41"/>
    <x v="1"/>
    <s v="Brazil"/>
    <x v="30"/>
    <n v="0"/>
  </r>
  <r>
    <s v="BASE"/>
    <s v="BaseLine"/>
    <m/>
    <m/>
    <m/>
    <m/>
    <x v="41"/>
    <x v="2"/>
    <s v="Brazil"/>
    <x v="30"/>
    <n v="3909.0989398197098"/>
  </r>
  <r>
    <s v="BASE"/>
    <s v="BaseLine"/>
    <m/>
    <m/>
    <m/>
    <m/>
    <x v="41"/>
    <x v="3"/>
    <s v="Brazil"/>
    <x v="30"/>
    <n v="0"/>
  </r>
  <r>
    <s v="BASE"/>
    <s v="BaseLine"/>
    <m/>
    <m/>
    <m/>
    <m/>
    <x v="42"/>
    <x v="0"/>
    <s v="Brazil"/>
    <x v="30"/>
    <n v="0"/>
  </r>
  <r>
    <s v="BASE"/>
    <s v="BaseLine"/>
    <m/>
    <m/>
    <m/>
    <m/>
    <x v="42"/>
    <x v="1"/>
    <s v="Brazil"/>
    <x v="30"/>
    <n v="0"/>
  </r>
  <r>
    <s v="BASE"/>
    <s v="BaseLine"/>
    <m/>
    <m/>
    <m/>
    <m/>
    <x v="42"/>
    <x v="2"/>
    <s v="Brazil"/>
    <x v="30"/>
    <n v="2205.9853367855599"/>
  </r>
  <r>
    <s v="BASE"/>
    <s v="BaseLine"/>
    <m/>
    <m/>
    <m/>
    <m/>
    <x v="42"/>
    <x v="3"/>
    <s v="Brazil"/>
    <x v="30"/>
    <n v="0"/>
  </r>
  <r>
    <s v="BASE"/>
    <s v="BaseLine"/>
    <m/>
    <m/>
    <m/>
    <m/>
    <x v="43"/>
    <x v="0"/>
    <s v="Brazil"/>
    <x v="30"/>
    <n v="0"/>
  </r>
  <r>
    <s v="BASE"/>
    <s v="BaseLine"/>
    <m/>
    <m/>
    <m/>
    <m/>
    <x v="43"/>
    <x v="1"/>
    <s v="Brazil"/>
    <x v="30"/>
    <n v="0"/>
  </r>
  <r>
    <s v="BASE"/>
    <s v="BaseLine"/>
    <m/>
    <m/>
    <m/>
    <m/>
    <x v="43"/>
    <x v="2"/>
    <s v="Brazil"/>
    <x v="30"/>
    <n v="0"/>
  </r>
  <r>
    <s v="BASE"/>
    <s v="BaseLine"/>
    <m/>
    <m/>
    <m/>
    <m/>
    <x v="43"/>
    <x v="3"/>
    <s v="Brazil"/>
    <x v="30"/>
    <n v="0"/>
  </r>
  <r>
    <s v="INCREMENTAL"/>
    <s v="Media"/>
    <m/>
    <m/>
    <m/>
    <m/>
    <x v="44"/>
    <x v="0"/>
    <s v="Brazil"/>
    <x v="30"/>
    <n v="0"/>
  </r>
  <r>
    <s v="INCREMENTAL"/>
    <s v="Media"/>
    <m/>
    <m/>
    <m/>
    <m/>
    <x v="44"/>
    <x v="1"/>
    <s v="Brazil"/>
    <x v="30"/>
    <n v="0"/>
  </r>
  <r>
    <s v="INCREMENTAL"/>
    <s v="Media"/>
    <m/>
    <m/>
    <m/>
    <m/>
    <x v="44"/>
    <x v="2"/>
    <s v="Brazil"/>
    <x v="30"/>
    <n v="0"/>
  </r>
  <r>
    <s v="INCREMENTAL"/>
    <s v="Media"/>
    <m/>
    <m/>
    <m/>
    <m/>
    <x v="44"/>
    <x v="3"/>
    <s v="Brazil"/>
    <x v="30"/>
    <n v="0"/>
  </r>
  <r>
    <s v="INCREMENTAL"/>
    <s v="Media"/>
    <m/>
    <m/>
    <m/>
    <m/>
    <x v="45"/>
    <x v="0"/>
    <s v="Brazil"/>
    <x v="30"/>
    <n v="0"/>
  </r>
  <r>
    <s v="INCREMENTAL"/>
    <s v="Media"/>
    <m/>
    <m/>
    <m/>
    <m/>
    <x v="45"/>
    <x v="1"/>
    <s v="Brazil"/>
    <x v="30"/>
    <n v="0"/>
  </r>
  <r>
    <s v="INCREMENTAL"/>
    <s v="Media"/>
    <m/>
    <m/>
    <m/>
    <m/>
    <x v="45"/>
    <x v="2"/>
    <s v="Brazil"/>
    <x v="30"/>
    <n v="0"/>
  </r>
  <r>
    <s v="INCREMENTAL"/>
    <s v="Media"/>
    <m/>
    <m/>
    <m/>
    <m/>
    <x v="45"/>
    <x v="3"/>
    <s v="Brazil"/>
    <x v="30"/>
    <n v="0"/>
  </r>
  <r>
    <s v="BASE"/>
    <s v="BaseLine"/>
    <m/>
    <m/>
    <m/>
    <m/>
    <x v="46"/>
    <x v="0"/>
    <s v="Brazil"/>
    <x v="30"/>
    <n v="0"/>
  </r>
  <r>
    <s v="BASE"/>
    <s v="BaseLine"/>
    <m/>
    <m/>
    <m/>
    <m/>
    <x v="46"/>
    <x v="1"/>
    <s v="Brazil"/>
    <x v="30"/>
    <n v="0"/>
  </r>
  <r>
    <s v="BASE"/>
    <s v="BaseLine"/>
    <m/>
    <m/>
    <m/>
    <m/>
    <x v="46"/>
    <x v="2"/>
    <s v="Brazil"/>
    <x v="30"/>
    <n v="0"/>
  </r>
  <r>
    <s v="BASE"/>
    <s v="BaseLine"/>
    <m/>
    <m/>
    <m/>
    <m/>
    <x v="46"/>
    <x v="3"/>
    <s v="Brazil"/>
    <x v="30"/>
    <n v="0"/>
  </r>
  <r>
    <s v="INCREMENTAL"/>
    <s v="Media"/>
    <m/>
    <m/>
    <m/>
    <m/>
    <x v="47"/>
    <x v="0"/>
    <s v="Brazil"/>
    <x v="30"/>
    <n v="0"/>
  </r>
  <r>
    <s v="INCREMENTAL"/>
    <s v="Media"/>
    <m/>
    <m/>
    <m/>
    <m/>
    <x v="47"/>
    <x v="1"/>
    <s v="Brazil"/>
    <x v="30"/>
    <n v="0"/>
  </r>
  <r>
    <s v="INCREMENTAL"/>
    <s v="Media"/>
    <m/>
    <m/>
    <m/>
    <m/>
    <x v="47"/>
    <x v="2"/>
    <s v="Brazil"/>
    <x v="30"/>
    <n v="0"/>
  </r>
  <r>
    <s v="INCREMENTAL"/>
    <s v="Media"/>
    <m/>
    <m/>
    <m/>
    <m/>
    <x v="47"/>
    <x v="3"/>
    <s v="Brazil"/>
    <x v="30"/>
    <n v="0"/>
  </r>
  <r>
    <s v="INCREMENTAL"/>
    <s v="Media"/>
    <m/>
    <m/>
    <m/>
    <m/>
    <x v="48"/>
    <x v="0"/>
    <s v="Brazil"/>
    <x v="30"/>
    <n v="0"/>
  </r>
  <r>
    <s v="INCREMENTAL"/>
    <s v="Media"/>
    <m/>
    <m/>
    <m/>
    <m/>
    <x v="48"/>
    <x v="1"/>
    <s v="Brazil"/>
    <x v="30"/>
    <n v="0"/>
  </r>
  <r>
    <s v="INCREMENTAL"/>
    <s v="Media"/>
    <m/>
    <m/>
    <m/>
    <m/>
    <x v="48"/>
    <x v="2"/>
    <s v="Brazil"/>
    <x v="30"/>
    <n v="0"/>
  </r>
  <r>
    <s v="INCREMENTAL"/>
    <s v="Media"/>
    <m/>
    <m/>
    <m/>
    <m/>
    <x v="48"/>
    <x v="3"/>
    <s v="Brazil"/>
    <x v="30"/>
    <n v="0"/>
  </r>
  <r>
    <s v="INCREMENTAL"/>
    <s v="Media"/>
    <m/>
    <m/>
    <m/>
    <m/>
    <x v="49"/>
    <x v="0"/>
    <s v="Brazil"/>
    <x v="30"/>
    <n v="0"/>
  </r>
  <r>
    <s v="INCREMENTAL"/>
    <s v="Media"/>
    <m/>
    <m/>
    <m/>
    <m/>
    <x v="49"/>
    <x v="1"/>
    <s v="Brazil"/>
    <x v="30"/>
    <n v="0"/>
  </r>
  <r>
    <s v="INCREMENTAL"/>
    <s v="Media"/>
    <m/>
    <m/>
    <m/>
    <m/>
    <x v="49"/>
    <x v="2"/>
    <s v="Brazil"/>
    <x v="30"/>
    <n v="0"/>
  </r>
  <r>
    <s v="INCREMENTAL"/>
    <s v="Media"/>
    <m/>
    <m/>
    <m/>
    <m/>
    <x v="49"/>
    <x v="3"/>
    <s v="Brazil"/>
    <x v="30"/>
    <n v="0"/>
  </r>
  <r>
    <s v="BASE"/>
    <s v="BaseLine"/>
    <m/>
    <m/>
    <m/>
    <m/>
    <x v="50"/>
    <x v="0"/>
    <s v="Brazil"/>
    <x v="30"/>
    <n v="0"/>
  </r>
  <r>
    <s v="BASE"/>
    <s v="BaseLine"/>
    <m/>
    <m/>
    <m/>
    <m/>
    <x v="50"/>
    <x v="1"/>
    <s v="Brazil"/>
    <x v="30"/>
    <n v="0"/>
  </r>
  <r>
    <s v="BASE"/>
    <s v="BaseLine"/>
    <m/>
    <m/>
    <m/>
    <m/>
    <x v="50"/>
    <x v="2"/>
    <s v="Brazil"/>
    <x v="30"/>
    <n v="0"/>
  </r>
  <r>
    <s v="BASE"/>
    <s v="BaseLine"/>
    <m/>
    <m/>
    <m/>
    <m/>
    <x v="50"/>
    <x v="3"/>
    <s v="Brazil"/>
    <x v="30"/>
    <n v="0"/>
  </r>
  <r>
    <s v="BASE"/>
    <s v="BaseLine"/>
    <m/>
    <m/>
    <m/>
    <m/>
    <x v="51"/>
    <x v="0"/>
    <s v="Brazil"/>
    <x v="30"/>
    <n v="0"/>
  </r>
  <r>
    <s v="BASE"/>
    <s v="BaseLine"/>
    <m/>
    <m/>
    <m/>
    <m/>
    <x v="51"/>
    <x v="1"/>
    <s v="Brazil"/>
    <x v="30"/>
    <n v="0"/>
  </r>
  <r>
    <s v="BASE"/>
    <s v="BaseLine"/>
    <m/>
    <m/>
    <m/>
    <m/>
    <x v="51"/>
    <x v="2"/>
    <s v="Brazil"/>
    <x v="30"/>
    <n v="0"/>
  </r>
  <r>
    <s v="BASE"/>
    <s v="BaseLine"/>
    <m/>
    <m/>
    <m/>
    <m/>
    <x v="51"/>
    <x v="3"/>
    <s v="Brazil"/>
    <x v="30"/>
    <n v="0"/>
  </r>
  <r>
    <s v="INCREMENTAL"/>
    <s v="Media"/>
    <m/>
    <m/>
    <m/>
    <m/>
    <x v="52"/>
    <x v="0"/>
    <s v="Brazil"/>
    <x v="30"/>
    <n v="0"/>
  </r>
  <r>
    <s v="INCREMENTAL"/>
    <s v="Media"/>
    <m/>
    <m/>
    <m/>
    <m/>
    <x v="52"/>
    <x v="1"/>
    <s v="Brazil"/>
    <x v="30"/>
    <n v="0"/>
  </r>
  <r>
    <s v="INCREMENTAL"/>
    <s v="Media"/>
    <m/>
    <m/>
    <m/>
    <m/>
    <x v="52"/>
    <x v="2"/>
    <s v="Brazil"/>
    <x v="30"/>
    <n v="0"/>
  </r>
  <r>
    <s v="INCREMENTAL"/>
    <s v="Media"/>
    <m/>
    <m/>
    <m/>
    <m/>
    <x v="52"/>
    <x v="3"/>
    <s v="Brazil"/>
    <x v="30"/>
    <n v="0"/>
  </r>
  <r>
    <s v="BASE"/>
    <s v="BaseLine"/>
    <m/>
    <m/>
    <m/>
    <m/>
    <x v="53"/>
    <x v="0"/>
    <s v="Brazil"/>
    <x v="30"/>
    <n v="-106.896217564167"/>
  </r>
  <r>
    <s v="BASE"/>
    <s v="BaseLine"/>
    <m/>
    <m/>
    <m/>
    <m/>
    <x v="53"/>
    <x v="1"/>
    <s v="Brazil"/>
    <x v="30"/>
    <n v="-78.280676091196398"/>
  </r>
  <r>
    <s v="BASE"/>
    <s v="BaseLine"/>
    <m/>
    <m/>
    <m/>
    <m/>
    <x v="53"/>
    <x v="2"/>
    <s v="Brazil"/>
    <x v="30"/>
    <n v="-146.06866894502201"/>
  </r>
  <r>
    <s v="BASE"/>
    <s v="BaseLine"/>
    <m/>
    <m/>
    <m/>
    <m/>
    <x v="53"/>
    <x v="3"/>
    <s v="Brazil"/>
    <x v="30"/>
    <n v="-77.324862227164999"/>
  </r>
  <r>
    <s v="BASE"/>
    <s v="BaseLine"/>
    <m/>
    <m/>
    <m/>
    <m/>
    <x v="54"/>
    <x v="0"/>
    <s v="Brazil"/>
    <x v="30"/>
    <n v="-519.49159087577095"/>
  </r>
  <r>
    <s v="BASE"/>
    <s v="BaseLine"/>
    <m/>
    <m/>
    <m/>
    <m/>
    <x v="54"/>
    <x v="1"/>
    <s v="Brazil"/>
    <x v="30"/>
    <n v="-2592.98696318766"/>
  </r>
  <r>
    <s v="BASE"/>
    <s v="BaseLine"/>
    <m/>
    <m/>
    <m/>
    <m/>
    <x v="54"/>
    <x v="2"/>
    <s v="Brazil"/>
    <x v="30"/>
    <n v="-2814.2435380745101"/>
  </r>
  <r>
    <s v="BASE"/>
    <s v="BaseLine"/>
    <m/>
    <m/>
    <m/>
    <m/>
    <x v="54"/>
    <x v="3"/>
    <s v="Brazil"/>
    <x v="30"/>
    <n v="-501.66823646013302"/>
  </r>
  <r>
    <s v="INCREMENTAL"/>
    <s v="Media"/>
    <m/>
    <m/>
    <m/>
    <m/>
    <x v="0"/>
    <x v="0"/>
    <s v="Brazil"/>
    <x v="31"/>
    <n v="0"/>
  </r>
  <r>
    <s v="INCREMENTAL"/>
    <s v="Media"/>
    <m/>
    <m/>
    <m/>
    <m/>
    <x v="0"/>
    <x v="1"/>
    <s v="Brazil"/>
    <x v="31"/>
    <n v="0"/>
  </r>
  <r>
    <s v="INCREMENTAL"/>
    <s v="Media"/>
    <m/>
    <m/>
    <m/>
    <m/>
    <x v="0"/>
    <x v="2"/>
    <s v="Brazil"/>
    <x v="31"/>
    <n v="0"/>
  </r>
  <r>
    <s v="INCREMENTAL"/>
    <s v="Media"/>
    <m/>
    <m/>
    <m/>
    <m/>
    <x v="0"/>
    <x v="3"/>
    <s v="Brazil"/>
    <x v="31"/>
    <n v="0"/>
  </r>
  <r>
    <s v="INCREMENTAL"/>
    <s v="Media"/>
    <m/>
    <m/>
    <m/>
    <m/>
    <x v="1"/>
    <x v="0"/>
    <s v="Brazil"/>
    <x v="31"/>
    <n v="0"/>
  </r>
  <r>
    <s v="INCREMENTAL"/>
    <s v="Media"/>
    <m/>
    <m/>
    <m/>
    <m/>
    <x v="1"/>
    <x v="1"/>
    <s v="Brazil"/>
    <x v="31"/>
    <n v="0"/>
  </r>
  <r>
    <s v="INCREMENTAL"/>
    <s v="Media"/>
    <m/>
    <m/>
    <m/>
    <m/>
    <x v="1"/>
    <x v="2"/>
    <s v="Brazil"/>
    <x v="31"/>
    <n v="0"/>
  </r>
  <r>
    <s v="INCREMENTAL"/>
    <s v="Media"/>
    <m/>
    <m/>
    <m/>
    <m/>
    <x v="1"/>
    <x v="3"/>
    <s v="Brazil"/>
    <x v="31"/>
    <n v="0"/>
  </r>
  <r>
    <s v="INCREMENTAL"/>
    <s v="Media"/>
    <m/>
    <m/>
    <m/>
    <m/>
    <x v="2"/>
    <x v="0"/>
    <s v="Brazil"/>
    <x v="31"/>
    <n v="0"/>
  </r>
  <r>
    <s v="INCREMENTAL"/>
    <s v="Media"/>
    <m/>
    <m/>
    <m/>
    <m/>
    <x v="2"/>
    <x v="1"/>
    <s v="Brazil"/>
    <x v="31"/>
    <n v="0"/>
  </r>
  <r>
    <s v="INCREMENTAL"/>
    <s v="Media"/>
    <m/>
    <m/>
    <m/>
    <m/>
    <x v="2"/>
    <x v="2"/>
    <s v="Brazil"/>
    <x v="31"/>
    <n v="0"/>
  </r>
  <r>
    <s v="INCREMENTAL"/>
    <s v="Media"/>
    <m/>
    <m/>
    <m/>
    <m/>
    <x v="2"/>
    <x v="3"/>
    <s v="Brazil"/>
    <x v="31"/>
    <n v="0"/>
  </r>
  <r>
    <s v="BASE"/>
    <s v="BaseLine"/>
    <m/>
    <m/>
    <m/>
    <m/>
    <x v="3"/>
    <x v="0"/>
    <s v="Brazil"/>
    <x v="31"/>
    <n v="0"/>
  </r>
  <r>
    <s v="BASE"/>
    <s v="BaseLine"/>
    <m/>
    <m/>
    <m/>
    <m/>
    <x v="3"/>
    <x v="1"/>
    <s v="Brazil"/>
    <x v="31"/>
    <n v="0"/>
  </r>
  <r>
    <s v="BASE"/>
    <s v="BaseLine"/>
    <m/>
    <m/>
    <m/>
    <m/>
    <x v="3"/>
    <x v="2"/>
    <s v="Brazil"/>
    <x v="31"/>
    <n v="0"/>
  </r>
  <r>
    <s v="BASE"/>
    <s v="BaseLine"/>
    <m/>
    <m/>
    <m/>
    <m/>
    <x v="3"/>
    <x v="3"/>
    <s v="Brazil"/>
    <x v="31"/>
    <n v="0"/>
  </r>
  <r>
    <s v="BASE"/>
    <s v="BaseLine"/>
    <m/>
    <m/>
    <m/>
    <m/>
    <x v="4"/>
    <x v="0"/>
    <s v="Brazil"/>
    <x v="31"/>
    <n v="0"/>
  </r>
  <r>
    <s v="BASE"/>
    <s v="BaseLine"/>
    <m/>
    <m/>
    <m/>
    <m/>
    <x v="4"/>
    <x v="1"/>
    <s v="Brazil"/>
    <x v="31"/>
    <n v="0"/>
  </r>
  <r>
    <s v="BASE"/>
    <s v="BaseLine"/>
    <m/>
    <m/>
    <m/>
    <m/>
    <x v="4"/>
    <x v="2"/>
    <s v="Brazil"/>
    <x v="31"/>
    <n v="0"/>
  </r>
  <r>
    <s v="BASE"/>
    <s v="BaseLine"/>
    <m/>
    <m/>
    <m/>
    <m/>
    <x v="4"/>
    <x v="3"/>
    <s v="Brazil"/>
    <x v="31"/>
    <n v="0"/>
  </r>
  <r>
    <s v="BASE"/>
    <s v="BaseLine"/>
    <m/>
    <m/>
    <m/>
    <m/>
    <x v="5"/>
    <x v="0"/>
    <s v="Brazil"/>
    <x v="31"/>
    <n v="0"/>
  </r>
  <r>
    <s v="BASE"/>
    <s v="BaseLine"/>
    <m/>
    <m/>
    <m/>
    <m/>
    <x v="5"/>
    <x v="1"/>
    <s v="Brazil"/>
    <x v="31"/>
    <n v="0"/>
  </r>
  <r>
    <s v="BASE"/>
    <s v="BaseLine"/>
    <m/>
    <m/>
    <m/>
    <m/>
    <x v="5"/>
    <x v="2"/>
    <s v="Brazil"/>
    <x v="31"/>
    <n v="0"/>
  </r>
  <r>
    <s v="BASE"/>
    <s v="BaseLine"/>
    <m/>
    <m/>
    <m/>
    <m/>
    <x v="5"/>
    <x v="3"/>
    <s v="Brazil"/>
    <x v="31"/>
    <n v="0"/>
  </r>
  <r>
    <s v="BASE"/>
    <s v="BaseLine"/>
    <m/>
    <m/>
    <m/>
    <m/>
    <x v="6"/>
    <x v="0"/>
    <s v="Brazil"/>
    <x v="31"/>
    <n v="0"/>
  </r>
  <r>
    <s v="BASE"/>
    <s v="BaseLine"/>
    <m/>
    <m/>
    <m/>
    <m/>
    <x v="6"/>
    <x v="1"/>
    <s v="Brazil"/>
    <x v="31"/>
    <n v="0"/>
  </r>
  <r>
    <s v="BASE"/>
    <s v="BaseLine"/>
    <m/>
    <m/>
    <m/>
    <m/>
    <x v="6"/>
    <x v="2"/>
    <s v="Brazil"/>
    <x v="31"/>
    <n v="0"/>
  </r>
  <r>
    <s v="BASE"/>
    <s v="BaseLine"/>
    <m/>
    <m/>
    <m/>
    <m/>
    <x v="6"/>
    <x v="3"/>
    <s v="Brazil"/>
    <x v="31"/>
    <n v="0"/>
  </r>
  <r>
    <s v="BASE"/>
    <s v="BaseLine"/>
    <m/>
    <m/>
    <m/>
    <m/>
    <x v="7"/>
    <x v="0"/>
    <s v="Brazil"/>
    <x v="31"/>
    <n v="0"/>
  </r>
  <r>
    <s v="BASE"/>
    <s v="BaseLine"/>
    <m/>
    <m/>
    <m/>
    <m/>
    <x v="7"/>
    <x v="1"/>
    <s v="Brazil"/>
    <x v="31"/>
    <n v="0"/>
  </r>
  <r>
    <s v="BASE"/>
    <s v="BaseLine"/>
    <m/>
    <m/>
    <m/>
    <m/>
    <x v="7"/>
    <x v="2"/>
    <s v="Brazil"/>
    <x v="31"/>
    <n v="0"/>
  </r>
  <r>
    <s v="BASE"/>
    <s v="BaseLine"/>
    <m/>
    <m/>
    <m/>
    <m/>
    <x v="7"/>
    <x v="3"/>
    <s v="Brazil"/>
    <x v="31"/>
    <n v="0"/>
  </r>
  <r>
    <s v="BASE"/>
    <s v="BaseLine"/>
    <m/>
    <m/>
    <m/>
    <m/>
    <x v="8"/>
    <x v="0"/>
    <s v="Brazil"/>
    <x v="31"/>
    <n v="698.04777938023801"/>
  </r>
  <r>
    <s v="BASE"/>
    <s v="BaseLine"/>
    <m/>
    <m/>
    <m/>
    <m/>
    <x v="8"/>
    <x v="1"/>
    <s v="Brazil"/>
    <x v="31"/>
    <n v="0"/>
  </r>
  <r>
    <s v="BASE"/>
    <s v="BaseLine"/>
    <m/>
    <m/>
    <m/>
    <m/>
    <x v="8"/>
    <x v="2"/>
    <s v="Brazil"/>
    <x v="31"/>
    <n v="0"/>
  </r>
  <r>
    <s v="BASE"/>
    <s v="BaseLine"/>
    <m/>
    <m/>
    <m/>
    <m/>
    <x v="8"/>
    <x v="3"/>
    <s v="Brazil"/>
    <x v="31"/>
    <n v="0"/>
  </r>
  <r>
    <s v="INCREMENTAL"/>
    <s v="Media"/>
    <m/>
    <m/>
    <m/>
    <m/>
    <x v="9"/>
    <x v="0"/>
    <s v="Brazil"/>
    <x v="31"/>
    <n v="0"/>
  </r>
  <r>
    <s v="INCREMENTAL"/>
    <s v="Media"/>
    <m/>
    <m/>
    <m/>
    <m/>
    <x v="9"/>
    <x v="1"/>
    <s v="Brazil"/>
    <x v="31"/>
    <n v="0"/>
  </r>
  <r>
    <s v="INCREMENTAL"/>
    <s v="Media"/>
    <m/>
    <m/>
    <m/>
    <m/>
    <x v="9"/>
    <x v="2"/>
    <s v="Brazil"/>
    <x v="31"/>
    <n v="0"/>
  </r>
  <r>
    <s v="INCREMENTAL"/>
    <s v="Media"/>
    <m/>
    <m/>
    <m/>
    <m/>
    <x v="9"/>
    <x v="3"/>
    <s v="Brazil"/>
    <x v="31"/>
    <n v="0"/>
  </r>
  <r>
    <s v="BASE"/>
    <s v="Price"/>
    <m/>
    <m/>
    <m/>
    <m/>
    <x v="10"/>
    <x v="0"/>
    <s v="Brazil"/>
    <x v="31"/>
    <n v="-1172.6162351407399"/>
  </r>
  <r>
    <s v="BASE"/>
    <s v="Price"/>
    <m/>
    <m/>
    <m/>
    <m/>
    <x v="10"/>
    <x v="1"/>
    <s v="Brazil"/>
    <x v="31"/>
    <n v="0"/>
  </r>
  <r>
    <s v="BASE"/>
    <s v="Price"/>
    <m/>
    <m/>
    <m/>
    <m/>
    <x v="10"/>
    <x v="2"/>
    <s v="Brazil"/>
    <x v="31"/>
    <n v="0"/>
  </r>
  <r>
    <s v="BASE"/>
    <s v="Price"/>
    <m/>
    <m/>
    <m/>
    <m/>
    <x v="10"/>
    <x v="3"/>
    <s v="Brazil"/>
    <x v="31"/>
    <n v="0"/>
  </r>
  <r>
    <s v="BASE"/>
    <s v="Price"/>
    <m/>
    <m/>
    <m/>
    <m/>
    <x v="11"/>
    <x v="0"/>
    <s v="Brazil"/>
    <x v="31"/>
    <n v="0"/>
  </r>
  <r>
    <s v="BASE"/>
    <s v="Price"/>
    <m/>
    <m/>
    <m/>
    <m/>
    <x v="11"/>
    <x v="1"/>
    <s v="Brazil"/>
    <x v="31"/>
    <n v="0"/>
  </r>
  <r>
    <s v="BASE"/>
    <s v="Price"/>
    <m/>
    <m/>
    <m/>
    <m/>
    <x v="11"/>
    <x v="2"/>
    <s v="Brazil"/>
    <x v="31"/>
    <n v="0"/>
  </r>
  <r>
    <s v="BASE"/>
    <s v="Price"/>
    <m/>
    <m/>
    <m/>
    <m/>
    <x v="11"/>
    <x v="3"/>
    <s v="Brazil"/>
    <x v="31"/>
    <n v="0"/>
  </r>
  <r>
    <s v="BASE"/>
    <s v="BaseLine"/>
    <m/>
    <m/>
    <m/>
    <m/>
    <x v="12"/>
    <x v="0"/>
    <s v="Brazil"/>
    <x v="31"/>
    <n v="407.59075727381003"/>
  </r>
  <r>
    <s v="BASE"/>
    <s v="BaseLine"/>
    <m/>
    <m/>
    <m/>
    <m/>
    <x v="12"/>
    <x v="1"/>
    <s v="Brazil"/>
    <x v="31"/>
    <n v="734.787427075643"/>
  </r>
  <r>
    <s v="BASE"/>
    <s v="BaseLine"/>
    <m/>
    <m/>
    <m/>
    <m/>
    <x v="12"/>
    <x v="2"/>
    <s v="Brazil"/>
    <x v="31"/>
    <n v="900.81200323097005"/>
  </r>
  <r>
    <s v="BASE"/>
    <s v="BaseLine"/>
    <m/>
    <m/>
    <m/>
    <m/>
    <x v="12"/>
    <x v="3"/>
    <s v="Brazil"/>
    <x v="31"/>
    <n v="23.858990596690099"/>
  </r>
  <r>
    <s v="INCREMENTAL"/>
    <s v="Media"/>
    <m/>
    <m/>
    <m/>
    <m/>
    <x v="13"/>
    <x v="0"/>
    <s v="Brazil"/>
    <x v="31"/>
    <n v="99.690626380828604"/>
  </r>
  <r>
    <s v="INCREMENTAL"/>
    <s v="Media"/>
    <m/>
    <m/>
    <m/>
    <m/>
    <x v="13"/>
    <x v="1"/>
    <s v="Brazil"/>
    <x v="31"/>
    <n v="123.49672865951101"/>
  </r>
  <r>
    <s v="INCREMENTAL"/>
    <s v="Media"/>
    <m/>
    <m/>
    <m/>
    <m/>
    <x v="13"/>
    <x v="2"/>
    <s v="Brazil"/>
    <x v="31"/>
    <n v="109.76849207918301"/>
  </r>
  <r>
    <s v="INCREMENTAL"/>
    <s v="Media"/>
    <m/>
    <m/>
    <m/>
    <m/>
    <x v="13"/>
    <x v="3"/>
    <s v="Brazil"/>
    <x v="31"/>
    <n v="0"/>
  </r>
  <r>
    <s v="INCREMENTAL"/>
    <s v="Media"/>
    <m/>
    <m/>
    <m/>
    <m/>
    <x v="14"/>
    <x v="0"/>
    <s v="Brazil"/>
    <x v="31"/>
    <n v="0"/>
  </r>
  <r>
    <s v="INCREMENTAL"/>
    <s v="Media"/>
    <m/>
    <m/>
    <m/>
    <m/>
    <x v="14"/>
    <x v="1"/>
    <s v="Brazil"/>
    <x v="31"/>
    <n v="0"/>
  </r>
  <r>
    <s v="INCREMENTAL"/>
    <s v="Media"/>
    <m/>
    <m/>
    <m/>
    <m/>
    <x v="14"/>
    <x v="2"/>
    <s v="Brazil"/>
    <x v="31"/>
    <n v="0"/>
  </r>
  <r>
    <s v="INCREMENTAL"/>
    <s v="Media"/>
    <m/>
    <m/>
    <m/>
    <m/>
    <x v="14"/>
    <x v="3"/>
    <s v="Brazil"/>
    <x v="31"/>
    <n v="0"/>
  </r>
  <r>
    <s v="INCREMENTAL"/>
    <s v="Media"/>
    <m/>
    <m/>
    <m/>
    <m/>
    <x v="15"/>
    <x v="0"/>
    <s v="Brazil"/>
    <x v="31"/>
    <n v="10.6901930581275"/>
  </r>
  <r>
    <s v="INCREMENTAL"/>
    <s v="Media"/>
    <m/>
    <m/>
    <m/>
    <m/>
    <x v="15"/>
    <x v="1"/>
    <s v="Brazil"/>
    <x v="31"/>
    <n v="9.8927437768470394"/>
  </r>
  <r>
    <s v="INCREMENTAL"/>
    <s v="Media"/>
    <m/>
    <m/>
    <m/>
    <m/>
    <x v="15"/>
    <x v="2"/>
    <s v="Brazil"/>
    <x v="31"/>
    <n v="6.7486633088361296"/>
  </r>
  <r>
    <s v="INCREMENTAL"/>
    <s v="Media"/>
    <m/>
    <m/>
    <m/>
    <m/>
    <x v="15"/>
    <x v="3"/>
    <s v="Brazil"/>
    <x v="31"/>
    <n v="0"/>
  </r>
  <r>
    <s v="INCREMENTAL"/>
    <s v="Media"/>
    <m/>
    <m/>
    <m/>
    <m/>
    <x v="16"/>
    <x v="0"/>
    <s v="Brazil"/>
    <x v="31"/>
    <n v="0"/>
  </r>
  <r>
    <s v="INCREMENTAL"/>
    <s v="Media"/>
    <m/>
    <m/>
    <m/>
    <m/>
    <x v="16"/>
    <x v="1"/>
    <s v="Brazil"/>
    <x v="31"/>
    <n v="0"/>
  </r>
  <r>
    <s v="INCREMENTAL"/>
    <s v="Media"/>
    <m/>
    <m/>
    <m/>
    <m/>
    <x v="16"/>
    <x v="2"/>
    <s v="Brazil"/>
    <x v="31"/>
    <n v="0"/>
  </r>
  <r>
    <s v="INCREMENTAL"/>
    <s v="Media"/>
    <m/>
    <m/>
    <m/>
    <m/>
    <x v="16"/>
    <x v="3"/>
    <s v="Brazil"/>
    <x v="31"/>
    <n v="0"/>
  </r>
  <r>
    <s v="INCREMENTAL"/>
    <s v="Media"/>
    <m/>
    <m/>
    <m/>
    <m/>
    <x v="17"/>
    <x v="0"/>
    <s v="Brazil"/>
    <x v="31"/>
    <n v="462.13174083493101"/>
  </r>
  <r>
    <s v="INCREMENTAL"/>
    <s v="Media"/>
    <m/>
    <m/>
    <m/>
    <m/>
    <x v="17"/>
    <x v="1"/>
    <s v="Brazil"/>
    <x v="31"/>
    <n v="283.36091257337603"/>
  </r>
  <r>
    <s v="INCREMENTAL"/>
    <s v="Media"/>
    <m/>
    <m/>
    <m/>
    <m/>
    <x v="17"/>
    <x v="2"/>
    <s v="Brazil"/>
    <x v="31"/>
    <n v="284.39674122515498"/>
  </r>
  <r>
    <s v="INCREMENTAL"/>
    <s v="Media"/>
    <m/>
    <m/>
    <m/>
    <m/>
    <x v="17"/>
    <x v="3"/>
    <s v="Brazil"/>
    <x v="31"/>
    <n v="0"/>
  </r>
  <r>
    <s v="INCREMENTAL"/>
    <s v="Media"/>
    <m/>
    <m/>
    <m/>
    <m/>
    <x v="18"/>
    <x v="0"/>
    <s v="Brazil"/>
    <x v="31"/>
    <n v="0"/>
  </r>
  <r>
    <s v="INCREMENTAL"/>
    <s v="Media"/>
    <m/>
    <m/>
    <m/>
    <m/>
    <x v="18"/>
    <x v="1"/>
    <s v="Brazil"/>
    <x v="31"/>
    <n v="0"/>
  </r>
  <r>
    <s v="INCREMENTAL"/>
    <s v="Media"/>
    <m/>
    <m/>
    <m/>
    <m/>
    <x v="18"/>
    <x v="2"/>
    <s v="Brazil"/>
    <x v="31"/>
    <n v="0"/>
  </r>
  <r>
    <s v="INCREMENTAL"/>
    <s v="Media"/>
    <m/>
    <m/>
    <m/>
    <m/>
    <x v="18"/>
    <x v="3"/>
    <s v="Brazil"/>
    <x v="31"/>
    <n v="0"/>
  </r>
  <r>
    <s v="INCREMENTAL"/>
    <s v="Media"/>
    <m/>
    <m/>
    <m/>
    <m/>
    <x v="19"/>
    <x v="0"/>
    <s v="Brazil"/>
    <x v="31"/>
    <n v="20.818360894569299"/>
  </r>
  <r>
    <s v="INCREMENTAL"/>
    <s v="Media"/>
    <m/>
    <m/>
    <m/>
    <m/>
    <x v="19"/>
    <x v="1"/>
    <s v="Brazil"/>
    <x v="31"/>
    <n v="23.673055873429"/>
  </r>
  <r>
    <s v="INCREMENTAL"/>
    <s v="Media"/>
    <m/>
    <m/>
    <m/>
    <m/>
    <x v="19"/>
    <x v="2"/>
    <s v="Brazil"/>
    <x v="31"/>
    <n v="22.3232777172182"/>
  </r>
  <r>
    <s v="INCREMENTAL"/>
    <s v="Media"/>
    <m/>
    <m/>
    <m/>
    <m/>
    <x v="19"/>
    <x v="3"/>
    <s v="Brazil"/>
    <x v="31"/>
    <n v="0"/>
  </r>
  <r>
    <s v="INCREMENTAL"/>
    <s v="Media"/>
    <m/>
    <m/>
    <m/>
    <m/>
    <x v="20"/>
    <x v="0"/>
    <s v="Brazil"/>
    <x v="31"/>
    <n v="0"/>
  </r>
  <r>
    <s v="INCREMENTAL"/>
    <s v="Media"/>
    <m/>
    <m/>
    <m/>
    <m/>
    <x v="20"/>
    <x v="1"/>
    <s v="Brazil"/>
    <x v="31"/>
    <n v="0"/>
  </r>
  <r>
    <s v="INCREMENTAL"/>
    <s v="Media"/>
    <m/>
    <m/>
    <m/>
    <m/>
    <x v="20"/>
    <x v="2"/>
    <s v="Brazil"/>
    <x v="31"/>
    <n v="0"/>
  </r>
  <r>
    <s v="INCREMENTAL"/>
    <s v="Media"/>
    <m/>
    <m/>
    <m/>
    <m/>
    <x v="20"/>
    <x v="3"/>
    <s v="Brazil"/>
    <x v="31"/>
    <n v="0"/>
  </r>
  <r>
    <s v="INCREMENTAL"/>
    <s v="Media"/>
    <m/>
    <m/>
    <m/>
    <m/>
    <x v="21"/>
    <x v="0"/>
    <s v="Brazil"/>
    <x v="31"/>
    <n v="67.780206065612006"/>
  </r>
  <r>
    <s v="INCREMENTAL"/>
    <s v="Media"/>
    <m/>
    <m/>
    <m/>
    <m/>
    <x v="21"/>
    <x v="1"/>
    <s v="Brazil"/>
    <x v="31"/>
    <n v="66.197833880084701"/>
  </r>
  <r>
    <s v="INCREMENTAL"/>
    <s v="Media"/>
    <m/>
    <m/>
    <m/>
    <m/>
    <x v="21"/>
    <x v="2"/>
    <s v="Brazil"/>
    <x v="31"/>
    <n v="62.796045759255598"/>
  </r>
  <r>
    <s v="INCREMENTAL"/>
    <s v="Media"/>
    <m/>
    <m/>
    <m/>
    <m/>
    <x v="21"/>
    <x v="3"/>
    <s v="Brazil"/>
    <x v="31"/>
    <n v="0"/>
  </r>
  <r>
    <s v="INCREMENTAL"/>
    <s v="Media"/>
    <m/>
    <m/>
    <m/>
    <m/>
    <x v="22"/>
    <x v="0"/>
    <s v="Brazil"/>
    <x v="31"/>
    <n v="0"/>
  </r>
  <r>
    <s v="INCREMENTAL"/>
    <s v="Media"/>
    <m/>
    <m/>
    <m/>
    <m/>
    <x v="22"/>
    <x v="1"/>
    <s v="Brazil"/>
    <x v="31"/>
    <n v="0"/>
  </r>
  <r>
    <s v="INCREMENTAL"/>
    <s v="Media"/>
    <m/>
    <m/>
    <m/>
    <m/>
    <x v="22"/>
    <x v="2"/>
    <s v="Brazil"/>
    <x v="31"/>
    <n v="0"/>
  </r>
  <r>
    <s v="INCREMENTAL"/>
    <s v="Media"/>
    <m/>
    <m/>
    <m/>
    <m/>
    <x v="22"/>
    <x v="3"/>
    <s v="Brazil"/>
    <x v="31"/>
    <n v="0"/>
  </r>
  <r>
    <s v="INCREMENTAL"/>
    <s v="Media"/>
    <m/>
    <m/>
    <m/>
    <m/>
    <x v="23"/>
    <x v="0"/>
    <s v="Brazil"/>
    <x v="31"/>
    <n v="0"/>
  </r>
  <r>
    <s v="INCREMENTAL"/>
    <s v="Media"/>
    <m/>
    <m/>
    <m/>
    <m/>
    <x v="23"/>
    <x v="1"/>
    <s v="Brazil"/>
    <x v="31"/>
    <n v="0"/>
  </r>
  <r>
    <s v="INCREMENTAL"/>
    <s v="Media"/>
    <m/>
    <m/>
    <m/>
    <m/>
    <x v="23"/>
    <x v="2"/>
    <s v="Brazil"/>
    <x v="31"/>
    <n v="0"/>
  </r>
  <r>
    <s v="INCREMENTAL"/>
    <s v="Media"/>
    <m/>
    <m/>
    <m/>
    <m/>
    <x v="23"/>
    <x v="3"/>
    <s v="Brazil"/>
    <x v="31"/>
    <n v="0"/>
  </r>
  <r>
    <s v="INCREMENTAL"/>
    <s v="Media"/>
    <m/>
    <m/>
    <m/>
    <m/>
    <x v="24"/>
    <x v="0"/>
    <s v="Brazil"/>
    <x v="31"/>
    <n v="0"/>
  </r>
  <r>
    <s v="INCREMENTAL"/>
    <s v="Media"/>
    <m/>
    <m/>
    <m/>
    <m/>
    <x v="24"/>
    <x v="1"/>
    <s v="Brazil"/>
    <x v="31"/>
    <n v="0"/>
  </r>
  <r>
    <s v="INCREMENTAL"/>
    <s v="Media"/>
    <m/>
    <m/>
    <m/>
    <m/>
    <x v="24"/>
    <x v="2"/>
    <s v="Brazil"/>
    <x v="31"/>
    <n v="0"/>
  </r>
  <r>
    <s v="INCREMENTAL"/>
    <s v="Media"/>
    <m/>
    <m/>
    <m/>
    <m/>
    <x v="24"/>
    <x v="3"/>
    <s v="Brazil"/>
    <x v="31"/>
    <n v="0"/>
  </r>
  <r>
    <s v="BASE"/>
    <s v="BaseLine"/>
    <m/>
    <m/>
    <m/>
    <m/>
    <x v="25"/>
    <x v="0"/>
    <s v="Brazil"/>
    <x v="31"/>
    <n v="0"/>
  </r>
  <r>
    <s v="BASE"/>
    <s v="BaseLine"/>
    <m/>
    <m/>
    <m/>
    <m/>
    <x v="25"/>
    <x v="1"/>
    <s v="Brazil"/>
    <x v="31"/>
    <n v="304.90489774110802"/>
  </r>
  <r>
    <s v="BASE"/>
    <s v="BaseLine"/>
    <m/>
    <m/>
    <m/>
    <m/>
    <x v="25"/>
    <x v="2"/>
    <s v="Brazil"/>
    <x v="31"/>
    <n v="0"/>
  </r>
  <r>
    <s v="BASE"/>
    <s v="BaseLine"/>
    <m/>
    <m/>
    <m/>
    <m/>
    <x v="25"/>
    <x v="3"/>
    <s v="Brazil"/>
    <x v="31"/>
    <n v="0"/>
  </r>
  <r>
    <s v="BASE"/>
    <s v="BaseLine"/>
    <m/>
    <m/>
    <m/>
    <m/>
    <x v="26"/>
    <x v="0"/>
    <s v="Brazil"/>
    <x v="31"/>
    <n v="0"/>
  </r>
  <r>
    <s v="BASE"/>
    <s v="BaseLine"/>
    <m/>
    <m/>
    <m/>
    <m/>
    <x v="26"/>
    <x v="1"/>
    <s v="Brazil"/>
    <x v="31"/>
    <n v="0"/>
  </r>
  <r>
    <s v="BASE"/>
    <s v="BaseLine"/>
    <m/>
    <m/>
    <m/>
    <m/>
    <x v="26"/>
    <x v="2"/>
    <s v="Brazil"/>
    <x v="31"/>
    <n v="0"/>
  </r>
  <r>
    <s v="BASE"/>
    <s v="BaseLine"/>
    <m/>
    <m/>
    <m/>
    <m/>
    <x v="26"/>
    <x v="3"/>
    <s v="Brazil"/>
    <x v="31"/>
    <n v="0"/>
  </r>
  <r>
    <s v="INCREMENTAL"/>
    <s v="Media"/>
    <m/>
    <m/>
    <m/>
    <m/>
    <x v="27"/>
    <x v="0"/>
    <s v="Brazil"/>
    <x v="31"/>
    <n v="0"/>
  </r>
  <r>
    <s v="INCREMENTAL"/>
    <s v="Media"/>
    <m/>
    <m/>
    <m/>
    <m/>
    <x v="27"/>
    <x v="1"/>
    <s v="Brazil"/>
    <x v="31"/>
    <n v="0"/>
  </r>
  <r>
    <s v="INCREMENTAL"/>
    <s v="Media"/>
    <m/>
    <m/>
    <m/>
    <m/>
    <x v="27"/>
    <x v="2"/>
    <s v="Brazil"/>
    <x v="31"/>
    <n v="0"/>
  </r>
  <r>
    <s v="INCREMENTAL"/>
    <s v="Media"/>
    <m/>
    <m/>
    <m/>
    <m/>
    <x v="27"/>
    <x v="3"/>
    <s v="Brazil"/>
    <x v="31"/>
    <n v="0"/>
  </r>
  <r>
    <s v="INCREMENTAL"/>
    <s v="Media"/>
    <m/>
    <m/>
    <m/>
    <m/>
    <x v="28"/>
    <x v="0"/>
    <s v="Brazil"/>
    <x v="31"/>
    <n v="0"/>
  </r>
  <r>
    <s v="INCREMENTAL"/>
    <s v="Media"/>
    <m/>
    <m/>
    <m/>
    <m/>
    <x v="28"/>
    <x v="1"/>
    <s v="Brazil"/>
    <x v="31"/>
    <n v="0"/>
  </r>
  <r>
    <s v="INCREMENTAL"/>
    <s v="Media"/>
    <m/>
    <m/>
    <m/>
    <m/>
    <x v="28"/>
    <x v="2"/>
    <s v="Brazil"/>
    <x v="31"/>
    <n v="0"/>
  </r>
  <r>
    <s v="INCREMENTAL"/>
    <s v="Media"/>
    <m/>
    <m/>
    <m/>
    <m/>
    <x v="28"/>
    <x v="3"/>
    <s v="Brazil"/>
    <x v="31"/>
    <n v="0"/>
  </r>
  <r>
    <s v="BASE"/>
    <s v="BaseLine"/>
    <m/>
    <m/>
    <m/>
    <m/>
    <x v="29"/>
    <x v="0"/>
    <s v="Brazil"/>
    <x v="31"/>
    <n v="0"/>
  </r>
  <r>
    <s v="BASE"/>
    <s v="BaseLine"/>
    <m/>
    <m/>
    <m/>
    <m/>
    <x v="29"/>
    <x v="1"/>
    <s v="Brazil"/>
    <x v="31"/>
    <n v="438.339129032617"/>
  </r>
  <r>
    <s v="BASE"/>
    <s v="BaseLine"/>
    <m/>
    <m/>
    <m/>
    <m/>
    <x v="29"/>
    <x v="2"/>
    <s v="Brazil"/>
    <x v="31"/>
    <n v="0"/>
  </r>
  <r>
    <s v="BASE"/>
    <s v="BaseLine"/>
    <m/>
    <m/>
    <m/>
    <m/>
    <x v="29"/>
    <x v="3"/>
    <s v="Brazil"/>
    <x v="31"/>
    <n v="0"/>
  </r>
  <r>
    <s v="BASE"/>
    <s v="BaseLine"/>
    <m/>
    <m/>
    <m/>
    <m/>
    <x v="30"/>
    <x v="0"/>
    <s v="Brazil"/>
    <x v="31"/>
    <n v="0"/>
  </r>
  <r>
    <s v="BASE"/>
    <s v="BaseLine"/>
    <m/>
    <m/>
    <m/>
    <m/>
    <x v="30"/>
    <x v="1"/>
    <s v="Brazil"/>
    <x v="31"/>
    <n v="989.24608447727701"/>
  </r>
  <r>
    <s v="BASE"/>
    <s v="BaseLine"/>
    <m/>
    <m/>
    <m/>
    <m/>
    <x v="30"/>
    <x v="2"/>
    <s v="Brazil"/>
    <x v="31"/>
    <n v="0"/>
  </r>
  <r>
    <s v="BASE"/>
    <s v="BaseLine"/>
    <m/>
    <m/>
    <m/>
    <m/>
    <x v="30"/>
    <x v="3"/>
    <s v="Brazil"/>
    <x v="31"/>
    <n v="0"/>
  </r>
  <r>
    <s v="INCREMENTAL"/>
    <s v="Media"/>
    <m/>
    <m/>
    <m/>
    <m/>
    <x v="31"/>
    <x v="0"/>
    <s v="Brazil"/>
    <x v="31"/>
    <n v="0"/>
  </r>
  <r>
    <s v="INCREMENTAL"/>
    <s v="Media"/>
    <m/>
    <m/>
    <m/>
    <m/>
    <x v="31"/>
    <x v="1"/>
    <s v="Brazil"/>
    <x v="31"/>
    <n v="0"/>
  </r>
  <r>
    <s v="INCREMENTAL"/>
    <s v="Media"/>
    <m/>
    <m/>
    <m/>
    <m/>
    <x v="31"/>
    <x v="2"/>
    <s v="Brazil"/>
    <x v="31"/>
    <n v="0"/>
  </r>
  <r>
    <s v="INCREMENTAL"/>
    <s v="Media"/>
    <m/>
    <m/>
    <m/>
    <m/>
    <x v="31"/>
    <x v="3"/>
    <s v="Brazil"/>
    <x v="31"/>
    <n v="0"/>
  </r>
  <r>
    <m/>
    <m/>
    <m/>
    <m/>
    <m/>
    <m/>
    <x v="32"/>
    <x v="0"/>
    <s v="Brazil"/>
    <x v="31"/>
    <n v="1288.8368238743701"/>
  </r>
  <r>
    <m/>
    <m/>
    <m/>
    <m/>
    <m/>
    <m/>
    <x v="32"/>
    <x v="1"/>
    <s v="Brazil"/>
    <x v="31"/>
    <n v="943.82215052234096"/>
  </r>
  <r>
    <m/>
    <m/>
    <m/>
    <m/>
    <m/>
    <m/>
    <x v="32"/>
    <x v="2"/>
    <s v="Brazil"/>
    <x v="31"/>
    <n v="1761.1350863528301"/>
  </r>
  <r>
    <m/>
    <m/>
    <m/>
    <m/>
    <m/>
    <m/>
    <x v="32"/>
    <x v="3"/>
    <s v="Brazil"/>
    <x v="31"/>
    <n v="932.29799996955103"/>
  </r>
  <r>
    <s v="BASE"/>
    <s v="BaseLine"/>
    <m/>
    <m/>
    <m/>
    <m/>
    <x v="33"/>
    <x v="0"/>
    <s v="Brazil"/>
    <x v="31"/>
    <n v="-239.06633006797799"/>
  </r>
  <r>
    <s v="BASE"/>
    <s v="BaseLine"/>
    <m/>
    <m/>
    <m/>
    <m/>
    <x v="33"/>
    <x v="1"/>
    <s v="Brazil"/>
    <x v="31"/>
    <n v="-650.76922884934004"/>
  </r>
  <r>
    <s v="BASE"/>
    <s v="BaseLine"/>
    <m/>
    <m/>
    <m/>
    <m/>
    <x v="33"/>
    <x v="2"/>
    <s v="Brazil"/>
    <x v="31"/>
    <n v="-324.89115029097201"/>
  </r>
  <r>
    <s v="BASE"/>
    <s v="BaseLine"/>
    <m/>
    <m/>
    <m/>
    <m/>
    <x v="33"/>
    <x v="3"/>
    <s v="Brazil"/>
    <x v="31"/>
    <n v="-202.92311593629299"/>
  </r>
  <r>
    <s v="BASE"/>
    <s v="BaseLine"/>
    <m/>
    <m/>
    <m/>
    <m/>
    <x v="34"/>
    <x v="0"/>
    <s v="Brazil"/>
    <x v="31"/>
    <n v="0"/>
  </r>
  <r>
    <s v="BASE"/>
    <s v="BaseLine"/>
    <m/>
    <m/>
    <m/>
    <m/>
    <x v="34"/>
    <x v="1"/>
    <s v="Brazil"/>
    <x v="31"/>
    <n v="0"/>
  </r>
  <r>
    <s v="BASE"/>
    <s v="BaseLine"/>
    <m/>
    <m/>
    <m/>
    <m/>
    <x v="34"/>
    <x v="2"/>
    <s v="Brazil"/>
    <x v="31"/>
    <n v="0"/>
  </r>
  <r>
    <s v="BASE"/>
    <s v="BaseLine"/>
    <m/>
    <m/>
    <m/>
    <m/>
    <x v="34"/>
    <x v="3"/>
    <s v="Brazil"/>
    <x v="31"/>
    <n v="0"/>
  </r>
  <r>
    <s v="BASE"/>
    <s v="BaseLine"/>
    <s v="NY"/>
    <m/>
    <m/>
    <m/>
    <x v="35"/>
    <x v="0"/>
    <s v="Brazil"/>
    <x v="31"/>
    <n v="0"/>
  </r>
  <r>
    <s v="BASE"/>
    <s v="BaseLine"/>
    <s v="NY"/>
    <m/>
    <m/>
    <m/>
    <x v="35"/>
    <x v="1"/>
    <s v="Brazil"/>
    <x v="31"/>
    <n v="0"/>
  </r>
  <r>
    <s v="BASE"/>
    <s v="BaseLine"/>
    <s v="NY"/>
    <m/>
    <m/>
    <m/>
    <x v="35"/>
    <x v="2"/>
    <s v="Brazil"/>
    <x v="31"/>
    <n v="0"/>
  </r>
  <r>
    <s v="BASE"/>
    <s v="BaseLine"/>
    <s v="NY"/>
    <m/>
    <m/>
    <m/>
    <x v="35"/>
    <x v="3"/>
    <s v="Brazil"/>
    <x v="31"/>
    <n v="0"/>
  </r>
  <r>
    <s v="BASE"/>
    <s v="BaseLine"/>
    <s v="PL_Dummy"/>
    <m/>
    <m/>
    <m/>
    <x v="36"/>
    <x v="0"/>
    <s v="Brazil"/>
    <x v="31"/>
    <n v="0"/>
  </r>
  <r>
    <s v="BASE"/>
    <s v="BaseLine"/>
    <s v="PL_Dummy"/>
    <m/>
    <m/>
    <m/>
    <x v="36"/>
    <x v="1"/>
    <s v="Brazil"/>
    <x v="31"/>
    <n v="0"/>
  </r>
  <r>
    <s v="BASE"/>
    <s v="BaseLine"/>
    <s v="PL_Dummy"/>
    <m/>
    <m/>
    <m/>
    <x v="36"/>
    <x v="2"/>
    <s v="Brazil"/>
    <x v="31"/>
    <n v="0"/>
  </r>
  <r>
    <s v="BASE"/>
    <s v="BaseLine"/>
    <s v="PL_Dummy"/>
    <m/>
    <m/>
    <m/>
    <x v="36"/>
    <x v="3"/>
    <s v="Brazil"/>
    <x v="31"/>
    <n v="0"/>
  </r>
  <r>
    <s v="BASE"/>
    <s v="BaseLine"/>
    <s v="PL_Dummy"/>
    <m/>
    <m/>
    <m/>
    <x v="37"/>
    <x v="0"/>
    <s v="Brazil"/>
    <x v="31"/>
    <n v="0"/>
  </r>
  <r>
    <s v="BASE"/>
    <s v="BaseLine"/>
    <s v="PL_Dummy"/>
    <m/>
    <m/>
    <m/>
    <x v="37"/>
    <x v="1"/>
    <s v="Brazil"/>
    <x v="31"/>
    <n v="0"/>
  </r>
  <r>
    <s v="BASE"/>
    <s v="BaseLine"/>
    <s v="PL_Dummy"/>
    <m/>
    <m/>
    <m/>
    <x v="37"/>
    <x v="2"/>
    <s v="Brazil"/>
    <x v="31"/>
    <n v="0"/>
  </r>
  <r>
    <s v="BASE"/>
    <s v="BaseLine"/>
    <s v="PL_Dummy"/>
    <m/>
    <m/>
    <m/>
    <x v="37"/>
    <x v="3"/>
    <s v="Brazil"/>
    <x v="31"/>
    <n v="0"/>
  </r>
  <r>
    <s v="BASE"/>
    <s v="BaseLine"/>
    <m/>
    <m/>
    <m/>
    <m/>
    <x v="38"/>
    <x v="0"/>
    <s v="Brazil"/>
    <x v="31"/>
    <n v="0"/>
  </r>
  <r>
    <s v="BASE"/>
    <s v="BaseLine"/>
    <m/>
    <m/>
    <m/>
    <m/>
    <x v="38"/>
    <x v="1"/>
    <s v="Brazil"/>
    <x v="31"/>
    <n v="0"/>
  </r>
  <r>
    <s v="BASE"/>
    <s v="BaseLine"/>
    <m/>
    <m/>
    <m/>
    <m/>
    <x v="38"/>
    <x v="2"/>
    <s v="Brazil"/>
    <x v="31"/>
    <n v="0"/>
  </r>
  <r>
    <s v="BASE"/>
    <s v="BaseLine"/>
    <m/>
    <m/>
    <m/>
    <m/>
    <x v="38"/>
    <x v="3"/>
    <s v="Brazil"/>
    <x v="31"/>
    <n v="0"/>
  </r>
  <r>
    <s v="BASE"/>
    <s v="BaseLine"/>
    <m/>
    <m/>
    <m/>
    <m/>
    <x v="39"/>
    <x v="0"/>
    <s v="Brazil"/>
    <x v="31"/>
    <n v="0"/>
  </r>
  <r>
    <s v="BASE"/>
    <s v="BaseLine"/>
    <m/>
    <m/>
    <m/>
    <m/>
    <x v="39"/>
    <x v="1"/>
    <s v="Brazil"/>
    <x v="31"/>
    <n v="0"/>
  </r>
  <r>
    <s v="BASE"/>
    <s v="BaseLine"/>
    <m/>
    <m/>
    <m/>
    <m/>
    <x v="39"/>
    <x v="2"/>
    <s v="Brazil"/>
    <x v="31"/>
    <n v="0"/>
  </r>
  <r>
    <s v="BASE"/>
    <s v="BaseLine"/>
    <m/>
    <m/>
    <m/>
    <m/>
    <x v="39"/>
    <x v="3"/>
    <s v="Brazil"/>
    <x v="31"/>
    <n v="0"/>
  </r>
  <r>
    <s v="BASE"/>
    <s v="BaseLine"/>
    <s v="PL_Dummy"/>
    <m/>
    <m/>
    <m/>
    <x v="40"/>
    <x v="0"/>
    <s v="Brazil"/>
    <x v="31"/>
    <n v="0"/>
  </r>
  <r>
    <s v="BASE"/>
    <s v="BaseLine"/>
    <s v="PL_Dummy"/>
    <m/>
    <m/>
    <m/>
    <x v="40"/>
    <x v="1"/>
    <s v="Brazil"/>
    <x v="31"/>
    <n v="0"/>
  </r>
  <r>
    <s v="BASE"/>
    <s v="BaseLine"/>
    <s v="PL_Dummy"/>
    <m/>
    <m/>
    <m/>
    <x v="40"/>
    <x v="2"/>
    <s v="Brazil"/>
    <x v="31"/>
    <n v="0"/>
  </r>
  <r>
    <s v="BASE"/>
    <s v="BaseLine"/>
    <s v="PL_Dummy"/>
    <m/>
    <m/>
    <m/>
    <x v="40"/>
    <x v="3"/>
    <s v="Brazil"/>
    <x v="31"/>
    <n v="0"/>
  </r>
  <r>
    <s v="BASE"/>
    <s v="BaseLine"/>
    <m/>
    <m/>
    <m/>
    <m/>
    <x v="41"/>
    <x v="0"/>
    <s v="Brazil"/>
    <x v="31"/>
    <n v="0"/>
  </r>
  <r>
    <s v="BASE"/>
    <s v="BaseLine"/>
    <m/>
    <m/>
    <m/>
    <m/>
    <x v="41"/>
    <x v="1"/>
    <s v="Brazil"/>
    <x v="31"/>
    <n v="0"/>
  </r>
  <r>
    <s v="BASE"/>
    <s v="BaseLine"/>
    <m/>
    <m/>
    <m/>
    <m/>
    <x v="41"/>
    <x v="2"/>
    <s v="Brazil"/>
    <x v="31"/>
    <n v="4172.1200258373601"/>
  </r>
  <r>
    <s v="BASE"/>
    <s v="BaseLine"/>
    <m/>
    <m/>
    <m/>
    <m/>
    <x v="41"/>
    <x v="3"/>
    <s v="Brazil"/>
    <x v="31"/>
    <n v="0"/>
  </r>
  <r>
    <s v="BASE"/>
    <s v="BaseLine"/>
    <m/>
    <m/>
    <m/>
    <m/>
    <x v="42"/>
    <x v="0"/>
    <s v="Brazil"/>
    <x v="31"/>
    <n v="0"/>
  </r>
  <r>
    <s v="BASE"/>
    <s v="BaseLine"/>
    <m/>
    <m/>
    <m/>
    <m/>
    <x v="42"/>
    <x v="1"/>
    <s v="Brazil"/>
    <x v="31"/>
    <n v="0"/>
  </r>
  <r>
    <s v="BASE"/>
    <s v="BaseLine"/>
    <m/>
    <m/>
    <m/>
    <m/>
    <x v="42"/>
    <x v="2"/>
    <s v="Brazil"/>
    <x v="31"/>
    <n v="2205.9853367855599"/>
  </r>
  <r>
    <s v="BASE"/>
    <s v="BaseLine"/>
    <m/>
    <m/>
    <m/>
    <m/>
    <x v="42"/>
    <x v="3"/>
    <s v="Brazil"/>
    <x v="31"/>
    <n v="0"/>
  </r>
  <r>
    <s v="BASE"/>
    <s v="BaseLine"/>
    <m/>
    <m/>
    <m/>
    <m/>
    <x v="43"/>
    <x v="0"/>
    <s v="Brazil"/>
    <x v="31"/>
    <n v="0"/>
  </r>
  <r>
    <s v="BASE"/>
    <s v="BaseLine"/>
    <m/>
    <m/>
    <m/>
    <m/>
    <x v="43"/>
    <x v="1"/>
    <s v="Brazil"/>
    <x v="31"/>
    <n v="0"/>
  </r>
  <r>
    <s v="BASE"/>
    <s v="BaseLine"/>
    <m/>
    <m/>
    <m/>
    <m/>
    <x v="43"/>
    <x v="2"/>
    <s v="Brazil"/>
    <x v="31"/>
    <n v="0"/>
  </r>
  <r>
    <s v="BASE"/>
    <s v="BaseLine"/>
    <m/>
    <m/>
    <m/>
    <m/>
    <x v="43"/>
    <x v="3"/>
    <s v="Brazil"/>
    <x v="31"/>
    <n v="0"/>
  </r>
  <r>
    <s v="INCREMENTAL"/>
    <s v="Media"/>
    <m/>
    <m/>
    <m/>
    <m/>
    <x v="44"/>
    <x v="0"/>
    <s v="Brazil"/>
    <x v="31"/>
    <n v="0"/>
  </r>
  <r>
    <s v="INCREMENTAL"/>
    <s v="Media"/>
    <m/>
    <m/>
    <m/>
    <m/>
    <x v="44"/>
    <x v="1"/>
    <s v="Brazil"/>
    <x v="31"/>
    <n v="0"/>
  </r>
  <r>
    <s v="INCREMENTAL"/>
    <s v="Media"/>
    <m/>
    <m/>
    <m/>
    <m/>
    <x v="44"/>
    <x v="2"/>
    <s v="Brazil"/>
    <x v="31"/>
    <n v="0"/>
  </r>
  <r>
    <s v="INCREMENTAL"/>
    <s v="Media"/>
    <m/>
    <m/>
    <m/>
    <m/>
    <x v="44"/>
    <x v="3"/>
    <s v="Brazil"/>
    <x v="31"/>
    <n v="0"/>
  </r>
  <r>
    <s v="INCREMENTAL"/>
    <s v="Media"/>
    <m/>
    <m/>
    <m/>
    <m/>
    <x v="45"/>
    <x v="0"/>
    <s v="Brazil"/>
    <x v="31"/>
    <n v="0"/>
  </r>
  <r>
    <s v="INCREMENTAL"/>
    <s v="Media"/>
    <m/>
    <m/>
    <m/>
    <m/>
    <x v="45"/>
    <x v="1"/>
    <s v="Brazil"/>
    <x v="31"/>
    <n v="0"/>
  </r>
  <r>
    <s v="INCREMENTAL"/>
    <s v="Media"/>
    <m/>
    <m/>
    <m/>
    <m/>
    <x v="45"/>
    <x v="2"/>
    <s v="Brazil"/>
    <x v="31"/>
    <n v="0"/>
  </r>
  <r>
    <s v="INCREMENTAL"/>
    <s v="Media"/>
    <m/>
    <m/>
    <m/>
    <m/>
    <x v="45"/>
    <x v="3"/>
    <s v="Brazil"/>
    <x v="31"/>
    <n v="0"/>
  </r>
  <r>
    <s v="BASE"/>
    <s v="BaseLine"/>
    <m/>
    <m/>
    <m/>
    <m/>
    <x v="46"/>
    <x v="0"/>
    <s v="Brazil"/>
    <x v="31"/>
    <n v="0"/>
  </r>
  <r>
    <s v="BASE"/>
    <s v="BaseLine"/>
    <m/>
    <m/>
    <m/>
    <m/>
    <x v="46"/>
    <x v="1"/>
    <s v="Brazil"/>
    <x v="31"/>
    <n v="0"/>
  </r>
  <r>
    <s v="BASE"/>
    <s v="BaseLine"/>
    <m/>
    <m/>
    <m/>
    <m/>
    <x v="46"/>
    <x v="2"/>
    <s v="Brazil"/>
    <x v="31"/>
    <n v="0"/>
  </r>
  <r>
    <s v="BASE"/>
    <s v="BaseLine"/>
    <m/>
    <m/>
    <m/>
    <m/>
    <x v="46"/>
    <x v="3"/>
    <s v="Brazil"/>
    <x v="31"/>
    <n v="0"/>
  </r>
  <r>
    <s v="INCREMENTAL"/>
    <s v="Media"/>
    <m/>
    <m/>
    <m/>
    <m/>
    <x v="47"/>
    <x v="0"/>
    <s v="Brazil"/>
    <x v="31"/>
    <n v="0"/>
  </r>
  <r>
    <s v="INCREMENTAL"/>
    <s v="Media"/>
    <m/>
    <m/>
    <m/>
    <m/>
    <x v="47"/>
    <x v="1"/>
    <s v="Brazil"/>
    <x v="31"/>
    <n v="0"/>
  </r>
  <r>
    <s v="INCREMENTAL"/>
    <s v="Media"/>
    <m/>
    <m/>
    <m/>
    <m/>
    <x v="47"/>
    <x v="2"/>
    <s v="Brazil"/>
    <x v="31"/>
    <n v="0"/>
  </r>
  <r>
    <s v="INCREMENTAL"/>
    <s v="Media"/>
    <m/>
    <m/>
    <m/>
    <m/>
    <x v="47"/>
    <x v="3"/>
    <s v="Brazil"/>
    <x v="31"/>
    <n v="0"/>
  </r>
  <r>
    <s v="INCREMENTAL"/>
    <s v="Media"/>
    <m/>
    <m/>
    <m/>
    <m/>
    <x v="48"/>
    <x v="0"/>
    <s v="Brazil"/>
    <x v="31"/>
    <n v="0"/>
  </r>
  <r>
    <s v="INCREMENTAL"/>
    <s v="Media"/>
    <m/>
    <m/>
    <m/>
    <m/>
    <x v="48"/>
    <x v="1"/>
    <s v="Brazil"/>
    <x v="31"/>
    <n v="0"/>
  </r>
  <r>
    <s v="INCREMENTAL"/>
    <s v="Media"/>
    <m/>
    <m/>
    <m/>
    <m/>
    <x v="48"/>
    <x v="2"/>
    <s v="Brazil"/>
    <x v="31"/>
    <n v="0"/>
  </r>
  <r>
    <s v="INCREMENTAL"/>
    <s v="Media"/>
    <m/>
    <m/>
    <m/>
    <m/>
    <x v="48"/>
    <x v="3"/>
    <s v="Brazil"/>
    <x v="31"/>
    <n v="0"/>
  </r>
  <r>
    <s v="INCREMENTAL"/>
    <s v="Media"/>
    <m/>
    <m/>
    <m/>
    <m/>
    <x v="49"/>
    <x v="0"/>
    <s v="Brazil"/>
    <x v="31"/>
    <n v="0"/>
  </r>
  <r>
    <s v="INCREMENTAL"/>
    <s v="Media"/>
    <m/>
    <m/>
    <m/>
    <m/>
    <x v="49"/>
    <x v="1"/>
    <s v="Brazil"/>
    <x v="31"/>
    <n v="0"/>
  </r>
  <r>
    <s v="INCREMENTAL"/>
    <s v="Media"/>
    <m/>
    <m/>
    <m/>
    <m/>
    <x v="49"/>
    <x v="2"/>
    <s v="Brazil"/>
    <x v="31"/>
    <n v="0"/>
  </r>
  <r>
    <s v="INCREMENTAL"/>
    <s v="Media"/>
    <m/>
    <m/>
    <m/>
    <m/>
    <x v="49"/>
    <x v="3"/>
    <s v="Brazil"/>
    <x v="31"/>
    <n v="0"/>
  </r>
  <r>
    <s v="BASE"/>
    <s v="BaseLine"/>
    <m/>
    <m/>
    <m/>
    <m/>
    <x v="50"/>
    <x v="0"/>
    <s v="Brazil"/>
    <x v="31"/>
    <n v="0"/>
  </r>
  <r>
    <s v="BASE"/>
    <s v="BaseLine"/>
    <m/>
    <m/>
    <m/>
    <m/>
    <x v="50"/>
    <x v="1"/>
    <s v="Brazil"/>
    <x v="31"/>
    <n v="0"/>
  </r>
  <r>
    <s v="BASE"/>
    <s v="BaseLine"/>
    <m/>
    <m/>
    <m/>
    <m/>
    <x v="50"/>
    <x v="2"/>
    <s v="Brazil"/>
    <x v="31"/>
    <n v="0"/>
  </r>
  <r>
    <s v="BASE"/>
    <s v="BaseLine"/>
    <m/>
    <m/>
    <m/>
    <m/>
    <x v="50"/>
    <x v="3"/>
    <s v="Brazil"/>
    <x v="31"/>
    <n v="0"/>
  </r>
  <r>
    <s v="BASE"/>
    <s v="BaseLine"/>
    <m/>
    <m/>
    <m/>
    <m/>
    <x v="51"/>
    <x v="0"/>
    <s v="Brazil"/>
    <x v="31"/>
    <n v="0"/>
  </r>
  <r>
    <s v="BASE"/>
    <s v="BaseLine"/>
    <m/>
    <m/>
    <m/>
    <m/>
    <x v="51"/>
    <x v="1"/>
    <s v="Brazil"/>
    <x v="31"/>
    <n v="0"/>
  </r>
  <r>
    <s v="BASE"/>
    <s v="BaseLine"/>
    <m/>
    <m/>
    <m/>
    <m/>
    <x v="51"/>
    <x v="2"/>
    <s v="Brazil"/>
    <x v="31"/>
    <n v="0"/>
  </r>
  <r>
    <s v="BASE"/>
    <s v="BaseLine"/>
    <m/>
    <m/>
    <m/>
    <m/>
    <x v="51"/>
    <x v="3"/>
    <s v="Brazil"/>
    <x v="31"/>
    <n v="0"/>
  </r>
  <r>
    <s v="INCREMENTAL"/>
    <s v="Media"/>
    <m/>
    <m/>
    <m/>
    <m/>
    <x v="52"/>
    <x v="0"/>
    <s v="Brazil"/>
    <x v="31"/>
    <n v="0"/>
  </r>
  <r>
    <s v="INCREMENTAL"/>
    <s v="Media"/>
    <m/>
    <m/>
    <m/>
    <m/>
    <x v="52"/>
    <x v="1"/>
    <s v="Brazil"/>
    <x v="31"/>
    <n v="0"/>
  </r>
  <r>
    <s v="INCREMENTAL"/>
    <s v="Media"/>
    <m/>
    <m/>
    <m/>
    <m/>
    <x v="52"/>
    <x v="2"/>
    <s v="Brazil"/>
    <x v="31"/>
    <n v="0"/>
  </r>
  <r>
    <s v="INCREMENTAL"/>
    <s v="Media"/>
    <m/>
    <m/>
    <m/>
    <m/>
    <x v="52"/>
    <x v="3"/>
    <s v="Brazil"/>
    <x v="31"/>
    <n v="0"/>
  </r>
  <r>
    <s v="BASE"/>
    <s v="BaseLine"/>
    <m/>
    <m/>
    <m/>
    <m/>
    <x v="53"/>
    <x v="0"/>
    <s v="Brazil"/>
    <x v="31"/>
    <n v="-106.896217564167"/>
  </r>
  <r>
    <s v="BASE"/>
    <s v="BaseLine"/>
    <m/>
    <m/>
    <m/>
    <m/>
    <x v="53"/>
    <x v="1"/>
    <s v="Brazil"/>
    <x v="31"/>
    <n v="-78.280676091196398"/>
  </r>
  <r>
    <s v="BASE"/>
    <s v="BaseLine"/>
    <m/>
    <m/>
    <m/>
    <m/>
    <x v="53"/>
    <x v="2"/>
    <s v="Brazil"/>
    <x v="31"/>
    <n v="-146.06866894502201"/>
  </r>
  <r>
    <s v="BASE"/>
    <s v="BaseLine"/>
    <m/>
    <m/>
    <m/>
    <m/>
    <x v="53"/>
    <x v="3"/>
    <s v="Brazil"/>
    <x v="31"/>
    <n v="-77.324862227164999"/>
  </r>
  <r>
    <s v="BASE"/>
    <s v="BaseLine"/>
    <m/>
    <m/>
    <m/>
    <m/>
    <x v="54"/>
    <x v="0"/>
    <s v="Brazil"/>
    <x v="31"/>
    <n v="-519.49159087577095"/>
  </r>
  <r>
    <s v="BASE"/>
    <s v="BaseLine"/>
    <m/>
    <m/>
    <m/>
    <m/>
    <x v="54"/>
    <x v="1"/>
    <s v="Brazil"/>
    <x v="31"/>
    <n v="-2592.98696318766"/>
  </r>
  <r>
    <s v="BASE"/>
    <s v="BaseLine"/>
    <m/>
    <m/>
    <m/>
    <m/>
    <x v="54"/>
    <x v="2"/>
    <s v="Brazil"/>
    <x v="31"/>
    <n v="-2814.2435380745101"/>
  </r>
  <r>
    <s v="BASE"/>
    <s v="BaseLine"/>
    <m/>
    <m/>
    <m/>
    <m/>
    <x v="54"/>
    <x v="3"/>
    <s v="Brazil"/>
    <x v="31"/>
    <n v="-501.66823646013302"/>
  </r>
  <r>
    <s v="INCREMENTAL"/>
    <s v="Media"/>
    <m/>
    <m/>
    <m/>
    <m/>
    <x v="0"/>
    <x v="0"/>
    <s v="Brazil"/>
    <x v="32"/>
    <n v="0"/>
  </r>
  <r>
    <s v="INCREMENTAL"/>
    <s v="Media"/>
    <m/>
    <m/>
    <m/>
    <m/>
    <x v="0"/>
    <x v="1"/>
    <s v="Brazil"/>
    <x v="32"/>
    <n v="0"/>
  </r>
  <r>
    <s v="INCREMENTAL"/>
    <s v="Media"/>
    <m/>
    <m/>
    <m/>
    <m/>
    <x v="0"/>
    <x v="2"/>
    <s v="Brazil"/>
    <x v="32"/>
    <n v="0"/>
  </r>
  <r>
    <s v="INCREMENTAL"/>
    <s v="Media"/>
    <m/>
    <m/>
    <m/>
    <m/>
    <x v="0"/>
    <x v="3"/>
    <s v="Brazil"/>
    <x v="32"/>
    <n v="0"/>
  </r>
  <r>
    <s v="INCREMENTAL"/>
    <s v="Media"/>
    <m/>
    <m/>
    <m/>
    <m/>
    <x v="1"/>
    <x v="0"/>
    <s v="Brazil"/>
    <x v="32"/>
    <n v="0"/>
  </r>
  <r>
    <s v="INCREMENTAL"/>
    <s v="Media"/>
    <m/>
    <m/>
    <m/>
    <m/>
    <x v="1"/>
    <x v="1"/>
    <s v="Brazil"/>
    <x v="32"/>
    <n v="0"/>
  </r>
  <r>
    <s v="INCREMENTAL"/>
    <s v="Media"/>
    <m/>
    <m/>
    <m/>
    <m/>
    <x v="1"/>
    <x v="2"/>
    <s v="Brazil"/>
    <x v="32"/>
    <n v="0"/>
  </r>
  <r>
    <s v="INCREMENTAL"/>
    <s v="Media"/>
    <m/>
    <m/>
    <m/>
    <m/>
    <x v="1"/>
    <x v="3"/>
    <s v="Brazil"/>
    <x v="32"/>
    <n v="0"/>
  </r>
  <r>
    <s v="INCREMENTAL"/>
    <s v="Media"/>
    <m/>
    <m/>
    <m/>
    <m/>
    <x v="2"/>
    <x v="0"/>
    <s v="Brazil"/>
    <x v="32"/>
    <n v="0"/>
  </r>
  <r>
    <s v="INCREMENTAL"/>
    <s v="Media"/>
    <m/>
    <m/>
    <m/>
    <m/>
    <x v="2"/>
    <x v="1"/>
    <s v="Brazil"/>
    <x v="32"/>
    <n v="0"/>
  </r>
  <r>
    <s v="INCREMENTAL"/>
    <s v="Media"/>
    <m/>
    <m/>
    <m/>
    <m/>
    <x v="2"/>
    <x v="2"/>
    <s v="Brazil"/>
    <x v="32"/>
    <n v="0"/>
  </r>
  <r>
    <s v="INCREMENTAL"/>
    <s v="Media"/>
    <m/>
    <m/>
    <m/>
    <m/>
    <x v="2"/>
    <x v="3"/>
    <s v="Brazil"/>
    <x v="32"/>
    <n v="0"/>
  </r>
  <r>
    <s v="BASE"/>
    <s v="BaseLine"/>
    <m/>
    <m/>
    <m/>
    <m/>
    <x v="3"/>
    <x v="0"/>
    <s v="Brazil"/>
    <x v="32"/>
    <n v="0"/>
  </r>
  <r>
    <s v="BASE"/>
    <s v="BaseLine"/>
    <m/>
    <m/>
    <m/>
    <m/>
    <x v="3"/>
    <x v="1"/>
    <s v="Brazil"/>
    <x v="32"/>
    <n v="0"/>
  </r>
  <r>
    <s v="BASE"/>
    <s v="BaseLine"/>
    <m/>
    <m/>
    <m/>
    <m/>
    <x v="3"/>
    <x v="2"/>
    <s v="Brazil"/>
    <x v="32"/>
    <n v="0"/>
  </r>
  <r>
    <s v="BASE"/>
    <s v="BaseLine"/>
    <m/>
    <m/>
    <m/>
    <m/>
    <x v="3"/>
    <x v="3"/>
    <s v="Brazil"/>
    <x v="32"/>
    <n v="0"/>
  </r>
  <r>
    <s v="BASE"/>
    <s v="BaseLine"/>
    <m/>
    <m/>
    <m/>
    <m/>
    <x v="4"/>
    <x v="0"/>
    <s v="Brazil"/>
    <x v="32"/>
    <n v="0"/>
  </r>
  <r>
    <s v="BASE"/>
    <s v="BaseLine"/>
    <m/>
    <m/>
    <m/>
    <m/>
    <x v="4"/>
    <x v="1"/>
    <s v="Brazil"/>
    <x v="32"/>
    <n v="0"/>
  </r>
  <r>
    <s v="BASE"/>
    <s v="BaseLine"/>
    <m/>
    <m/>
    <m/>
    <m/>
    <x v="4"/>
    <x v="2"/>
    <s v="Brazil"/>
    <x v="32"/>
    <n v="0"/>
  </r>
  <r>
    <s v="BASE"/>
    <s v="BaseLine"/>
    <m/>
    <m/>
    <m/>
    <m/>
    <x v="4"/>
    <x v="3"/>
    <s v="Brazil"/>
    <x v="32"/>
    <n v="0"/>
  </r>
  <r>
    <s v="BASE"/>
    <s v="BaseLine"/>
    <m/>
    <m/>
    <m/>
    <m/>
    <x v="5"/>
    <x v="0"/>
    <s v="Brazil"/>
    <x v="32"/>
    <n v="0"/>
  </r>
  <r>
    <s v="BASE"/>
    <s v="BaseLine"/>
    <m/>
    <m/>
    <m/>
    <m/>
    <x v="5"/>
    <x v="1"/>
    <s v="Brazil"/>
    <x v="32"/>
    <n v="0"/>
  </r>
  <r>
    <s v="BASE"/>
    <s v="BaseLine"/>
    <m/>
    <m/>
    <m/>
    <m/>
    <x v="5"/>
    <x v="2"/>
    <s v="Brazil"/>
    <x v="32"/>
    <n v="0"/>
  </r>
  <r>
    <s v="BASE"/>
    <s v="BaseLine"/>
    <m/>
    <m/>
    <m/>
    <m/>
    <x v="5"/>
    <x v="3"/>
    <s v="Brazil"/>
    <x v="32"/>
    <n v="0"/>
  </r>
  <r>
    <s v="BASE"/>
    <s v="BaseLine"/>
    <m/>
    <m/>
    <m/>
    <m/>
    <x v="6"/>
    <x v="0"/>
    <s v="Brazil"/>
    <x v="32"/>
    <n v="0"/>
  </r>
  <r>
    <s v="BASE"/>
    <s v="BaseLine"/>
    <m/>
    <m/>
    <m/>
    <m/>
    <x v="6"/>
    <x v="1"/>
    <s v="Brazil"/>
    <x v="32"/>
    <n v="0"/>
  </r>
  <r>
    <s v="BASE"/>
    <s v="BaseLine"/>
    <m/>
    <m/>
    <m/>
    <m/>
    <x v="6"/>
    <x v="2"/>
    <s v="Brazil"/>
    <x v="32"/>
    <n v="0"/>
  </r>
  <r>
    <s v="BASE"/>
    <s v="BaseLine"/>
    <m/>
    <m/>
    <m/>
    <m/>
    <x v="6"/>
    <x v="3"/>
    <s v="Brazil"/>
    <x v="32"/>
    <n v="0"/>
  </r>
  <r>
    <s v="BASE"/>
    <s v="BaseLine"/>
    <m/>
    <m/>
    <m/>
    <m/>
    <x v="7"/>
    <x v="0"/>
    <s v="Brazil"/>
    <x v="32"/>
    <n v="0"/>
  </r>
  <r>
    <s v="BASE"/>
    <s v="BaseLine"/>
    <m/>
    <m/>
    <m/>
    <m/>
    <x v="7"/>
    <x v="1"/>
    <s v="Brazil"/>
    <x v="32"/>
    <n v="0"/>
  </r>
  <r>
    <s v="BASE"/>
    <s v="BaseLine"/>
    <m/>
    <m/>
    <m/>
    <m/>
    <x v="7"/>
    <x v="2"/>
    <s v="Brazil"/>
    <x v="32"/>
    <n v="0"/>
  </r>
  <r>
    <s v="BASE"/>
    <s v="BaseLine"/>
    <m/>
    <m/>
    <m/>
    <m/>
    <x v="7"/>
    <x v="3"/>
    <s v="Brazil"/>
    <x v="32"/>
    <n v="0"/>
  </r>
  <r>
    <s v="BASE"/>
    <s v="BaseLine"/>
    <m/>
    <m/>
    <m/>
    <m/>
    <x v="8"/>
    <x v="0"/>
    <s v="Brazil"/>
    <x v="32"/>
    <n v="728.67127127617505"/>
  </r>
  <r>
    <s v="BASE"/>
    <s v="BaseLine"/>
    <m/>
    <m/>
    <m/>
    <m/>
    <x v="8"/>
    <x v="1"/>
    <s v="Brazil"/>
    <x v="32"/>
    <n v="0"/>
  </r>
  <r>
    <s v="BASE"/>
    <s v="BaseLine"/>
    <m/>
    <m/>
    <m/>
    <m/>
    <x v="8"/>
    <x v="2"/>
    <s v="Brazil"/>
    <x v="32"/>
    <n v="0"/>
  </r>
  <r>
    <s v="BASE"/>
    <s v="BaseLine"/>
    <m/>
    <m/>
    <m/>
    <m/>
    <x v="8"/>
    <x v="3"/>
    <s v="Brazil"/>
    <x v="32"/>
    <n v="0"/>
  </r>
  <r>
    <s v="INCREMENTAL"/>
    <s v="Media"/>
    <m/>
    <m/>
    <m/>
    <m/>
    <x v="9"/>
    <x v="0"/>
    <s v="Brazil"/>
    <x v="32"/>
    <n v="0"/>
  </r>
  <r>
    <s v="INCREMENTAL"/>
    <s v="Media"/>
    <m/>
    <m/>
    <m/>
    <m/>
    <x v="9"/>
    <x v="1"/>
    <s v="Brazil"/>
    <x v="32"/>
    <n v="0"/>
  </r>
  <r>
    <s v="INCREMENTAL"/>
    <s v="Media"/>
    <m/>
    <m/>
    <m/>
    <m/>
    <x v="9"/>
    <x v="2"/>
    <s v="Brazil"/>
    <x v="32"/>
    <n v="0"/>
  </r>
  <r>
    <s v="INCREMENTAL"/>
    <s v="Media"/>
    <m/>
    <m/>
    <m/>
    <m/>
    <x v="9"/>
    <x v="3"/>
    <s v="Brazil"/>
    <x v="32"/>
    <n v="0"/>
  </r>
  <r>
    <s v="BASE"/>
    <s v="Price"/>
    <m/>
    <m/>
    <m/>
    <m/>
    <x v="10"/>
    <x v="0"/>
    <s v="Brazil"/>
    <x v="32"/>
    <n v="-1172.6162351407399"/>
  </r>
  <r>
    <s v="BASE"/>
    <s v="Price"/>
    <m/>
    <m/>
    <m/>
    <m/>
    <x v="10"/>
    <x v="1"/>
    <s v="Brazil"/>
    <x v="32"/>
    <n v="0"/>
  </r>
  <r>
    <s v="BASE"/>
    <s v="Price"/>
    <m/>
    <m/>
    <m/>
    <m/>
    <x v="10"/>
    <x v="2"/>
    <s v="Brazil"/>
    <x v="32"/>
    <n v="0"/>
  </r>
  <r>
    <s v="BASE"/>
    <s v="Price"/>
    <m/>
    <m/>
    <m/>
    <m/>
    <x v="10"/>
    <x v="3"/>
    <s v="Brazil"/>
    <x v="32"/>
    <n v="0"/>
  </r>
  <r>
    <s v="BASE"/>
    <s v="Price"/>
    <m/>
    <m/>
    <m/>
    <m/>
    <x v="11"/>
    <x v="0"/>
    <s v="Brazil"/>
    <x v="32"/>
    <n v="0"/>
  </r>
  <r>
    <s v="BASE"/>
    <s v="Price"/>
    <m/>
    <m/>
    <m/>
    <m/>
    <x v="11"/>
    <x v="1"/>
    <s v="Brazil"/>
    <x v="32"/>
    <n v="0"/>
  </r>
  <r>
    <s v="BASE"/>
    <s v="Price"/>
    <m/>
    <m/>
    <m/>
    <m/>
    <x v="11"/>
    <x v="2"/>
    <s v="Brazil"/>
    <x v="32"/>
    <n v="0"/>
  </r>
  <r>
    <s v="BASE"/>
    <s v="Price"/>
    <m/>
    <m/>
    <m/>
    <m/>
    <x v="11"/>
    <x v="3"/>
    <s v="Brazil"/>
    <x v="32"/>
    <n v="0"/>
  </r>
  <r>
    <s v="BASE"/>
    <s v="BaseLine"/>
    <m/>
    <m/>
    <m/>
    <m/>
    <x v="12"/>
    <x v="0"/>
    <s v="Brazil"/>
    <x v="32"/>
    <n v="407.59075727381003"/>
  </r>
  <r>
    <s v="BASE"/>
    <s v="BaseLine"/>
    <m/>
    <m/>
    <m/>
    <m/>
    <x v="12"/>
    <x v="1"/>
    <s v="Brazil"/>
    <x v="32"/>
    <n v="734.787427075643"/>
  </r>
  <r>
    <s v="BASE"/>
    <s v="BaseLine"/>
    <m/>
    <m/>
    <m/>
    <m/>
    <x v="12"/>
    <x v="2"/>
    <s v="Brazil"/>
    <x v="32"/>
    <n v="900.81200323097005"/>
  </r>
  <r>
    <s v="BASE"/>
    <s v="BaseLine"/>
    <m/>
    <m/>
    <m/>
    <m/>
    <x v="12"/>
    <x v="3"/>
    <s v="Brazil"/>
    <x v="32"/>
    <n v="23.858990596690099"/>
  </r>
  <r>
    <s v="INCREMENTAL"/>
    <s v="Media"/>
    <m/>
    <m/>
    <m/>
    <m/>
    <x v="13"/>
    <x v="0"/>
    <s v="Brazil"/>
    <x v="32"/>
    <n v="101.443512078119"/>
  </r>
  <r>
    <s v="INCREMENTAL"/>
    <s v="Media"/>
    <m/>
    <m/>
    <m/>
    <m/>
    <x v="13"/>
    <x v="1"/>
    <s v="Brazil"/>
    <x v="32"/>
    <n v="125.668203121939"/>
  </r>
  <r>
    <s v="INCREMENTAL"/>
    <s v="Media"/>
    <m/>
    <m/>
    <m/>
    <m/>
    <x v="13"/>
    <x v="2"/>
    <s v="Brazil"/>
    <x v="32"/>
    <n v="111.698579458148"/>
  </r>
  <r>
    <s v="INCREMENTAL"/>
    <s v="Media"/>
    <m/>
    <m/>
    <m/>
    <m/>
    <x v="13"/>
    <x v="3"/>
    <s v="Brazil"/>
    <x v="32"/>
    <n v="0"/>
  </r>
  <r>
    <s v="INCREMENTAL"/>
    <s v="Media"/>
    <m/>
    <m/>
    <m/>
    <m/>
    <x v="14"/>
    <x v="0"/>
    <s v="Brazil"/>
    <x v="32"/>
    <n v="0"/>
  </r>
  <r>
    <s v="INCREMENTAL"/>
    <s v="Media"/>
    <m/>
    <m/>
    <m/>
    <m/>
    <x v="14"/>
    <x v="1"/>
    <s v="Brazil"/>
    <x v="32"/>
    <n v="0"/>
  </r>
  <r>
    <s v="INCREMENTAL"/>
    <s v="Media"/>
    <m/>
    <m/>
    <m/>
    <m/>
    <x v="14"/>
    <x v="2"/>
    <s v="Brazil"/>
    <x v="32"/>
    <n v="0"/>
  </r>
  <r>
    <s v="INCREMENTAL"/>
    <s v="Media"/>
    <m/>
    <m/>
    <m/>
    <m/>
    <x v="14"/>
    <x v="3"/>
    <s v="Brazil"/>
    <x v="32"/>
    <n v="0"/>
  </r>
  <r>
    <s v="INCREMENTAL"/>
    <s v="Media"/>
    <m/>
    <m/>
    <m/>
    <m/>
    <x v="15"/>
    <x v="0"/>
    <s v="Brazil"/>
    <x v="32"/>
    <n v="8.7239102336963992"/>
  </r>
  <r>
    <s v="INCREMENTAL"/>
    <s v="Media"/>
    <m/>
    <m/>
    <m/>
    <m/>
    <x v="15"/>
    <x v="1"/>
    <s v="Brazil"/>
    <x v="32"/>
    <n v="8.0731384554891594"/>
  </r>
  <r>
    <s v="INCREMENTAL"/>
    <s v="Media"/>
    <m/>
    <m/>
    <m/>
    <m/>
    <x v="15"/>
    <x v="2"/>
    <s v="Brazil"/>
    <x v="32"/>
    <n v="5.5073591827198998"/>
  </r>
  <r>
    <s v="INCREMENTAL"/>
    <s v="Media"/>
    <m/>
    <m/>
    <m/>
    <m/>
    <x v="15"/>
    <x v="3"/>
    <s v="Brazil"/>
    <x v="32"/>
    <n v="0"/>
  </r>
  <r>
    <s v="INCREMENTAL"/>
    <s v="Media"/>
    <m/>
    <m/>
    <m/>
    <m/>
    <x v="16"/>
    <x v="0"/>
    <s v="Brazil"/>
    <x v="32"/>
    <n v="0"/>
  </r>
  <r>
    <s v="INCREMENTAL"/>
    <s v="Media"/>
    <m/>
    <m/>
    <m/>
    <m/>
    <x v="16"/>
    <x v="1"/>
    <s v="Brazil"/>
    <x v="32"/>
    <n v="0"/>
  </r>
  <r>
    <s v="INCREMENTAL"/>
    <s v="Media"/>
    <m/>
    <m/>
    <m/>
    <m/>
    <x v="16"/>
    <x v="2"/>
    <s v="Brazil"/>
    <x v="32"/>
    <n v="0"/>
  </r>
  <r>
    <s v="INCREMENTAL"/>
    <s v="Media"/>
    <m/>
    <m/>
    <m/>
    <m/>
    <x v="16"/>
    <x v="3"/>
    <s v="Brazil"/>
    <x v="32"/>
    <n v="0"/>
  </r>
  <r>
    <s v="INCREMENTAL"/>
    <s v="Media"/>
    <m/>
    <m/>
    <m/>
    <m/>
    <x v="17"/>
    <x v="0"/>
    <s v="Brazil"/>
    <x v="32"/>
    <n v="460.02793620366401"/>
  </r>
  <r>
    <s v="INCREMENTAL"/>
    <s v="Media"/>
    <m/>
    <m/>
    <m/>
    <m/>
    <x v="17"/>
    <x v="1"/>
    <s v="Brazil"/>
    <x v="32"/>
    <n v="282.07094274980398"/>
  </r>
  <r>
    <s v="INCREMENTAL"/>
    <s v="Media"/>
    <m/>
    <m/>
    <m/>
    <m/>
    <x v="17"/>
    <x v="2"/>
    <s v="Brazil"/>
    <x v="32"/>
    <n v="283.102055903983"/>
  </r>
  <r>
    <s v="INCREMENTAL"/>
    <s v="Media"/>
    <m/>
    <m/>
    <m/>
    <m/>
    <x v="17"/>
    <x v="3"/>
    <s v="Brazil"/>
    <x v="32"/>
    <n v="0"/>
  </r>
  <r>
    <s v="INCREMENTAL"/>
    <s v="Media"/>
    <m/>
    <m/>
    <m/>
    <m/>
    <x v="18"/>
    <x v="0"/>
    <s v="Brazil"/>
    <x v="32"/>
    <n v="0"/>
  </r>
  <r>
    <s v="INCREMENTAL"/>
    <s v="Media"/>
    <m/>
    <m/>
    <m/>
    <m/>
    <x v="18"/>
    <x v="1"/>
    <s v="Brazil"/>
    <x v="32"/>
    <n v="0"/>
  </r>
  <r>
    <s v="INCREMENTAL"/>
    <s v="Media"/>
    <m/>
    <m/>
    <m/>
    <m/>
    <x v="18"/>
    <x v="2"/>
    <s v="Brazil"/>
    <x v="32"/>
    <n v="0"/>
  </r>
  <r>
    <s v="INCREMENTAL"/>
    <s v="Media"/>
    <m/>
    <m/>
    <m/>
    <m/>
    <x v="18"/>
    <x v="3"/>
    <s v="Brazil"/>
    <x v="32"/>
    <n v="0"/>
  </r>
  <r>
    <s v="INCREMENTAL"/>
    <s v="Media"/>
    <m/>
    <m/>
    <m/>
    <m/>
    <x v="19"/>
    <x v="0"/>
    <s v="Brazil"/>
    <x v="32"/>
    <n v="12.767149770619399"/>
  </r>
  <r>
    <s v="INCREMENTAL"/>
    <s v="Media"/>
    <m/>
    <m/>
    <m/>
    <m/>
    <x v="19"/>
    <x v="1"/>
    <s v="Brazil"/>
    <x v="32"/>
    <n v="14.5178312257596"/>
  </r>
  <r>
    <s v="INCREMENTAL"/>
    <s v="Media"/>
    <m/>
    <m/>
    <m/>
    <m/>
    <x v="19"/>
    <x v="2"/>
    <s v="Brazil"/>
    <x v="32"/>
    <n v="13.690060972149"/>
  </r>
  <r>
    <s v="INCREMENTAL"/>
    <s v="Media"/>
    <m/>
    <m/>
    <m/>
    <m/>
    <x v="19"/>
    <x v="3"/>
    <s v="Brazil"/>
    <x v="32"/>
    <n v="0"/>
  </r>
  <r>
    <s v="INCREMENTAL"/>
    <s v="Media"/>
    <m/>
    <m/>
    <m/>
    <m/>
    <x v="20"/>
    <x v="0"/>
    <s v="Brazil"/>
    <x v="32"/>
    <n v="0"/>
  </r>
  <r>
    <s v="INCREMENTAL"/>
    <s v="Media"/>
    <m/>
    <m/>
    <m/>
    <m/>
    <x v="20"/>
    <x v="1"/>
    <s v="Brazil"/>
    <x v="32"/>
    <n v="0"/>
  </r>
  <r>
    <s v="INCREMENTAL"/>
    <s v="Media"/>
    <m/>
    <m/>
    <m/>
    <m/>
    <x v="20"/>
    <x v="2"/>
    <s v="Brazil"/>
    <x v="32"/>
    <n v="0"/>
  </r>
  <r>
    <s v="INCREMENTAL"/>
    <s v="Media"/>
    <m/>
    <m/>
    <m/>
    <m/>
    <x v="20"/>
    <x v="3"/>
    <s v="Brazil"/>
    <x v="32"/>
    <n v="0"/>
  </r>
  <r>
    <s v="INCREMENTAL"/>
    <s v="Media"/>
    <m/>
    <m/>
    <m/>
    <m/>
    <x v="21"/>
    <x v="0"/>
    <s v="Brazil"/>
    <x v="32"/>
    <n v="100.619044962332"/>
  </r>
  <r>
    <s v="INCREMENTAL"/>
    <s v="Media"/>
    <m/>
    <m/>
    <m/>
    <m/>
    <x v="21"/>
    <x v="1"/>
    <s v="Brazil"/>
    <x v="32"/>
    <n v="98.270029116487507"/>
  </r>
  <r>
    <s v="INCREMENTAL"/>
    <s v="Media"/>
    <m/>
    <m/>
    <m/>
    <m/>
    <x v="21"/>
    <x v="2"/>
    <s v="Brazil"/>
    <x v="32"/>
    <n v="93.220108324705194"/>
  </r>
  <r>
    <s v="INCREMENTAL"/>
    <s v="Media"/>
    <m/>
    <m/>
    <m/>
    <m/>
    <x v="21"/>
    <x v="3"/>
    <s v="Brazil"/>
    <x v="32"/>
    <n v="0"/>
  </r>
  <r>
    <s v="INCREMENTAL"/>
    <s v="Media"/>
    <m/>
    <m/>
    <m/>
    <m/>
    <x v="22"/>
    <x v="0"/>
    <s v="Brazil"/>
    <x v="32"/>
    <n v="0"/>
  </r>
  <r>
    <s v="INCREMENTAL"/>
    <s v="Media"/>
    <m/>
    <m/>
    <m/>
    <m/>
    <x v="22"/>
    <x v="1"/>
    <s v="Brazil"/>
    <x v="32"/>
    <n v="0"/>
  </r>
  <r>
    <s v="INCREMENTAL"/>
    <s v="Media"/>
    <m/>
    <m/>
    <m/>
    <m/>
    <x v="22"/>
    <x v="2"/>
    <s v="Brazil"/>
    <x v="32"/>
    <n v="0"/>
  </r>
  <r>
    <s v="INCREMENTAL"/>
    <s v="Media"/>
    <m/>
    <m/>
    <m/>
    <m/>
    <x v="22"/>
    <x v="3"/>
    <s v="Brazil"/>
    <x v="32"/>
    <n v="0"/>
  </r>
  <r>
    <s v="INCREMENTAL"/>
    <s v="Media"/>
    <m/>
    <m/>
    <m/>
    <m/>
    <x v="23"/>
    <x v="0"/>
    <s v="Brazil"/>
    <x v="32"/>
    <n v="0"/>
  </r>
  <r>
    <s v="INCREMENTAL"/>
    <s v="Media"/>
    <m/>
    <m/>
    <m/>
    <m/>
    <x v="23"/>
    <x v="1"/>
    <s v="Brazil"/>
    <x v="32"/>
    <n v="0"/>
  </r>
  <r>
    <s v="INCREMENTAL"/>
    <s v="Media"/>
    <m/>
    <m/>
    <m/>
    <m/>
    <x v="23"/>
    <x v="2"/>
    <s v="Brazil"/>
    <x v="32"/>
    <n v="0"/>
  </r>
  <r>
    <s v="INCREMENTAL"/>
    <s v="Media"/>
    <m/>
    <m/>
    <m/>
    <m/>
    <x v="23"/>
    <x v="3"/>
    <s v="Brazil"/>
    <x v="32"/>
    <n v="0"/>
  </r>
  <r>
    <s v="INCREMENTAL"/>
    <s v="Media"/>
    <m/>
    <m/>
    <m/>
    <m/>
    <x v="24"/>
    <x v="0"/>
    <s v="Brazil"/>
    <x v="32"/>
    <n v="0"/>
  </r>
  <r>
    <s v="INCREMENTAL"/>
    <s v="Media"/>
    <m/>
    <m/>
    <m/>
    <m/>
    <x v="24"/>
    <x v="1"/>
    <s v="Brazil"/>
    <x v="32"/>
    <n v="0"/>
  </r>
  <r>
    <s v="INCREMENTAL"/>
    <s v="Media"/>
    <m/>
    <m/>
    <m/>
    <m/>
    <x v="24"/>
    <x v="2"/>
    <s v="Brazil"/>
    <x v="32"/>
    <n v="0"/>
  </r>
  <r>
    <s v="INCREMENTAL"/>
    <s v="Media"/>
    <m/>
    <m/>
    <m/>
    <m/>
    <x v="24"/>
    <x v="3"/>
    <s v="Brazil"/>
    <x v="32"/>
    <n v="0"/>
  </r>
  <r>
    <s v="BASE"/>
    <s v="BaseLine"/>
    <m/>
    <m/>
    <m/>
    <m/>
    <x v="25"/>
    <x v="0"/>
    <s v="Brazil"/>
    <x v="32"/>
    <n v="0"/>
  </r>
  <r>
    <s v="BASE"/>
    <s v="BaseLine"/>
    <m/>
    <m/>
    <m/>
    <m/>
    <x v="25"/>
    <x v="1"/>
    <s v="Brazil"/>
    <x v="32"/>
    <n v="304.90489774110802"/>
  </r>
  <r>
    <s v="BASE"/>
    <s v="BaseLine"/>
    <m/>
    <m/>
    <m/>
    <m/>
    <x v="25"/>
    <x v="2"/>
    <s v="Brazil"/>
    <x v="32"/>
    <n v="0"/>
  </r>
  <r>
    <s v="BASE"/>
    <s v="BaseLine"/>
    <m/>
    <m/>
    <m/>
    <m/>
    <x v="25"/>
    <x v="3"/>
    <s v="Brazil"/>
    <x v="32"/>
    <n v="0"/>
  </r>
  <r>
    <s v="BASE"/>
    <s v="BaseLine"/>
    <m/>
    <m/>
    <m/>
    <m/>
    <x v="26"/>
    <x v="0"/>
    <s v="Brazil"/>
    <x v="32"/>
    <n v="0"/>
  </r>
  <r>
    <s v="BASE"/>
    <s v="BaseLine"/>
    <m/>
    <m/>
    <m/>
    <m/>
    <x v="26"/>
    <x v="1"/>
    <s v="Brazil"/>
    <x v="32"/>
    <n v="0"/>
  </r>
  <r>
    <s v="BASE"/>
    <s v="BaseLine"/>
    <m/>
    <m/>
    <m/>
    <m/>
    <x v="26"/>
    <x v="2"/>
    <s v="Brazil"/>
    <x v="32"/>
    <n v="0"/>
  </r>
  <r>
    <s v="BASE"/>
    <s v="BaseLine"/>
    <m/>
    <m/>
    <m/>
    <m/>
    <x v="26"/>
    <x v="3"/>
    <s v="Brazil"/>
    <x v="32"/>
    <n v="0"/>
  </r>
  <r>
    <s v="INCREMENTAL"/>
    <s v="Media"/>
    <m/>
    <m/>
    <m/>
    <m/>
    <x v="27"/>
    <x v="0"/>
    <s v="Brazil"/>
    <x v="32"/>
    <n v="0"/>
  </r>
  <r>
    <s v="INCREMENTAL"/>
    <s v="Media"/>
    <m/>
    <m/>
    <m/>
    <m/>
    <x v="27"/>
    <x v="1"/>
    <s v="Brazil"/>
    <x v="32"/>
    <n v="0"/>
  </r>
  <r>
    <s v="INCREMENTAL"/>
    <s v="Media"/>
    <m/>
    <m/>
    <m/>
    <m/>
    <x v="27"/>
    <x v="2"/>
    <s v="Brazil"/>
    <x v="32"/>
    <n v="0"/>
  </r>
  <r>
    <s v="INCREMENTAL"/>
    <s v="Media"/>
    <m/>
    <m/>
    <m/>
    <m/>
    <x v="27"/>
    <x v="3"/>
    <s v="Brazil"/>
    <x v="32"/>
    <n v="0"/>
  </r>
  <r>
    <s v="INCREMENTAL"/>
    <s v="Media"/>
    <m/>
    <m/>
    <m/>
    <m/>
    <x v="28"/>
    <x v="0"/>
    <s v="Brazil"/>
    <x v="32"/>
    <n v="0"/>
  </r>
  <r>
    <s v="INCREMENTAL"/>
    <s v="Media"/>
    <m/>
    <m/>
    <m/>
    <m/>
    <x v="28"/>
    <x v="1"/>
    <s v="Brazil"/>
    <x v="32"/>
    <n v="0"/>
  </r>
  <r>
    <s v="INCREMENTAL"/>
    <s v="Media"/>
    <m/>
    <m/>
    <m/>
    <m/>
    <x v="28"/>
    <x v="2"/>
    <s v="Brazil"/>
    <x v="32"/>
    <n v="0"/>
  </r>
  <r>
    <s v="INCREMENTAL"/>
    <s v="Media"/>
    <m/>
    <m/>
    <m/>
    <m/>
    <x v="28"/>
    <x v="3"/>
    <s v="Brazil"/>
    <x v="32"/>
    <n v="0"/>
  </r>
  <r>
    <s v="BASE"/>
    <s v="BaseLine"/>
    <m/>
    <m/>
    <m/>
    <m/>
    <x v="29"/>
    <x v="0"/>
    <s v="Brazil"/>
    <x v="32"/>
    <n v="0"/>
  </r>
  <r>
    <s v="BASE"/>
    <s v="BaseLine"/>
    <m/>
    <m/>
    <m/>
    <m/>
    <x v="29"/>
    <x v="1"/>
    <s v="Brazil"/>
    <x v="32"/>
    <n v="438.91970313151597"/>
  </r>
  <r>
    <s v="BASE"/>
    <s v="BaseLine"/>
    <m/>
    <m/>
    <m/>
    <m/>
    <x v="29"/>
    <x v="2"/>
    <s v="Brazil"/>
    <x v="32"/>
    <n v="0"/>
  </r>
  <r>
    <s v="BASE"/>
    <s v="BaseLine"/>
    <m/>
    <m/>
    <m/>
    <m/>
    <x v="29"/>
    <x v="3"/>
    <s v="Brazil"/>
    <x v="32"/>
    <n v="0"/>
  </r>
  <r>
    <s v="BASE"/>
    <s v="BaseLine"/>
    <m/>
    <m/>
    <m/>
    <m/>
    <x v="30"/>
    <x v="0"/>
    <s v="Brazil"/>
    <x v="32"/>
    <n v="0"/>
  </r>
  <r>
    <s v="BASE"/>
    <s v="BaseLine"/>
    <m/>
    <m/>
    <m/>
    <m/>
    <x v="30"/>
    <x v="1"/>
    <s v="Brazil"/>
    <x v="32"/>
    <n v="937.81846861758902"/>
  </r>
  <r>
    <s v="BASE"/>
    <s v="BaseLine"/>
    <m/>
    <m/>
    <m/>
    <m/>
    <x v="30"/>
    <x v="2"/>
    <s v="Brazil"/>
    <x v="32"/>
    <n v="0"/>
  </r>
  <r>
    <s v="BASE"/>
    <s v="BaseLine"/>
    <m/>
    <m/>
    <m/>
    <m/>
    <x v="30"/>
    <x v="3"/>
    <s v="Brazil"/>
    <x v="32"/>
    <n v="0"/>
  </r>
  <r>
    <s v="INCREMENTAL"/>
    <s v="Media"/>
    <m/>
    <m/>
    <m/>
    <m/>
    <x v="31"/>
    <x v="0"/>
    <s v="Brazil"/>
    <x v="32"/>
    <n v="0"/>
  </r>
  <r>
    <s v="INCREMENTAL"/>
    <s v="Media"/>
    <m/>
    <m/>
    <m/>
    <m/>
    <x v="31"/>
    <x v="1"/>
    <s v="Brazil"/>
    <x v="32"/>
    <n v="0"/>
  </r>
  <r>
    <s v="INCREMENTAL"/>
    <s v="Media"/>
    <m/>
    <m/>
    <m/>
    <m/>
    <x v="31"/>
    <x v="2"/>
    <s v="Brazil"/>
    <x v="32"/>
    <n v="0"/>
  </r>
  <r>
    <s v="INCREMENTAL"/>
    <s v="Media"/>
    <m/>
    <m/>
    <m/>
    <m/>
    <x v="31"/>
    <x v="3"/>
    <s v="Brazil"/>
    <x v="32"/>
    <n v="0"/>
  </r>
  <r>
    <m/>
    <m/>
    <m/>
    <m/>
    <m/>
    <m/>
    <x v="32"/>
    <x v="0"/>
    <s v="Brazil"/>
    <x v="32"/>
    <n v="1288.8368238743701"/>
  </r>
  <r>
    <m/>
    <m/>
    <m/>
    <m/>
    <m/>
    <m/>
    <x v="32"/>
    <x v="1"/>
    <s v="Brazil"/>
    <x v="32"/>
    <n v="943.82215052234096"/>
  </r>
  <r>
    <m/>
    <m/>
    <m/>
    <m/>
    <m/>
    <m/>
    <x v="32"/>
    <x v="2"/>
    <s v="Brazil"/>
    <x v="32"/>
    <n v="1761.1350863528301"/>
  </r>
  <r>
    <m/>
    <m/>
    <m/>
    <m/>
    <m/>
    <m/>
    <x v="32"/>
    <x v="3"/>
    <s v="Brazil"/>
    <x v="32"/>
    <n v="932.29799996955103"/>
  </r>
  <r>
    <s v="BASE"/>
    <s v="BaseLine"/>
    <m/>
    <m/>
    <m/>
    <m/>
    <x v="33"/>
    <x v="0"/>
    <s v="Brazil"/>
    <x v="32"/>
    <n v="-250.71786355713601"/>
  </r>
  <r>
    <s v="BASE"/>
    <s v="BaseLine"/>
    <m/>
    <m/>
    <m/>
    <m/>
    <x v="33"/>
    <x v="1"/>
    <s v="Brazil"/>
    <x v="32"/>
    <n v="-682.48619820046304"/>
  </r>
  <r>
    <s v="BASE"/>
    <s v="BaseLine"/>
    <m/>
    <m/>
    <m/>
    <m/>
    <x v="33"/>
    <x v="2"/>
    <s v="Brazil"/>
    <x v="32"/>
    <n v="-340.72558467941099"/>
  </r>
  <r>
    <s v="BASE"/>
    <s v="BaseLine"/>
    <m/>
    <m/>
    <m/>
    <m/>
    <x v="33"/>
    <x v="3"/>
    <s v="Brazil"/>
    <x v="32"/>
    <n v="-212.81311374729199"/>
  </r>
  <r>
    <s v="BASE"/>
    <s v="BaseLine"/>
    <m/>
    <m/>
    <m/>
    <m/>
    <x v="34"/>
    <x v="0"/>
    <s v="Brazil"/>
    <x v="32"/>
    <n v="0"/>
  </r>
  <r>
    <s v="BASE"/>
    <s v="BaseLine"/>
    <m/>
    <m/>
    <m/>
    <m/>
    <x v="34"/>
    <x v="1"/>
    <s v="Brazil"/>
    <x v="32"/>
    <n v="0"/>
  </r>
  <r>
    <s v="BASE"/>
    <s v="BaseLine"/>
    <m/>
    <m/>
    <m/>
    <m/>
    <x v="34"/>
    <x v="2"/>
    <s v="Brazil"/>
    <x v="32"/>
    <n v="0"/>
  </r>
  <r>
    <s v="BASE"/>
    <s v="BaseLine"/>
    <m/>
    <m/>
    <m/>
    <m/>
    <x v="34"/>
    <x v="3"/>
    <s v="Brazil"/>
    <x v="32"/>
    <n v="0"/>
  </r>
  <r>
    <s v="BASE"/>
    <s v="BaseLine"/>
    <s v="NY"/>
    <m/>
    <m/>
    <m/>
    <x v="35"/>
    <x v="0"/>
    <s v="Brazil"/>
    <x v="32"/>
    <n v="0"/>
  </r>
  <r>
    <s v="BASE"/>
    <s v="BaseLine"/>
    <s v="NY"/>
    <m/>
    <m/>
    <m/>
    <x v="35"/>
    <x v="1"/>
    <s v="Brazil"/>
    <x v="32"/>
    <n v="0"/>
  </r>
  <r>
    <s v="BASE"/>
    <s v="BaseLine"/>
    <s v="NY"/>
    <m/>
    <m/>
    <m/>
    <x v="35"/>
    <x v="2"/>
    <s v="Brazil"/>
    <x v="32"/>
    <n v="0"/>
  </r>
  <r>
    <s v="BASE"/>
    <s v="BaseLine"/>
    <s v="NY"/>
    <m/>
    <m/>
    <m/>
    <x v="35"/>
    <x v="3"/>
    <s v="Brazil"/>
    <x v="32"/>
    <n v="0"/>
  </r>
  <r>
    <s v="BASE"/>
    <s v="BaseLine"/>
    <s v="PL_Dummy"/>
    <m/>
    <m/>
    <m/>
    <x v="36"/>
    <x v="0"/>
    <s v="Brazil"/>
    <x v="32"/>
    <n v="0"/>
  </r>
  <r>
    <s v="BASE"/>
    <s v="BaseLine"/>
    <s v="PL_Dummy"/>
    <m/>
    <m/>
    <m/>
    <x v="36"/>
    <x v="1"/>
    <s v="Brazil"/>
    <x v="32"/>
    <n v="0"/>
  </r>
  <r>
    <s v="BASE"/>
    <s v="BaseLine"/>
    <s v="PL_Dummy"/>
    <m/>
    <m/>
    <m/>
    <x v="36"/>
    <x v="2"/>
    <s v="Brazil"/>
    <x v="32"/>
    <n v="0"/>
  </r>
  <r>
    <s v="BASE"/>
    <s v="BaseLine"/>
    <s v="PL_Dummy"/>
    <m/>
    <m/>
    <m/>
    <x v="36"/>
    <x v="3"/>
    <s v="Brazil"/>
    <x v="32"/>
    <n v="0"/>
  </r>
  <r>
    <s v="BASE"/>
    <s v="BaseLine"/>
    <s v="PL_Dummy"/>
    <m/>
    <m/>
    <m/>
    <x v="37"/>
    <x v="0"/>
    <s v="Brazil"/>
    <x v="32"/>
    <n v="0"/>
  </r>
  <r>
    <s v="BASE"/>
    <s v="BaseLine"/>
    <s v="PL_Dummy"/>
    <m/>
    <m/>
    <m/>
    <x v="37"/>
    <x v="1"/>
    <s v="Brazil"/>
    <x v="32"/>
    <n v="0"/>
  </r>
  <r>
    <s v="BASE"/>
    <s v="BaseLine"/>
    <s v="PL_Dummy"/>
    <m/>
    <m/>
    <m/>
    <x v="37"/>
    <x v="2"/>
    <s v="Brazil"/>
    <x v="32"/>
    <n v="0"/>
  </r>
  <r>
    <s v="BASE"/>
    <s v="BaseLine"/>
    <s v="PL_Dummy"/>
    <m/>
    <m/>
    <m/>
    <x v="37"/>
    <x v="3"/>
    <s v="Brazil"/>
    <x v="32"/>
    <n v="0"/>
  </r>
  <r>
    <s v="BASE"/>
    <s v="BaseLine"/>
    <m/>
    <m/>
    <m/>
    <m/>
    <x v="38"/>
    <x v="0"/>
    <s v="Brazil"/>
    <x v="32"/>
    <n v="0"/>
  </r>
  <r>
    <s v="BASE"/>
    <s v="BaseLine"/>
    <m/>
    <m/>
    <m/>
    <m/>
    <x v="38"/>
    <x v="1"/>
    <s v="Brazil"/>
    <x v="32"/>
    <n v="0"/>
  </r>
  <r>
    <s v="BASE"/>
    <s v="BaseLine"/>
    <m/>
    <m/>
    <m/>
    <m/>
    <x v="38"/>
    <x v="2"/>
    <s v="Brazil"/>
    <x v="32"/>
    <n v="0"/>
  </r>
  <r>
    <s v="BASE"/>
    <s v="BaseLine"/>
    <m/>
    <m/>
    <m/>
    <m/>
    <x v="38"/>
    <x v="3"/>
    <s v="Brazil"/>
    <x v="32"/>
    <n v="0"/>
  </r>
  <r>
    <s v="BASE"/>
    <s v="BaseLine"/>
    <m/>
    <m/>
    <m/>
    <m/>
    <x v="39"/>
    <x v="0"/>
    <s v="Brazil"/>
    <x v="32"/>
    <n v="0"/>
  </r>
  <r>
    <s v="BASE"/>
    <s v="BaseLine"/>
    <m/>
    <m/>
    <m/>
    <m/>
    <x v="39"/>
    <x v="1"/>
    <s v="Brazil"/>
    <x v="32"/>
    <n v="0"/>
  </r>
  <r>
    <s v="BASE"/>
    <s v="BaseLine"/>
    <m/>
    <m/>
    <m/>
    <m/>
    <x v="39"/>
    <x v="2"/>
    <s v="Brazil"/>
    <x v="32"/>
    <n v="0"/>
  </r>
  <r>
    <s v="BASE"/>
    <s v="BaseLine"/>
    <m/>
    <m/>
    <m/>
    <m/>
    <x v="39"/>
    <x v="3"/>
    <s v="Brazil"/>
    <x v="32"/>
    <n v="0"/>
  </r>
  <r>
    <s v="BASE"/>
    <s v="BaseLine"/>
    <s v="PL_Dummy"/>
    <m/>
    <m/>
    <m/>
    <x v="40"/>
    <x v="0"/>
    <s v="Brazil"/>
    <x v="32"/>
    <n v="0"/>
  </r>
  <r>
    <s v="BASE"/>
    <s v="BaseLine"/>
    <s v="PL_Dummy"/>
    <m/>
    <m/>
    <m/>
    <x v="40"/>
    <x v="1"/>
    <s v="Brazil"/>
    <x v="32"/>
    <n v="0"/>
  </r>
  <r>
    <s v="BASE"/>
    <s v="BaseLine"/>
    <s v="PL_Dummy"/>
    <m/>
    <m/>
    <m/>
    <x v="40"/>
    <x v="2"/>
    <s v="Brazil"/>
    <x v="32"/>
    <n v="0"/>
  </r>
  <r>
    <s v="BASE"/>
    <s v="BaseLine"/>
    <s v="PL_Dummy"/>
    <m/>
    <m/>
    <m/>
    <x v="40"/>
    <x v="3"/>
    <s v="Brazil"/>
    <x v="32"/>
    <n v="0"/>
  </r>
  <r>
    <s v="BASE"/>
    <s v="BaseLine"/>
    <m/>
    <m/>
    <m/>
    <m/>
    <x v="41"/>
    <x v="0"/>
    <s v="Brazil"/>
    <x v="32"/>
    <n v="0"/>
  </r>
  <r>
    <s v="BASE"/>
    <s v="BaseLine"/>
    <m/>
    <m/>
    <m/>
    <m/>
    <x v="41"/>
    <x v="1"/>
    <s v="Brazil"/>
    <x v="32"/>
    <n v="0"/>
  </r>
  <r>
    <s v="BASE"/>
    <s v="BaseLine"/>
    <m/>
    <m/>
    <m/>
    <m/>
    <x v="41"/>
    <x v="2"/>
    <s v="Brazil"/>
    <x v="32"/>
    <n v="3943.2382455669099"/>
  </r>
  <r>
    <s v="BASE"/>
    <s v="BaseLine"/>
    <m/>
    <m/>
    <m/>
    <m/>
    <x v="41"/>
    <x v="3"/>
    <s v="Brazil"/>
    <x v="32"/>
    <n v="0"/>
  </r>
  <r>
    <s v="BASE"/>
    <s v="BaseLine"/>
    <m/>
    <m/>
    <m/>
    <m/>
    <x v="42"/>
    <x v="0"/>
    <s v="Brazil"/>
    <x v="32"/>
    <n v="0"/>
  </r>
  <r>
    <s v="BASE"/>
    <s v="BaseLine"/>
    <m/>
    <m/>
    <m/>
    <m/>
    <x v="42"/>
    <x v="1"/>
    <s v="Brazil"/>
    <x v="32"/>
    <n v="0"/>
  </r>
  <r>
    <s v="BASE"/>
    <s v="BaseLine"/>
    <m/>
    <m/>
    <m/>
    <m/>
    <x v="42"/>
    <x v="2"/>
    <s v="Brazil"/>
    <x v="32"/>
    <n v="2205.9853367855599"/>
  </r>
  <r>
    <s v="BASE"/>
    <s v="BaseLine"/>
    <m/>
    <m/>
    <m/>
    <m/>
    <x v="42"/>
    <x v="3"/>
    <s v="Brazil"/>
    <x v="32"/>
    <n v="0"/>
  </r>
  <r>
    <s v="BASE"/>
    <s v="BaseLine"/>
    <m/>
    <m/>
    <m/>
    <m/>
    <x v="43"/>
    <x v="0"/>
    <s v="Brazil"/>
    <x v="32"/>
    <n v="0"/>
  </r>
  <r>
    <s v="BASE"/>
    <s v="BaseLine"/>
    <m/>
    <m/>
    <m/>
    <m/>
    <x v="43"/>
    <x v="1"/>
    <s v="Brazil"/>
    <x v="32"/>
    <n v="0"/>
  </r>
  <r>
    <s v="BASE"/>
    <s v="BaseLine"/>
    <m/>
    <m/>
    <m/>
    <m/>
    <x v="43"/>
    <x v="2"/>
    <s v="Brazil"/>
    <x v="32"/>
    <n v="0"/>
  </r>
  <r>
    <s v="BASE"/>
    <s v="BaseLine"/>
    <m/>
    <m/>
    <m/>
    <m/>
    <x v="43"/>
    <x v="3"/>
    <s v="Brazil"/>
    <x v="32"/>
    <n v="0"/>
  </r>
  <r>
    <s v="INCREMENTAL"/>
    <s v="Media"/>
    <m/>
    <m/>
    <m/>
    <m/>
    <x v="44"/>
    <x v="0"/>
    <s v="Brazil"/>
    <x v="32"/>
    <n v="0"/>
  </r>
  <r>
    <s v="INCREMENTAL"/>
    <s v="Media"/>
    <m/>
    <m/>
    <m/>
    <m/>
    <x v="44"/>
    <x v="1"/>
    <s v="Brazil"/>
    <x v="32"/>
    <n v="0"/>
  </r>
  <r>
    <s v="INCREMENTAL"/>
    <s v="Media"/>
    <m/>
    <m/>
    <m/>
    <m/>
    <x v="44"/>
    <x v="2"/>
    <s v="Brazil"/>
    <x v="32"/>
    <n v="0"/>
  </r>
  <r>
    <s v="INCREMENTAL"/>
    <s v="Media"/>
    <m/>
    <m/>
    <m/>
    <m/>
    <x v="44"/>
    <x v="3"/>
    <s v="Brazil"/>
    <x v="32"/>
    <n v="0"/>
  </r>
  <r>
    <s v="INCREMENTAL"/>
    <s v="Media"/>
    <m/>
    <m/>
    <m/>
    <m/>
    <x v="45"/>
    <x v="0"/>
    <s v="Brazil"/>
    <x v="32"/>
    <n v="0"/>
  </r>
  <r>
    <s v="INCREMENTAL"/>
    <s v="Media"/>
    <m/>
    <m/>
    <m/>
    <m/>
    <x v="45"/>
    <x v="1"/>
    <s v="Brazil"/>
    <x v="32"/>
    <n v="0"/>
  </r>
  <r>
    <s v="INCREMENTAL"/>
    <s v="Media"/>
    <m/>
    <m/>
    <m/>
    <m/>
    <x v="45"/>
    <x v="2"/>
    <s v="Brazil"/>
    <x v="32"/>
    <n v="0"/>
  </r>
  <r>
    <s v="INCREMENTAL"/>
    <s v="Media"/>
    <m/>
    <m/>
    <m/>
    <m/>
    <x v="45"/>
    <x v="3"/>
    <s v="Brazil"/>
    <x v="32"/>
    <n v="0"/>
  </r>
  <r>
    <s v="BASE"/>
    <s v="BaseLine"/>
    <m/>
    <m/>
    <m/>
    <m/>
    <x v="46"/>
    <x v="0"/>
    <s v="Brazil"/>
    <x v="32"/>
    <n v="0"/>
  </r>
  <r>
    <s v="BASE"/>
    <s v="BaseLine"/>
    <m/>
    <m/>
    <m/>
    <m/>
    <x v="46"/>
    <x v="1"/>
    <s v="Brazil"/>
    <x v="32"/>
    <n v="0"/>
  </r>
  <r>
    <s v="BASE"/>
    <s v="BaseLine"/>
    <m/>
    <m/>
    <m/>
    <m/>
    <x v="46"/>
    <x v="2"/>
    <s v="Brazil"/>
    <x v="32"/>
    <n v="0"/>
  </r>
  <r>
    <s v="BASE"/>
    <s v="BaseLine"/>
    <m/>
    <m/>
    <m/>
    <m/>
    <x v="46"/>
    <x v="3"/>
    <s v="Brazil"/>
    <x v="32"/>
    <n v="0"/>
  </r>
  <r>
    <s v="INCREMENTAL"/>
    <s v="Media"/>
    <m/>
    <m/>
    <m/>
    <m/>
    <x v="47"/>
    <x v="0"/>
    <s v="Brazil"/>
    <x v="32"/>
    <n v="0"/>
  </r>
  <r>
    <s v="INCREMENTAL"/>
    <s v="Media"/>
    <m/>
    <m/>
    <m/>
    <m/>
    <x v="47"/>
    <x v="1"/>
    <s v="Brazil"/>
    <x v="32"/>
    <n v="0"/>
  </r>
  <r>
    <s v="INCREMENTAL"/>
    <s v="Media"/>
    <m/>
    <m/>
    <m/>
    <m/>
    <x v="47"/>
    <x v="2"/>
    <s v="Brazil"/>
    <x v="32"/>
    <n v="0"/>
  </r>
  <r>
    <s v="INCREMENTAL"/>
    <s v="Media"/>
    <m/>
    <m/>
    <m/>
    <m/>
    <x v="47"/>
    <x v="3"/>
    <s v="Brazil"/>
    <x v="32"/>
    <n v="0"/>
  </r>
  <r>
    <s v="INCREMENTAL"/>
    <s v="Media"/>
    <m/>
    <m/>
    <m/>
    <m/>
    <x v="48"/>
    <x v="0"/>
    <s v="Brazil"/>
    <x v="32"/>
    <n v="0"/>
  </r>
  <r>
    <s v="INCREMENTAL"/>
    <s v="Media"/>
    <m/>
    <m/>
    <m/>
    <m/>
    <x v="48"/>
    <x v="1"/>
    <s v="Brazil"/>
    <x v="32"/>
    <n v="0"/>
  </r>
  <r>
    <s v="INCREMENTAL"/>
    <s v="Media"/>
    <m/>
    <m/>
    <m/>
    <m/>
    <x v="48"/>
    <x v="2"/>
    <s v="Brazil"/>
    <x v="32"/>
    <n v="0"/>
  </r>
  <r>
    <s v="INCREMENTAL"/>
    <s v="Media"/>
    <m/>
    <m/>
    <m/>
    <m/>
    <x v="48"/>
    <x v="3"/>
    <s v="Brazil"/>
    <x v="32"/>
    <n v="0"/>
  </r>
  <r>
    <s v="INCREMENTAL"/>
    <s v="Media"/>
    <m/>
    <m/>
    <m/>
    <m/>
    <x v="49"/>
    <x v="0"/>
    <s v="Brazil"/>
    <x v="32"/>
    <n v="0"/>
  </r>
  <r>
    <s v="INCREMENTAL"/>
    <s v="Media"/>
    <m/>
    <m/>
    <m/>
    <m/>
    <x v="49"/>
    <x v="1"/>
    <s v="Brazil"/>
    <x v="32"/>
    <n v="0"/>
  </r>
  <r>
    <s v="INCREMENTAL"/>
    <s v="Media"/>
    <m/>
    <m/>
    <m/>
    <m/>
    <x v="49"/>
    <x v="2"/>
    <s v="Brazil"/>
    <x v="32"/>
    <n v="0"/>
  </r>
  <r>
    <s v="INCREMENTAL"/>
    <s v="Media"/>
    <m/>
    <m/>
    <m/>
    <m/>
    <x v="49"/>
    <x v="3"/>
    <s v="Brazil"/>
    <x v="32"/>
    <n v="0"/>
  </r>
  <r>
    <s v="BASE"/>
    <s v="BaseLine"/>
    <m/>
    <m/>
    <m/>
    <m/>
    <x v="50"/>
    <x v="0"/>
    <s v="Brazil"/>
    <x v="32"/>
    <n v="0"/>
  </r>
  <r>
    <s v="BASE"/>
    <s v="BaseLine"/>
    <m/>
    <m/>
    <m/>
    <m/>
    <x v="50"/>
    <x v="1"/>
    <s v="Brazil"/>
    <x v="32"/>
    <n v="0"/>
  </r>
  <r>
    <s v="BASE"/>
    <s v="BaseLine"/>
    <m/>
    <m/>
    <m/>
    <m/>
    <x v="50"/>
    <x v="2"/>
    <s v="Brazil"/>
    <x v="32"/>
    <n v="0"/>
  </r>
  <r>
    <s v="BASE"/>
    <s v="BaseLine"/>
    <m/>
    <m/>
    <m/>
    <m/>
    <x v="50"/>
    <x v="3"/>
    <s v="Brazil"/>
    <x v="32"/>
    <n v="0"/>
  </r>
  <r>
    <s v="BASE"/>
    <s v="BaseLine"/>
    <m/>
    <m/>
    <m/>
    <m/>
    <x v="51"/>
    <x v="0"/>
    <s v="Brazil"/>
    <x v="32"/>
    <n v="0"/>
  </r>
  <r>
    <s v="BASE"/>
    <s v="BaseLine"/>
    <m/>
    <m/>
    <m/>
    <m/>
    <x v="51"/>
    <x v="1"/>
    <s v="Brazil"/>
    <x v="32"/>
    <n v="0"/>
  </r>
  <r>
    <s v="BASE"/>
    <s v="BaseLine"/>
    <m/>
    <m/>
    <m/>
    <m/>
    <x v="51"/>
    <x v="2"/>
    <s v="Brazil"/>
    <x v="32"/>
    <n v="0"/>
  </r>
  <r>
    <s v="BASE"/>
    <s v="BaseLine"/>
    <m/>
    <m/>
    <m/>
    <m/>
    <x v="51"/>
    <x v="3"/>
    <s v="Brazil"/>
    <x v="32"/>
    <n v="0"/>
  </r>
  <r>
    <s v="INCREMENTAL"/>
    <s v="Media"/>
    <m/>
    <m/>
    <m/>
    <m/>
    <x v="52"/>
    <x v="0"/>
    <s v="Brazil"/>
    <x v="32"/>
    <n v="0"/>
  </r>
  <r>
    <s v="INCREMENTAL"/>
    <s v="Media"/>
    <m/>
    <m/>
    <m/>
    <m/>
    <x v="52"/>
    <x v="1"/>
    <s v="Brazil"/>
    <x v="32"/>
    <n v="0"/>
  </r>
  <r>
    <s v="INCREMENTAL"/>
    <s v="Media"/>
    <m/>
    <m/>
    <m/>
    <m/>
    <x v="52"/>
    <x v="2"/>
    <s v="Brazil"/>
    <x v="32"/>
    <n v="0"/>
  </r>
  <r>
    <s v="INCREMENTAL"/>
    <s v="Media"/>
    <m/>
    <m/>
    <m/>
    <m/>
    <x v="52"/>
    <x v="3"/>
    <s v="Brazil"/>
    <x v="32"/>
    <n v="0"/>
  </r>
  <r>
    <s v="BASE"/>
    <s v="BaseLine"/>
    <m/>
    <m/>
    <m/>
    <m/>
    <x v="53"/>
    <x v="0"/>
    <s v="Brazil"/>
    <x v="32"/>
    <n v="-106.896217564167"/>
  </r>
  <r>
    <s v="BASE"/>
    <s v="BaseLine"/>
    <m/>
    <m/>
    <m/>
    <m/>
    <x v="53"/>
    <x v="1"/>
    <s v="Brazil"/>
    <x v="32"/>
    <n v="-78.280676091196398"/>
  </r>
  <r>
    <s v="BASE"/>
    <s v="BaseLine"/>
    <m/>
    <m/>
    <m/>
    <m/>
    <x v="53"/>
    <x v="2"/>
    <s v="Brazil"/>
    <x v="32"/>
    <n v="-146.06866894502201"/>
  </r>
  <r>
    <s v="BASE"/>
    <s v="BaseLine"/>
    <m/>
    <m/>
    <m/>
    <m/>
    <x v="53"/>
    <x v="3"/>
    <s v="Brazil"/>
    <x v="32"/>
    <n v="-77.324862227164999"/>
  </r>
  <r>
    <s v="BASE"/>
    <s v="BaseLine"/>
    <m/>
    <m/>
    <m/>
    <m/>
    <x v="54"/>
    <x v="0"/>
    <s v="Brazil"/>
    <x v="32"/>
    <n v="-519.49159087577095"/>
  </r>
  <r>
    <s v="BASE"/>
    <s v="BaseLine"/>
    <m/>
    <m/>
    <m/>
    <m/>
    <x v="54"/>
    <x v="1"/>
    <s v="Brazil"/>
    <x v="32"/>
    <n v="-2592.98696318766"/>
  </r>
  <r>
    <s v="BASE"/>
    <s v="BaseLine"/>
    <m/>
    <m/>
    <m/>
    <m/>
    <x v="54"/>
    <x v="2"/>
    <s v="Brazil"/>
    <x v="32"/>
    <n v="-2814.2435380745101"/>
  </r>
  <r>
    <s v="BASE"/>
    <s v="BaseLine"/>
    <m/>
    <m/>
    <m/>
    <m/>
    <x v="54"/>
    <x v="3"/>
    <s v="Brazil"/>
    <x v="32"/>
    <n v="-501.66823646013302"/>
  </r>
  <r>
    <s v="INCREMENTAL"/>
    <s v="Media"/>
    <m/>
    <m/>
    <m/>
    <m/>
    <x v="0"/>
    <x v="0"/>
    <s v="Brazil"/>
    <x v="33"/>
    <n v="0"/>
  </r>
  <r>
    <s v="INCREMENTAL"/>
    <s v="Media"/>
    <m/>
    <m/>
    <m/>
    <m/>
    <x v="0"/>
    <x v="1"/>
    <s v="Brazil"/>
    <x v="33"/>
    <n v="0"/>
  </r>
  <r>
    <s v="INCREMENTAL"/>
    <s v="Media"/>
    <m/>
    <m/>
    <m/>
    <m/>
    <x v="0"/>
    <x v="2"/>
    <s v="Brazil"/>
    <x v="33"/>
    <n v="0"/>
  </r>
  <r>
    <s v="INCREMENTAL"/>
    <s v="Media"/>
    <m/>
    <m/>
    <m/>
    <m/>
    <x v="0"/>
    <x v="3"/>
    <s v="Brazil"/>
    <x v="33"/>
    <n v="0"/>
  </r>
  <r>
    <s v="INCREMENTAL"/>
    <s v="Media"/>
    <m/>
    <m/>
    <m/>
    <m/>
    <x v="1"/>
    <x v="0"/>
    <s v="Brazil"/>
    <x v="33"/>
    <n v="0"/>
  </r>
  <r>
    <s v="INCREMENTAL"/>
    <s v="Media"/>
    <m/>
    <m/>
    <m/>
    <m/>
    <x v="1"/>
    <x v="1"/>
    <s v="Brazil"/>
    <x v="33"/>
    <n v="0"/>
  </r>
  <r>
    <s v="INCREMENTAL"/>
    <s v="Media"/>
    <m/>
    <m/>
    <m/>
    <m/>
    <x v="1"/>
    <x v="2"/>
    <s v="Brazil"/>
    <x v="33"/>
    <n v="0"/>
  </r>
  <r>
    <s v="INCREMENTAL"/>
    <s v="Media"/>
    <m/>
    <m/>
    <m/>
    <m/>
    <x v="1"/>
    <x v="3"/>
    <s v="Brazil"/>
    <x v="33"/>
    <n v="0"/>
  </r>
  <r>
    <s v="INCREMENTAL"/>
    <s v="Media"/>
    <m/>
    <m/>
    <m/>
    <m/>
    <x v="2"/>
    <x v="0"/>
    <s v="Brazil"/>
    <x v="33"/>
    <n v="0"/>
  </r>
  <r>
    <s v="INCREMENTAL"/>
    <s v="Media"/>
    <m/>
    <m/>
    <m/>
    <m/>
    <x v="2"/>
    <x v="1"/>
    <s v="Brazil"/>
    <x v="33"/>
    <n v="0"/>
  </r>
  <r>
    <s v="INCREMENTAL"/>
    <s v="Media"/>
    <m/>
    <m/>
    <m/>
    <m/>
    <x v="2"/>
    <x v="2"/>
    <s v="Brazil"/>
    <x v="33"/>
    <n v="0"/>
  </r>
  <r>
    <s v="INCREMENTAL"/>
    <s v="Media"/>
    <m/>
    <m/>
    <m/>
    <m/>
    <x v="2"/>
    <x v="3"/>
    <s v="Brazil"/>
    <x v="33"/>
    <n v="0"/>
  </r>
  <r>
    <s v="BASE"/>
    <s v="BaseLine"/>
    <m/>
    <m/>
    <m/>
    <m/>
    <x v="3"/>
    <x v="0"/>
    <s v="Brazil"/>
    <x v="33"/>
    <n v="0"/>
  </r>
  <r>
    <s v="BASE"/>
    <s v="BaseLine"/>
    <m/>
    <m/>
    <m/>
    <m/>
    <x v="3"/>
    <x v="1"/>
    <s v="Brazil"/>
    <x v="33"/>
    <n v="0"/>
  </r>
  <r>
    <s v="BASE"/>
    <s v="BaseLine"/>
    <m/>
    <m/>
    <m/>
    <m/>
    <x v="3"/>
    <x v="2"/>
    <s v="Brazil"/>
    <x v="33"/>
    <n v="0"/>
  </r>
  <r>
    <s v="BASE"/>
    <s v="BaseLine"/>
    <m/>
    <m/>
    <m/>
    <m/>
    <x v="3"/>
    <x v="3"/>
    <s v="Brazil"/>
    <x v="33"/>
    <n v="0"/>
  </r>
  <r>
    <s v="BASE"/>
    <s v="BaseLine"/>
    <m/>
    <m/>
    <m/>
    <m/>
    <x v="4"/>
    <x v="0"/>
    <s v="Brazil"/>
    <x v="33"/>
    <n v="0"/>
  </r>
  <r>
    <s v="BASE"/>
    <s v="BaseLine"/>
    <m/>
    <m/>
    <m/>
    <m/>
    <x v="4"/>
    <x v="1"/>
    <s v="Brazil"/>
    <x v="33"/>
    <n v="0"/>
  </r>
  <r>
    <s v="BASE"/>
    <s v="BaseLine"/>
    <m/>
    <m/>
    <m/>
    <m/>
    <x v="4"/>
    <x v="2"/>
    <s v="Brazil"/>
    <x v="33"/>
    <n v="0"/>
  </r>
  <r>
    <s v="BASE"/>
    <s v="BaseLine"/>
    <m/>
    <m/>
    <m/>
    <m/>
    <x v="4"/>
    <x v="3"/>
    <s v="Brazil"/>
    <x v="33"/>
    <n v="0"/>
  </r>
  <r>
    <s v="BASE"/>
    <s v="BaseLine"/>
    <m/>
    <m/>
    <m/>
    <m/>
    <x v="5"/>
    <x v="0"/>
    <s v="Brazil"/>
    <x v="33"/>
    <n v="0"/>
  </r>
  <r>
    <s v="BASE"/>
    <s v="BaseLine"/>
    <m/>
    <m/>
    <m/>
    <m/>
    <x v="5"/>
    <x v="1"/>
    <s v="Brazil"/>
    <x v="33"/>
    <n v="0"/>
  </r>
  <r>
    <s v="BASE"/>
    <s v="BaseLine"/>
    <m/>
    <m/>
    <m/>
    <m/>
    <x v="5"/>
    <x v="2"/>
    <s v="Brazil"/>
    <x v="33"/>
    <n v="0"/>
  </r>
  <r>
    <s v="BASE"/>
    <s v="BaseLine"/>
    <m/>
    <m/>
    <m/>
    <m/>
    <x v="5"/>
    <x v="3"/>
    <s v="Brazil"/>
    <x v="33"/>
    <n v="0"/>
  </r>
  <r>
    <s v="BASE"/>
    <s v="BaseLine"/>
    <m/>
    <m/>
    <m/>
    <m/>
    <x v="6"/>
    <x v="0"/>
    <s v="Brazil"/>
    <x v="33"/>
    <n v="0"/>
  </r>
  <r>
    <s v="BASE"/>
    <s v="BaseLine"/>
    <m/>
    <m/>
    <m/>
    <m/>
    <x v="6"/>
    <x v="1"/>
    <s v="Brazil"/>
    <x v="33"/>
    <n v="0"/>
  </r>
  <r>
    <s v="BASE"/>
    <s v="BaseLine"/>
    <m/>
    <m/>
    <m/>
    <m/>
    <x v="6"/>
    <x v="2"/>
    <s v="Brazil"/>
    <x v="33"/>
    <n v="0"/>
  </r>
  <r>
    <s v="BASE"/>
    <s v="BaseLine"/>
    <m/>
    <m/>
    <m/>
    <m/>
    <x v="6"/>
    <x v="3"/>
    <s v="Brazil"/>
    <x v="33"/>
    <n v="0"/>
  </r>
  <r>
    <s v="BASE"/>
    <s v="BaseLine"/>
    <m/>
    <m/>
    <m/>
    <m/>
    <x v="7"/>
    <x v="0"/>
    <s v="Brazil"/>
    <x v="33"/>
    <n v="0"/>
  </r>
  <r>
    <s v="BASE"/>
    <s v="BaseLine"/>
    <m/>
    <m/>
    <m/>
    <m/>
    <x v="7"/>
    <x v="1"/>
    <s v="Brazil"/>
    <x v="33"/>
    <n v="0"/>
  </r>
  <r>
    <s v="BASE"/>
    <s v="BaseLine"/>
    <m/>
    <m/>
    <m/>
    <m/>
    <x v="7"/>
    <x v="2"/>
    <s v="Brazil"/>
    <x v="33"/>
    <n v="0"/>
  </r>
  <r>
    <s v="BASE"/>
    <s v="BaseLine"/>
    <m/>
    <m/>
    <m/>
    <m/>
    <x v="7"/>
    <x v="3"/>
    <s v="Brazil"/>
    <x v="33"/>
    <n v="0"/>
  </r>
  <r>
    <s v="BASE"/>
    <s v="BaseLine"/>
    <m/>
    <m/>
    <m/>
    <m/>
    <x v="8"/>
    <x v="0"/>
    <s v="Brazil"/>
    <x v="33"/>
    <n v="758.89294598588003"/>
  </r>
  <r>
    <s v="BASE"/>
    <s v="BaseLine"/>
    <m/>
    <m/>
    <m/>
    <m/>
    <x v="8"/>
    <x v="1"/>
    <s v="Brazil"/>
    <x v="33"/>
    <n v="0"/>
  </r>
  <r>
    <s v="BASE"/>
    <s v="BaseLine"/>
    <m/>
    <m/>
    <m/>
    <m/>
    <x v="8"/>
    <x v="2"/>
    <s v="Brazil"/>
    <x v="33"/>
    <n v="0"/>
  </r>
  <r>
    <s v="BASE"/>
    <s v="BaseLine"/>
    <m/>
    <m/>
    <m/>
    <m/>
    <x v="8"/>
    <x v="3"/>
    <s v="Brazil"/>
    <x v="33"/>
    <n v="0"/>
  </r>
  <r>
    <s v="INCREMENTAL"/>
    <s v="Media"/>
    <m/>
    <m/>
    <m/>
    <m/>
    <x v="9"/>
    <x v="0"/>
    <s v="Brazil"/>
    <x v="33"/>
    <n v="0"/>
  </r>
  <r>
    <s v="INCREMENTAL"/>
    <s v="Media"/>
    <m/>
    <m/>
    <m/>
    <m/>
    <x v="9"/>
    <x v="1"/>
    <s v="Brazil"/>
    <x v="33"/>
    <n v="0"/>
  </r>
  <r>
    <s v="INCREMENTAL"/>
    <s v="Media"/>
    <m/>
    <m/>
    <m/>
    <m/>
    <x v="9"/>
    <x v="2"/>
    <s v="Brazil"/>
    <x v="33"/>
    <n v="0"/>
  </r>
  <r>
    <s v="INCREMENTAL"/>
    <s v="Media"/>
    <m/>
    <m/>
    <m/>
    <m/>
    <x v="9"/>
    <x v="3"/>
    <s v="Brazil"/>
    <x v="33"/>
    <n v="0"/>
  </r>
  <r>
    <s v="BASE"/>
    <s v="Price"/>
    <m/>
    <m/>
    <m/>
    <m/>
    <x v="10"/>
    <x v="0"/>
    <s v="Brazil"/>
    <x v="33"/>
    <n v="-1172.6162351407399"/>
  </r>
  <r>
    <s v="BASE"/>
    <s v="Price"/>
    <m/>
    <m/>
    <m/>
    <m/>
    <x v="10"/>
    <x v="1"/>
    <s v="Brazil"/>
    <x v="33"/>
    <n v="0"/>
  </r>
  <r>
    <s v="BASE"/>
    <s v="Price"/>
    <m/>
    <m/>
    <m/>
    <m/>
    <x v="10"/>
    <x v="2"/>
    <s v="Brazil"/>
    <x v="33"/>
    <n v="0"/>
  </r>
  <r>
    <s v="BASE"/>
    <s v="Price"/>
    <m/>
    <m/>
    <m/>
    <m/>
    <x v="10"/>
    <x v="3"/>
    <s v="Brazil"/>
    <x v="33"/>
    <n v="0"/>
  </r>
  <r>
    <s v="BASE"/>
    <s v="Price"/>
    <m/>
    <m/>
    <m/>
    <m/>
    <x v="11"/>
    <x v="0"/>
    <s v="Brazil"/>
    <x v="33"/>
    <n v="0"/>
  </r>
  <r>
    <s v="BASE"/>
    <s v="Price"/>
    <m/>
    <m/>
    <m/>
    <m/>
    <x v="11"/>
    <x v="1"/>
    <s v="Brazil"/>
    <x v="33"/>
    <n v="0"/>
  </r>
  <r>
    <s v="BASE"/>
    <s v="Price"/>
    <m/>
    <m/>
    <m/>
    <m/>
    <x v="11"/>
    <x v="2"/>
    <s v="Brazil"/>
    <x v="33"/>
    <n v="0"/>
  </r>
  <r>
    <s v="BASE"/>
    <s v="Price"/>
    <m/>
    <m/>
    <m/>
    <m/>
    <x v="11"/>
    <x v="3"/>
    <s v="Brazil"/>
    <x v="33"/>
    <n v="0"/>
  </r>
  <r>
    <s v="BASE"/>
    <s v="BaseLine"/>
    <m/>
    <m/>
    <m/>
    <m/>
    <x v="12"/>
    <x v="0"/>
    <s v="Brazil"/>
    <x v="33"/>
    <n v="407.59075727381003"/>
  </r>
  <r>
    <s v="BASE"/>
    <s v="BaseLine"/>
    <m/>
    <m/>
    <m/>
    <m/>
    <x v="12"/>
    <x v="1"/>
    <s v="Brazil"/>
    <x v="33"/>
    <n v="734.787427075643"/>
  </r>
  <r>
    <s v="BASE"/>
    <s v="BaseLine"/>
    <m/>
    <m/>
    <m/>
    <m/>
    <x v="12"/>
    <x v="2"/>
    <s v="Brazil"/>
    <x v="33"/>
    <n v="900.81200323097005"/>
  </r>
  <r>
    <s v="BASE"/>
    <s v="BaseLine"/>
    <m/>
    <m/>
    <m/>
    <m/>
    <x v="12"/>
    <x v="3"/>
    <s v="Brazil"/>
    <x v="33"/>
    <n v="23.858990596690099"/>
  </r>
  <r>
    <s v="INCREMENTAL"/>
    <s v="Media"/>
    <m/>
    <m/>
    <m/>
    <m/>
    <x v="13"/>
    <x v="0"/>
    <s v="Brazil"/>
    <x v="33"/>
    <n v="129.42837356821099"/>
  </r>
  <r>
    <s v="INCREMENTAL"/>
    <s v="Media"/>
    <m/>
    <m/>
    <m/>
    <m/>
    <x v="13"/>
    <x v="1"/>
    <s v="Brazil"/>
    <x v="33"/>
    <n v="160.33584411772799"/>
  </r>
  <r>
    <s v="INCREMENTAL"/>
    <s v="Media"/>
    <m/>
    <m/>
    <m/>
    <m/>
    <x v="13"/>
    <x v="2"/>
    <s v="Brazil"/>
    <x v="33"/>
    <n v="142.51246997456801"/>
  </r>
  <r>
    <s v="INCREMENTAL"/>
    <s v="Media"/>
    <m/>
    <m/>
    <m/>
    <m/>
    <x v="13"/>
    <x v="3"/>
    <s v="Brazil"/>
    <x v="33"/>
    <n v="0"/>
  </r>
  <r>
    <s v="INCREMENTAL"/>
    <s v="Media"/>
    <m/>
    <m/>
    <m/>
    <m/>
    <x v="14"/>
    <x v="0"/>
    <s v="Brazil"/>
    <x v="33"/>
    <n v="0"/>
  </r>
  <r>
    <s v="INCREMENTAL"/>
    <s v="Media"/>
    <m/>
    <m/>
    <m/>
    <m/>
    <x v="14"/>
    <x v="1"/>
    <s v="Brazil"/>
    <x v="33"/>
    <n v="0"/>
  </r>
  <r>
    <s v="INCREMENTAL"/>
    <s v="Media"/>
    <m/>
    <m/>
    <m/>
    <m/>
    <x v="14"/>
    <x v="2"/>
    <s v="Brazil"/>
    <x v="33"/>
    <n v="0"/>
  </r>
  <r>
    <s v="INCREMENTAL"/>
    <s v="Media"/>
    <m/>
    <m/>
    <m/>
    <m/>
    <x v="14"/>
    <x v="3"/>
    <s v="Brazil"/>
    <x v="33"/>
    <n v="0"/>
  </r>
  <r>
    <s v="INCREMENTAL"/>
    <s v="Media"/>
    <m/>
    <m/>
    <m/>
    <m/>
    <x v="15"/>
    <x v="0"/>
    <s v="Brazil"/>
    <x v="33"/>
    <n v="11.1351405000153"/>
  </r>
  <r>
    <s v="INCREMENTAL"/>
    <s v="Media"/>
    <m/>
    <m/>
    <m/>
    <m/>
    <x v="15"/>
    <x v="1"/>
    <s v="Brazil"/>
    <x v="33"/>
    <n v="10.304499767859101"/>
  </r>
  <r>
    <s v="INCREMENTAL"/>
    <s v="Media"/>
    <m/>
    <m/>
    <m/>
    <m/>
    <x v="15"/>
    <x v="2"/>
    <s v="Brazil"/>
    <x v="33"/>
    <n v="7.0295563160157997"/>
  </r>
  <r>
    <s v="INCREMENTAL"/>
    <s v="Media"/>
    <m/>
    <m/>
    <m/>
    <m/>
    <x v="15"/>
    <x v="3"/>
    <s v="Brazil"/>
    <x v="33"/>
    <n v="0"/>
  </r>
  <r>
    <s v="INCREMENTAL"/>
    <s v="Media"/>
    <m/>
    <m/>
    <m/>
    <m/>
    <x v="16"/>
    <x v="0"/>
    <s v="Brazil"/>
    <x v="33"/>
    <n v="0"/>
  </r>
  <r>
    <s v="INCREMENTAL"/>
    <s v="Media"/>
    <m/>
    <m/>
    <m/>
    <m/>
    <x v="16"/>
    <x v="1"/>
    <s v="Brazil"/>
    <x v="33"/>
    <n v="0"/>
  </r>
  <r>
    <s v="INCREMENTAL"/>
    <s v="Media"/>
    <m/>
    <m/>
    <m/>
    <m/>
    <x v="16"/>
    <x v="2"/>
    <s v="Brazil"/>
    <x v="33"/>
    <n v="0"/>
  </r>
  <r>
    <s v="INCREMENTAL"/>
    <s v="Media"/>
    <m/>
    <m/>
    <m/>
    <m/>
    <x v="16"/>
    <x v="3"/>
    <s v="Brazil"/>
    <x v="33"/>
    <n v="0"/>
  </r>
  <r>
    <s v="INCREMENTAL"/>
    <s v="Media"/>
    <m/>
    <m/>
    <m/>
    <m/>
    <x v="17"/>
    <x v="0"/>
    <s v="Brazil"/>
    <x v="33"/>
    <n v="456.01243136495202"/>
  </r>
  <r>
    <s v="INCREMENTAL"/>
    <s v="Media"/>
    <m/>
    <m/>
    <m/>
    <m/>
    <x v="17"/>
    <x v="1"/>
    <s v="Brazil"/>
    <x v="33"/>
    <n v="279.60879394028001"/>
  </r>
  <r>
    <s v="INCREMENTAL"/>
    <s v="Media"/>
    <m/>
    <m/>
    <m/>
    <m/>
    <x v="17"/>
    <x v="2"/>
    <s v="Brazil"/>
    <x v="33"/>
    <n v="280.63090668484398"/>
  </r>
  <r>
    <s v="INCREMENTAL"/>
    <s v="Media"/>
    <m/>
    <m/>
    <m/>
    <m/>
    <x v="17"/>
    <x v="3"/>
    <s v="Brazil"/>
    <x v="33"/>
    <n v="0"/>
  </r>
  <r>
    <s v="INCREMENTAL"/>
    <s v="Media"/>
    <m/>
    <m/>
    <m/>
    <m/>
    <x v="18"/>
    <x v="0"/>
    <s v="Brazil"/>
    <x v="33"/>
    <n v="0"/>
  </r>
  <r>
    <s v="INCREMENTAL"/>
    <s v="Media"/>
    <m/>
    <m/>
    <m/>
    <m/>
    <x v="18"/>
    <x v="1"/>
    <s v="Brazil"/>
    <x v="33"/>
    <n v="0"/>
  </r>
  <r>
    <s v="INCREMENTAL"/>
    <s v="Media"/>
    <m/>
    <m/>
    <m/>
    <m/>
    <x v="18"/>
    <x v="2"/>
    <s v="Brazil"/>
    <x v="33"/>
    <n v="0"/>
  </r>
  <r>
    <s v="INCREMENTAL"/>
    <s v="Media"/>
    <m/>
    <m/>
    <m/>
    <m/>
    <x v="18"/>
    <x v="3"/>
    <s v="Brazil"/>
    <x v="33"/>
    <n v="0"/>
  </r>
  <r>
    <s v="INCREMENTAL"/>
    <s v="Media"/>
    <m/>
    <m/>
    <m/>
    <m/>
    <x v="19"/>
    <x v="0"/>
    <s v="Brazil"/>
    <x v="33"/>
    <n v="27.093624606573101"/>
  </r>
  <r>
    <s v="INCREMENTAL"/>
    <s v="Media"/>
    <m/>
    <m/>
    <m/>
    <m/>
    <x v="19"/>
    <x v="1"/>
    <s v="Brazil"/>
    <x v="33"/>
    <n v="30.80880826177"/>
  </r>
  <r>
    <s v="INCREMENTAL"/>
    <s v="Media"/>
    <m/>
    <m/>
    <m/>
    <m/>
    <x v="19"/>
    <x v="2"/>
    <s v="Brazil"/>
    <x v="33"/>
    <n v="29.0521674363115"/>
  </r>
  <r>
    <s v="INCREMENTAL"/>
    <s v="Media"/>
    <m/>
    <m/>
    <m/>
    <m/>
    <x v="19"/>
    <x v="3"/>
    <s v="Brazil"/>
    <x v="33"/>
    <n v="0"/>
  </r>
  <r>
    <s v="INCREMENTAL"/>
    <s v="Media"/>
    <m/>
    <m/>
    <m/>
    <m/>
    <x v="20"/>
    <x v="0"/>
    <s v="Brazil"/>
    <x v="33"/>
    <n v="0"/>
  </r>
  <r>
    <s v="INCREMENTAL"/>
    <s v="Media"/>
    <m/>
    <m/>
    <m/>
    <m/>
    <x v="20"/>
    <x v="1"/>
    <s v="Brazil"/>
    <x v="33"/>
    <n v="0"/>
  </r>
  <r>
    <s v="INCREMENTAL"/>
    <s v="Media"/>
    <m/>
    <m/>
    <m/>
    <m/>
    <x v="20"/>
    <x v="2"/>
    <s v="Brazil"/>
    <x v="33"/>
    <n v="0"/>
  </r>
  <r>
    <s v="INCREMENTAL"/>
    <s v="Media"/>
    <m/>
    <m/>
    <m/>
    <m/>
    <x v="20"/>
    <x v="3"/>
    <s v="Brazil"/>
    <x v="33"/>
    <n v="0"/>
  </r>
  <r>
    <s v="INCREMENTAL"/>
    <s v="Media"/>
    <m/>
    <m/>
    <m/>
    <m/>
    <x v="21"/>
    <x v="0"/>
    <s v="Brazil"/>
    <x v="33"/>
    <n v="133.43913721311699"/>
  </r>
  <r>
    <s v="INCREMENTAL"/>
    <s v="Media"/>
    <m/>
    <m/>
    <m/>
    <m/>
    <x v="21"/>
    <x v="1"/>
    <s v="Brazil"/>
    <x v="33"/>
    <n v="130.32391535937401"/>
  </r>
  <r>
    <s v="INCREMENTAL"/>
    <s v="Media"/>
    <m/>
    <m/>
    <m/>
    <m/>
    <x v="21"/>
    <x v="2"/>
    <s v="Brazil"/>
    <x v="33"/>
    <n v="123.62680276302299"/>
  </r>
  <r>
    <s v="INCREMENTAL"/>
    <s v="Media"/>
    <m/>
    <m/>
    <m/>
    <m/>
    <x v="21"/>
    <x v="3"/>
    <s v="Brazil"/>
    <x v="33"/>
    <n v="0"/>
  </r>
  <r>
    <s v="INCREMENTAL"/>
    <s v="Media"/>
    <m/>
    <m/>
    <m/>
    <m/>
    <x v="22"/>
    <x v="0"/>
    <s v="Brazil"/>
    <x v="33"/>
    <n v="0"/>
  </r>
  <r>
    <s v="INCREMENTAL"/>
    <s v="Media"/>
    <m/>
    <m/>
    <m/>
    <m/>
    <x v="22"/>
    <x v="1"/>
    <s v="Brazil"/>
    <x v="33"/>
    <n v="0"/>
  </r>
  <r>
    <s v="INCREMENTAL"/>
    <s v="Media"/>
    <m/>
    <m/>
    <m/>
    <m/>
    <x v="22"/>
    <x v="2"/>
    <s v="Brazil"/>
    <x v="33"/>
    <n v="0"/>
  </r>
  <r>
    <s v="INCREMENTAL"/>
    <s v="Media"/>
    <m/>
    <m/>
    <m/>
    <m/>
    <x v="22"/>
    <x v="3"/>
    <s v="Brazil"/>
    <x v="33"/>
    <n v="0"/>
  </r>
  <r>
    <s v="INCREMENTAL"/>
    <s v="Media"/>
    <m/>
    <m/>
    <m/>
    <m/>
    <x v="23"/>
    <x v="0"/>
    <s v="Brazil"/>
    <x v="33"/>
    <n v="0"/>
  </r>
  <r>
    <s v="INCREMENTAL"/>
    <s v="Media"/>
    <m/>
    <m/>
    <m/>
    <m/>
    <x v="23"/>
    <x v="1"/>
    <s v="Brazil"/>
    <x v="33"/>
    <n v="0"/>
  </r>
  <r>
    <s v="INCREMENTAL"/>
    <s v="Media"/>
    <m/>
    <m/>
    <m/>
    <m/>
    <x v="23"/>
    <x v="2"/>
    <s v="Brazil"/>
    <x v="33"/>
    <n v="0"/>
  </r>
  <r>
    <s v="INCREMENTAL"/>
    <s v="Media"/>
    <m/>
    <m/>
    <m/>
    <m/>
    <x v="23"/>
    <x v="3"/>
    <s v="Brazil"/>
    <x v="33"/>
    <n v="0"/>
  </r>
  <r>
    <s v="INCREMENTAL"/>
    <s v="Media"/>
    <m/>
    <m/>
    <m/>
    <m/>
    <x v="24"/>
    <x v="0"/>
    <s v="Brazil"/>
    <x v="33"/>
    <n v="0"/>
  </r>
  <r>
    <s v="INCREMENTAL"/>
    <s v="Media"/>
    <m/>
    <m/>
    <m/>
    <m/>
    <x v="24"/>
    <x v="1"/>
    <s v="Brazil"/>
    <x v="33"/>
    <n v="0"/>
  </r>
  <r>
    <s v="INCREMENTAL"/>
    <s v="Media"/>
    <m/>
    <m/>
    <m/>
    <m/>
    <x v="24"/>
    <x v="2"/>
    <s v="Brazil"/>
    <x v="33"/>
    <n v="0"/>
  </r>
  <r>
    <s v="INCREMENTAL"/>
    <s v="Media"/>
    <m/>
    <m/>
    <m/>
    <m/>
    <x v="24"/>
    <x v="3"/>
    <s v="Brazil"/>
    <x v="33"/>
    <n v="0"/>
  </r>
  <r>
    <s v="BASE"/>
    <s v="BaseLine"/>
    <m/>
    <m/>
    <m/>
    <m/>
    <x v="25"/>
    <x v="0"/>
    <s v="Brazil"/>
    <x v="33"/>
    <n v="0"/>
  </r>
  <r>
    <s v="BASE"/>
    <s v="BaseLine"/>
    <m/>
    <m/>
    <m/>
    <m/>
    <x v="25"/>
    <x v="1"/>
    <s v="Brazil"/>
    <x v="33"/>
    <n v="355.72238069795998"/>
  </r>
  <r>
    <s v="BASE"/>
    <s v="BaseLine"/>
    <m/>
    <m/>
    <m/>
    <m/>
    <x v="25"/>
    <x v="2"/>
    <s v="Brazil"/>
    <x v="33"/>
    <n v="0"/>
  </r>
  <r>
    <s v="BASE"/>
    <s v="BaseLine"/>
    <m/>
    <m/>
    <m/>
    <m/>
    <x v="25"/>
    <x v="3"/>
    <s v="Brazil"/>
    <x v="33"/>
    <n v="0"/>
  </r>
  <r>
    <s v="BASE"/>
    <s v="BaseLine"/>
    <m/>
    <m/>
    <m/>
    <m/>
    <x v="26"/>
    <x v="0"/>
    <s v="Brazil"/>
    <x v="33"/>
    <n v="0"/>
  </r>
  <r>
    <s v="BASE"/>
    <s v="BaseLine"/>
    <m/>
    <m/>
    <m/>
    <m/>
    <x v="26"/>
    <x v="1"/>
    <s v="Brazil"/>
    <x v="33"/>
    <n v="0"/>
  </r>
  <r>
    <s v="BASE"/>
    <s v="BaseLine"/>
    <m/>
    <m/>
    <m/>
    <m/>
    <x v="26"/>
    <x v="2"/>
    <s v="Brazil"/>
    <x v="33"/>
    <n v="0"/>
  </r>
  <r>
    <s v="BASE"/>
    <s v="BaseLine"/>
    <m/>
    <m/>
    <m/>
    <m/>
    <x v="26"/>
    <x v="3"/>
    <s v="Brazil"/>
    <x v="33"/>
    <n v="0"/>
  </r>
  <r>
    <s v="INCREMENTAL"/>
    <s v="Media"/>
    <m/>
    <m/>
    <m/>
    <m/>
    <x v="27"/>
    <x v="0"/>
    <s v="Brazil"/>
    <x v="33"/>
    <n v="0"/>
  </r>
  <r>
    <s v="INCREMENTAL"/>
    <s v="Media"/>
    <m/>
    <m/>
    <m/>
    <m/>
    <x v="27"/>
    <x v="1"/>
    <s v="Brazil"/>
    <x v="33"/>
    <n v="0"/>
  </r>
  <r>
    <s v="INCREMENTAL"/>
    <s v="Media"/>
    <m/>
    <m/>
    <m/>
    <m/>
    <x v="27"/>
    <x v="2"/>
    <s v="Brazil"/>
    <x v="33"/>
    <n v="0"/>
  </r>
  <r>
    <s v="INCREMENTAL"/>
    <s v="Media"/>
    <m/>
    <m/>
    <m/>
    <m/>
    <x v="27"/>
    <x v="3"/>
    <s v="Brazil"/>
    <x v="33"/>
    <n v="0"/>
  </r>
  <r>
    <s v="INCREMENTAL"/>
    <s v="Media"/>
    <m/>
    <m/>
    <m/>
    <m/>
    <x v="28"/>
    <x v="0"/>
    <s v="Brazil"/>
    <x v="33"/>
    <n v="0"/>
  </r>
  <r>
    <s v="INCREMENTAL"/>
    <s v="Media"/>
    <m/>
    <m/>
    <m/>
    <m/>
    <x v="28"/>
    <x v="1"/>
    <s v="Brazil"/>
    <x v="33"/>
    <n v="0"/>
  </r>
  <r>
    <s v="INCREMENTAL"/>
    <s v="Media"/>
    <m/>
    <m/>
    <m/>
    <m/>
    <x v="28"/>
    <x v="2"/>
    <s v="Brazil"/>
    <x v="33"/>
    <n v="0"/>
  </r>
  <r>
    <s v="INCREMENTAL"/>
    <s v="Media"/>
    <m/>
    <m/>
    <m/>
    <m/>
    <x v="28"/>
    <x v="3"/>
    <s v="Brazil"/>
    <x v="33"/>
    <n v="0"/>
  </r>
  <r>
    <s v="BASE"/>
    <s v="BaseLine"/>
    <m/>
    <m/>
    <m/>
    <m/>
    <x v="29"/>
    <x v="0"/>
    <s v="Brazil"/>
    <x v="33"/>
    <n v="0"/>
  </r>
  <r>
    <s v="BASE"/>
    <s v="BaseLine"/>
    <m/>
    <m/>
    <m/>
    <m/>
    <x v="29"/>
    <x v="1"/>
    <s v="Brazil"/>
    <x v="33"/>
    <n v="440.30830468257398"/>
  </r>
  <r>
    <s v="BASE"/>
    <s v="BaseLine"/>
    <m/>
    <m/>
    <m/>
    <m/>
    <x v="29"/>
    <x v="2"/>
    <s v="Brazil"/>
    <x v="33"/>
    <n v="0"/>
  </r>
  <r>
    <s v="BASE"/>
    <s v="BaseLine"/>
    <m/>
    <m/>
    <m/>
    <m/>
    <x v="29"/>
    <x v="3"/>
    <s v="Brazil"/>
    <x v="33"/>
    <n v="0"/>
  </r>
  <r>
    <s v="BASE"/>
    <s v="BaseLine"/>
    <m/>
    <m/>
    <m/>
    <m/>
    <x v="30"/>
    <x v="0"/>
    <s v="Brazil"/>
    <x v="33"/>
    <n v="0"/>
  </r>
  <r>
    <s v="BASE"/>
    <s v="BaseLine"/>
    <m/>
    <m/>
    <m/>
    <m/>
    <x v="30"/>
    <x v="1"/>
    <s v="Brazil"/>
    <x v="33"/>
    <n v="926.28550213188601"/>
  </r>
  <r>
    <s v="BASE"/>
    <s v="BaseLine"/>
    <m/>
    <m/>
    <m/>
    <m/>
    <x v="30"/>
    <x v="2"/>
    <s v="Brazil"/>
    <x v="33"/>
    <n v="0"/>
  </r>
  <r>
    <s v="BASE"/>
    <s v="BaseLine"/>
    <m/>
    <m/>
    <m/>
    <m/>
    <x v="30"/>
    <x v="3"/>
    <s v="Brazil"/>
    <x v="33"/>
    <n v="0"/>
  </r>
  <r>
    <s v="INCREMENTAL"/>
    <s v="Media"/>
    <m/>
    <m/>
    <m/>
    <m/>
    <x v="31"/>
    <x v="0"/>
    <s v="Brazil"/>
    <x v="33"/>
    <n v="0"/>
  </r>
  <r>
    <s v="INCREMENTAL"/>
    <s v="Media"/>
    <m/>
    <m/>
    <m/>
    <m/>
    <x v="31"/>
    <x v="1"/>
    <s v="Brazil"/>
    <x v="33"/>
    <n v="0"/>
  </r>
  <r>
    <s v="INCREMENTAL"/>
    <s v="Media"/>
    <m/>
    <m/>
    <m/>
    <m/>
    <x v="31"/>
    <x v="2"/>
    <s v="Brazil"/>
    <x v="33"/>
    <n v="0"/>
  </r>
  <r>
    <s v="INCREMENTAL"/>
    <s v="Media"/>
    <m/>
    <m/>
    <m/>
    <m/>
    <x v="31"/>
    <x v="3"/>
    <s v="Brazil"/>
    <x v="33"/>
    <n v="0"/>
  </r>
  <r>
    <m/>
    <m/>
    <m/>
    <m/>
    <m/>
    <m/>
    <x v="32"/>
    <x v="0"/>
    <s v="Brazil"/>
    <x v="33"/>
    <n v="1288.8368238743701"/>
  </r>
  <r>
    <m/>
    <m/>
    <m/>
    <m/>
    <m/>
    <m/>
    <x v="32"/>
    <x v="1"/>
    <s v="Brazil"/>
    <x v="33"/>
    <n v="943.82215052234096"/>
  </r>
  <r>
    <m/>
    <m/>
    <m/>
    <m/>
    <m/>
    <m/>
    <x v="32"/>
    <x v="2"/>
    <s v="Brazil"/>
    <x v="33"/>
    <n v="1761.1350863528301"/>
  </r>
  <r>
    <m/>
    <m/>
    <m/>
    <m/>
    <m/>
    <m/>
    <x v="32"/>
    <x v="3"/>
    <s v="Brazil"/>
    <x v="33"/>
    <n v="932.29799996955103"/>
  </r>
  <r>
    <s v="BASE"/>
    <s v="BaseLine"/>
    <m/>
    <m/>
    <m/>
    <m/>
    <x v="33"/>
    <x v="0"/>
    <s v="Brazil"/>
    <x v="33"/>
    <n v="-206.36120413066001"/>
  </r>
  <r>
    <s v="BASE"/>
    <s v="BaseLine"/>
    <m/>
    <m/>
    <m/>
    <m/>
    <x v="33"/>
    <x v="1"/>
    <s v="Brazil"/>
    <x v="33"/>
    <n v="-561.74167913291899"/>
  </r>
  <r>
    <s v="BASE"/>
    <s v="BaseLine"/>
    <m/>
    <m/>
    <m/>
    <m/>
    <x v="33"/>
    <x v="2"/>
    <s v="Brazil"/>
    <x v="33"/>
    <n v="-280.44488308485802"/>
  </r>
  <r>
    <s v="BASE"/>
    <s v="BaseLine"/>
    <m/>
    <m/>
    <m/>
    <m/>
    <x v="33"/>
    <x v="3"/>
    <s v="Brazil"/>
    <x v="33"/>
    <n v="-175.16251049928999"/>
  </r>
  <r>
    <s v="BASE"/>
    <s v="BaseLine"/>
    <m/>
    <m/>
    <m/>
    <m/>
    <x v="34"/>
    <x v="0"/>
    <s v="Brazil"/>
    <x v="33"/>
    <n v="0"/>
  </r>
  <r>
    <s v="BASE"/>
    <s v="BaseLine"/>
    <m/>
    <m/>
    <m/>
    <m/>
    <x v="34"/>
    <x v="1"/>
    <s v="Brazil"/>
    <x v="33"/>
    <n v="0"/>
  </r>
  <r>
    <s v="BASE"/>
    <s v="BaseLine"/>
    <m/>
    <m/>
    <m/>
    <m/>
    <x v="34"/>
    <x v="2"/>
    <s v="Brazil"/>
    <x v="33"/>
    <n v="0"/>
  </r>
  <r>
    <s v="BASE"/>
    <s v="BaseLine"/>
    <m/>
    <m/>
    <m/>
    <m/>
    <x v="34"/>
    <x v="3"/>
    <s v="Brazil"/>
    <x v="33"/>
    <n v="0"/>
  </r>
  <r>
    <s v="BASE"/>
    <s v="BaseLine"/>
    <s v="NY"/>
    <m/>
    <m/>
    <m/>
    <x v="35"/>
    <x v="0"/>
    <s v="Brazil"/>
    <x v="33"/>
    <n v="0"/>
  </r>
  <r>
    <s v="BASE"/>
    <s v="BaseLine"/>
    <s v="NY"/>
    <m/>
    <m/>
    <m/>
    <x v="35"/>
    <x v="1"/>
    <s v="Brazil"/>
    <x v="33"/>
    <n v="0"/>
  </r>
  <r>
    <s v="BASE"/>
    <s v="BaseLine"/>
    <s v="NY"/>
    <m/>
    <m/>
    <m/>
    <x v="35"/>
    <x v="2"/>
    <s v="Brazil"/>
    <x v="33"/>
    <n v="0"/>
  </r>
  <r>
    <s v="BASE"/>
    <s v="BaseLine"/>
    <s v="NY"/>
    <m/>
    <m/>
    <m/>
    <x v="35"/>
    <x v="3"/>
    <s v="Brazil"/>
    <x v="33"/>
    <n v="0"/>
  </r>
  <r>
    <s v="BASE"/>
    <s v="BaseLine"/>
    <s v="PL_Dummy"/>
    <m/>
    <m/>
    <m/>
    <x v="36"/>
    <x v="0"/>
    <s v="Brazil"/>
    <x v="33"/>
    <n v="0"/>
  </r>
  <r>
    <s v="BASE"/>
    <s v="BaseLine"/>
    <s v="PL_Dummy"/>
    <m/>
    <m/>
    <m/>
    <x v="36"/>
    <x v="1"/>
    <s v="Brazil"/>
    <x v="33"/>
    <n v="0"/>
  </r>
  <r>
    <s v="BASE"/>
    <s v="BaseLine"/>
    <s v="PL_Dummy"/>
    <m/>
    <m/>
    <m/>
    <x v="36"/>
    <x v="2"/>
    <s v="Brazil"/>
    <x v="33"/>
    <n v="0"/>
  </r>
  <r>
    <s v="BASE"/>
    <s v="BaseLine"/>
    <s v="PL_Dummy"/>
    <m/>
    <m/>
    <m/>
    <x v="36"/>
    <x v="3"/>
    <s v="Brazil"/>
    <x v="33"/>
    <n v="0"/>
  </r>
  <r>
    <s v="BASE"/>
    <s v="BaseLine"/>
    <s v="PL_Dummy"/>
    <m/>
    <m/>
    <m/>
    <x v="37"/>
    <x v="0"/>
    <s v="Brazil"/>
    <x v="33"/>
    <n v="0"/>
  </r>
  <r>
    <s v="BASE"/>
    <s v="BaseLine"/>
    <s v="PL_Dummy"/>
    <m/>
    <m/>
    <m/>
    <x v="37"/>
    <x v="1"/>
    <s v="Brazil"/>
    <x v="33"/>
    <n v="0"/>
  </r>
  <r>
    <s v="BASE"/>
    <s v="BaseLine"/>
    <s v="PL_Dummy"/>
    <m/>
    <m/>
    <m/>
    <x v="37"/>
    <x v="2"/>
    <s v="Brazil"/>
    <x v="33"/>
    <n v="0"/>
  </r>
  <r>
    <s v="BASE"/>
    <s v="BaseLine"/>
    <s v="PL_Dummy"/>
    <m/>
    <m/>
    <m/>
    <x v="37"/>
    <x v="3"/>
    <s v="Brazil"/>
    <x v="33"/>
    <n v="0"/>
  </r>
  <r>
    <s v="BASE"/>
    <s v="BaseLine"/>
    <m/>
    <m/>
    <m/>
    <m/>
    <x v="38"/>
    <x v="0"/>
    <s v="Brazil"/>
    <x v="33"/>
    <n v="0"/>
  </r>
  <r>
    <s v="BASE"/>
    <s v="BaseLine"/>
    <m/>
    <m/>
    <m/>
    <m/>
    <x v="38"/>
    <x v="1"/>
    <s v="Brazil"/>
    <x v="33"/>
    <n v="0"/>
  </r>
  <r>
    <s v="BASE"/>
    <s v="BaseLine"/>
    <m/>
    <m/>
    <m/>
    <m/>
    <x v="38"/>
    <x v="2"/>
    <s v="Brazil"/>
    <x v="33"/>
    <n v="0"/>
  </r>
  <r>
    <s v="BASE"/>
    <s v="BaseLine"/>
    <m/>
    <m/>
    <m/>
    <m/>
    <x v="38"/>
    <x v="3"/>
    <s v="Brazil"/>
    <x v="33"/>
    <n v="0"/>
  </r>
  <r>
    <s v="BASE"/>
    <s v="BaseLine"/>
    <m/>
    <m/>
    <m/>
    <m/>
    <x v="39"/>
    <x v="0"/>
    <s v="Brazil"/>
    <x v="33"/>
    <n v="0"/>
  </r>
  <r>
    <s v="BASE"/>
    <s v="BaseLine"/>
    <m/>
    <m/>
    <m/>
    <m/>
    <x v="39"/>
    <x v="1"/>
    <s v="Brazil"/>
    <x v="33"/>
    <n v="0"/>
  </r>
  <r>
    <s v="BASE"/>
    <s v="BaseLine"/>
    <m/>
    <m/>
    <m/>
    <m/>
    <x v="39"/>
    <x v="2"/>
    <s v="Brazil"/>
    <x v="33"/>
    <n v="0"/>
  </r>
  <r>
    <s v="BASE"/>
    <s v="BaseLine"/>
    <m/>
    <m/>
    <m/>
    <m/>
    <x v="39"/>
    <x v="3"/>
    <s v="Brazil"/>
    <x v="33"/>
    <n v="0"/>
  </r>
  <r>
    <s v="BASE"/>
    <s v="BaseLine"/>
    <s v="PL_Dummy"/>
    <m/>
    <m/>
    <m/>
    <x v="40"/>
    <x v="0"/>
    <s v="Brazil"/>
    <x v="33"/>
    <n v="0"/>
  </r>
  <r>
    <s v="BASE"/>
    <s v="BaseLine"/>
    <s v="PL_Dummy"/>
    <m/>
    <m/>
    <m/>
    <x v="40"/>
    <x v="1"/>
    <s v="Brazil"/>
    <x v="33"/>
    <n v="0"/>
  </r>
  <r>
    <s v="BASE"/>
    <s v="BaseLine"/>
    <s v="PL_Dummy"/>
    <m/>
    <m/>
    <m/>
    <x v="40"/>
    <x v="2"/>
    <s v="Brazil"/>
    <x v="33"/>
    <n v="0"/>
  </r>
  <r>
    <s v="BASE"/>
    <s v="BaseLine"/>
    <s v="PL_Dummy"/>
    <m/>
    <m/>
    <m/>
    <x v="40"/>
    <x v="3"/>
    <s v="Brazil"/>
    <x v="33"/>
    <n v="0"/>
  </r>
  <r>
    <s v="BASE"/>
    <s v="BaseLine"/>
    <m/>
    <m/>
    <m/>
    <m/>
    <x v="41"/>
    <x v="0"/>
    <s v="Brazil"/>
    <x v="33"/>
    <n v="0"/>
  </r>
  <r>
    <s v="BASE"/>
    <s v="BaseLine"/>
    <m/>
    <m/>
    <m/>
    <m/>
    <x v="41"/>
    <x v="1"/>
    <s v="Brazil"/>
    <x v="33"/>
    <n v="0"/>
  </r>
  <r>
    <s v="BASE"/>
    <s v="BaseLine"/>
    <m/>
    <m/>
    <m/>
    <m/>
    <x v="41"/>
    <x v="2"/>
    <s v="Brazil"/>
    <x v="33"/>
    <n v="4026.95376052967"/>
  </r>
  <r>
    <s v="BASE"/>
    <s v="BaseLine"/>
    <m/>
    <m/>
    <m/>
    <m/>
    <x v="41"/>
    <x v="3"/>
    <s v="Brazil"/>
    <x v="33"/>
    <n v="0"/>
  </r>
  <r>
    <s v="BASE"/>
    <s v="BaseLine"/>
    <m/>
    <m/>
    <m/>
    <m/>
    <x v="42"/>
    <x v="0"/>
    <s v="Brazil"/>
    <x v="33"/>
    <n v="0"/>
  </r>
  <r>
    <s v="BASE"/>
    <s v="BaseLine"/>
    <m/>
    <m/>
    <m/>
    <m/>
    <x v="42"/>
    <x v="1"/>
    <s v="Brazil"/>
    <x v="33"/>
    <n v="0"/>
  </r>
  <r>
    <s v="BASE"/>
    <s v="BaseLine"/>
    <m/>
    <m/>
    <m/>
    <m/>
    <x v="42"/>
    <x v="2"/>
    <s v="Brazil"/>
    <x v="33"/>
    <n v="2205.9853367855599"/>
  </r>
  <r>
    <s v="BASE"/>
    <s v="BaseLine"/>
    <m/>
    <m/>
    <m/>
    <m/>
    <x v="42"/>
    <x v="3"/>
    <s v="Brazil"/>
    <x v="33"/>
    <n v="0"/>
  </r>
  <r>
    <s v="BASE"/>
    <s v="BaseLine"/>
    <m/>
    <m/>
    <m/>
    <m/>
    <x v="43"/>
    <x v="0"/>
    <s v="Brazil"/>
    <x v="33"/>
    <n v="0"/>
  </r>
  <r>
    <s v="BASE"/>
    <s v="BaseLine"/>
    <m/>
    <m/>
    <m/>
    <m/>
    <x v="43"/>
    <x v="1"/>
    <s v="Brazil"/>
    <x v="33"/>
    <n v="0"/>
  </r>
  <r>
    <s v="BASE"/>
    <s v="BaseLine"/>
    <m/>
    <m/>
    <m/>
    <m/>
    <x v="43"/>
    <x v="2"/>
    <s v="Brazil"/>
    <x v="33"/>
    <n v="0"/>
  </r>
  <r>
    <s v="BASE"/>
    <s v="BaseLine"/>
    <m/>
    <m/>
    <m/>
    <m/>
    <x v="43"/>
    <x v="3"/>
    <s v="Brazil"/>
    <x v="33"/>
    <n v="0"/>
  </r>
  <r>
    <s v="INCREMENTAL"/>
    <s v="Media"/>
    <m/>
    <m/>
    <m/>
    <m/>
    <x v="44"/>
    <x v="0"/>
    <s v="Brazil"/>
    <x v="33"/>
    <n v="0"/>
  </r>
  <r>
    <s v="INCREMENTAL"/>
    <s v="Media"/>
    <m/>
    <m/>
    <m/>
    <m/>
    <x v="44"/>
    <x v="1"/>
    <s v="Brazil"/>
    <x v="33"/>
    <n v="0"/>
  </r>
  <r>
    <s v="INCREMENTAL"/>
    <s v="Media"/>
    <m/>
    <m/>
    <m/>
    <m/>
    <x v="44"/>
    <x v="2"/>
    <s v="Brazil"/>
    <x v="33"/>
    <n v="0"/>
  </r>
  <r>
    <s v="INCREMENTAL"/>
    <s v="Media"/>
    <m/>
    <m/>
    <m/>
    <m/>
    <x v="44"/>
    <x v="3"/>
    <s v="Brazil"/>
    <x v="33"/>
    <n v="0"/>
  </r>
  <r>
    <s v="INCREMENTAL"/>
    <s v="Media"/>
    <m/>
    <m/>
    <m/>
    <m/>
    <x v="45"/>
    <x v="0"/>
    <s v="Brazil"/>
    <x v="33"/>
    <n v="0"/>
  </r>
  <r>
    <s v="INCREMENTAL"/>
    <s v="Media"/>
    <m/>
    <m/>
    <m/>
    <m/>
    <x v="45"/>
    <x v="1"/>
    <s v="Brazil"/>
    <x v="33"/>
    <n v="0"/>
  </r>
  <r>
    <s v="INCREMENTAL"/>
    <s v="Media"/>
    <m/>
    <m/>
    <m/>
    <m/>
    <x v="45"/>
    <x v="2"/>
    <s v="Brazil"/>
    <x v="33"/>
    <n v="0"/>
  </r>
  <r>
    <s v="INCREMENTAL"/>
    <s v="Media"/>
    <m/>
    <m/>
    <m/>
    <m/>
    <x v="45"/>
    <x v="3"/>
    <s v="Brazil"/>
    <x v="33"/>
    <n v="0"/>
  </r>
  <r>
    <s v="BASE"/>
    <s v="BaseLine"/>
    <m/>
    <m/>
    <m/>
    <m/>
    <x v="46"/>
    <x v="0"/>
    <s v="Brazil"/>
    <x v="33"/>
    <n v="0"/>
  </r>
  <r>
    <s v="BASE"/>
    <s v="BaseLine"/>
    <m/>
    <m/>
    <m/>
    <m/>
    <x v="46"/>
    <x v="1"/>
    <s v="Brazil"/>
    <x v="33"/>
    <n v="0"/>
  </r>
  <r>
    <s v="BASE"/>
    <s v="BaseLine"/>
    <m/>
    <m/>
    <m/>
    <m/>
    <x v="46"/>
    <x v="2"/>
    <s v="Brazil"/>
    <x v="33"/>
    <n v="0"/>
  </r>
  <r>
    <s v="BASE"/>
    <s v="BaseLine"/>
    <m/>
    <m/>
    <m/>
    <m/>
    <x v="46"/>
    <x v="3"/>
    <s v="Brazil"/>
    <x v="33"/>
    <n v="0"/>
  </r>
  <r>
    <s v="INCREMENTAL"/>
    <s v="Media"/>
    <m/>
    <m/>
    <m/>
    <m/>
    <x v="47"/>
    <x v="0"/>
    <s v="Brazil"/>
    <x v="33"/>
    <n v="0"/>
  </r>
  <r>
    <s v="INCREMENTAL"/>
    <s v="Media"/>
    <m/>
    <m/>
    <m/>
    <m/>
    <x v="47"/>
    <x v="1"/>
    <s v="Brazil"/>
    <x v="33"/>
    <n v="0"/>
  </r>
  <r>
    <s v="INCREMENTAL"/>
    <s v="Media"/>
    <m/>
    <m/>
    <m/>
    <m/>
    <x v="47"/>
    <x v="2"/>
    <s v="Brazil"/>
    <x v="33"/>
    <n v="0"/>
  </r>
  <r>
    <s v="INCREMENTAL"/>
    <s v="Media"/>
    <m/>
    <m/>
    <m/>
    <m/>
    <x v="47"/>
    <x v="3"/>
    <s v="Brazil"/>
    <x v="33"/>
    <n v="0"/>
  </r>
  <r>
    <s v="INCREMENTAL"/>
    <s v="Media"/>
    <m/>
    <m/>
    <m/>
    <m/>
    <x v="48"/>
    <x v="0"/>
    <s v="Brazil"/>
    <x v="33"/>
    <n v="0"/>
  </r>
  <r>
    <s v="INCREMENTAL"/>
    <s v="Media"/>
    <m/>
    <m/>
    <m/>
    <m/>
    <x v="48"/>
    <x v="1"/>
    <s v="Brazil"/>
    <x v="33"/>
    <n v="0"/>
  </r>
  <r>
    <s v="INCREMENTAL"/>
    <s v="Media"/>
    <m/>
    <m/>
    <m/>
    <m/>
    <x v="48"/>
    <x v="2"/>
    <s v="Brazil"/>
    <x v="33"/>
    <n v="0"/>
  </r>
  <r>
    <s v="INCREMENTAL"/>
    <s v="Media"/>
    <m/>
    <m/>
    <m/>
    <m/>
    <x v="48"/>
    <x v="3"/>
    <s v="Brazil"/>
    <x v="33"/>
    <n v="0"/>
  </r>
  <r>
    <s v="INCREMENTAL"/>
    <s v="Media"/>
    <m/>
    <m/>
    <m/>
    <m/>
    <x v="49"/>
    <x v="0"/>
    <s v="Brazil"/>
    <x v="33"/>
    <n v="0"/>
  </r>
  <r>
    <s v="INCREMENTAL"/>
    <s v="Media"/>
    <m/>
    <m/>
    <m/>
    <m/>
    <x v="49"/>
    <x v="1"/>
    <s v="Brazil"/>
    <x v="33"/>
    <n v="0"/>
  </r>
  <r>
    <s v="INCREMENTAL"/>
    <s v="Media"/>
    <m/>
    <m/>
    <m/>
    <m/>
    <x v="49"/>
    <x v="2"/>
    <s v="Brazil"/>
    <x v="33"/>
    <n v="0"/>
  </r>
  <r>
    <s v="INCREMENTAL"/>
    <s v="Media"/>
    <m/>
    <m/>
    <m/>
    <m/>
    <x v="49"/>
    <x v="3"/>
    <s v="Brazil"/>
    <x v="33"/>
    <n v="0"/>
  </r>
  <r>
    <s v="BASE"/>
    <s v="BaseLine"/>
    <m/>
    <m/>
    <m/>
    <m/>
    <x v="50"/>
    <x v="0"/>
    <s v="Brazil"/>
    <x v="33"/>
    <n v="0"/>
  </r>
  <r>
    <s v="BASE"/>
    <s v="BaseLine"/>
    <m/>
    <m/>
    <m/>
    <m/>
    <x v="50"/>
    <x v="1"/>
    <s v="Brazil"/>
    <x v="33"/>
    <n v="0"/>
  </r>
  <r>
    <s v="BASE"/>
    <s v="BaseLine"/>
    <m/>
    <m/>
    <m/>
    <m/>
    <x v="50"/>
    <x v="2"/>
    <s v="Brazil"/>
    <x v="33"/>
    <n v="0"/>
  </r>
  <r>
    <s v="BASE"/>
    <s v="BaseLine"/>
    <m/>
    <m/>
    <m/>
    <m/>
    <x v="50"/>
    <x v="3"/>
    <s v="Brazil"/>
    <x v="33"/>
    <n v="0"/>
  </r>
  <r>
    <s v="BASE"/>
    <s v="BaseLine"/>
    <m/>
    <m/>
    <m/>
    <m/>
    <x v="51"/>
    <x v="0"/>
    <s v="Brazil"/>
    <x v="33"/>
    <n v="0"/>
  </r>
  <r>
    <s v="BASE"/>
    <s v="BaseLine"/>
    <m/>
    <m/>
    <m/>
    <m/>
    <x v="51"/>
    <x v="1"/>
    <s v="Brazil"/>
    <x v="33"/>
    <n v="0"/>
  </r>
  <r>
    <s v="BASE"/>
    <s v="BaseLine"/>
    <m/>
    <m/>
    <m/>
    <m/>
    <x v="51"/>
    <x v="2"/>
    <s v="Brazil"/>
    <x v="33"/>
    <n v="0"/>
  </r>
  <r>
    <s v="BASE"/>
    <s v="BaseLine"/>
    <m/>
    <m/>
    <m/>
    <m/>
    <x v="51"/>
    <x v="3"/>
    <s v="Brazil"/>
    <x v="33"/>
    <n v="0"/>
  </r>
  <r>
    <s v="INCREMENTAL"/>
    <s v="Media"/>
    <m/>
    <m/>
    <m/>
    <m/>
    <x v="52"/>
    <x v="0"/>
    <s v="Brazil"/>
    <x v="33"/>
    <n v="0"/>
  </r>
  <r>
    <s v="INCREMENTAL"/>
    <s v="Media"/>
    <m/>
    <m/>
    <m/>
    <m/>
    <x v="52"/>
    <x v="1"/>
    <s v="Brazil"/>
    <x v="33"/>
    <n v="0"/>
  </r>
  <r>
    <s v="INCREMENTAL"/>
    <s v="Media"/>
    <m/>
    <m/>
    <m/>
    <m/>
    <x v="52"/>
    <x v="2"/>
    <s v="Brazil"/>
    <x v="33"/>
    <n v="0"/>
  </r>
  <r>
    <s v="INCREMENTAL"/>
    <s v="Media"/>
    <m/>
    <m/>
    <m/>
    <m/>
    <x v="52"/>
    <x v="3"/>
    <s v="Brazil"/>
    <x v="33"/>
    <n v="0"/>
  </r>
  <r>
    <s v="BASE"/>
    <s v="BaseLine"/>
    <m/>
    <m/>
    <m/>
    <m/>
    <x v="53"/>
    <x v="0"/>
    <s v="Brazil"/>
    <x v="33"/>
    <n v="-106.896217564167"/>
  </r>
  <r>
    <s v="BASE"/>
    <s v="BaseLine"/>
    <m/>
    <m/>
    <m/>
    <m/>
    <x v="53"/>
    <x v="1"/>
    <s v="Brazil"/>
    <x v="33"/>
    <n v="-78.280676091196398"/>
  </r>
  <r>
    <s v="BASE"/>
    <s v="BaseLine"/>
    <m/>
    <m/>
    <m/>
    <m/>
    <x v="53"/>
    <x v="2"/>
    <s v="Brazil"/>
    <x v="33"/>
    <n v="-146.06866894502201"/>
  </r>
  <r>
    <s v="BASE"/>
    <s v="BaseLine"/>
    <m/>
    <m/>
    <m/>
    <m/>
    <x v="53"/>
    <x v="3"/>
    <s v="Brazil"/>
    <x v="33"/>
    <n v="-77.324862227164999"/>
  </r>
  <r>
    <s v="BASE"/>
    <s v="BaseLine"/>
    <m/>
    <m/>
    <m/>
    <m/>
    <x v="54"/>
    <x v="0"/>
    <s v="Brazil"/>
    <x v="33"/>
    <n v="-519.49159087577095"/>
  </r>
  <r>
    <s v="BASE"/>
    <s v="BaseLine"/>
    <m/>
    <m/>
    <m/>
    <m/>
    <x v="54"/>
    <x v="1"/>
    <s v="Brazil"/>
    <x v="33"/>
    <n v="-2592.98696318766"/>
  </r>
  <r>
    <s v="BASE"/>
    <s v="BaseLine"/>
    <m/>
    <m/>
    <m/>
    <m/>
    <x v="54"/>
    <x v="2"/>
    <s v="Brazil"/>
    <x v="33"/>
    <n v="-2814.2435380745101"/>
  </r>
  <r>
    <s v="BASE"/>
    <s v="BaseLine"/>
    <m/>
    <m/>
    <m/>
    <m/>
    <x v="54"/>
    <x v="3"/>
    <s v="Brazil"/>
    <x v="33"/>
    <n v="-501.66823646013302"/>
  </r>
  <r>
    <s v="INCREMENTAL"/>
    <s v="Media"/>
    <m/>
    <m/>
    <m/>
    <m/>
    <x v="0"/>
    <x v="0"/>
    <s v="Brazil"/>
    <x v="34"/>
    <n v="0"/>
  </r>
  <r>
    <s v="INCREMENTAL"/>
    <s v="Media"/>
    <m/>
    <m/>
    <m/>
    <m/>
    <x v="0"/>
    <x v="1"/>
    <s v="Brazil"/>
    <x v="34"/>
    <n v="0"/>
  </r>
  <r>
    <s v="INCREMENTAL"/>
    <s v="Media"/>
    <m/>
    <m/>
    <m/>
    <m/>
    <x v="0"/>
    <x v="2"/>
    <s v="Brazil"/>
    <x v="34"/>
    <n v="0"/>
  </r>
  <r>
    <s v="INCREMENTAL"/>
    <s v="Media"/>
    <m/>
    <m/>
    <m/>
    <m/>
    <x v="0"/>
    <x v="3"/>
    <s v="Brazil"/>
    <x v="34"/>
    <n v="0"/>
  </r>
  <r>
    <s v="INCREMENTAL"/>
    <s v="Media"/>
    <m/>
    <m/>
    <m/>
    <m/>
    <x v="1"/>
    <x v="0"/>
    <s v="Brazil"/>
    <x v="34"/>
    <n v="0"/>
  </r>
  <r>
    <s v="INCREMENTAL"/>
    <s v="Media"/>
    <m/>
    <m/>
    <m/>
    <m/>
    <x v="1"/>
    <x v="1"/>
    <s v="Brazil"/>
    <x v="34"/>
    <n v="0"/>
  </r>
  <r>
    <s v="INCREMENTAL"/>
    <s v="Media"/>
    <m/>
    <m/>
    <m/>
    <m/>
    <x v="1"/>
    <x v="2"/>
    <s v="Brazil"/>
    <x v="34"/>
    <n v="0"/>
  </r>
  <r>
    <s v="INCREMENTAL"/>
    <s v="Media"/>
    <m/>
    <m/>
    <m/>
    <m/>
    <x v="1"/>
    <x v="3"/>
    <s v="Brazil"/>
    <x v="34"/>
    <n v="0"/>
  </r>
  <r>
    <s v="INCREMENTAL"/>
    <s v="Media"/>
    <m/>
    <m/>
    <m/>
    <m/>
    <x v="2"/>
    <x v="0"/>
    <s v="Brazil"/>
    <x v="34"/>
    <n v="0"/>
  </r>
  <r>
    <s v="INCREMENTAL"/>
    <s v="Media"/>
    <m/>
    <m/>
    <m/>
    <m/>
    <x v="2"/>
    <x v="1"/>
    <s v="Brazil"/>
    <x v="34"/>
    <n v="0"/>
  </r>
  <r>
    <s v="INCREMENTAL"/>
    <s v="Media"/>
    <m/>
    <m/>
    <m/>
    <m/>
    <x v="2"/>
    <x v="2"/>
    <s v="Brazil"/>
    <x v="34"/>
    <n v="0"/>
  </r>
  <r>
    <s v="INCREMENTAL"/>
    <s v="Media"/>
    <m/>
    <m/>
    <m/>
    <m/>
    <x v="2"/>
    <x v="3"/>
    <s v="Brazil"/>
    <x v="34"/>
    <n v="0"/>
  </r>
  <r>
    <s v="BASE"/>
    <s v="BaseLine"/>
    <m/>
    <m/>
    <m/>
    <m/>
    <x v="3"/>
    <x v="0"/>
    <s v="Brazil"/>
    <x v="34"/>
    <n v="0"/>
  </r>
  <r>
    <s v="BASE"/>
    <s v="BaseLine"/>
    <m/>
    <m/>
    <m/>
    <m/>
    <x v="3"/>
    <x v="1"/>
    <s v="Brazil"/>
    <x v="34"/>
    <n v="0"/>
  </r>
  <r>
    <s v="BASE"/>
    <s v="BaseLine"/>
    <m/>
    <m/>
    <m/>
    <m/>
    <x v="3"/>
    <x v="2"/>
    <s v="Brazil"/>
    <x v="34"/>
    <n v="0"/>
  </r>
  <r>
    <s v="BASE"/>
    <s v="BaseLine"/>
    <m/>
    <m/>
    <m/>
    <m/>
    <x v="3"/>
    <x v="3"/>
    <s v="Brazil"/>
    <x v="34"/>
    <n v="0"/>
  </r>
  <r>
    <s v="BASE"/>
    <s v="BaseLine"/>
    <m/>
    <m/>
    <m/>
    <m/>
    <x v="4"/>
    <x v="0"/>
    <s v="Brazil"/>
    <x v="34"/>
    <n v="0"/>
  </r>
  <r>
    <s v="BASE"/>
    <s v="BaseLine"/>
    <m/>
    <m/>
    <m/>
    <m/>
    <x v="4"/>
    <x v="1"/>
    <s v="Brazil"/>
    <x v="34"/>
    <n v="0"/>
  </r>
  <r>
    <s v="BASE"/>
    <s v="BaseLine"/>
    <m/>
    <m/>
    <m/>
    <m/>
    <x v="4"/>
    <x v="2"/>
    <s v="Brazil"/>
    <x v="34"/>
    <n v="0"/>
  </r>
  <r>
    <s v="BASE"/>
    <s v="BaseLine"/>
    <m/>
    <m/>
    <m/>
    <m/>
    <x v="4"/>
    <x v="3"/>
    <s v="Brazil"/>
    <x v="34"/>
    <n v="0"/>
  </r>
  <r>
    <s v="BASE"/>
    <s v="BaseLine"/>
    <m/>
    <m/>
    <m/>
    <m/>
    <x v="5"/>
    <x v="0"/>
    <s v="Brazil"/>
    <x v="34"/>
    <n v="1374.0572490359"/>
  </r>
  <r>
    <s v="BASE"/>
    <s v="BaseLine"/>
    <m/>
    <m/>
    <m/>
    <m/>
    <x v="5"/>
    <x v="1"/>
    <s v="Brazil"/>
    <x v="34"/>
    <n v="0"/>
  </r>
  <r>
    <s v="BASE"/>
    <s v="BaseLine"/>
    <m/>
    <m/>
    <m/>
    <m/>
    <x v="5"/>
    <x v="2"/>
    <s v="Brazil"/>
    <x v="34"/>
    <n v="0"/>
  </r>
  <r>
    <s v="BASE"/>
    <s v="BaseLine"/>
    <m/>
    <m/>
    <m/>
    <m/>
    <x v="5"/>
    <x v="3"/>
    <s v="Brazil"/>
    <x v="34"/>
    <n v="0"/>
  </r>
  <r>
    <s v="BASE"/>
    <s v="BaseLine"/>
    <m/>
    <m/>
    <m/>
    <m/>
    <x v="6"/>
    <x v="0"/>
    <s v="Brazil"/>
    <x v="34"/>
    <n v="0"/>
  </r>
  <r>
    <s v="BASE"/>
    <s v="BaseLine"/>
    <m/>
    <m/>
    <m/>
    <m/>
    <x v="6"/>
    <x v="1"/>
    <s v="Brazil"/>
    <x v="34"/>
    <n v="0"/>
  </r>
  <r>
    <s v="BASE"/>
    <s v="BaseLine"/>
    <m/>
    <m/>
    <m/>
    <m/>
    <x v="6"/>
    <x v="2"/>
    <s v="Brazil"/>
    <x v="34"/>
    <n v="0"/>
  </r>
  <r>
    <s v="BASE"/>
    <s v="BaseLine"/>
    <m/>
    <m/>
    <m/>
    <m/>
    <x v="6"/>
    <x v="3"/>
    <s v="Brazil"/>
    <x v="34"/>
    <n v="0"/>
  </r>
  <r>
    <s v="BASE"/>
    <s v="BaseLine"/>
    <m/>
    <m/>
    <m/>
    <m/>
    <x v="7"/>
    <x v="0"/>
    <s v="Brazil"/>
    <x v="34"/>
    <n v="0"/>
  </r>
  <r>
    <s v="BASE"/>
    <s v="BaseLine"/>
    <m/>
    <m/>
    <m/>
    <m/>
    <x v="7"/>
    <x v="1"/>
    <s v="Brazil"/>
    <x v="34"/>
    <n v="0"/>
  </r>
  <r>
    <s v="BASE"/>
    <s v="BaseLine"/>
    <m/>
    <m/>
    <m/>
    <m/>
    <x v="7"/>
    <x v="2"/>
    <s v="Brazil"/>
    <x v="34"/>
    <n v="0"/>
  </r>
  <r>
    <s v="BASE"/>
    <s v="BaseLine"/>
    <m/>
    <m/>
    <m/>
    <m/>
    <x v="7"/>
    <x v="3"/>
    <s v="Brazil"/>
    <x v="34"/>
    <n v="0"/>
  </r>
  <r>
    <s v="BASE"/>
    <s v="BaseLine"/>
    <m/>
    <m/>
    <m/>
    <m/>
    <x v="8"/>
    <x v="0"/>
    <s v="Brazil"/>
    <x v="34"/>
    <n v="788.70860518912104"/>
  </r>
  <r>
    <s v="BASE"/>
    <s v="BaseLine"/>
    <m/>
    <m/>
    <m/>
    <m/>
    <x v="8"/>
    <x v="1"/>
    <s v="Brazil"/>
    <x v="34"/>
    <n v="0"/>
  </r>
  <r>
    <s v="BASE"/>
    <s v="BaseLine"/>
    <m/>
    <m/>
    <m/>
    <m/>
    <x v="8"/>
    <x v="2"/>
    <s v="Brazil"/>
    <x v="34"/>
    <n v="0"/>
  </r>
  <r>
    <s v="BASE"/>
    <s v="BaseLine"/>
    <m/>
    <m/>
    <m/>
    <m/>
    <x v="8"/>
    <x v="3"/>
    <s v="Brazil"/>
    <x v="34"/>
    <n v="0"/>
  </r>
  <r>
    <s v="INCREMENTAL"/>
    <s v="Media"/>
    <m/>
    <m/>
    <m/>
    <m/>
    <x v="9"/>
    <x v="0"/>
    <s v="Brazil"/>
    <x v="34"/>
    <n v="0"/>
  </r>
  <r>
    <s v="INCREMENTAL"/>
    <s v="Media"/>
    <m/>
    <m/>
    <m/>
    <m/>
    <x v="9"/>
    <x v="1"/>
    <s v="Brazil"/>
    <x v="34"/>
    <n v="0"/>
  </r>
  <r>
    <s v="INCREMENTAL"/>
    <s v="Media"/>
    <m/>
    <m/>
    <m/>
    <m/>
    <x v="9"/>
    <x v="2"/>
    <s v="Brazil"/>
    <x v="34"/>
    <n v="0"/>
  </r>
  <r>
    <s v="INCREMENTAL"/>
    <s v="Media"/>
    <m/>
    <m/>
    <m/>
    <m/>
    <x v="9"/>
    <x v="3"/>
    <s v="Brazil"/>
    <x v="34"/>
    <n v="0"/>
  </r>
  <r>
    <s v="BASE"/>
    <s v="Price"/>
    <m/>
    <m/>
    <m/>
    <m/>
    <x v="10"/>
    <x v="0"/>
    <s v="Brazil"/>
    <x v="34"/>
    <n v="-1187.63708073099"/>
  </r>
  <r>
    <s v="BASE"/>
    <s v="Price"/>
    <m/>
    <m/>
    <m/>
    <m/>
    <x v="10"/>
    <x v="1"/>
    <s v="Brazil"/>
    <x v="34"/>
    <n v="0"/>
  </r>
  <r>
    <s v="BASE"/>
    <s v="Price"/>
    <m/>
    <m/>
    <m/>
    <m/>
    <x v="10"/>
    <x v="2"/>
    <s v="Brazil"/>
    <x v="34"/>
    <n v="0"/>
  </r>
  <r>
    <s v="BASE"/>
    <s v="Price"/>
    <m/>
    <m/>
    <m/>
    <m/>
    <x v="10"/>
    <x v="3"/>
    <s v="Brazil"/>
    <x v="34"/>
    <n v="0"/>
  </r>
  <r>
    <s v="BASE"/>
    <s v="Price"/>
    <m/>
    <m/>
    <m/>
    <m/>
    <x v="11"/>
    <x v="0"/>
    <s v="Brazil"/>
    <x v="34"/>
    <n v="0"/>
  </r>
  <r>
    <s v="BASE"/>
    <s v="Price"/>
    <m/>
    <m/>
    <m/>
    <m/>
    <x v="11"/>
    <x v="1"/>
    <s v="Brazil"/>
    <x v="34"/>
    <n v="0"/>
  </r>
  <r>
    <s v="BASE"/>
    <s v="Price"/>
    <m/>
    <m/>
    <m/>
    <m/>
    <x v="11"/>
    <x v="2"/>
    <s v="Brazil"/>
    <x v="34"/>
    <n v="0"/>
  </r>
  <r>
    <s v="BASE"/>
    <s v="Price"/>
    <m/>
    <m/>
    <m/>
    <m/>
    <x v="11"/>
    <x v="3"/>
    <s v="Brazil"/>
    <x v="34"/>
    <n v="0"/>
  </r>
  <r>
    <s v="BASE"/>
    <s v="BaseLine"/>
    <m/>
    <m/>
    <m/>
    <m/>
    <x v="12"/>
    <x v="0"/>
    <s v="Brazil"/>
    <x v="34"/>
    <n v="407.59075727381003"/>
  </r>
  <r>
    <s v="BASE"/>
    <s v="BaseLine"/>
    <m/>
    <m/>
    <m/>
    <m/>
    <x v="12"/>
    <x v="1"/>
    <s v="Brazil"/>
    <x v="34"/>
    <n v="734.787427075643"/>
  </r>
  <r>
    <s v="BASE"/>
    <s v="BaseLine"/>
    <m/>
    <m/>
    <m/>
    <m/>
    <x v="12"/>
    <x v="2"/>
    <s v="Brazil"/>
    <x v="34"/>
    <n v="900.81200323097005"/>
  </r>
  <r>
    <s v="BASE"/>
    <s v="BaseLine"/>
    <m/>
    <m/>
    <m/>
    <m/>
    <x v="12"/>
    <x v="3"/>
    <s v="Brazil"/>
    <x v="34"/>
    <n v="23.858990596690099"/>
  </r>
  <r>
    <s v="INCREMENTAL"/>
    <s v="Media"/>
    <m/>
    <m/>
    <m/>
    <m/>
    <x v="13"/>
    <x v="0"/>
    <s v="Brazil"/>
    <x v="34"/>
    <n v="144.798848927363"/>
  </r>
  <r>
    <s v="INCREMENTAL"/>
    <s v="Media"/>
    <m/>
    <m/>
    <m/>
    <m/>
    <x v="13"/>
    <x v="1"/>
    <s v="Brazil"/>
    <x v="34"/>
    <n v="179.37678601677399"/>
  </r>
  <r>
    <s v="INCREMENTAL"/>
    <s v="Media"/>
    <m/>
    <m/>
    <m/>
    <m/>
    <x v="13"/>
    <x v="2"/>
    <s v="Brazil"/>
    <x v="34"/>
    <n v="159.43676831600999"/>
  </r>
  <r>
    <s v="INCREMENTAL"/>
    <s v="Media"/>
    <m/>
    <m/>
    <m/>
    <m/>
    <x v="13"/>
    <x v="3"/>
    <s v="Brazil"/>
    <x v="34"/>
    <n v="0"/>
  </r>
  <r>
    <s v="INCREMENTAL"/>
    <s v="Media"/>
    <m/>
    <m/>
    <m/>
    <m/>
    <x v="14"/>
    <x v="0"/>
    <s v="Brazil"/>
    <x v="34"/>
    <n v="0"/>
  </r>
  <r>
    <s v="INCREMENTAL"/>
    <s v="Media"/>
    <m/>
    <m/>
    <m/>
    <m/>
    <x v="14"/>
    <x v="1"/>
    <s v="Brazil"/>
    <x v="34"/>
    <n v="0"/>
  </r>
  <r>
    <s v="INCREMENTAL"/>
    <s v="Media"/>
    <m/>
    <m/>
    <m/>
    <m/>
    <x v="14"/>
    <x v="2"/>
    <s v="Brazil"/>
    <x v="34"/>
    <n v="0"/>
  </r>
  <r>
    <s v="INCREMENTAL"/>
    <s v="Media"/>
    <m/>
    <m/>
    <m/>
    <m/>
    <x v="14"/>
    <x v="3"/>
    <s v="Brazil"/>
    <x v="34"/>
    <n v="0"/>
  </r>
  <r>
    <s v="INCREMENTAL"/>
    <s v="Media"/>
    <m/>
    <m/>
    <m/>
    <m/>
    <x v="15"/>
    <x v="0"/>
    <s v="Brazil"/>
    <x v="34"/>
    <n v="11.2732748740387"/>
  </r>
  <r>
    <s v="INCREMENTAL"/>
    <s v="Media"/>
    <m/>
    <m/>
    <m/>
    <m/>
    <x v="15"/>
    <x v="1"/>
    <s v="Brazil"/>
    <x v="34"/>
    <n v="10.4323298230843"/>
  </r>
  <r>
    <s v="INCREMENTAL"/>
    <s v="Media"/>
    <m/>
    <m/>
    <m/>
    <m/>
    <x v="15"/>
    <x v="2"/>
    <s v="Brazil"/>
    <x v="34"/>
    <n v="7.1167598282996103"/>
  </r>
  <r>
    <s v="INCREMENTAL"/>
    <s v="Media"/>
    <m/>
    <m/>
    <m/>
    <m/>
    <x v="15"/>
    <x v="3"/>
    <s v="Brazil"/>
    <x v="34"/>
    <n v="0"/>
  </r>
  <r>
    <s v="INCREMENTAL"/>
    <s v="Media"/>
    <m/>
    <m/>
    <m/>
    <m/>
    <x v="16"/>
    <x v="0"/>
    <s v="Brazil"/>
    <x v="34"/>
    <n v="0"/>
  </r>
  <r>
    <s v="INCREMENTAL"/>
    <s v="Media"/>
    <m/>
    <m/>
    <m/>
    <m/>
    <x v="16"/>
    <x v="1"/>
    <s v="Brazil"/>
    <x v="34"/>
    <n v="0"/>
  </r>
  <r>
    <s v="INCREMENTAL"/>
    <s v="Media"/>
    <m/>
    <m/>
    <m/>
    <m/>
    <x v="16"/>
    <x v="2"/>
    <s v="Brazil"/>
    <x v="34"/>
    <n v="0"/>
  </r>
  <r>
    <s v="INCREMENTAL"/>
    <s v="Media"/>
    <m/>
    <m/>
    <m/>
    <m/>
    <x v="16"/>
    <x v="3"/>
    <s v="Brazil"/>
    <x v="34"/>
    <n v="0"/>
  </r>
  <r>
    <s v="INCREMENTAL"/>
    <s v="Media"/>
    <m/>
    <m/>
    <m/>
    <m/>
    <x v="17"/>
    <x v="0"/>
    <s v="Brazil"/>
    <x v="34"/>
    <n v="457.92381536995998"/>
  </r>
  <r>
    <s v="INCREMENTAL"/>
    <s v="Media"/>
    <m/>
    <m/>
    <m/>
    <m/>
    <x v="17"/>
    <x v="1"/>
    <s v="Brazil"/>
    <x v="34"/>
    <n v="280.78077904339898"/>
  </r>
  <r>
    <s v="INCREMENTAL"/>
    <s v="Media"/>
    <m/>
    <m/>
    <m/>
    <m/>
    <x v="17"/>
    <x v="2"/>
    <s v="Brazil"/>
    <x v="34"/>
    <n v="281.80717599123699"/>
  </r>
  <r>
    <s v="INCREMENTAL"/>
    <s v="Media"/>
    <m/>
    <m/>
    <m/>
    <m/>
    <x v="17"/>
    <x v="3"/>
    <s v="Brazil"/>
    <x v="34"/>
    <n v="0"/>
  </r>
  <r>
    <s v="INCREMENTAL"/>
    <s v="Media"/>
    <m/>
    <m/>
    <m/>
    <m/>
    <x v="18"/>
    <x v="0"/>
    <s v="Brazil"/>
    <x v="34"/>
    <n v="0"/>
  </r>
  <r>
    <s v="INCREMENTAL"/>
    <s v="Media"/>
    <m/>
    <m/>
    <m/>
    <m/>
    <x v="18"/>
    <x v="1"/>
    <s v="Brazil"/>
    <x v="34"/>
    <n v="0"/>
  </r>
  <r>
    <s v="INCREMENTAL"/>
    <s v="Media"/>
    <m/>
    <m/>
    <m/>
    <m/>
    <x v="18"/>
    <x v="2"/>
    <s v="Brazil"/>
    <x v="34"/>
    <n v="0"/>
  </r>
  <r>
    <s v="INCREMENTAL"/>
    <s v="Media"/>
    <m/>
    <m/>
    <m/>
    <m/>
    <x v="18"/>
    <x v="3"/>
    <s v="Brazil"/>
    <x v="34"/>
    <n v="0"/>
  </r>
  <r>
    <s v="INCREMENTAL"/>
    <s v="Media"/>
    <m/>
    <m/>
    <m/>
    <m/>
    <x v="19"/>
    <x v="0"/>
    <s v="Brazil"/>
    <x v="34"/>
    <n v="39.0632193549717"/>
  </r>
  <r>
    <s v="INCREMENTAL"/>
    <s v="Media"/>
    <m/>
    <m/>
    <m/>
    <m/>
    <x v="19"/>
    <x v="1"/>
    <s v="Brazil"/>
    <x v="34"/>
    <n v="44.419720604780501"/>
  </r>
  <r>
    <s v="INCREMENTAL"/>
    <s v="Media"/>
    <m/>
    <m/>
    <m/>
    <m/>
    <x v="19"/>
    <x v="2"/>
    <s v="Brazil"/>
    <x v="34"/>
    <n v="41.887019761345499"/>
  </r>
  <r>
    <s v="INCREMENTAL"/>
    <s v="Media"/>
    <m/>
    <m/>
    <m/>
    <m/>
    <x v="19"/>
    <x v="3"/>
    <s v="Brazil"/>
    <x v="34"/>
    <n v="0"/>
  </r>
  <r>
    <s v="INCREMENTAL"/>
    <s v="Media"/>
    <m/>
    <m/>
    <m/>
    <m/>
    <x v="20"/>
    <x v="0"/>
    <s v="Brazil"/>
    <x v="34"/>
    <n v="0"/>
  </r>
  <r>
    <s v="INCREMENTAL"/>
    <s v="Media"/>
    <m/>
    <m/>
    <m/>
    <m/>
    <x v="20"/>
    <x v="1"/>
    <s v="Brazil"/>
    <x v="34"/>
    <n v="0"/>
  </r>
  <r>
    <s v="INCREMENTAL"/>
    <s v="Media"/>
    <m/>
    <m/>
    <m/>
    <m/>
    <x v="20"/>
    <x v="2"/>
    <s v="Brazil"/>
    <x v="34"/>
    <n v="0"/>
  </r>
  <r>
    <s v="INCREMENTAL"/>
    <s v="Media"/>
    <m/>
    <m/>
    <m/>
    <m/>
    <x v="20"/>
    <x v="3"/>
    <s v="Brazil"/>
    <x v="34"/>
    <n v="0"/>
  </r>
  <r>
    <s v="INCREMENTAL"/>
    <s v="Media"/>
    <m/>
    <m/>
    <m/>
    <m/>
    <x v="21"/>
    <x v="0"/>
    <s v="Brazil"/>
    <x v="34"/>
    <n v="138.65057422241199"/>
  </r>
  <r>
    <s v="INCREMENTAL"/>
    <s v="Media"/>
    <m/>
    <m/>
    <m/>
    <m/>
    <x v="21"/>
    <x v="1"/>
    <s v="Brazil"/>
    <x v="34"/>
    <n v="135.413688044395"/>
  </r>
  <r>
    <s v="INCREMENTAL"/>
    <s v="Media"/>
    <m/>
    <m/>
    <m/>
    <m/>
    <x v="21"/>
    <x v="2"/>
    <s v="Brazil"/>
    <x v="34"/>
    <n v="128.45502114569399"/>
  </r>
  <r>
    <s v="INCREMENTAL"/>
    <s v="Media"/>
    <m/>
    <m/>
    <m/>
    <m/>
    <x v="21"/>
    <x v="3"/>
    <s v="Brazil"/>
    <x v="34"/>
    <n v="0"/>
  </r>
  <r>
    <s v="INCREMENTAL"/>
    <s v="Media"/>
    <m/>
    <m/>
    <m/>
    <m/>
    <x v="22"/>
    <x v="0"/>
    <s v="Brazil"/>
    <x v="34"/>
    <n v="0"/>
  </r>
  <r>
    <s v="INCREMENTAL"/>
    <s v="Media"/>
    <m/>
    <m/>
    <m/>
    <m/>
    <x v="22"/>
    <x v="1"/>
    <s v="Brazil"/>
    <x v="34"/>
    <n v="0"/>
  </r>
  <r>
    <s v="INCREMENTAL"/>
    <s v="Media"/>
    <m/>
    <m/>
    <m/>
    <m/>
    <x v="22"/>
    <x v="2"/>
    <s v="Brazil"/>
    <x v="34"/>
    <n v="0"/>
  </r>
  <r>
    <s v="INCREMENTAL"/>
    <s v="Media"/>
    <m/>
    <m/>
    <m/>
    <m/>
    <x v="22"/>
    <x v="3"/>
    <s v="Brazil"/>
    <x v="34"/>
    <n v="0"/>
  </r>
  <r>
    <s v="INCREMENTAL"/>
    <s v="Media"/>
    <m/>
    <m/>
    <m/>
    <m/>
    <x v="23"/>
    <x v="0"/>
    <s v="Brazil"/>
    <x v="34"/>
    <n v="0"/>
  </r>
  <r>
    <s v="INCREMENTAL"/>
    <s v="Media"/>
    <m/>
    <m/>
    <m/>
    <m/>
    <x v="23"/>
    <x v="1"/>
    <s v="Brazil"/>
    <x v="34"/>
    <n v="0"/>
  </r>
  <r>
    <s v="INCREMENTAL"/>
    <s v="Media"/>
    <m/>
    <m/>
    <m/>
    <m/>
    <x v="23"/>
    <x v="2"/>
    <s v="Brazil"/>
    <x v="34"/>
    <n v="0"/>
  </r>
  <r>
    <s v="INCREMENTAL"/>
    <s v="Media"/>
    <m/>
    <m/>
    <m/>
    <m/>
    <x v="23"/>
    <x v="3"/>
    <s v="Brazil"/>
    <x v="34"/>
    <n v="0"/>
  </r>
  <r>
    <s v="INCREMENTAL"/>
    <s v="Media"/>
    <m/>
    <m/>
    <m/>
    <m/>
    <x v="24"/>
    <x v="0"/>
    <s v="Brazil"/>
    <x v="34"/>
    <n v="0"/>
  </r>
  <r>
    <s v="INCREMENTAL"/>
    <s v="Media"/>
    <m/>
    <m/>
    <m/>
    <m/>
    <x v="24"/>
    <x v="1"/>
    <s v="Brazil"/>
    <x v="34"/>
    <n v="0"/>
  </r>
  <r>
    <s v="INCREMENTAL"/>
    <s v="Media"/>
    <m/>
    <m/>
    <m/>
    <m/>
    <x v="24"/>
    <x v="2"/>
    <s v="Brazil"/>
    <x v="34"/>
    <n v="0"/>
  </r>
  <r>
    <s v="INCREMENTAL"/>
    <s v="Media"/>
    <m/>
    <m/>
    <m/>
    <m/>
    <x v="24"/>
    <x v="3"/>
    <s v="Brazil"/>
    <x v="34"/>
    <n v="0"/>
  </r>
  <r>
    <s v="BASE"/>
    <s v="BaseLine"/>
    <m/>
    <m/>
    <m/>
    <m/>
    <x v="25"/>
    <x v="0"/>
    <s v="Brazil"/>
    <x v="34"/>
    <n v="0"/>
  </r>
  <r>
    <s v="BASE"/>
    <s v="BaseLine"/>
    <m/>
    <m/>
    <m/>
    <m/>
    <x v="25"/>
    <x v="1"/>
    <s v="Brazil"/>
    <x v="34"/>
    <n v="311.83455450795202"/>
  </r>
  <r>
    <s v="BASE"/>
    <s v="BaseLine"/>
    <m/>
    <m/>
    <m/>
    <m/>
    <x v="25"/>
    <x v="2"/>
    <s v="Brazil"/>
    <x v="34"/>
    <n v="0"/>
  </r>
  <r>
    <s v="BASE"/>
    <s v="BaseLine"/>
    <m/>
    <m/>
    <m/>
    <m/>
    <x v="25"/>
    <x v="3"/>
    <s v="Brazil"/>
    <x v="34"/>
    <n v="0"/>
  </r>
  <r>
    <s v="BASE"/>
    <s v="BaseLine"/>
    <m/>
    <m/>
    <m/>
    <m/>
    <x v="26"/>
    <x v="0"/>
    <s v="Brazil"/>
    <x v="34"/>
    <n v="0"/>
  </r>
  <r>
    <s v="BASE"/>
    <s v="BaseLine"/>
    <m/>
    <m/>
    <m/>
    <m/>
    <x v="26"/>
    <x v="1"/>
    <s v="Brazil"/>
    <x v="34"/>
    <n v="0"/>
  </r>
  <r>
    <s v="BASE"/>
    <s v="BaseLine"/>
    <m/>
    <m/>
    <m/>
    <m/>
    <x v="26"/>
    <x v="2"/>
    <s v="Brazil"/>
    <x v="34"/>
    <n v="0"/>
  </r>
  <r>
    <s v="BASE"/>
    <s v="BaseLine"/>
    <m/>
    <m/>
    <m/>
    <m/>
    <x v="26"/>
    <x v="3"/>
    <s v="Brazil"/>
    <x v="34"/>
    <n v="0"/>
  </r>
  <r>
    <s v="INCREMENTAL"/>
    <s v="Media"/>
    <m/>
    <m/>
    <m/>
    <m/>
    <x v="27"/>
    <x v="0"/>
    <s v="Brazil"/>
    <x v="34"/>
    <n v="0"/>
  </r>
  <r>
    <s v="INCREMENTAL"/>
    <s v="Media"/>
    <m/>
    <m/>
    <m/>
    <m/>
    <x v="27"/>
    <x v="1"/>
    <s v="Brazil"/>
    <x v="34"/>
    <n v="0"/>
  </r>
  <r>
    <s v="INCREMENTAL"/>
    <s v="Media"/>
    <m/>
    <m/>
    <m/>
    <m/>
    <x v="27"/>
    <x v="2"/>
    <s v="Brazil"/>
    <x v="34"/>
    <n v="0"/>
  </r>
  <r>
    <s v="INCREMENTAL"/>
    <s v="Media"/>
    <m/>
    <m/>
    <m/>
    <m/>
    <x v="27"/>
    <x v="3"/>
    <s v="Brazil"/>
    <x v="34"/>
    <n v="0"/>
  </r>
  <r>
    <s v="INCREMENTAL"/>
    <s v="Media"/>
    <m/>
    <m/>
    <m/>
    <m/>
    <x v="28"/>
    <x v="0"/>
    <s v="Brazil"/>
    <x v="34"/>
    <n v="0"/>
  </r>
  <r>
    <s v="INCREMENTAL"/>
    <s v="Media"/>
    <m/>
    <m/>
    <m/>
    <m/>
    <x v="28"/>
    <x v="1"/>
    <s v="Brazil"/>
    <x v="34"/>
    <n v="0"/>
  </r>
  <r>
    <s v="INCREMENTAL"/>
    <s v="Media"/>
    <m/>
    <m/>
    <m/>
    <m/>
    <x v="28"/>
    <x v="2"/>
    <s v="Brazil"/>
    <x v="34"/>
    <n v="0"/>
  </r>
  <r>
    <s v="INCREMENTAL"/>
    <s v="Media"/>
    <m/>
    <m/>
    <m/>
    <m/>
    <x v="28"/>
    <x v="3"/>
    <s v="Brazil"/>
    <x v="34"/>
    <n v="0"/>
  </r>
  <r>
    <s v="BASE"/>
    <s v="BaseLine"/>
    <m/>
    <m/>
    <m/>
    <m/>
    <x v="29"/>
    <x v="0"/>
    <s v="Brazil"/>
    <x v="34"/>
    <n v="0"/>
  </r>
  <r>
    <s v="BASE"/>
    <s v="BaseLine"/>
    <m/>
    <m/>
    <m/>
    <m/>
    <x v="29"/>
    <x v="1"/>
    <s v="Brazil"/>
    <x v="34"/>
    <n v="442.55835983113298"/>
  </r>
  <r>
    <s v="BASE"/>
    <s v="BaseLine"/>
    <m/>
    <m/>
    <m/>
    <m/>
    <x v="29"/>
    <x v="2"/>
    <s v="Brazil"/>
    <x v="34"/>
    <n v="0"/>
  </r>
  <r>
    <s v="BASE"/>
    <s v="BaseLine"/>
    <m/>
    <m/>
    <m/>
    <m/>
    <x v="29"/>
    <x v="3"/>
    <s v="Brazil"/>
    <x v="34"/>
    <n v="0"/>
  </r>
  <r>
    <s v="BASE"/>
    <s v="BaseLine"/>
    <m/>
    <m/>
    <m/>
    <m/>
    <x v="30"/>
    <x v="0"/>
    <s v="Brazil"/>
    <x v="34"/>
    <n v="0"/>
  </r>
  <r>
    <s v="BASE"/>
    <s v="BaseLine"/>
    <m/>
    <m/>
    <m/>
    <m/>
    <x v="30"/>
    <x v="1"/>
    <s v="Brazil"/>
    <x v="34"/>
    <n v="964.41490153357904"/>
  </r>
  <r>
    <s v="BASE"/>
    <s v="BaseLine"/>
    <m/>
    <m/>
    <m/>
    <m/>
    <x v="30"/>
    <x v="2"/>
    <s v="Brazil"/>
    <x v="34"/>
    <n v="0"/>
  </r>
  <r>
    <s v="BASE"/>
    <s v="BaseLine"/>
    <m/>
    <m/>
    <m/>
    <m/>
    <x v="30"/>
    <x v="3"/>
    <s v="Brazil"/>
    <x v="34"/>
    <n v="0"/>
  </r>
  <r>
    <s v="INCREMENTAL"/>
    <s v="Media"/>
    <m/>
    <m/>
    <m/>
    <m/>
    <x v="31"/>
    <x v="0"/>
    <s v="Brazil"/>
    <x v="34"/>
    <n v="0"/>
  </r>
  <r>
    <s v="INCREMENTAL"/>
    <s v="Media"/>
    <m/>
    <m/>
    <m/>
    <m/>
    <x v="31"/>
    <x v="1"/>
    <s v="Brazil"/>
    <x v="34"/>
    <n v="0"/>
  </r>
  <r>
    <s v="INCREMENTAL"/>
    <s v="Media"/>
    <m/>
    <m/>
    <m/>
    <m/>
    <x v="31"/>
    <x v="2"/>
    <s v="Brazil"/>
    <x v="34"/>
    <n v="0"/>
  </r>
  <r>
    <s v="INCREMENTAL"/>
    <s v="Media"/>
    <m/>
    <m/>
    <m/>
    <m/>
    <x v="31"/>
    <x v="3"/>
    <s v="Brazil"/>
    <x v="34"/>
    <n v="0"/>
  </r>
  <r>
    <m/>
    <m/>
    <m/>
    <m/>
    <m/>
    <m/>
    <x v="32"/>
    <x v="0"/>
    <s v="Brazil"/>
    <x v="34"/>
    <n v="1288.8368238743701"/>
  </r>
  <r>
    <m/>
    <m/>
    <m/>
    <m/>
    <m/>
    <m/>
    <x v="32"/>
    <x v="1"/>
    <s v="Brazil"/>
    <x v="34"/>
    <n v="943.82215052234096"/>
  </r>
  <r>
    <m/>
    <m/>
    <m/>
    <m/>
    <m/>
    <m/>
    <x v="32"/>
    <x v="2"/>
    <s v="Brazil"/>
    <x v="34"/>
    <n v="1761.1350863528301"/>
  </r>
  <r>
    <m/>
    <m/>
    <m/>
    <m/>
    <m/>
    <m/>
    <x v="32"/>
    <x v="3"/>
    <s v="Brazil"/>
    <x v="34"/>
    <n v="932.29799996955103"/>
  </r>
  <r>
    <s v="BASE"/>
    <s v="BaseLine"/>
    <m/>
    <m/>
    <m/>
    <m/>
    <x v="33"/>
    <x v="0"/>
    <s v="Brazil"/>
    <x v="34"/>
    <n v="-174.75010889864001"/>
  </r>
  <r>
    <s v="BASE"/>
    <s v="BaseLine"/>
    <m/>
    <m/>
    <m/>
    <m/>
    <x v="33"/>
    <x v="1"/>
    <s v="Brazil"/>
    <x v="34"/>
    <n v="-475.69222138880599"/>
  </r>
  <r>
    <s v="BASE"/>
    <s v="BaseLine"/>
    <m/>
    <m/>
    <m/>
    <m/>
    <x v="33"/>
    <x v="2"/>
    <s v="Brazil"/>
    <x v="34"/>
    <n v="-237.485403642612"/>
  </r>
  <r>
    <s v="BASE"/>
    <s v="BaseLine"/>
    <m/>
    <m/>
    <m/>
    <m/>
    <x v="33"/>
    <x v="3"/>
    <s v="Brazil"/>
    <x v="34"/>
    <n v="-148.33053486802299"/>
  </r>
  <r>
    <s v="BASE"/>
    <s v="BaseLine"/>
    <m/>
    <m/>
    <m/>
    <m/>
    <x v="34"/>
    <x v="0"/>
    <s v="Brazil"/>
    <x v="34"/>
    <n v="0"/>
  </r>
  <r>
    <s v="BASE"/>
    <s v="BaseLine"/>
    <m/>
    <m/>
    <m/>
    <m/>
    <x v="34"/>
    <x v="1"/>
    <s v="Brazil"/>
    <x v="34"/>
    <n v="0"/>
  </r>
  <r>
    <s v="BASE"/>
    <s v="BaseLine"/>
    <m/>
    <m/>
    <m/>
    <m/>
    <x v="34"/>
    <x v="2"/>
    <s v="Brazil"/>
    <x v="34"/>
    <n v="0"/>
  </r>
  <r>
    <s v="BASE"/>
    <s v="BaseLine"/>
    <m/>
    <m/>
    <m/>
    <m/>
    <x v="34"/>
    <x v="3"/>
    <s v="Brazil"/>
    <x v="34"/>
    <n v="0"/>
  </r>
  <r>
    <s v="BASE"/>
    <s v="BaseLine"/>
    <s v="NY"/>
    <m/>
    <m/>
    <m/>
    <x v="35"/>
    <x v="0"/>
    <s v="Brazil"/>
    <x v="34"/>
    <n v="0"/>
  </r>
  <r>
    <s v="BASE"/>
    <s v="BaseLine"/>
    <s v="NY"/>
    <m/>
    <m/>
    <m/>
    <x v="35"/>
    <x v="1"/>
    <s v="Brazil"/>
    <x v="34"/>
    <n v="0"/>
  </r>
  <r>
    <s v="BASE"/>
    <s v="BaseLine"/>
    <s v="NY"/>
    <m/>
    <m/>
    <m/>
    <x v="35"/>
    <x v="2"/>
    <s v="Brazil"/>
    <x v="34"/>
    <n v="0"/>
  </r>
  <r>
    <s v="BASE"/>
    <s v="BaseLine"/>
    <s v="NY"/>
    <m/>
    <m/>
    <m/>
    <x v="35"/>
    <x v="3"/>
    <s v="Brazil"/>
    <x v="34"/>
    <n v="0"/>
  </r>
  <r>
    <s v="BASE"/>
    <s v="BaseLine"/>
    <s v="PL_Dummy"/>
    <m/>
    <m/>
    <m/>
    <x v="36"/>
    <x v="0"/>
    <s v="Brazil"/>
    <x v="34"/>
    <n v="0"/>
  </r>
  <r>
    <s v="BASE"/>
    <s v="BaseLine"/>
    <s v="PL_Dummy"/>
    <m/>
    <m/>
    <m/>
    <x v="36"/>
    <x v="1"/>
    <s v="Brazil"/>
    <x v="34"/>
    <n v="0"/>
  </r>
  <r>
    <s v="BASE"/>
    <s v="BaseLine"/>
    <s v="PL_Dummy"/>
    <m/>
    <m/>
    <m/>
    <x v="36"/>
    <x v="2"/>
    <s v="Brazil"/>
    <x v="34"/>
    <n v="0"/>
  </r>
  <r>
    <s v="BASE"/>
    <s v="BaseLine"/>
    <s v="PL_Dummy"/>
    <m/>
    <m/>
    <m/>
    <x v="36"/>
    <x v="3"/>
    <s v="Brazil"/>
    <x v="34"/>
    <n v="0"/>
  </r>
  <r>
    <s v="BASE"/>
    <s v="BaseLine"/>
    <s v="PL_Dummy"/>
    <m/>
    <m/>
    <m/>
    <x v="37"/>
    <x v="0"/>
    <s v="Brazil"/>
    <x v="34"/>
    <n v="0"/>
  </r>
  <r>
    <s v="BASE"/>
    <s v="BaseLine"/>
    <s v="PL_Dummy"/>
    <m/>
    <m/>
    <m/>
    <x v="37"/>
    <x v="1"/>
    <s v="Brazil"/>
    <x v="34"/>
    <n v="0"/>
  </r>
  <r>
    <s v="BASE"/>
    <s v="BaseLine"/>
    <s v="PL_Dummy"/>
    <m/>
    <m/>
    <m/>
    <x v="37"/>
    <x v="2"/>
    <s v="Brazil"/>
    <x v="34"/>
    <n v="0"/>
  </r>
  <r>
    <s v="BASE"/>
    <s v="BaseLine"/>
    <s v="PL_Dummy"/>
    <m/>
    <m/>
    <m/>
    <x v="37"/>
    <x v="3"/>
    <s v="Brazil"/>
    <x v="34"/>
    <n v="0"/>
  </r>
  <r>
    <s v="BASE"/>
    <s v="BaseLine"/>
    <m/>
    <m/>
    <m/>
    <m/>
    <x v="38"/>
    <x v="0"/>
    <s v="Brazil"/>
    <x v="34"/>
    <n v="0"/>
  </r>
  <r>
    <s v="BASE"/>
    <s v="BaseLine"/>
    <m/>
    <m/>
    <m/>
    <m/>
    <x v="38"/>
    <x v="1"/>
    <s v="Brazil"/>
    <x v="34"/>
    <n v="0"/>
  </r>
  <r>
    <s v="BASE"/>
    <s v="BaseLine"/>
    <m/>
    <m/>
    <m/>
    <m/>
    <x v="38"/>
    <x v="2"/>
    <s v="Brazil"/>
    <x v="34"/>
    <n v="0"/>
  </r>
  <r>
    <s v="BASE"/>
    <s v="BaseLine"/>
    <m/>
    <m/>
    <m/>
    <m/>
    <x v="38"/>
    <x v="3"/>
    <s v="Brazil"/>
    <x v="34"/>
    <n v="0"/>
  </r>
  <r>
    <s v="BASE"/>
    <s v="BaseLine"/>
    <m/>
    <m/>
    <m/>
    <m/>
    <x v="39"/>
    <x v="0"/>
    <s v="Brazil"/>
    <x v="34"/>
    <n v="0"/>
  </r>
  <r>
    <s v="BASE"/>
    <s v="BaseLine"/>
    <m/>
    <m/>
    <m/>
    <m/>
    <x v="39"/>
    <x v="1"/>
    <s v="Brazil"/>
    <x v="34"/>
    <n v="0"/>
  </r>
  <r>
    <s v="BASE"/>
    <s v="BaseLine"/>
    <m/>
    <m/>
    <m/>
    <m/>
    <x v="39"/>
    <x v="2"/>
    <s v="Brazil"/>
    <x v="34"/>
    <n v="0"/>
  </r>
  <r>
    <s v="BASE"/>
    <s v="BaseLine"/>
    <m/>
    <m/>
    <m/>
    <m/>
    <x v="39"/>
    <x v="3"/>
    <s v="Brazil"/>
    <x v="34"/>
    <n v="0"/>
  </r>
  <r>
    <s v="BASE"/>
    <s v="BaseLine"/>
    <s v="PL_Dummy"/>
    <m/>
    <m/>
    <m/>
    <x v="40"/>
    <x v="0"/>
    <s v="Brazil"/>
    <x v="34"/>
    <n v="0"/>
  </r>
  <r>
    <s v="BASE"/>
    <s v="BaseLine"/>
    <s v="PL_Dummy"/>
    <m/>
    <m/>
    <m/>
    <x v="40"/>
    <x v="1"/>
    <s v="Brazil"/>
    <x v="34"/>
    <n v="0"/>
  </r>
  <r>
    <s v="BASE"/>
    <s v="BaseLine"/>
    <s v="PL_Dummy"/>
    <m/>
    <m/>
    <m/>
    <x v="40"/>
    <x v="2"/>
    <s v="Brazil"/>
    <x v="34"/>
    <n v="0"/>
  </r>
  <r>
    <s v="BASE"/>
    <s v="BaseLine"/>
    <s v="PL_Dummy"/>
    <m/>
    <m/>
    <m/>
    <x v="40"/>
    <x v="3"/>
    <s v="Brazil"/>
    <x v="34"/>
    <n v="0"/>
  </r>
  <r>
    <s v="BASE"/>
    <s v="BaseLine"/>
    <m/>
    <m/>
    <m/>
    <m/>
    <x v="41"/>
    <x v="0"/>
    <s v="Brazil"/>
    <x v="34"/>
    <n v="0"/>
  </r>
  <r>
    <s v="BASE"/>
    <s v="BaseLine"/>
    <m/>
    <m/>
    <m/>
    <m/>
    <x v="41"/>
    <x v="1"/>
    <s v="Brazil"/>
    <x v="34"/>
    <n v="0"/>
  </r>
  <r>
    <s v="BASE"/>
    <s v="BaseLine"/>
    <m/>
    <m/>
    <m/>
    <m/>
    <x v="41"/>
    <x v="2"/>
    <s v="Brazil"/>
    <x v="34"/>
    <n v="3841.1171918535301"/>
  </r>
  <r>
    <s v="BASE"/>
    <s v="BaseLine"/>
    <m/>
    <m/>
    <m/>
    <m/>
    <x v="41"/>
    <x v="3"/>
    <s v="Brazil"/>
    <x v="34"/>
    <n v="0"/>
  </r>
  <r>
    <s v="BASE"/>
    <s v="BaseLine"/>
    <m/>
    <m/>
    <m/>
    <m/>
    <x v="42"/>
    <x v="0"/>
    <s v="Brazil"/>
    <x v="34"/>
    <n v="0"/>
  </r>
  <r>
    <s v="BASE"/>
    <s v="BaseLine"/>
    <m/>
    <m/>
    <m/>
    <m/>
    <x v="42"/>
    <x v="1"/>
    <s v="Brazil"/>
    <x v="34"/>
    <n v="0"/>
  </r>
  <r>
    <s v="BASE"/>
    <s v="BaseLine"/>
    <m/>
    <m/>
    <m/>
    <m/>
    <x v="42"/>
    <x v="2"/>
    <s v="Brazil"/>
    <x v="34"/>
    <n v="2363.0617669462899"/>
  </r>
  <r>
    <s v="BASE"/>
    <s v="BaseLine"/>
    <m/>
    <m/>
    <m/>
    <m/>
    <x v="42"/>
    <x v="3"/>
    <s v="Brazil"/>
    <x v="34"/>
    <n v="0"/>
  </r>
  <r>
    <s v="BASE"/>
    <s v="BaseLine"/>
    <m/>
    <m/>
    <m/>
    <m/>
    <x v="43"/>
    <x v="0"/>
    <s v="Brazil"/>
    <x v="34"/>
    <n v="0"/>
  </r>
  <r>
    <s v="BASE"/>
    <s v="BaseLine"/>
    <m/>
    <m/>
    <m/>
    <m/>
    <x v="43"/>
    <x v="1"/>
    <s v="Brazil"/>
    <x v="34"/>
    <n v="0"/>
  </r>
  <r>
    <s v="BASE"/>
    <s v="BaseLine"/>
    <m/>
    <m/>
    <m/>
    <m/>
    <x v="43"/>
    <x v="2"/>
    <s v="Brazil"/>
    <x v="34"/>
    <n v="0"/>
  </r>
  <r>
    <s v="BASE"/>
    <s v="BaseLine"/>
    <m/>
    <m/>
    <m/>
    <m/>
    <x v="43"/>
    <x v="3"/>
    <s v="Brazil"/>
    <x v="34"/>
    <n v="0"/>
  </r>
  <r>
    <s v="INCREMENTAL"/>
    <s v="Media"/>
    <m/>
    <m/>
    <m/>
    <m/>
    <x v="44"/>
    <x v="0"/>
    <s v="Brazil"/>
    <x v="34"/>
    <n v="0"/>
  </r>
  <r>
    <s v="INCREMENTAL"/>
    <s v="Media"/>
    <m/>
    <m/>
    <m/>
    <m/>
    <x v="44"/>
    <x v="1"/>
    <s v="Brazil"/>
    <x v="34"/>
    <n v="0"/>
  </r>
  <r>
    <s v="INCREMENTAL"/>
    <s v="Media"/>
    <m/>
    <m/>
    <m/>
    <m/>
    <x v="44"/>
    <x v="2"/>
    <s v="Brazil"/>
    <x v="34"/>
    <n v="0"/>
  </r>
  <r>
    <s v="INCREMENTAL"/>
    <s v="Media"/>
    <m/>
    <m/>
    <m/>
    <m/>
    <x v="44"/>
    <x v="3"/>
    <s v="Brazil"/>
    <x v="34"/>
    <n v="0"/>
  </r>
  <r>
    <s v="INCREMENTAL"/>
    <s v="Media"/>
    <m/>
    <m/>
    <m/>
    <m/>
    <x v="45"/>
    <x v="0"/>
    <s v="Brazil"/>
    <x v="34"/>
    <n v="0"/>
  </r>
  <r>
    <s v="INCREMENTAL"/>
    <s v="Media"/>
    <m/>
    <m/>
    <m/>
    <m/>
    <x v="45"/>
    <x v="1"/>
    <s v="Brazil"/>
    <x v="34"/>
    <n v="0"/>
  </r>
  <r>
    <s v="INCREMENTAL"/>
    <s v="Media"/>
    <m/>
    <m/>
    <m/>
    <m/>
    <x v="45"/>
    <x v="2"/>
    <s v="Brazil"/>
    <x v="34"/>
    <n v="0"/>
  </r>
  <r>
    <s v="INCREMENTAL"/>
    <s v="Media"/>
    <m/>
    <m/>
    <m/>
    <m/>
    <x v="45"/>
    <x v="3"/>
    <s v="Brazil"/>
    <x v="34"/>
    <n v="0"/>
  </r>
  <r>
    <s v="BASE"/>
    <s v="BaseLine"/>
    <m/>
    <m/>
    <m/>
    <m/>
    <x v="46"/>
    <x v="0"/>
    <s v="Brazil"/>
    <x v="34"/>
    <n v="0"/>
  </r>
  <r>
    <s v="BASE"/>
    <s v="BaseLine"/>
    <m/>
    <m/>
    <m/>
    <m/>
    <x v="46"/>
    <x v="1"/>
    <s v="Brazil"/>
    <x v="34"/>
    <n v="0"/>
  </r>
  <r>
    <s v="BASE"/>
    <s v="BaseLine"/>
    <m/>
    <m/>
    <m/>
    <m/>
    <x v="46"/>
    <x v="2"/>
    <s v="Brazil"/>
    <x v="34"/>
    <n v="0"/>
  </r>
  <r>
    <s v="BASE"/>
    <s v="BaseLine"/>
    <m/>
    <m/>
    <m/>
    <m/>
    <x v="46"/>
    <x v="3"/>
    <s v="Brazil"/>
    <x v="34"/>
    <n v="0"/>
  </r>
  <r>
    <s v="INCREMENTAL"/>
    <s v="Media"/>
    <m/>
    <m/>
    <m/>
    <m/>
    <x v="47"/>
    <x v="0"/>
    <s v="Brazil"/>
    <x v="34"/>
    <n v="0"/>
  </r>
  <r>
    <s v="INCREMENTAL"/>
    <s v="Media"/>
    <m/>
    <m/>
    <m/>
    <m/>
    <x v="47"/>
    <x v="1"/>
    <s v="Brazil"/>
    <x v="34"/>
    <n v="0"/>
  </r>
  <r>
    <s v="INCREMENTAL"/>
    <s v="Media"/>
    <m/>
    <m/>
    <m/>
    <m/>
    <x v="47"/>
    <x v="2"/>
    <s v="Brazil"/>
    <x v="34"/>
    <n v="0"/>
  </r>
  <r>
    <s v="INCREMENTAL"/>
    <s v="Media"/>
    <m/>
    <m/>
    <m/>
    <m/>
    <x v="47"/>
    <x v="3"/>
    <s v="Brazil"/>
    <x v="34"/>
    <n v="0"/>
  </r>
  <r>
    <s v="INCREMENTAL"/>
    <s v="Media"/>
    <m/>
    <m/>
    <m/>
    <m/>
    <x v="48"/>
    <x v="0"/>
    <s v="Brazil"/>
    <x v="34"/>
    <n v="0"/>
  </r>
  <r>
    <s v="INCREMENTAL"/>
    <s v="Media"/>
    <m/>
    <m/>
    <m/>
    <m/>
    <x v="48"/>
    <x v="1"/>
    <s v="Brazil"/>
    <x v="34"/>
    <n v="0"/>
  </r>
  <r>
    <s v="INCREMENTAL"/>
    <s v="Media"/>
    <m/>
    <m/>
    <m/>
    <m/>
    <x v="48"/>
    <x v="2"/>
    <s v="Brazil"/>
    <x v="34"/>
    <n v="0"/>
  </r>
  <r>
    <s v="INCREMENTAL"/>
    <s v="Media"/>
    <m/>
    <m/>
    <m/>
    <m/>
    <x v="48"/>
    <x v="3"/>
    <s v="Brazil"/>
    <x v="34"/>
    <n v="0"/>
  </r>
  <r>
    <s v="INCREMENTAL"/>
    <s v="Media"/>
    <m/>
    <m/>
    <m/>
    <m/>
    <x v="49"/>
    <x v="0"/>
    <s v="Brazil"/>
    <x v="34"/>
    <n v="0"/>
  </r>
  <r>
    <s v="INCREMENTAL"/>
    <s v="Media"/>
    <m/>
    <m/>
    <m/>
    <m/>
    <x v="49"/>
    <x v="1"/>
    <s v="Brazil"/>
    <x v="34"/>
    <n v="0"/>
  </r>
  <r>
    <s v="INCREMENTAL"/>
    <s v="Media"/>
    <m/>
    <m/>
    <m/>
    <m/>
    <x v="49"/>
    <x v="2"/>
    <s v="Brazil"/>
    <x v="34"/>
    <n v="0"/>
  </r>
  <r>
    <s v="INCREMENTAL"/>
    <s v="Media"/>
    <m/>
    <m/>
    <m/>
    <m/>
    <x v="49"/>
    <x v="3"/>
    <s v="Brazil"/>
    <x v="34"/>
    <n v="0"/>
  </r>
  <r>
    <s v="BASE"/>
    <s v="BaseLine"/>
    <m/>
    <m/>
    <m/>
    <m/>
    <x v="50"/>
    <x v="0"/>
    <s v="Brazil"/>
    <x v="34"/>
    <n v="0"/>
  </r>
  <r>
    <s v="BASE"/>
    <s v="BaseLine"/>
    <m/>
    <m/>
    <m/>
    <m/>
    <x v="50"/>
    <x v="1"/>
    <s v="Brazil"/>
    <x v="34"/>
    <n v="0"/>
  </r>
  <r>
    <s v="BASE"/>
    <s v="BaseLine"/>
    <m/>
    <m/>
    <m/>
    <m/>
    <x v="50"/>
    <x v="2"/>
    <s v="Brazil"/>
    <x v="34"/>
    <n v="0"/>
  </r>
  <r>
    <s v="BASE"/>
    <s v="BaseLine"/>
    <m/>
    <m/>
    <m/>
    <m/>
    <x v="50"/>
    <x v="3"/>
    <s v="Brazil"/>
    <x v="34"/>
    <n v="0"/>
  </r>
  <r>
    <s v="BASE"/>
    <s v="BaseLine"/>
    <m/>
    <m/>
    <m/>
    <m/>
    <x v="51"/>
    <x v="0"/>
    <s v="Brazil"/>
    <x v="34"/>
    <n v="0"/>
  </r>
  <r>
    <s v="BASE"/>
    <s v="BaseLine"/>
    <m/>
    <m/>
    <m/>
    <m/>
    <x v="51"/>
    <x v="1"/>
    <s v="Brazil"/>
    <x v="34"/>
    <n v="0"/>
  </r>
  <r>
    <s v="BASE"/>
    <s v="BaseLine"/>
    <m/>
    <m/>
    <m/>
    <m/>
    <x v="51"/>
    <x v="2"/>
    <s v="Brazil"/>
    <x v="34"/>
    <n v="0"/>
  </r>
  <r>
    <s v="BASE"/>
    <s v="BaseLine"/>
    <m/>
    <m/>
    <m/>
    <m/>
    <x v="51"/>
    <x v="3"/>
    <s v="Brazil"/>
    <x v="34"/>
    <n v="0"/>
  </r>
  <r>
    <s v="INCREMENTAL"/>
    <s v="Media"/>
    <m/>
    <m/>
    <m/>
    <m/>
    <x v="52"/>
    <x v="0"/>
    <s v="Brazil"/>
    <x v="34"/>
    <n v="0"/>
  </r>
  <r>
    <s v="INCREMENTAL"/>
    <s v="Media"/>
    <m/>
    <m/>
    <m/>
    <m/>
    <x v="52"/>
    <x v="1"/>
    <s v="Brazil"/>
    <x v="34"/>
    <n v="0"/>
  </r>
  <r>
    <s v="INCREMENTAL"/>
    <s v="Media"/>
    <m/>
    <m/>
    <m/>
    <m/>
    <x v="52"/>
    <x v="2"/>
    <s v="Brazil"/>
    <x v="34"/>
    <n v="0"/>
  </r>
  <r>
    <s v="INCREMENTAL"/>
    <s v="Media"/>
    <m/>
    <m/>
    <m/>
    <m/>
    <x v="52"/>
    <x v="3"/>
    <s v="Brazil"/>
    <x v="34"/>
    <n v="0"/>
  </r>
  <r>
    <s v="BASE"/>
    <s v="BaseLine"/>
    <m/>
    <m/>
    <m/>
    <m/>
    <x v="53"/>
    <x v="0"/>
    <s v="Brazil"/>
    <x v="34"/>
    <n v="-106.896217564167"/>
  </r>
  <r>
    <s v="BASE"/>
    <s v="BaseLine"/>
    <m/>
    <m/>
    <m/>
    <m/>
    <x v="53"/>
    <x v="1"/>
    <s v="Brazil"/>
    <x v="34"/>
    <n v="-78.280676091196398"/>
  </r>
  <r>
    <s v="BASE"/>
    <s v="BaseLine"/>
    <m/>
    <m/>
    <m/>
    <m/>
    <x v="53"/>
    <x v="2"/>
    <s v="Brazil"/>
    <x v="34"/>
    <n v="-146.06866894502201"/>
  </r>
  <r>
    <s v="BASE"/>
    <s v="BaseLine"/>
    <m/>
    <m/>
    <m/>
    <m/>
    <x v="53"/>
    <x v="3"/>
    <s v="Brazil"/>
    <x v="34"/>
    <n v="-77.324862227164999"/>
  </r>
  <r>
    <s v="BASE"/>
    <s v="BaseLine"/>
    <m/>
    <m/>
    <m/>
    <m/>
    <x v="54"/>
    <x v="0"/>
    <s v="Brazil"/>
    <x v="34"/>
    <n v="-519.49159087577095"/>
  </r>
  <r>
    <s v="BASE"/>
    <s v="BaseLine"/>
    <m/>
    <m/>
    <m/>
    <m/>
    <x v="54"/>
    <x v="1"/>
    <s v="Brazil"/>
    <x v="34"/>
    <n v="-2592.98696318766"/>
  </r>
  <r>
    <s v="BASE"/>
    <s v="BaseLine"/>
    <m/>
    <m/>
    <m/>
    <m/>
    <x v="54"/>
    <x v="2"/>
    <s v="Brazil"/>
    <x v="34"/>
    <n v="-2814.2435380745101"/>
  </r>
  <r>
    <s v="BASE"/>
    <s v="BaseLine"/>
    <m/>
    <m/>
    <m/>
    <m/>
    <x v="54"/>
    <x v="3"/>
    <s v="Brazil"/>
    <x v="34"/>
    <n v="-501.66823646013302"/>
  </r>
  <r>
    <s v="INCREMENTAL"/>
    <s v="Media"/>
    <m/>
    <m/>
    <m/>
    <m/>
    <x v="0"/>
    <x v="0"/>
    <s v="Brazil"/>
    <x v="35"/>
    <n v="0"/>
  </r>
  <r>
    <s v="INCREMENTAL"/>
    <s v="Media"/>
    <m/>
    <m/>
    <m/>
    <m/>
    <x v="0"/>
    <x v="1"/>
    <s v="Brazil"/>
    <x v="35"/>
    <n v="0"/>
  </r>
  <r>
    <s v="INCREMENTAL"/>
    <s v="Media"/>
    <m/>
    <m/>
    <m/>
    <m/>
    <x v="0"/>
    <x v="2"/>
    <s v="Brazil"/>
    <x v="35"/>
    <n v="0"/>
  </r>
  <r>
    <s v="INCREMENTAL"/>
    <s v="Media"/>
    <m/>
    <m/>
    <m/>
    <m/>
    <x v="0"/>
    <x v="3"/>
    <s v="Brazil"/>
    <x v="35"/>
    <n v="0"/>
  </r>
  <r>
    <s v="INCREMENTAL"/>
    <s v="Media"/>
    <m/>
    <m/>
    <m/>
    <m/>
    <x v="1"/>
    <x v="0"/>
    <s v="Brazil"/>
    <x v="35"/>
    <n v="0"/>
  </r>
  <r>
    <s v="INCREMENTAL"/>
    <s v="Media"/>
    <m/>
    <m/>
    <m/>
    <m/>
    <x v="1"/>
    <x v="1"/>
    <s v="Brazil"/>
    <x v="35"/>
    <n v="0"/>
  </r>
  <r>
    <s v="INCREMENTAL"/>
    <s v="Media"/>
    <m/>
    <m/>
    <m/>
    <m/>
    <x v="1"/>
    <x v="2"/>
    <s v="Brazil"/>
    <x v="35"/>
    <n v="0"/>
  </r>
  <r>
    <s v="INCREMENTAL"/>
    <s v="Media"/>
    <m/>
    <m/>
    <m/>
    <m/>
    <x v="1"/>
    <x v="3"/>
    <s v="Brazil"/>
    <x v="35"/>
    <n v="0"/>
  </r>
  <r>
    <s v="INCREMENTAL"/>
    <s v="Media"/>
    <m/>
    <m/>
    <m/>
    <m/>
    <x v="2"/>
    <x v="0"/>
    <s v="Brazil"/>
    <x v="35"/>
    <n v="0"/>
  </r>
  <r>
    <s v="INCREMENTAL"/>
    <s v="Media"/>
    <m/>
    <m/>
    <m/>
    <m/>
    <x v="2"/>
    <x v="1"/>
    <s v="Brazil"/>
    <x v="35"/>
    <n v="0"/>
  </r>
  <r>
    <s v="INCREMENTAL"/>
    <s v="Media"/>
    <m/>
    <m/>
    <m/>
    <m/>
    <x v="2"/>
    <x v="2"/>
    <s v="Brazil"/>
    <x v="35"/>
    <n v="0"/>
  </r>
  <r>
    <s v="INCREMENTAL"/>
    <s v="Media"/>
    <m/>
    <m/>
    <m/>
    <m/>
    <x v="2"/>
    <x v="3"/>
    <s v="Brazil"/>
    <x v="35"/>
    <n v="0"/>
  </r>
  <r>
    <s v="BASE"/>
    <s v="BaseLine"/>
    <m/>
    <m/>
    <m/>
    <m/>
    <x v="3"/>
    <x v="0"/>
    <s v="Brazil"/>
    <x v="35"/>
    <n v="0"/>
  </r>
  <r>
    <s v="BASE"/>
    <s v="BaseLine"/>
    <m/>
    <m/>
    <m/>
    <m/>
    <x v="3"/>
    <x v="1"/>
    <s v="Brazil"/>
    <x v="35"/>
    <n v="0"/>
  </r>
  <r>
    <s v="BASE"/>
    <s v="BaseLine"/>
    <m/>
    <m/>
    <m/>
    <m/>
    <x v="3"/>
    <x v="2"/>
    <s v="Brazil"/>
    <x v="35"/>
    <n v="0"/>
  </r>
  <r>
    <s v="BASE"/>
    <s v="BaseLine"/>
    <m/>
    <m/>
    <m/>
    <m/>
    <x v="3"/>
    <x v="3"/>
    <s v="Brazil"/>
    <x v="35"/>
    <n v="0"/>
  </r>
  <r>
    <s v="BASE"/>
    <s v="BaseLine"/>
    <m/>
    <m/>
    <m/>
    <m/>
    <x v="4"/>
    <x v="0"/>
    <s v="Brazil"/>
    <x v="35"/>
    <n v="0"/>
  </r>
  <r>
    <s v="BASE"/>
    <s v="BaseLine"/>
    <m/>
    <m/>
    <m/>
    <m/>
    <x v="4"/>
    <x v="1"/>
    <s v="Brazil"/>
    <x v="35"/>
    <n v="0"/>
  </r>
  <r>
    <s v="BASE"/>
    <s v="BaseLine"/>
    <m/>
    <m/>
    <m/>
    <m/>
    <x v="4"/>
    <x v="2"/>
    <s v="Brazil"/>
    <x v="35"/>
    <n v="0"/>
  </r>
  <r>
    <s v="BASE"/>
    <s v="BaseLine"/>
    <m/>
    <m/>
    <m/>
    <m/>
    <x v="4"/>
    <x v="3"/>
    <s v="Brazil"/>
    <x v="35"/>
    <n v="0"/>
  </r>
  <r>
    <s v="BASE"/>
    <s v="BaseLine"/>
    <m/>
    <m/>
    <m/>
    <m/>
    <x v="5"/>
    <x v="0"/>
    <s v="Brazil"/>
    <x v="35"/>
    <n v="0"/>
  </r>
  <r>
    <s v="BASE"/>
    <s v="BaseLine"/>
    <m/>
    <m/>
    <m/>
    <m/>
    <x v="5"/>
    <x v="1"/>
    <s v="Brazil"/>
    <x v="35"/>
    <n v="0"/>
  </r>
  <r>
    <s v="BASE"/>
    <s v="BaseLine"/>
    <m/>
    <m/>
    <m/>
    <m/>
    <x v="5"/>
    <x v="2"/>
    <s v="Brazil"/>
    <x v="35"/>
    <n v="0"/>
  </r>
  <r>
    <s v="BASE"/>
    <s v="BaseLine"/>
    <m/>
    <m/>
    <m/>
    <m/>
    <x v="5"/>
    <x v="3"/>
    <s v="Brazil"/>
    <x v="35"/>
    <n v="0"/>
  </r>
  <r>
    <s v="BASE"/>
    <s v="BaseLine"/>
    <m/>
    <m/>
    <m/>
    <m/>
    <x v="6"/>
    <x v="0"/>
    <s v="Brazil"/>
    <x v="35"/>
    <n v="0"/>
  </r>
  <r>
    <s v="BASE"/>
    <s v="BaseLine"/>
    <m/>
    <m/>
    <m/>
    <m/>
    <x v="6"/>
    <x v="1"/>
    <s v="Brazil"/>
    <x v="35"/>
    <n v="0"/>
  </r>
  <r>
    <s v="BASE"/>
    <s v="BaseLine"/>
    <m/>
    <m/>
    <m/>
    <m/>
    <x v="6"/>
    <x v="2"/>
    <s v="Brazil"/>
    <x v="35"/>
    <n v="0"/>
  </r>
  <r>
    <s v="BASE"/>
    <s v="BaseLine"/>
    <m/>
    <m/>
    <m/>
    <m/>
    <x v="6"/>
    <x v="3"/>
    <s v="Brazil"/>
    <x v="35"/>
    <n v="0"/>
  </r>
  <r>
    <s v="BASE"/>
    <s v="BaseLine"/>
    <m/>
    <m/>
    <m/>
    <m/>
    <x v="7"/>
    <x v="0"/>
    <s v="Brazil"/>
    <x v="35"/>
    <n v="0"/>
  </r>
  <r>
    <s v="BASE"/>
    <s v="BaseLine"/>
    <m/>
    <m/>
    <m/>
    <m/>
    <x v="7"/>
    <x v="1"/>
    <s v="Brazil"/>
    <x v="35"/>
    <n v="0"/>
  </r>
  <r>
    <s v="BASE"/>
    <s v="BaseLine"/>
    <m/>
    <m/>
    <m/>
    <m/>
    <x v="7"/>
    <x v="2"/>
    <s v="Brazil"/>
    <x v="35"/>
    <n v="0"/>
  </r>
  <r>
    <s v="BASE"/>
    <s v="BaseLine"/>
    <m/>
    <m/>
    <m/>
    <m/>
    <x v="7"/>
    <x v="3"/>
    <s v="Brazil"/>
    <x v="35"/>
    <n v="0"/>
  </r>
  <r>
    <s v="BASE"/>
    <s v="BaseLine"/>
    <m/>
    <m/>
    <m/>
    <m/>
    <x v="8"/>
    <x v="0"/>
    <s v="Brazil"/>
    <x v="35"/>
    <n v="818.12128994262901"/>
  </r>
  <r>
    <s v="BASE"/>
    <s v="BaseLine"/>
    <m/>
    <m/>
    <m/>
    <m/>
    <x v="8"/>
    <x v="1"/>
    <s v="Brazil"/>
    <x v="35"/>
    <n v="0"/>
  </r>
  <r>
    <s v="BASE"/>
    <s v="BaseLine"/>
    <m/>
    <m/>
    <m/>
    <m/>
    <x v="8"/>
    <x v="2"/>
    <s v="Brazil"/>
    <x v="35"/>
    <n v="0"/>
  </r>
  <r>
    <s v="BASE"/>
    <s v="BaseLine"/>
    <m/>
    <m/>
    <m/>
    <m/>
    <x v="8"/>
    <x v="3"/>
    <s v="Brazil"/>
    <x v="35"/>
    <n v="0"/>
  </r>
  <r>
    <s v="INCREMENTAL"/>
    <s v="Media"/>
    <m/>
    <m/>
    <m/>
    <m/>
    <x v="9"/>
    <x v="0"/>
    <s v="Brazil"/>
    <x v="35"/>
    <n v="0"/>
  </r>
  <r>
    <s v="INCREMENTAL"/>
    <s v="Media"/>
    <m/>
    <m/>
    <m/>
    <m/>
    <x v="9"/>
    <x v="1"/>
    <s v="Brazil"/>
    <x v="35"/>
    <n v="0"/>
  </r>
  <r>
    <s v="INCREMENTAL"/>
    <s v="Media"/>
    <m/>
    <m/>
    <m/>
    <m/>
    <x v="9"/>
    <x v="2"/>
    <s v="Brazil"/>
    <x v="35"/>
    <n v="0"/>
  </r>
  <r>
    <s v="INCREMENTAL"/>
    <s v="Media"/>
    <m/>
    <m/>
    <m/>
    <m/>
    <x v="9"/>
    <x v="3"/>
    <s v="Brazil"/>
    <x v="35"/>
    <n v="0"/>
  </r>
  <r>
    <s v="BASE"/>
    <s v="Price"/>
    <m/>
    <m/>
    <m/>
    <m/>
    <x v="10"/>
    <x v="0"/>
    <s v="Brazil"/>
    <x v="35"/>
    <n v="-1187.63708073099"/>
  </r>
  <r>
    <s v="BASE"/>
    <s v="Price"/>
    <m/>
    <m/>
    <m/>
    <m/>
    <x v="10"/>
    <x v="1"/>
    <s v="Brazil"/>
    <x v="35"/>
    <n v="0"/>
  </r>
  <r>
    <s v="BASE"/>
    <s v="Price"/>
    <m/>
    <m/>
    <m/>
    <m/>
    <x v="10"/>
    <x v="2"/>
    <s v="Brazil"/>
    <x v="35"/>
    <n v="0"/>
  </r>
  <r>
    <s v="BASE"/>
    <s v="Price"/>
    <m/>
    <m/>
    <m/>
    <m/>
    <x v="10"/>
    <x v="3"/>
    <s v="Brazil"/>
    <x v="35"/>
    <n v="0"/>
  </r>
  <r>
    <s v="BASE"/>
    <s v="Price"/>
    <m/>
    <m/>
    <m/>
    <m/>
    <x v="11"/>
    <x v="0"/>
    <s v="Brazil"/>
    <x v="35"/>
    <n v="0"/>
  </r>
  <r>
    <s v="BASE"/>
    <s v="Price"/>
    <m/>
    <m/>
    <m/>
    <m/>
    <x v="11"/>
    <x v="1"/>
    <s v="Brazil"/>
    <x v="35"/>
    <n v="0"/>
  </r>
  <r>
    <s v="BASE"/>
    <s v="Price"/>
    <m/>
    <m/>
    <m/>
    <m/>
    <x v="11"/>
    <x v="2"/>
    <s v="Brazil"/>
    <x v="35"/>
    <n v="0"/>
  </r>
  <r>
    <s v="BASE"/>
    <s v="Price"/>
    <m/>
    <m/>
    <m/>
    <m/>
    <x v="11"/>
    <x v="3"/>
    <s v="Brazil"/>
    <x v="35"/>
    <n v="0"/>
  </r>
  <r>
    <s v="BASE"/>
    <s v="BaseLine"/>
    <m/>
    <m/>
    <m/>
    <m/>
    <x v="12"/>
    <x v="0"/>
    <s v="Brazil"/>
    <x v="35"/>
    <n v="423.85373013261602"/>
  </r>
  <r>
    <s v="BASE"/>
    <s v="BaseLine"/>
    <m/>
    <m/>
    <m/>
    <m/>
    <x v="12"/>
    <x v="1"/>
    <s v="Brazil"/>
    <x v="35"/>
    <n v="764.10562865472104"/>
  </r>
  <r>
    <s v="BASE"/>
    <s v="BaseLine"/>
    <m/>
    <m/>
    <m/>
    <m/>
    <x v="12"/>
    <x v="2"/>
    <s v="Brazil"/>
    <x v="35"/>
    <n v="936.75462680128396"/>
  </r>
  <r>
    <s v="BASE"/>
    <s v="BaseLine"/>
    <m/>
    <m/>
    <m/>
    <m/>
    <x v="12"/>
    <x v="3"/>
    <s v="Brazil"/>
    <x v="35"/>
    <n v="24.810970271371001"/>
  </r>
  <r>
    <s v="INCREMENTAL"/>
    <s v="Media"/>
    <m/>
    <m/>
    <m/>
    <m/>
    <x v="13"/>
    <x v="0"/>
    <s v="Brazil"/>
    <x v="35"/>
    <n v="164.27266497747701"/>
  </r>
  <r>
    <s v="INCREMENTAL"/>
    <s v="Media"/>
    <m/>
    <m/>
    <m/>
    <m/>
    <x v="13"/>
    <x v="1"/>
    <s v="Brazil"/>
    <x v="35"/>
    <n v="203.500945569338"/>
  </r>
  <r>
    <s v="INCREMENTAL"/>
    <s v="Media"/>
    <m/>
    <m/>
    <m/>
    <m/>
    <x v="13"/>
    <x v="2"/>
    <s v="Brazil"/>
    <x v="35"/>
    <n v="180.87921983279099"/>
  </r>
  <r>
    <s v="INCREMENTAL"/>
    <s v="Media"/>
    <m/>
    <m/>
    <m/>
    <m/>
    <x v="13"/>
    <x v="3"/>
    <s v="Brazil"/>
    <x v="35"/>
    <n v="0"/>
  </r>
  <r>
    <s v="INCREMENTAL"/>
    <s v="Media"/>
    <m/>
    <m/>
    <m/>
    <m/>
    <x v="14"/>
    <x v="0"/>
    <s v="Brazil"/>
    <x v="35"/>
    <n v="0"/>
  </r>
  <r>
    <s v="INCREMENTAL"/>
    <s v="Media"/>
    <m/>
    <m/>
    <m/>
    <m/>
    <x v="14"/>
    <x v="1"/>
    <s v="Brazil"/>
    <x v="35"/>
    <n v="0"/>
  </r>
  <r>
    <s v="INCREMENTAL"/>
    <s v="Media"/>
    <m/>
    <m/>
    <m/>
    <m/>
    <x v="14"/>
    <x v="2"/>
    <s v="Brazil"/>
    <x v="35"/>
    <n v="0"/>
  </r>
  <r>
    <s v="INCREMENTAL"/>
    <s v="Media"/>
    <m/>
    <m/>
    <m/>
    <m/>
    <x v="14"/>
    <x v="3"/>
    <s v="Brazil"/>
    <x v="35"/>
    <n v="0"/>
  </r>
  <r>
    <s v="INCREMENTAL"/>
    <s v="Media"/>
    <m/>
    <m/>
    <m/>
    <m/>
    <x v="15"/>
    <x v="0"/>
    <s v="Brazil"/>
    <x v="35"/>
    <n v="9.8134930629956703"/>
  </r>
  <r>
    <s v="INCREMENTAL"/>
    <s v="Media"/>
    <m/>
    <m/>
    <m/>
    <m/>
    <x v="15"/>
    <x v="1"/>
    <s v="Brazil"/>
    <x v="35"/>
    <n v="9.0814423930606907"/>
  </r>
  <r>
    <s v="INCREMENTAL"/>
    <s v="Media"/>
    <m/>
    <m/>
    <m/>
    <m/>
    <x v="15"/>
    <x v="2"/>
    <s v="Brazil"/>
    <x v="35"/>
    <n v="6.19520715908918"/>
  </r>
  <r>
    <s v="INCREMENTAL"/>
    <s v="Media"/>
    <m/>
    <m/>
    <m/>
    <m/>
    <x v="15"/>
    <x v="3"/>
    <s v="Brazil"/>
    <x v="35"/>
    <n v="0"/>
  </r>
  <r>
    <s v="INCREMENTAL"/>
    <s v="Media"/>
    <m/>
    <m/>
    <m/>
    <m/>
    <x v="16"/>
    <x v="0"/>
    <s v="Brazil"/>
    <x v="35"/>
    <n v="0"/>
  </r>
  <r>
    <s v="INCREMENTAL"/>
    <s v="Media"/>
    <m/>
    <m/>
    <m/>
    <m/>
    <x v="16"/>
    <x v="1"/>
    <s v="Brazil"/>
    <x v="35"/>
    <n v="0"/>
  </r>
  <r>
    <s v="INCREMENTAL"/>
    <s v="Media"/>
    <m/>
    <m/>
    <m/>
    <m/>
    <x v="16"/>
    <x v="2"/>
    <s v="Brazil"/>
    <x v="35"/>
    <n v="0"/>
  </r>
  <r>
    <s v="INCREMENTAL"/>
    <s v="Media"/>
    <m/>
    <m/>
    <m/>
    <m/>
    <x v="16"/>
    <x v="3"/>
    <s v="Brazil"/>
    <x v="35"/>
    <n v="0"/>
  </r>
  <r>
    <s v="INCREMENTAL"/>
    <s v="Media"/>
    <m/>
    <m/>
    <m/>
    <m/>
    <x v="17"/>
    <x v="0"/>
    <s v="Brazil"/>
    <x v="35"/>
    <n v="444.22870333889699"/>
  </r>
  <r>
    <s v="INCREMENTAL"/>
    <s v="Media"/>
    <m/>
    <m/>
    <m/>
    <m/>
    <x v="17"/>
    <x v="1"/>
    <s v="Brazil"/>
    <x v="35"/>
    <n v="272.38347779785897"/>
  </r>
  <r>
    <s v="INCREMENTAL"/>
    <s v="Media"/>
    <m/>
    <m/>
    <m/>
    <m/>
    <x v="17"/>
    <x v="2"/>
    <s v="Brazil"/>
    <x v="35"/>
    <n v="273.37917832695399"/>
  </r>
  <r>
    <s v="INCREMENTAL"/>
    <s v="Media"/>
    <m/>
    <m/>
    <m/>
    <m/>
    <x v="17"/>
    <x v="3"/>
    <s v="Brazil"/>
    <x v="35"/>
    <n v="0"/>
  </r>
  <r>
    <s v="INCREMENTAL"/>
    <s v="Media"/>
    <m/>
    <m/>
    <m/>
    <m/>
    <x v="18"/>
    <x v="0"/>
    <s v="Brazil"/>
    <x v="35"/>
    <n v="0"/>
  </r>
  <r>
    <s v="INCREMENTAL"/>
    <s v="Media"/>
    <m/>
    <m/>
    <m/>
    <m/>
    <x v="18"/>
    <x v="1"/>
    <s v="Brazil"/>
    <x v="35"/>
    <n v="0"/>
  </r>
  <r>
    <s v="INCREMENTAL"/>
    <s v="Media"/>
    <m/>
    <m/>
    <m/>
    <m/>
    <x v="18"/>
    <x v="2"/>
    <s v="Brazil"/>
    <x v="35"/>
    <n v="0"/>
  </r>
  <r>
    <s v="INCREMENTAL"/>
    <s v="Media"/>
    <m/>
    <m/>
    <m/>
    <m/>
    <x v="18"/>
    <x v="3"/>
    <s v="Brazil"/>
    <x v="35"/>
    <n v="0"/>
  </r>
  <r>
    <s v="INCREMENTAL"/>
    <s v="Media"/>
    <m/>
    <m/>
    <m/>
    <m/>
    <x v="19"/>
    <x v="0"/>
    <s v="Brazil"/>
    <x v="35"/>
    <n v="61.368821658771601"/>
  </r>
  <r>
    <s v="INCREMENTAL"/>
    <s v="Media"/>
    <m/>
    <m/>
    <m/>
    <m/>
    <x v="19"/>
    <x v="1"/>
    <s v="Brazil"/>
    <x v="35"/>
    <n v="69.783954239815898"/>
  </r>
  <r>
    <s v="INCREMENTAL"/>
    <s v="Media"/>
    <m/>
    <m/>
    <m/>
    <m/>
    <x v="19"/>
    <x v="2"/>
    <s v="Brazil"/>
    <x v="35"/>
    <n v="65.805048534083198"/>
  </r>
  <r>
    <s v="INCREMENTAL"/>
    <s v="Media"/>
    <m/>
    <m/>
    <m/>
    <m/>
    <x v="19"/>
    <x v="3"/>
    <s v="Brazil"/>
    <x v="35"/>
    <n v="0"/>
  </r>
  <r>
    <s v="INCREMENTAL"/>
    <s v="Media"/>
    <m/>
    <m/>
    <m/>
    <m/>
    <x v="20"/>
    <x v="0"/>
    <s v="Brazil"/>
    <x v="35"/>
    <n v="0"/>
  </r>
  <r>
    <s v="INCREMENTAL"/>
    <s v="Media"/>
    <m/>
    <m/>
    <m/>
    <m/>
    <x v="20"/>
    <x v="1"/>
    <s v="Brazil"/>
    <x v="35"/>
    <n v="0"/>
  </r>
  <r>
    <s v="INCREMENTAL"/>
    <s v="Media"/>
    <m/>
    <m/>
    <m/>
    <m/>
    <x v="20"/>
    <x v="2"/>
    <s v="Brazil"/>
    <x v="35"/>
    <n v="0"/>
  </r>
  <r>
    <s v="INCREMENTAL"/>
    <s v="Media"/>
    <m/>
    <m/>
    <m/>
    <m/>
    <x v="20"/>
    <x v="3"/>
    <s v="Brazil"/>
    <x v="35"/>
    <n v="0"/>
  </r>
  <r>
    <s v="INCREMENTAL"/>
    <s v="Media"/>
    <m/>
    <m/>
    <m/>
    <m/>
    <x v="21"/>
    <x v="0"/>
    <s v="Brazil"/>
    <x v="35"/>
    <n v="106.829245281664"/>
  </r>
  <r>
    <s v="INCREMENTAL"/>
    <s v="Media"/>
    <m/>
    <m/>
    <m/>
    <m/>
    <x v="21"/>
    <x v="1"/>
    <s v="Brazil"/>
    <x v="35"/>
    <n v="104.335248344403"/>
  </r>
  <r>
    <s v="INCREMENTAL"/>
    <s v="Media"/>
    <m/>
    <m/>
    <m/>
    <m/>
    <x v="21"/>
    <x v="2"/>
    <s v="Brazil"/>
    <x v="35"/>
    <n v="98.9736467994843"/>
  </r>
  <r>
    <s v="INCREMENTAL"/>
    <s v="Media"/>
    <m/>
    <m/>
    <m/>
    <m/>
    <x v="21"/>
    <x v="3"/>
    <s v="Brazil"/>
    <x v="35"/>
    <n v="0"/>
  </r>
  <r>
    <s v="INCREMENTAL"/>
    <s v="Media"/>
    <m/>
    <m/>
    <m/>
    <m/>
    <x v="22"/>
    <x v="0"/>
    <s v="Brazil"/>
    <x v="35"/>
    <n v="0"/>
  </r>
  <r>
    <s v="INCREMENTAL"/>
    <s v="Media"/>
    <m/>
    <m/>
    <m/>
    <m/>
    <x v="22"/>
    <x v="1"/>
    <s v="Brazil"/>
    <x v="35"/>
    <n v="0"/>
  </r>
  <r>
    <s v="INCREMENTAL"/>
    <s v="Media"/>
    <m/>
    <m/>
    <m/>
    <m/>
    <x v="22"/>
    <x v="2"/>
    <s v="Brazil"/>
    <x v="35"/>
    <n v="0"/>
  </r>
  <r>
    <s v="INCREMENTAL"/>
    <s v="Media"/>
    <m/>
    <m/>
    <m/>
    <m/>
    <x v="22"/>
    <x v="3"/>
    <s v="Brazil"/>
    <x v="35"/>
    <n v="0"/>
  </r>
  <r>
    <s v="INCREMENTAL"/>
    <s v="Media"/>
    <m/>
    <m/>
    <m/>
    <m/>
    <x v="23"/>
    <x v="0"/>
    <s v="Brazil"/>
    <x v="35"/>
    <n v="0"/>
  </r>
  <r>
    <s v="INCREMENTAL"/>
    <s v="Media"/>
    <m/>
    <m/>
    <m/>
    <m/>
    <x v="23"/>
    <x v="1"/>
    <s v="Brazil"/>
    <x v="35"/>
    <n v="0"/>
  </r>
  <r>
    <s v="INCREMENTAL"/>
    <s v="Media"/>
    <m/>
    <m/>
    <m/>
    <m/>
    <x v="23"/>
    <x v="2"/>
    <s v="Brazil"/>
    <x v="35"/>
    <n v="0"/>
  </r>
  <r>
    <s v="INCREMENTAL"/>
    <s v="Media"/>
    <m/>
    <m/>
    <m/>
    <m/>
    <x v="23"/>
    <x v="3"/>
    <s v="Brazil"/>
    <x v="35"/>
    <n v="0"/>
  </r>
  <r>
    <s v="INCREMENTAL"/>
    <s v="Media"/>
    <m/>
    <m/>
    <m/>
    <m/>
    <x v="24"/>
    <x v="0"/>
    <s v="Brazil"/>
    <x v="35"/>
    <n v="0"/>
  </r>
  <r>
    <s v="INCREMENTAL"/>
    <s v="Media"/>
    <m/>
    <m/>
    <m/>
    <m/>
    <x v="24"/>
    <x v="1"/>
    <s v="Brazil"/>
    <x v="35"/>
    <n v="0"/>
  </r>
  <r>
    <s v="INCREMENTAL"/>
    <s v="Media"/>
    <m/>
    <m/>
    <m/>
    <m/>
    <x v="24"/>
    <x v="2"/>
    <s v="Brazil"/>
    <x v="35"/>
    <n v="0"/>
  </r>
  <r>
    <s v="INCREMENTAL"/>
    <s v="Media"/>
    <m/>
    <m/>
    <m/>
    <m/>
    <x v="24"/>
    <x v="3"/>
    <s v="Brazil"/>
    <x v="35"/>
    <n v="0"/>
  </r>
  <r>
    <s v="BASE"/>
    <s v="BaseLine"/>
    <m/>
    <m/>
    <m/>
    <m/>
    <x v="25"/>
    <x v="0"/>
    <s v="Brazil"/>
    <x v="35"/>
    <n v="0"/>
  </r>
  <r>
    <s v="BASE"/>
    <s v="BaseLine"/>
    <m/>
    <m/>
    <m/>
    <m/>
    <x v="25"/>
    <x v="1"/>
    <s v="Brazil"/>
    <x v="35"/>
    <n v="261.0170715511"/>
  </r>
  <r>
    <s v="BASE"/>
    <s v="BaseLine"/>
    <m/>
    <m/>
    <m/>
    <m/>
    <x v="25"/>
    <x v="2"/>
    <s v="Brazil"/>
    <x v="35"/>
    <n v="0"/>
  </r>
  <r>
    <s v="BASE"/>
    <s v="BaseLine"/>
    <m/>
    <m/>
    <m/>
    <m/>
    <x v="25"/>
    <x v="3"/>
    <s v="Brazil"/>
    <x v="35"/>
    <n v="0"/>
  </r>
  <r>
    <s v="BASE"/>
    <s v="BaseLine"/>
    <m/>
    <m/>
    <m/>
    <m/>
    <x v="26"/>
    <x v="0"/>
    <s v="Brazil"/>
    <x v="35"/>
    <n v="0"/>
  </r>
  <r>
    <s v="BASE"/>
    <s v="BaseLine"/>
    <m/>
    <m/>
    <m/>
    <m/>
    <x v="26"/>
    <x v="1"/>
    <s v="Brazil"/>
    <x v="35"/>
    <n v="0"/>
  </r>
  <r>
    <s v="BASE"/>
    <s v="BaseLine"/>
    <m/>
    <m/>
    <m/>
    <m/>
    <x v="26"/>
    <x v="2"/>
    <s v="Brazil"/>
    <x v="35"/>
    <n v="0"/>
  </r>
  <r>
    <s v="BASE"/>
    <s v="BaseLine"/>
    <m/>
    <m/>
    <m/>
    <m/>
    <x v="26"/>
    <x v="3"/>
    <s v="Brazil"/>
    <x v="35"/>
    <n v="0"/>
  </r>
  <r>
    <s v="INCREMENTAL"/>
    <s v="Media"/>
    <m/>
    <m/>
    <m/>
    <m/>
    <x v="27"/>
    <x v="0"/>
    <s v="Brazil"/>
    <x v="35"/>
    <n v="0"/>
  </r>
  <r>
    <s v="INCREMENTAL"/>
    <s v="Media"/>
    <m/>
    <m/>
    <m/>
    <m/>
    <x v="27"/>
    <x v="1"/>
    <s v="Brazil"/>
    <x v="35"/>
    <n v="0"/>
  </r>
  <r>
    <s v="INCREMENTAL"/>
    <s v="Media"/>
    <m/>
    <m/>
    <m/>
    <m/>
    <x v="27"/>
    <x v="2"/>
    <s v="Brazil"/>
    <x v="35"/>
    <n v="0"/>
  </r>
  <r>
    <s v="INCREMENTAL"/>
    <s v="Media"/>
    <m/>
    <m/>
    <m/>
    <m/>
    <x v="27"/>
    <x v="3"/>
    <s v="Brazil"/>
    <x v="35"/>
    <n v="0"/>
  </r>
  <r>
    <s v="INCREMENTAL"/>
    <s v="Media"/>
    <m/>
    <m/>
    <m/>
    <m/>
    <x v="28"/>
    <x v="0"/>
    <s v="Brazil"/>
    <x v="35"/>
    <n v="0"/>
  </r>
  <r>
    <s v="INCREMENTAL"/>
    <s v="Media"/>
    <m/>
    <m/>
    <m/>
    <m/>
    <x v="28"/>
    <x v="1"/>
    <s v="Brazil"/>
    <x v="35"/>
    <n v="0"/>
  </r>
  <r>
    <s v="INCREMENTAL"/>
    <s v="Media"/>
    <m/>
    <m/>
    <m/>
    <m/>
    <x v="28"/>
    <x v="2"/>
    <s v="Brazil"/>
    <x v="35"/>
    <n v="0"/>
  </r>
  <r>
    <s v="INCREMENTAL"/>
    <s v="Media"/>
    <m/>
    <m/>
    <m/>
    <m/>
    <x v="28"/>
    <x v="3"/>
    <s v="Brazil"/>
    <x v="35"/>
    <n v="0"/>
  </r>
  <r>
    <s v="BASE"/>
    <s v="BaseLine"/>
    <m/>
    <m/>
    <m/>
    <m/>
    <x v="29"/>
    <x v="0"/>
    <s v="Brazil"/>
    <x v="35"/>
    <n v="0"/>
  </r>
  <r>
    <s v="BASE"/>
    <s v="BaseLine"/>
    <m/>
    <m/>
    <m/>
    <m/>
    <x v="29"/>
    <x v="1"/>
    <s v="Brazil"/>
    <x v="35"/>
    <n v="445.72009914000898"/>
  </r>
  <r>
    <s v="BASE"/>
    <s v="BaseLine"/>
    <m/>
    <m/>
    <m/>
    <m/>
    <x v="29"/>
    <x v="2"/>
    <s v="Brazil"/>
    <x v="35"/>
    <n v="0"/>
  </r>
  <r>
    <s v="BASE"/>
    <s v="BaseLine"/>
    <m/>
    <m/>
    <m/>
    <m/>
    <x v="29"/>
    <x v="3"/>
    <s v="Brazil"/>
    <x v="35"/>
    <n v="0"/>
  </r>
  <r>
    <s v="BASE"/>
    <s v="BaseLine"/>
    <m/>
    <m/>
    <m/>
    <m/>
    <x v="30"/>
    <x v="0"/>
    <s v="Brazil"/>
    <x v="35"/>
    <n v="0"/>
  </r>
  <r>
    <s v="BASE"/>
    <s v="BaseLine"/>
    <m/>
    <m/>
    <m/>
    <m/>
    <x v="30"/>
    <x v="1"/>
    <s v="Brazil"/>
    <x v="35"/>
    <n v="873.68105295733301"/>
  </r>
  <r>
    <s v="BASE"/>
    <s v="BaseLine"/>
    <m/>
    <m/>
    <m/>
    <m/>
    <x v="30"/>
    <x v="2"/>
    <s v="Brazil"/>
    <x v="35"/>
    <n v="0"/>
  </r>
  <r>
    <s v="BASE"/>
    <s v="BaseLine"/>
    <m/>
    <m/>
    <m/>
    <m/>
    <x v="30"/>
    <x v="3"/>
    <s v="Brazil"/>
    <x v="35"/>
    <n v="0"/>
  </r>
  <r>
    <s v="INCREMENTAL"/>
    <s v="Media"/>
    <m/>
    <m/>
    <m/>
    <m/>
    <x v="31"/>
    <x v="0"/>
    <s v="Brazil"/>
    <x v="35"/>
    <n v="0"/>
  </r>
  <r>
    <s v="INCREMENTAL"/>
    <s v="Media"/>
    <m/>
    <m/>
    <m/>
    <m/>
    <x v="31"/>
    <x v="1"/>
    <s v="Brazil"/>
    <x v="35"/>
    <n v="0"/>
  </r>
  <r>
    <s v="INCREMENTAL"/>
    <s v="Media"/>
    <m/>
    <m/>
    <m/>
    <m/>
    <x v="31"/>
    <x v="2"/>
    <s v="Brazil"/>
    <x v="35"/>
    <n v="0"/>
  </r>
  <r>
    <s v="INCREMENTAL"/>
    <s v="Media"/>
    <m/>
    <m/>
    <m/>
    <m/>
    <x v="31"/>
    <x v="3"/>
    <s v="Brazil"/>
    <x v="35"/>
    <n v="0"/>
  </r>
  <r>
    <m/>
    <m/>
    <m/>
    <m/>
    <m/>
    <m/>
    <x v="32"/>
    <x v="0"/>
    <s v="Brazil"/>
    <x v="35"/>
    <n v="1288.8368238743701"/>
  </r>
  <r>
    <m/>
    <m/>
    <m/>
    <m/>
    <m/>
    <m/>
    <x v="32"/>
    <x v="1"/>
    <s v="Brazil"/>
    <x v="35"/>
    <n v="943.82215052234096"/>
  </r>
  <r>
    <m/>
    <m/>
    <m/>
    <m/>
    <m/>
    <m/>
    <x v="32"/>
    <x v="2"/>
    <s v="Brazil"/>
    <x v="35"/>
    <n v="1761.1350863528301"/>
  </r>
  <r>
    <m/>
    <m/>
    <m/>
    <m/>
    <m/>
    <m/>
    <x v="32"/>
    <x v="3"/>
    <s v="Brazil"/>
    <x v="35"/>
    <n v="932.29799996955103"/>
  </r>
  <r>
    <s v="BASE"/>
    <s v="BaseLine"/>
    <m/>
    <m/>
    <m/>
    <m/>
    <x v="33"/>
    <x v="0"/>
    <s v="Brazil"/>
    <x v="35"/>
    <n v="-194.28353206330601"/>
  </r>
  <r>
    <s v="BASE"/>
    <s v="BaseLine"/>
    <m/>
    <m/>
    <m/>
    <m/>
    <x v="33"/>
    <x v="1"/>
    <s v="Brazil"/>
    <x v="35"/>
    <n v="-528.86470588732698"/>
  </r>
  <r>
    <s v="BASE"/>
    <s v="BaseLine"/>
    <m/>
    <m/>
    <m/>
    <m/>
    <x v="33"/>
    <x v="2"/>
    <s v="Brazil"/>
    <x v="35"/>
    <n v="-264.03132635487498"/>
  </r>
  <r>
    <s v="BASE"/>
    <s v="BaseLine"/>
    <m/>
    <m/>
    <m/>
    <m/>
    <x v="33"/>
    <x v="3"/>
    <s v="Brazil"/>
    <x v="35"/>
    <n v="-164.91079981938199"/>
  </r>
  <r>
    <s v="BASE"/>
    <s v="BaseLine"/>
    <m/>
    <m/>
    <m/>
    <m/>
    <x v="34"/>
    <x v="0"/>
    <s v="Brazil"/>
    <x v="35"/>
    <n v="0"/>
  </r>
  <r>
    <s v="BASE"/>
    <s v="BaseLine"/>
    <m/>
    <m/>
    <m/>
    <m/>
    <x v="34"/>
    <x v="1"/>
    <s v="Brazil"/>
    <x v="35"/>
    <n v="0"/>
  </r>
  <r>
    <s v="BASE"/>
    <s v="BaseLine"/>
    <m/>
    <m/>
    <m/>
    <m/>
    <x v="34"/>
    <x v="2"/>
    <s v="Brazil"/>
    <x v="35"/>
    <n v="0"/>
  </r>
  <r>
    <s v="BASE"/>
    <s v="BaseLine"/>
    <m/>
    <m/>
    <m/>
    <m/>
    <x v="34"/>
    <x v="3"/>
    <s v="Brazil"/>
    <x v="35"/>
    <n v="0"/>
  </r>
  <r>
    <s v="BASE"/>
    <s v="BaseLine"/>
    <s v="NY"/>
    <m/>
    <m/>
    <m/>
    <x v="35"/>
    <x v="0"/>
    <s v="Brazil"/>
    <x v="35"/>
    <n v="0"/>
  </r>
  <r>
    <s v="BASE"/>
    <s v="BaseLine"/>
    <s v="NY"/>
    <m/>
    <m/>
    <m/>
    <x v="35"/>
    <x v="1"/>
    <s v="Brazil"/>
    <x v="35"/>
    <n v="0"/>
  </r>
  <r>
    <s v="BASE"/>
    <s v="BaseLine"/>
    <s v="NY"/>
    <m/>
    <m/>
    <m/>
    <x v="35"/>
    <x v="2"/>
    <s v="Brazil"/>
    <x v="35"/>
    <n v="0"/>
  </r>
  <r>
    <s v="BASE"/>
    <s v="BaseLine"/>
    <s v="NY"/>
    <m/>
    <m/>
    <m/>
    <x v="35"/>
    <x v="3"/>
    <s v="Brazil"/>
    <x v="35"/>
    <n v="0"/>
  </r>
  <r>
    <s v="BASE"/>
    <s v="BaseLine"/>
    <s v="PL_Dummy"/>
    <m/>
    <m/>
    <m/>
    <x v="36"/>
    <x v="0"/>
    <s v="Brazil"/>
    <x v="35"/>
    <n v="0"/>
  </r>
  <r>
    <s v="BASE"/>
    <s v="BaseLine"/>
    <s v="PL_Dummy"/>
    <m/>
    <m/>
    <m/>
    <x v="36"/>
    <x v="1"/>
    <s v="Brazil"/>
    <x v="35"/>
    <n v="0"/>
  </r>
  <r>
    <s v="BASE"/>
    <s v="BaseLine"/>
    <s v="PL_Dummy"/>
    <m/>
    <m/>
    <m/>
    <x v="36"/>
    <x v="2"/>
    <s v="Brazil"/>
    <x v="35"/>
    <n v="0"/>
  </r>
  <r>
    <s v="BASE"/>
    <s v="BaseLine"/>
    <s v="PL_Dummy"/>
    <m/>
    <m/>
    <m/>
    <x v="36"/>
    <x v="3"/>
    <s v="Brazil"/>
    <x v="35"/>
    <n v="0"/>
  </r>
  <r>
    <s v="BASE"/>
    <s v="BaseLine"/>
    <s v="PL_Dummy"/>
    <m/>
    <m/>
    <m/>
    <x v="37"/>
    <x v="0"/>
    <s v="Brazil"/>
    <x v="35"/>
    <n v="0"/>
  </r>
  <r>
    <s v="BASE"/>
    <s v="BaseLine"/>
    <s v="PL_Dummy"/>
    <m/>
    <m/>
    <m/>
    <x v="37"/>
    <x v="1"/>
    <s v="Brazil"/>
    <x v="35"/>
    <n v="0"/>
  </r>
  <r>
    <s v="BASE"/>
    <s v="BaseLine"/>
    <s v="PL_Dummy"/>
    <m/>
    <m/>
    <m/>
    <x v="37"/>
    <x v="2"/>
    <s v="Brazil"/>
    <x v="35"/>
    <n v="0"/>
  </r>
  <r>
    <s v="BASE"/>
    <s v="BaseLine"/>
    <s v="PL_Dummy"/>
    <m/>
    <m/>
    <m/>
    <x v="37"/>
    <x v="3"/>
    <s v="Brazil"/>
    <x v="35"/>
    <n v="0"/>
  </r>
  <r>
    <s v="BASE"/>
    <s v="BaseLine"/>
    <m/>
    <m/>
    <m/>
    <m/>
    <x v="38"/>
    <x v="0"/>
    <s v="Brazil"/>
    <x v="35"/>
    <n v="0"/>
  </r>
  <r>
    <s v="BASE"/>
    <s v="BaseLine"/>
    <m/>
    <m/>
    <m/>
    <m/>
    <x v="38"/>
    <x v="1"/>
    <s v="Brazil"/>
    <x v="35"/>
    <n v="0"/>
  </r>
  <r>
    <s v="BASE"/>
    <s v="BaseLine"/>
    <m/>
    <m/>
    <m/>
    <m/>
    <x v="38"/>
    <x v="2"/>
    <s v="Brazil"/>
    <x v="35"/>
    <n v="0"/>
  </r>
  <r>
    <s v="BASE"/>
    <s v="BaseLine"/>
    <m/>
    <m/>
    <m/>
    <m/>
    <x v="38"/>
    <x v="3"/>
    <s v="Brazil"/>
    <x v="35"/>
    <n v="0"/>
  </r>
  <r>
    <s v="BASE"/>
    <s v="BaseLine"/>
    <m/>
    <m/>
    <m/>
    <m/>
    <x v="39"/>
    <x v="0"/>
    <s v="Brazil"/>
    <x v="35"/>
    <n v="0"/>
  </r>
  <r>
    <s v="BASE"/>
    <s v="BaseLine"/>
    <m/>
    <m/>
    <m/>
    <m/>
    <x v="39"/>
    <x v="1"/>
    <s v="Brazil"/>
    <x v="35"/>
    <n v="0"/>
  </r>
  <r>
    <s v="BASE"/>
    <s v="BaseLine"/>
    <m/>
    <m/>
    <m/>
    <m/>
    <x v="39"/>
    <x v="2"/>
    <s v="Brazil"/>
    <x v="35"/>
    <n v="0"/>
  </r>
  <r>
    <s v="BASE"/>
    <s v="BaseLine"/>
    <m/>
    <m/>
    <m/>
    <m/>
    <x v="39"/>
    <x v="3"/>
    <s v="Brazil"/>
    <x v="35"/>
    <n v="0"/>
  </r>
  <r>
    <s v="BASE"/>
    <s v="BaseLine"/>
    <s v="PL_Dummy"/>
    <m/>
    <m/>
    <m/>
    <x v="40"/>
    <x v="0"/>
    <s v="Brazil"/>
    <x v="35"/>
    <n v="0"/>
  </r>
  <r>
    <s v="BASE"/>
    <s v="BaseLine"/>
    <s v="PL_Dummy"/>
    <m/>
    <m/>
    <m/>
    <x v="40"/>
    <x v="1"/>
    <s v="Brazil"/>
    <x v="35"/>
    <n v="0"/>
  </r>
  <r>
    <s v="BASE"/>
    <s v="BaseLine"/>
    <s v="PL_Dummy"/>
    <m/>
    <m/>
    <m/>
    <x v="40"/>
    <x v="2"/>
    <s v="Brazil"/>
    <x v="35"/>
    <n v="0"/>
  </r>
  <r>
    <s v="BASE"/>
    <s v="BaseLine"/>
    <s v="PL_Dummy"/>
    <m/>
    <m/>
    <m/>
    <x v="40"/>
    <x v="3"/>
    <s v="Brazil"/>
    <x v="35"/>
    <n v="0"/>
  </r>
  <r>
    <s v="BASE"/>
    <s v="BaseLine"/>
    <m/>
    <m/>
    <m/>
    <m/>
    <x v="41"/>
    <x v="0"/>
    <s v="Brazil"/>
    <x v="35"/>
    <n v="0"/>
  </r>
  <r>
    <s v="BASE"/>
    <s v="BaseLine"/>
    <m/>
    <m/>
    <m/>
    <m/>
    <x v="41"/>
    <x v="1"/>
    <s v="Brazil"/>
    <x v="35"/>
    <n v="0"/>
  </r>
  <r>
    <s v="BASE"/>
    <s v="BaseLine"/>
    <m/>
    <m/>
    <m/>
    <m/>
    <x v="41"/>
    <x v="2"/>
    <s v="Brazil"/>
    <x v="35"/>
    <n v="3230.7657777990598"/>
  </r>
  <r>
    <s v="BASE"/>
    <s v="BaseLine"/>
    <m/>
    <m/>
    <m/>
    <m/>
    <x v="41"/>
    <x v="3"/>
    <s v="Brazil"/>
    <x v="35"/>
    <n v="0"/>
  </r>
  <r>
    <s v="BASE"/>
    <s v="BaseLine"/>
    <m/>
    <m/>
    <m/>
    <m/>
    <x v="42"/>
    <x v="0"/>
    <s v="Brazil"/>
    <x v="35"/>
    <n v="0"/>
  </r>
  <r>
    <s v="BASE"/>
    <s v="BaseLine"/>
    <m/>
    <m/>
    <m/>
    <m/>
    <x v="42"/>
    <x v="1"/>
    <s v="Brazil"/>
    <x v="35"/>
    <n v="0"/>
  </r>
  <r>
    <s v="BASE"/>
    <s v="BaseLine"/>
    <m/>
    <m/>
    <m/>
    <m/>
    <x v="42"/>
    <x v="2"/>
    <s v="Brazil"/>
    <x v="35"/>
    <n v="2389.2411719730799"/>
  </r>
  <r>
    <s v="BASE"/>
    <s v="BaseLine"/>
    <m/>
    <m/>
    <m/>
    <m/>
    <x v="42"/>
    <x v="3"/>
    <s v="Brazil"/>
    <x v="35"/>
    <n v="0"/>
  </r>
  <r>
    <s v="BASE"/>
    <s v="BaseLine"/>
    <m/>
    <m/>
    <m/>
    <m/>
    <x v="43"/>
    <x v="0"/>
    <s v="Brazil"/>
    <x v="35"/>
    <n v="0"/>
  </r>
  <r>
    <s v="BASE"/>
    <s v="BaseLine"/>
    <m/>
    <m/>
    <m/>
    <m/>
    <x v="43"/>
    <x v="1"/>
    <s v="Brazil"/>
    <x v="35"/>
    <n v="0"/>
  </r>
  <r>
    <s v="BASE"/>
    <s v="BaseLine"/>
    <m/>
    <m/>
    <m/>
    <m/>
    <x v="43"/>
    <x v="2"/>
    <s v="Brazil"/>
    <x v="35"/>
    <n v="0"/>
  </r>
  <r>
    <s v="BASE"/>
    <s v="BaseLine"/>
    <m/>
    <m/>
    <m/>
    <m/>
    <x v="43"/>
    <x v="3"/>
    <s v="Brazil"/>
    <x v="35"/>
    <n v="0"/>
  </r>
  <r>
    <s v="INCREMENTAL"/>
    <s v="Media"/>
    <m/>
    <m/>
    <m/>
    <m/>
    <x v="44"/>
    <x v="0"/>
    <s v="Brazil"/>
    <x v="35"/>
    <n v="0"/>
  </r>
  <r>
    <s v="INCREMENTAL"/>
    <s v="Media"/>
    <m/>
    <m/>
    <m/>
    <m/>
    <x v="44"/>
    <x v="1"/>
    <s v="Brazil"/>
    <x v="35"/>
    <n v="0"/>
  </r>
  <r>
    <s v="INCREMENTAL"/>
    <s v="Media"/>
    <m/>
    <m/>
    <m/>
    <m/>
    <x v="44"/>
    <x v="2"/>
    <s v="Brazil"/>
    <x v="35"/>
    <n v="0"/>
  </r>
  <r>
    <s v="INCREMENTAL"/>
    <s v="Media"/>
    <m/>
    <m/>
    <m/>
    <m/>
    <x v="44"/>
    <x v="3"/>
    <s v="Brazil"/>
    <x v="35"/>
    <n v="0"/>
  </r>
  <r>
    <s v="INCREMENTAL"/>
    <s v="Media"/>
    <m/>
    <m/>
    <m/>
    <m/>
    <x v="45"/>
    <x v="0"/>
    <s v="Brazil"/>
    <x v="35"/>
    <n v="0"/>
  </r>
  <r>
    <s v="INCREMENTAL"/>
    <s v="Media"/>
    <m/>
    <m/>
    <m/>
    <m/>
    <x v="45"/>
    <x v="1"/>
    <s v="Brazil"/>
    <x v="35"/>
    <n v="0"/>
  </r>
  <r>
    <s v="INCREMENTAL"/>
    <s v="Media"/>
    <m/>
    <m/>
    <m/>
    <m/>
    <x v="45"/>
    <x v="2"/>
    <s v="Brazil"/>
    <x v="35"/>
    <n v="0"/>
  </r>
  <r>
    <s v="INCREMENTAL"/>
    <s v="Media"/>
    <m/>
    <m/>
    <m/>
    <m/>
    <x v="45"/>
    <x v="3"/>
    <s v="Brazil"/>
    <x v="35"/>
    <n v="0"/>
  </r>
  <r>
    <s v="BASE"/>
    <s v="BaseLine"/>
    <m/>
    <m/>
    <m/>
    <m/>
    <x v="46"/>
    <x v="0"/>
    <s v="Brazil"/>
    <x v="35"/>
    <n v="0"/>
  </r>
  <r>
    <s v="BASE"/>
    <s v="BaseLine"/>
    <m/>
    <m/>
    <m/>
    <m/>
    <x v="46"/>
    <x v="1"/>
    <s v="Brazil"/>
    <x v="35"/>
    <n v="0"/>
  </r>
  <r>
    <s v="BASE"/>
    <s v="BaseLine"/>
    <m/>
    <m/>
    <m/>
    <m/>
    <x v="46"/>
    <x v="2"/>
    <s v="Brazil"/>
    <x v="35"/>
    <n v="0"/>
  </r>
  <r>
    <s v="BASE"/>
    <s v="BaseLine"/>
    <m/>
    <m/>
    <m/>
    <m/>
    <x v="46"/>
    <x v="3"/>
    <s v="Brazil"/>
    <x v="35"/>
    <n v="0"/>
  </r>
  <r>
    <s v="INCREMENTAL"/>
    <s v="Media"/>
    <m/>
    <m/>
    <m/>
    <m/>
    <x v="47"/>
    <x v="0"/>
    <s v="Brazil"/>
    <x v="35"/>
    <n v="0"/>
  </r>
  <r>
    <s v="INCREMENTAL"/>
    <s v="Media"/>
    <m/>
    <m/>
    <m/>
    <m/>
    <x v="47"/>
    <x v="1"/>
    <s v="Brazil"/>
    <x v="35"/>
    <n v="0"/>
  </r>
  <r>
    <s v="INCREMENTAL"/>
    <s v="Media"/>
    <m/>
    <m/>
    <m/>
    <m/>
    <x v="47"/>
    <x v="2"/>
    <s v="Brazil"/>
    <x v="35"/>
    <n v="0"/>
  </r>
  <r>
    <s v="INCREMENTAL"/>
    <s v="Media"/>
    <m/>
    <m/>
    <m/>
    <m/>
    <x v="47"/>
    <x v="3"/>
    <s v="Brazil"/>
    <x v="35"/>
    <n v="0"/>
  </r>
  <r>
    <s v="INCREMENTAL"/>
    <s v="Media"/>
    <m/>
    <m/>
    <m/>
    <m/>
    <x v="48"/>
    <x v="0"/>
    <s v="Brazil"/>
    <x v="35"/>
    <n v="0"/>
  </r>
  <r>
    <s v="INCREMENTAL"/>
    <s v="Media"/>
    <m/>
    <m/>
    <m/>
    <m/>
    <x v="48"/>
    <x v="1"/>
    <s v="Brazil"/>
    <x v="35"/>
    <n v="0"/>
  </r>
  <r>
    <s v="INCREMENTAL"/>
    <s v="Media"/>
    <m/>
    <m/>
    <m/>
    <m/>
    <x v="48"/>
    <x v="2"/>
    <s v="Brazil"/>
    <x v="35"/>
    <n v="0"/>
  </r>
  <r>
    <s v="INCREMENTAL"/>
    <s v="Media"/>
    <m/>
    <m/>
    <m/>
    <m/>
    <x v="48"/>
    <x v="3"/>
    <s v="Brazil"/>
    <x v="35"/>
    <n v="0"/>
  </r>
  <r>
    <s v="INCREMENTAL"/>
    <s v="Media"/>
    <m/>
    <m/>
    <m/>
    <m/>
    <x v="49"/>
    <x v="0"/>
    <s v="Brazil"/>
    <x v="35"/>
    <n v="0"/>
  </r>
  <r>
    <s v="INCREMENTAL"/>
    <s v="Media"/>
    <m/>
    <m/>
    <m/>
    <m/>
    <x v="49"/>
    <x v="1"/>
    <s v="Brazil"/>
    <x v="35"/>
    <n v="0"/>
  </r>
  <r>
    <s v="INCREMENTAL"/>
    <s v="Media"/>
    <m/>
    <m/>
    <m/>
    <m/>
    <x v="49"/>
    <x v="2"/>
    <s v="Brazil"/>
    <x v="35"/>
    <n v="0"/>
  </r>
  <r>
    <s v="INCREMENTAL"/>
    <s v="Media"/>
    <m/>
    <m/>
    <m/>
    <m/>
    <x v="49"/>
    <x v="3"/>
    <s v="Brazil"/>
    <x v="35"/>
    <n v="0"/>
  </r>
  <r>
    <s v="BASE"/>
    <s v="BaseLine"/>
    <m/>
    <m/>
    <m/>
    <m/>
    <x v="50"/>
    <x v="0"/>
    <s v="Brazil"/>
    <x v="35"/>
    <n v="0"/>
  </r>
  <r>
    <s v="BASE"/>
    <s v="BaseLine"/>
    <m/>
    <m/>
    <m/>
    <m/>
    <x v="50"/>
    <x v="1"/>
    <s v="Brazil"/>
    <x v="35"/>
    <n v="0"/>
  </r>
  <r>
    <s v="BASE"/>
    <s v="BaseLine"/>
    <m/>
    <m/>
    <m/>
    <m/>
    <x v="50"/>
    <x v="2"/>
    <s v="Brazil"/>
    <x v="35"/>
    <n v="0"/>
  </r>
  <r>
    <s v="BASE"/>
    <s v="BaseLine"/>
    <m/>
    <m/>
    <m/>
    <m/>
    <x v="50"/>
    <x v="3"/>
    <s v="Brazil"/>
    <x v="35"/>
    <n v="0"/>
  </r>
  <r>
    <s v="BASE"/>
    <s v="BaseLine"/>
    <m/>
    <m/>
    <m/>
    <m/>
    <x v="51"/>
    <x v="0"/>
    <s v="Brazil"/>
    <x v="35"/>
    <n v="0"/>
  </r>
  <r>
    <s v="BASE"/>
    <s v="BaseLine"/>
    <m/>
    <m/>
    <m/>
    <m/>
    <x v="51"/>
    <x v="1"/>
    <s v="Brazil"/>
    <x v="35"/>
    <n v="0"/>
  </r>
  <r>
    <s v="BASE"/>
    <s v="BaseLine"/>
    <m/>
    <m/>
    <m/>
    <m/>
    <x v="51"/>
    <x v="2"/>
    <s v="Brazil"/>
    <x v="35"/>
    <n v="0"/>
  </r>
  <r>
    <s v="BASE"/>
    <s v="BaseLine"/>
    <m/>
    <m/>
    <m/>
    <m/>
    <x v="51"/>
    <x v="3"/>
    <s v="Brazil"/>
    <x v="35"/>
    <n v="0"/>
  </r>
  <r>
    <s v="INCREMENTAL"/>
    <s v="Media"/>
    <m/>
    <m/>
    <m/>
    <m/>
    <x v="52"/>
    <x v="0"/>
    <s v="Brazil"/>
    <x v="35"/>
    <n v="0"/>
  </r>
  <r>
    <s v="INCREMENTAL"/>
    <s v="Media"/>
    <m/>
    <m/>
    <m/>
    <m/>
    <x v="52"/>
    <x v="1"/>
    <s v="Brazil"/>
    <x v="35"/>
    <n v="0"/>
  </r>
  <r>
    <s v="INCREMENTAL"/>
    <s v="Media"/>
    <m/>
    <m/>
    <m/>
    <m/>
    <x v="52"/>
    <x v="2"/>
    <s v="Brazil"/>
    <x v="35"/>
    <n v="0"/>
  </r>
  <r>
    <s v="INCREMENTAL"/>
    <s v="Media"/>
    <m/>
    <m/>
    <m/>
    <m/>
    <x v="52"/>
    <x v="3"/>
    <s v="Brazil"/>
    <x v="35"/>
    <n v="0"/>
  </r>
  <r>
    <s v="BASE"/>
    <s v="BaseLine"/>
    <m/>
    <m/>
    <m/>
    <m/>
    <x v="53"/>
    <x v="0"/>
    <s v="Brazil"/>
    <x v="35"/>
    <n v="-106.896217564167"/>
  </r>
  <r>
    <s v="BASE"/>
    <s v="BaseLine"/>
    <m/>
    <m/>
    <m/>
    <m/>
    <x v="53"/>
    <x v="1"/>
    <s v="Brazil"/>
    <x v="35"/>
    <n v="-78.280676091196398"/>
  </r>
  <r>
    <s v="BASE"/>
    <s v="BaseLine"/>
    <m/>
    <m/>
    <m/>
    <m/>
    <x v="53"/>
    <x v="2"/>
    <s v="Brazil"/>
    <x v="35"/>
    <n v="-146.06866894502201"/>
  </r>
  <r>
    <s v="BASE"/>
    <s v="BaseLine"/>
    <m/>
    <m/>
    <m/>
    <m/>
    <x v="53"/>
    <x v="3"/>
    <s v="Brazil"/>
    <x v="35"/>
    <n v="-77.324862227164999"/>
  </r>
  <r>
    <s v="BASE"/>
    <s v="BaseLine"/>
    <m/>
    <m/>
    <m/>
    <m/>
    <x v="54"/>
    <x v="0"/>
    <s v="Brazil"/>
    <x v="35"/>
    <n v="-526.70675186015706"/>
  </r>
  <r>
    <s v="BASE"/>
    <s v="BaseLine"/>
    <m/>
    <m/>
    <m/>
    <m/>
    <x v="54"/>
    <x v="1"/>
    <s v="Brazil"/>
    <x v="35"/>
    <n v="-2629.00067100971"/>
  </r>
  <r>
    <s v="BASE"/>
    <s v="BaseLine"/>
    <m/>
    <m/>
    <m/>
    <m/>
    <x v="54"/>
    <x v="2"/>
    <s v="Brazil"/>
    <x v="35"/>
    <n v="-2853.3302538810999"/>
  </r>
  <r>
    <s v="BASE"/>
    <s v="BaseLine"/>
    <m/>
    <m/>
    <m/>
    <m/>
    <x v="54"/>
    <x v="3"/>
    <s v="Brazil"/>
    <x v="35"/>
    <n v="-508.635850855412"/>
  </r>
  <r>
    <s v="INCREMENTAL"/>
    <s v="Media"/>
    <m/>
    <m/>
    <m/>
    <m/>
    <x v="0"/>
    <x v="0"/>
    <s v="Brazil"/>
    <x v="36"/>
    <n v="0"/>
  </r>
  <r>
    <s v="INCREMENTAL"/>
    <s v="Media"/>
    <m/>
    <m/>
    <m/>
    <m/>
    <x v="0"/>
    <x v="1"/>
    <s v="Brazil"/>
    <x v="36"/>
    <n v="0"/>
  </r>
  <r>
    <s v="INCREMENTAL"/>
    <s v="Media"/>
    <m/>
    <m/>
    <m/>
    <m/>
    <x v="0"/>
    <x v="2"/>
    <s v="Brazil"/>
    <x v="36"/>
    <n v="0"/>
  </r>
  <r>
    <s v="INCREMENTAL"/>
    <s v="Media"/>
    <m/>
    <m/>
    <m/>
    <m/>
    <x v="0"/>
    <x v="3"/>
    <s v="Brazil"/>
    <x v="36"/>
    <n v="0"/>
  </r>
  <r>
    <s v="INCREMENTAL"/>
    <s v="Media"/>
    <m/>
    <m/>
    <m/>
    <m/>
    <x v="1"/>
    <x v="0"/>
    <s v="Brazil"/>
    <x v="36"/>
    <n v="0"/>
  </r>
  <r>
    <s v="INCREMENTAL"/>
    <s v="Media"/>
    <m/>
    <m/>
    <m/>
    <m/>
    <x v="1"/>
    <x v="1"/>
    <s v="Brazil"/>
    <x v="36"/>
    <n v="0"/>
  </r>
  <r>
    <s v="INCREMENTAL"/>
    <s v="Media"/>
    <m/>
    <m/>
    <m/>
    <m/>
    <x v="1"/>
    <x v="2"/>
    <s v="Brazil"/>
    <x v="36"/>
    <n v="0"/>
  </r>
  <r>
    <s v="INCREMENTAL"/>
    <s v="Media"/>
    <m/>
    <m/>
    <m/>
    <m/>
    <x v="1"/>
    <x v="3"/>
    <s v="Brazil"/>
    <x v="36"/>
    <n v="0"/>
  </r>
  <r>
    <s v="INCREMENTAL"/>
    <s v="Media"/>
    <m/>
    <m/>
    <m/>
    <m/>
    <x v="2"/>
    <x v="0"/>
    <s v="Brazil"/>
    <x v="36"/>
    <n v="0"/>
  </r>
  <r>
    <s v="INCREMENTAL"/>
    <s v="Media"/>
    <m/>
    <m/>
    <m/>
    <m/>
    <x v="2"/>
    <x v="1"/>
    <s v="Brazil"/>
    <x v="36"/>
    <n v="0"/>
  </r>
  <r>
    <s v="INCREMENTAL"/>
    <s v="Media"/>
    <m/>
    <m/>
    <m/>
    <m/>
    <x v="2"/>
    <x v="2"/>
    <s v="Brazil"/>
    <x v="36"/>
    <n v="0"/>
  </r>
  <r>
    <s v="INCREMENTAL"/>
    <s v="Media"/>
    <m/>
    <m/>
    <m/>
    <m/>
    <x v="2"/>
    <x v="3"/>
    <s v="Brazil"/>
    <x v="36"/>
    <n v="0"/>
  </r>
  <r>
    <s v="BASE"/>
    <s v="BaseLine"/>
    <m/>
    <m/>
    <m/>
    <m/>
    <x v="3"/>
    <x v="0"/>
    <s v="Brazil"/>
    <x v="36"/>
    <n v="0"/>
  </r>
  <r>
    <s v="BASE"/>
    <s v="BaseLine"/>
    <m/>
    <m/>
    <m/>
    <m/>
    <x v="3"/>
    <x v="1"/>
    <s v="Brazil"/>
    <x v="36"/>
    <n v="0"/>
  </r>
  <r>
    <s v="BASE"/>
    <s v="BaseLine"/>
    <m/>
    <m/>
    <m/>
    <m/>
    <x v="3"/>
    <x v="2"/>
    <s v="Brazil"/>
    <x v="36"/>
    <n v="0"/>
  </r>
  <r>
    <s v="BASE"/>
    <s v="BaseLine"/>
    <m/>
    <m/>
    <m/>
    <m/>
    <x v="3"/>
    <x v="3"/>
    <s v="Brazil"/>
    <x v="36"/>
    <n v="0"/>
  </r>
  <r>
    <s v="BASE"/>
    <s v="BaseLine"/>
    <m/>
    <m/>
    <m/>
    <m/>
    <x v="4"/>
    <x v="0"/>
    <s v="Brazil"/>
    <x v="36"/>
    <n v="0"/>
  </r>
  <r>
    <s v="BASE"/>
    <s v="BaseLine"/>
    <m/>
    <m/>
    <m/>
    <m/>
    <x v="4"/>
    <x v="1"/>
    <s v="Brazil"/>
    <x v="36"/>
    <n v="0"/>
  </r>
  <r>
    <s v="BASE"/>
    <s v="BaseLine"/>
    <m/>
    <m/>
    <m/>
    <m/>
    <x v="4"/>
    <x v="2"/>
    <s v="Brazil"/>
    <x v="36"/>
    <n v="0"/>
  </r>
  <r>
    <s v="BASE"/>
    <s v="BaseLine"/>
    <m/>
    <m/>
    <m/>
    <m/>
    <x v="4"/>
    <x v="3"/>
    <s v="Brazil"/>
    <x v="36"/>
    <n v="0"/>
  </r>
  <r>
    <s v="BASE"/>
    <s v="BaseLine"/>
    <m/>
    <m/>
    <m/>
    <m/>
    <x v="5"/>
    <x v="0"/>
    <s v="Brazil"/>
    <x v="36"/>
    <n v="0"/>
  </r>
  <r>
    <s v="BASE"/>
    <s v="BaseLine"/>
    <m/>
    <m/>
    <m/>
    <m/>
    <x v="5"/>
    <x v="1"/>
    <s v="Brazil"/>
    <x v="36"/>
    <n v="0"/>
  </r>
  <r>
    <s v="BASE"/>
    <s v="BaseLine"/>
    <m/>
    <m/>
    <m/>
    <m/>
    <x v="5"/>
    <x v="2"/>
    <s v="Brazil"/>
    <x v="36"/>
    <n v="0"/>
  </r>
  <r>
    <s v="BASE"/>
    <s v="BaseLine"/>
    <m/>
    <m/>
    <m/>
    <m/>
    <x v="5"/>
    <x v="3"/>
    <s v="Brazil"/>
    <x v="36"/>
    <n v="0"/>
  </r>
  <r>
    <s v="BASE"/>
    <s v="BaseLine"/>
    <m/>
    <m/>
    <m/>
    <m/>
    <x v="6"/>
    <x v="0"/>
    <s v="Brazil"/>
    <x v="36"/>
    <n v="0"/>
  </r>
  <r>
    <s v="BASE"/>
    <s v="BaseLine"/>
    <m/>
    <m/>
    <m/>
    <m/>
    <x v="6"/>
    <x v="1"/>
    <s v="Brazil"/>
    <x v="36"/>
    <n v="0"/>
  </r>
  <r>
    <s v="BASE"/>
    <s v="BaseLine"/>
    <m/>
    <m/>
    <m/>
    <m/>
    <x v="6"/>
    <x v="2"/>
    <s v="Brazil"/>
    <x v="36"/>
    <n v="0"/>
  </r>
  <r>
    <s v="BASE"/>
    <s v="BaseLine"/>
    <m/>
    <m/>
    <m/>
    <m/>
    <x v="6"/>
    <x v="3"/>
    <s v="Brazil"/>
    <x v="36"/>
    <n v="0"/>
  </r>
  <r>
    <s v="BASE"/>
    <s v="BaseLine"/>
    <m/>
    <m/>
    <m/>
    <m/>
    <x v="7"/>
    <x v="0"/>
    <s v="Brazil"/>
    <x v="36"/>
    <n v="0"/>
  </r>
  <r>
    <s v="BASE"/>
    <s v="BaseLine"/>
    <m/>
    <m/>
    <m/>
    <m/>
    <x v="7"/>
    <x v="1"/>
    <s v="Brazil"/>
    <x v="36"/>
    <n v="0"/>
  </r>
  <r>
    <s v="BASE"/>
    <s v="BaseLine"/>
    <m/>
    <m/>
    <m/>
    <m/>
    <x v="7"/>
    <x v="2"/>
    <s v="Brazil"/>
    <x v="36"/>
    <n v="0"/>
  </r>
  <r>
    <s v="BASE"/>
    <s v="BaseLine"/>
    <m/>
    <m/>
    <m/>
    <m/>
    <x v="7"/>
    <x v="3"/>
    <s v="Brazil"/>
    <x v="36"/>
    <n v="0"/>
  </r>
  <r>
    <s v="BASE"/>
    <s v="BaseLine"/>
    <m/>
    <m/>
    <m/>
    <m/>
    <x v="8"/>
    <x v="0"/>
    <s v="Brazil"/>
    <x v="36"/>
    <n v="847.14071043430295"/>
  </r>
  <r>
    <s v="BASE"/>
    <s v="BaseLine"/>
    <m/>
    <m/>
    <m/>
    <m/>
    <x v="8"/>
    <x v="1"/>
    <s v="Brazil"/>
    <x v="36"/>
    <n v="0"/>
  </r>
  <r>
    <s v="BASE"/>
    <s v="BaseLine"/>
    <m/>
    <m/>
    <m/>
    <m/>
    <x v="8"/>
    <x v="2"/>
    <s v="Brazil"/>
    <x v="36"/>
    <n v="0"/>
  </r>
  <r>
    <s v="BASE"/>
    <s v="BaseLine"/>
    <m/>
    <m/>
    <m/>
    <m/>
    <x v="8"/>
    <x v="3"/>
    <s v="Brazil"/>
    <x v="36"/>
    <n v="0"/>
  </r>
  <r>
    <s v="INCREMENTAL"/>
    <s v="Media"/>
    <m/>
    <m/>
    <m/>
    <m/>
    <x v="9"/>
    <x v="0"/>
    <s v="Brazil"/>
    <x v="36"/>
    <n v="0"/>
  </r>
  <r>
    <s v="INCREMENTAL"/>
    <s v="Media"/>
    <m/>
    <m/>
    <m/>
    <m/>
    <x v="9"/>
    <x v="1"/>
    <s v="Brazil"/>
    <x v="36"/>
    <n v="0"/>
  </r>
  <r>
    <s v="INCREMENTAL"/>
    <s v="Media"/>
    <m/>
    <m/>
    <m/>
    <m/>
    <x v="9"/>
    <x v="2"/>
    <s v="Brazil"/>
    <x v="36"/>
    <n v="0"/>
  </r>
  <r>
    <s v="INCREMENTAL"/>
    <s v="Media"/>
    <m/>
    <m/>
    <m/>
    <m/>
    <x v="9"/>
    <x v="3"/>
    <s v="Brazil"/>
    <x v="36"/>
    <n v="0"/>
  </r>
  <r>
    <s v="BASE"/>
    <s v="Price"/>
    <m/>
    <m/>
    <m/>
    <m/>
    <x v="10"/>
    <x v="0"/>
    <s v="Brazil"/>
    <x v="36"/>
    <n v="-1187.63708073099"/>
  </r>
  <r>
    <s v="BASE"/>
    <s v="Price"/>
    <m/>
    <m/>
    <m/>
    <m/>
    <x v="10"/>
    <x v="1"/>
    <s v="Brazil"/>
    <x v="36"/>
    <n v="0"/>
  </r>
  <r>
    <s v="BASE"/>
    <s v="Price"/>
    <m/>
    <m/>
    <m/>
    <m/>
    <x v="10"/>
    <x v="2"/>
    <s v="Brazil"/>
    <x v="36"/>
    <n v="0"/>
  </r>
  <r>
    <s v="BASE"/>
    <s v="Price"/>
    <m/>
    <m/>
    <m/>
    <m/>
    <x v="10"/>
    <x v="3"/>
    <s v="Brazil"/>
    <x v="36"/>
    <n v="0"/>
  </r>
  <r>
    <s v="BASE"/>
    <s v="Price"/>
    <m/>
    <m/>
    <m/>
    <m/>
    <x v="11"/>
    <x v="0"/>
    <s v="Brazil"/>
    <x v="36"/>
    <n v="0"/>
  </r>
  <r>
    <s v="BASE"/>
    <s v="Price"/>
    <m/>
    <m/>
    <m/>
    <m/>
    <x v="11"/>
    <x v="1"/>
    <s v="Brazil"/>
    <x v="36"/>
    <n v="0"/>
  </r>
  <r>
    <s v="BASE"/>
    <s v="Price"/>
    <m/>
    <m/>
    <m/>
    <m/>
    <x v="11"/>
    <x v="2"/>
    <s v="Brazil"/>
    <x v="36"/>
    <n v="0"/>
  </r>
  <r>
    <s v="BASE"/>
    <s v="Price"/>
    <m/>
    <m/>
    <m/>
    <m/>
    <x v="11"/>
    <x v="3"/>
    <s v="Brazil"/>
    <x v="36"/>
    <n v="0"/>
  </r>
  <r>
    <s v="BASE"/>
    <s v="BaseLine"/>
    <m/>
    <m/>
    <m/>
    <m/>
    <x v="12"/>
    <x v="0"/>
    <s v="Brazil"/>
    <x v="36"/>
    <n v="423.85373013261602"/>
  </r>
  <r>
    <s v="BASE"/>
    <s v="BaseLine"/>
    <m/>
    <m/>
    <m/>
    <m/>
    <x v="12"/>
    <x v="1"/>
    <s v="Brazil"/>
    <x v="36"/>
    <n v="764.10562865472104"/>
  </r>
  <r>
    <s v="BASE"/>
    <s v="BaseLine"/>
    <m/>
    <m/>
    <m/>
    <m/>
    <x v="12"/>
    <x v="2"/>
    <s v="Brazil"/>
    <x v="36"/>
    <n v="936.75462680128396"/>
  </r>
  <r>
    <s v="BASE"/>
    <s v="BaseLine"/>
    <m/>
    <m/>
    <m/>
    <m/>
    <x v="12"/>
    <x v="3"/>
    <s v="Brazil"/>
    <x v="36"/>
    <n v="24.810970271371001"/>
  </r>
  <r>
    <s v="INCREMENTAL"/>
    <s v="Media"/>
    <m/>
    <m/>
    <m/>
    <m/>
    <x v="13"/>
    <x v="0"/>
    <s v="Brazil"/>
    <x v="36"/>
    <n v="168.614027873369"/>
  </r>
  <r>
    <s v="INCREMENTAL"/>
    <s v="Media"/>
    <m/>
    <m/>
    <m/>
    <m/>
    <x v="13"/>
    <x v="1"/>
    <s v="Brazil"/>
    <x v="36"/>
    <n v="208.879025084239"/>
  </r>
  <r>
    <s v="INCREMENTAL"/>
    <s v="Media"/>
    <m/>
    <m/>
    <m/>
    <m/>
    <x v="13"/>
    <x v="2"/>
    <s v="Brazil"/>
    <x v="36"/>
    <n v="185.65945721268301"/>
  </r>
  <r>
    <s v="INCREMENTAL"/>
    <s v="Media"/>
    <m/>
    <m/>
    <m/>
    <m/>
    <x v="13"/>
    <x v="3"/>
    <s v="Brazil"/>
    <x v="36"/>
    <n v="0"/>
  </r>
  <r>
    <s v="INCREMENTAL"/>
    <s v="Media"/>
    <m/>
    <m/>
    <m/>
    <m/>
    <x v="14"/>
    <x v="0"/>
    <s v="Brazil"/>
    <x v="36"/>
    <n v="0"/>
  </r>
  <r>
    <s v="INCREMENTAL"/>
    <s v="Media"/>
    <m/>
    <m/>
    <m/>
    <m/>
    <x v="14"/>
    <x v="1"/>
    <s v="Brazil"/>
    <x v="36"/>
    <n v="0"/>
  </r>
  <r>
    <s v="INCREMENTAL"/>
    <s v="Media"/>
    <m/>
    <m/>
    <m/>
    <m/>
    <x v="14"/>
    <x v="2"/>
    <s v="Brazil"/>
    <x v="36"/>
    <n v="0"/>
  </r>
  <r>
    <s v="INCREMENTAL"/>
    <s v="Media"/>
    <m/>
    <m/>
    <m/>
    <m/>
    <x v="14"/>
    <x v="3"/>
    <s v="Brazil"/>
    <x v="36"/>
    <n v="0"/>
  </r>
  <r>
    <s v="INCREMENTAL"/>
    <s v="Media"/>
    <m/>
    <m/>
    <m/>
    <m/>
    <x v="15"/>
    <x v="0"/>
    <s v="Brazil"/>
    <x v="36"/>
    <n v="11.860958636454001"/>
  </r>
  <r>
    <s v="INCREMENTAL"/>
    <s v="Media"/>
    <m/>
    <m/>
    <m/>
    <m/>
    <x v="15"/>
    <x v="1"/>
    <s v="Brazil"/>
    <x v="36"/>
    <n v="10.976174527457299"/>
  </r>
  <r>
    <s v="INCREMENTAL"/>
    <s v="Media"/>
    <m/>
    <m/>
    <m/>
    <m/>
    <x v="15"/>
    <x v="2"/>
    <s v="Brazil"/>
    <x v="36"/>
    <n v="7.4877615326697304"/>
  </r>
  <r>
    <s v="INCREMENTAL"/>
    <s v="Media"/>
    <m/>
    <m/>
    <m/>
    <m/>
    <x v="15"/>
    <x v="3"/>
    <s v="Brazil"/>
    <x v="36"/>
    <n v="0"/>
  </r>
  <r>
    <s v="INCREMENTAL"/>
    <s v="Media"/>
    <m/>
    <m/>
    <m/>
    <m/>
    <x v="16"/>
    <x v="0"/>
    <s v="Brazil"/>
    <x v="36"/>
    <n v="0"/>
  </r>
  <r>
    <s v="INCREMENTAL"/>
    <s v="Media"/>
    <m/>
    <m/>
    <m/>
    <m/>
    <x v="16"/>
    <x v="1"/>
    <s v="Brazil"/>
    <x v="36"/>
    <n v="0"/>
  </r>
  <r>
    <s v="INCREMENTAL"/>
    <s v="Media"/>
    <m/>
    <m/>
    <m/>
    <m/>
    <x v="16"/>
    <x v="2"/>
    <s v="Brazil"/>
    <x v="36"/>
    <n v="0"/>
  </r>
  <r>
    <s v="INCREMENTAL"/>
    <s v="Media"/>
    <m/>
    <m/>
    <m/>
    <m/>
    <x v="16"/>
    <x v="3"/>
    <s v="Brazil"/>
    <x v="36"/>
    <n v="0"/>
  </r>
  <r>
    <s v="INCREMENTAL"/>
    <s v="Media"/>
    <m/>
    <m/>
    <m/>
    <m/>
    <x v="17"/>
    <x v="0"/>
    <s v="Brazil"/>
    <x v="36"/>
    <n v="464.20233120180501"/>
  </r>
  <r>
    <s v="INCREMENTAL"/>
    <s v="Media"/>
    <m/>
    <m/>
    <m/>
    <m/>
    <x v="17"/>
    <x v="1"/>
    <s v="Brazil"/>
    <x v="36"/>
    <n v="284.63051672318602"/>
  </r>
  <r>
    <s v="INCREMENTAL"/>
    <s v="Media"/>
    <m/>
    <m/>
    <m/>
    <m/>
    <x v="17"/>
    <x v="2"/>
    <s v="Brazil"/>
    <x v="36"/>
    <n v="285.67098642564099"/>
  </r>
  <r>
    <s v="INCREMENTAL"/>
    <s v="Media"/>
    <m/>
    <m/>
    <m/>
    <m/>
    <x v="17"/>
    <x v="3"/>
    <s v="Brazil"/>
    <x v="36"/>
    <n v="0"/>
  </r>
  <r>
    <s v="INCREMENTAL"/>
    <s v="Media"/>
    <m/>
    <m/>
    <m/>
    <m/>
    <x v="18"/>
    <x v="0"/>
    <s v="Brazil"/>
    <x v="36"/>
    <n v="0"/>
  </r>
  <r>
    <s v="INCREMENTAL"/>
    <s v="Media"/>
    <m/>
    <m/>
    <m/>
    <m/>
    <x v="18"/>
    <x v="1"/>
    <s v="Brazil"/>
    <x v="36"/>
    <n v="0"/>
  </r>
  <r>
    <s v="INCREMENTAL"/>
    <s v="Media"/>
    <m/>
    <m/>
    <m/>
    <m/>
    <x v="18"/>
    <x v="2"/>
    <s v="Brazil"/>
    <x v="36"/>
    <n v="0"/>
  </r>
  <r>
    <s v="INCREMENTAL"/>
    <s v="Media"/>
    <m/>
    <m/>
    <m/>
    <m/>
    <x v="18"/>
    <x v="3"/>
    <s v="Brazil"/>
    <x v="36"/>
    <n v="0"/>
  </r>
  <r>
    <s v="INCREMENTAL"/>
    <s v="Media"/>
    <m/>
    <m/>
    <m/>
    <m/>
    <x v="19"/>
    <x v="0"/>
    <s v="Brazil"/>
    <x v="36"/>
    <n v="67.932702400993605"/>
  </r>
  <r>
    <s v="INCREMENTAL"/>
    <s v="Media"/>
    <m/>
    <m/>
    <m/>
    <m/>
    <x v="19"/>
    <x v="1"/>
    <s v="Brazil"/>
    <x v="36"/>
    <n v="77.247899953125199"/>
  </r>
  <r>
    <s v="INCREMENTAL"/>
    <s v="Media"/>
    <m/>
    <m/>
    <m/>
    <m/>
    <x v="19"/>
    <x v="2"/>
    <s v="Brazil"/>
    <x v="36"/>
    <n v="72.843418819495298"/>
  </r>
  <r>
    <s v="INCREMENTAL"/>
    <s v="Media"/>
    <m/>
    <m/>
    <m/>
    <m/>
    <x v="19"/>
    <x v="3"/>
    <s v="Brazil"/>
    <x v="36"/>
    <n v="0"/>
  </r>
  <r>
    <s v="INCREMENTAL"/>
    <s v="Media"/>
    <m/>
    <m/>
    <m/>
    <m/>
    <x v="20"/>
    <x v="0"/>
    <s v="Brazil"/>
    <x v="36"/>
    <n v="0"/>
  </r>
  <r>
    <s v="INCREMENTAL"/>
    <s v="Media"/>
    <m/>
    <m/>
    <m/>
    <m/>
    <x v="20"/>
    <x v="1"/>
    <s v="Brazil"/>
    <x v="36"/>
    <n v="0"/>
  </r>
  <r>
    <s v="INCREMENTAL"/>
    <s v="Media"/>
    <m/>
    <m/>
    <m/>
    <m/>
    <x v="20"/>
    <x v="2"/>
    <s v="Brazil"/>
    <x v="36"/>
    <n v="0"/>
  </r>
  <r>
    <s v="INCREMENTAL"/>
    <s v="Media"/>
    <m/>
    <m/>
    <m/>
    <m/>
    <x v="20"/>
    <x v="3"/>
    <s v="Brazil"/>
    <x v="36"/>
    <n v="0"/>
  </r>
  <r>
    <s v="INCREMENTAL"/>
    <s v="Media"/>
    <m/>
    <m/>
    <m/>
    <m/>
    <x v="21"/>
    <x v="0"/>
    <s v="Brazil"/>
    <x v="36"/>
    <n v="111.165831161971"/>
  </r>
  <r>
    <s v="INCREMENTAL"/>
    <s v="Media"/>
    <m/>
    <m/>
    <m/>
    <m/>
    <x v="21"/>
    <x v="1"/>
    <s v="Brazil"/>
    <x v="36"/>
    <n v="108.570593858598"/>
  </r>
  <r>
    <s v="INCREMENTAL"/>
    <s v="Media"/>
    <m/>
    <m/>
    <m/>
    <m/>
    <x v="21"/>
    <x v="2"/>
    <s v="Brazil"/>
    <x v="36"/>
    <n v="102.99134549333399"/>
  </r>
  <r>
    <s v="INCREMENTAL"/>
    <s v="Media"/>
    <m/>
    <m/>
    <m/>
    <m/>
    <x v="21"/>
    <x v="3"/>
    <s v="Brazil"/>
    <x v="36"/>
    <n v="0"/>
  </r>
  <r>
    <s v="INCREMENTAL"/>
    <s v="Media"/>
    <m/>
    <m/>
    <m/>
    <m/>
    <x v="22"/>
    <x v="0"/>
    <s v="Brazil"/>
    <x v="36"/>
    <n v="0"/>
  </r>
  <r>
    <s v="INCREMENTAL"/>
    <s v="Media"/>
    <m/>
    <m/>
    <m/>
    <m/>
    <x v="22"/>
    <x v="1"/>
    <s v="Brazil"/>
    <x v="36"/>
    <n v="0"/>
  </r>
  <r>
    <s v="INCREMENTAL"/>
    <s v="Media"/>
    <m/>
    <m/>
    <m/>
    <m/>
    <x v="22"/>
    <x v="2"/>
    <s v="Brazil"/>
    <x v="36"/>
    <n v="0"/>
  </r>
  <r>
    <s v="INCREMENTAL"/>
    <s v="Media"/>
    <m/>
    <m/>
    <m/>
    <m/>
    <x v="22"/>
    <x v="3"/>
    <s v="Brazil"/>
    <x v="36"/>
    <n v="0"/>
  </r>
  <r>
    <s v="INCREMENTAL"/>
    <s v="Media"/>
    <m/>
    <m/>
    <m/>
    <m/>
    <x v="23"/>
    <x v="0"/>
    <s v="Brazil"/>
    <x v="36"/>
    <n v="0"/>
  </r>
  <r>
    <s v="INCREMENTAL"/>
    <s v="Media"/>
    <m/>
    <m/>
    <m/>
    <m/>
    <x v="23"/>
    <x v="1"/>
    <s v="Brazil"/>
    <x v="36"/>
    <n v="0"/>
  </r>
  <r>
    <s v="INCREMENTAL"/>
    <s v="Media"/>
    <m/>
    <m/>
    <m/>
    <m/>
    <x v="23"/>
    <x v="2"/>
    <s v="Brazil"/>
    <x v="36"/>
    <n v="0"/>
  </r>
  <r>
    <s v="INCREMENTAL"/>
    <s v="Media"/>
    <m/>
    <m/>
    <m/>
    <m/>
    <x v="23"/>
    <x v="3"/>
    <s v="Brazil"/>
    <x v="36"/>
    <n v="0"/>
  </r>
  <r>
    <s v="INCREMENTAL"/>
    <s v="Media"/>
    <m/>
    <m/>
    <m/>
    <m/>
    <x v="24"/>
    <x v="0"/>
    <s v="Brazil"/>
    <x v="36"/>
    <n v="0"/>
  </r>
  <r>
    <s v="INCREMENTAL"/>
    <s v="Media"/>
    <m/>
    <m/>
    <m/>
    <m/>
    <x v="24"/>
    <x v="1"/>
    <s v="Brazil"/>
    <x v="36"/>
    <n v="0"/>
  </r>
  <r>
    <s v="INCREMENTAL"/>
    <s v="Media"/>
    <m/>
    <m/>
    <m/>
    <m/>
    <x v="24"/>
    <x v="2"/>
    <s v="Brazil"/>
    <x v="36"/>
    <n v="0"/>
  </r>
  <r>
    <s v="INCREMENTAL"/>
    <s v="Media"/>
    <m/>
    <m/>
    <m/>
    <m/>
    <x v="24"/>
    <x v="3"/>
    <s v="Brazil"/>
    <x v="36"/>
    <n v="0"/>
  </r>
  <r>
    <s v="BASE"/>
    <s v="BaseLine"/>
    <m/>
    <m/>
    <m/>
    <m/>
    <x v="25"/>
    <x v="0"/>
    <s v="Brazil"/>
    <x v="36"/>
    <n v="0"/>
  </r>
  <r>
    <s v="BASE"/>
    <s v="BaseLine"/>
    <m/>
    <m/>
    <m/>
    <m/>
    <x v="25"/>
    <x v="1"/>
    <s v="Brazil"/>
    <x v="36"/>
    <n v="313.22048586132001"/>
  </r>
  <r>
    <s v="BASE"/>
    <s v="BaseLine"/>
    <m/>
    <m/>
    <m/>
    <m/>
    <x v="25"/>
    <x v="2"/>
    <s v="Brazil"/>
    <x v="36"/>
    <n v="0"/>
  </r>
  <r>
    <s v="BASE"/>
    <s v="BaseLine"/>
    <m/>
    <m/>
    <m/>
    <m/>
    <x v="25"/>
    <x v="3"/>
    <s v="Brazil"/>
    <x v="36"/>
    <n v="0"/>
  </r>
  <r>
    <s v="BASE"/>
    <s v="BaseLine"/>
    <m/>
    <m/>
    <m/>
    <m/>
    <x v="26"/>
    <x v="0"/>
    <s v="Brazil"/>
    <x v="36"/>
    <n v="0"/>
  </r>
  <r>
    <s v="BASE"/>
    <s v="BaseLine"/>
    <m/>
    <m/>
    <m/>
    <m/>
    <x v="26"/>
    <x v="1"/>
    <s v="Brazil"/>
    <x v="36"/>
    <n v="0"/>
  </r>
  <r>
    <s v="BASE"/>
    <s v="BaseLine"/>
    <m/>
    <m/>
    <m/>
    <m/>
    <x v="26"/>
    <x v="2"/>
    <s v="Brazil"/>
    <x v="36"/>
    <n v="0"/>
  </r>
  <r>
    <s v="BASE"/>
    <s v="BaseLine"/>
    <m/>
    <m/>
    <m/>
    <m/>
    <x v="26"/>
    <x v="3"/>
    <s v="Brazil"/>
    <x v="36"/>
    <n v="0"/>
  </r>
  <r>
    <s v="INCREMENTAL"/>
    <s v="Media"/>
    <m/>
    <m/>
    <m/>
    <m/>
    <x v="27"/>
    <x v="0"/>
    <s v="Brazil"/>
    <x v="36"/>
    <n v="0"/>
  </r>
  <r>
    <s v="INCREMENTAL"/>
    <s v="Media"/>
    <m/>
    <m/>
    <m/>
    <m/>
    <x v="27"/>
    <x v="1"/>
    <s v="Brazil"/>
    <x v="36"/>
    <n v="0"/>
  </r>
  <r>
    <s v="INCREMENTAL"/>
    <s v="Media"/>
    <m/>
    <m/>
    <m/>
    <m/>
    <x v="27"/>
    <x v="2"/>
    <s v="Brazil"/>
    <x v="36"/>
    <n v="0"/>
  </r>
  <r>
    <s v="INCREMENTAL"/>
    <s v="Media"/>
    <m/>
    <m/>
    <m/>
    <m/>
    <x v="27"/>
    <x v="3"/>
    <s v="Brazil"/>
    <x v="36"/>
    <n v="0"/>
  </r>
  <r>
    <s v="INCREMENTAL"/>
    <s v="Media"/>
    <m/>
    <m/>
    <m/>
    <m/>
    <x v="28"/>
    <x v="0"/>
    <s v="Brazil"/>
    <x v="36"/>
    <n v="0"/>
  </r>
  <r>
    <s v="INCREMENTAL"/>
    <s v="Media"/>
    <m/>
    <m/>
    <m/>
    <m/>
    <x v="28"/>
    <x v="1"/>
    <s v="Brazil"/>
    <x v="36"/>
    <n v="0"/>
  </r>
  <r>
    <s v="INCREMENTAL"/>
    <s v="Media"/>
    <m/>
    <m/>
    <m/>
    <m/>
    <x v="28"/>
    <x v="2"/>
    <s v="Brazil"/>
    <x v="36"/>
    <n v="0"/>
  </r>
  <r>
    <s v="INCREMENTAL"/>
    <s v="Media"/>
    <m/>
    <m/>
    <m/>
    <m/>
    <x v="28"/>
    <x v="3"/>
    <s v="Brazil"/>
    <x v="36"/>
    <n v="0"/>
  </r>
  <r>
    <s v="BASE"/>
    <s v="BaseLine"/>
    <m/>
    <m/>
    <m/>
    <m/>
    <x v="29"/>
    <x v="0"/>
    <s v="Brazil"/>
    <x v="36"/>
    <n v="0"/>
  </r>
  <r>
    <s v="BASE"/>
    <s v="BaseLine"/>
    <m/>
    <m/>
    <m/>
    <m/>
    <x v="29"/>
    <x v="1"/>
    <s v="Brazil"/>
    <x v="36"/>
    <n v="449.84042444021998"/>
  </r>
  <r>
    <s v="BASE"/>
    <s v="BaseLine"/>
    <m/>
    <m/>
    <m/>
    <m/>
    <x v="29"/>
    <x v="2"/>
    <s v="Brazil"/>
    <x v="36"/>
    <n v="0"/>
  </r>
  <r>
    <s v="BASE"/>
    <s v="BaseLine"/>
    <m/>
    <m/>
    <m/>
    <m/>
    <x v="29"/>
    <x v="3"/>
    <s v="Brazil"/>
    <x v="36"/>
    <n v="0"/>
  </r>
  <r>
    <s v="BASE"/>
    <s v="BaseLine"/>
    <m/>
    <m/>
    <m/>
    <m/>
    <x v="30"/>
    <x v="0"/>
    <s v="Brazil"/>
    <x v="36"/>
    <n v="0"/>
  </r>
  <r>
    <s v="BASE"/>
    <s v="BaseLine"/>
    <m/>
    <m/>
    <m/>
    <m/>
    <x v="30"/>
    <x v="1"/>
    <s v="Brazil"/>
    <x v="36"/>
    <n v="996.07171770350806"/>
  </r>
  <r>
    <s v="BASE"/>
    <s v="BaseLine"/>
    <m/>
    <m/>
    <m/>
    <m/>
    <x v="30"/>
    <x v="2"/>
    <s v="Brazil"/>
    <x v="36"/>
    <n v="0"/>
  </r>
  <r>
    <s v="BASE"/>
    <s v="BaseLine"/>
    <m/>
    <m/>
    <m/>
    <m/>
    <x v="30"/>
    <x v="3"/>
    <s v="Brazil"/>
    <x v="36"/>
    <n v="0"/>
  </r>
  <r>
    <s v="INCREMENTAL"/>
    <s v="Media"/>
    <m/>
    <m/>
    <m/>
    <m/>
    <x v="31"/>
    <x v="0"/>
    <s v="Brazil"/>
    <x v="36"/>
    <n v="0"/>
  </r>
  <r>
    <s v="INCREMENTAL"/>
    <s v="Media"/>
    <m/>
    <m/>
    <m/>
    <m/>
    <x v="31"/>
    <x v="1"/>
    <s v="Brazil"/>
    <x v="36"/>
    <n v="0"/>
  </r>
  <r>
    <s v="INCREMENTAL"/>
    <s v="Media"/>
    <m/>
    <m/>
    <m/>
    <m/>
    <x v="31"/>
    <x v="2"/>
    <s v="Brazil"/>
    <x v="36"/>
    <n v="0"/>
  </r>
  <r>
    <s v="INCREMENTAL"/>
    <s v="Media"/>
    <m/>
    <m/>
    <m/>
    <m/>
    <x v="31"/>
    <x v="3"/>
    <s v="Brazil"/>
    <x v="36"/>
    <n v="0"/>
  </r>
  <r>
    <m/>
    <m/>
    <m/>
    <m/>
    <m/>
    <m/>
    <x v="32"/>
    <x v="0"/>
    <s v="Brazil"/>
    <x v="36"/>
    <n v="1288.8368238743701"/>
  </r>
  <r>
    <m/>
    <m/>
    <m/>
    <m/>
    <m/>
    <m/>
    <x v="32"/>
    <x v="1"/>
    <s v="Brazil"/>
    <x v="36"/>
    <n v="943.82215052234096"/>
  </r>
  <r>
    <m/>
    <m/>
    <m/>
    <m/>
    <m/>
    <m/>
    <x v="32"/>
    <x v="2"/>
    <s v="Brazil"/>
    <x v="36"/>
    <n v="1761.1350863528301"/>
  </r>
  <r>
    <m/>
    <m/>
    <m/>
    <m/>
    <m/>
    <m/>
    <x v="32"/>
    <x v="3"/>
    <s v="Brazil"/>
    <x v="36"/>
    <n v="932.29799996955103"/>
  </r>
  <r>
    <s v="BASE"/>
    <s v="BaseLine"/>
    <m/>
    <m/>
    <m/>
    <m/>
    <x v="33"/>
    <x v="0"/>
    <s v="Brazil"/>
    <x v="36"/>
    <n v="-195.40729129814099"/>
  </r>
  <r>
    <s v="BASE"/>
    <s v="BaseLine"/>
    <m/>
    <m/>
    <m/>
    <m/>
    <x v="33"/>
    <x v="1"/>
    <s v="Brazil"/>
    <x v="36"/>
    <n v="-531.92372273197498"/>
  </r>
  <r>
    <s v="BASE"/>
    <s v="BaseLine"/>
    <m/>
    <m/>
    <m/>
    <m/>
    <x v="33"/>
    <x v="2"/>
    <s v="Brazil"/>
    <x v="36"/>
    <n v="-265.55851519134501"/>
  </r>
  <r>
    <s v="BASE"/>
    <s v="BaseLine"/>
    <m/>
    <m/>
    <m/>
    <m/>
    <x v="33"/>
    <x v="3"/>
    <s v="Brazil"/>
    <x v="36"/>
    <n v="-165.86466365052101"/>
  </r>
  <r>
    <s v="BASE"/>
    <s v="BaseLine"/>
    <m/>
    <m/>
    <m/>
    <m/>
    <x v="34"/>
    <x v="0"/>
    <s v="Brazil"/>
    <x v="36"/>
    <n v="0"/>
  </r>
  <r>
    <s v="BASE"/>
    <s v="BaseLine"/>
    <m/>
    <m/>
    <m/>
    <m/>
    <x v="34"/>
    <x v="1"/>
    <s v="Brazil"/>
    <x v="36"/>
    <n v="0"/>
  </r>
  <r>
    <s v="BASE"/>
    <s v="BaseLine"/>
    <m/>
    <m/>
    <m/>
    <m/>
    <x v="34"/>
    <x v="2"/>
    <s v="Brazil"/>
    <x v="36"/>
    <n v="0"/>
  </r>
  <r>
    <s v="BASE"/>
    <s v="BaseLine"/>
    <m/>
    <m/>
    <m/>
    <m/>
    <x v="34"/>
    <x v="3"/>
    <s v="Brazil"/>
    <x v="36"/>
    <n v="0"/>
  </r>
  <r>
    <s v="BASE"/>
    <s v="BaseLine"/>
    <s v="NY"/>
    <m/>
    <m/>
    <m/>
    <x v="35"/>
    <x v="0"/>
    <s v="Brazil"/>
    <x v="36"/>
    <n v="0"/>
  </r>
  <r>
    <s v="BASE"/>
    <s v="BaseLine"/>
    <s v="NY"/>
    <m/>
    <m/>
    <m/>
    <x v="35"/>
    <x v="1"/>
    <s v="Brazil"/>
    <x v="36"/>
    <n v="0"/>
  </r>
  <r>
    <s v="BASE"/>
    <s v="BaseLine"/>
    <s v="NY"/>
    <m/>
    <m/>
    <m/>
    <x v="35"/>
    <x v="2"/>
    <s v="Brazil"/>
    <x v="36"/>
    <n v="0"/>
  </r>
  <r>
    <s v="BASE"/>
    <s v="BaseLine"/>
    <s v="NY"/>
    <m/>
    <m/>
    <m/>
    <x v="35"/>
    <x v="3"/>
    <s v="Brazil"/>
    <x v="36"/>
    <n v="0"/>
  </r>
  <r>
    <s v="BASE"/>
    <s v="BaseLine"/>
    <s v="PL_Dummy"/>
    <m/>
    <m/>
    <m/>
    <x v="36"/>
    <x v="0"/>
    <s v="Brazil"/>
    <x v="36"/>
    <n v="0"/>
  </r>
  <r>
    <s v="BASE"/>
    <s v="BaseLine"/>
    <s v="PL_Dummy"/>
    <m/>
    <m/>
    <m/>
    <x v="36"/>
    <x v="1"/>
    <s v="Brazil"/>
    <x v="36"/>
    <n v="0"/>
  </r>
  <r>
    <s v="BASE"/>
    <s v="BaseLine"/>
    <s v="PL_Dummy"/>
    <m/>
    <m/>
    <m/>
    <x v="36"/>
    <x v="2"/>
    <s v="Brazil"/>
    <x v="36"/>
    <n v="0"/>
  </r>
  <r>
    <s v="BASE"/>
    <s v="BaseLine"/>
    <s v="PL_Dummy"/>
    <m/>
    <m/>
    <m/>
    <x v="36"/>
    <x v="3"/>
    <s v="Brazil"/>
    <x v="36"/>
    <n v="0"/>
  </r>
  <r>
    <s v="BASE"/>
    <s v="BaseLine"/>
    <s v="PL_Dummy"/>
    <m/>
    <m/>
    <m/>
    <x v="37"/>
    <x v="0"/>
    <s v="Brazil"/>
    <x v="36"/>
    <n v="0"/>
  </r>
  <r>
    <s v="BASE"/>
    <s v="BaseLine"/>
    <s v="PL_Dummy"/>
    <m/>
    <m/>
    <m/>
    <x v="37"/>
    <x v="1"/>
    <s v="Brazil"/>
    <x v="36"/>
    <n v="0"/>
  </r>
  <r>
    <s v="BASE"/>
    <s v="BaseLine"/>
    <s v="PL_Dummy"/>
    <m/>
    <m/>
    <m/>
    <x v="37"/>
    <x v="2"/>
    <s v="Brazil"/>
    <x v="36"/>
    <n v="0"/>
  </r>
  <r>
    <s v="BASE"/>
    <s v="BaseLine"/>
    <s v="PL_Dummy"/>
    <m/>
    <m/>
    <m/>
    <x v="37"/>
    <x v="3"/>
    <s v="Brazil"/>
    <x v="36"/>
    <n v="0"/>
  </r>
  <r>
    <s v="BASE"/>
    <s v="BaseLine"/>
    <m/>
    <m/>
    <m/>
    <m/>
    <x v="38"/>
    <x v="0"/>
    <s v="Brazil"/>
    <x v="36"/>
    <n v="0"/>
  </r>
  <r>
    <s v="BASE"/>
    <s v="BaseLine"/>
    <m/>
    <m/>
    <m/>
    <m/>
    <x v="38"/>
    <x v="1"/>
    <s v="Brazil"/>
    <x v="36"/>
    <n v="0"/>
  </r>
  <r>
    <s v="BASE"/>
    <s v="BaseLine"/>
    <m/>
    <m/>
    <m/>
    <m/>
    <x v="38"/>
    <x v="2"/>
    <s v="Brazil"/>
    <x v="36"/>
    <n v="0"/>
  </r>
  <r>
    <s v="BASE"/>
    <s v="BaseLine"/>
    <m/>
    <m/>
    <m/>
    <m/>
    <x v="38"/>
    <x v="3"/>
    <s v="Brazil"/>
    <x v="36"/>
    <n v="0"/>
  </r>
  <r>
    <s v="BASE"/>
    <s v="BaseLine"/>
    <m/>
    <m/>
    <m/>
    <m/>
    <x v="39"/>
    <x v="0"/>
    <s v="Brazil"/>
    <x v="36"/>
    <n v="0"/>
  </r>
  <r>
    <s v="BASE"/>
    <s v="BaseLine"/>
    <m/>
    <m/>
    <m/>
    <m/>
    <x v="39"/>
    <x v="1"/>
    <s v="Brazil"/>
    <x v="36"/>
    <n v="0"/>
  </r>
  <r>
    <s v="BASE"/>
    <s v="BaseLine"/>
    <m/>
    <m/>
    <m/>
    <m/>
    <x v="39"/>
    <x v="2"/>
    <s v="Brazil"/>
    <x v="36"/>
    <n v="0"/>
  </r>
  <r>
    <s v="BASE"/>
    <s v="BaseLine"/>
    <m/>
    <m/>
    <m/>
    <m/>
    <x v="39"/>
    <x v="3"/>
    <s v="Brazil"/>
    <x v="36"/>
    <n v="0"/>
  </r>
  <r>
    <s v="BASE"/>
    <s v="BaseLine"/>
    <s v="PL_Dummy"/>
    <m/>
    <m/>
    <m/>
    <x v="40"/>
    <x v="0"/>
    <s v="Brazil"/>
    <x v="36"/>
    <n v="0"/>
  </r>
  <r>
    <s v="BASE"/>
    <s v="BaseLine"/>
    <s v="PL_Dummy"/>
    <m/>
    <m/>
    <m/>
    <x v="40"/>
    <x v="1"/>
    <s v="Brazil"/>
    <x v="36"/>
    <n v="0"/>
  </r>
  <r>
    <s v="BASE"/>
    <s v="BaseLine"/>
    <s v="PL_Dummy"/>
    <m/>
    <m/>
    <m/>
    <x v="40"/>
    <x v="2"/>
    <s v="Brazil"/>
    <x v="36"/>
    <n v="0"/>
  </r>
  <r>
    <s v="BASE"/>
    <s v="BaseLine"/>
    <s v="PL_Dummy"/>
    <m/>
    <m/>
    <m/>
    <x v="40"/>
    <x v="3"/>
    <s v="Brazil"/>
    <x v="36"/>
    <n v="0"/>
  </r>
  <r>
    <s v="BASE"/>
    <s v="BaseLine"/>
    <m/>
    <m/>
    <m/>
    <m/>
    <x v="41"/>
    <x v="0"/>
    <s v="Brazil"/>
    <x v="36"/>
    <n v="0"/>
  </r>
  <r>
    <s v="BASE"/>
    <s v="BaseLine"/>
    <m/>
    <m/>
    <m/>
    <m/>
    <x v="41"/>
    <x v="1"/>
    <s v="Brazil"/>
    <x v="36"/>
    <n v="0"/>
  </r>
  <r>
    <s v="BASE"/>
    <s v="BaseLine"/>
    <m/>
    <m/>
    <m/>
    <m/>
    <x v="41"/>
    <x v="2"/>
    <s v="Brazil"/>
    <x v="36"/>
    <n v="4415.5481189913698"/>
  </r>
  <r>
    <s v="BASE"/>
    <s v="BaseLine"/>
    <m/>
    <m/>
    <m/>
    <m/>
    <x v="41"/>
    <x v="3"/>
    <s v="Brazil"/>
    <x v="36"/>
    <n v="0"/>
  </r>
  <r>
    <s v="BASE"/>
    <s v="BaseLine"/>
    <m/>
    <m/>
    <m/>
    <m/>
    <x v="42"/>
    <x v="0"/>
    <s v="Brazil"/>
    <x v="36"/>
    <n v="0"/>
  </r>
  <r>
    <s v="BASE"/>
    <s v="BaseLine"/>
    <m/>
    <m/>
    <m/>
    <m/>
    <x v="42"/>
    <x v="1"/>
    <s v="Brazil"/>
    <x v="36"/>
    <n v="0"/>
  </r>
  <r>
    <s v="BASE"/>
    <s v="BaseLine"/>
    <m/>
    <m/>
    <m/>
    <m/>
    <x v="42"/>
    <x v="2"/>
    <s v="Brazil"/>
    <x v="36"/>
    <n v="2389.2411719730799"/>
  </r>
  <r>
    <s v="BASE"/>
    <s v="BaseLine"/>
    <m/>
    <m/>
    <m/>
    <m/>
    <x v="42"/>
    <x v="3"/>
    <s v="Brazil"/>
    <x v="36"/>
    <n v="0"/>
  </r>
  <r>
    <s v="BASE"/>
    <s v="BaseLine"/>
    <m/>
    <m/>
    <m/>
    <m/>
    <x v="43"/>
    <x v="0"/>
    <s v="Brazil"/>
    <x v="36"/>
    <n v="0"/>
  </r>
  <r>
    <s v="BASE"/>
    <s v="BaseLine"/>
    <m/>
    <m/>
    <m/>
    <m/>
    <x v="43"/>
    <x v="1"/>
    <s v="Brazil"/>
    <x v="36"/>
    <n v="0"/>
  </r>
  <r>
    <s v="BASE"/>
    <s v="BaseLine"/>
    <m/>
    <m/>
    <m/>
    <m/>
    <x v="43"/>
    <x v="2"/>
    <s v="Brazil"/>
    <x v="36"/>
    <n v="0"/>
  </r>
  <r>
    <s v="BASE"/>
    <s v="BaseLine"/>
    <m/>
    <m/>
    <m/>
    <m/>
    <x v="43"/>
    <x v="3"/>
    <s v="Brazil"/>
    <x v="36"/>
    <n v="0"/>
  </r>
  <r>
    <s v="INCREMENTAL"/>
    <s v="Media"/>
    <m/>
    <m/>
    <m/>
    <m/>
    <x v="44"/>
    <x v="0"/>
    <s v="Brazil"/>
    <x v="36"/>
    <n v="0"/>
  </r>
  <r>
    <s v="INCREMENTAL"/>
    <s v="Media"/>
    <m/>
    <m/>
    <m/>
    <m/>
    <x v="44"/>
    <x v="1"/>
    <s v="Brazil"/>
    <x v="36"/>
    <n v="0"/>
  </r>
  <r>
    <s v="INCREMENTAL"/>
    <s v="Media"/>
    <m/>
    <m/>
    <m/>
    <m/>
    <x v="44"/>
    <x v="2"/>
    <s v="Brazil"/>
    <x v="36"/>
    <n v="0"/>
  </r>
  <r>
    <s v="INCREMENTAL"/>
    <s v="Media"/>
    <m/>
    <m/>
    <m/>
    <m/>
    <x v="44"/>
    <x v="3"/>
    <s v="Brazil"/>
    <x v="36"/>
    <n v="0"/>
  </r>
  <r>
    <s v="INCREMENTAL"/>
    <s v="Media"/>
    <m/>
    <m/>
    <m/>
    <m/>
    <x v="45"/>
    <x v="0"/>
    <s v="Brazil"/>
    <x v="36"/>
    <n v="0"/>
  </r>
  <r>
    <s v="INCREMENTAL"/>
    <s v="Media"/>
    <m/>
    <m/>
    <m/>
    <m/>
    <x v="45"/>
    <x v="1"/>
    <s v="Brazil"/>
    <x v="36"/>
    <n v="0"/>
  </r>
  <r>
    <s v="INCREMENTAL"/>
    <s v="Media"/>
    <m/>
    <m/>
    <m/>
    <m/>
    <x v="45"/>
    <x v="2"/>
    <s v="Brazil"/>
    <x v="36"/>
    <n v="0"/>
  </r>
  <r>
    <s v="INCREMENTAL"/>
    <s v="Media"/>
    <m/>
    <m/>
    <m/>
    <m/>
    <x v="45"/>
    <x v="3"/>
    <s v="Brazil"/>
    <x v="36"/>
    <n v="0"/>
  </r>
  <r>
    <s v="BASE"/>
    <s v="BaseLine"/>
    <m/>
    <m/>
    <m/>
    <m/>
    <x v="46"/>
    <x v="0"/>
    <s v="Brazil"/>
    <x v="36"/>
    <n v="0"/>
  </r>
  <r>
    <s v="BASE"/>
    <s v="BaseLine"/>
    <m/>
    <m/>
    <m/>
    <m/>
    <x v="46"/>
    <x v="1"/>
    <s v="Brazil"/>
    <x v="36"/>
    <n v="0"/>
  </r>
  <r>
    <s v="BASE"/>
    <s v="BaseLine"/>
    <m/>
    <m/>
    <m/>
    <m/>
    <x v="46"/>
    <x v="2"/>
    <s v="Brazil"/>
    <x v="36"/>
    <n v="0"/>
  </r>
  <r>
    <s v="BASE"/>
    <s v="BaseLine"/>
    <m/>
    <m/>
    <m/>
    <m/>
    <x v="46"/>
    <x v="3"/>
    <s v="Brazil"/>
    <x v="36"/>
    <n v="0"/>
  </r>
  <r>
    <s v="INCREMENTAL"/>
    <s v="Media"/>
    <m/>
    <m/>
    <m/>
    <m/>
    <x v="47"/>
    <x v="0"/>
    <s v="Brazil"/>
    <x v="36"/>
    <n v="0"/>
  </r>
  <r>
    <s v="INCREMENTAL"/>
    <s v="Media"/>
    <m/>
    <m/>
    <m/>
    <m/>
    <x v="47"/>
    <x v="1"/>
    <s v="Brazil"/>
    <x v="36"/>
    <n v="0"/>
  </r>
  <r>
    <s v="INCREMENTAL"/>
    <s v="Media"/>
    <m/>
    <m/>
    <m/>
    <m/>
    <x v="47"/>
    <x v="2"/>
    <s v="Brazil"/>
    <x v="36"/>
    <n v="0"/>
  </r>
  <r>
    <s v="INCREMENTAL"/>
    <s v="Media"/>
    <m/>
    <m/>
    <m/>
    <m/>
    <x v="47"/>
    <x v="3"/>
    <s v="Brazil"/>
    <x v="36"/>
    <n v="0"/>
  </r>
  <r>
    <s v="INCREMENTAL"/>
    <s v="Media"/>
    <m/>
    <m/>
    <m/>
    <m/>
    <x v="48"/>
    <x v="0"/>
    <s v="Brazil"/>
    <x v="36"/>
    <n v="0"/>
  </r>
  <r>
    <s v="INCREMENTAL"/>
    <s v="Media"/>
    <m/>
    <m/>
    <m/>
    <m/>
    <x v="48"/>
    <x v="1"/>
    <s v="Brazil"/>
    <x v="36"/>
    <n v="0"/>
  </r>
  <r>
    <s v="INCREMENTAL"/>
    <s v="Media"/>
    <m/>
    <m/>
    <m/>
    <m/>
    <x v="48"/>
    <x v="2"/>
    <s v="Brazil"/>
    <x v="36"/>
    <n v="0"/>
  </r>
  <r>
    <s v="INCREMENTAL"/>
    <s v="Media"/>
    <m/>
    <m/>
    <m/>
    <m/>
    <x v="48"/>
    <x v="3"/>
    <s v="Brazil"/>
    <x v="36"/>
    <n v="0"/>
  </r>
  <r>
    <s v="INCREMENTAL"/>
    <s v="Media"/>
    <m/>
    <m/>
    <m/>
    <m/>
    <x v="49"/>
    <x v="0"/>
    <s v="Brazil"/>
    <x v="36"/>
    <n v="0"/>
  </r>
  <r>
    <s v="INCREMENTAL"/>
    <s v="Media"/>
    <m/>
    <m/>
    <m/>
    <m/>
    <x v="49"/>
    <x v="1"/>
    <s v="Brazil"/>
    <x v="36"/>
    <n v="0"/>
  </r>
  <r>
    <s v="INCREMENTAL"/>
    <s v="Media"/>
    <m/>
    <m/>
    <m/>
    <m/>
    <x v="49"/>
    <x v="2"/>
    <s v="Brazil"/>
    <x v="36"/>
    <n v="0"/>
  </r>
  <r>
    <s v="INCREMENTAL"/>
    <s v="Media"/>
    <m/>
    <m/>
    <m/>
    <m/>
    <x v="49"/>
    <x v="3"/>
    <s v="Brazil"/>
    <x v="36"/>
    <n v="0"/>
  </r>
  <r>
    <s v="BASE"/>
    <s v="BaseLine"/>
    <m/>
    <m/>
    <m/>
    <m/>
    <x v="50"/>
    <x v="0"/>
    <s v="Brazil"/>
    <x v="36"/>
    <n v="0"/>
  </r>
  <r>
    <s v="BASE"/>
    <s v="BaseLine"/>
    <m/>
    <m/>
    <m/>
    <m/>
    <x v="50"/>
    <x v="1"/>
    <s v="Brazil"/>
    <x v="36"/>
    <n v="0"/>
  </r>
  <r>
    <s v="BASE"/>
    <s v="BaseLine"/>
    <m/>
    <m/>
    <m/>
    <m/>
    <x v="50"/>
    <x v="2"/>
    <s v="Brazil"/>
    <x v="36"/>
    <n v="0"/>
  </r>
  <r>
    <s v="BASE"/>
    <s v="BaseLine"/>
    <m/>
    <m/>
    <m/>
    <m/>
    <x v="50"/>
    <x v="3"/>
    <s v="Brazil"/>
    <x v="36"/>
    <n v="0"/>
  </r>
  <r>
    <s v="BASE"/>
    <s v="BaseLine"/>
    <m/>
    <m/>
    <m/>
    <m/>
    <x v="51"/>
    <x v="0"/>
    <s v="Brazil"/>
    <x v="36"/>
    <n v="0"/>
  </r>
  <r>
    <s v="BASE"/>
    <s v="BaseLine"/>
    <m/>
    <m/>
    <m/>
    <m/>
    <x v="51"/>
    <x v="1"/>
    <s v="Brazil"/>
    <x v="36"/>
    <n v="0"/>
  </r>
  <r>
    <s v="BASE"/>
    <s v="BaseLine"/>
    <m/>
    <m/>
    <m/>
    <m/>
    <x v="51"/>
    <x v="2"/>
    <s v="Brazil"/>
    <x v="36"/>
    <n v="0"/>
  </r>
  <r>
    <s v="BASE"/>
    <s v="BaseLine"/>
    <m/>
    <m/>
    <m/>
    <m/>
    <x v="51"/>
    <x v="3"/>
    <s v="Brazil"/>
    <x v="36"/>
    <n v="0"/>
  </r>
  <r>
    <s v="INCREMENTAL"/>
    <s v="Media"/>
    <m/>
    <m/>
    <m/>
    <m/>
    <x v="52"/>
    <x v="0"/>
    <s v="Brazil"/>
    <x v="36"/>
    <n v="0"/>
  </r>
  <r>
    <s v="INCREMENTAL"/>
    <s v="Media"/>
    <m/>
    <m/>
    <m/>
    <m/>
    <x v="52"/>
    <x v="1"/>
    <s v="Brazil"/>
    <x v="36"/>
    <n v="0"/>
  </r>
  <r>
    <s v="INCREMENTAL"/>
    <s v="Media"/>
    <m/>
    <m/>
    <m/>
    <m/>
    <x v="52"/>
    <x v="2"/>
    <s v="Brazil"/>
    <x v="36"/>
    <n v="0"/>
  </r>
  <r>
    <s v="INCREMENTAL"/>
    <s v="Media"/>
    <m/>
    <m/>
    <m/>
    <m/>
    <x v="52"/>
    <x v="3"/>
    <s v="Brazil"/>
    <x v="36"/>
    <n v="0"/>
  </r>
  <r>
    <s v="BASE"/>
    <s v="BaseLine"/>
    <m/>
    <m/>
    <m/>
    <m/>
    <x v="53"/>
    <x v="0"/>
    <s v="Brazil"/>
    <x v="36"/>
    <n v="-106.896217564167"/>
  </r>
  <r>
    <s v="BASE"/>
    <s v="BaseLine"/>
    <m/>
    <m/>
    <m/>
    <m/>
    <x v="53"/>
    <x v="1"/>
    <s v="Brazil"/>
    <x v="36"/>
    <n v="-78.280676091196398"/>
  </r>
  <r>
    <s v="BASE"/>
    <s v="BaseLine"/>
    <m/>
    <m/>
    <m/>
    <m/>
    <x v="53"/>
    <x v="2"/>
    <s v="Brazil"/>
    <x v="36"/>
    <n v="-146.06866894502201"/>
  </r>
  <r>
    <s v="BASE"/>
    <s v="BaseLine"/>
    <m/>
    <m/>
    <m/>
    <m/>
    <x v="53"/>
    <x v="3"/>
    <s v="Brazil"/>
    <x v="36"/>
    <n v="-77.324862227164999"/>
  </r>
  <r>
    <s v="BASE"/>
    <s v="BaseLine"/>
    <m/>
    <m/>
    <m/>
    <m/>
    <x v="54"/>
    <x v="0"/>
    <s v="Brazil"/>
    <x v="36"/>
    <n v="-526.70675186015706"/>
  </r>
  <r>
    <s v="BASE"/>
    <s v="BaseLine"/>
    <m/>
    <m/>
    <m/>
    <m/>
    <x v="54"/>
    <x v="1"/>
    <s v="Brazil"/>
    <x v="36"/>
    <n v="-2629.00067100971"/>
  </r>
  <r>
    <s v="BASE"/>
    <s v="BaseLine"/>
    <m/>
    <m/>
    <m/>
    <m/>
    <x v="54"/>
    <x v="2"/>
    <s v="Brazil"/>
    <x v="36"/>
    <n v="-2853.3302538810999"/>
  </r>
  <r>
    <s v="BASE"/>
    <s v="BaseLine"/>
    <m/>
    <m/>
    <m/>
    <m/>
    <x v="54"/>
    <x v="3"/>
    <s v="Brazil"/>
    <x v="36"/>
    <n v="-508.635850855412"/>
  </r>
  <r>
    <s v="INCREMENTAL"/>
    <s v="Media"/>
    <m/>
    <m/>
    <m/>
    <m/>
    <x v="0"/>
    <x v="0"/>
    <s v="Brazil"/>
    <x v="37"/>
    <n v="0"/>
  </r>
  <r>
    <s v="INCREMENTAL"/>
    <s v="Media"/>
    <m/>
    <m/>
    <m/>
    <m/>
    <x v="0"/>
    <x v="1"/>
    <s v="Brazil"/>
    <x v="37"/>
    <n v="0"/>
  </r>
  <r>
    <s v="INCREMENTAL"/>
    <s v="Media"/>
    <m/>
    <m/>
    <m/>
    <m/>
    <x v="0"/>
    <x v="2"/>
    <s v="Brazil"/>
    <x v="37"/>
    <n v="0"/>
  </r>
  <r>
    <s v="INCREMENTAL"/>
    <s v="Media"/>
    <m/>
    <m/>
    <m/>
    <m/>
    <x v="0"/>
    <x v="3"/>
    <s v="Brazil"/>
    <x v="37"/>
    <n v="0"/>
  </r>
  <r>
    <s v="INCREMENTAL"/>
    <s v="Media"/>
    <m/>
    <m/>
    <m/>
    <m/>
    <x v="1"/>
    <x v="0"/>
    <s v="Brazil"/>
    <x v="37"/>
    <n v="0"/>
  </r>
  <r>
    <s v="INCREMENTAL"/>
    <s v="Media"/>
    <m/>
    <m/>
    <m/>
    <m/>
    <x v="1"/>
    <x v="1"/>
    <s v="Brazil"/>
    <x v="37"/>
    <n v="0"/>
  </r>
  <r>
    <s v="INCREMENTAL"/>
    <s v="Media"/>
    <m/>
    <m/>
    <m/>
    <m/>
    <x v="1"/>
    <x v="2"/>
    <s v="Brazil"/>
    <x v="37"/>
    <n v="0"/>
  </r>
  <r>
    <s v="INCREMENTAL"/>
    <s v="Media"/>
    <m/>
    <m/>
    <m/>
    <m/>
    <x v="1"/>
    <x v="3"/>
    <s v="Brazil"/>
    <x v="37"/>
    <n v="0"/>
  </r>
  <r>
    <s v="INCREMENTAL"/>
    <s v="Media"/>
    <m/>
    <m/>
    <m/>
    <m/>
    <x v="2"/>
    <x v="0"/>
    <s v="Brazil"/>
    <x v="37"/>
    <n v="0"/>
  </r>
  <r>
    <s v="INCREMENTAL"/>
    <s v="Media"/>
    <m/>
    <m/>
    <m/>
    <m/>
    <x v="2"/>
    <x v="1"/>
    <s v="Brazil"/>
    <x v="37"/>
    <n v="0"/>
  </r>
  <r>
    <s v="INCREMENTAL"/>
    <s v="Media"/>
    <m/>
    <m/>
    <m/>
    <m/>
    <x v="2"/>
    <x v="2"/>
    <s v="Brazil"/>
    <x v="37"/>
    <n v="0"/>
  </r>
  <r>
    <s v="INCREMENTAL"/>
    <s v="Media"/>
    <m/>
    <m/>
    <m/>
    <m/>
    <x v="2"/>
    <x v="3"/>
    <s v="Brazil"/>
    <x v="37"/>
    <n v="0"/>
  </r>
  <r>
    <s v="BASE"/>
    <s v="BaseLine"/>
    <m/>
    <m/>
    <m/>
    <m/>
    <x v="3"/>
    <x v="0"/>
    <s v="Brazil"/>
    <x v="37"/>
    <n v="0"/>
  </r>
  <r>
    <s v="BASE"/>
    <s v="BaseLine"/>
    <m/>
    <m/>
    <m/>
    <m/>
    <x v="3"/>
    <x v="1"/>
    <s v="Brazil"/>
    <x v="37"/>
    <n v="0"/>
  </r>
  <r>
    <s v="BASE"/>
    <s v="BaseLine"/>
    <m/>
    <m/>
    <m/>
    <m/>
    <x v="3"/>
    <x v="2"/>
    <s v="Brazil"/>
    <x v="37"/>
    <n v="0"/>
  </r>
  <r>
    <s v="BASE"/>
    <s v="BaseLine"/>
    <m/>
    <m/>
    <m/>
    <m/>
    <x v="3"/>
    <x v="3"/>
    <s v="Brazil"/>
    <x v="37"/>
    <n v="0"/>
  </r>
  <r>
    <s v="BASE"/>
    <s v="BaseLine"/>
    <m/>
    <m/>
    <m/>
    <m/>
    <x v="4"/>
    <x v="0"/>
    <s v="Brazil"/>
    <x v="37"/>
    <n v="0"/>
  </r>
  <r>
    <s v="BASE"/>
    <s v="BaseLine"/>
    <m/>
    <m/>
    <m/>
    <m/>
    <x v="4"/>
    <x v="1"/>
    <s v="Brazil"/>
    <x v="37"/>
    <n v="0"/>
  </r>
  <r>
    <s v="BASE"/>
    <s v="BaseLine"/>
    <m/>
    <m/>
    <m/>
    <m/>
    <x v="4"/>
    <x v="2"/>
    <s v="Brazil"/>
    <x v="37"/>
    <n v="0"/>
  </r>
  <r>
    <s v="BASE"/>
    <s v="BaseLine"/>
    <m/>
    <m/>
    <m/>
    <m/>
    <x v="4"/>
    <x v="3"/>
    <s v="Brazil"/>
    <x v="37"/>
    <n v="0"/>
  </r>
  <r>
    <s v="BASE"/>
    <s v="BaseLine"/>
    <m/>
    <m/>
    <m/>
    <m/>
    <x v="5"/>
    <x v="0"/>
    <s v="Brazil"/>
    <x v="37"/>
    <n v="0"/>
  </r>
  <r>
    <s v="BASE"/>
    <s v="BaseLine"/>
    <m/>
    <m/>
    <m/>
    <m/>
    <x v="5"/>
    <x v="1"/>
    <s v="Brazil"/>
    <x v="37"/>
    <n v="0"/>
  </r>
  <r>
    <s v="BASE"/>
    <s v="BaseLine"/>
    <m/>
    <m/>
    <m/>
    <m/>
    <x v="5"/>
    <x v="2"/>
    <s v="Brazil"/>
    <x v="37"/>
    <n v="0"/>
  </r>
  <r>
    <s v="BASE"/>
    <s v="BaseLine"/>
    <m/>
    <m/>
    <m/>
    <m/>
    <x v="5"/>
    <x v="3"/>
    <s v="Brazil"/>
    <x v="37"/>
    <n v="0"/>
  </r>
  <r>
    <s v="BASE"/>
    <s v="BaseLine"/>
    <m/>
    <m/>
    <m/>
    <m/>
    <x v="6"/>
    <x v="0"/>
    <s v="Brazil"/>
    <x v="37"/>
    <n v="0"/>
  </r>
  <r>
    <s v="BASE"/>
    <s v="BaseLine"/>
    <m/>
    <m/>
    <m/>
    <m/>
    <x v="6"/>
    <x v="1"/>
    <s v="Brazil"/>
    <x v="37"/>
    <n v="0"/>
  </r>
  <r>
    <s v="BASE"/>
    <s v="BaseLine"/>
    <m/>
    <m/>
    <m/>
    <m/>
    <x v="6"/>
    <x v="2"/>
    <s v="Brazil"/>
    <x v="37"/>
    <n v="0"/>
  </r>
  <r>
    <s v="BASE"/>
    <s v="BaseLine"/>
    <m/>
    <m/>
    <m/>
    <m/>
    <x v="6"/>
    <x v="3"/>
    <s v="Brazil"/>
    <x v="37"/>
    <n v="0"/>
  </r>
  <r>
    <s v="BASE"/>
    <s v="BaseLine"/>
    <m/>
    <m/>
    <m/>
    <m/>
    <x v="7"/>
    <x v="0"/>
    <s v="Brazil"/>
    <x v="37"/>
    <n v="0"/>
  </r>
  <r>
    <s v="BASE"/>
    <s v="BaseLine"/>
    <m/>
    <m/>
    <m/>
    <m/>
    <x v="7"/>
    <x v="1"/>
    <s v="Brazil"/>
    <x v="37"/>
    <n v="0"/>
  </r>
  <r>
    <s v="BASE"/>
    <s v="BaseLine"/>
    <m/>
    <m/>
    <m/>
    <m/>
    <x v="7"/>
    <x v="2"/>
    <s v="Brazil"/>
    <x v="37"/>
    <n v="0"/>
  </r>
  <r>
    <s v="BASE"/>
    <s v="BaseLine"/>
    <m/>
    <m/>
    <m/>
    <m/>
    <x v="7"/>
    <x v="3"/>
    <s v="Brazil"/>
    <x v="37"/>
    <n v="0"/>
  </r>
  <r>
    <s v="BASE"/>
    <s v="BaseLine"/>
    <m/>
    <m/>
    <m/>
    <m/>
    <x v="8"/>
    <x v="0"/>
    <s v="Brazil"/>
    <x v="37"/>
    <n v="875.78267573743904"/>
  </r>
  <r>
    <s v="BASE"/>
    <s v="BaseLine"/>
    <m/>
    <m/>
    <m/>
    <m/>
    <x v="8"/>
    <x v="1"/>
    <s v="Brazil"/>
    <x v="37"/>
    <n v="0"/>
  </r>
  <r>
    <s v="BASE"/>
    <s v="BaseLine"/>
    <m/>
    <m/>
    <m/>
    <m/>
    <x v="8"/>
    <x v="2"/>
    <s v="Brazil"/>
    <x v="37"/>
    <n v="0"/>
  </r>
  <r>
    <s v="BASE"/>
    <s v="BaseLine"/>
    <m/>
    <m/>
    <m/>
    <m/>
    <x v="8"/>
    <x v="3"/>
    <s v="Brazil"/>
    <x v="37"/>
    <n v="0"/>
  </r>
  <r>
    <s v="INCREMENTAL"/>
    <s v="Media"/>
    <m/>
    <m/>
    <m/>
    <m/>
    <x v="9"/>
    <x v="0"/>
    <s v="Brazil"/>
    <x v="37"/>
    <n v="0"/>
  </r>
  <r>
    <s v="INCREMENTAL"/>
    <s v="Media"/>
    <m/>
    <m/>
    <m/>
    <m/>
    <x v="9"/>
    <x v="1"/>
    <s v="Brazil"/>
    <x v="37"/>
    <n v="0"/>
  </r>
  <r>
    <s v="INCREMENTAL"/>
    <s v="Media"/>
    <m/>
    <m/>
    <m/>
    <m/>
    <x v="9"/>
    <x v="2"/>
    <s v="Brazil"/>
    <x v="37"/>
    <n v="0"/>
  </r>
  <r>
    <s v="INCREMENTAL"/>
    <s v="Media"/>
    <m/>
    <m/>
    <m/>
    <m/>
    <x v="9"/>
    <x v="3"/>
    <s v="Brazil"/>
    <x v="37"/>
    <n v="0"/>
  </r>
  <r>
    <s v="BASE"/>
    <s v="Price"/>
    <m/>
    <m/>
    <m/>
    <m/>
    <x v="10"/>
    <x v="0"/>
    <s v="Brazil"/>
    <x v="37"/>
    <n v="-1187.63708073099"/>
  </r>
  <r>
    <s v="BASE"/>
    <s v="Price"/>
    <m/>
    <m/>
    <m/>
    <m/>
    <x v="10"/>
    <x v="1"/>
    <s v="Brazil"/>
    <x v="37"/>
    <n v="0"/>
  </r>
  <r>
    <s v="BASE"/>
    <s v="Price"/>
    <m/>
    <m/>
    <m/>
    <m/>
    <x v="10"/>
    <x v="2"/>
    <s v="Brazil"/>
    <x v="37"/>
    <n v="0"/>
  </r>
  <r>
    <s v="BASE"/>
    <s v="Price"/>
    <m/>
    <m/>
    <m/>
    <m/>
    <x v="10"/>
    <x v="3"/>
    <s v="Brazil"/>
    <x v="37"/>
    <n v="0"/>
  </r>
  <r>
    <s v="BASE"/>
    <s v="Price"/>
    <m/>
    <m/>
    <m/>
    <m/>
    <x v="11"/>
    <x v="0"/>
    <s v="Brazil"/>
    <x v="37"/>
    <n v="0"/>
  </r>
  <r>
    <s v="BASE"/>
    <s v="Price"/>
    <m/>
    <m/>
    <m/>
    <m/>
    <x v="11"/>
    <x v="1"/>
    <s v="Brazil"/>
    <x v="37"/>
    <n v="0"/>
  </r>
  <r>
    <s v="BASE"/>
    <s v="Price"/>
    <m/>
    <m/>
    <m/>
    <m/>
    <x v="11"/>
    <x v="2"/>
    <s v="Brazil"/>
    <x v="37"/>
    <n v="0"/>
  </r>
  <r>
    <s v="BASE"/>
    <s v="Price"/>
    <m/>
    <m/>
    <m/>
    <m/>
    <x v="11"/>
    <x v="3"/>
    <s v="Brazil"/>
    <x v="37"/>
    <n v="0"/>
  </r>
  <r>
    <s v="BASE"/>
    <s v="BaseLine"/>
    <m/>
    <m/>
    <m/>
    <m/>
    <x v="12"/>
    <x v="0"/>
    <s v="Brazil"/>
    <x v="37"/>
    <n v="423.85373013261602"/>
  </r>
  <r>
    <s v="BASE"/>
    <s v="BaseLine"/>
    <m/>
    <m/>
    <m/>
    <m/>
    <x v="12"/>
    <x v="1"/>
    <s v="Brazil"/>
    <x v="37"/>
    <n v="764.10562865472104"/>
  </r>
  <r>
    <s v="BASE"/>
    <s v="BaseLine"/>
    <m/>
    <m/>
    <m/>
    <m/>
    <x v="12"/>
    <x v="2"/>
    <s v="Brazil"/>
    <x v="37"/>
    <n v="936.75462680128396"/>
  </r>
  <r>
    <s v="BASE"/>
    <s v="BaseLine"/>
    <m/>
    <m/>
    <m/>
    <m/>
    <x v="12"/>
    <x v="3"/>
    <s v="Brazil"/>
    <x v="37"/>
    <n v="24.810970271371001"/>
  </r>
  <r>
    <s v="INCREMENTAL"/>
    <s v="Media"/>
    <m/>
    <m/>
    <m/>
    <m/>
    <x v="13"/>
    <x v="0"/>
    <s v="Brazil"/>
    <x v="37"/>
    <n v="174.80411252513599"/>
  </r>
  <r>
    <s v="INCREMENTAL"/>
    <s v="Media"/>
    <m/>
    <m/>
    <m/>
    <m/>
    <x v="13"/>
    <x v="1"/>
    <s v="Brazil"/>
    <x v="37"/>
    <n v="216.547300752388"/>
  </r>
  <r>
    <s v="INCREMENTAL"/>
    <s v="Media"/>
    <m/>
    <m/>
    <m/>
    <m/>
    <x v="13"/>
    <x v="2"/>
    <s v="Brazil"/>
    <x v="37"/>
    <n v="192.47530623214101"/>
  </r>
  <r>
    <s v="INCREMENTAL"/>
    <s v="Media"/>
    <m/>
    <m/>
    <m/>
    <m/>
    <x v="13"/>
    <x v="3"/>
    <s v="Brazil"/>
    <x v="37"/>
    <n v="0"/>
  </r>
  <r>
    <s v="INCREMENTAL"/>
    <s v="Media"/>
    <m/>
    <m/>
    <m/>
    <m/>
    <x v="14"/>
    <x v="0"/>
    <s v="Brazil"/>
    <x v="37"/>
    <n v="0"/>
  </r>
  <r>
    <s v="INCREMENTAL"/>
    <s v="Media"/>
    <m/>
    <m/>
    <m/>
    <m/>
    <x v="14"/>
    <x v="1"/>
    <s v="Brazil"/>
    <x v="37"/>
    <n v="0"/>
  </r>
  <r>
    <s v="INCREMENTAL"/>
    <s v="Media"/>
    <m/>
    <m/>
    <m/>
    <m/>
    <x v="14"/>
    <x v="2"/>
    <s v="Brazil"/>
    <x v="37"/>
    <n v="0"/>
  </r>
  <r>
    <s v="INCREMENTAL"/>
    <s v="Media"/>
    <m/>
    <m/>
    <m/>
    <m/>
    <x v="14"/>
    <x v="3"/>
    <s v="Brazil"/>
    <x v="37"/>
    <n v="0"/>
  </r>
  <r>
    <s v="INCREMENTAL"/>
    <s v="Media"/>
    <m/>
    <m/>
    <m/>
    <m/>
    <x v="15"/>
    <x v="0"/>
    <s v="Brazil"/>
    <x v="37"/>
    <n v="13.8780451370255"/>
  </r>
  <r>
    <s v="INCREMENTAL"/>
    <s v="Media"/>
    <m/>
    <m/>
    <m/>
    <m/>
    <x v="15"/>
    <x v="1"/>
    <s v="Brazil"/>
    <x v="37"/>
    <n v="12.8427937566321"/>
  </r>
  <r>
    <s v="INCREMENTAL"/>
    <s v="Media"/>
    <m/>
    <m/>
    <m/>
    <m/>
    <x v="15"/>
    <x v="2"/>
    <s v="Brazil"/>
    <x v="37"/>
    <n v="8.7611377554505392"/>
  </r>
  <r>
    <s v="INCREMENTAL"/>
    <s v="Media"/>
    <m/>
    <m/>
    <m/>
    <m/>
    <x v="15"/>
    <x v="3"/>
    <s v="Brazil"/>
    <x v="37"/>
    <n v="0"/>
  </r>
  <r>
    <s v="INCREMENTAL"/>
    <s v="Media"/>
    <m/>
    <m/>
    <m/>
    <m/>
    <x v="16"/>
    <x v="0"/>
    <s v="Brazil"/>
    <x v="37"/>
    <n v="0"/>
  </r>
  <r>
    <s v="INCREMENTAL"/>
    <s v="Media"/>
    <m/>
    <m/>
    <m/>
    <m/>
    <x v="16"/>
    <x v="1"/>
    <s v="Brazil"/>
    <x v="37"/>
    <n v="0"/>
  </r>
  <r>
    <s v="INCREMENTAL"/>
    <s v="Media"/>
    <m/>
    <m/>
    <m/>
    <m/>
    <x v="16"/>
    <x v="2"/>
    <s v="Brazil"/>
    <x v="37"/>
    <n v="0"/>
  </r>
  <r>
    <s v="INCREMENTAL"/>
    <s v="Media"/>
    <m/>
    <m/>
    <m/>
    <m/>
    <x v="16"/>
    <x v="3"/>
    <s v="Brazil"/>
    <x v="37"/>
    <n v="0"/>
  </r>
  <r>
    <s v="INCREMENTAL"/>
    <s v="Media"/>
    <m/>
    <m/>
    <m/>
    <m/>
    <x v="17"/>
    <x v="0"/>
    <s v="Brazil"/>
    <x v="37"/>
    <n v="453.61021213885402"/>
  </r>
  <r>
    <s v="INCREMENTAL"/>
    <s v="Media"/>
    <m/>
    <m/>
    <m/>
    <m/>
    <x v="17"/>
    <x v="1"/>
    <s v="Brazil"/>
    <x v="37"/>
    <n v="278.13584808531903"/>
  </r>
  <r>
    <s v="INCREMENTAL"/>
    <s v="Media"/>
    <m/>
    <m/>
    <m/>
    <m/>
    <x v="17"/>
    <x v="2"/>
    <s v="Brazil"/>
    <x v="37"/>
    <n v="279.15257646156999"/>
  </r>
  <r>
    <s v="INCREMENTAL"/>
    <s v="Media"/>
    <m/>
    <m/>
    <m/>
    <m/>
    <x v="17"/>
    <x v="3"/>
    <s v="Brazil"/>
    <x v="37"/>
    <n v="0"/>
  </r>
  <r>
    <s v="INCREMENTAL"/>
    <s v="Media"/>
    <m/>
    <m/>
    <m/>
    <m/>
    <x v="18"/>
    <x v="0"/>
    <s v="Brazil"/>
    <x v="37"/>
    <n v="0"/>
  </r>
  <r>
    <s v="INCREMENTAL"/>
    <s v="Media"/>
    <m/>
    <m/>
    <m/>
    <m/>
    <x v="18"/>
    <x v="1"/>
    <s v="Brazil"/>
    <x v="37"/>
    <n v="0"/>
  </r>
  <r>
    <s v="INCREMENTAL"/>
    <s v="Media"/>
    <m/>
    <m/>
    <m/>
    <m/>
    <x v="18"/>
    <x v="2"/>
    <s v="Brazil"/>
    <x v="37"/>
    <n v="0"/>
  </r>
  <r>
    <s v="INCREMENTAL"/>
    <s v="Media"/>
    <m/>
    <m/>
    <m/>
    <m/>
    <x v="18"/>
    <x v="3"/>
    <s v="Brazil"/>
    <x v="37"/>
    <n v="0"/>
  </r>
  <r>
    <s v="INCREMENTAL"/>
    <s v="Media"/>
    <m/>
    <m/>
    <m/>
    <m/>
    <x v="19"/>
    <x v="0"/>
    <s v="Brazil"/>
    <x v="37"/>
    <n v="62.899172348352302"/>
  </r>
  <r>
    <s v="INCREMENTAL"/>
    <s v="Media"/>
    <m/>
    <m/>
    <m/>
    <m/>
    <x v="19"/>
    <x v="1"/>
    <s v="Brazil"/>
    <x v="37"/>
    <n v="71.524152594713101"/>
  </r>
  <r>
    <s v="INCREMENTAL"/>
    <s v="Media"/>
    <m/>
    <m/>
    <m/>
    <m/>
    <x v="19"/>
    <x v="2"/>
    <s v="Brazil"/>
    <x v="37"/>
    <n v="67.446025151851302"/>
  </r>
  <r>
    <s v="INCREMENTAL"/>
    <s v="Media"/>
    <m/>
    <m/>
    <m/>
    <m/>
    <x v="19"/>
    <x v="3"/>
    <s v="Brazil"/>
    <x v="37"/>
    <n v="0"/>
  </r>
  <r>
    <s v="INCREMENTAL"/>
    <s v="Media"/>
    <m/>
    <m/>
    <m/>
    <m/>
    <x v="20"/>
    <x v="0"/>
    <s v="Brazil"/>
    <x v="37"/>
    <n v="0"/>
  </r>
  <r>
    <s v="INCREMENTAL"/>
    <s v="Media"/>
    <m/>
    <m/>
    <m/>
    <m/>
    <x v="20"/>
    <x v="1"/>
    <s v="Brazil"/>
    <x v="37"/>
    <n v="0"/>
  </r>
  <r>
    <s v="INCREMENTAL"/>
    <s v="Media"/>
    <m/>
    <m/>
    <m/>
    <m/>
    <x v="20"/>
    <x v="2"/>
    <s v="Brazil"/>
    <x v="37"/>
    <n v="0"/>
  </r>
  <r>
    <s v="INCREMENTAL"/>
    <s v="Media"/>
    <m/>
    <m/>
    <m/>
    <m/>
    <x v="20"/>
    <x v="3"/>
    <s v="Brazil"/>
    <x v="37"/>
    <n v="0"/>
  </r>
  <r>
    <s v="INCREMENTAL"/>
    <s v="Media"/>
    <m/>
    <m/>
    <m/>
    <m/>
    <x v="21"/>
    <x v="0"/>
    <s v="Brazil"/>
    <x v="37"/>
    <n v="174.81159678336701"/>
  </r>
  <r>
    <s v="INCREMENTAL"/>
    <s v="Media"/>
    <m/>
    <m/>
    <m/>
    <m/>
    <x v="21"/>
    <x v="1"/>
    <s v="Brazil"/>
    <x v="37"/>
    <n v="170.73050844631101"/>
  </r>
  <r>
    <s v="INCREMENTAL"/>
    <s v="Media"/>
    <m/>
    <m/>
    <m/>
    <m/>
    <x v="21"/>
    <x v="2"/>
    <s v="Brazil"/>
    <x v="37"/>
    <n v="161.95697340062"/>
  </r>
  <r>
    <s v="INCREMENTAL"/>
    <s v="Media"/>
    <m/>
    <m/>
    <m/>
    <m/>
    <x v="21"/>
    <x v="3"/>
    <s v="Brazil"/>
    <x v="37"/>
    <n v="0"/>
  </r>
  <r>
    <s v="INCREMENTAL"/>
    <s v="Media"/>
    <m/>
    <m/>
    <m/>
    <m/>
    <x v="22"/>
    <x v="0"/>
    <s v="Brazil"/>
    <x v="37"/>
    <n v="0"/>
  </r>
  <r>
    <s v="INCREMENTAL"/>
    <s v="Media"/>
    <m/>
    <m/>
    <m/>
    <m/>
    <x v="22"/>
    <x v="1"/>
    <s v="Brazil"/>
    <x v="37"/>
    <n v="0"/>
  </r>
  <r>
    <s v="INCREMENTAL"/>
    <s v="Media"/>
    <m/>
    <m/>
    <m/>
    <m/>
    <x v="22"/>
    <x v="2"/>
    <s v="Brazil"/>
    <x v="37"/>
    <n v="0"/>
  </r>
  <r>
    <s v="INCREMENTAL"/>
    <s v="Media"/>
    <m/>
    <m/>
    <m/>
    <m/>
    <x v="22"/>
    <x v="3"/>
    <s v="Brazil"/>
    <x v="37"/>
    <n v="0"/>
  </r>
  <r>
    <s v="INCREMENTAL"/>
    <s v="Media"/>
    <m/>
    <m/>
    <m/>
    <m/>
    <x v="23"/>
    <x v="0"/>
    <s v="Brazil"/>
    <x v="37"/>
    <n v="0"/>
  </r>
  <r>
    <s v="INCREMENTAL"/>
    <s v="Media"/>
    <m/>
    <m/>
    <m/>
    <m/>
    <x v="23"/>
    <x v="1"/>
    <s v="Brazil"/>
    <x v="37"/>
    <n v="0"/>
  </r>
  <r>
    <s v="INCREMENTAL"/>
    <s v="Media"/>
    <m/>
    <m/>
    <m/>
    <m/>
    <x v="23"/>
    <x v="2"/>
    <s v="Brazil"/>
    <x v="37"/>
    <n v="0"/>
  </r>
  <r>
    <s v="INCREMENTAL"/>
    <s v="Media"/>
    <m/>
    <m/>
    <m/>
    <m/>
    <x v="23"/>
    <x v="3"/>
    <s v="Brazil"/>
    <x v="37"/>
    <n v="0"/>
  </r>
  <r>
    <s v="INCREMENTAL"/>
    <s v="Media"/>
    <m/>
    <m/>
    <m/>
    <m/>
    <x v="24"/>
    <x v="0"/>
    <s v="Brazil"/>
    <x v="37"/>
    <n v="0"/>
  </r>
  <r>
    <s v="INCREMENTAL"/>
    <s v="Media"/>
    <m/>
    <m/>
    <m/>
    <m/>
    <x v="24"/>
    <x v="1"/>
    <s v="Brazil"/>
    <x v="37"/>
    <n v="0"/>
  </r>
  <r>
    <s v="INCREMENTAL"/>
    <s v="Media"/>
    <m/>
    <m/>
    <m/>
    <m/>
    <x v="24"/>
    <x v="2"/>
    <s v="Brazil"/>
    <x v="37"/>
    <n v="0"/>
  </r>
  <r>
    <s v="INCREMENTAL"/>
    <s v="Media"/>
    <m/>
    <m/>
    <m/>
    <m/>
    <x v="24"/>
    <x v="3"/>
    <s v="Brazil"/>
    <x v="37"/>
    <n v="0"/>
  </r>
  <r>
    <s v="BASE"/>
    <s v="BaseLine"/>
    <m/>
    <m/>
    <m/>
    <m/>
    <x v="25"/>
    <x v="0"/>
    <s v="Brazil"/>
    <x v="37"/>
    <n v="0"/>
  </r>
  <r>
    <s v="BASE"/>
    <s v="BaseLine"/>
    <m/>
    <m/>
    <m/>
    <m/>
    <x v="25"/>
    <x v="1"/>
    <s v="Brazil"/>
    <x v="37"/>
    <n v="365.42390017154003"/>
  </r>
  <r>
    <s v="BASE"/>
    <s v="BaseLine"/>
    <m/>
    <m/>
    <m/>
    <m/>
    <x v="25"/>
    <x v="2"/>
    <s v="Brazil"/>
    <x v="37"/>
    <n v="0"/>
  </r>
  <r>
    <s v="BASE"/>
    <s v="BaseLine"/>
    <m/>
    <m/>
    <m/>
    <m/>
    <x v="25"/>
    <x v="3"/>
    <s v="Brazil"/>
    <x v="37"/>
    <n v="0"/>
  </r>
  <r>
    <s v="BASE"/>
    <s v="BaseLine"/>
    <m/>
    <m/>
    <m/>
    <m/>
    <x v="26"/>
    <x v="0"/>
    <s v="Brazil"/>
    <x v="37"/>
    <n v="0"/>
  </r>
  <r>
    <s v="BASE"/>
    <s v="BaseLine"/>
    <m/>
    <m/>
    <m/>
    <m/>
    <x v="26"/>
    <x v="1"/>
    <s v="Brazil"/>
    <x v="37"/>
    <n v="0"/>
  </r>
  <r>
    <s v="BASE"/>
    <s v="BaseLine"/>
    <m/>
    <m/>
    <m/>
    <m/>
    <x v="26"/>
    <x v="2"/>
    <s v="Brazil"/>
    <x v="37"/>
    <n v="0"/>
  </r>
  <r>
    <s v="BASE"/>
    <s v="BaseLine"/>
    <m/>
    <m/>
    <m/>
    <m/>
    <x v="26"/>
    <x v="3"/>
    <s v="Brazil"/>
    <x v="37"/>
    <n v="0"/>
  </r>
  <r>
    <s v="INCREMENTAL"/>
    <s v="Media"/>
    <m/>
    <m/>
    <m/>
    <m/>
    <x v="27"/>
    <x v="0"/>
    <s v="Brazil"/>
    <x v="37"/>
    <n v="0"/>
  </r>
  <r>
    <s v="INCREMENTAL"/>
    <s v="Media"/>
    <m/>
    <m/>
    <m/>
    <m/>
    <x v="27"/>
    <x v="1"/>
    <s v="Brazil"/>
    <x v="37"/>
    <n v="0"/>
  </r>
  <r>
    <s v="INCREMENTAL"/>
    <s v="Media"/>
    <m/>
    <m/>
    <m/>
    <m/>
    <x v="27"/>
    <x v="2"/>
    <s v="Brazil"/>
    <x v="37"/>
    <n v="0"/>
  </r>
  <r>
    <s v="INCREMENTAL"/>
    <s v="Media"/>
    <m/>
    <m/>
    <m/>
    <m/>
    <x v="27"/>
    <x v="3"/>
    <s v="Brazil"/>
    <x v="37"/>
    <n v="0"/>
  </r>
  <r>
    <s v="INCREMENTAL"/>
    <s v="Media"/>
    <m/>
    <m/>
    <m/>
    <m/>
    <x v="28"/>
    <x v="0"/>
    <s v="Brazil"/>
    <x v="37"/>
    <n v="0"/>
  </r>
  <r>
    <s v="INCREMENTAL"/>
    <s v="Media"/>
    <m/>
    <m/>
    <m/>
    <m/>
    <x v="28"/>
    <x v="1"/>
    <s v="Brazil"/>
    <x v="37"/>
    <n v="0"/>
  </r>
  <r>
    <s v="INCREMENTAL"/>
    <s v="Media"/>
    <m/>
    <m/>
    <m/>
    <m/>
    <x v="28"/>
    <x v="2"/>
    <s v="Brazil"/>
    <x v="37"/>
    <n v="0"/>
  </r>
  <r>
    <s v="INCREMENTAL"/>
    <s v="Media"/>
    <m/>
    <m/>
    <m/>
    <m/>
    <x v="28"/>
    <x v="3"/>
    <s v="Brazil"/>
    <x v="37"/>
    <n v="0"/>
  </r>
  <r>
    <s v="BASE"/>
    <s v="BaseLine"/>
    <m/>
    <m/>
    <m/>
    <m/>
    <x v="29"/>
    <x v="0"/>
    <s v="Brazil"/>
    <x v="37"/>
    <n v="0"/>
  </r>
  <r>
    <s v="BASE"/>
    <s v="BaseLine"/>
    <m/>
    <m/>
    <m/>
    <m/>
    <x v="29"/>
    <x v="1"/>
    <s v="Brazil"/>
    <x v="37"/>
    <n v="454.96277568171701"/>
  </r>
  <r>
    <s v="BASE"/>
    <s v="BaseLine"/>
    <m/>
    <m/>
    <m/>
    <m/>
    <x v="29"/>
    <x v="2"/>
    <s v="Brazil"/>
    <x v="37"/>
    <n v="0"/>
  </r>
  <r>
    <s v="BASE"/>
    <s v="BaseLine"/>
    <m/>
    <m/>
    <m/>
    <m/>
    <x v="29"/>
    <x v="3"/>
    <s v="Brazil"/>
    <x v="37"/>
    <n v="0"/>
  </r>
  <r>
    <s v="BASE"/>
    <s v="BaseLine"/>
    <m/>
    <m/>
    <m/>
    <m/>
    <x v="30"/>
    <x v="0"/>
    <s v="Brazil"/>
    <x v="37"/>
    <n v="0"/>
  </r>
  <r>
    <s v="BASE"/>
    <s v="BaseLine"/>
    <m/>
    <m/>
    <m/>
    <m/>
    <x v="30"/>
    <x v="1"/>
    <s v="Brazil"/>
    <x v="37"/>
    <n v="998.77843432770203"/>
  </r>
  <r>
    <s v="BASE"/>
    <s v="BaseLine"/>
    <m/>
    <m/>
    <m/>
    <m/>
    <x v="30"/>
    <x v="2"/>
    <s v="Brazil"/>
    <x v="37"/>
    <n v="0"/>
  </r>
  <r>
    <s v="BASE"/>
    <s v="BaseLine"/>
    <m/>
    <m/>
    <m/>
    <m/>
    <x v="30"/>
    <x v="3"/>
    <s v="Brazil"/>
    <x v="37"/>
    <n v="0"/>
  </r>
  <r>
    <s v="INCREMENTAL"/>
    <s v="Media"/>
    <m/>
    <m/>
    <m/>
    <m/>
    <x v="31"/>
    <x v="0"/>
    <s v="Brazil"/>
    <x v="37"/>
    <n v="0"/>
  </r>
  <r>
    <s v="INCREMENTAL"/>
    <s v="Media"/>
    <m/>
    <m/>
    <m/>
    <m/>
    <x v="31"/>
    <x v="1"/>
    <s v="Brazil"/>
    <x v="37"/>
    <n v="0"/>
  </r>
  <r>
    <s v="INCREMENTAL"/>
    <s v="Media"/>
    <m/>
    <m/>
    <m/>
    <m/>
    <x v="31"/>
    <x v="2"/>
    <s v="Brazil"/>
    <x v="37"/>
    <n v="0"/>
  </r>
  <r>
    <s v="INCREMENTAL"/>
    <s v="Media"/>
    <m/>
    <m/>
    <m/>
    <m/>
    <x v="31"/>
    <x v="3"/>
    <s v="Brazil"/>
    <x v="37"/>
    <n v="0"/>
  </r>
  <r>
    <m/>
    <m/>
    <m/>
    <m/>
    <m/>
    <m/>
    <x v="32"/>
    <x v="0"/>
    <s v="Brazil"/>
    <x v="37"/>
    <n v="1288.8368238743701"/>
  </r>
  <r>
    <m/>
    <m/>
    <m/>
    <m/>
    <m/>
    <m/>
    <x v="32"/>
    <x v="1"/>
    <s v="Brazil"/>
    <x v="37"/>
    <n v="943.82215052234096"/>
  </r>
  <r>
    <m/>
    <m/>
    <m/>
    <m/>
    <m/>
    <m/>
    <x v="32"/>
    <x v="2"/>
    <s v="Brazil"/>
    <x v="37"/>
    <n v="1761.1350863528301"/>
  </r>
  <r>
    <m/>
    <m/>
    <m/>
    <m/>
    <m/>
    <m/>
    <x v="32"/>
    <x v="3"/>
    <s v="Brazil"/>
    <x v="37"/>
    <n v="932.29799996955103"/>
  </r>
  <r>
    <s v="BASE"/>
    <s v="BaseLine"/>
    <m/>
    <m/>
    <m/>
    <m/>
    <x v="33"/>
    <x v="0"/>
    <s v="Brazil"/>
    <x v="37"/>
    <n v="-199.14874886390299"/>
  </r>
  <r>
    <s v="BASE"/>
    <s v="BaseLine"/>
    <m/>
    <m/>
    <m/>
    <m/>
    <x v="33"/>
    <x v="1"/>
    <s v="Brazil"/>
    <x v="37"/>
    <n v="-542.10845035192403"/>
  </r>
  <r>
    <s v="BASE"/>
    <s v="BaseLine"/>
    <m/>
    <m/>
    <m/>
    <m/>
    <x v="33"/>
    <x v="2"/>
    <s v="Brazil"/>
    <x v="37"/>
    <n v="-270.64315614417001"/>
  </r>
  <r>
    <s v="BASE"/>
    <s v="BaseLine"/>
    <m/>
    <m/>
    <m/>
    <m/>
    <x v="33"/>
    <x v="3"/>
    <s v="Brazil"/>
    <x v="37"/>
    <n v="-169.04046940774299"/>
  </r>
  <r>
    <s v="BASE"/>
    <s v="BaseLine"/>
    <m/>
    <m/>
    <m/>
    <m/>
    <x v="34"/>
    <x v="0"/>
    <s v="Brazil"/>
    <x v="37"/>
    <n v="0"/>
  </r>
  <r>
    <s v="BASE"/>
    <s v="BaseLine"/>
    <m/>
    <m/>
    <m/>
    <m/>
    <x v="34"/>
    <x v="1"/>
    <s v="Brazil"/>
    <x v="37"/>
    <n v="0"/>
  </r>
  <r>
    <s v="BASE"/>
    <s v="BaseLine"/>
    <m/>
    <m/>
    <m/>
    <m/>
    <x v="34"/>
    <x v="2"/>
    <s v="Brazil"/>
    <x v="37"/>
    <n v="0"/>
  </r>
  <r>
    <s v="BASE"/>
    <s v="BaseLine"/>
    <m/>
    <m/>
    <m/>
    <m/>
    <x v="34"/>
    <x v="3"/>
    <s v="Brazil"/>
    <x v="37"/>
    <n v="0"/>
  </r>
  <r>
    <s v="BASE"/>
    <s v="BaseLine"/>
    <s v="NY"/>
    <m/>
    <m/>
    <m/>
    <x v="35"/>
    <x v="0"/>
    <s v="Brazil"/>
    <x v="37"/>
    <n v="0"/>
  </r>
  <r>
    <s v="BASE"/>
    <s v="BaseLine"/>
    <s v="NY"/>
    <m/>
    <m/>
    <m/>
    <x v="35"/>
    <x v="1"/>
    <s v="Brazil"/>
    <x v="37"/>
    <n v="0"/>
  </r>
  <r>
    <s v="BASE"/>
    <s v="BaseLine"/>
    <s v="NY"/>
    <m/>
    <m/>
    <m/>
    <x v="35"/>
    <x v="2"/>
    <s v="Brazil"/>
    <x v="37"/>
    <n v="0"/>
  </r>
  <r>
    <s v="BASE"/>
    <s v="BaseLine"/>
    <s v="NY"/>
    <m/>
    <m/>
    <m/>
    <x v="35"/>
    <x v="3"/>
    <s v="Brazil"/>
    <x v="37"/>
    <n v="0"/>
  </r>
  <r>
    <s v="BASE"/>
    <s v="BaseLine"/>
    <s v="PL_Dummy"/>
    <m/>
    <m/>
    <m/>
    <x v="36"/>
    <x v="0"/>
    <s v="Brazil"/>
    <x v="37"/>
    <n v="0"/>
  </r>
  <r>
    <s v="BASE"/>
    <s v="BaseLine"/>
    <s v="PL_Dummy"/>
    <m/>
    <m/>
    <m/>
    <x v="36"/>
    <x v="1"/>
    <s v="Brazil"/>
    <x v="37"/>
    <n v="0"/>
  </r>
  <r>
    <s v="BASE"/>
    <s v="BaseLine"/>
    <s v="PL_Dummy"/>
    <m/>
    <m/>
    <m/>
    <x v="36"/>
    <x v="2"/>
    <s v="Brazil"/>
    <x v="37"/>
    <n v="0"/>
  </r>
  <r>
    <s v="BASE"/>
    <s v="BaseLine"/>
    <s v="PL_Dummy"/>
    <m/>
    <m/>
    <m/>
    <x v="36"/>
    <x v="3"/>
    <s v="Brazil"/>
    <x v="37"/>
    <n v="0"/>
  </r>
  <r>
    <s v="BASE"/>
    <s v="BaseLine"/>
    <s v="PL_Dummy"/>
    <m/>
    <m/>
    <m/>
    <x v="37"/>
    <x v="0"/>
    <s v="Brazil"/>
    <x v="37"/>
    <n v="0"/>
  </r>
  <r>
    <s v="BASE"/>
    <s v="BaseLine"/>
    <s v="PL_Dummy"/>
    <m/>
    <m/>
    <m/>
    <x v="37"/>
    <x v="1"/>
    <s v="Brazil"/>
    <x v="37"/>
    <n v="0"/>
  </r>
  <r>
    <s v="BASE"/>
    <s v="BaseLine"/>
    <s v="PL_Dummy"/>
    <m/>
    <m/>
    <m/>
    <x v="37"/>
    <x v="2"/>
    <s v="Brazil"/>
    <x v="37"/>
    <n v="0"/>
  </r>
  <r>
    <s v="BASE"/>
    <s v="BaseLine"/>
    <s v="PL_Dummy"/>
    <m/>
    <m/>
    <m/>
    <x v="37"/>
    <x v="3"/>
    <s v="Brazil"/>
    <x v="37"/>
    <n v="0"/>
  </r>
  <r>
    <s v="BASE"/>
    <s v="BaseLine"/>
    <m/>
    <m/>
    <m/>
    <m/>
    <x v="38"/>
    <x v="0"/>
    <s v="Brazil"/>
    <x v="37"/>
    <n v="0"/>
  </r>
  <r>
    <s v="BASE"/>
    <s v="BaseLine"/>
    <m/>
    <m/>
    <m/>
    <m/>
    <x v="38"/>
    <x v="1"/>
    <s v="Brazil"/>
    <x v="37"/>
    <n v="0"/>
  </r>
  <r>
    <s v="BASE"/>
    <s v="BaseLine"/>
    <m/>
    <m/>
    <m/>
    <m/>
    <x v="38"/>
    <x v="2"/>
    <s v="Brazil"/>
    <x v="37"/>
    <n v="0"/>
  </r>
  <r>
    <s v="BASE"/>
    <s v="BaseLine"/>
    <m/>
    <m/>
    <m/>
    <m/>
    <x v="38"/>
    <x v="3"/>
    <s v="Brazil"/>
    <x v="37"/>
    <n v="0"/>
  </r>
  <r>
    <s v="BASE"/>
    <s v="BaseLine"/>
    <m/>
    <m/>
    <m/>
    <m/>
    <x v="39"/>
    <x v="0"/>
    <s v="Brazil"/>
    <x v="37"/>
    <n v="0"/>
  </r>
  <r>
    <s v="BASE"/>
    <s v="BaseLine"/>
    <m/>
    <m/>
    <m/>
    <m/>
    <x v="39"/>
    <x v="1"/>
    <s v="Brazil"/>
    <x v="37"/>
    <n v="0"/>
  </r>
  <r>
    <s v="BASE"/>
    <s v="BaseLine"/>
    <m/>
    <m/>
    <m/>
    <m/>
    <x v="39"/>
    <x v="2"/>
    <s v="Brazil"/>
    <x v="37"/>
    <n v="0"/>
  </r>
  <r>
    <s v="BASE"/>
    <s v="BaseLine"/>
    <m/>
    <m/>
    <m/>
    <m/>
    <x v="39"/>
    <x v="3"/>
    <s v="Brazil"/>
    <x v="37"/>
    <n v="0"/>
  </r>
  <r>
    <s v="BASE"/>
    <s v="BaseLine"/>
    <s v="PL_Dummy"/>
    <m/>
    <m/>
    <m/>
    <x v="40"/>
    <x v="0"/>
    <s v="Brazil"/>
    <x v="37"/>
    <n v="0"/>
  </r>
  <r>
    <s v="BASE"/>
    <s v="BaseLine"/>
    <s v="PL_Dummy"/>
    <m/>
    <m/>
    <m/>
    <x v="40"/>
    <x v="1"/>
    <s v="Brazil"/>
    <x v="37"/>
    <n v="0"/>
  </r>
  <r>
    <s v="BASE"/>
    <s v="BaseLine"/>
    <s v="PL_Dummy"/>
    <m/>
    <m/>
    <m/>
    <x v="40"/>
    <x v="2"/>
    <s v="Brazil"/>
    <x v="37"/>
    <n v="0"/>
  </r>
  <r>
    <s v="BASE"/>
    <s v="BaseLine"/>
    <s v="PL_Dummy"/>
    <m/>
    <m/>
    <m/>
    <x v="40"/>
    <x v="3"/>
    <s v="Brazil"/>
    <x v="37"/>
    <n v="0"/>
  </r>
  <r>
    <s v="BASE"/>
    <s v="BaseLine"/>
    <m/>
    <m/>
    <m/>
    <m/>
    <x v="41"/>
    <x v="0"/>
    <s v="Brazil"/>
    <x v="37"/>
    <n v="0"/>
  </r>
  <r>
    <s v="BASE"/>
    <s v="BaseLine"/>
    <m/>
    <m/>
    <m/>
    <m/>
    <x v="41"/>
    <x v="1"/>
    <s v="Brazil"/>
    <x v="37"/>
    <n v="0"/>
  </r>
  <r>
    <s v="BASE"/>
    <s v="BaseLine"/>
    <m/>
    <m/>
    <m/>
    <m/>
    <x v="41"/>
    <x v="2"/>
    <s v="Brazil"/>
    <x v="37"/>
    <n v="4237.1331385211797"/>
  </r>
  <r>
    <s v="BASE"/>
    <s v="BaseLine"/>
    <m/>
    <m/>
    <m/>
    <m/>
    <x v="41"/>
    <x v="3"/>
    <s v="Brazil"/>
    <x v="37"/>
    <n v="0"/>
  </r>
  <r>
    <s v="BASE"/>
    <s v="BaseLine"/>
    <m/>
    <m/>
    <m/>
    <m/>
    <x v="42"/>
    <x v="0"/>
    <s v="Brazil"/>
    <x v="37"/>
    <n v="0"/>
  </r>
  <r>
    <s v="BASE"/>
    <s v="BaseLine"/>
    <m/>
    <m/>
    <m/>
    <m/>
    <x v="42"/>
    <x v="1"/>
    <s v="Brazil"/>
    <x v="37"/>
    <n v="0"/>
  </r>
  <r>
    <s v="BASE"/>
    <s v="BaseLine"/>
    <m/>
    <m/>
    <m/>
    <m/>
    <x v="42"/>
    <x v="2"/>
    <s v="Brazil"/>
    <x v="37"/>
    <n v="2389.2411719730799"/>
  </r>
  <r>
    <s v="BASE"/>
    <s v="BaseLine"/>
    <m/>
    <m/>
    <m/>
    <m/>
    <x v="42"/>
    <x v="3"/>
    <s v="Brazil"/>
    <x v="37"/>
    <n v="0"/>
  </r>
  <r>
    <s v="BASE"/>
    <s v="BaseLine"/>
    <m/>
    <m/>
    <m/>
    <m/>
    <x v="43"/>
    <x v="0"/>
    <s v="Brazil"/>
    <x v="37"/>
    <n v="0"/>
  </r>
  <r>
    <s v="BASE"/>
    <s v="BaseLine"/>
    <m/>
    <m/>
    <m/>
    <m/>
    <x v="43"/>
    <x v="1"/>
    <s v="Brazil"/>
    <x v="37"/>
    <n v="0"/>
  </r>
  <r>
    <s v="BASE"/>
    <s v="BaseLine"/>
    <m/>
    <m/>
    <m/>
    <m/>
    <x v="43"/>
    <x v="2"/>
    <s v="Brazil"/>
    <x v="37"/>
    <n v="0"/>
  </r>
  <r>
    <s v="BASE"/>
    <s v="BaseLine"/>
    <m/>
    <m/>
    <m/>
    <m/>
    <x v="43"/>
    <x v="3"/>
    <s v="Brazil"/>
    <x v="37"/>
    <n v="0"/>
  </r>
  <r>
    <s v="INCREMENTAL"/>
    <s v="Media"/>
    <m/>
    <m/>
    <m/>
    <m/>
    <x v="44"/>
    <x v="0"/>
    <s v="Brazil"/>
    <x v="37"/>
    <n v="0"/>
  </r>
  <r>
    <s v="INCREMENTAL"/>
    <s v="Media"/>
    <m/>
    <m/>
    <m/>
    <m/>
    <x v="44"/>
    <x v="1"/>
    <s v="Brazil"/>
    <x v="37"/>
    <n v="0"/>
  </r>
  <r>
    <s v="INCREMENTAL"/>
    <s v="Media"/>
    <m/>
    <m/>
    <m/>
    <m/>
    <x v="44"/>
    <x v="2"/>
    <s v="Brazil"/>
    <x v="37"/>
    <n v="0"/>
  </r>
  <r>
    <s v="INCREMENTAL"/>
    <s v="Media"/>
    <m/>
    <m/>
    <m/>
    <m/>
    <x v="44"/>
    <x v="3"/>
    <s v="Brazil"/>
    <x v="37"/>
    <n v="0"/>
  </r>
  <r>
    <s v="INCREMENTAL"/>
    <s v="Media"/>
    <m/>
    <m/>
    <m/>
    <m/>
    <x v="45"/>
    <x v="0"/>
    <s v="Brazil"/>
    <x v="37"/>
    <n v="0"/>
  </r>
  <r>
    <s v="INCREMENTAL"/>
    <s v="Media"/>
    <m/>
    <m/>
    <m/>
    <m/>
    <x v="45"/>
    <x v="1"/>
    <s v="Brazil"/>
    <x v="37"/>
    <n v="0"/>
  </r>
  <r>
    <s v="INCREMENTAL"/>
    <s v="Media"/>
    <m/>
    <m/>
    <m/>
    <m/>
    <x v="45"/>
    <x v="2"/>
    <s v="Brazil"/>
    <x v="37"/>
    <n v="0"/>
  </r>
  <r>
    <s v="INCREMENTAL"/>
    <s v="Media"/>
    <m/>
    <m/>
    <m/>
    <m/>
    <x v="45"/>
    <x v="3"/>
    <s v="Brazil"/>
    <x v="37"/>
    <n v="0"/>
  </r>
  <r>
    <s v="BASE"/>
    <s v="BaseLine"/>
    <m/>
    <m/>
    <m/>
    <m/>
    <x v="46"/>
    <x v="0"/>
    <s v="Brazil"/>
    <x v="37"/>
    <n v="0"/>
  </r>
  <r>
    <s v="BASE"/>
    <s v="BaseLine"/>
    <m/>
    <m/>
    <m/>
    <m/>
    <x v="46"/>
    <x v="1"/>
    <s v="Brazil"/>
    <x v="37"/>
    <n v="0"/>
  </r>
  <r>
    <s v="BASE"/>
    <s v="BaseLine"/>
    <m/>
    <m/>
    <m/>
    <m/>
    <x v="46"/>
    <x v="2"/>
    <s v="Brazil"/>
    <x v="37"/>
    <n v="0"/>
  </r>
  <r>
    <s v="BASE"/>
    <s v="BaseLine"/>
    <m/>
    <m/>
    <m/>
    <m/>
    <x v="46"/>
    <x v="3"/>
    <s v="Brazil"/>
    <x v="37"/>
    <n v="0"/>
  </r>
  <r>
    <s v="INCREMENTAL"/>
    <s v="Media"/>
    <m/>
    <m/>
    <m/>
    <m/>
    <x v="47"/>
    <x v="0"/>
    <s v="Brazil"/>
    <x v="37"/>
    <n v="0"/>
  </r>
  <r>
    <s v="INCREMENTAL"/>
    <s v="Media"/>
    <m/>
    <m/>
    <m/>
    <m/>
    <x v="47"/>
    <x v="1"/>
    <s v="Brazil"/>
    <x v="37"/>
    <n v="0"/>
  </r>
  <r>
    <s v="INCREMENTAL"/>
    <s v="Media"/>
    <m/>
    <m/>
    <m/>
    <m/>
    <x v="47"/>
    <x v="2"/>
    <s v="Brazil"/>
    <x v="37"/>
    <n v="0"/>
  </r>
  <r>
    <s v="INCREMENTAL"/>
    <s v="Media"/>
    <m/>
    <m/>
    <m/>
    <m/>
    <x v="47"/>
    <x v="3"/>
    <s v="Brazil"/>
    <x v="37"/>
    <n v="0"/>
  </r>
  <r>
    <s v="INCREMENTAL"/>
    <s v="Media"/>
    <m/>
    <m/>
    <m/>
    <m/>
    <x v="48"/>
    <x v="0"/>
    <s v="Brazil"/>
    <x v="37"/>
    <n v="0"/>
  </r>
  <r>
    <s v="INCREMENTAL"/>
    <s v="Media"/>
    <m/>
    <m/>
    <m/>
    <m/>
    <x v="48"/>
    <x v="1"/>
    <s v="Brazil"/>
    <x v="37"/>
    <n v="0"/>
  </r>
  <r>
    <s v="INCREMENTAL"/>
    <s v="Media"/>
    <m/>
    <m/>
    <m/>
    <m/>
    <x v="48"/>
    <x v="2"/>
    <s v="Brazil"/>
    <x v="37"/>
    <n v="0"/>
  </r>
  <r>
    <s v="INCREMENTAL"/>
    <s v="Media"/>
    <m/>
    <m/>
    <m/>
    <m/>
    <x v="48"/>
    <x v="3"/>
    <s v="Brazil"/>
    <x v="37"/>
    <n v="0"/>
  </r>
  <r>
    <s v="INCREMENTAL"/>
    <s v="Media"/>
    <m/>
    <m/>
    <m/>
    <m/>
    <x v="49"/>
    <x v="0"/>
    <s v="Brazil"/>
    <x v="37"/>
    <n v="0"/>
  </r>
  <r>
    <s v="INCREMENTAL"/>
    <s v="Media"/>
    <m/>
    <m/>
    <m/>
    <m/>
    <x v="49"/>
    <x v="1"/>
    <s v="Brazil"/>
    <x v="37"/>
    <n v="0"/>
  </r>
  <r>
    <s v="INCREMENTAL"/>
    <s v="Media"/>
    <m/>
    <m/>
    <m/>
    <m/>
    <x v="49"/>
    <x v="2"/>
    <s v="Brazil"/>
    <x v="37"/>
    <n v="0"/>
  </r>
  <r>
    <s v="INCREMENTAL"/>
    <s v="Media"/>
    <m/>
    <m/>
    <m/>
    <m/>
    <x v="49"/>
    <x v="3"/>
    <s v="Brazil"/>
    <x v="37"/>
    <n v="0"/>
  </r>
  <r>
    <s v="BASE"/>
    <s v="BaseLine"/>
    <m/>
    <m/>
    <m/>
    <m/>
    <x v="50"/>
    <x v="0"/>
    <s v="Brazil"/>
    <x v="37"/>
    <n v="0"/>
  </r>
  <r>
    <s v="BASE"/>
    <s v="BaseLine"/>
    <m/>
    <m/>
    <m/>
    <m/>
    <x v="50"/>
    <x v="1"/>
    <s v="Brazil"/>
    <x v="37"/>
    <n v="0"/>
  </r>
  <r>
    <s v="BASE"/>
    <s v="BaseLine"/>
    <m/>
    <m/>
    <m/>
    <m/>
    <x v="50"/>
    <x v="2"/>
    <s v="Brazil"/>
    <x v="37"/>
    <n v="0"/>
  </r>
  <r>
    <s v="BASE"/>
    <s v="BaseLine"/>
    <m/>
    <m/>
    <m/>
    <m/>
    <x v="50"/>
    <x v="3"/>
    <s v="Brazil"/>
    <x v="37"/>
    <n v="0"/>
  </r>
  <r>
    <s v="BASE"/>
    <s v="BaseLine"/>
    <m/>
    <m/>
    <m/>
    <m/>
    <x v="51"/>
    <x v="0"/>
    <s v="Brazil"/>
    <x v="37"/>
    <n v="0"/>
  </r>
  <r>
    <s v="BASE"/>
    <s v="BaseLine"/>
    <m/>
    <m/>
    <m/>
    <m/>
    <x v="51"/>
    <x v="1"/>
    <s v="Brazil"/>
    <x v="37"/>
    <n v="0"/>
  </r>
  <r>
    <s v="BASE"/>
    <s v="BaseLine"/>
    <m/>
    <m/>
    <m/>
    <m/>
    <x v="51"/>
    <x v="2"/>
    <s v="Brazil"/>
    <x v="37"/>
    <n v="0"/>
  </r>
  <r>
    <s v="BASE"/>
    <s v="BaseLine"/>
    <m/>
    <m/>
    <m/>
    <m/>
    <x v="51"/>
    <x v="3"/>
    <s v="Brazil"/>
    <x v="37"/>
    <n v="0"/>
  </r>
  <r>
    <s v="INCREMENTAL"/>
    <s v="Media"/>
    <m/>
    <m/>
    <m/>
    <m/>
    <x v="52"/>
    <x v="0"/>
    <s v="Brazil"/>
    <x v="37"/>
    <n v="0"/>
  </r>
  <r>
    <s v="INCREMENTAL"/>
    <s v="Media"/>
    <m/>
    <m/>
    <m/>
    <m/>
    <x v="52"/>
    <x v="1"/>
    <s v="Brazil"/>
    <x v="37"/>
    <n v="0"/>
  </r>
  <r>
    <s v="INCREMENTAL"/>
    <s v="Media"/>
    <m/>
    <m/>
    <m/>
    <m/>
    <x v="52"/>
    <x v="2"/>
    <s v="Brazil"/>
    <x v="37"/>
    <n v="0"/>
  </r>
  <r>
    <s v="INCREMENTAL"/>
    <s v="Media"/>
    <m/>
    <m/>
    <m/>
    <m/>
    <x v="52"/>
    <x v="3"/>
    <s v="Brazil"/>
    <x v="37"/>
    <n v="0"/>
  </r>
  <r>
    <s v="BASE"/>
    <s v="BaseLine"/>
    <m/>
    <m/>
    <m/>
    <m/>
    <x v="53"/>
    <x v="0"/>
    <s v="Brazil"/>
    <x v="37"/>
    <n v="-106.896217564167"/>
  </r>
  <r>
    <s v="BASE"/>
    <s v="BaseLine"/>
    <m/>
    <m/>
    <m/>
    <m/>
    <x v="53"/>
    <x v="1"/>
    <s v="Brazil"/>
    <x v="37"/>
    <n v="-78.280676091196398"/>
  </r>
  <r>
    <s v="BASE"/>
    <s v="BaseLine"/>
    <m/>
    <m/>
    <m/>
    <m/>
    <x v="53"/>
    <x v="2"/>
    <s v="Brazil"/>
    <x v="37"/>
    <n v="-146.06866894502201"/>
  </r>
  <r>
    <s v="BASE"/>
    <s v="BaseLine"/>
    <m/>
    <m/>
    <m/>
    <m/>
    <x v="53"/>
    <x v="3"/>
    <s v="Brazil"/>
    <x v="37"/>
    <n v="-77.324862227164999"/>
  </r>
  <r>
    <s v="BASE"/>
    <s v="BaseLine"/>
    <m/>
    <m/>
    <m/>
    <m/>
    <x v="54"/>
    <x v="0"/>
    <s v="Brazil"/>
    <x v="37"/>
    <n v="-526.70675186015706"/>
  </r>
  <r>
    <s v="BASE"/>
    <s v="BaseLine"/>
    <m/>
    <m/>
    <m/>
    <m/>
    <x v="54"/>
    <x v="1"/>
    <s v="Brazil"/>
    <x v="37"/>
    <n v="-2629.00067100971"/>
  </r>
  <r>
    <s v="BASE"/>
    <s v="BaseLine"/>
    <m/>
    <m/>
    <m/>
    <m/>
    <x v="54"/>
    <x v="2"/>
    <s v="Brazil"/>
    <x v="37"/>
    <n v="-2853.3302538810999"/>
  </r>
  <r>
    <s v="BASE"/>
    <s v="BaseLine"/>
    <m/>
    <m/>
    <m/>
    <m/>
    <x v="54"/>
    <x v="3"/>
    <s v="Brazil"/>
    <x v="37"/>
    <n v="-508.635850855412"/>
  </r>
  <r>
    <s v="INCREMENTAL"/>
    <s v="Media"/>
    <m/>
    <m/>
    <m/>
    <m/>
    <x v="0"/>
    <x v="0"/>
    <s v="Brazil"/>
    <x v="38"/>
    <n v="0"/>
  </r>
  <r>
    <s v="INCREMENTAL"/>
    <s v="Media"/>
    <m/>
    <m/>
    <m/>
    <m/>
    <x v="0"/>
    <x v="1"/>
    <s v="Brazil"/>
    <x v="38"/>
    <n v="0"/>
  </r>
  <r>
    <s v="INCREMENTAL"/>
    <s v="Media"/>
    <m/>
    <m/>
    <m/>
    <m/>
    <x v="0"/>
    <x v="2"/>
    <s v="Brazil"/>
    <x v="38"/>
    <n v="0"/>
  </r>
  <r>
    <s v="INCREMENTAL"/>
    <s v="Media"/>
    <m/>
    <m/>
    <m/>
    <m/>
    <x v="0"/>
    <x v="3"/>
    <s v="Brazil"/>
    <x v="38"/>
    <n v="0"/>
  </r>
  <r>
    <s v="INCREMENTAL"/>
    <s v="Media"/>
    <m/>
    <m/>
    <m/>
    <m/>
    <x v="1"/>
    <x v="0"/>
    <s v="Brazil"/>
    <x v="38"/>
    <n v="0"/>
  </r>
  <r>
    <s v="INCREMENTAL"/>
    <s v="Media"/>
    <m/>
    <m/>
    <m/>
    <m/>
    <x v="1"/>
    <x v="1"/>
    <s v="Brazil"/>
    <x v="38"/>
    <n v="0"/>
  </r>
  <r>
    <s v="INCREMENTAL"/>
    <s v="Media"/>
    <m/>
    <m/>
    <m/>
    <m/>
    <x v="1"/>
    <x v="2"/>
    <s v="Brazil"/>
    <x v="38"/>
    <n v="0"/>
  </r>
  <r>
    <s v="INCREMENTAL"/>
    <s v="Media"/>
    <m/>
    <m/>
    <m/>
    <m/>
    <x v="1"/>
    <x v="3"/>
    <s v="Brazil"/>
    <x v="38"/>
    <n v="0"/>
  </r>
  <r>
    <s v="INCREMENTAL"/>
    <s v="Media"/>
    <m/>
    <m/>
    <m/>
    <m/>
    <x v="2"/>
    <x v="0"/>
    <s v="Brazil"/>
    <x v="38"/>
    <n v="0"/>
  </r>
  <r>
    <s v="INCREMENTAL"/>
    <s v="Media"/>
    <m/>
    <m/>
    <m/>
    <m/>
    <x v="2"/>
    <x v="1"/>
    <s v="Brazil"/>
    <x v="38"/>
    <n v="0"/>
  </r>
  <r>
    <s v="INCREMENTAL"/>
    <s v="Media"/>
    <m/>
    <m/>
    <m/>
    <m/>
    <x v="2"/>
    <x v="2"/>
    <s v="Brazil"/>
    <x v="38"/>
    <n v="0"/>
  </r>
  <r>
    <s v="INCREMENTAL"/>
    <s v="Media"/>
    <m/>
    <m/>
    <m/>
    <m/>
    <x v="2"/>
    <x v="3"/>
    <s v="Brazil"/>
    <x v="38"/>
    <n v="0"/>
  </r>
  <r>
    <s v="BASE"/>
    <s v="BaseLine"/>
    <m/>
    <m/>
    <m/>
    <m/>
    <x v="3"/>
    <x v="0"/>
    <s v="Brazil"/>
    <x v="38"/>
    <n v="0"/>
  </r>
  <r>
    <s v="BASE"/>
    <s v="BaseLine"/>
    <m/>
    <m/>
    <m/>
    <m/>
    <x v="3"/>
    <x v="1"/>
    <s v="Brazil"/>
    <x v="38"/>
    <n v="0"/>
  </r>
  <r>
    <s v="BASE"/>
    <s v="BaseLine"/>
    <m/>
    <m/>
    <m/>
    <m/>
    <x v="3"/>
    <x v="2"/>
    <s v="Brazil"/>
    <x v="38"/>
    <n v="0"/>
  </r>
  <r>
    <s v="BASE"/>
    <s v="BaseLine"/>
    <m/>
    <m/>
    <m/>
    <m/>
    <x v="3"/>
    <x v="3"/>
    <s v="Brazil"/>
    <x v="38"/>
    <n v="0"/>
  </r>
  <r>
    <s v="BASE"/>
    <s v="BaseLine"/>
    <m/>
    <m/>
    <m/>
    <m/>
    <x v="4"/>
    <x v="0"/>
    <s v="Brazil"/>
    <x v="38"/>
    <n v="0"/>
  </r>
  <r>
    <s v="BASE"/>
    <s v="BaseLine"/>
    <m/>
    <m/>
    <m/>
    <m/>
    <x v="4"/>
    <x v="1"/>
    <s v="Brazil"/>
    <x v="38"/>
    <n v="0"/>
  </r>
  <r>
    <s v="BASE"/>
    <s v="BaseLine"/>
    <m/>
    <m/>
    <m/>
    <m/>
    <x v="4"/>
    <x v="2"/>
    <s v="Brazil"/>
    <x v="38"/>
    <n v="0"/>
  </r>
  <r>
    <s v="BASE"/>
    <s v="BaseLine"/>
    <m/>
    <m/>
    <m/>
    <m/>
    <x v="4"/>
    <x v="3"/>
    <s v="Brazil"/>
    <x v="38"/>
    <n v="0"/>
  </r>
  <r>
    <s v="BASE"/>
    <s v="BaseLine"/>
    <m/>
    <m/>
    <m/>
    <m/>
    <x v="5"/>
    <x v="0"/>
    <s v="Brazil"/>
    <x v="38"/>
    <n v="0"/>
  </r>
  <r>
    <s v="BASE"/>
    <s v="BaseLine"/>
    <m/>
    <m/>
    <m/>
    <m/>
    <x v="5"/>
    <x v="1"/>
    <s v="Brazil"/>
    <x v="38"/>
    <n v="0"/>
  </r>
  <r>
    <s v="BASE"/>
    <s v="BaseLine"/>
    <m/>
    <m/>
    <m/>
    <m/>
    <x v="5"/>
    <x v="2"/>
    <s v="Brazil"/>
    <x v="38"/>
    <n v="0"/>
  </r>
  <r>
    <s v="BASE"/>
    <s v="BaseLine"/>
    <m/>
    <m/>
    <m/>
    <m/>
    <x v="5"/>
    <x v="3"/>
    <s v="Brazil"/>
    <x v="38"/>
    <n v="0"/>
  </r>
  <r>
    <s v="BASE"/>
    <s v="BaseLine"/>
    <m/>
    <m/>
    <m/>
    <m/>
    <x v="6"/>
    <x v="0"/>
    <s v="Brazil"/>
    <x v="38"/>
    <n v="0"/>
  </r>
  <r>
    <s v="BASE"/>
    <s v="BaseLine"/>
    <m/>
    <m/>
    <m/>
    <m/>
    <x v="6"/>
    <x v="1"/>
    <s v="Brazil"/>
    <x v="38"/>
    <n v="0"/>
  </r>
  <r>
    <s v="BASE"/>
    <s v="BaseLine"/>
    <m/>
    <m/>
    <m/>
    <m/>
    <x v="6"/>
    <x v="2"/>
    <s v="Brazil"/>
    <x v="38"/>
    <n v="0"/>
  </r>
  <r>
    <s v="BASE"/>
    <s v="BaseLine"/>
    <m/>
    <m/>
    <m/>
    <m/>
    <x v="6"/>
    <x v="3"/>
    <s v="Brazil"/>
    <x v="38"/>
    <n v="0"/>
  </r>
  <r>
    <s v="BASE"/>
    <s v="BaseLine"/>
    <m/>
    <m/>
    <m/>
    <m/>
    <x v="7"/>
    <x v="0"/>
    <s v="Brazil"/>
    <x v="38"/>
    <n v="0"/>
  </r>
  <r>
    <s v="BASE"/>
    <s v="BaseLine"/>
    <m/>
    <m/>
    <m/>
    <m/>
    <x v="7"/>
    <x v="1"/>
    <s v="Brazil"/>
    <x v="38"/>
    <n v="0"/>
  </r>
  <r>
    <s v="BASE"/>
    <s v="BaseLine"/>
    <m/>
    <m/>
    <m/>
    <m/>
    <x v="7"/>
    <x v="2"/>
    <s v="Brazil"/>
    <x v="38"/>
    <n v="0"/>
  </r>
  <r>
    <s v="BASE"/>
    <s v="BaseLine"/>
    <m/>
    <m/>
    <m/>
    <m/>
    <x v="7"/>
    <x v="3"/>
    <s v="Brazil"/>
    <x v="38"/>
    <n v="0"/>
  </r>
  <r>
    <s v="BASE"/>
    <s v="BaseLine"/>
    <m/>
    <m/>
    <m/>
    <m/>
    <x v="8"/>
    <x v="0"/>
    <s v="Brazil"/>
    <x v="38"/>
    <n v="904.06852356493403"/>
  </r>
  <r>
    <s v="BASE"/>
    <s v="BaseLine"/>
    <m/>
    <m/>
    <m/>
    <m/>
    <x v="8"/>
    <x v="1"/>
    <s v="Brazil"/>
    <x v="38"/>
    <n v="0"/>
  </r>
  <r>
    <s v="BASE"/>
    <s v="BaseLine"/>
    <m/>
    <m/>
    <m/>
    <m/>
    <x v="8"/>
    <x v="2"/>
    <s v="Brazil"/>
    <x v="38"/>
    <n v="0"/>
  </r>
  <r>
    <s v="BASE"/>
    <s v="BaseLine"/>
    <m/>
    <m/>
    <m/>
    <m/>
    <x v="8"/>
    <x v="3"/>
    <s v="Brazil"/>
    <x v="38"/>
    <n v="0"/>
  </r>
  <r>
    <s v="INCREMENTAL"/>
    <s v="Media"/>
    <m/>
    <m/>
    <m/>
    <m/>
    <x v="9"/>
    <x v="0"/>
    <s v="Brazil"/>
    <x v="38"/>
    <n v="0"/>
  </r>
  <r>
    <s v="INCREMENTAL"/>
    <s v="Media"/>
    <m/>
    <m/>
    <m/>
    <m/>
    <x v="9"/>
    <x v="1"/>
    <s v="Brazil"/>
    <x v="38"/>
    <n v="0"/>
  </r>
  <r>
    <s v="INCREMENTAL"/>
    <s v="Media"/>
    <m/>
    <m/>
    <m/>
    <m/>
    <x v="9"/>
    <x v="2"/>
    <s v="Brazil"/>
    <x v="38"/>
    <n v="0"/>
  </r>
  <r>
    <s v="INCREMENTAL"/>
    <s v="Media"/>
    <m/>
    <m/>
    <m/>
    <m/>
    <x v="9"/>
    <x v="3"/>
    <s v="Brazil"/>
    <x v="38"/>
    <n v="0"/>
  </r>
  <r>
    <s v="BASE"/>
    <s v="Price"/>
    <m/>
    <m/>
    <m/>
    <m/>
    <x v="10"/>
    <x v="0"/>
    <s v="Brazil"/>
    <x v="38"/>
    <n v="-1210.07104039764"/>
  </r>
  <r>
    <s v="BASE"/>
    <s v="Price"/>
    <m/>
    <m/>
    <m/>
    <m/>
    <x v="10"/>
    <x v="1"/>
    <s v="Brazil"/>
    <x v="38"/>
    <n v="0"/>
  </r>
  <r>
    <s v="BASE"/>
    <s v="Price"/>
    <m/>
    <m/>
    <m/>
    <m/>
    <x v="10"/>
    <x v="2"/>
    <s v="Brazil"/>
    <x v="38"/>
    <n v="0"/>
  </r>
  <r>
    <s v="BASE"/>
    <s v="Price"/>
    <m/>
    <m/>
    <m/>
    <m/>
    <x v="10"/>
    <x v="3"/>
    <s v="Brazil"/>
    <x v="38"/>
    <n v="0"/>
  </r>
  <r>
    <s v="BASE"/>
    <s v="Price"/>
    <m/>
    <m/>
    <m/>
    <m/>
    <x v="11"/>
    <x v="0"/>
    <s v="Brazil"/>
    <x v="38"/>
    <n v="0"/>
  </r>
  <r>
    <s v="BASE"/>
    <s v="Price"/>
    <m/>
    <m/>
    <m/>
    <m/>
    <x v="11"/>
    <x v="1"/>
    <s v="Brazil"/>
    <x v="38"/>
    <n v="0"/>
  </r>
  <r>
    <s v="BASE"/>
    <s v="Price"/>
    <m/>
    <m/>
    <m/>
    <m/>
    <x v="11"/>
    <x v="2"/>
    <s v="Brazil"/>
    <x v="38"/>
    <n v="0"/>
  </r>
  <r>
    <s v="BASE"/>
    <s v="Price"/>
    <m/>
    <m/>
    <m/>
    <m/>
    <x v="11"/>
    <x v="3"/>
    <s v="Brazil"/>
    <x v="38"/>
    <n v="0"/>
  </r>
  <r>
    <s v="BASE"/>
    <s v="BaseLine"/>
    <m/>
    <m/>
    <m/>
    <m/>
    <x v="12"/>
    <x v="0"/>
    <s v="Brazil"/>
    <x v="38"/>
    <n v="423.85373013261602"/>
  </r>
  <r>
    <s v="BASE"/>
    <s v="BaseLine"/>
    <m/>
    <m/>
    <m/>
    <m/>
    <x v="12"/>
    <x v="1"/>
    <s v="Brazil"/>
    <x v="38"/>
    <n v="764.10562865472104"/>
  </r>
  <r>
    <s v="BASE"/>
    <s v="BaseLine"/>
    <m/>
    <m/>
    <m/>
    <m/>
    <x v="12"/>
    <x v="2"/>
    <s v="Brazil"/>
    <x v="38"/>
    <n v="936.75462680128396"/>
  </r>
  <r>
    <s v="BASE"/>
    <s v="BaseLine"/>
    <m/>
    <m/>
    <m/>
    <m/>
    <x v="12"/>
    <x v="3"/>
    <s v="Brazil"/>
    <x v="38"/>
    <n v="24.810970271371001"/>
  </r>
  <r>
    <s v="INCREMENTAL"/>
    <s v="Media"/>
    <m/>
    <m/>
    <m/>
    <m/>
    <x v="13"/>
    <x v="0"/>
    <s v="Brazil"/>
    <x v="38"/>
    <n v="177.32469716538401"/>
  </r>
  <r>
    <s v="INCREMENTAL"/>
    <s v="Media"/>
    <m/>
    <m/>
    <m/>
    <m/>
    <x v="13"/>
    <x v="1"/>
    <s v="Brazil"/>
    <x v="38"/>
    <n v="219.669800516718"/>
  </r>
  <r>
    <s v="INCREMENTAL"/>
    <s v="Media"/>
    <m/>
    <m/>
    <m/>
    <m/>
    <x v="13"/>
    <x v="2"/>
    <s v="Brazil"/>
    <x v="38"/>
    <n v="195.25070032045801"/>
  </r>
  <r>
    <s v="INCREMENTAL"/>
    <s v="Media"/>
    <m/>
    <m/>
    <m/>
    <m/>
    <x v="13"/>
    <x v="3"/>
    <s v="Brazil"/>
    <x v="38"/>
    <n v="0"/>
  </r>
  <r>
    <s v="INCREMENTAL"/>
    <s v="Media"/>
    <m/>
    <m/>
    <m/>
    <m/>
    <x v="14"/>
    <x v="0"/>
    <s v="Brazil"/>
    <x v="38"/>
    <n v="0"/>
  </r>
  <r>
    <s v="INCREMENTAL"/>
    <s v="Media"/>
    <m/>
    <m/>
    <m/>
    <m/>
    <x v="14"/>
    <x v="1"/>
    <s v="Brazil"/>
    <x v="38"/>
    <n v="0"/>
  </r>
  <r>
    <s v="INCREMENTAL"/>
    <s v="Media"/>
    <m/>
    <m/>
    <m/>
    <m/>
    <x v="14"/>
    <x v="2"/>
    <s v="Brazil"/>
    <x v="38"/>
    <n v="0"/>
  </r>
  <r>
    <s v="INCREMENTAL"/>
    <s v="Media"/>
    <m/>
    <m/>
    <m/>
    <m/>
    <x v="14"/>
    <x v="3"/>
    <s v="Brazil"/>
    <x v="38"/>
    <n v="0"/>
  </r>
  <r>
    <s v="INCREMENTAL"/>
    <s v="Media"/>
    <m/>
    <m/>
    <m/>
    <m/>
    <x v="15"/>
    <x v="0"/>
    <s v="Brazil"/>
    <x v="38"/>
    <n v="15.771250111608"/>
  </r>
  <r>
    <s v="INCREMENTAL"/>
    <s v="Media"/>
    <m/>
    <m/>
    <m/>
    <m/>
    <x v="15"/>
    <x v="1"/>
    <s v="Brazil"/>
    <x v="38"/>
    <n v="14.5947725683111"/>
  </r>
  <r>
    <s v="INCREMENTAL"/>
    <s v="Media"/>
    <m/>
    <m/>
    <m/>
    <m/>
    <x v="15"/>
    <x v="2"/>
    <s v="Brazil"/>
    <x v="38"/>
    <n v="9.9563082148237907"/>
  </r>
  <r>
    <s v="INCREMENTAL"/>
    <s v="Media"/>
    <m/>
    <m/>
    <m/>
    <m/>
    <x v="15"/>
    <x v="3"/>
    <s v="Brazil"/>
    <x v="38"/>
    <n v="0"/>
  </r>
  <r>
    <s v="INCREMENTAL"/>
    <s v="Media"/>
    <m/>
    <m/>
    <m/>
    <m/>
    <x v="16"/>
    <x v="0"/>
    <s v="Brazil"/>
    <x v="38"/>
    <n v="0"/>
  </r>
  <r>
    <s v="INCREMENTAL"/>
    <s v="Media"/>
    <m/>
    <m/>
    <m/>
    <m/>
    <x v="16"/>
    <x v="1"/>
    <s v="Brazil"/>
    <x v="38"/>
    <n v="0"/>
  </r>
  <r>
    <s v="INCREMENTAL"/>
    <s v="Media"/>
    <m/>
    <m/>
    <m/>
    <m/>
    <x v="16"/>
    <x v="2"/>
    <s v="Brazil"/>
    <x v="38"/>
    <n v="0"/>
  </r>
  <r>
    <s v="INCREMENTAL"/>
    <s v="Media"/>
    <m/>
    <m/>
    <m/>
    <m/>
    <x v="16"/>
    <x v="3"/>
    <s v="Brazil"/>
    <x v="38"/>
    <n v="0"/>
  </r>
  <r>
    <s v="INCREMENTAL"/>
    <s v="Media"/>
    <m/>
    <m/>
    <m/>
    <m/>
    <x v="17"/>
    <x v="0"/>
    <s v="Brazil"/>
    <x v="38"/>
    <n v="513.39768076292205"/>
  </r>
  <r>
    <s v="INCREMENTAL"/>
    <s v="Media"/>
    <m/>
    <m/>
    <m/>
    <m/>
    <x v="17"/>
    <x v="1"/>
    <s v="Brazil"/>
    <x v="38"/>
    <n v="314.79516007968698"/>
  </r>
  <r>
    <s v="INCREMENTAL"/>
    <s v="Media"/>
    <m/>
    <m/>
    <m/>
    <m/>
    <x v="17"/>
    <x v="2"/>
    <s v="Brazil"/>
    <x v="38"/>
    <n v="315.94589693781802"/>
  </r>
  <r>
    <s v="INCREMENTAL"/>
    <s v="Media"/>
    <m/>
    <m/>
    <m/>
    <m/>
    <x v="17"/>
    <x v="3"/>
    <s v="Brazil"/>
    <x v="38"/>
    <n v="0"/>
  </r>
  <r>
    <s v="INCREMENTAL"/>
    <s v="Media"/>
    <m/>
    <m/>
    <m/>
    <m/>
    <x v="18"/>
    <x v="0"/>
    <s v="Brazil"/>
    <x v="38"/>
    <n v="0"/>
  </r>
  <r>
    <s v="INCREMENTAL"/>
    <s v="Media"/>
    <m/>
    <m/>
    <m/>
    <m/>
    <x v="18"/>
    <x v="1"/>
    <s v="Brazil"/>
    <x v="38"/>
    <n v="0"/>
  </r>
  <r>
    <s v="INCREMENTAL"/>
    <s v="Media"/>
    <m/>
    <m/>
    <m/>
    <m/>
    <x v="18"/>
    <x v="2"/>
    <s v="Brazil"/>
    <x v="38"/>
    <n v="0"/>
  </r>
  <r>
    <s v="INCREMENTAL"/>
    <s v="Media"/>
    <m/>
    <m/>
    <m/>
    <m/>
    <x v="18"/>
    <x v="3"/>
    <s v="Brazil"/>
    <x v="38"/>
    <n v="0"/>
  </r>
  <r>
    <s v="INCREMENTAL"/>
    <s v="Media"/>
    <m/>
    <m/>
    <m/>
    <m/>
    <x v="19"/>
    <x v="0"/>
    <s v="Brazil"/>
    <x v="38"/>
    <n v="69.445846258370494"/>
  </r>
  <r>
    <s v="INCREMENTAL"/>
    <s v="Media"/>
    <m/>
    <m/>
    <m/>
    <m/>
    <x v="19"/>
    <x v="1"/>
    <s v="Brazil"/>
    <x v="38"/>
    <n v="78.968532007763201"/>
  </r>
  <r>
    <s v="INCREMENTAL"/>
    <s v="Media"/>
    <m/>
    <m/>
    <m/>
    <m/>
    <x v="19"/>
    <x v="2"/>
    <s v="Brazil"/>
    <x v="38"/>
    <n v="74.465944758275597"/>
  </r>
  <r>
    <s v="INCREMENTAL"/>
    <s v="Media"/>
    <m/>
    <m/>
    <m/>
    <m/>
    <x v="19"/>
    <x v="3"/>
    <s v="Brazil"/>
    <x v="38"/>
    <n v="0"/>
  </r>
  <r>
    <s v="INCREMENTAL"/>
    <s v="Media"/>
    <m/>
    <m/>
    <m/>
    <m/>
    <x v="20"/>
    <x v="0"/>
    <s v="Brazil"/>
    <x v="38"/>
    <n v="0"/>
  </r>
  <r>
    <s v="INCREMENTAL"/>
    <s v="Media"/>
    <m/>
    <m/>
    <m/>
    <m/>
    <x v="20"/>
    <x v="1"/>
    <s v="Brazil"/>
    <x v="38"/>
    <n v="0"/>
  </r>
  <r>
    <s v="INCREMENTAL"/>
    <s v="Media"/>
    <m/>
    <m/>
    <m/>
    <m/>
    <x v="20"/>
    <x v="2"/>
    <s v="Brazil"/>
    <x v="38"/>
    <n v="0"/>
  </r>
  <r>
    <s v="INCREMENTAL"/>
    <s v="Media"/>
    <m/>
    <m/>
    <m/>
    <m/>
    <x v="20"/>
    <x v="3"/>
    <s v="Brazil"/>
    <x v="38"/>
    <n v="0"/>
  </r>
  <r>
    <s v="INCREMENTAL"/>
    <s v="Media"/>
    <m/>
    <m/>
    <m/>
    <m/>
    <x v="21"/>
    <x v="0"/>
    <s v="Brazil"/>
    <x v="38"/>
    <n v="287.02027166305697"/>
  </r>
  <r>
    <s v="INCREMENTAL"/>
    <s v="Media"/>
    <m/>
    <m/>
    <m/>
    <m/>
    <x v="21"/>
    <x v="1"/>
    <s v="Brazil"/>
    <x v="38"/>
    <n v="280.31960017022499"/>
  </r>
  <r>
    <s v="INCREMENTAL"/>
    <s v="Media"/>
    <m/>
    <m/>
    <m/>
    <m/>
    <x v="21"/>
    <x v="2"/>
    <s v="Brazil"/>
    <x v="38"/>
    <n v="265.91447797812998"/>
  </r>
  <r>
    <s v="INCREMENTAL"/>
    <s v="Media"/>
    <m/>
    <m/>
    <m/>
    <m/>
    <x v="21"/>
    <x v="3"/>
    <s v="Brazil"/>
    <x v="38"/>
    <n v="0"/>
  </r>
  <r>
    <s v="INCREMENTAL"/>
    <s v="Media"/>
    <m/>
    <m/>
    <m/>
    <m/>
    <x v="22"/>
    <x v="0"/>
    <s v="Brazil"/>
    <x v="38"/>
    <n v="0"/>
  </r>
  <r>
    <s v="INCREMENTAL"/>
    <s v="Media"/>
    <m/>
    <m/>
    <m/>
    <m/>
    <x v="22"/>
    <x v="1"/>
    <s v="Brazil"/>
    <x v="38"/>
    <n v="0"/>
  </r>
  <r>
    <s v="INCREMENTAL"/>
    <s v="Media"/>
    <m/>
    <m/>
    <m/>
    <m/>
    <x v="22"/>
    <x v="2"/>
    <s v="Brazil"/>
    <x v="38"/>
    <n v="0"/>
  </r>
  <r>
    <s v="INCREMENTAL"/>
    <s v="Media"/>
    <m/>
    <m/>
    <m/>
    <m/>
    <x v="22"/>
    <x v="3"/>
    <s v="Brazil"/>
    <x v="38"/>
    <n v="0"/>
  </r>
  <r>
    <s v="INCREMENTAL"/>
    <s v="Media"/>
    <m/>
    <m/>
    <m/>
    <m/>
    <x v="23"/>
    <x v="0"/>
    <s v="Brazil"/>
    <x v="38"/>
    <n v="0"/>
  </r>
  <r>
    <s v="INCREMENTAL"/>
    <s v="Media"/>
    <m/>
    <m/>
    <m/>
    <m/>
    <x v="23"/>
    <x v="1"/>
    <s v="Brazil"/>
    <x v="38"/>
    <n v="0"/>
  </r>
  <r>
    <s v="INCREMENTAL"/>
    <s v="Media"/>
    <m/>
    <m/>
    <m/>
    <m/>
    <x v="23"/>
    <x v="2"/>
    <s v="Brazil"/>
    <x v="38"/>
    <n v="0"/>
  </r>
  <r>
    <s v="INCREMENTAL"/>
    <s v="Media"/>
    <m/>
    <m/>
    <m/>
    <m/>
    <x v="23"/>
    <x v="3"/>
    <s v="Brazil"/>
    <x v="38"/>
    <n v="0"/>
  </r>
  <r>
    <s v="INCREMENTAL"/>
    <s v="Media"/>
    <m/>
    <m/>
    <m/>
    <m/>
    <x v="24"/>
    <x v="0"/>
    <s v="Brazil"/>
    <x v="38"/>
    <n v="0"/>
  </r>
  <r>
    <s v="INCREMENTAL"/>
    <s v="Media"/>
    <m/>
    <m/>
    <m/>
    <m/>
    <x v="24"/>
    <x v="1"/>
    <s v="Brazil"/>
    <x v="38"/>
    <n v="0"/>
  </r>
  <r>
    <s v="INCREMENTAL"/>
    <s v="Media"/>
    <m/>
    <m/>
    <m/>
    <m/>
    <x v="24"/>
    <x v="2"/>
    <s v="Brazil"/>
    <x v="38"/>
    <n v="0"/>
  </r>
  <r>
    <s v="INCREMENTAL"/>
    <s v="Media"/>
    <m/>
    <m/>
    <m/>
    <m/>
    <x v="24"/>
    <x v="3"/>
    <s v="Brazil"/>
    <x v="38"/>
    <n v="0"/>
  </r>
  <r>
    <s v="BASE"/>
    <s v="BaseLine"/>
    <m/>
    <m/>
    <m/>
    <m/>
    <x v="25"/>
    <x v="0"/>
    <s v="Brazil"/>
    <x v="38"/>
    <n v="0"/>
  </r>
  <r>
    <s v="BASE"/>
    <s v="BaseLine"/>
    <m/>
    <m/>
    <m/>
    <m/>
    <x v="25"/>
    <x v="1"/>
    <s v="Brazil"/>
    <x v="38"/>
    <n v="329.85166210174401"/>
  </r>
  <r>
    <s v="BASE"/>
    <s v="BaseLine"/>
    <m/>
    <m/>
    <m/>
    <m/>
    <x v="25"/>
    <x v="2"/>
    <s v="Brazil"/>
    <x v="38"/>
    <n v="0"/>
  </r>
  <r>
    <s v="BASE"/>
    <s v="BaseLine"/>
    <m/>
    <m/>
    <m/>
    <m/>
    <x v="25"/>
    <x v="3"/>
    <s v="Brazil"/>
    <x v="38"/>
    <n v="0"/>
  </r>
  <r>
    <s v="BASE"/>
    <s v="BaseLine"/>
    <m/>
    <m/>
    <m/>
    <m/>
    <x v="26"/>
    <x v="0"/>
    <s v="Brazil"/>
    <x v="38"/>
    <n v="0"/>
  </r>
  <r>
    <s v="BASE"/>
    <s v="BaseLine"/>
    <m/>
    <m/>
    <m/>
    <m/>
    <x v="26"/>
    <x v="1"/>
    <s v="Brazil"/>
    <x v="38"/>
    <n v="0"/>
  </r>
  <r>
    <s v="BASE"/>
    <s v="BaseLine"/>
    <m/>
    <m/>
    <m/>
    <m/>
    <x v="26"/>
    <x v="2"/>
    <s v="Brazil"/>
    <x v="38"/>
    <n v="0"/>
  </r>
  <r>
    <s v="BASE"/>
    <s v="BaseLine"/>
    <m/>
    <m/>
    <m/>
    <m/>
    <x v="26"/>
    <x v="3"/>
    <s v="Brazil"/>
    <x v="38"/>
    <n v="0"/>
  </r>
  <r>
    <s v="INCREMENTAL"/>
    <s v="Media"/>
    <m/>
    <m/>
    <m/>
    <m/>
    <x v="27"/>
    <x v="0"/>
    <s v="Brazil"/>
    <x v="38"/>
    <n v="0"/>
  </r>
  <r>
    <s v="INCREMENTAL"/>
    <s v="Media"/>
    <m/>
    <m/>
    <m/>
    <m/>
    <x v="27"/>
    <x v="1"/>
    <s v="Brazil"/>
    <x v="38"/>
    <n v="0"/>
  </r>
  <r>
    <s v="INCREMENTAL"/>
    <s v="Media"/>
    <m/>
    <m/>
    <m/>
    <m/>
    <x v="27"/>
    <x v="2"/>
    <s v="Brazil"/>
    <x v="38"/>
    <n v="0"/>
  </r>
  <r>
    <s v="INCREMENTAL"/>
    <s v="Media"/>
    <m/>
    <m/>
    <m/>
    <m/>
    <x v="27"/>
    <x v="3"/>
    <s v="Brazil"/>
    <x v="38"/>
    <n v="0"/>
  </r>
  <r>
    <s v="INCREMENTAL"/>
    <s v="Media"/>
    <m/>
    <m/>
    <m/>
    <m/>
    <x v="28"/>
    <x v="0"/>
    <s v="Brazil"/>
    <x v="38"/>
    <n v="0"/>
  </r>
  <r>
    <s v="INCREMENTAL"/>
    <s v="Media"/>
    <m/>
    <m/>
    <m/>
    <m/>
    <x v="28"/>
    <x v="1"/>
    <s v="Brazil"/>
    <x v="38"/>
    <n v="0"/>
  </r>
  <r>
    <s v="INCREMENTAL"/>
    <s v="Media"/>
    <m/>
    <m/>
    <m/>
    <m/>
    <x v="28"/>
    <x v="2"/>
    <s v="Brazil"/>
    <x v="38"/>
    <n v="0"/>
  </r>
  <r>
    <s v="INCREMENTAL"/>
    <s v="Media"/>
    <m/>
    <m/>
    <m/>
    <m/>
    <x v="28"/>
    <x v="3"/>
    <s v="Brazil"/>
    <x v="38"/>
    <n v="0"/>
  </r>
  <r>
    <s v="BASE"/>
    <s v="BaseLine"/>
    <m/>
    <m/>
    <m/>
    <m/>
    <x v="29"/>
    <x v="0"/>
    <s v="Brazil"/>
    <x v="38"/>
    <n v="0"/>
  </r>
  <r>
    <s v="BASE"/>
    <s v="BaseLine"/>
    <m/>
    <m/>
    <m/>
    <m/>
    <x v="29"/>
    <x v="1"/>
    <s v="Brazil"/>
    <x v="38"/>
    <n v="461.12699778410803"/>
  </r>
  <r>
    <s v="BASE"/>
    <s v="BaseLine"/>
    <m/>
    <m/>
    <m/>
    <m/>
    <x v="29"/>
    <x v="2"/>
    <s v="Brazil"/>
    <x v="38"/>
    <n v="0"/>
  </r>
  <r>
    <s v="BASE"/>
    <s v="BaseLine"/>
    <m/>
    <m/>
    <m/>
    <m/>
    <x v="29"/>
    <x v="3"/>
    <s v="Brazil"/>
    <x v="38"/>
    <n v="0"/>
  </r>
  <r>
    <s v="BASE"/>
    <s v="BaseLine"/>
    <m/>
    <m/>
    <m/>
    <m/>
    <x v="30"/>
    <x v="0"/>
    <s v="Brazil"/>
    <x v="38"/>
    <n v="0"/>
  </r>
  <r>
    <s v="BASE"/>
    <s v="BaseLine"/>
    <m/>
    <m/>
    <m/>
    <m/>
    <x v="30"/>
    <x v="1"/>
    <s v="Brazil"/>
    <x v="38"/>
    <n v="988.53998448835398"/>
  </r>
  <r>
    <s v="BASE"/>
    <s v="BaseLine"/>
    <m/>
    <m/>
    <m/>
    <m/>
    <x v="30"/>
    <x v="2"/>
    <s v="Brazil"/>
    <x v="38"/>
    <n v="0"/>
  </r>
  <r>
    <s v="BASE"/>
    <s v="BaseLine"/>
    <m/>
    <m/>
    <m/>
    <m/>
    <x v="30"/>
    <x v="3"/>
    <s v="Brazil"/>
    <x v="38"/>
    <n v="0"/>
  </r>
  <r>
    <s v="INCREMENTAL"/>
    <s v="Media"/>
    <m/>
    <m/>
    <m/>
    <m/>
    <x v="31"/>
    <x v="0"/>
    <s v="Brazil"/>
    <x v="38"/>
    <n v="0"/>
  </r>
  <r>
    <s v="INCREMENTAL"/>
    <s v="Media"/>
    <m/>
    <m/>
    <m/>
    <m/>
    <x v="31"/>
    <x v="1"/>
    <s v="Brazil"/>
    <x v="38"/>
    <n v="0"/>
  </r>
  <r>
    <s v="INCREMENTAL"/>
    <s v="Media"/>
    <m/>
    <m/>
    <m/>
    <m/>
    <x v="31"/>
    <x v="2"/>
    <s v="Brazil"/>
    <x v="38"/>
    <n v="0"/>
  </r>
  <r>
    <s v="INCREMENTAL"/>
    <s v="Media"/>
    <m/>
    <m/>
    <m/>
    <m/>
    <x v="31"/>
    <x v="3"/>
    <s v="Brazil"/>
    <x v="38"/>
    <n v="0"/>
  </r>
  <r>
    <m/>
    <m/>
    <m/>
    <m/>
    <m/>
    <m/>
    <x v="32"/>
    <x v="0"/>
    <s v="Brazil"/>
    <x v="38"/>
    <n v="1288.8368238743701"/>
  </r>
  <r>
    <m/>
    <m/>
    <m/>
    <m/>
    <m/>
    <m/>
    <x v="32"/>
    <x v="1"/>
    <s v="Brazil"/>
    <x v="38"/>
    <n v="943.82215052234096"/>
  </r>
  <r>
    <m/>
    <m/>
    <m/>
    <m/>
    <m/>
    <m/>
    <x v="32"/>
    <x v="2"/>
    <s v="Brazil"/>
    <x v="38"/>
    <n v="1761.1350863528301"/>
  </r>
  <r>
    <m/>
    <m/>
    <m/>
    <m/>
    <m/>
    <m/>
    <x v="32"/>
    <x v="3"/>
    <s v="Brazil"/>
    <x v="38"/>
    <n v="932.29799996955103"/>
  </r>
  <r>
    <s v="BASE"/>
    <s v="BaseLine"/>
    <m/>
    <m/>
    <m/>
    <m/>
    <x v="33"/>
    <x v="0"/>
    <s v="Brazil"/>
    <x v="38"/>
    <n v="-155.220977369623"/>
  </r>
  <r>
    <s v="BASE"/>
    <s v="BaseLine"/>
    <m/>
    <m/>
    <m/>
    <m/>
    <x v="33"/>
    <x v="1"/>
    <s v="Brazil"/>
    <x v="38"/>
    <n v="-422.531419273251"/>
  </r>
  <r>
    <s v="BASE"/>
    <s v="BaseLine"/>
    <m/>
    <m/>
    <m/>
    <m/>
    <x v="33"/>
    <x v="2"/>
    <s v="Brazil"/>
    <x v="38"/>
    <n v="-210.945313263336"/>
  </r>
  <r>
    <s v="BASE"/>
    <s v="BaseLine"/>
    <m/>
    <m/>
    <m/>
    <m/>
    <x v="33"/>
    <x v="3"/>
    <s v="Brazil"/>
    <x v="38"/>
    <n v="-131.753912721897"/>
  </r>
  <r>
    <s v="BASE"/>
    <s v="BaseLine"/>
    <m/>
    <m/>
    <m/>
    <m/>
    <x v="34"/>
    <x v="0"/>
    <s v="Brazil"/>
    <x v="38"/>
    <n v="0"/>
  </r>
  <r>
    <s v="BASE"/>
    <s v="BaseLine"/>
    <m/>
    <m/>
    <m/>
    <m/>
    <x v="34"/>
    <x v="1"/>
    <s v="Brazil"/>
    <x v="38"/>
    <n v="0"/>
  </r>
  <r>
    <s v="BASE"/>
    <s v="BaseLine"/>
    <m/>
    <m/>
    <m/>
    <m/>
    <x v="34"/>
    <x v="2"/>
    <s v="Brazil"/>
    <x v="38"/>
    <n v="0"/>
  </r>
  <r>
    <s v="BASE"/>
    <s v="BaseLine"/>
    <m/>
    <m/>
    <m/>
    <m/>
    <x v="34"/>
    <x v="3"/>
    <s v="Brazil"/>
    <x v="38"/>
    <n v="0"/>
  </r>
  <r>
    <s v="BASE"/>
    <s v="BaseLine"/>
    <s v="NY"/>
    <m/>
    <m/>
    <m/>
    <x v="35"/>
    <x v="0"/>
    <s v="Brazil"/>
    <x v="38"/>
    <n v="0"/>
  </r>
  <r>
    <s v="BASE"/>
    <s v="BaseLine"/>
    <s v="NY"/>
    <m/>
    <m/>
    <m/>
    <x v="35"/>
    <x v="1"/>
    <s v="Brazil"/>
    <x v="38"/>
    <n v="0"/>
  </r>
  <r>
    <s v="BASE"/>
    <s v="BaseLine"/>
    <s v="NY"/>
    <m/>
    <m/>
    <m/>
    <x v="35"/>
    <x v="2"/>
    <s v="Brazil"/>
    <x v="38"/>
    <n v="0"/>
  </r>
  <r>
    <s v="BASE"/>
    <s v="BaseLine"/>
    <s v="NY"/>
    <m/>
    <m/>
    <m/>
    <x v="35"/>
    <x v="3"/>
    <s v="Brazil"/>
    <x v="38"/>
    <n v="0"/>
  </r>
  <r>
    <s v="BASE"/>
    <s v="BaseLine"/>
    <s v="PL_Dummy"/>
    <m/>
    <m/>
    <m/>
    <x v="36"/>
    <x v="0"/>
    <s v="Brazil"/>
    <x v="38"/>
    <n v="0"/>
  </r>
  <r>
    <s v="BASE"/>
    <s v="BaseLine"/>
    <s v="PL_Dummy"/>
    <m/>
    <m/>
    <m/>
    <x v="36"/>
    <x v="1"/>
    <s v="Brazil"/>
    <x v="38"/>
    <n v="0"/>
  </r>
  <r>
    <s v="BASE"/>
    <s v="BaseLine"/>
    <s v="PL_Dummy"/>
    <m/>
    <m/>
    <m/>
    <x v="36"/>
    <x v="2"/>
    <s v="Brazil"/>
    <x v="38"/>
    <n v="0"/>
  </r>
  <r>
    <s v="BASE"/>
    <s v="BaseLine"/>
    <s v="PL_Dummy"/>
    <m/>
    <m/>
    <m/>
    <x v="36"/>
    <x v="3"/>
    <s v="Brazil"/>
    <x v="38"/>
    <n v="0"/>
  </r>
  <r>
    <s v="BASE"/>
    <s v="BaseLine"/>
    <s v="PL_Dummy"/>
    <m/>
    <m/>
    <m/>
    <x v="37"/>
    <x v="0"/>
    <s v="Brazil"/>
    <x v="38"/>
    <n v="0"/>
  </r>
  <r>
    <s v="BASE"/>
    <s v="BaseLine"/>
    <s v="PL_Dummy"/>
    <m/>
    <m/>
    <m/>
    <x v="37"/>
    <x v="1"/>
    <s v="Brazil"/>
    <x v="38"/>
    <n v="0"/>
  </r>
  <r>
    <s v="BASE"/>
    <s v="BaseLine"/>
    <s v="PL_Dummy"/>
    <m/>
    <m/>
    <m/>
    <x v="37"/>
    <x v="2"/>
    <s v="Brazil"/>
    <x v="38"/>
    <n v="0"/>
  </r>
  <r>
    <s v="BASE"/>
    <s v="BaseLine"/>
    <s v="PL_Dummy"/>
    <m/>
    <m/>
    <m/>
    <x v="37"/>
    <x v="3"/>
    <s v="Brazil"/>
    <x v="38"/>
    <n v="0"/>
  </r>
  <r>
    <s v="BASE"/>
    <s v="BaseLine"/>
    <m/>
    <m/>
    <m/>
    <m/>
    <x v="38"/>
    <x v="0"/>
    <s v="Brazil"/>
    <x v="38"/>
    <n v="0"/>
  </r>
  <r>
    <s v="BASE"/>
    <s v="BaseLine"/>
    <m/>
    <m/>
    <m/>
    <m/>
    <x v="38"/>
    <x v="1"/>
    <s v="Brazil"/>
    <x v="38"/>
    <n v="0"/>
  </r>
  <r>
    <s v="BASE"/>
    <s v="BaseLine"/>
    <m/>
    <m/>
    <m/>
    <m/>
    <x v="38"/>
    <x v="2"/>
    <s v="Brazil"/>
    <x v="38"/>
    <n v="0"/>
  </r>
  <r>
    <s v="BASE"/>
    <s v="BaseLine"/>
    <m/>
    <m/>
    <m/>
    <m/>
    <x v="38"/>
    <x v="3"/>
    <s v="Brazil"/>
    <x v="38"/>
    <n v="0"/>
  </r>
  <r>
    <s v="BASE"/>
    <s v="BaseLine"/>
    <m/>
    <m/>
    <m/>
    <m/>
    <x v="39"/>
    <x v="0"/>
    <s v="Brazil"/>
    <x v="38"/>
    <n v="0"/>
  </r>
  <r>
    <s v="BASE"/>
    <s v="BaseLine"/>
    <m/>
    <m/>
    <m/>
    <m/>
    <x v="39"/>
    <x v="1"/>
    <s v="Brazil"/>
    <x v="38"/>
    <n v="0"/>
  </r>
  <r>
    <s v="BASE"/>
    <s v="BaseLine"/>
    <m/>
    <m/>
    <m/>
    <m/>
    <x v="39"/>
    <x v="2"/>
    <s v="Brazil"/>
    <x v="38"/>
    <n v="0"/>
  </r>
  <r>
    <s v="BASE"/>
    <s v="BaseLine"/>
    <m/>
    <m/>
    <m/>
    <m/>
    <x v="39"/>
    <x v="3"/>
    <s v="Brazil"/>
    <x v="38"/>
    <n v="0"/>
  </r>
  <r>
    <s v="BASE"/>
    <s v="BaseLine"/>
    <s v="PL_Dummy"/>
    <m/>
    <m/>
    <m/>
    <x v="40"/>
    <x v="0"/>
    <s v="Brazil"/>
    <x v="38"/>
    <n v="0"/>
  </r>
  <r>
    <s v="BASE"/>
    <s v="BaseLine"/>
    <s v="PL_Dummy"/>
    <m/>
    <m/>
    <m/>
    <x v="40"/>
    <x v="1"/>
    <s v="Brazil"/>
    <x v="38"/>
    <n v="0"/>
  </r>
  <r>
    <s v="BASE"/>
    <s v="BaseLine"/>
    <s v="PL_Dummy"/>
    <m/>
    <m/>
    <m/>
    <x v="40"/>
    <x v="2"/>
    <s v="Brazil"/>
    <x v="38"/>
    <n v="0"/>
  </r>
  <r>
    <s v="BASE"/>
    <s v="BaseLine"/>
    <s v="PL_Dummy"/>
    <m/>
    <m/>
    <m/>
    <x v="40"/>
    <x v="3"/>
    <s v="Brazil"/>
    <x v="38"/>
    <n v="0"/>
  </r>
  <r>
    <s v="BASE"/>
    <s v="BaseLine"/>
    <m/>
    <m/>
    <m/>
    <m/>
    <x v="41"/>
    <x v="0"/>
    <s v="Brazil"/>
    <x v="38"/>
    <n v="0"/>
  </r>
  <r>
    <s v="BASE"/>
    <s v="BaseLine"/>
    <m/>
    <m/>
    <m/>
    <m/>
    <x v="41"/>
    <x v="1"/>
    <s v="Brazil"/>
    <x v="38"/>
    <n v="0"/>
  </r>
  <r>
    <s v="BASE"/>
    <s v="BaseLine"/>
    <m/>
    <m/>
    <m/>
    <m/>
    <x v="41"/>
    <x v="2"/>
    <s v="Brazil"/>
    <x v="38"/>
    <n v="4054.2652051274399"/>
  </r>
  <r>
    <s v="BASE"/>
    <s v="BaseLine"/>
    <m/>
    <m/>
    <m/>
    <m/>
    <x v="41"/>
    <x v="3"/>
    <s v="Brazil"/>
    <x v="38"/>
    <n v="0"/>
  </r>
  <r>
    <s v="BASE"/>
    <s v="BaseLine"/>
    <m/>
    <m/>
    <m/>
    <m/>
    <x v="42"/>
    <x v="0"/>
    <s v="Brazil"/>
    <x v="38"/>
    <n v="0"/>
  </r>
  <r>
    <s v="BASE"/>
    <s v="BaseLine"/>
    <m/>
    <m/>
    <m/>
    <m/>
    <x v="42"/>
    <x v="1"/>
    <s v="Brazil"/>
    <x v="38"/>
    <n v="0"/>
  </r>
  <r>
    <s v="BASE"/>
    <s v="BaseLine"/>
    <m/>
    <m/>
    <m/>
    <m/>
    <x v="42"/>
    <x v="2"/>
    <s v="Brazil"/>
    <x v="38"/>
    <n v="2458.3943173268599"/>
  </r>
  <r>
    <s v="BASE"/>
    <s v="BaseLine"/>
    <m/>
    <m/>
    <m/>
    <m/>
    <x v="42"/>
    <x v="3"/>
    <s v="Brazil"/>
    <x v="38"/>
    <n v="0"/>
  </r>
  <r>
    <s v="BASE"/>
    <s v="BaseLine"/>
    <m/>
    <m/>
    <m/>
    <m/>
    <x v="43"/>
    <x v="0"/>
    <s v="Brazil"/>
    <x v="38"/>
    <n v="0"/>
  </r>
  <r>
    <s v="BASE"/>
    <s v="BaseLine"/>
    <m/>
    <m/>
    <m/>
    <m/>
    <x v="43"/>
    <x v="1"/>
    <s v="Brazil"/>
    <x v="38"/>
    <n v="0"/>
  </r>
  <r>
    <s v="BASE"/>
    <s v="BaseLine"/>
    <m/>
    <m/>
    <m/>
    <m/>
    <x v="43"/>
    <x v="2"/>
    <s v="Brazil"/>
    <x v="38"/>
    <n v="0"/>
  </r>
  <r>
    <s v="BASE"/>
    <s v="BaseLine"/>
    <m/>
    <m/>
    <m/>
    <m/>
    <x v="43"/>
    <x v="3"/>
    <s v="Brazil"/>
    <x v="38"/>
    <n v="0"/>
  </r>
  <r>
    <s v="INCREMENTAL"/>
    <s v="Media"/>
    <m/>
    <m/>
    <m/>
    <m/>
    <x v="44"/>
    <x v="0"/>
    <s v="Brazil"/>
    <x v="38"/>
    <n v="0"/>
  </r>
  <r>
    <s v="INCREMENTAL"/>
    <s v="Media"/>
    <m/>
    <m/>
    <m/>
    <m/>
    <x v="44"/>
    <x v="1"/>
    <s v="Brazil"/>
    <x v="38"/>
    <n v="0"/>
  </r>
  <r>
    <s v="INCREMENTAL"/>
    <s v="Media"/>
    <m/>
    <m/>
    <m/>
    <m/>
    <x v="44"/>
    <x v="2"/>
    <s v="Brazil"/>
    <x v="38"/>
    <n v="0"/>
  </r>
  <r>
    <s v="INCREMENTAL"/>
    <s v="Media"/>
    <m/>
    <m/>
    <m/>
    <m/>
    <x v="44"/>
    <x v="3"/>
    <s v="Brazil"/>
    <x v="38"/>
    <n v="0"/>
  </r>
  <r>
    <s v="INCREMENTAL"/>
    <s v="Media"/>
    <m/>
    <m/>
    <m/>
    <m/>
    <x v="45"/>
    <x v="0"/>
    <s v="Brazil"/>
    <x v="38"/>
    <n v="0"/>
  </r>
  <r>
    <s v="INCREMENTAL"/>
    <s v="Media"/>
    <m/>
    <m/>
    <m/>
    <m/>
    <x v="45"/>
    <x v="1"/>
    <s v="Brazil"/>
    <x v="38"/>
    <n v="0"/>
  </r>
  <r>
    <s v="INCREMENTAL"/>
    <s v="Media"/>
    <m/>
    <m/>
    <m/>
    <m/>
    <x v="45"/>
    <x v="2"/>
    <s v="Brazil"/>
    <x v="38"/>
    <n v="0"/>
  </r>
  <r>
    <s v="INCREMENTAL"/>
    <s v="Media"/>
    <m/>
    <m/>
    <m/>
    <m/>
    <x v="45"/>
    <x v="3"/>
    <s v="Brazil"/>
    <x v="38"/>
    <n v="0"/>
  </r>
  <r>
    <s v="BASE"/>
    <s v="BaseLine"/>
    <m/>
    <m/>
    <m/>
    <m/>
    <x v="46"/>
    <x v="0"/>
    <s v="Brazil"/>
    <x v="38"/>
    <n v="0"/>
  </r>
  <r>
    <s v="BASE"/>
    <s v="BaseLine"/>
    <m/>
    <m/>
    <m/>
    <m/>
    <x v="46"/>
    <x v="1"/>
    <s v="Brazil"/>
    <x v="38"/>
    <n v="0"/>
  </r>
  <r>
    <s v="BASE"/>
    <s v="BaseLine"/>
    <m/>
    <m/>
    <m/>
    <m/>
    <x v="46"/>
    <x v="2"/>
    <s v="Brazil"/>
    <x v="38"/>
    <n v="0"/>
  </r>
  <r>
    <s v="BASE"/>
    <s v="BaseLine"/>
    <m/>
    <m/>
    <m/>
    <m/>
    <x v="46"/>
    <x v="3"/>
    <s v="Brazil"/>
    <x v="38"/>
    <n v="0"/>
  </r>
  <r>
    <s v="INCREMENTAL"/>
    <s v="Media"/>
    <m/>
    <m/>
    <m/>
    <m/>
    <x v="47"/>
    <x v="0"/>
    <s v="Brazil"/>
    <x v="38"/>
    <n v="0"/>
  </r>
  <r>
    <s v="INCREMENTAL"/>
    <s v="Media"/>
    <m/>
    <m/>
    <m/>
    <m/>
    <x v="47"/>
    <x v="1"/>
    <s v="Brazil"/>
    <x v="38"/>
    <n v="0"/>
  </r>
  <r>
    <s v="INCREMENTAL"/>
    <s v="Media"/>
    <m/>
    <m/>
    <m/>
    <m/>
    <x v="47"/>
    <x v="2"/>
    <s v="Brazil"/>
    <x v="38"/>
    <n v="0"/>
  </r>
  <r>
    <s v="INCREMENTAL"/>
    <s v="Media"/>
    <m/>
    <m/>
    <m/>
    <m/>
    <x v="47"/>
    <x v="3"/>
    <s v="Brazil"/>
    <x v="38"/>
    <n v="0"/>
  </r>
  <r>
    <s v="INCREMENTAL"/>
    <s v="Media"/>
    <m/>
    <m/>
    <m/>
    <m/>
    <x v="48"/>
    <x v="0"/>
    <s v="Brazil"/>
    <x v="38"/>
    <n v="0"/>
  </r>
  <r>
    <s v="INCREMENTAL"/>
    <s v="Media"/>
    <m/>
    <m/>
    <m/>
    <m/>
    <x v="48"/>
    <x v="1"/>
    <s v="Brazil"/>
    <x v="38"/>
    <n v="0"/>
  </r>
  <r>
    <s v="INCREMENTAL"/>
    <s v="Media"/>
    <m/>
    <m/>
    <m/>
    <m/>
    <x v="48"/>
    <x v="2"/>
    <s v="Brazil"/>
    <x v="38"/>
    <n v="0"/>
  </r>
  <r>
    <s v="INCREMENTAL"/>
    <s v="Media"/>
    <m/>
    <m/>
    <m/>
    <m/>
    <x v="48"/>
    <x v="3"/>
    <s v="Brazil"/>
    <x v="38"/>
    <n v="0"/>
  </r>
  <r>
    <s v="INCREMENTAL"/>
    <s v="Media"/>
    <m/>
    <m/>
    <m/>
    <m/>
    <x v="49"/>
    <x v="0"/>
    <s v="Brazil"/>
    <x v="38"/>
    <n v="0"/>
  </r>
  <r>
    <s v="INCREMENTAL"/>
    <s v="Media"/>
    <m/>
    <m/>
    <m/>
    <m/>
    <x v="49"/>
    <x v="1"/>
    <s v="Brazil"/>
    <x v="38"/>
    <n v="0"/>
  </r>
  <r>
    <s v="INCREMENTAL"/>
    <s v="Media"/>
    <m/>
    <m/>
    <m/>
    <m/>
    <x v="49"/>
    <x v="2"/>
    <s v="Brazil"/>
    <x v="38"/>
    <n v="0"/>
  </r>
  <r>
    <s v="INCREMENTAL"/>
    <s v="Media"/>
    <m/>
    <m/>
    <m/>
    <m/>
    <x v="49"/>
    <x v="3"/>
    <s v="Brazil"/>
    <x v="38"/>
    <n v="0"/>
  </r>
  <r>
    <s v="BASE"/>
    <s v="BaseLine"/>
    <m/>
    <m/>
    <m/>
    <m/>
    <x v="50"/>
    <x v="0"/>
    <s v="Brazil"/>
    <x v="38"/>
    <n v="0"/>
  </r>
  <r>
    <s v="BASE"/>
    <s v="BaseLine"/>
    <m/>
    <m/>
    <m/>
    <m/>
    <x v="50"/>
    <x v="1"/>
    <s v="Brazil"/>
    <x v="38"/>
    <n v="0"/>
  </r>
  <r>
    <s v="BASE"/>
    <s v="BaseLine"/>
    <m/>
    <m/>
    <m/>
    <m/>
    <x v="50"/>
    <x v="2"/>
    <s v="Brazil"/>
    <x v="38"/>
    <n v="0"/>
  </r>
  <r>
    <s v="BASE"/>
    <s v="BaseLine"/>
    <m/>
    <m/>
    <m/>
    <m/>
    <x v="50"/>
    <x v="3"/>
    <s v="Brazil"/>
    <x v="38"/>
    <n v="0"/>
  </r>
  <r>
    <s v="BASE"/>
    <s v="BaseLine"/>
    <m/>
    <m/>
    <m/>
    <m/>
    <x v="51"/>
    <x v="0"/>
    <s v="Brazil"/>
    <x v="38"/>
    <n v="0"/>
  </r>
  <r>
    <s v="BASE"/>
    <s v="BaseLine"/>
    <m/>
    <m/>
    <m/>
    <m/>
    <x v="51"/>
    <x v="1"/>
    <s v="Brazil"/>
    <x v="38"/>
    <n v="0"/>
  </r>
  <r>
    <s v="BASE"/>
    <s v="BaseLine"/>
    <m/>
    <m/>
    <m/>
    <m/>
    <x v="51"/>
    <x v="2"/>
    <s v="Brazil"/>
    <x v="38"/>
    <n v="0"/>
  </r>
  <r>
    <s v="BASE"/>
    <s v="BaseLine"/>
    <m/>
    <m/>
    <m/>
    <m/>
    <x v="51"/>
    <x v="3"/>
    <s v="Brazil"/>
    <x v="38"/>
    <n v="0"/>
  </r>
  <r>
    <s v="INCREMENTAL"/>
    <s v="Media"/>
    <m/>
    <m/>
    <m/>
    <m/>
    <x v="52"/>
    <x v="0"/>
    <s v="Brazil"/>
    <x v="38"/>
    <n v="0"/>
  </r>
  <r>
    <s v="INCREMENTAL"/>
    <s v="Media"/>
    <m/>
    <m/>
    <m/>
    <m/>
    <x v="52"/>
    <x v="1"/>
    <s v="Brazil"/>
    <x v="38"/>
    <n v="0"/>
  </r>
  <r>
    <s v="INCREMENTAL"/>
    <s v="Media"/>
    <m/>
    <m/>
    <m/>
    <m/>
    <x v="52"/>
    <x v="2"/>
    <s v="Brazil"/>
    <x v="38"/>
    <n v="0"/>
  </r>
  <r>
    <s v="INCREMENTAL"/>
    <s v="Media"/>
    <m/>
    <m/>
    <m/>
    <m/>
    <x v="52"/>
    <x v="3"/>
    <s v="Brazil"/>
    <x v="38"/>
    <n v="0"/>
  </r>
  <r>
    <s v="BASE"/>
    <s v="BaseLine"/>
    <m/>
    <m/>
    <m/>
    <m/>
    <x v="53"/>
    <x v="0"/>
    <s v="Brazil"/>
    <x v="38"/>
    <n v="-106.896217564167"/>
  </r>
  <r>
    <s v="BASE"/>
    <s v="BaseLine"/>
    <m/>
    <m/>
    <m/>
    <m/>
    <x v="53"/>
    <x v="1"/>
    <s v="Brazil"/>
    <x v="38"/>
    <n v="-78.280676091196398"/>
  </r>
  <r>
    <s v="BASE"/>
    <s v="BaseLine"/>
    <m/>
    <m/>
    <m/>
    <m/>
    <x v="53"/>
    <x v="2"/>
    <s v="Brazil"/>
    <x v="38"/>
    <n v="-146.06866894502201"/>
  </r>
  <r>
    <s v="BASE"/>
    <s v="BaseLine"/>
    <m/>
    <m/>
    <m/>
    <m/>
    <x v="53"/>
    <x v="3"/>
    <s v="Brazil"/>
    <x v="38"/>
    <n v="-77.324862227164999"/>
  </r>
  <r>
    <s v="BASE"/>
    <s v="BaseLine"/>
    <m/>
    <m/>
    <m/>
    <m/>
    <x v="54"/>
    <x v="0"/>
    <s v="Brazil"/>
    <x v="38"/>
    <n v="-526.70675186015706"/>
  </r>
  <r>
    <s v="BASE"/>
    <s v="BaseLine"/>
    <m/>
    <m/>
    <m/>
    <m/>
    <x v="54"/>
    <x v="1"/>
    <s v="Brazil"/>
    <x v="38"/>
    <n v="-2629.00067100971"/>
  </r>
  <r>
    <s v="BASE"/>
    <s v="BaseLine"/>
    <m/>
    <m/>
    <m/>
    <m/>
    <x v="54"/>
    <x v="2"/>
    <s v="Brazil"/>
    <x v="38"/>
    <n v="-2853.3302538810999"/>
  </r>
  <r>
    <s v="BASE"/>
    <s v="BaseLine"/>
    <m/>
    <m/>
    <m/>
    <m/>
    <x v="54"/>
    <x v="3"/>
    <s v="Brazil"/>
    <x v="38"/>
    <n v="-508.635850855412"/>
  </r>
  <r>
    <s v="INCREMENTAL"/>
    <s v="Media"/>
    <m/>
    <m/>
    <m/>
    <m/>
    <x v="0"/>
    <x v="0"/>
    <s v="Brazil"/>
    <x v="39"/>
    <n v="0"/>
  </r>
  <r>
    <s v="INCREMENTAL"/>
    <s v="Media"/>
    <m/>
    <m/>
    <m/>
    <m/>
    <x v="0"/>
    <x v="1"/>
    <s v="Brazil"/>
    <x v="39"/>
    <n v="0"/>
  </r>
  <r>
    <s v="INCREMENTAL"/>
    <s v="Media"/>
    <m/>
    <m/>
    <m/>
    <m/>
    <x v="0"/>
    <x v="2"/>
    <s v="Brazil"/>
    <x v="39"/>
    <n v="0"/>
  </r>
  <r>
    <s v="INCREMENTAL"/>
    <s v="Media"/>
    <m/>
    <m/>
    <m/>
    <m/>
    <x v="0"/>
    <x v="3"/>
    <s v="Brazil"/>
    <x v="39"/>
    <n v="0"/>
  </r>
  <r>
    <s v="INCREMENTAL"/>
    <s v="Media"/>
    <m/>
    <m/>
    <m/>
    <m/>
    <x v="1"/>
    <x v="0"/>
    <s v="Brazil"/>
    <x v="39"/>
    <n v="0"/>
  </r>
  <r>
    <s v="INCREMENTAL"/>
    <s v="Media"/>
    <m/>
    <m/>
    <m/>
    <m/>
    <x v="1"/>
    <x v="1"/>
    <s v="Brazil"/>
    <x v="39"/>
    <n v="0"/>
  </r>
  <r>
    <s v="INCREMENTAL"/>
    <s v="Media"/>
    <m/>
    <m/>
    <m/>
    <m/>
    <x v="1"/>
    <x v="2"/>
    <s v="Brazil"/>
    <x v="39"/>
    <n v="0"/>
  </r>
  <r>
    <s v="INCREMENTAL"/>
    <s v="Media"/>
    <m/>
    <m/>
    <m/>
    <m/>
    <x v="1"/>
    <x v="3"/>
    <s v="Brazil"/>
    <x v="39"/>
    <n v="0"/>
  </r>
  <r>
    <s v="INCREMENTAL"/>
    <s v="Media"/>
    <m/>
    <m/>
    <m/>
    <m/>
    <x v="2"/>
    <x v="0"/>
    <s v="Brazil"/>
    <x v="39"/>
    <n v="0"/>
  </r>
  <r>
    <s v="INCREMENTAL"/>
    <s v="Media"/>
    <m/>
    <m/>
    <m/>
    <m/>
    <x v="2"/>
    <x v="1"/>
    <s v="Brazil"/>
    <x v="39"/>
    <n v="0"/>
  </r>
  <r>
    <s v="INCREMENTAL"/>
    <s v="Media"/>
    <m/>
    <m/>
    <m/>
    <m/>
    <x v="2"/>
    <x v="2"/>
    <s v="Brazil"/>
    <x v="39"/>
    <n v="0"/>
  </r>
  <r>
    <s v="INCREMENTAL"/>
    <s v="Media"/>
    <m/>
    <m/>
    <m/>
    <m/>
    <x v="2"/>
    <x v="3"/>
    <s v="Brazil"/>
    <x v="39"/>
    <n v="0"/>
  </r>
  <r>
    <s v="BASE"/>
    <s v="BaseLine"/>
    <m/>
    <m/>
    <m/>
    <m/>
    <x v="3"/>
    <x v="0"/>
    <s v="Brazil"/>
    <x v="39"/>
    <n v="0"/>
  </r>
  <r>
    <s v="BASE"/>
    <s v="BaseLine"/>
    <m/>
    <m/>
    <m/>
    <m/>
    <x v="3"/>
    <x v="1"/>
    <s v="Brazil"/>
    <x v="39"/>
    <n v="0"/>
  </r>
  <r>
    <s v="BASE"/>
    <s v="BaseLine"/>
    <m/>
    <m/>
    <m/>
    <m/>
    <x v="3"/>
    <x v="2"/>
    <s v="Brazil"/>
    <x v="39"/>
    <n v="0"/>
  </r>
  <r>
    <s v="BASE"/>
    <s v="BaseLine"/>
    <m/>
    <m/>
    <m/>
    <m/>
    <x v="3"/>
    <x v="3"/>
    <s v="Brazil"/>
    <x v="39"/>
    <n v="0"/>
  </r>
  <r>
    <s v="BASE"/>
    <s v="BaseLine"/>
    <m/>
    <m/>
    <m/>
    <m/>
    <x v="4"/>
    <x v="0"/>
    <s v="Brazil"/>
    <x v="39"/>
    <n v="0"/>
  </r>
  <r>
    <s v="BASE"/>
    <s v="BaseLine"/>
    <m/>
    <m/>
    <m/>
    <m/>
    <x v="4"/>
    <x v="1"/>
    <s v="Brazil"/>
    <x v="39"/>
    <n v="0"/>
  </r>
  <r>
    <s v="BASE"/>
    <s v="BaseLine"/>
    <m/>
    <m/>
    <m/>
    <m/>
    <x v="4"/>
    <x v="2"/>
    <s v="Brazil"/>
    <x v="39"/>
    <n v="0"/>
  </r>
  <r>
    <s v="BASE"/>
    <s v="BaseLine"/>
    <m/>
    <m/>
    <m/>
    <m/>
    <x v="4"/>
    <x v="3"/>
    <s v="Brazil"/>
    <x v="39"/>
    <n v="0"/>
  </r>
  <r>
    <s v="BASE"/>
    <s v="BaseLine"/>
    <m/>
    <m/>
    <m/>
    <m/>
    <x v="5"/>
    <x v="0"/>
    <s v="Brazil"/>
    <x v="39"/>
    <n v="1374.0572490359"/>
  </r>
  <r>
    <s v="BASE"/>
    <s v="BaseLine"/>
    <m/>
    <m/>
    <m/>
    <m/>
    <x v="5"/>
    <x v="1"/>
    <s v="Brazil"/>
    <x v="39"/>
    <n v="0"/>
  </r>
  <r>
    <s v="BASE"/>
    <s v="BaseLine"/>
    <m/>
    <m/>
    <m/>
    <m/>
    <x v="5"/>
    <x v="2"/>
    <s v="Brazil"/>
    <x v="39"/>
    <n v="0"/>
  </r>
  <r>
    <s v="BASE"/>
    <s v="BaseLine"/>
    <m/>
    <m/>
    <m/>
    <m/>
    <x v="5"/>
    <x v="3"/>
    <s v="Brazil"/>
    <x v="39"/>
    <n v="0"/>
  </r>
  <r>
    <s v="BASE"/>
    <s v="BaseLine"/>
    <m/>
    <m/>
    <m/>
    <m/>
    <x v="6"/>
    <x v="0"/>
    <s v="Brazil"/>
    <x v="39"/>
    <n v="0"/>
  </r>
  <r>
    <s v="BASE"/>
    <s v="BaseLine"/>
    <m/>
    <m/>
    <m/>
    <m/>
    <x v="6"/>
    <x v="1"/>
    <s v="Brazil"/>
    <x v="39"/>
    <n v="0"/>
  </r>
  <r>
    <s v="BASE"/>
    <s v="BaseLine"/>
    <m/>
    <m/>
    <m/>
    <m/>
    <x v="6"/>
    <x v="2"/>
    <s v="Brazil"/>
    <x v="39"/>
    <n v="0"/>
  </r>
  <r>
    <s v="BASE"/>
    <s v="BaseLine"/>
    <m/>
    <m/>
    <m/>
    <m/>
    <x v="6"/>
    <x v="3"/>
    <s v="Brazil"/>
    <x v="39"/>
    <n v="0"/>
  </r>
  <r>
    <s v="BASE"/>
    <s v="BaseLine"/>
    <m/>
    <m/>
    <m/>
    <m/>
    <x v="7"/>
    <x v="0"/>
    <s v="Brazil"/>
    <x v="39"/>
    <n v="0"/>
  </r>
  <r>
    <s v="BASE"/>
    <s v="BaseLine"/>
    <m/>
    <m/>
    <m/>
    <m/>
    <x v="7"/>
    <x v="1"/>
    <s v="Brazil"/>
    <x v="39"/>
    <n v="0"/>
  </r>
  <r>
    <s v="BASE"/>
    <s v="BaseLine"/>
    <m/>
    <m/>
    <m/>
    <m/>
    <x v="7"/>
    <x v="2"/>
    <s v="Brazil"/>
    <x v="39"/>
    <n v="0"/>
  </r>
  <r>
    <s v="BASE"/>
    <s v="BaseLine"/>
    <m/>
    <m/>
    <m/>
    <m/>
    <x v="7"/>
    <x v="3"/>
    <s v="Brazil"/>
    <x v="39"/>
    <n v="0"/>
  </r>
  <r>
    <s v="BASE"/>
    <s v="BaseLine"/>
    <m/>
    <m/>
    <m/>
    <m/>
    <x v="8"/>
    <x v="0"/>
    <s v="Brazil"/>
    <x v="39"/>
    <n v="932.02455002351201"/>
  </r>
  <r>
    <s v="BASE"/>
    <s v="BaseLine"/>
    <m/>
    <m/>
    <m/>
    <m/>
    <x v="8"/>
    <x v="1"/>
    <s v="Brazil"/>
    <x v="39"/>
    <n v="0"/>
  </r>
  <r>
    <s v="BASE"/>
    <s v="BaseLine"/>
    <m/>
    <m/>
    <m/>
    <m/>
    <x v="8"/>
    <x v="2"/>
    <s v="Brazil"/>
    <x v="39"/>
    <n v="0"/>
  </r>
  <r>
    <s v="BASE"/>
    <s v="BaseLine"/>
    <m/>
    <m/>
    <m/>
    <m/>
    <x v="8"/>
    <x v="3"/>
    <s v="Brazil"/>
    <x v="39"/>
    <n v="0"/>
  </r>
  <r>
    <s v="INCREMENTAL"/>
    <s v="Media"/>
    <m/>
    <m/>
    <m/>
    <m/>
    <x v="9"/>
    <x v="0"/>
    <s v="Brazil"/>
    <x v="39"/>
    <n v="0"/>
  </r>
  <r>
    <s v="INCREMENTAL"/>
    <s v="Media"/>
    <m/>
    <m/>
    <m/>
    <m/>
    <x v="9"/>
    <x v="1"/>
    <s v="Brazil"/>
    <x v="39"/>
    <n v="0"/>
  </r>
  <r>
    <s v="INCREMENTAL"/>
    <s v="Media"/>
    <m/>
    <m/>
    <m/>
    <m/>
    <x v="9"/>
    <x v="2"/>
    <s v="Brazil"/>
    <x v="39"/>
    <n v="0"/>
  </r>
  <r>
    <s v="INCREMENTAL"/>
    <s v="Media"/>
    <m/>
    <m/>
    <m/>
    <m/>
    <x v="9"/>
    <x v="3"/>
    <s v="Brazil"/>
    <x v="39"/>
    <n v="0"/>
  </r>
  <r>
    <s v="BASE"/>
    <s v="Price"/>
    <m/>
    <m/>
    <m/>
    <m/>
    <x v="10"/>
    <x v="0"/>
    <s v="Brazil"/>
    <x v="39"/>
    <n v="-1210.07104039764"/>
  </r>
  <r>
    <s v="BASE"/>
    <s v="Price"/>
    <m/>
    <m/>
    <m/>
    <m/>
    <x v="10"/>
    <x v="1"/>
    <s v="Brazil"/>
    <x v="39"/>
    <n v="0"/>
  </r>
  <r>
    <s v="BASE"/>
    <s v="Price"/>
    <m/>
    <m/>
    <m/>
    <m/>
    <x v="10"/>
    <x v="2"/>
    <s v="Brazil"/>
    <x v="39"/>
    <n v="0"/>
  </r>
  <r>
    <s v="BASE"/>
    <s v="Price"/>
    <m/>
    <m/>
    <m/>
    <m/>
    <x v="10"/>
    <x v="3"/>
    <s v="Brazil"/>
    <x v="39"/>
    <n v="0"/>
  </r>
  <r>
    <s v="BASE"/>
    <s v="Price"/>
    <m/>
    <m/>
    <m/>
    <m/>
    <x v="11"/>
    <x v="0"/>
    <s v="Brazil"/>
    <x v="39"/>
    <n v="0"/>
  </r>
  <r>
    <s v="BASE"/>
    <s v="Price"/>
    <m/>
    <m/>
    <m/>
    <m/>
    <x v="11"/>
    <x v="1"/>
    <s v="Brazil"/>
    <x v="39"/>
    <n v="0"/>
  </r>
  <r>
    <s v="BASE"/>
    <s v="Price"/>
    <m/>
    <m/>
    <m/>
    <m/>
    <x v="11"/>
    <x v="2"/>
    <s v="Brazil"/>
    <x v="39"/>
    <n v="0"/>
  </r>
  <r>
    <s v="BASE"/>
    <s v="Price"/>
    <m/>
    <m/>
    <m/>
    <m/>
    <x v="11"/>
    <x v="3"/>
    <s v="Brazil"/>
    <x v="39"/>
    <n v="0"/>
  </r>
  <r>
    <s v="BASE"/>
    <s v="BaseLine"/>
    <m/>
    <m/>
    <m/>
    <m/>
    <x v="12"/>
    <x v="0"/>
    <s v="Brazil"/>
    <x v="39"/>
    <n v="418.771551114239"/>
  </r>
  <r>
    <s v="BASE"/>
    <s v="BaseLine"/>
    <m/>
    <m/>
    <m/>
    <m/>
    <x v="12"/>
    <x v="1"/>
    <s v="Brazil"/>
    <x v="39"/>
    <n v="754.94369066125898"/>
  </r>
  <r>
    <s v="BASE"/>
    <s v="BaseLine"/>
    <m/>
    <m/>
    <m/>
    <m/>
    <x v="12"/>
    <x v="2"/>
    <s v="Brazil"/>
    <x v="39"/>
    <n v="925.52255693556106"/>
  </r>
  <r>
    <s v="BASE"/>
    <s v="BaseLine"/>
    <m/>
    <m/>
    <m/>
    <m/>
    <x v="12"/>
    <x v="3"/>
    <s v="Brazil"/>
    <x v="39"/>
    <n v="24.513476623033199"/>
  </r>
  <r>
    <s v="INCREMENTAL"/>
    <s v="Media"/>
    <m/>
    <m/>
    <m/>
    <m/>
    <x v="13"/>
    <x v="0"/>
    <s v="Brazil"/>
    <x v="39"/>
    <n v="165.696163110985"/>
  </r>
  <r>
    <s v="INCREMENTAL"/>
    <s v="Media"/>
    <m/>
    <m/>
    <m/>
    <m/>
    <x v="13"/>
    <x v="1"/>
    <s v="Brazil"/>
    <x v="39"/>
    <n v="205.26437478152499"/>
  </r>
  <r>
    <s v="INCREMENTAL"/>
    <s v="Media"/>
    <m/>
    <m/>
    <m/>
    <m/>
    <x v="13"/>
    <x v="2"/>
    <s v="Brazil"/>
    <x v="39"/>
    <n v="182.44662139565901"/>
  </r>
  <r>
    <s v="INCREMENTAL"/>
    <s v="Media"/>
    <m/>
    <m/>
    <m/>
    <m/>
    <x v="13"/>
    <x v="3"/>
    <s v="Brazil"/>
    <x v="39"/>
    <n v="0"/>
  </r>
  <r>
    <s v="INCREMENTAL"/>
    <s v="Media"/>
    <m/>
    <m/>
    <m/>
    <m/>
    <x v="14"/>
    <x v="0"/>
    <s v="Brazil"/>
    <x v="39"/>
    <n v="0"/>
  </r>
  <r>
    <s v="INCREMENTAL"/>
    <s v="Media"/>
    <m/>
    <m/>
    <m/>
    <m/>
    <x v="14"/>
    <x v="1"/>
    <s v="Brazil"/>
    <x v="39"/>
    <n v="0"/>
  </r>
  <r>
    <s v="INCREMENTAL"/>
    <s v="Media"/>
    <m/>
    <m/>
    <m/>
    <m/>
    <x v="14"/>
    <x v="2"/>
    <s v="Brazil"/>
    <x v="39"/>
    <n v="0"/>
  </r>
  <r>
    <s v="INCREMENTAL"/>
    <s v="Media"/>
    <m/>
    <m/>
    <m/>
    <m/>
    <x v="14"/>
    <x v="3"/>
    <s v="Brazil"/>
    <x v="39"/>
    <n v="0"/>
  </r>
  <r>
    <s v="INCREMENTAL"/>
    <s v="Media"/>
    <m/>
    <m/>
    <m/>
    <m/>
    <x v="15"/>
    <x v="0"/>
    <s v="Brazil"/>
    <x v="39"/>
    <n v="18.0522960352545"/>
  </r>
  <r>
    <s v="INCREMENTAL"/>
    <s v="Media"/>
    <m/>
    <m/>
    <m/>
    <m/>
    <x v="15"/>
    <x v="1"/>
    <s v="Brazil"/>
    <x v="39"/>
    <n v="16.705660813561199"/>
  </r>
  <r>
    <s v="INCREMENTAL"/>
    <s v="Media"/>
    <m/>
    <m/>
    <m/>
    <m/>
    <x v="15"/>
    <x v="2"/>
    <s v="Brazil"/>
    <x v="39"/>
    <n v="11.3963206493026"/>
  </r>
  <r>
    <s v="INCREMENTAL"/>
    <s v="Media"/>
    <m/>
    <m/>
    <m/>
    <m/>
    <x v="15"/>
    <x v="3"/>
    <s v="Brazil"/>
    <x v="39"/>
    <n v="0"/>
  </r>
  <r>
    <s v="INCREMENTAL"/>
    <s v="Media"/>
    <m/>
    <m/>
    <m/>
    <m/>
    <x v="16"/>
    <x v="0"/>
    <s v="Brazil"/>
    <x v="39"/>
    <n v="0"/>
  </r>
  <r>
    <s v="INCREMENTAL"/>
    <s v="Media"/>
    <m/>
    <m/>
    <m/>
    <m/>
    <x v="16"/>
    <x v="1"/>
    <s v="Brazil"/>
    <x v="39"/>
    <n v="0"/>
  </r>
  <r>
    <s v="INCREMENTAL"/>
    <s v="Media"/>
    <m/>
    <m/>
    <m/>
    <m/>
    <x v="16"/>
    <x v="2"/>
    <s v="Brazil"/>
    <x v="39"/>
    <n v="0"/>
  </r>
  <r>
    <s v="INCREMENTAL"/>
    <s v="Media"/>
    <m/>
    <m/>
    <m/>
    <m/>
    <x v="16"/>
    <x v="3"/>
    <s v="Brazil"/>
    <x v="39"/>
    <n v="0"/>
  </r>
  <r>
    <s v="INCREMENTAL"/>
    <s v="Media"/>
    <m/>
    <m/>
    <m/>
    <m/>
    <x v="17"/>
    <x v="0"/>
    <s v="Brazil"/>
    <x v="39"/>
    <n v="625.63717011680001"/>
  </r>
  <r>
    <s v="INCREMENTAL"/>
    <s v="Media"/>
    <m/>
    <m/>
    <m/>
    <m/>
    <x v="17"/>
    <x v="1"/>
    <s v="Brazil"/>
    <x v="39"/>
    <n v="383.61597743497998"/>
  </r>
  <r>
    <s v="INCREMENTAL"/>
    <s v="Media"/>
    <m/>
    <m/>
    <m/>
    <m/>
    <x v="17"/>
    <x v="2"/>
    <s v="Brazil"/>
    <x v="39"/>
    <n v="385.01828947971001"/>
  </r>
  <r>
    <s v="INCREMENTAL"/>
    <s v="Media"/>
    <m/>
    <m/>
    <m/>
    <m/>
    <x v="17"/>
    <x v="3"/>
    <s v="Brazil"/>
    <x v="39"/>
    <n v="0"/>
  </r>
  <r>
    <s v="INCREMENTAL"/>
    <s v="Media"/>
    <m/>
    <m/>
    <m/>
    <m/>
    <x v="18"/>
    <x v="0"/>
    <s v="Brazil"/>
    <x v="39"/>
    <n v="0"/>
  </r>
  <r>
    <s v="INCREMENTAL"/>
    <s v="Media"/>
    <m/>
    <m/>
    <m/>
    <m/>
    <x v="18"/>
    <x v="1"/>
    <s v="Brazil"/>
    <x v="39"/>
    <n v="0"/>
  </r>
  <r>
    <s v="INCREMENTAL"/>
    <s v="Media"/>
    <m/>
    <m/>
    <m/>
    <m/>
    <x v="18"/>
    <x v="2"/>
    <s v="Brazil"/>
    <x v="39"/>
    <n v="0"/>
  </r>
  <r>
    <s v="INCREMENTAL"/>
    <s v="Media"/>
    <m/>
    <m/>
    <m/>
    <m/>
    <x v="18"/>
    <x v="3"/>
    <s v="Brazil"/>
    <x v="39"/>
    <n v="0"/>
  </r>
  <r>
    <s v="INCREMENTAL"/>
    <s v="Media"/>
    <m/>
    <m/>
    <m/>
    <m/>
    <x v="19"/>
    <x v="0"/>
    <s v="Brazil"/>
    <x v="39"/>
    <n v="66.250335841434804"/>
  </r>
  <r>
    <s v="INCREMENTAL"/>
    <s v="Media"/>
    <m/>
    <m/>
    <m/>
    <m/>
    <x v="19"/>
    <x v="1"/>
    <s v="Brazil"/>
    <x v="39"/>
    <n v="75.334840718264303"/>
  </r>
  <r>
    <s v="INCREMENTAL"/>
    <s v="Media"/>
    <m/>
    <m/>
    <m/>
    <m/>
    <x v="19"/>
    <x v="2"/>
    <s v="Brazil"/>
    <x v="39"/>
    <n v="71.039437414744697"/>
  </r>
  <r>
    <s v="INCREMENTAL"/>
    <s v="Media"/>
    <m/>
    <m/>
    <m/>
    <m/>
    <x v="19"/>
    <x v="3"/>
    <s v="Brazil"/>
    <x v="39"/>
    <n v="0"/>
  </r>
  <r>
    <s v="INCREMENTAL"/>
    <s v="Media"/>
    <m/>
    <m/>
    <m/>
    <m/>
    <x v="20"/>
    <x v="0"/>
    <s v="Brazil"/>
    <x v="39"/>
    <n v="0"/>
  </r>
  <r>
    <s v="INCREMENTAL"/>
    <s v="Media"/>
    <m/>
    <m/>
    <m/>
    <m/>
    <x v="20"/>
    <x v="1"/>
    <s v="Brazil"/>
    <x v="39"/>
    <n v="0"/>
  </r>
  <r>
    <s v="INCREMENTAL"/>
    <s v="Media"/>
    <m/>
    <m/>
    <m/>
    <m/>
    <x v="20"/>
    <x v="2"/>
    <s v="Brazil"/>
    <x v="39"/>
    <n v="0"/>
  </r>
  <r>
    <s v="INCREMENTAL"/>
    <s v="Media"/>
    <m/>
    <m/>
    <m/>
    <m/>
    <x v="20"/>
    <x v="3"/>
    <s v="Brazil"/>
    <x v="39"/>
    <n v="0"/>
  </r>
  <r>
    <s v="INCREMENTAL"/>
    <s v="Media"/>
    <m/>
    <m/>
    <m/>
    <m/>
    <x v="21"/>
    <x v="0"/>
    <s v="Brazil"/>
    <x v="39"/>
    <n v="351.13362375144197"/>
  </r>
  <r>
    <s v="INCREMENTAL"/>
    <s v="Media"/>
    <m/>
    <m/>
    <m/>
    <m/>
    <x v="21"/>
    <x v="1"/>
    <s v="Brazil"/>
    <x v="39"/>
    <n v="342.93618512031901"/>
  </r>
  <r>
    <s v="INCREMENTAL"/>
    <s v="Media"/>
    <m/>
    <m/>
    <m/>
    <m/>
    <x v="21"/>
    <x v="2"/>
    <s v="Brazil"/>
    <x v="39"/>
    <n v="325.313308775785"/>
  </r>
  <r>
    <s v="INCREMENTAL"/>
    <s v="Media"/>
    <m/>
    <m/>
    <m/>
    <m/>
    <x v="21"/>
    <x v="3"/>
    <s v="Brazil"/>
    <x v="39"/>
    <n v="0"/>
  </r>
  <r>
    <s v="INCREMENTAL"/>
    <s v="Media"/>
    <m/>
    <m/>
    <m/>
    <m/>
    <x v="22"/>
    <x v="0"/>
    <s v="Brazil"/>
    <x v="39"/>
    <n v="0"/>
  </r>
  <r>
    <s v="INCREMENTAL"/>
    <s v="Media"/>
    <m/>
    <m/>
    <m/>
    <m/>
    <x v="22"/>
    <x v="1"/>
    <s v="Brazil"/>
    <x v="39"/>
    <n v="0"/>
  </r>
  <r>
    <s v="INCREMENTAL"/>
    <s v="Media"/>
    <m/>
    <m/>
    <m/>
    <m/>
    <x v="22"/>
    <x v="2"/>
    <s v="Brazil"/>
    <x v="39"/>
    <n v="0"/>
  </r>
  <r>
    <s v="INCREMENTAL"/>
    <s v="Media"/>
    <m/>
    <m/>
    <m/>
    <m/>
    <x v="22"/>
    <x v="3"/>
    <s v="Brazil"/>
    <x v="39"/>
    <n v="0"/>
  </r>
  <r>
    <s v="INCREMENTAL"/>
    <s v="Media"/>
    <m/>
    <m/>
    <m/>
    <m/>
    <x v="23"/>
    <x v="0"/>
    <s v="Brazil"/>
    <x v="39"/>
    <n v="0"/>
  </r>
  <r>
    <s v="INCREMENTAL"/>
    <s v="Media"/>
    <m/>
    <m/>
    <m/>
    <m/>
    <x v="23"/>
    <x v="1"/>
    <s v="Brazil"/>
    <x v="39"/>
    <n v="0"/>
  </r>
  <r>
    <s v="INCREMENTAL"/>
    <s v="Media"/>
    <m/>
    <m/>
    <m/>
    <m/>
    <x v="23"/>
    <x v="2"/>
    <s v="Brazil"/>
    <x v="39"/>
    <n v="0"/>
  </r>
  <r>
    <s v="INCREMENTAL"/>
    <s v="Media"/>
    <m/>
    <m/>
    <m/>
    <m/>
    <x v="23"/>
    <x v="3"/>
    <s v="Brazil"/>
    <x v="39"/>
    <n v="0"/>
  </r>
  <r>
    <s v="INCREMENTAL"/>
    <s v="Media"/>
    <m/>
    <m/>
    <m/>
    <m/>
    <x v="24"/>
    <x v="0"/>
    <s v="Brazil"/>
    <x v="39"/>
    <n v="0"/>
  </r>
  <r>
    <s v="INCREMENTAL"/>
    <s v="Media"/>
    <m/>
    <m/>
    <m/>
    <m/>
    <x v="24"/>
    <x v="1"/>
    <s v="Brazil"/>
    <x v="39"/>
    <n v="0"/>
  </r>
  <r>
    <s v="INCREMENTAL"/>
    <s v="Media"/>
    <m/>
    <m/>
    <m/>
    <m/>
    <x v="24"/>
    <x v="2"/>
    <s v="Brazil"/>
    <x v="39"/>
    <n v="0"/>
  </r>
  <r>
    <s v="INCREMENTAL"/>
    <s v="Media"/>
    <m/>
    <m/>
    <m/>
    <m/>
    <x v="24"/>
    <x v="3"/>
    <s v="Brazil"/>
    <x v="39"/>
    <n v="0"/>
  </r>
  <r>
    <s v="BASE"/>
    <s v="BaseLine"/>
    <m/>
    <m/>
    <m/>
    <m/>
    <x v="25"/>
    <x v="0"/>
    <s v="Brazil"/>
    <x v="39"/>
    <n v="0"/>
  </r>
  <r>
    <s v="BASE"/>
    <s v="BaseLine"/>
    <m/>
    <m/>
    <m/>
    <m/>
    <x v="25"/>
    <x v="1"/>
    <s v="Brazil"/>
    <x v="39"/>
    <n v="346.48283834216898"/>
  </r>
  <r>
    <s v="BASE"/>
    <s v="BaseLine"/>
    <m/>
    <m/>
    <m/>
    <m/>
    <x v="25"/>
    <x v="2"/>
    <s v="Brazil"/>
    <x v="39"/>
    <n v="0"/>
  </r>
  <r>
    <s v="BASE"/>
    <s v="BaseLine"/>
    <m/>
    <m/>
    <m/>
    <m/>
    <x v="25"/>
    <x v="3"/>
    <s v="Brazil"/>
    <x v="39"/>
    <n v="0"/>
  </r>
  <r>
    <s v="BASE"/>
    <s v="BaseLine"/>
    <m/>
    <m/>
    <m/>
    <m/>
    <x v="26"/>
    <x v="0"/>
    <s v="Brazil"/>
    <x v="39"/>
    <n v="0"/>
  </r>
  <r>
    <s v="BASE"/>
    <s v="BaseLine"/>
    <m/>
    <m/>
    <m/>
    <m/>
    <x v="26"/>
    <x v="1"/>
    <s v="Brazil"/>
    <x v="39"/>
    <n v="0"/>
  </r>
  <r>
    <s v="BASE"/>
    <s v="BaseLine"/>
    <m/>
    <m/>
    <m/>
    <m/>
    <x v="26"/>
    <x v="2"/>
    <s v="Brazil"/>
    <x v="39"/>
    <n v="0"/>
  </r>
  <r>
    <s v="BASE"/>
    <s v="BaseLine"/>
    <m/>
    <m/>
    <m/>
    <m/>
    <x v="26"/>
    <x v="3"/>
    <s v="Brazil"/>
    <x v="39"/>
    <n v="0"/>
  </r>
  <r>
    <s v="INCREMENTAL"/>
    <s v="Media"/>
    <m/>
    <m/>
    <m/>
    <m/>
    <x v="27"/>
    <x v="0"/>
    <s v="Brazil"/>
    <x v="39"/>
    <n v="0"/>
  </r>
  <r>
    <s v="INCREMENTAL"/>
    <s v="Media"/>
    <m/>
    <m/>
    <m/>
    <m/>
    <x v="27"/>
    <x v="1"/>
    <s v="Brazil"/>
    <x v="39"/>
    <n v="0"/>
  </r>
  <r>
    <s v="INCREMENTAL"/>
    <s v="Media"/>
    <m/>
    <m/>
    <m/>
    <m/>
    <x v="27"/>
    <x v="2"/>
    <s v="Brazil"/>
    <x v="39"/>
    <n v="0"/>
  </r>
  <r>
    <s v="INCREMENTAL"/>
    <s v="Media"/>
    <m/>
    <m/>
    <m/>
    <m/>
    <x v="27"/>
    <x v="3"/>
    <s v="Brazil"/>
    <x v="39"/>
    <n v="0"/>
  </r>
  <r>
    <s v="INCREMENTAL"/>
    <s v="Media"/>
    <m/>
    <m/>
    <m/>
    <m/>
    <x v="28"/>
    <x v="0"/>
    <s v="Brazil"/>
    <x v="39"/>
    <n v="0"/>
  </r>
  <r>
    <s v="INCREMENTAL"/>
    <s v="Media"/>
    <m/>
    <m/>
    <m/>
    <m/>
    <x v="28"/>
    <x v="1"/>
    <s v="Brazil"/>
    <x v="39"/>
    <n v="0"/>
  </r>
  <r>
    <s v="INCREMENTAL"/>
    <s v="Media"/>
    <m/>
    <m/>
    <m/>
    <m/>
    <x v="28"/>
    <x v="2"/>
    <s v="Brazil"/>
    <x v="39"/>
    <n v="0"/>
  </r>
  <r>
    <s v="INCREMENTAL"/>
    <s v="Media"/>
    <m/>
    <m/>
    <m/>
    <m/>
    <x v="28"/>
    <x v="3"/>
    <s v="Brazil"/>
    <x v="39"/>
    <n v="0"/>
  </r>
  <r>
    <s v="BASE"/>
    <s v="BaseLine"/>
    <m/>
    <m/>
    <m/>
    <m/>
    <x v="29"/>
    <x v="0"/>
    <s v="Brazil"/>
    <x v="39"/>
    <n v="0"/>
  </r>
  <r>
    <s v="BASE"/>
    <s v="BaseLine"/>
    <m/>
    <m/>
    <m/>
    <m/>
    <x v="29"/>
    <x v="1"/>
    <s v="Brazil"/>
    <x v="39"/>
    <n v="468.36920748738999"/>
  </r>
  <r>
    <s v="BASE"/>
    <s v="BaseLine"/>
    <m/>
    <m/>
    <m/>
    <m/>
    <x v="29"/>
    <x v="2"/>
    <s v="Brazil"/>
    <x v="39"/>
    <n v="0"/>
  </r>
  <r>
    <s v="BASE"/>
    <s v="BaseLine"/>
    <m/>
    <m/>
    <m/>
    <m/>
    <x v="29"/>
    <x v="3"/>
    <s v="Brazil"/>
    <x v="39"/>
    <n v="0"/>
  </r>
  <r>
    <s v="BASE"/>
    <s v="BaseLine"/>
    <m/>
    <m/>
    <m/>
    <m/>
    <x v="30"/>
    <x v="0"/>
    <s v="Brazil"/>
    <x v="39"/>
    <n v="0"/>
  </r>
  <r>
    <s v="BASE"/>
    <s v="BaseLine"/>
    <m/>
    <m/>
    <m/>
    <m/>
    <x v="30"/>
    <x v="1"/>
    <s v="Brazil"/>
    <x v="39"/>
    <n v="1021.9620506305801"/>
  </r>
  <r>
    <s v="BASE"/>
    <s v="BaseLine"/>
    <m/>
    <m/>
    <m/>
    <m/>
    <x v="30"/>
    <x v="2"/>
    <s v="Brazil"/>
    <x v="39"/>
    <n v="0"/>
  </r>
  <r>
    <s v="BASE"/>
    <s v="BaseLine"/>
    <m/>
    <m/>
    <m/>
    <m/>
    <x v="30"/>
    <x v="3"/>
    <s v="Brazil"/>
    <x v="39"/>
    <n v="0"/>
  </r>
  <r>
    <s v="INCREMENTAL"/>
    <s v="Media"/>
    <m/>
    <m/>
    <m/>
    <m/>
    <x v="31"/>
    <x v="0"/>
    <s v="Brazil"/>
    <x v="39"/>
    <n v="0"/>
  </r>
  <r>
    <s v="INCREMENTAL"/>
    <s v="Media"/>
    <m/>
    <m/>
    <m/>
    <m/>
    <x v="31"/>
    <x v="1"/>
    <s v="Brazil"/>
    <x v="39"/>
    <n v="0"/>
  </r>
  <r>
    <s v="INCREMENTAL"/>
    <s v="Media"/>
    <m/>
    <m/>
    <m/>
    <m/>
    <x v="31"/>
    <x v="2"/>
    <s v="Brazil"/>
    <x v="39"/>
    <n v="0"/>
  </r>
  <r>
    <s v="INCREMENTAL"/>
    <s v="Media"/>
    <m/>
    <m/>
    <m/>
    <m/>
    <x v="31"/>
    <x v="3"/>
    <s v="Brazil"/>
    <x v="39"/>
    <n v="0"/>
  </r>
  <r>
    <m/>
    <m/>
    <m/>
    <m/>
    <m/>
    <m/>
    <x v="32"/>
    <x v="0"/>
    <s v="Brazil"/>
    <x v="39"/>
    <n v="1288.8368238743701"/>
  </r>
  <r>
    <m/>
    <m/>
    <m/>
    <m/>
    <m/>
    <m/>
    <x v="32"/>
    <x v="1"/>
    <s v="Brazil"/>
    <x v="39"/>
    <n v="943.82215052234096"/>
  </r>
  <r>
    <m/>
    <m/>
    <m/>
    <m/>
    <m/>
    <m/>
    <x v="32"/>
    <x v="2"/>
    <s v="Brazil"/>
    <x v="39"/>
    <n v="1761.1350863528301"/>
  </r>
  <r>
    <m/>
    <m/>
    <m/>
    <m/>
    <m/>
    <m/>
    <x v="32"/>
    <x v="3"/>
    <s v="Brazil"/>
    <x v="39"/>
    <n v="932.29799996955103"/>
  </r>
  <r>
    <s v="BASE"/>
    <s v="BaseLine"/>
    <m/>
    <m/>
    <m/>
    <m/>
    <x v="33"/>
    <x v="0"/>
    <s v="Brazil"/>
    <x v="39"/>
    <n v="-124.34722484291299"/>
  </r>
  <r>
    <s v="BASE"/>
    <s v="BaseLine"/>
    <m/>
    <m/>
    <m/>
    <m/>
    <x v="33"/>
    <x v="1"/>
    <s v="Brazil"/>
    <x v="39"/>
    <n v="-338.489102993166"/>
  </r>
  <r>
    <s v="BASE"/>
    <s v="BaseLine"/>
    <m/>
    <m/>
    <m/>
    <m/>
    <x v="33"/>
    <x v="2"/>
    <s v="Brazil"/>
    <x v="39"/>
    <n v="-168.98788258144401"/>
  </r>
  <r>
    <s v="BASE"/>
    <s v="BaseLine"/>
    <m/>
    <m/>
    <m/>
    <m/>
    <x v="33"/>
    <x v="3"/>
    <s v="Brazil"/>
    <x v="39"/>
    <n v="-105.547804728419"/>
  </r>
  <r>
    <s v="BASE"/>
    <s v="BaseLine"/>
    <m/>
    <m/>
    <m/>
    <m/>
    <x v="34"/>
    <x v="0"/>
    <s v="Brazil"/>
    <x v="39"/>
    <n v="0"/>
  </r>
  <r>
    <s v="BASE"/>
    <s v="BaseLine"/>
    <m/>
    <m/>
    <m/>
    <m/>
    <x v="34"/>
    <x v="1"/>
    <s v="Brazil"/>
    <x v="39"/>
    <n v="0"/>
  </r>
  <r>
    <s v="BASE"/>
    <s v="BaseLine"/>
    <m/>
    <m/>
    <m/>
    <m/>
    <x v="34"/>
    <x v="2"/>
    <s v="Brazil"/>
    <x v="39"/>
    <n v="0"/>
  </r>
  <r>
    <s v="BASE"/>
    <s v="BaseLine"/>
    <m/>
    <m/>
    <m/>
    <m/>
    <x v="34"/>
    <x v="3"/>
    <s v="Brazil"/>
    <x v="39"/>
    <n v="0"/>
  </r>
  <r>
    <s v="BASE"/>
    <s v="BaseLine"/>
    <s v="NY"/>
    <m/>
    <m/>
    <m/>
    <x v="35"/>
    <x v="0"/>
    <s v="Brazil"/>
    <x v="39"/>
    <n v="0"/>
  </r>
  <r>
    <s v="BASE"/>
    <s v="BaseLine"/>
    <s v="NY"/>
    <m/>
    <m/>
    <m/>
    <x v="35"/>
    <x v="1"/>
    <s v="Brazil"/>
    <x v="39"/>
    <n v="0"/>
  </r>
  <r>
    <s v="BASE"/>
    <s v="BaseLine"/>
    <s v="NY"/>
    <m/>
    <m/>
    <m/>
    <x v="35"/>
    <x v="2"/>
    <s v="Brazil"/>
    <x v="39"/>
    <n v="0"/>
  </r>
  <r>
    <s v="BASE"/>
    <s v="BaseLine"/>
    <s v="NY"/>
    <m/>
    <m/>
    <m/>
    <x v="35"/>
    <x v="3"/>
    <s v="Brazil"/>
    <x v="39"/>
    <n v="0"/>
  </r>
  <r>
    <s v="BASE"/>
    <s v="BaseLine"/>
    <s v="PL_Dummy"/>
    <m/>
    <m/>
    <m/>
    <x v="36"/>
    <x v="0"/>
    <s v="Brazil"/>
    <x v="39"/>
    <n v="0"/>
  </r>
  <r>
    <s v="BASE"/>
    <s v="BaseLine"/>
    <s v="PL_Dummy"/>
    <m/>
    <m/>
    <m/>
    <x v="36"/>
    <x v="1"/>
    <s v="Brazil"/>
    <x v="39"/>
    <n v="0"/>
  </r>
  <r>
    <s v="BASE"/>
    <s v="BaseLine"/>
    <s v="PL_Dummy"/>
    <m/>
    <m/>
    <m/>
    <x v="36"/>
    <x v="2"/>
    <s v="Brazil"/>
    <x v="39"/>
    <n v="0"/>
  </r>
  <r>
    <s v="BASE"/>
    <s v="BaseLine"/>
    <s v="PL_Dummy"/>
    <m/>
    <m/>
    <m/>
    <x v="36"/>
    <x v="3"/>
    <s v="Brazil"/>
    <x v="39"/>
    <n v="0"/>
  </r>
  <r>
    <s v="BASE"/>
    <s v="BaseLine"/>
    <s v="PL_Dummy"/>
    <m/>
    <m/>
    <m/>
    <x v="37"/>
    <x v="0"/>
    <s v="Brazil"/>
    <x v="39"/>
    <n v="0"/>
  </r>
  <r>
    <s v="BASE"/>
    <s v="BaseLine"/>
    <s v="PL_Dummy"/>
    <m/>
    <m/>
    <m/>
    <x v="37"/>
    <x v="1"/>
    <s v="Brazil"/>
    <x v="39"/>
    <n v="0"/>
  </r>
  <r>
    <s v="BASE"/>
    <s v="BaseLine"/>
    <s v="PL_Dummy"/>
    <m/>
    <m/>
    <m/>
    <x v="37"/>
    <x v="2"/>
    <s v="Brazil"/>
    <x v="39"/>
    <n v="0"/>
  </r>
  <r>
    <s v="BASE"/>
    <s v="BaseLine"/>
    <s v="PL_Dummy"/>
    <m/>
    <m/>
    <m/>
    <x v="37"/>
    <x v="3"/>
    <s v="Brazil"/>
    <x v="39"/>
    <n v="0"/>
  </r>
  <r>
    <s v="BASE"/>
    <s v="BaseLine"/>
    <m/>
    <m/>
    <m/>
    <m/>
    <x v="38"/>
    <x v="0"/>
    <s v="Brazil"/>
    <x v="39"/>
    <n v="0"/>
  </r>
  <r>
    <s v="BASE"/>
    <s v="BaseLine"/>
    <m/>
    <m/>
    <m/>
    <m/>
    <x v="38"/>
    <x v="1"/>
    <s v="Brazil"/>
    <x v="39"/>
    <n v="0"/>
  </r>
  <r>
    <s v="BASE"/>
    <s v="BaseLine"/>
    <m/>
    <m/>
    <m/>
    <m/>
    <x v="38"/>
    <x v="2"/>
    <s v="Brazil"/>
    <x v="39"/>
    <n v="0"/>
  </r>
  <r>
    <s v="BASE"/>
    <s v="BaseLine"/>
    <m/>
    <m/>
    <m/>
    <m/>
    <x v="38"/>
    <x v="3"/>
    <s v="Brazil"/>
    <x v="39"/>
    <n v="0"/>
  </r>
  <r>
    <s v="BASE"/>
    <s v="BaseLine"/>
    <m/>
    <m/>
    <m/>
    <m/>
    <x v="39"/>
    <x v="0"/>
    <s v="Brazil"/>
    <x v="39"/>
    <n v="0"/>
  </r>
  <r>
    <s v="BASE"/>
    <s v="BaseLine"/>
    <m/>
    <m/>
    <m/>
    <m/>
    <x v="39"/>
    <x v="1"/>
    <s v="Brazil"/>
    <x v="39"/>
    <n v="0"/>
  </r>
  <r>
    <s v="BASE"/>
    <s v="BaseLine"/>
    <m/>
    <m/>
    <m/>
    <m/>
    <x v="39"/>
    <x v="2"/>
    <s v="Brazil"/>
    <x v="39"/>
    <n v="0"/>
  </r>
  <r>
    <s v="BASE"/>
    <s v="BaseLine"/>
    <m/>
    <m/>
    <m/>
    <m/>
    <x v="39"/>
    <x v="3"/>
    <s v="Brazil"/>
    <x v="39"/>
    <n v="0"/>
  </r>
  <r>
    <s v="BASE"/>
    <s v="BaseLine"/>
    <s v="PL_Dummy"/>
    <m/>
    <m/>
    <m/>
    <x v="40"/>
    <x v="0"/>
    <s v="Brazil"/>
    <x v="39"/>
    <n v="0"/>
  </r>
  <r>
    <s v="BASE"/>
    <s v="BaseLine"/>
    <s v="PL_Dummy"/>
    <m/>
    <m/>
    <m/>
    <x v="40"/>
    <x v="1"/>
    <s v="Brazil"/>
    <x v="39"/>
    <n v="0"/>
  </r>
  <r>
    <s v="BASE"/>
    <s v="BaseLine"/>
    <s v="PL_Dummy"/>
    <m/>
    <m/>
    <m/>
    <x v="40"/>
    <x v="2"/>
    <s v="Brazil"/>
    <x v="39"/>
    <n v="0"/>
  </r>
  <r>
    <s v="BASE"/>
    <s v="BaseLine"/>
    <s v="PL_Dummy"/>
    <m/>
    <m/>
    <m/>
    <x v="40"/>
    <x v="3"/>
    <s v="Brazil"/>
    <x v="39"/>
    <n v="0"/>
  </r>
  <r>
    <s v="BASE"/>
    <s v="BaseLine"/>
    <m/>
    <m/>
    <m/>
    <m/>
    <x v="41"/>
    <x v="0"/>
    <s v="Brazil"/>
    <x v="39"/>
    <n v="0"/>
  </r>
  <r>
    <s v="BASE"/>
    <s v="BaseLine"/>
    <m/>
    <m/>
    <m/>
    <m/>
    <x v="41"/>
    <x v="1"/>
    <s v="Brazil"/>
    <x v="39"/>
    <n v="0"/>
  </r>
  <r>
    <s v="BASE"/>
    <s v="BaseLine"/>
    <m/>
    <m/>
    <m/>
    <m/>
    <x v="41"/>
    <x v="2"/>
    <s v="Brazil"/>
    <x v="39"/>
    <n v="4066.7334733133598"/>
  </r>
  <r>
    <s v="BASE"/>
    <s v="BaseLine"/>
    <m/>
    <m/>
    <m/>
    <m/>
    <x v="41"/>
    <x v="3"/>
    <s v="Brazil"/>
    <x v="39"/>
    <n v="0"/>
  </r>
  <r>
    <s v="BASE"/>
    <s v="BaseLine"/>
    <m/>
    <m/>
    <m/>
    <m/>
    <x v="42"/>
    <x v="0"/>
    <s v="Brazil"/>
    <x v="39"/>
    <n v="0"/>
  </r>
  <r>
    <s v="BASE"/>
    <s v="BaseLine"/>
    <m/>
    <m/>
    <m/>
    <m/>
    <x v="42"/>
    <x v="1"/>
    <s v="Brazil"/>
    <x v="39"/>
    <n v="0"/>
  </r>
  <r>
    <s v="BASE"/>
    <s v="BaseLine"/>
    <m/>
    <m/>
    <m/>
    <m/>
    <x v="42"/>
    <x v="2"/>
    <s v="Brazil"/>
    <x v="39"/>
    <n v="2510.2591763421901"/>
  </r>
  <r>
    <s v="BASE"/>
    <s v="BaseLine"/>
    <m/>
    <m/>
    <m/>
    <m/>
    <x v="42"/>
    <x v="3"/>
    <s v="Brazil"/>
    <x v="39"/>
    <n v="0"/>
  </r>
  <r>
    <s v="BASE"/>
    <s v="BaseLine"/>
    <m/>
    <m/>
    <m/>
    <m/>
    <x v="43"/>
    <x v="0"/>
    <s v="Brazil"/>
    <x v="39"/>
    <n v="0"/>
  </r>
  <r>
    <s v="BASE"/>
    <s v="BaseLine"/>
    <m/>
    <m/>
    <m/>
    <m/>
    <x v="43"/>
    <x v="1"/>
    <s v="Brazil"/>
    <x v="39"/>
    <n v="0"/>
  </r>
  <r>
    <s v="BASE"/>
    <s v="BaseLine"/>
    <m/>
    <m/>
    <m/>
    <m/>
    <x v="43"/>
    <x v="2"/>
    <s v="Brazil"/>
    <x v="39"/>
    <n v="0"/>
  </r>
  <r>
    <s v="BASE"/>
    <s v="BaseLine"/>
    <m/>
    <m/>
    <m/>
    <m/>
    <x v="43"/>
    <x v="3"/>
    <s v="Brazil"/>
    <x v="39"/>
    <n v="0"/>
  </r>
  <r>
    <s v="INCREMENTAL"/>
    <s v="Media"/>
    <m/>
    <m/>
    <m/>
    <m/>
    <x v="44"/>
    <x v="0"/>
    <s v="Brazil"/>
    <x v="39"/>
    <n v="0"/>
  </r>
  <r>
    <s v="INCREMENTAL"/>
    <s v="Media"/>
    <m/>
    <m/>
    <m/>
    <m/>
    <x v="44"/>
    <x v="1"/>
    <s v="Brazil"/>
    <x v="39"/>
    <n v="0"/>
  </r>
  <r>
    <s v="INCREMENTAL"/>
    <s v="Media"/>
    <m/>
    <m/>
    <m/>
    <m/>
    <x v="44"/>
    <x v="2"/>
    <s v="Brazil"/>
    <x v="39"/>
    <n v="0"/>
  </r>
  <r>
    <s v="INCREMENTAL"/>
    <s v="Media"/>
    <m/>
    <m/>
    <m/>
    <m/>
    <x v="44"/>
    <x v="3"/>
    <s v="Brazil"/>
    <x v="39"/>
    <n v="0"/>
  </r>
  <r>
    <s v="INCREMENTAL"/>
    <s v="Media"/>
    <m/>
    <m/>
    <m/>
    <m/>
    <x v="45"/>
    <x v="0"/>
    <s v="Brazil"/>
    <x v="39"/>
    <n v="0"/>
  </r>
  <r>
    <s v="INCREMENTAL"/>
    <s v="Media"/>
    <m/>
    <m/>
    <m/>
    <m/>
    <x v="45"/>
    <x v="1"/>
    <s v="Brazil"/>
    <x v="39"/>
    <n v="0"/>
  </r>
  <r>
    <s v="INCREMENTAL"/>
    <s v="Media"/>
    <m/>
    <m/>
    <m/>
    <m/>
    <x v="45"/>
    <x v="2"/>
    <s v="Brazil"/>
    <x v="39"/>
    <n v="0"/>
  </r>
  <r>
    <s v="INCREMENTAL"/>
    <s v="Media"/>
    <m/>
    <m/>
    <m/>
    <m/>
    <x v="45"/>
    <x v="3"/>
    <s v="Brazil"/>
    <x v="39"/>
    <n v="0"/>
  </r>
  <r>
    <s v="BASE"/>
    <s v="BaseLine"/>
    <m/>
    <m/>
    <m/>
    <m/>
    <x v="46"/>
    <x v="0"/>
    <s v="Brazil"/>
    <x v="39"/>
    <n v="0"/>
  </r>
  <r>
    <s v="BASE"/>
    <s v="BaseLine"/>
    <m/>
    <m/>
    <m/>
    <m/>
    <x v="46"/>
    <x v="1"/>
    <s v="Brazil"/>
    <x v="39"/>
    <n v="0"/>
  </r>
  <r>
    <s v="BASE"/>
    <s v="BaseLine"/>
    <m/>
    <m/>
    <m/>
    <m/>
    <x v="46"/>
    <x v="2"/>
    <s v="Brazil"/>
    <x v="39"/>
    <n v="0"/>
  </r>
  <r>
    <s v="BASE"/>
    <s v="BaseLine"/>
    <m/>
    <m/>
    <m/>
    <m/>
    <x v="46"/>
    <x v="3"/>
    <s v="Brazil"/>
    <x v="39"/>
    <n v="0"/>
  </r>
  <r>
    <s v="INCREMENTAL"/>
    <s v="Media"/>
    <m/>
    <m/>
    <m/>
    <m/>
    <x v="47"/>
    <x v="0"/>
    <s v="Brazil"/>
    <x v="39"/>
    <n v="0"/>
  </r>
  <r>
    <s v="INCREMENTAL"/>
    <s v="Media"/>
    <m/>
    <m/>
    <m/>
    <m/>
    <x v="47"/>
    <x v="1"/>
    <s v="Brazil"/>
    <x v="39"/>
    <n v="0"/>
  </r>
  <r>
    <s v="INCREMENTAL"/>
    <s v="Media"/>
    <m/>
    <m/>
    <m/>
    <m/>
    <x v="47"/>
    <x v="2"/>
    <s v="Brazil"/>
    <x v="39"/>
    <n v="0"/>
  </r>
  <r>
    <s v="INCREMENTAL"/>
    <s v="Media"/>
    <m/>
    <m/>
    <m/>
    <m/>
    <x v="47"/>
    <x v="3"/>
    <s v="Brazil"/>
    <x v="39"/>
    <n v="0"/>
  </r>
  <r>
    <s v="INCREMENTAL"/>
    <s v="Media"/>
    <m/>
    <m/>
    <m/>
    <m/>
    <x v="48"/>
    <x v="0"/>
    <s v="Brazil"/>
    <x v="39"/>
    <n v="0"/>
  </r>
  <r>
    <s v="INCREMENTAL"/>
    <s v="Media"/>
    <m/>
    <m/>
    <m/>
    <m/>
    <x v="48"/>
    <x v="1"/>
    <s v="Brazil"/>
    <x v="39"/>
    <n v="0"/>
  </r>
  <r>
    <s v="INCREMENTAL"/>
    <s v="Media"/>
    <m/>
    <m/>
    <m/>
    <m/>
    <x v="48"/>
    <x v="2"/>
    <s v="Brazil"/>
    <x v="39"/>
    <n v="0"/>
  </r>
  <r>
    <s v="INCREMENTAL"/>
    <s v="Media"/>
    <m/>
    <m/>
    <m/>
    <m/>
    <x v="48"/>
    <x v="3"/>
    <s v="Brazil"/>
    <x v="39"/>
    <n v="0"/>
  </r>
  <r>
    <s v="INCREMENTAL"/>
    <s v="Media"/>
    <m/>
    <m/>
    <m/>
    <m/>
    <x v="49"/>
    <x v="0"/>
    <s v="Brazil"/>
    <x v="39"/>
    <n v="0"/>
  </r>
  <r>
    <s v="INCREMENTAL"/>
    <s v="Media"/>
    <m/>
    <m/>
    <m/>
    <m/>
    <x v="49"/>
    <x v="1"/>
    <s v="Brazil"/>
    <x v="39"/>
    <n v="0"/>
  </r>
  <r>
    <s v="INCREMENTAL"/>
    <s v="Media"/>
    <m/>
    <m/>
    <m/>
    <m/>
    <x v="49"/>
    <x v="2"/>
    <s v="Brazil"/>
    <x v="39"/>
    <n v="0"/>
  </r>
  <r>
    <s v="INCREMENTAL"/>
    <s v="Media"/>
    <m/>
    <m/>
    <m/>
    <m/>
    <x v="49"/>
    <x v="3"/>
    <s v="Brazil"/>
    <x v="39"/>
    <n v="0"/>
  </r>
  <r>
    <s v="BASE"/>
    <s v="BaseLine"/>
    <m/>
    <m/>
    <m/>
    <m/>
    <x v="50"/>
    <x v="0"/>
    <s v="Brazil"/>
    <x v="39"/>
    <n v="0"/>
  </r>
  <r>
    <s v="BASE"/>
    <s v="BaseLine"/>
    <m/>
    <m/>
    <m/>
    <m/>
    <x v="50"/>
    <x v="1"/>
    <s v="Brazil"/>
    <x v="39"/>
    <n v="0"/>
  </r>
  <r>
    <s v="BASE"/>
    <s v="BaseLine"/>
    <m/>
    <m/>
    <m/>
    <m/>
    <x v="50"/>
    <x v="2"/>
    <s v="Brazil"/>
    <x v="39"/>
    <n v="0"/>
  </r>
  <r>
    <s v="BASE"/>
    <s v="BaseLine"/>
    <m/>
    <m/>
    <m/>
    <m/>
    <x v="50"/>
    <x v="3"/>
    <s v="Brazil"/>
    <x v="39"/>
    <n v="0"/>
  </r>
  <r>
    <s v="BASE"/>
    <s v="BaseLine"/>
    <m/>
    <m/>
    <m/>
    <m/>
    <x v="51"/>
    <x v="0"/>
    <s v="Brazil"/>
    <x v="39"/>
    <n v="0"/>
  </r>
  <r>
    <s v="BASE"/>
    <s v="BaseLine"/>
    <m/>
    <m/>
    <m/>
    <m/>
    <x v="51"/>
    <x v="1"/>
    <s v="Brazil"/>
    <x v="39"/>
    <n v="0"/>
  </r>
  <r>
    <s v="BASE"/>
    <s v="BaseLine"/>
    <m/>
    <m/>
    <m/>
    <m/>
    <x v="51"/>
    <x v="2"/>
    <s v="Brazil"/>
    <x v="39"/>
    <n v="0"/>
  </r>
  <r>
    <s v="BASE"/>
    <s v="BaseLine"/>
    <m/>
    <m/>
    <m/>
    <m/>
    <x v="51"/>
    <x v="3"/>
    <s v="Brazil"/>
    <x v="39"/>
    <n v="0"/>
  </r>
  <r>
    <s v="INCREMENTAL"/>
    <s v="Media"/>
    <m/>
    <m/>
    <m/>
    <m/>
    <x v="52"/>
    <x v="0"/>
    <s v="Brazil"/>
    <x v="39"/>
    <n v="0"/>
  </r>
  <r>
    <s v="INCREMENTAL"/>
    <s v="Media"/>
    <m/>
    <m/>
    <m/>
    <m/>
    <x v="52"/>
    <x v="1"/>
    <s v="Brazil"/>
    <x v="39"/>
    <n v="0"/>
  </r>
  <r>
    <s v="INCREMENTAL"/>
    <s v="Media"/>
    <m/>
    <m/>
    <m/>
    <m/>
    <x v="52"/>
    <x v="2"/>
    <s v="Brazil"/>
    <x v="39"/>
    <n v="0"/>
  </r>
  <r>
    <s v="INCREMENTAL"/>
    <s v="Media"/>
    <m/>
    <m/>
    <m/>
    <m/>
    <x v="52"/>
    <x v="3"/>
    <s v="Brazil"/>
    <x v="39"/>
    <n v="0"/>
  </r>
  <r>
    <s v="BASE"/>
    <s v="BaseLine"/>
    <m/>
    <m/>
    <m/>
    <m/>
    <x v="53"/>
    <x v="0"/>
    <s v="Brazil"/>
    <x v="39"/>
    <n v="-106.896217564167"/>
  </r>
  <r>
    <s v="BASE"/>
    <s v="BaseLine"/>
    <m/>
    <m/>
    <m/>
    <m/>
    <x v="53"/>
    <x v="1"/>
    <s v="Brazil"/>
    <x v="39"/>
    <n v="-78.280676091196398"/>
  </r>
  <r>
    <s v="BASE"/>
    <s v="BaseLine"/>
    <m/>
    <m/>
    <m/>
    <m/>
    <x v="53"/>
    <x v="2"/>
    <s v="Brazil"/>
    <x v="39"/>
    <n v="-146.06866894502201"/>
  </r>
  <r>
    <s v="BASE"/>
    <s v="BaseLine"/>
    <m/>
    <m/>
    <m/>
    <m/>
    <x v="53"/>
    <x v="3"/>
    <s v="Brazil"/>
    <x v="39"/>
    <n v="-77.324862227164999"/>
  </r>
  <r>
    <s v="BASE"/>
    <s v="BaseLine"/>
    <m/>
    <m/>
    <m/>
    <m/>
    <x v="54"/>
    <x v="0"/>
    <s v="Brazil"/>
    <x v="39"/>
    <n v="-515.88401038357904"/>
  </r>
  <r>
    <s v="BASE"/>
    <s v="BaseLine"/>
    <m/>
    <m/>
    <m/>
    <m/>
    <x v="54"/>
    <x v="1"/>
    <s v="Brazil"/>
    <x v="39"/>
    <n v="-2574.9801092766402"/>
  </r>
  <r>
    <s v="BASE"/>
    <s v="BaseLine"/>
    <m/>
    <m/>
    <m/>
    <m/>
    <x v="54"/>
    <x v="2"/>
    <s v="Brazil"/>
    <x v="39"/>
    <n v="-2794.7001801712099"/>
  </r>
  <r>
    <s v="BASE"/>
    <s v="BaseLine"/>
    <m/>
    <m/>
    <m/>
    <m/>
    <x v="54"/>
    <x v="3"/>
    <s v="Brazil"/>
    <x v="39"/>
    <n v="-498.18442926249298"/>
  </r>
  <r>
    <s v="INCREMENTAL"/>
    <s v="Media"/>
    <m/>
    <m/>
    <m/>
    <m/>
    <x v="0"/>
    <x v="0"/>
    <s v="Brazil"/>
    <x v="40"/>
    <n v="0"/>
  </r>
  <r>
    <s v="INCREMENTAL"/>
    <s v="Media"/>
    <m/>
    <m/>
    <m/>
    <m/>
    <x v="0"/>
    <x v="1"/>
    <s v="Brazil"/>
    <x v="40"/>
    <n v="0"/>
  </r>
  <r>
    <s v="INCREMENTAL"/>
    <s v="Media"/>
    <m/>
    <m/>
    <m/>
    <m/>
    <x v="0"/>
    <x v="2"/>
    <s v="Brazil"/>
    <x v="40"/>
    <n v="0"/>
  </r>
  <r>
    <s v="INCREMENTAL"/>
    <s v="Media"/>
    <m/>
    <m/>
    <m/>
    <m/>
    <x v="0"/>
    <x v="3"/>
    <s v="Brazil"/>
    <x v="40"/>
    <n v="0"/>
  </r>
  <r>
    <s v="INCREMENTAL"/>
    <s v="Media"/>
    <m/>
    <m/>
    <m/>
    <m/>
    <x v="1"/>
    <x v="0"/>
    <s v="Brazil"/>
    <x v="40"/>
    <n v="0"/>
  </r>
  <r>
    <s v="INCREMENTAL"/>
    <s v="Media"/>
    <m/>
    <m/>
    <m/>
    <m/>
    <x v="1"/>
    <x v="1"/>
    <s v="Brazil"/>
    <x v="40"/>
    <n v="0"/>
  </r>
  <r>
    <s v="INCREMENTAL"/>
    <s v="Media"/>
    <m/>
    <m/>
    <m/>
    <m/>
    <x v="1"/>
    <x v="2"/>
    <s v="Brazil"/>
    <x v="40"/>
    <n v="0"/>
  </r>
  <r>
    <s v="INCREMENTAL"/>
    <s v="Media"/>
    <m/>
    <m/>
    <m/>
    <m/>
    <x v="1"/>
    <x v="3"/>
    <s v="Brazil"/>
    <x v="40"/>
    <n v="0"/>
  </r>
  <r>
    <s v="INCREMENTAL"/>
    <s v="Media"/>
    <m/>
    <m/>
    <m/>
    <m/>
    <x v="2"/>
    <x v="0"/>
    <s v="Brazil"/>
    <x v="40"/>
    <n v="0"/>
  </r>
  <r>
    <s v="INCREMENTAL"/>
    <s v="Media"/>
    <m/>
    <m/>
    <m/>
    <m/>
    <x v="2"/>
    <x v="1"/>
    <s v="Brazil"/>
    <x v="40"/>
    <n v="0"/>
  </r>
  <r>
    <s v="INCREMENTAL"/>
    <s v="Media"/>
    <m/>
    <m/>
    <m/>
    <m/>
    <x v="2"/>
    <x v="2"/>
    <s v="Brazil"/>
    <x v="40"/>
    <n v="0"/>
  </r>
  <r>
    <s v="INCREMENTAL"/>
    <s v="Media"/>
    <m/>
    <m/>
    <m/>
    <m/>
    <x v="2"/>
    <x v="3"/>
    <s v="Brazil"/>
    <x v="40"/>
    <n v="0"/>
  </r>
  <r>
    <s v="BASE"/>
    <s v="BaseLine"/>
    <m/>
    <m/>
    <m/>
    <m/>
    <x v="3"/>
    <x v="0"/>
    <s v="Brazil"/>
    <x v="40"/>
    <n v="0"/>
  </r>
  <r>
    <s v="BASE"/>
    <s v="BaseLine"/>
    <m/>
    <m/>
    <m/>
    <m/>
    <x v="3"/>
    <x v="1"/>
    <s v="Brazil"/>
    <x v="40"/>
    <n v="0"/>
  </r>
  <r>
    <s v="BASE"/>
    <s v="BaseLine"/>
    <m/>
    <m/>
    <m/>
    <m/>
    <x v="3"/>
    <x v="2"/>
    <s v="Brazil"/>
    <x v="40"/>
    <n v="0"/>
  </r>
  <r>
    <s v="BASE"/>
    <s v="BaseLine"/>
    <m/>
    <m/>
    <m/>
    <m/>
    <x v="3"/>
    <x v="3"/>
    <s v="Brazil"/>
    <x v="40"/>
    <n v="0"/>
  </r>
  <r>
    <s v="BASE"/>
    <s v="BaseLine"/>
    <m/>
    <m/>
    <m/>
    <m/>
    <x v="4"/>
    <x v="0"/>
    <s v="Brazil"/>
    <x v="40"/>
    <n v="0"/>
  </r>
  <r>
    <s v="BASE"/>
    <s v="BaseLine"/>
    <m/>
    <m/>
    <m/>
    <m/>
    <x v="4"/>
    <x v="1"/>
    <s v="Brazil"/>
    <x v="40"/>
    <n v="0"/>
  </r>
  <r>
    <s v="BASE"/>
    <s v="BaseLine"/>
    <m/>
    <m/>
    <m/>
    <m/>
    <x v="4"/>
    <x v="2"/>
    <s v="Brazil"/>
    <x v="40"/>
    <n v="0"/>
  </r>
  <r>
    <s v="BASE"/>
    <s v="BaseLine"/>
    <m/>
    <m/>
    <m/>
    <m/>
    <x v="4"/>
    <x v="3"/>
    <s v="Brazil"/>
    <x v="40"/>
    <n v="0"/>
  </r>
  <r>
    <s v="BASE"/>
    <s v="BaseLine"/>
    <m/>
    <m/>
    <m/>
    <m/>
    <x v="5"/>
    <x v="0"/>
    <s v="Brazil"/>
    <x v="40"/>
    <n v="0"/>
  </r>
  <r>
    <s v="BASE"/>
    <s v="BaseLine"/>
    <m/>
    <m/>
    <m/>
    <m/>
    <x v="5"/>
    <x v="1"/>
    <s v="Brazil"/>
    <x v="40"/>
    <n v="0"/>
  </r>
  <r>
    <s v="BASE"/>
    <s v="BaseLine"/>
    <m/>
    <m/>
    <m/>
    <m/>
    <x v="5"/>
    <x v="2"/>
    <s v="Brazil"/>
    <x v="40"/>
    <n v="0"/>
  </r>
  <r>
    <s v="BASE"/>
    <s v="BaseLine"/>
    <m/>
    <m/>
    <m/>
    <m/>
    <x v="5"/>
    <x v="3"/>
    <s v="Brazil"/>
    <x v="40"/>
    <n v="0"/>
  </r>
  <r>
    <s v="BASE"/>
    <s v="BaseLine"/>
    <m/>
    <m/>
    <m/>
    <m/>
    <x v="6"/>
    <x v="0"/>
    <s v="Brazil"/>
    <x v="40"/>
    <n v="0"/>
  </r>
  <r>
    <s v="BASE"/>
    <s v="BaseLine"/>
    <m/>
    <m/>
    <m/>
    <m/>
    <x v="6"/>
    <x v="1"/>
    <s v="Brazil"/>
    <x v="40"/>
    <n v="0"/>
  </r>
  <r>
    <s v="BASE"/>
    <s v="BaseLine"/>
    <m/>
    <m/>
    <m/>
    <m/>
    <x v="6"/>
    <x v="2"/>
    <s v="Brazil"/>
    <x v="40"/>
    <n v="0"/>
  </r>
  <r>
    <s v="BASE"/>
    <s v="BaseLine"/>
    <m/>
    <m/>
    <m/>
    <m/>
    <x v="6"/>
    <x v="3"/>
    <s v="Brazil"/>
    <x v="40"/>
    <n v="0"/>
  </r>
  <r>
    <s v="BASE"/>
    <s v="BaseLine"/>
    <m/>
    <m/>
    <m/>
    <m/>
    <x v="7"/>
    <x v="0"/>
    <s v="Brazil"/>
    <x v="40"/>
    <n v="0"/>
  </r>
  <r>
    <s v="BASE"/>
    <s v="BaseLine"/>
    <m/>
    <m/>
    <m/>
    <m/>
    <x v="7"/>
    <x v="1"/>
    <s v="Brazil"/>
    <x v="40"/>
    <n v="0"/>
  </r>
  <r>
    <s v="BASE"/>
    <s v="BaseLine"/>
    <m/>
    <m/>
    <m/>
    <m/>
    <x v="7"/>
    <x v="2"/>
    <s v="Brazil"/>
    <x v="40"/>
    <n v="0"/>
  </r>
  <r>
    <s v="BASE"/>
    <s v="BaseLine"/>
    <m/>
    <m/>
    <m/>
    <m/>
    <x v="7"/>
    <x v="3"/>
    <s v="Brazil"/>
    <x v="40"/>
    <n v="0"/>
  </r>
  <r>
    <s v="BASE"/>
    <s v="BaseLine"/>
    <m/>
    <m/>
    <m/>
    <m/>
    <x v="8"/>
    <x v="0"/>
    <s v="Brazil"/>
    <x v="40"/>
    <n v="959.68143936793399"/>
  </r>
  <r>
    <s v="BASE"/>
    <s v="BaseLine"/>
    <m/>
    <m/>
    <m/>
    <m/>
    <x v="8"/>
    <x v="1"/>
    <s v="Brazil"/>
    <x v="40"/>
    <n v="0"/>
  </r>
  <r>
    <s v="BASE"/>
    <s v="BaseLine"/>
    <m/>
    <m/>
    <m/>
    <m/>
    <x v="8"/>
    <x v="2"/>
    <s v="Brazil"/>
    <x v="40"/>
    <n v="0"/>
  </r>
  <r>
    <s v="BASE"/>
    <s v="BaseLine"/>
    <m/>
    <m/>
    <m/>
    <m/>
    <x v="8"/>
    <x v="3"/>
    <s v="Brazil"/>
    <x v="40"/>
    <n v="0"/>
  </r>
  <r>
    <s v="INCREMENTAL"/>
    <s v="Media"/>
    <m/>
    <m/>
    <m/>
    <m/>
    <x v="9"/>
    <x v="0"/>
    <s v="Brazil"/>
    <x v="40"/>
    <n v="0"/>
  </r>
  <r>
    <s v="INCREMENTAL"/>
    <s v="Media"/>
    <m/>
    <m/>
    <m/>
    <m/>
    <x v="9"/>
    <x v="1"/>
    <s v="Brazil"/>
    <x v="40"/>
    <n v="0"/>
  </r>
  <r>
    <s v="INCREMENTAL"/>
    <s v="Media"/>
    <m/>
    <m/>
    <m/>
    <m/>
    <x v="9"/>
    <x v="2"/>
    <s v="Brazil"/>
    <x v="40"/>
    <n v="0"/>
  </r>
  <r>
    <s v="INCREMENTAL"/>
    <s v="Media"/>
    <m/>
    <m/>
    <m/>
    <m/>
    <x v="9"/>
    <x v="3"/>
    <s v="Brazil"/>
    <x v="40"/>
    <n v="0"/>
  </r>
  <r>
    <s v="BASE"/>
    <s v="Price"/>
    <m/>
    <m/>
    <m/>
    <m/>
    <x v="10"/>
    <x v="0"/>
    <s v="Brazil"/>
    <x v="40"/>
    <n v="-1210.07104039764"/>
  </r>
  <r>
    <s v="BASE"/>
    <s v="Price"/>
    <m/>
    <m/>
    <m/>
    <m/>
    <x v="10"/>
    <x v="1"/>
    <s v="Brazil"/>
    <x v="40"/>
    <n v="0"/>
  </r>
  <r>
    <s v="BASE"/>
    <s v="Price"/>
    <m/>
    <m/>
    <m/>
    <m/>
    <x v="10"/>
    <x v="2"/>
    <s v="Brazil"/>
    <x v="40"/>
    <n v="0"/>
  </r>
  <r>
    <s v="BASE"/>
    <s v="Price"/>
    <m/>
    <m/>
    <m/>
    <m/>
    <x v="10"/>
    <x v="3"/>
    <s v="Brazil"/>
    <x v="40"/>
    <n v="0"/>
  </r>
  <r>
    <s v="BASE"/>
    <s v="Price"/>
    <m/>
    <m/>
    <m/>
    <m/>
    <x v="11"/>
    <x v="0"/>
    <s v="Brazil"/>
    <x v="40"/>
    <n v="0"/>
  </r>
  <r>
    <s v="BASE"/>
    <s v="Price"/>
    <m/>
    <m/>
    <m/>
    <m/>
    <x v="11"/>
    <x v="1"/>
    <s v="Brazil"/>
    <x v="40"/>
    <n v="0"/>
  </r>
  <r>
    <s v="BASE"/>
    <s v="Price"/>
    <m/>
    <m/>
    <m/>
    <m/>
    <x v="11"/>
    <x v="2"/>
    <s v="Brazil"/>
    <x v="40"/>
    <n v="0"/>
  </r>
  <r>
    <s v="BASE"/>
    <s v="Price"/>
    <m/>
    <m/>
    <m/>
    <m/>
    <x v="11"/>
    <x v="3"/>
    <s v="Brazil"/>
    <x v="40"/>
    <n v="0"/>
  </r>
  <r>
    <s v="BASE"/>
    <s v="BaseLine"/>
    <m/>
    <m/>
    <m/>
    <m/>
    <x v="12"/>
    <x v="0"/>
    <s v="Brazil"/>
    <x v="40"/>
    <n v="418.771551114239"/>
  </r>
  <r>
    <s v="BASE"/>
    <s v="BaseLine"/>
    <m/>
    <m/>
    <m/>
    <m/>
    <x v="12"/>
    <x v="1"/>
    <s v="Brazil"/>
    <x v="40"/>
    <n v="754.94369066125898"/>
  </r>
  <r>
    <s v="BASE"/>
    <s v="BaseLine"/>
    <m/>
    <m/>
    <m/>
    <m/>
    <x v="12"/>
    <x v="2"/>
    <s v="Brazil"/>
    <x v="40"/>
    <n v="925.52255693556106"/>
  </r>
  <r>
    <s v="BASE"/>
    <s v="BaseLine"/>
    <m/>
    <m/>
    <m/>
    <m/>
    <x v="12"/>
    <x v="3"/>
    <s v="Brazil"/>
    <x v="40"/>
    <n v="24.513476623033199"/>
  </r>
  <r>
    <s v="INCREMENTAL"/>
    <s v="Media"/>
    <m/>
    <m/>
    <m/>
    <m/>
    <x v="13"/>
    <x v="0"/>
    <s v="Brazil"/>
    <x v="40"/>
    <n v="157.39390515105799"/>
  </r>
  <r>
    <s v="INCREMENTAL"/>
    <s v="Media"/>
    <m/>
    <m/>
    <m/>
    <m/>
    <x v="13"/>
    <x v="1"/>
    <s v="Brazil"/>
    <x v="40"/>
    <n v="194.97953922816299"/>
  </r>
  <r>
    <s v="INCREMENTAL"/>
    <s v="Media"/>
    <m/>
    <m/>
    <m/>
    <m/>
    <x v="13"/>
    <x v="2"/>
    <s v="Brazil"/>
    <x v="40"/>
    <n v="173.30507649622001"/>
  </r>
  <r>
    <s v="INCREMENTAL"/>
    <s v="Media"/>
    <m/>
    <m/>
    <m/>
    <m/>
    <x v="13"/>
    <x v="3"/>
    <s v="Brazil"/>
    <x v="40"/>
    <n v="0"/>
  </r>
  <r>
    <s v="INCREMENTAL"/>
    <s v="Media"/>
    <m/>
    <m/>
    <m/>
    <m/>
    <x v="14"/>
    <x v="0"/>
    <s v="Brazil"/>
    <x v="40"/>
    <n v="0"/>
  </r>
  <r>
    <s v="INCREMENTAL"/>
    <s v="Media"/>
    <m/>
    <m/>
    <m/>
    <m/>
    <x v="14"/>
    <x v="1"/>
    <s v="Brazil"/>
    <x v="40"/>
    <n v="0"/>
  </r>
  <r>
    <s v="INCREMENTAL"/>
    <s v="Media"/>
    <m/>
    <m/>
    <m/>
    <m/>
    <x v="14"/>
    <x v="2"/>
    <s v="Brazil"/>
    <x v="40"/>
    <n v="0"/>
  </r>
  <r>
    <s v="INCREMENTAL"/>
    <s v="Media"/>
    <m/>
    <m/>
    <m/>
    <m/>
    <x v="14"/>
    <x v="3"/>
    <s v="Brazil"/>
    <x v="40"/>
    <n v="0"/>
  </r>
  <r>
    <s v="INCREMENTAL"/>
    <s v="Media"/>
    <m/>
    <m/>
    <m/>
    <m/>
    <x v="15"/>
    <x v="0"/>
    <s v="Brazil"/>
    <x v="40"/>
    <n v="17.418988562763701"/>
  </r>
  <r>
    <s v="INCREMENTAL"/>
    <s v="Media"/>
    <m/>
    <m/>
    <m/>
    <m/>
    <x v="15"/>
    <x v="1"/>
    <s v="Brazil"/>
    <x v="40"/>
    <n v="16.1195957609239"/>
  </r>
  <r>
    <s v="INCREMENTAL"/>
    <s v="Media"/>
    <m/>
    <m/>
    <m/>
    <m/>
    <x v="15"/>
    <x v="2"/>
    <s v="Brazil"/>
    <x v="40"/>
    <n v="10.9965169339187"/>
  </r>
  <r>
    <s v="INCREMENTAL"/>
    <s v="Media"/>
    <m/>
    <m/>
    <m/>
    <m/>
    <x v="15"/>
    <x v="3"/>
    <s v="Brazil"/>
    <x v="40"/>
    <n v="0"/>
  </r>
  <r>
    <s v="INCREMENTAL"/>
    <s v="Media"/>
    <m/>
    <m/>
    <m/>
    <m/>
    <x v="16"/>
    <x v="0"/>
    <s v="Brazil"/>
    <x v="40"/>
    <n v="0"/>
  </r>
  <r>
    <s v="INCREMENTAL"/>
    <s v="Media"/>
    <m/>
    <m/>
    <m/>
    <m/>
    <x v="16"/>
    <x v="1"/>
    <s v="Brazil"/>
    <x v="40"/>
    <n v="0"/>
  </r>
  <r>
    <s v="INCREMENTAL"/>
    <s v="Media"/>
    <m/>
    <m/>
    <m/>
    <m/>
    <x v="16"/>
    <x v="2"/>
    <s v="Brazil"/>
    <x v="40"/>
    <n v="0"/>
  </r>
  <r>
    <s v="INCREMENTAL"/>
    <s v="Media"/>
    <m/>
    <m/>
    <m/>
    <m/>
    <x v="16"/>
    <x v="3"/>
    <s v="Brazil"/>
    <x v="40"/>
    <n v="0"/>
  </r>
  <r>
    <s v="INCREMENTAL"/>
    <s v="Media"/>
    <m/>
    <m/>
    <m/>
    <m/>
    <x v="17"/>
    <x v="0"/>
    <s v="Brazil"/>
    <x v="40"/>
    <n v="597.28931044977696"/>
  </r>
  <r>
    <s v="INCREMENTAL"/>
    <s v="Media"/>
    <m/>
    <m/>
    <m/>
    <m/>
    <x v="17"/>
    <x v="1"/>
    <s v="Brazil"/>
    <x v="40"/>
    <n v="366.23419065219599"/>
  </r>
  <r>
    <s v="INCREMENTAL"/>
    <s v="Media"/>
    <m/>
    <m/>
    <m/>
    <m/>
    <x v="17"/>
    <x v="2"/>
    <s v="Brazil"/>
    <x v="40"/>
    <n v="367.57296340138498"/>
  </r>
  <r>
    <s v="INCREMENTAL"/>
    <s v="Media"/>
    <m/>
    <m/>
    <m/>
    <m/>
    <x v="17"/>
    <x v="3"/>
    <s v="Brazil"/>
    <x v="40"/>
    <n v="0"/>
  </r>
  <r>
    <s v="INCREMENTAL"/>
    <s v="Media"/>
    <m/>
    <m/>
    <m/>
    <m/>
    <x v="18"/>
    <x v="0"/>
    <s v="Brazil"/>
    <x v="40"/>
    <n v="0"/>
  </r>
  <r>
    <s v="INCREMENTAL"/>
    <s v="Media"/>
    <m/>
    <m/>
    <m/>
    <m/>
    <x v="18"/>
    <x v="1"/>
    <s v="Brazil"/>
    <x v="40"/>
    <n v="0"/>
  </r>
  <r>
    <s v="INCREMENTAL"/>
    <s v="Media"/>
    <m/>
    <m/>
    <m/>
    <m/>
    <x v="18"/>
    <x v="2"/>
    <s v="Brazil"/>
    <x v="40"/>
    <n v="0"/>
  </r>
  <r>
    <s v="INCREMENTAL"/>
    <s v="Media"/>
    <m/>
    <m/>
    <m/>
    <m/>
    <x v="18"/>
    <x v="3"/>
    <s v="Brazil"/>
    <x v="40"/>
    <n v="0"/>
  </r>
  <r>
    <s v="INCREMENTAL"/>
    <s v="Media"/>
    <m/>
    <m/>
    <m/>
    <m/>
    <x v="19"/>
    <x v="0"/>
    <s v="Brazil"/>
    <x v="40"/>
    <n v="55.77816201393"/>
  </r>
  <r>
    <s v="INCREMENTAL"/>
    <s v="Media"/>
    <m/>
    <m/>
    <m/>
    <m/>
    <x v="19"/>
    <x v="1"/>
    <s v="Brazil"/>
    <x v="40"/>
    <n v="63.426681502931899"/>
  </r>
  <r>
    <s v="INCREMENTAL"/>
    <s v="Media"/>
    <m/>
    <m/>
    <m/>
    <m/>
    <x v="19"/>
    <x v="2"/>
    <s v="Brazil"/>
    <x v="40"/>
    <n v="59.8102515130171"/>
  </r>
  <r>
    <s v="INCREMENTAL"/>
    <s v="Media"/>
    <m/>
    <m/>
    <m/>
    <m/>
    <x v="19"/>
    <x v="3"/>
    <s v="Brazil"/>
    <x v="40"/>
    <n v="0"/>
  </r>
  <r>
    <s v="INCREMENTAL"/>
    <s v="Media"/>
    <m/>
    <m/>
    <m/>
    <m/>
    <x v="20"/>
    <x v="0"/>
    <s v="Brazil"/>
    <x v="40"/>
    <n v="0"/>
  </r>
  <r>
    <s v="INCREMENTAL"/>
    <s v="Media"/>
    <m/>
    <m/>
    <m/>
    <m/>
    <x v="20"/>
    <x v="1"/>
    <s v="Brazil"/>
    <x v="40"/>
    <n v="0"/>
  </r>
  <r>
    <s v="INCREMENTAL"/>
    <s v="Media"/>
    <m/>
    <m/>
    <m/>
    <m/>
    <x v="20"/>
    <x v="2"/>
    <s v="Brazil"/>
    <x v="40"/>
    <n v="0"/>
  </r>
  <r>
    <s v="INCREMENTAL"/>
    <s v="Media"/>
    <m/>
    <m/>
    <m/>
    <m/>
    <x v="20"/>
    <x v="3"/>
    <s v="Brazil"/>
    <x v="40"/>
    <n v="0"/>
  </r>
  <r>
    <s v="INCREMENTAL"/>
    <s v="Media"/>
    <m/>
    <m/>
    <m/>
    <m/>
    <x v="21"/>
    <x v="0"/>
    <s v="Brazil"/>
    <x v="40"/>
    <n v="320.621709509678"/>
  </r>
  <r>
    <s v="INCREMENTAL"/>
    <s v="Media"/>
    <m/>
    <m/>
    <m/>
    <m/>
    <x v="21"/>
    <x v="1"/>
    <s v="Brazil"/>
    <x v="40"/>
    <n v="313.136590997155"/>
  </r>
  <r>
    <s v="INCREMENTAL"/>
    <s v="Media"/>
    <m/>
    <m/>
    <m/>
    <m/>
    <x v="21"/>
    <x v="2"/>
    <s v="Brazil"/>
    <x v="40"/>
    <n v="297.04506242266098"/>
  </r>
  <r>
    <s v="INCREMENTAL"/>
    <s v="Media"/>
    <m/>
    <m/>
    <m/>
    <m/>
    <x v="21"/>
    <x v="3"/>
    <s v="Brazil"/>
    <x v="40"/>
    <n v="0"/>
  </r>
  <r>
    <s v="INCREMENTAL"/>
    <s v="Media"/>
    <m/>
    <m/>
    <m/>
    <m/>
    <x v="22"/>
    <x v="0"/>
    <s v="Brazil"/>
    <x v="40"/>
    <n v="0"/>
  </r>
  <r>
    <s v="INCREMENTAL"/>
    <s v="Media"/>
    <m/>
    <m/>
    <m/>
    <m/>
    <x v="22"/>
    <x v="1"/>
    <s v="Brazil"/>
    <x v="40"/>
    <n v="0"/>
  </r>
  <r>
    <s v="INCREMENTAL"/>
    <s v="Media"/>
    <m/>
    <m/>
    <m/>
    <m/>
    <x v="22"/>
    <x v="2"/>
    <s v="Brazil"/>
    <x v="40"/>
    <n v="0"/>
  </r>
  <r>
    <s v="INCREMENTAL"/>
    <s v="Media"/>
    <m/>
    <m/>
    <m/>
    <m/>
    <x v="22"/>
    <x v="3"/>
    <s v="Brazil"/>
    <x v="40"/>
    <n v="0"/>
  </r>
  <r>
    <s v="INCREMENTAL"/>
    <s v="Media"/>
    <m/>
    <m/>
    <m/>
    <m/>
    <x v="23"/>
    <x v="0"/>
    <s v="Brazil"/>
    <x v="40"/>
    <n v="0"/>
  </r>
  <r>
    <s v="INCREMENTAL"/>
    <s v="Media"/>
    <m/>
    <m/>
    <m/>
    <m/>
    <x v="23"/>
    <x v="1"/>
    <s v="Brazil"/>
    <x v="40"/>
    <n v="0"/>
  </r>
  <r>
    <s v="INCREMENTAL"/>
    <s v="Media"/>
    <m/>
    <m/>
    <m/>
    <m/>
    <x v="23"/>
    <x v="2"/>
    <s v="Brazil"/>
    <x v="40"/>
    <n v="0"/>
  </r>
  <r>
    <s v="INCREMENTAL"/>
    <s v="Media"/>
    <m/>
    <m/>
    <m/>
    <m/>
    <x v="23"/>
    <x v="3"/>
    <s v="Brazil"/>
    <x v="40"/>
    <n v="0"/>
  </r>
  <r>
    <s v="INCREMENTAL"/>
    <s v="Media"/>
    <m/>
    <m/>
    <m/>
    <m/>
    <x v="24"/>
    <x v="0"/>
    <s v="Brazil"/>
    <x v="40"/>
    <n v="0"/>
  </r>
  <r>
    <s v="INCREMENTAL"/>
    <s v="Media"/>
    <m/>
    <m/>
    <m/>
    <m/>
    <x v="24"/>
    <x v="1"/>
    <s v="Brazil"/>
    <x v="40"/>
    <n v="0"/>
  </r>
  <r>
    <s v="INCREMENTAL"/>
    <s v="Media"/>
    <m/>
    <m/>
    <m/>
    <m/>
    <x v="24"/>
    <x v="2"/>
    <s v="Brazil"/>
    <x v="40"/>
    <n v="0"/>
  </r>
  <r>
    <s v="INCREMENTAL"/>
    <s v="Media"/>
    <m/>
    <m/>
    <m/>
    <m/>
    <x v="24"/>
    <x v="3"/>
    <s v="Brazil"/>
    <x v="40"/>
    <n v="0"/>
  </r>
  <r>
    <s v="BASE"/>
    <s v="BaseLine"/>
    <m/>
    <m/>
    <m/>
    <m/>
    <x v="25"/>
    <x v="0"/>
    <s v="Brazil"/>
    <x v="40"/>
    <n v="0"/>
  </r>
  <r>
    <s v="BASE"/>
    <s v="BaseLine"/>
    <m/>
    <m/>
    <m/>
    <m/>
    <x v="25"/>
    <x v="1"/>
    <s v="Brazil"/>
    <x v="40"/>
    <n v="288.73569861847398"/>
  </r>
  <r>
    <s v="BASE"/>
    <s v="BaseLine"/>
    <m/>
    <m/>
    <m/>
    <m/>
    <x v="25"/>
    <x v="2"/>
    <s v="Brazil"/>
    <x v="40"/>
    <n v="0"/>
  </r>
  <r>
    <s v="BASE"/>
    <s v="BaseLine"/>
    <m/>
    <m/>
    <m/>
    <m/>
    <x v="25"/>
    <x v="3"/>
    <s v="Brazil"/>
    <x v="40"/>
    <n v="0"/>
  </r>
  <r>
    <s v="BASE"/>
    <s v="BaseLine"/>
    <m/>
    <m/>
    <m/>
    <m/>
    <x v="26"/>
    <x v="0"/>
    <s v="Brazil"/>
    <x v="40"/>
    <n v="0"/>
  </r>
  <r>
    <s v="BASE"/>
    <s v="BaseLine"/>
    <m/>
    <m/>
    <m/>
    <m/>
    <x v="26"/>
    <x v="1"/>
    <s v="Brazil"/>
    <x v="40"/>
    <n v="0"/>
  </r>
  <r>
    <s v="BASE"/>
    <s v="BaseLine"/>
    <m/>
    <m/>
    <m/>
    <m/>
    <x v="26"/>
    <x v="2"/>
    <s v="Brazil"/>
    <x v="40"/>
    <n v="0"/>
  </r>
  <r>
    <s v="BASE"/>
    <s v="BaseLine"/>
    <m/>
    <m/>
    <m/>
    <m/>
    <x v="26"/>
    <x v="3"/>
    <s v="Brazil"/>
    <x v="40"/>
    <n v="0"/>
  </r>
  <r>
    <s v="INCREMENTAL"/>
    <s v="Media"/>
    <m/>
    <m/>
    <m/>
    <m/>
    <x v="27"/>
    <x v="0"/>
    <s v="Brazil"/>
    <x v="40"/>
    <n v="0"/>
  </r>
  <r>
    <s v="INCREMENTAL"/>
    <s v="Media"/>
    <m/>
    <m/>
    <m/>
    <m/>
    <x v="27"/>
    <x v="1"/>
    <s v="Brazil"/>
    <x v="40"/>
    <n v="0"/>
  </r>
  <r>
    <s v="INCREMENTAL"/>
    <s v="Media"/>
    <m/>
    <m/>
    <m/>
    <m/>
    <x v="27"/>
    <x v="2"/>
    <s v="Brazil"/>
    <x v="40"/>
    <n v="0"/>
  </r>
  <r>
    <s v="INCREMENTAL"/>
    <s v="Media"/>
    <m/>
    <m/>
    <m/>
    <m/>
    <x v="27"/>
    <x v="3"/>
    <s v="Brazil"/>
    <x v="40"/>
    <n v="0"/>
  </r>
  <r>
    <s v="INCREMENTAL"/>
    <s v="Media"/>
    <m/>
    <m/>
    <m/>
    <m/>
    <x v="28"/>
    <x v="0"/>
    <s v="Brazil"/>
    <x v="40"/>
    <n v="0"/>
  </r>
  <r>
    <s v="INCREMENTAL"/>
    <s v="Media"/>
    <m/>
    <m/>
    <m/>
    <m/>
    <x v="28"/>
    <x v="1"/>
    <s v="Brazil"/>
    <x v="40"/>
    <n v="0"/>
  </r>
  <r>
    <s v="INCREMENTAL"/>
    <s v="Media"/>
    <m/>
    <m/>
    <m/>
    <m/>
    <x v="28"/>
    <x v="2"/>
    <s v="Brazil"/>
    <x v="40"/>
    <n v="0"/>
  </r>
  <r>
    <s v="INCREMENTAL"/>
    <s v="Media"/>
    <m/>
    <m/>
    <m/>
    <m/>
    <x v="28"/>
    <x v="3"/>
    <s v="Brazil"/>
    <x v="40"/>
    <n v="0"/>
  </r>
  <r>
    <s v="BASE"/>
    <s v="BaseLine"/>
    <m/>
    <m/>
    <m/>
    <m/>
    <x v="29"/>
    <x v="0"/>
    <s v="Brazil"/>
    <x v="40"/>
    <n v="0"/>
  </r>
  <r>
    <s v="BASE"/>
    <s v="BaseLine"/>
    <m/>
    <m/>
    <m/>
    <m/>
    <x v="29"/>
    <x v="1"/>
    <s v="Brazil"/>
    <x v="40"/>
    <n v="476.72166020267599"/>
  </r>
  <r>
    <s v="BASE"/>
    <s v="BaseLine"/>
    <m/>
    <m/>
    <m/>
    <m/>
    <x v="29"/>
    <x v="2"/>
    <s v="Brazil"/>
    <x v="40"/>
    <n v="0"/>
  </r>
  <r>
    <s v="BASE"/>
    <s v="BaseLine"/>
    <m/>
    <m/>
    <m/>
    <m/>
    <x v="29"/>
    <x v="3"/>
    <s v="Brazil"/>
    <x v="40"/>
    <n v="0"/>
  </r>
  <r>
    <s v="BASE"/>
    <s v="BaseLine"/>
    <m/>
    <m/>
    <m/>
    <m/>
    <x v="30"/>
    <x v="0"/>
    <s v="Brazil"/>
    <x v="40"/>
    <n v="0"/>
  </r>
  <r>
    <s v="BASE"/>
    <s v="BaseLine"/>
    <m/>
    <m/>
    <m/>
    <m/>
    <x v="30"/>
    <x v="1"/>
    <s v="Brazil"/>
    <x v="40"/>
    <n v="923.46110217621106"/>
  </r>
  <r>
    <s v="BASE"/>
    <s v="BaseLine"/>
    <m/>
    <m/>
    <m/>
    <m/>
    <x v="30"/>
    <x v="2"/>
    <s v="Brazil"/>
    <x v="40"/>
    <n v="0"/>
  </r>
  <r>
    <s v="BASE"/>
    <s v="BaseLine"/>
    <m/>
    <m/>
    <m/>
    <m/>
    <x v="30"/>
    <x v="3"/>
    <s v="Brazil"/>
    <x v="40"/>
    <n v="0"/>
  </r>
  <r>
    <s v="INCREMENTAL"/>
    <s v="Media"/>
    <m/>
    <m/>
    <m/>
    <m/>
    <x v="31"/>
    <x v="0"/>
    <s v="Brazil"/>
    <x v="40"/>
    <n v="0"/>
  </r>
  <r>
    <s v="INCREMENTAL"/>
    <s v="Media"/>
    <m/>
    <m/>
    <m/>
    <m/>
    <x v="31"/>
    <x v="1"/>
    <s v="Brazil"/>
    <x v="40"/>
    <n v="0"/>
  </r>
  <r>
    <s v="INCREMENTAL"/>
    <s v="Media"/>
    <m/>
    <m/>
    <m/>
    <m/>
    <x v="31"/>
    <x v="2"/>
    <s v="Brazil"/>
    <x v="40"/>
    <n v="0"/>
  </r>
  <r>
    <s v="INCREMENTAL"/>
    <s v="Media"/>
    <m/>
    <m/>
    <m/>
    <m/>
    <x v="31"/>
    <x v="3"/>
    <s v="Brazil"/>
    <x v="40"/>
    <n v="0"/>
  </r>
  <r>
    <m/>
    <m/>
    <m/>
    <m/>
    <m/>
    <m/>
    <x v="32"/>
    <x v="0"/>
    <s v="Brazil"/>
    <x v="40"/>
    <n v="1288.8368238743701"/>
  </r>
  <r>
    <m/>
    <m/>
    <m/>
    <m/>
    <m/>
    <m/>
    <x v="32"/>
    <x v="1"/>
    <s v="Brazil"/>
    <x v="40"/>
    <n v="943.82215052234096"/>
  </r>
  <r>
    <m/>
    <m/>
    <m/>
    <m/>
    <m/>
    <m/>
    <x v="32"/>
    <x v="2"/>
    <s v="Brazil"/>
    <x v="40"/>
    <n v="1761.1350863528301"/>
  </r>
  <r>
    <m/>
    <m/>
    <m/>
    <m/>
    <m/>
    <m/>
    <x v="32"/>
    <x v="3"/>
    <s v="Brazil"/>
    <x v="40"/>
    <n v="932.29799996955103"/>
  </r>
  <r>
    <s v="BASE"/>
    <s v="BaseLine"/>
    <m/>
    <m/>
    <m/>
    <m/>
    <x v="33"/>
    <x v="0"/>
    <s v="Brazil"/>
    <x v="40"/>
    <n v="-177.53691004044401"/>
  </r>
  <r>
    <s v="BASE"/>
    <s v="BaseLine"/>
    <m/>
    <m/>
    <m/>
    <m/>
    <x v="33"/>
    <x v="1"/>
    <s v="Brazil"/>
    <x v="40"/>
    <n v="-483.278251715588"/>
  </r>
  <r>
    <s v="BASE"/>
    <s v="BaseLine"/>
    <m/>
    <m/>
    <m/>
    <m/>
    <x v="33"/>
    <x v="2"/>
    <s v="Brazil"/>
    <x v="40"/>
    <n v="-241.27266648441599"/>
  </r>
  <r>
    <s v="BASE"/>
    <s v="BaseLine"/>
    <m/>
    <m/>
    <m/>
    <m/>
    <x v="33"/>
    <x v="3"/>
    <s v="Brazil"/>
    <x v="40"/>
    <n v="-150.69601381701901"/>
  </r>
  <r>
    <s v="BASE"/>
    <s v="BaseLine"/>
    <m/>
    <m/>
    <m/>
    <m/>
    <x v="34"/>
    <x v="0"/>
    <s v="Brazil"/>
    <x v="40"/>
    <n v="0"/>
  </r>
  <r>
    <s v="BASE"/>
    <s v="BaseLine"/>
    <m/>
    <m/>
    <m/>
    <m/>
    <x v="34"/>
    <x v="1"/>
    <s v="Brazil"/>
    <x v="40"/>
    <n v="0"/>
  </r>
  <r>
    <s v="BASE"/>
    <s v="BaseLine"/>
    <m/>
    <m/>
    <m/>
    <m/>
    <x v="34"/>
    <x v="2"/>
    <s v="Brazil"/>
    <x v="40"/>
    <n v="0"/>
  </r>
  <r>
    <s v="BASE"/>
    <s v="BaseLine"/>
    <m/>
    <m/>
    <m/>
    <m/>
    <x v="34"/>
    <x v="3"/>
    <s v="Brazil"/>
    <x v="40"/>
    <n v="0"/>
  </r>
  <r>
    <s v="BASE"/>
    <s v="BaseLine"/>
    <s v="NY"/>
    <m/>
    <m/>
    <m/>
    <x v="35"/>
    <x v="0"/>
    <s v="Brazil"/>
    <x v="40"/>
    <n v="0"/>
  </r>
  <r>
    <s v="BASE"/>
    <s v="BaseLine"/>
    <s v="NY"/>
    <m/>
    <m/>
    <m/>
    <x v="35"/>
    <x v="1"/>
    <s v="Brazil"/>
    <x v="40"/>
    <n v="0"/>
  </r>
  <r>
    <s v="BASE"/>
    <s v="BaseLine"/>
    <s v="NY"/>
    <m/>
    <m/>
    <m/>
    <x v="35"/>
    <x v="2"/>
    <s v="Brazil"/>
    <x v="40"/>
    <n v="0"/>
  </r>
  <r>
    <s v="BASE"/>
    <s v="BaseLine"/>
    <s v="NY"/>
    <m/>
    <m/>
    <m/>
    <x v="35"/>
    <x v="3"/>
    <s v="Brazil"/>
    <x v="40"/>
    <n v="0"/>
  </r>
  <r>
    <s v="BASE"/>
    <s v="BaseLine"/>
    <s v="PL_Dummy"/>
    <m/>
    <m/>
    <m/>
    <x v="36"/>
    <x v="0"/>
    <s v="Brazil"/>
    <x v="40"/>
    <n v="0"/>
  </r>
  <r>
    <s v="BASE"/>
    <s v="BaseLine"/>
    <s v="PL_Dummy"/>
    <m/>
    <m/>
    <m/>
    <x v="36"/>
    <x v="1"/>
    <s v="Brazil"/>
    <x v="40"/>
    <n v="0"/>
  </r>
  <r>
    <s v="BASE"/>
    <s v="BaseLine"/>
    <s v="PL_Dummy"/>
    <m/>
    <m/>
    <m/>
    <x v="36"/>
    <x v="2"/>
    <s v="Brazil"/>
    <x v="40"/>
    <n v="0"/>
  </r>
  <r>
    <s v="BASE"/>
    <s v="BaseLine"/>
    <s v="PL_Dummy"/>
    <m/>
    <m/>
    <m/>
    <x v="36"/>
    <x v="3"/>
    <s v="Brazil"/>
    <x v="40"/>
    <n v="0"/>
  </r>
  <r>
    <s v="BASE"/>
    <s v="BaseLine"/>
    <s v="PL_Dummy"/>
    <m/>
    <m/>
    <m/>
    <x v="37"/>
    <x v="0"/>
    <s v="Brazil"/>
    <x v="40"/>
    <n v="0"/>
  </r>
  <r>
    <s v="BASE"/>
    <s v="BaseLine"/>
    <s v="PL_Dummy"/>
    <m/>
    <m/>
    <m/>
    <x v="37"/>
    <x v="1"/>
    <s v="Brazil"/>
    <x v="40"/>
    <n v="0"/>
  </r>
  <r>
    <s v="BASE"/>
    <s v="BaseLine"/>
    <s v="PL_Dummy"/>
    <m/>
    <m/>
    <m/>
    <x v="37"/>
    <x v="2"/>
    <s v="Brazil"/>
    <x v="40"/>
    <n v="0"/>
  </r>
  <r>
    <s v="BASE"/>
    <s v="BaseLine"/>
    <s v="PL_Dummy"/>
    <m/>
    <m/>
    <m/>
    <x v="37"/>
    <x v="3"/>
    <s v="Brazil"/>
    <x v="40"/>
    <n v="0"/>
  </r>
  <r>
    <s v="BASE"/>
    <s v="BaseLine"/>
    <m/>
    <m/>
    <m/>
    <m/>
    <x v="38"/>
    <x v="0"/>
    <s v="Brazil"/>
    <x v="40"/>
    <n v="0"/>
  </r>
  <r>
    <s v="BASE"/>
    <s v="BaseLine"/>
    <m/>
    <m/>
    <m/>
    <m/>
    <x v="38"/>
    <x v="1"/>
    <s v="Brazil"/>
    <x v="40"/>
    <n v="0"/>
  </r>
  <r>
    <s v="BASE"/>
    <s v="BaseLine"/>
    <m/>
    <m/>
    <m/>
    <m/>
    <x v="38"/>
    <x v="2"/>
    <s v="Brazil"/>
    <x v="40"/>
    <n v="0"/>
  </r>
  <r>
    <s v="BASE"/>
    <s v="BaseLine"/>
    <m/>
    <m/>
    <m/>
    <m/>
    <x v="38"/>
    <x v="3"/>
    <s v="Brazil"/>
    <x v="40"/>
    <n v="0"/>
  </r>
  <r>
    <s v="BASE"/>
    <s v="BaseLine"/>
    <m/>
    <m/>
    <m/>
    <m/>
    <x v="39"/>
    <x v="0"/>
    <s v="Brazil"/>
    <x v="40"/>
    <n v="0"/>
  </r>
  <r>
    <s v="BASE"/>
    <s v="BaseLine"/>
    <m/>
    <m/>
    <m/>
    <m/>
    <x v="39"/>
    <x v="1"/>
    <s v="Brazil"/>
    <x v="40"/>
    <n v="0"/>
  </r>
  <r>
    <s v="BASE"/>
    <s v="BaseLine"/>
    <m/>
    <m/>
    <m/>
    <m/>
    <x v="39"/>
    <x v="2"/>
    <s v="Brazil"/>
    <x v="40"/>
    <n v="0"/>
  </r>
  <r>
    <s v="BASE"/>
    <s v="BaseLine"/>
    <m/>
    <m/>
    <m/>
    <m/>
    <x v="39"/>
    <x v="3"/>
    <s v="Brazil"/>
    <x v="40"/>
    <n v="0"/>
  </r>
  <r>
    <s v="BASE"/>
    <s v="BaseLine"/>
    <s v="PL_Dummy"/>
    <m/>
    <m/>
    <m/>
    <x v="40"/>
    <x v="0"/>
    <s v="Brazil"/>
    <x v="40"/>
    <n v="0"/>
  </r>
  <r>
    <s v="BASE"/>
    <s v="BaseLine"/>
    <s v="PL_Dummy"/>
    <m/>
    <m/>
    <m/>
    <x v="40"/>
    <x v="1"/>
    <s v="Brazil"/>
    <x v="40"/>
    <n v="0"/>
  </r>
  <r>
    <s v="BASE"/>
    <s v="BaseLine"/>
    <s v="PL_Dummy"/>
    <m/>
    <m/>
    <m/>
    <x v="40"/>
    <x v="2"/>
    <s v="Brazil"/>
    <x v="40"/>
    <n v="0"/>
  </r>
  <r>
    <s v="BASE"/>
    <s v="BaseLine"/>
    <s v="PL_Dummy"/>
    <m/>
    <m/>
    <m/>
    <x v="40"/>
    <x v="3"/>
    <s v="Brazil"/>
    <x v="40"/>
    <n v="0"/>
  </r>
  <r>
    <s v="BASE"/>
    <s v="BaseLine"/>
    <m/>
    <m/>
    <m/>
    <m/>
    <x v="41"/>
    <x v="0"/>
    <s v="Brazil"/>
    <x v="40"/>
    <n v="0"/>
  </r>
  <r>
    <s v="BASE"/>
    <s v="BaseLine"/>
    <m/>
    <m/>
    <m/>
    <m/>
    <x v="41"/>
    <x v="1"/>
    <s v="Brazil"/>
    <x v="40"/>
    <n v="0"/>
  </r>
  <r>
    <s v="BASE"/>
    <s v="BaseLine"/>
    <m/>
    <m/>
    <m/>
    <m/>
    <x v="41"/>
    <x v="2"/>
    <s v="Brazil"/>
    <x v="40"/>
    <n v="3385.1348124821002"/>
  </r>
  <r>
    <s v="BASE"/>
    <s v="BaseLine"/>
    <m/>
    <m/>
    <m/>
    <m/>
    <x v="41"/>
    <x v="3"/>
    <s v="Brazil"/>
    <x v="40"/>
    <n v="0"/>
  </r>
  <r>
    <s v="BASE"/>
    <s v="BaseLine"/>
    <m/>
    <m/>
    <m/>
    <m/>
    <x v="42"/>
    <x v="0"/>
    <s v="Brazil"/>
    <x v="40"/>
    <n v="0"/>
  </r>
  <r>
    <s v="BASE"/>
    <s v="BaseLine"/>
    <m/>
    <m/>
    <m/>
    <m/>
    <x v="42"/>
    <x v="1"/>
    <s v="Brazil"/>
    <x v="40"/>
    <n v="0"/>
  </r>
  <r>
    <s v="BASE"/>
    <s v="BaseLine"/>
    <m/>
    <m/>
    <m/>
    <m/>
    <x v="42"/>
    <x v="2"/>
    <s v="Brazil"/>
    <x v="40"/>
    <n v="2510.2591763421901"/>
  </r>
  <r>
    <s v="BASE"/>
    <s v="BaseLine"/>
    <m/>
    <m/>
    <m/>
    <m/>
    <x v="42"/>
    <x v="3"/>
    <s v="Brazil"/>
    <x v="40"/>
    <n v="0"/>
  </r>
  <r>
    <s v="BASE"/>
    <s v="BaseLine"/>
    <m/>
    <m/>
    <m/>
    <m/>
    <x v="43"/>
    <x v="0"/>
    <s v="Brazil"/>
    <x v="40"/>
    <n v="0"/>
  </r>
  <r>
    <s v="BASE"/>
    <s v="BaseLine"/>
    <m/>
    <m/>
    <m/>
    <m/>
    <x v="43"/>
    <x v="1"/>
    <s v="Brazil"/>
    <x v="40"/>
    <n v="0"/>
  </r>
  <r>
    <s v="BASE"/>
    <s v="BaseLine"/>
    <m/>
    <m/>
    <m/>
    <m/>
    <x v="43"/>
    <x v="2"/>
    <s v="Brazil"/>
    <x v="40"/>
    <n v="0"/>
  </r>
  <r>
    <s v="BASE"/>
    <s v="BaseLine"/>
    <m/>
    <m/>
    <m/>
    <m/>
    <x v="43"/>
    <x v="3"/>
    <s v="Brazil"/>
    <x v="40"/>
    <n v="0"/>
  </r>
  <r>
    <s v="INCREMENTAL"/>
    <s v="Media"/>
    <m/>
    <m/>
    <m/>
    <m/>
    <x v="44"/>
    <x v="0"/>
    <s v="Brazil"/>
    <x v="40"/>
    <n v="0"/>
  </r>
  <r>
    <s v="INCREMENTAL"/>
    <s v="Media"/>
    <m/>
    <m/>
    <m/>
    <m/>
    <x v="44"/>
    <x v="1"/>
    <s v="Brazil"/>
    <x v="40"/>
    <n v="0"/>
  </r>
  <r>
    <s v="INCREMENTAL"/>
    <s v="Media"/>
    <m/>
    <m/>
    <m/>
    <m/>
    <x v="44"/>
    <x v="2"/>
    <s v="Brazil"/>
    <x v="40"/>
    <n v="0"/>
  </r>
  <r>
    <s v="INCREMENTAL"/>
    <s v="Media"/>
    <m/>
    <m/>
    <m/>
    <m/>
    <x v="44"/>
    <x v="3"/>
    <s v="Brazil"/>
    <x v="40"/>
    <n v="0"/>
  </r>
  <r>
    <s v="INCREMENTAL"/>
    <s v="Media"/>
    <m/>
    <m/>
    <m/>
    <m/>
    <x v="45"/>
    <x v="0"/>
    <s v="Brazil"/>
    <x v="40"/>
    <n v="0"/>
  </r>
  <r>
    <s v="INCREMENTAL"/>
    <s v="Media"/>
    <m/>
    <m/>
    <m/>
    <m/>
    <x v="45"/>
    <x v="1"/>
    <s v="Brazil"/>
    <x v="40"/>
    <n v="0"/>
  </r>
  <r>
    <s v="INCREMENTAL"/>
    <s v="Media"/>
    <m/>
    <m/>
    <m/>
    <m/>
    <x v="45"/>
    <x v="2"/>
    <s v="Brazil"/>
    <x v="40"/>
    <n v="0"/>
  </r>
  <r>
    <s v="INCREMENTAL"/>
    <s v="Media"/>
    <m/>
    <m/>
    <m/>
    <m/>
    <x v="45"/>
    <x v="3"/>
    <s v="Brazil"/>
    <x v="40"/>
    <n v="0"/>
  </r>
  <r>
    <s v="BASE"/>
    <s v="BaseLine"/>
    <m/>
    <m/>
    <m/>
    <m/>
    <x v="46"/>
    <x v="0"/>
    <s v="Brazil"/>
    <x v="40"/>
    <n v="0"/>
  </r>
  <r>
    <s v="BASE"/>
    <s v="BaseLine"/>
    <m/>
    <m/>
    <m/>
    <m/>
    <x v="46"/>
    <x v="1"/>
    <s v="Brazil"/>
    <x v="40"/>
    <n v="0"/>
  </r>
  <r>
    <s v="BASE"/>
    <s v="BaseLine"/>
    <m/>
    <m/>
    <m/>
    <m/>
    <x v="46"/>
    <x v="2"/>
    <s v="Brazil"/>
    <x v="40"/>
    <n v="0"/>
  </r>
  <r>
    <s v="BASE"/>
    <s v="BaseLine"/>
    <m/>
    <m/>
    <m/>
    <m/>
    <x v="46"/>
    <x v="3"/>
    <s v="Brazil"/>
    <x v="40"/>
    <n v="0"/>
  </r>
  <r>
    <s v="INCREMENTAL"/>
    <s v="Media"/>
    <m/>
    <m/>
    <m/>
    <m/>
    <x v="47"/>
    <x v="0"/>
    <s v="Brazil"/>
    <x v="40"/>
    <n v="0"/>
  </r>
  <r>
    <s v="INCREMENTAL"/>
    <s v="Media"/>
    <m/>
    <m/>
    <m/>
    <m/>
    <x v="47"/>
    <x v="1"/>
    <s v="Brazil"/>
    <x v="40"/>
    <n v="0"/>
  </r>
  <r>
    <s v="INCREMENTAL"/>
    <s v="Media"/>
    <m/>
    <m/>
    <m/>
    <m/>
    <x v="47"/>
    <x v="2"/>
    <s v="Brazil"/>
    <x v="40"/>
    <n v="0"/>
  </r>
  <r>
    <s v="INCREMENTAL"/>
    <s v="Media"/>
    <m/>
    <m/>
    <m/>
    <m/>
    <x v="47"/>
    <x v="3"/>
    <s v="Brazil"/>
    <x v="40"/>
    <n v="0"/>
  </r>
  <r>
    <s v="INCREMENTAL"/>
    <s v="Media"/>
    <m/>
    <m/>
    <m/>
    <m/>
    <x v="48"/>
    <x v="0"/>
    <s v="Brazil"/>
    <x v="40"/>
    <n v="0"/>
  </r>
  <r>
    <s v="INCREMENTAL"/>
    <s v="Media"/>
    <m/>
    <m/>
    <m/>
    <m/>
    <x v="48"/>
    <x v="1"/>
    <s v="Brazil"/>
    <x v="40"/>
    <n v="0"/>
  </r>
  <r>
    <s v="INCREMENTAL"/>
    <s v="Media"/>
    <m/>
    <m/>
    <m/>
    <m/>
    <x v="48"/>
    <x v="2"/>
    <s v="Brazil"/>
    <x v="40"/>
    <n v="0"/>
  </r>
  <r>
    <s v="INCREMENTAL"/>
    <s v="Media"/>
    <m/>
    <m/>
    <m/>
    <m/>
    <x v="48"/>
    <x v="3"/>
    <s v="Brazil"/>
    <x v="40"/>
    <n v="0"/>
  </r>
  <r>
    <s v="INCREMENTAL"/>
    <s v="Media"/>
    <m/>
    <m/>
    <m/>
    <m/>
    <x v="49"/>
    <x v="0"/>
    <s v="Brazil"/>
    <x v="40"/>
    <n v="0"/>
  </r>
  <r>
    <s v="INCREMENTAL"/>
    <s v="Media"/>
    <m/>
    <m/>
    <m/>
    <m/>
    <x v="49"/>
    <x v="1"/>
    <s v="Brazil"/>
    <x v="40"/>
    <n v="0"/>
  </r>
  <r>
    <s v="INCREMENTAL"/>
    <s v="Media"/>
    <m/>
    <m/>
    <m/>
    <m/>
    <x v="49"/>
    <x v="2"/>
    <s v="Brazil"/>
    <x v="40"/>
    <n v="0"/>
  </r>
  <r>
    <s v="INCREMENTAL"/>
    <s v="Media"/>
    <m/>
    <m/>
    <m/>
    <m/>
    <x v="49"/>
    <x v="3"/>
    <s v="Brazil"/>
    <x v="40"/>
    <n v="0"/>
  </r>
  <r>
    <s v="BASE"/>
    <s v="BaseLine"/>
    <m/>
    <m/>
    <m/>
    <m/>
    <x v="50"/>
    <x v="0"/>
    <s v="Brazil"/>
    <x v="40"/>
    <n v="0"/>
  </r>
  <r>
    <s v="BASE"/>
    <s v="BaseLine"/>
    <m/>
    <m/>
    <m/>
    <m/>
    <x v="50"/>
    <x v="1"/>
    <s v="Brazil"/>
    <x v="40"/>
    <n v="0"/>
  </r>
  <r>
    <s v="BASE"/>
    <s v="BaseLine"/>
    <m/>
    <m/>
    <m/>
    <m/>
    <x v="50"/>
    <x v="2"/>
    <s v="Brazil"/>
    <x v="40"/>
    <n v="0"/>
  </r>
  <r>
    <s v="BASE"/>
    <s v="BaseLine"/>
    <m/>
    <m/>
    <m/>
    <m/>
    <x v="50"/>
    <x v="3"/>
    <s v="Brazil"/>
    <x v="40"/>
    <n v="0"/>
  </r>
  <r>
    <s v="BASE"/>
    <s v="BaseLine"/>
    <m/>
    <m/>
    <m/>
    <m/>
    <x v="51"/>
    <x v="0"/>
    <s v="Brazil"/>
    <x v="40"/>
    <n v="0"/>
  </r>
  <r>
    <s v="BASE"/>
    <s v="BaseLine"/>
    <m/>
    <m/>
    <m/>
    <m/>
    <x v="51"/>
    <x v="1"/>
    <s v="Brazil"/>
    <x v="40"/>
    <n v="0"/>
  </r>
  <r>
    <s v="BASE"/>
    <s v="BaseLine"/>
    <m/>
    <m/>
    <m/>
    <m/>
    <x v="51"/>
    <x v="2"/>
    <s v="Brazil"/>
    <x v="40"/>
    <n v="0"/>
  </r>
  <r>
    <s v="BASE"/>
    <s v="BaseLine"/>
    <m/>
    <m/>
    <m/>
    <m/>
    <x v="51"/>
    <x v="3"/>
    <s v="Brazil"/>
    <x v="40"/>
    <n v="0"/>
  </r>
  <r>
    <s v="INCREMENTAL"/>
    <s v="Media"/>
    <m/>
    <m/>
    <m/>
    <m/>
    <x v="52"/>
    <x v="0"/>
    <s v="Brazil"/>
    <x v="40"/>
    <n v="0"/>
  </r>
  <r>
    <s v="INCREMENTAL"/>
    <s v="Media"/>
    <m/>
    <m/>
    <m/>
    <m/>
    <x v="52"/>
    <x v="1"/>
    <s v="Brazil"/>
    <x v="40"/>
    <n v="0"/>
  </r>
  <r>
    <s v="INCREMENTAL"/>
    <s v="Media"/>
    <m/>
    <m/>
    <m/>
    <m/>
    <x v="52"/>
    <x v="2"/>
    <s v="Brazil"/>
    <x v="40"/>
    <n v="0"/>
  </r>
  <r>
    <s v="INCREMENTAL"/>
    <s v="Media"/>
    <m/>
    <m/>
    <m/>
    <m/>
    <x v="52"/>
    <x v="3"/>
    <s v="Brazil"/>
    <x v="40"/>
    <n v="0"/>
  </r>
  <r>
    <s v="BASE"/>
    <s v="BaseLine"/>
    <m/>
    <m/>
    <m/>
    <m/>
    <x v="53"/>
    <x v="0"/>
    <s v="Brazil"/>
    <x v="40"/>
    <n v="-106.896217564167"/>
  </r>
  <r>
    <s v="BASE"/>
    <s v="BaseLine"/>
    <m/>
    <m/>
    <m/>
    <m/>
    <x v="53"/>
    <x v="1"/>
    <s v="Brazil"/>
    <x v="40"/>
    <n v="-78.280676091196398"/>
  </r>
  <r>
    <s v="BASE"/>
    <s v="BaseLine"/>
    <m/>
    <m/>
    <m/>
    <m/>
    <x v="53"/>
    <x v="2"/>
    <s v="Brazil"/>
    <x v="40"/>
    <n v="-146.06866894502201"/>
  </r>
  <r>
    <s v="BASE"/>
    <s v="BaseLine"/>
    <m/>
    <m/>
    <m/>
    <m/>
    <x v="53"/>
    <x v="3"/>
    <s v="Brazil"/>
    <x v="40"/>
    <n v="-77.324862227164999"/>
  </r>
  <r>
    <s v="BASE"/>
    <s v="BaseLine"/>
    <m/>
    <m/>
    <m/>
    <m/>
    <x v="54"/>
    <x v="0"/>
    <s v="Brazil"/>
    <x v="40"/>
    <n v="-515.88401038357904"/>
  </r>
  <r>
    <s v="BASE"/>
    <s v="BaseLine"/>
    <m/>
    <m/>
    <m/>
    <m/>
    <x v="54"/>
    <x v="1"/>
    <s v="Brazil"/>
    <x v="40"/>
    <n v="-2574.9801092766402"/>
  </r>
  <r>
    <s v="BASE"/>
    <s v="BaseLine"/>
    <m/>
    <m/>
    <m/>
    <m/>
    <x v="54"/>
    <x v="2"/>
    <s v="Brazil"/>
    <x v="40"/>
    <n v="-2794.7001801712099"/>
  </r>
  <r>
    <s v="BASE"/>
    <s v="BaseLine"/>
    <m/>
    <m/>
    <m/>
    <m/>
    <x v="54"/>
    <x v="3"/>
    <s v="Brazil"/>
    <x v="40"/>
    <n v="-498.18442926249298"/>
  </r>
  <r>
    <s v="INCREMENTAL"/>
    <s v="Media"/>
    <m/>
    <m/>
    <m/>
    <m/>
    <x v="0"/>
    <x v="0"/>
    <s v="Brazil"/>
    <x v="41"/>
    <n v="0"/>
  </r>
  <r>
    <s v="INCREMENTAL"/>
    <s v="Media"/>
    <m/>
    <m/>
    <m/>
    <m/>
    <x v="0"/>
    <x v="1"/>
    <s v="Brazil"/>
    <x v="41"/>
    <n v="0"/>
  </r>
  <r>
    <s v="INCREMENTAL"/>
    <s v="Media"/>
    <m/>
    <m/>
    <m/>
    <m/>
    <x v="0"/>
    <x v="2"/>
    <s v="Brazil"/>
    <x v="41"/>
    <n v="0"/>
  </r>
  <r>
    <s v="INCREMENTAL"/>
    <s v="Media"/>
    <m/>
    <m/>
    <m/>
    <m/>
    <x v="0"/>
    <x v="3"/>
    <s v="Brazil"/>
    <x v="41"/>
    <n v="0"/>
  </r>
  <r>
    <s v="INCREMENTAL"/>
    <s v="Media"/>
    <m/>
    <m/>
    <m/>
    <m/>
    <x v="1"/>
    <x v="0"/>
    <s v="Brazil"/>
    <x v="41"/>
    <n v="0"/>
  </r>
  <r>
    <s v="INCREMENTAL"/>
    <s v="Media"/>
    <m/>
    <m/>
    <m/>
    <m/>
    <x v="1"/>
    <x v="1"/>
    <s v="Brazil"/>
    <x v="41"/>
    <n v="0"/>
  </r>
  <r>
    <s v="INCREMENTAL"/>
    <s v="Media"/>
    <m/>
    <m/>
    <m/>
    <m/>
    <x v="1"/>
    <x v="2"/>
    <s v="Brazil"/>
    <x v="41"/>
    <n v="0"/>
  </r>
  <r>
    <s v="INCREMENTAL"/>
    <s v="Media"/>
    <m/>
    <m/>
    <m/>
    <m/>
    <x v="1"/>
    <x v="3"/>
    <s v="Brazil"/>
    <x v="41"/>
    <n v="0"/>
  </r>
  <r>
    <s v="INCREMENTAL"/>
    <s v="Media"/>
    <m/>
    <m/>
    <m/>
    <m/>
    <x v="2"/>
    <x v="0"/>
    <s v="Brazil"/>
    <x v="41"/>
    <n v="0"/>
  </r>
  <r>
    <s v="INCREMENTAL"/>
    <s v="Media"/>
    <m/>
    <m/>
    <m/>
    <m/>
    <x v="2"/>
    <x v="1"/>
    <s v="Brazil"/>
    <x v="41"/>
    <n v="0"/>
  </r>
  <r>
    <s v="INCREMENTAL"/>
    <s v="Media"/>
    <m/>
    <m/>
    <m/>
    <m/>
    <x v="2"/>
    <x v="2"/>
    <s v="Brazil"/>
    <x v="41"/>
    <n v="0"/>
  </r>
  <r>
    <s v="INCREMENTAL"/>
    <s v="Media"/>
    <m/>
    <m/>
    <m/>
    <m/>
    <x v="2"/>
    <x v="3"/>
    <s v="Brazil"/>
    <x v="41"/>
    <n v="0"/>
  </r>
  <r>
    <s v="BASE"/>
    <s v="BaseLine"/>
    <m/>
    <m/>
    <m/>
    <m/>
    <x v="3"/>
    <x v="0"/>
    <s v="Brazil"/>
    <x v="41"/>
    <n v="0"/>
  </r>
  <r>
    <s v="BASE"/>
    <s v="BaseLine"/>
    <m/>
    <m/>
    <m/>
    <m/>
    <x v="3"/>
    <x v="1"/>
    <s v="Brazil"/>
    <x v="41"/>
    <n v="0"/>
  </r>
  <r>
    <s v="BASE"/>
    <s v="BaseLine"/>
    <m/>
    <m/>
    <m/>
    <m/>
    <x v="3"/>
    <x v="2"/>
    <s v="Brazil"/>
    <x v="41"/>
    <n v="0"/>
  </r>
  <r>
    <s v="BASE"/>
    <s v="BaseLine"/>
    <m/>
    <m/>
    <m/>
    <m/>
    <x v="3"/>
    <x v="3"/>
    <s v="Brazil"/>
    <x v="41"/>
    <n v="0"/>
  </r>
  <r>
    <s v="BASE"/>
    <s v="BaseLine"/>
    <m/>
    <m/>
    <m/>
    <m/>
    <x v="4"/>
    <x v="0"/>
    <s v="Brazil"/>
    <x v="41"/>
    <n v="0"/>
  </r>
  <r>
    <s v="BASE"/>
    <s v="BaseLine"/>
    <m/>
    <m/>
    <m/>
    <m/>
    <x v="4"/>
    <x v="1"/>
    <s v="Brazil"/>
    <x v="41"/>
    <n v="0"/>
  </r>
  <r>
    <s v="BASE"/>
    <s v="BaseLine"/>
    <m/>
    <m/>
    <m/>
    <m/>
    <x v="4"/>
    <x v="2"/>
    <s v="Brazil"/>
    <x v="41"/>
    <n v="0"/>
  </r>
  <r>
    <s v="BASE"/>
    <s v="BaseLine"/>
    <m/>
    <m/>
    <m/>
    <m/>
    <x v="4"/>
    <x v="3"/>
    <s v="Brazil"/>
    <x v="41"/>
    <n v="0"/>
  </r>
  <r>
    <s v="BASE"/>
    <s v="BaseLine"/>
    <m/>
    <m/>
    <m/>
    <m/>
    <x v="5"/>
    <x v="0"/>
    <s v="Brazil"/>
    <x v="41"/>
    <n v="0"/>
  </r>
  <r>
    <s v="BASE"/>
    <s v="BaseLine"/>
    <m/>
    <m/>
    <m/>
    <m/>
    <x v="5"/>
    <x v="1"/>
    <s v="Brazil"/>
    <x v="41"/>
    <n v="0"/>
  </r>
  <r>
    <s v="BASE"/>
    <s v="BaseLine"/>
    <m/>
    <m/>
    <m/>
    <m/>
    <x v="5"/>
    <x v="2"/>
    <s v="Brazil"/>
    <x v="41"/>
    <n v="0"/>
  </r>
  <r>
    <s v="BASE"/>
    <s v="BaseLine"/>
    <m/>
    <m/>
    <m/>
    <m/>
    <x v="5"/>
    <x v="3"/>
    <s v="Brazil"/>
    <x v="41"/>
    <n v="0"/>
  </r>
  <r>
    <s v="BASE"/>
    <s v="BaseLine"/>
    <m/>
    <m/>
    <m/>
    <m/>
    <x v="6"/>
    <x v="0"/>
    <s v="Brazil"/>
    <x v="41"/>
    <n v="0"/>
  </r>
  <r>
    <s v="BASE"/>
    <s v="BaseLine"/>
    <m/>
    <m/>
    <m/>
    <m/>
    <x v="6"/>
    <x v="1"/>
    <s v="Brazil"/>
    <x v="41"/>
    <n v="0"/>
  </r>
  <r>
    <s v="BASE"/>
    <s v="BaseLine"/>
    <m/>
    <m/>
    <m/>
    <m/>
    <x v="6"/>
    <x v="2"/>
    <s v="Brazil"/>
    <x v="41"/>
    <n v="0"/>
  </r>
  <r>
    <s v="BASE"/>
    <s v="BaseLine"/>
    <m/>
    <m/>
    <m/>
    <m/>
    <x v="6"/>
    <x v="3"/>
    <s v="Brazil"/>
    <x v="41"/>
    <n v="0"/>
  </r>
  <r>
    <s v="BASE"/>
    <s v="BaseLine"/>
    <m/>
    <m/>
    <m/>
    <m/>
    <x v="7"/>
    <x v="0"/>
    <s v="Brazil"/>
    <x v="41"/>
    <n v="0"/>
  </r>
  <r>
    <s v="BASE"/>
    <s v="BaseLine"/>
    <m/>
    <m/>
    <m/>
    <m/>
    <x v="7"/>
    <x v="1"/>
    <s v="Brazil"/>
    <x v="41"/>
    <n v="0"/>
  </r>
  <r>
    <s v="BASE"/>
    <s v="BaseLine"/>
    <m/>
    <m/>
    <m/>
    <m/>
    <x v="7"/>
    <x v="2"/>
    <s v="Brazil"/>
    <x v="41"/>
    <n v="0"/>
  </r>
  <r>
    <s v="BASE"/>
    <s v="BaseLine"/>
    <m/>
    <m/>
    <m/>
    <m/>
    <x v="7"/>
    <x v="3"/>
    <s v="Brazil"/>
    <x v="41"/>
    <n v="0"/>
  </r>
  <r>
    <s v="BASE"/>
    <s v="BaseLine"/>
    <m/>
    <m/>
    <m/>
    <m/>
    <x v="8"/>
    <x v="0"/>
    <s v="Brazil"/>
    <x v="41"/>
    <n v="987.073693755215"/>
  </r>
  <r>
    <s v="BASE"/>
    <s v="BaseLine"/>
    <m/>
    <m/>
    <m/>
    <m/>
    <x v="8"/>
    <x v="1"/>
    <s v="Brazil"/>
    <x v="41"/>
    <n v="0"/>
  </r>
  <r>
    <s v="BASE"/>
    <s v="BaseLine"/>
    <m/>
    <m/>
    <m/>
    <m/>
    <x v="8"/>
    <x v="2"/>
    <s v="Brazil"/>
    <x v="41"/>
    <n v="0"/>
  </r>
  <r>
    <s v="BASE"/>
    <s v="BaseLine"/>
    <m/>
    <m/>
    <m/>
    <m/>
    <x v="8"/>
    <x v="3"/>
    <s v="Brazil"/>
    <x v="41"/>
    <n v="0"/>
  </r>
  <r>
    <s v="INCREMENTAL"/>
    <s v="Media"/>
    <m/>
    <m/>
    <m/>
    <m/>
    <x v="9"/>
    <x v="0"/>
    <s v="Brazil"/>
    <x v="41"/>
    <n v="0"/>
  </r>
  <r>
    <s v="INCREMENTAL"/>
    <s v="Media"/>
    <m/>
    <m/>
    <m/>
    <m/>
    <x v="9"/>
    <x v="1"/>
    <s v="Brazil"/>
    <x v="41"/>
    <n v="0"/>
  </r>
  <r>
    <s v="INCREMENTAL"/>
    <s v="Media"/>
    <m/>
    <m/>
    <m/>
    <m/>
    <x v="9"/>
    <x v="2"/>
    <s v="Brazil"/>
    <x v="41"/>
    <n v="0"/>
  </r>
  <r>
    <s v="INCREMENTAL"/>
    <s v="Media"/>
    <m/>
    <m/>
    <m/>
    <m/>
    <x v="9"/>
    <x v="3"/>
    <s v="Brazil"/>
    <x v="41"/>
    <n v="0"/>
  </r>
  <r>
    <s v="BASE"/>
    <s v="Price"/>
    <m/>
    <m/>
    <m/>
    <m/>
    <x v="10"/>
    <x v="0"/>
    <s v="Brazil"/>
    <x v="41"/>
    <n v="-1210.07104039764"/>
  </r>
  <r>
    <s v="BASE"/>
    <s v="Price"/>
    <m/>
    <m/>
    <m/>
    <m/>
    <x v="10"/>
    <x v="1"/>
    <s v="Brazil"/>
    <x v="41"/>
    <n v="0"/>
  </r>
  <r>
    <s v="BASE"/>
    <s v="Price"/>
    <m/>
    <m/>
    <m/>
    <m/>
    <x v="10"/>
    <x v="2"/>
    <s v="Brazil"/>
    <x v="41"/>
    <n v="0"/>
  </r>
  <r>
    <s v="BASE"/>
    <s v="Price"/>
    <m/>
    <m/>
    <m/>
    <m/>
    <x v="10"/>
    <x v="3"/>
    <s v="Brazil"/>
    <x v="41"/>
    <n v="0"/>
  </r>
  <r>
    <s v="BASE"/>
    <s v="Price"/>
    <m/>
    <m/>
    <m/>
    <m/>
    <x v="11"/>
    <x v="0"/>
    <s v="Brazil"/>
    <x v="41"/>
    <n v="0"/>
  </r>
  <r>
    <s v="BASE"/>
    <s v="Price"/>
    <m/>
    <m/>
    <m/>
    <m/>
    <x v="11"/>
    <x v="1"/>
    <s v="Brazil"/>
    <x v="41"/>
    <n v="0"/>
  </r>
  <r>
    <s v="BASE"/>
    <s v="Price"/>
    <m/>
    <m/>
    <m/>
    <m/>
    <x v="11"/>
    <x v="2"/>
    <s v="Brazil"/>
    <x v="41"/>
    <n v="0"/>
  </r>
  <r>
    <s v="BASE"/>
    <s v="Price"/>
    <m/>
    <m/>
    <m/>
    <m/>
    <x v="11"/>
    <x v="3"/>
    <s v="Brazil"/>
    <x v="41"/>
    <n v="0"/>
  </r>
  <r>
    <s v="BASE"/>
    <s v="BaseLine"/>
    <m/>
    <m/>
    <m/>
    <m/>
    <x v="12"/>
    <x v="0"/>
    <s v="Brazil"/>
    <x v="41"/>
    <n v="418.771551114239"/>
  </r>
  <r>
    <s v="BASE"/>
    <s v="BaseLine"/>
    <m/>
    <m/>
    <m/>
    <m/>
    <x v="12"/>
    <x v="1"/>
    <s v="Brazil"/>
    <x v="41"/>
    <n v="754.94369066125898"/>
  </r>
  <r>
    <s v="BASE"/>
    <s v="BaseLine"/>
    <m/>
    <m/>
    <m/>
    <m/>
    <x v="12"/>
    <x v="2"/>
    <s v="Brazil"/>
    <x v="41"/>
    <n v="925.52255693556106"/>
  </r>
  <r>
    <s v="BASE"/>
    <s v="BaseLine"/>
    <m/>
    <m/>
    <m/>
    <m/>
    <x v="12"/>
    <x v="3"/>
    <s v="Brazil"/>
    <x v="41"/>
    <n v="24.513476623033199"/>
  </r>
  <r>
    <s v="INCREMENTAL"/>
    <s v="Media"/>
    <m/>
    <m/>
    <m/>
    <m/>
    <x v="13"/>
    <x v="0"/>
    <s v="Brazil"/>
    <x v="41"/>
    <n v="151.48733298767999"/>
  </r>
  <r>
    <s v="INCREMENTAL"/>
    <s v="Media"/>
    <m/>
    <m/>
    <m/>
    <m/>
    <x v="13"/>
    <x v="1"/>
    <s v="Brazil"/>
    <x v="41"/>
    <n v="187.66247877574"/>
  </r>
  <r>
    <s v="INCREMENTAL"/>
    <s v="Media"/>
    <m/>
    <m/>
    <m/>
    <m/>
    <x v="13"/>
    <x v="2"/>
    <s v="Brazil"/>
    <x v="41"/>
    <n v="166.80140064154"/>
  </r>
  <r>
    <s v="INCREMENTAL"/>
    <s v="Media"/>
    <m/>
    <m/>
    <m/>
    <m/>
    <x v="13"/>
    <x v="3"/>
    <s v="Brazil"/>
    <x v="41"/>
    <n v="0"/>
  </r>
  <r>
    <s v="INCREMENTAL"/>
    <s v="Media"/>
    <m/>
    <m/>
    <m/>
    <m/>
    <x v="14"/>
    <x v="0"/>
    <s v="Brazil"/>
    <x v="41"/>
    <n v="0"/>
  </r>
  <r>
    <s v="INCREMENTAL"/>
    <s v="Media"/>
    <m/>
    <m/>
    <m/>
    <m/>
    <x v="14"/>
    <x v="1"/>
    <s v="Brazil"/>
    <x v="41"/>
    <n v="0"/>
  </r>
  <r>
    <s v="INCREMENTAL"/>
    <s v="Media"/>
    <m/>
    <m/>
    <m/>
    <m/>
    <x v="14"/>
    <x v="2"/>
    <s v="Brazil"/>
    <x v="41"/>
    <n v="0"/>
  </r>
  <r>
    <s v="INCREMENTAL"/>
    <s v="Media"/>
    <m/>
    <m/>
    <m/>
    <m/>
    <x v="14"/>
    <x v="3"/>
    <s v="Brazil"/>
    <x v="41"/>
    <n v="0"/>
  </r>
  <r>
    <s v="INCREMENTAL"/>
    <s v="Media"/>
    <m/>
    <m/>
    <m/>
    <m/>
    <x v="15"/>
    <x v="0"/>
    <s v="Brazil"/>
    <x v="41"/>
    <n v="18.268248887990602"/>
  </r>
  <r>
    <s v="INCREMENTAL"/>
    <s v="Media"/>
    <m/>
    <m/>
    <m/>
    <m/>
    <x v="15"/>
    <x v="1"/>
    <s v="Brazil"/>
    <x v="41"/>
    <n v="16.9055043737646"/>
  </r>
  <r>
    <s v="INCREMENTAL"/>
    <s v="Media"/>
    <m/>
    <m/>
    <m/>
    <m/>
    <x v="15"/>
    <x v="2"/>
    <s v="Brazil"/>
    <x v="41"/>
    <n v="11.532650562689099"/>
  </r>
  <r>
    <s v="INCREMENTAL"/>
    <s v="Media"/>
    <m/>
    <m/>
    <m/>
    <m/>
    <x v="15"/>
    <x v="3"/>
    <s v="Brazil"/>
    <x v="41"/>
    <n v="0"/>
  </r>
  <r>
    <s v="INCREMENTAL"/>
    <s v="Media"/>
    <m/>
    <m/>
    <m/>
    <m/>
    <x v="16"/>
    <x v="0"/>
    <s v="Brazil"/>
    <x v="41"/>
    <n v="0"/>
  </r>
  <r>
    <s v="INCREMENTAL"/>
    <s v="Media"/>
    <m/>
    <m/>
    <m/>
    <m/>
    <x v="16"/>
    <x v="1"/>
    <s v="Brazil"/>
    <x v="41"/>
    <n v="0"/>
  </r>
  <r>
    <s v="INCREMENTAL"/>
    <s v="Media"/>
    <m/>
    <m/>
    <m/>
    <m/>
    <x v="16"/>
    <x v="2"/>
    <s v="Brazil"/>
    <x v="41"/>
    <n v="0"/>
  </r>
  <r>
    <s v="INCREMENTAL"/>
    <s v="Media"/>
    <m/>
    <m/>
    <m/>
    <m/>
    <x v="16"/>
    <x v="3"/>
    <s v="Brazil"/>
    <x v="41"/>
    <n v="0"/>
  </r>
  <r>
    <s v="INCREMENTAL"/>
    <s v="Media"/>
    <m/>
    <m/>
    <m/>
    <m/>
    <x v="17"/>
    <x v="0"/>
    <s v="Brazil"/>
    <x v="41"/>
    <n v="531.01333199392798"/>
  </r>
  <r>
    <s v="INCREMENTAL"/>
    <s v="Media"/>
    <m/>
    <m/>
    <m/>
    <m/>
    <x v="17"/>
    <x v="1"/>
    <s v="Brazil"/>
    <x v="41"/>
    <n v="325.596380959633"/>
  </r>
  <r>
    <s v="INCREMENTAL"/>
    <s v="Media"/>
    <m/>
    <m/>
    <m/>
    <m/>
    <x v="17"/>
    <x v="2"/>
    <s v="Brazil"/>
    <x v="41"/>
    <n v="326.78660178878903"/>
  </r>
  <r>
    <s v="INCREMENTAL"/>
    <s v="Media"/>
    <m/>
    <m/>
    <m/>
    <m/>
    <x v="17"/>
    <x v="3"/>
    <s v="Brazil"/>
    <x v="41"/>
    <n v="0"/>
  </r>
  <r>
    <s v="INCREMENTAL"/>
    <s v="Media"/>
    <m/>
    <m/>
    <m/>
    <m/>
    <x v="18"/>
    <x v="0"/>
    <s v="Brazil"/>
    <x v="41"/>
    <n v="0"/>
  </r>
  <r>
    <s v="INCREMENTAL"/>
    <s v="Media"/>
    <m/>
    <m/>
    <m/>
    <m/>
    <x v="18"/>
    <x v="1"/>
    <s v="Brazil"/>
    <x v="41"/>
    <n v="0"/>
  </r>
  <r>
    <s v="INCREMENTAL"/>
    <s v="Media"/>
    <m/>
    <m/>
    <m/>
    <m/>
    <x v="18"/>
    <x v="2"/>
    <s v="Brazil"/>
    <x v="41"/>
    <n v="0"/>
  </r>
  <r>
    <s v="INCREMENTAL"/>
    <s v="Media"/>
    <m/>
    <m/>
    <m/>
    <m/>
    <x v="18"/>
    <x v="3"/>
    <s v="Brazil"/>
    <x v="41"/>
    <n v="0"/>
  </r>
  <r>
    <s v="INCREMENTAL"/>
    <s v="Media"/>
    <m/>
    <m/>
    <m/>
    <m/>
    <x v="19"/>
    <x v="0"/>
    <s v="Brazil"/>
    <x v="41"/>
    <n v="60.130734014873198"/>
  </r>
  <r>
    <s v="INCREMENTAL"/>
    <s v="Media"/>
    <m/>
    <m/>
    <m/>
    <m/>
    <x v="19"/>
    <x v="1"/>
    <s v="Brazil"/>
    <x v="41"/>
    <n v="68.376095181235797"/>
  </r>
  <r>
    <s v="INCREMENTAL"/>
    <s v="Media"/>
    <m/>
    <m/>
    <m/>
    <m/>
    <x v="19"/>
    <x v="2"/>
    <s v="Brazil"/>
    <x v="41"/>
    <n v="64.477462061115006"/>
  </r>
  <r>
    <s v="INCREMENTAL"/>
    <s v="Media"/>
    <m/>
    <m/>
    <m/>
    <m/>
    <x v="19"/>
    <x v="3"/>
    <s v="Brazil"/>
    <x v="41"/>
    <n v="0"/>
  </r>
  <r>
    <s v="INCREMENTAL"/>
    <s v="Media"/>
    <m/>
    <m/>
    <m/>
    <m/>
    <x v="20"/>
    <x v="0"/>
    <s v="Brazil"/>
    <x v="41"/>
    <n v="0"/>
  </r>
  <r>
    <s v="INCREMENTAL"/>
    <s v="Media"/>
    <m/>
    <m/>
    <m/>
    <m/>
    <x v="20"/>
    <x v="1"/>
    <s v="Brazil"/>
    <x v="41"/>
    <n v="0"/>
  </r>
  <r>
    <s v="INCREMENTAL"/>
    <s v="Media"/>
    <m/>
    <m/>
    <m/>
    <m/>
    <x v="20"/>
    <x v="2"/>
    <s v="Brazil"/>
    <x v="41"/>
    <n v="0"/>
  </r>
  <r>
    <s v="INCREMENTAL"/>
    <s v="Media"/>
    <m/>
    <m/>
    <m/>
    <m/>
    <x v="20"/>
    <x v="3"/>
    <s v="Brazil"/>
    <x v="41"/>
    <n v="0"/>
  </r>
  <r>
    <s v="INCREMENTAL"/>
    <s v="Media"/>
    <m/>
    <m/>
    <m/>
    <m/>
    <x v="21"/>
    <x v="0"/>
    <s v="Brazil"/>
    <x v="41"/>
    <n v="248.429184152141"/>
  </r>
  <r>
    <s v="INCREMENTAL"/>
    <s v="Media"/>
    <m/>
    <m/>
    <m/>
    <m/>
    <x v="21"/>
    <x v="1"/>
    <s v="Brazil"/>
    <x v="41"/>
    <n v="242.62944623610201"/>
  </r>
  <r>
    <s v="INCREMENTAL"/>
    <s v="Media"/>
    <m/>
    <m/>
    <m/>
    <m/>
    <x v="21"/>
    <x v="2"/>
    <s v="Brazil"/>
    <x v="41"/>
    <n v="230.16115355050701"/>
  </r>
  <r>
    <s v="INCREMENTAL"/>
    <s v="Media"/>
    <m/>
    <m/>
    <m/>
    <m/>
    <x v="21"/>
    <x v="3"/>
    <s v="Brazil"/>
    <x v="41"/>
    <n v="0"/>
  </r>
  <r>
    <s v="INCREMENTAL"/>
    <s v="Media"/>
    <m/>
    <m/>
    <m/>
    <m/>
    <x v="22"/>
    <x v="0"/>
    <s v="Brazil"/>
    <x v="41"/>
    <n v="0"/>
  </r>
  <r>
    <s v="INCREMENTAL"/>
    <s v="Media"/>
    <m/>
    <m/>
    <m/>
    <m/>
    <x v="22"/>
    <x v="1"/>
    <s v="Brazil"/>
    <x v="41"/>
    <n v="0"/>
  </r>
  <r>
    <s v="INCREMENTAL"/>
    <s v="Media"/>
    <m/>
    <m/>
    <m/>
    <m/>
    <x v="22"/>
    <x v="2"/>
    <s v="Brazil"/>
    <x v="41"/>
    <n v="0"/>
  </r>
  <r>
    <s v="INCREMENTAL"/>
    <s v="Media"/>
    <m/>
    <m/>
    <m/>
    <m/>
    <x v="22"/>
    <x v="3"/>
    <s v="Brazil"/>
    <x v="41"/>
    <n v="0"/>
  </r>
  <r>
    <s v="INCREMENTAL"/>
    <s v="Media"/>
    <m/>
    <m/>
    <m/>
    <m/>
    <x v="23"/>
    <x v="0"/>
    <s v="Brazil"/>
    <x v="41"/>
    <n v="0"/>
  </r>
  <r>
    <s v="INCREMENTAL"/>
    <s v="Media"/>
    <m/>
    <m/>
    <m/>
    <m/>
    <x v="23"/>
    <x v="1"/>
    <s v="Brazil"/>
    <x v="41"/>
    <n v="0"/>
  </r>
  <r>
    <s v="INCREMENTAL"/>
    <s v="Media"/>
    <m/>
    <m/>
    <m/>
    <m/>
    <x v="23"/>
    <x v="2"/>
    <s v="Brazil"/>
    <x v="41"/>
    <n v="0"/>
  </r>
  <r>
    <s v="INCREMENTAL"/>
    <s v="Media"/>
    <m/>
    <m/>
    <m/>
    <m/>
    <x v="23"/>
    <x v="3"/>
    <s v="Brazil"/>
    <x v="41"/>
    <n v="0"/>
  </r>
  <r>
    <s v="INCREMENTAL"/>
    <s v="Media"/>
    <m/>
    <m/>
    <m/>
    <m/>
    <x v="24"/>
    <x v="0"/>
    <s v="Brazil"/>
    <x v="41"/>
    <n v="0"/>
  </r>
  <r>
    <s v="INCREMENTAL"/>
    <s v="Media"/>
    <m/>
    <m/>
    <m/>
    <m/>
    <x v="24"/>
    <x v="1"/>
    <s v="Brazil"/>
    <x v="41"/>
    <n v="0"/>
  </r>
  <r>
    <s v="INCREMENTAL"/>
    <s v="Media"/>
    <m/>
    <m/>
    <m/>
    <m/>
    <x v="24"/>
    <x v="2"/>
    <s v="Brazil"/>
    <x v="41"/>
    <n v="0"/>
  </r>
  <r>
    <s v="INCREMENTAL"/>
    <s v="Media"/>
    <m/>
    <m/>
    <m/>
    <m/>
    <x v="24"/>
    <x v="3"/>
    <s v="Brazil"/>
    <x v="41"/>
    <n v="0"/>
  </r>
  <r>
    <s v="BASE"/>
    <s v="BaseLine"/>
    <m/>
    <m/>
    <m/>
    <m/>
    <x v="25"/>
    <x v="0"/>
    <s v="Brazil"/>
    <x v="41"/>
    <n v="0"/>
  </r>
  <r>
    <s v="BASE"/>
    <s v="BaseLine"/>
    <m/>
    <m/>
    <m/>
    <m/>
    <x v="25"/>
    <x v="1"/>
    <s v="Brazil"/>
    <x v="41"/>
    <n v="404.22997806586301"/>
  </r>
  <r>
    <s v="BASE"/>
    <s v="BaseLine"/>
    <m/>
    <m/>
    <m/>
    <m/>
    <x v="25"/>
    <x v="2"/>
    <s v="Brazil"/>
    <x v="41"/>
    <n v="0"/>
  </r>
  <r>
    <s v="BASE"/>
    <s v="BaseLine"/>
    <m/>
    <m/>
    <m/>
    <m/>
    <x v="25"/>
    <x v="3"/>
    <s v="Brazil"/>
    <x v="41"/>
    <n v="0"/>
  </r>
  <r>
    <s v="BASE"/>
    <s v="BaseLine"/>
    <m/>
    <m/>
    <m/>
    <m/>
    <x v="26"/>
    <x v="0"/>
    <s v="Brazil"/>
    <x v="41"/>
    <n v="0"/>
  </r>
  <r>
    <s v="BASE"/>
    <s v="BaseLine"/>
    <m/>
    <m/>
    <m/>
    <m/>
    <x v="26"/>
    <x v="1"/>
    <s v="Brazil"/>
    <x v="41"/>
    <n v="0"/>
  </r>
  <r>
    <s v="BASE"/>
    <s v="BaseLine"/>
    <m/>
    <m/>
    <m/>
    <m/>
    <x v="26"/>
    <x v="2"/>
    <s v="Brazil"/>
    <x v="41"/>
    <n v="0"/>
  </r>
  <r>
    <s v="BASE"/>
    <s v="BaseLine"/>
    <m/>
    <m/>
    <m/>
    <m/>
    <x v="26"/>
    <x v="3"/>
    <s v="Brazil"/>
    <x v="41"/>
    <n v="0"/>
  </r>
  <r>
    <s v="INCREMENTAL"/>
    <s v="Media"/>
    <m/>
    <m/>
    <m/>
    <m/>
    <x v="27"/>
    <x v="0"/>
    <s v="Brazil"/>
    <x v="41"/>
    <n v="0"/>
  </r>
  <r>
    <s v="INCREMENTAL"/>
    <s v="Media"/>
    <m/>
    <m/>
    <m/>
    <m/>
    <x v="27"/>
    <x v="1"/>
    <s v="Brazil"/>
    <x v="41"/>
    <n v="0"/>
  </r>
  <r>
    <s v="INCREMENTAL"/>
    <s v="Media"/>
    <m/>
    <m/>
    <m/>
    <m/>
    <x v="27"/>
    <x v="2"/>
    <s v="Brazil"/>
    <x v="41"/>
    <n v="0"/>
  </r>
  <r>
    <s v="INCREMENTAL"/>
    <s v="Media"/>
    <m/>
    <m/>
    <m/>
    <m/>
    <x v="27"/>
    <x v="3"/>
    <s v="Brazil"/>
    <x v="41"/>
    <n v="0"/>
  </r>
  <r>
    <s v="INCREMENTAL"/>
    <s v="Media"/>
    <m/>
    <m/>
    <m/>
    <m/>
    <x v="28"/>
    <x v="0"/>
    <s v="Brazil"/>
    <x v="41"/>
    <n v="0"/>
  </r>
  <r>
    <s v="INCREMENTAL"/>
    <s v="Media"/>
    <m/>
    <m/>
    <m/>
    <m/>
    <x v="28"/>
    <x v="1"/>
    <s v="Brazil"/>
    <x v="41"/>
    <n v="0"/>
  </r>
  <r>
    <s v="INCREMENTAL"/>
    <s v="Media"/>
    <m/>
    <m/>
    <m/>
    <m/>
    <x v="28"/>
    <x v="2"/>
    <s v="Brazil"/>
    <x v="41"/>
    <n v="0"/>
  </r>
  <r>
    <s v="INCREMENTAL"/>
    <s v="Media"/>
    <m/>
    <m/>
    <m/>
    <m/>
    <x v="28"/>
    <x v="3"/>
    <s v="Brazil"/>
    <x v="41"/>
    <n v="0"/>
  </r>
  <r>
    <s v="BASE"/>
    <s v="BaseLine"/>
    <m/>
    <m/>
    <m/>
    <m/>
    <x v="29"/>
    <x v="0"/>
    <s v="Brazil"/>
    <x v="41"/>
    <n v="0"/>
  </r>
  <r>
    <s v="BASE"/>
    <s v="BaseLine"/>
    <m/>
    <m/>
    <m/>
    <m/>
    <x v="29"/>
    <x v="1"/>
    <s v="Brazil"/>
    <x v="41"/>
    <n v="486.21261686292098"/>
  </r>
  <r>
    <s v="BASE"/>
    <s v="BaseLine"/>
    <m/>
    <m/>
    <m/>
    <m/>
    <x v="29"/>
    <x v="2"/>
    <s v="Brazil"/>
    <x v="41"/>
    <n v="0"/>
  </r>
  <r>
    <s v="BASE"/>
    <s v="BaseLine"/>
    <m/>
    <m/>
    <m/>
    <m/>
    <x v="29"/>
    <x v="3"/>
    <s v="Brazil"/>
    <x v="41"/>
    <n v="0"/>
  </r>
  <r>
    <s v="BASE"/>
    <s v="BaseLine"/>
    <m/>
    <m/>
    <m/>
    <m/>
    <x v="30"/>
    <x v="0"/>
    <s v="Brazil"/>
    <x v="41"/>
    <n v="0"/>
  </r>
  <r>
    <s v="BASE"/>
    <s v="BaseLine"/>
    <m/>
    <m/>
    <m/>
    <m/>
    <x v="30"/>
    <x v="1"/>
    <s v="Brazil"/>
    <x v="41"/>
    <n v="1105.63489931763"/>
  </r>
  <r>
    <s v="BASE"/>
    <s v="BaseLine"/>
    <m/>
    <m/>
    <m/>
    <m/>
    <x v="30"/>
    <x v="2"/>
    <s v="Brazil"/>
    <x v="41"/>
    <n v="0"/>
  </r>
  <r>
    <s v="BASE"/>
    <s v="BaseLine"/>
    <m/>
    <m/>
    <m/>
    <m/>
    <x v="30"/>
    <x v="3"/>
    <s v="Brazil"/>
    <x v="41"/>
    <n v="0"/>
  </r>
  <r>
    <s v="INCREMENTAL"/>
    <s v="Media"/>
    <m/>
    <m/>
    <m/>
    <m/>
    <x v="31"/>
    <x v="0"/>
    <s v="Brazil"/>
    <x v="41"/>
    <n v="0"/>
  </r>
  <r>
    <s v="INCREMENTAL"/>
    <s v="Media"/>
    <m/>
    <m/>
    <m/>
    <m/>
    <x v="31"/>
    <x v="1"/>
    <s v="Brazil"/>
    <x v="41"/>
    <n v="0"/>
  </r>
  <r>
    <s v="INCREMENTAL"/>
    <s v="Media"/>
    <m/>
    <m/>
    <m/>
    <m/>
    <x v="31"/>
    <x v="2"/>
    <s v="Brazil"/>
    <x v="41"/>
    <n v="0"/>
  </r>
  <r>
    <s v="INCREMENTAL"/>
    <s v="Media"/>
    <m/>
    <m/>
    <m/>
    <m/>
    <x v="31"/>
    <x v="3"/>
    <s v="Brazil"/>
    <x v="41"/>
    <n v="0"/>
  </r>
  <r>
    <m/>
    <m/>
    <m/>
    <m/>
    <m/>
    <m/>
    <x v="32"/>
    <x v="0"/>
    <s v="Brazil"/>
    <x v="41"/>
    <n v="1288.8368238743701"/>
  </r>
  <r>
    <m/>
    <m/>
    <m/>
    <m/>
    <m/>
    <m/>
    <x v="32"/>
    <x v="1"/>
    <s v="Brazil"/>
    <x v="41"/>
    <n v="943.82215052234096"/>
  </r>
  <r>
    <m/>
    <m/>
    <m/>
    <m/>
    <m/>
    <m/>
    <x v="32"/>
    <x v="2"/>
    <s v="Brazil"/>
    <x v="41"/>
    <n v="1761.1350863528301"/>
  </r>
  <r>
    <m/>
    <m/>
    <m/>
    <m/>
    <m/>
    <m/>
    <x v="32"/>
    <x v="3"/>
    <s v="Brazil"/>
    <x v="41"/>
    <n v="932.29799996955103"/>
  </r>
  <r>
    <s v="BASE"/>
    <s v="BaseLine"/>
    <m/>
    <m/>
    <m/>
    <m/>
    <x v="33"/>
    <x v="0"/>
    <s v="Brazil"/>
    <x v="41"/>
    <n v="-172.45289300356001"/>
  </r>
  <r>
    <s v="BASE"/>
    <s v="BaseLine"/>
    <m/>
    <m/>
    <m/>
    <m/>
    <x v="33"/>
    <x v="1"/>
    <s v="Brazil"/>
    <x v="41"/>
    <n v="-469.43890493007802"/>
  </r>
  <r>
    <s v="BASE"/>
    <s v="BaseLine"/>
    <m/>
    <m/>
    <m/>
    <m/>
    <x v="33"/>
    <x v="2"/>
    <s v="Brazil"/>
    <x v="41"/>
    <n v="-234.363487166933"/>
  </r>
  <r>
    <s v="BASE"/>
    <s v="BaseLine"/>
    <m/>
    <m/>
    <m/>
    <m/>
    <x v="33"/>
    <x v="3"/>
    <s v="Brazil"/>
    <x v="41"/>
    <n v="-146.38062327957201"/>
  </r>
  <r>
    <s v="BASE"/>
    <s v="BaseLine"/>
    <m/>
    <m/>
    <m/>
    <m/>
    <x v="34"/>
    <x v="0"/>
    <s v="Brazil"/>
    <x v="41"/>
    <n v="0"/>
  </r>
  <r>
    <s v="BASE"/>
    <s v="BaseLine"/>
    <m/>
    <m/>
    <m/>
    <m/>
    <x v="34"/>
    <x v="1"/>
    <s v="Brazil"/>
    <x v="41"/>
    <n v="0"/>
  </r>
  <r>
    <s v="BASE"/>
    <s v="BaseLine"/>
    <m/>
    <m/>
    <m/>
    <m/>
    <x v="34"/>
    <x v="2"/>
    <s v="Brazil"/>
    <x v="41"/>
    <n v="0"/>
  </r>
  <r>
    <s v="BASE"/>
    <s v="BaseLine"/>
    <m/>
    <m/>
    <m/>
    <m/>
    <x v="34"/>
    <x v="3"/>
    <s v="Brazil"/>
    <x v="41"/>
    <n v="0"/>
  </r>
  <r>
    <s v="BASE"/>
    <s v="BaseLine"/>
    <s v="NY"/>
    <m/>
    <m/>
    <m/>
    <x v="35"/>
    <x v="0"/>
    <s v="Brazil"/>
    <x v="41"/>
    <n v="0"/>
  </r>
  <r>
    <s v="BASE"/>
    <s v="BaseLine"/>
    <s v="NY"/>
    <m/>
    <m/>
    <m/>
    <x v="35"/>
    <x v="1"/>
    <s v="Brazil"/>
    <x v="41"/>
    <n v="0"/>
  </r>
  <r>
    <s v="BASE"/>
    <s v="BaseLine"/>
    <s v="NY"/>
    <m/>
    <m/>
    <m/>
    <x v="35"/>
    <x v="2"/>
    <s v="Brazil"/>
    <x v="41"/>
    <n v="0"/>
  </r>
  <r>
    <s v="BASE"/>
    <s v="BaseLine"/>
    <s v="NY"/>
    <m/>
    <m/>
    <m/>
    <x v="35"/>
    <x v="3"/>
    <s v="Brazil"/>
    <x v="41"/>
    <n v="0"/>
  </r>
  <r>
    <s v="BASE"/>
    <s v="BaseLine"/>
    <s v="PL_Dummy"/>
    <m/>
    <m/>
    <m/>
    <x v="36"/>
    <x v="0"/>
    <s v="Brazil"/>
    <x v="41"/>
    <n v="0"/>
  </r>
  <r>
    <s v="BASE"/>
    <s v="BaseLine"/>
    <s v="PL_Dummy"/>
    <m/>
    <m/>
    <m/>
    <x v="36"/>
    <x v="1"/>
    <s v="Brazil"/>
    <x v="41"/>
    <n v="0"/>
  </r>
  <r>
    <s v="BASE"/>
    <s v="BaseLine"/>
    <s v="PL_Dummy"/>
    <m/>
    <m/>
    <m/>
    <x v="36"/>
    <x v="2"/>
    <s v="Brazil"/>
    <x v="41"/>
    <n v="0"/>
  </r>
  <r>
    <s v="BASE"/>
    <s v="BaseLine"/>
    <s v="PL_Dummy"/>
    <m/>
    <m/>
    <m/>
    <x v="36"/>
    <x v="3"/>
    <s v="Brazil"/>
    <x v="41"/>
    <n v="0"/>
  </r>
  <r>
    <s v="BASE"/>
    <s v="BaseLine"/>
    <s v="PL_Dummy"/>
    <m/>
    <m/>
    <m/>
    <x v="37"/>
    <x v="0"/>
    <s v="Brazil"/>
    <x v="41"/>
    <n v="0"/>
  </r>
  <r>
    <s v="BASE"/>
    <s v="BaseLine"/>
    <s v="PL_Dummy"/>
    <m/>
    <m/>
    <m/>
    <x v="37"/>
    <x v="1"/>
    <s v="Brazil"/>
    <x v="41"/>
    <n v="0"/>
  </r>
  <r>
    <s v="BASE"/>
    <s v="BaseLine"/>
    <s v="PL_Dummy"/>
    <m/>
    <m/>
    <m/>
    <x v="37"/>
    <x v="2"/>
    <s v="Brazil"/>
    <x v="41"/>
    <n v="0"/>
  </r>
  <r>
    <s v="BASE"/>
    <s v="BaseLine"/>
    <s v="PL_Dummy"/>
    <m/>
    <m/>
    <m/>
    <x v="37"/>
    <x v="3"/>
    <s v="Brazil"/>
    <x v="41"/>
    <n v="0"/>
  </r>
  <r>
    <s v="BASE"/>
    <s v="BaseLine"/>
    <m/>
    <m/>
    <m/>
    <m/>
    <x v="38"/>
    <x v="0"/>
    <s v="Brazil"/>
    <x v="41"/>
    <n v="0"/>
  </r>
  <r>
    <s v="BASE"/>
    <s v="BaseLine"/>
    <m/>
    <m/>
    <m/>
    <m/>
    <x v="38"/>
    <x v="1"/>
    <s v="Brazil"/>
    <x v="41"/>
    <n v="0"/>
  </r>
  <r>
    <s v="BASE"/>
    <s v="BaseLine"/>
    <m/>
    <m/>
    <m/>
    <m/>
    <x v="38"/>
    <x v="2"/>
    <s v="Brazil"/>
    <x v="41"/>
    <n v="0"/>
  </r>
  <r>
    <s v="BASE"/>
    <s v="BaseLine"/>
    <m/>
    <m/>
    <m/>
    <m/>
    <x v="38"/>
    <x v="3"/>
    <s v="Brazil"/>
    <x v="41"/>
    <n v="0"/>
  </r>
  <r>
    <s v="BASE"/>
    <s v="BaseLine"/>
    <m/>
    <m/>
    <m/>
    <m/>
    <x v="39"/>
    <x v="0"/>
    <s v="Brazil"/>
    <x v="41"/>
    <n v="0"/>
  </r>
  <r>
    <s v="BASE"/>
    <s v="BaseLine"/>
    <m/>
    <m/>
    <m/>
    <m/>
    <x v="39"/>
    <x v="1"/>
    <s v="Brazil"/>
    <x v="41"/>
    <n v="0"/>
  </r>
  <r>
    <s v="BASE"/>
    <s v="BaseLine"/>
    <m/>
    <m/>
    <m/>
    <m/>
    <x v="39"/>
    <x v="2"/>
    <s v="Brazil"/>
    <x v="41"/>
    <n v="0"/>
  </r>
  <r>
    <s v="BASE"/>
    <s v="BaseLine"/>
    <m/>
    <m/>
    <m/>
    <m/>
    <x v="39"/>
    <x v="3"/>
    <s v="Brazil"/>
    <x v="41"/>
    <n v="0"/>
  </r>
  <r>
    <s v="BASE"/>
    <s v="BaseLine"/>
    <s v="PL_Dummy"/>
    <m/>
    <m/>
    <m/>
    <x v="40"/>
    <x v="0"/>
    <s v="Brazil"/>
    <x v="41"/>
    <n v="0"/>
  </r>
  <r>
    <s v="BASE"/>
    <s v="BaseLine"/>
    <s v="PL_Dummy"/>
    <m/>
    <m/>
    <m/>
    <x v="40"/>
    <x v="1"/>
    <s v="Brazil"/>
    <x v="41"/>
    <n v="0"/>
  </r>
  <r>
    <s v="BASE"/>
    <s v="BaseLine"/>
    <s v="PL_Dummy"/>
    <m/>
    <m/>
    <m/>
    <x v="40"/>
    <x v="2"/>
    <s v="Brazil"/>
    <x v="41"/>
    <n v="0"/>
  </r>
  <r>
    <s v="BASE"/>
    <s v="BaseLine"/>
    <s v="PL_Dummy"/>
    <m/>
    <m/>
    <m/>
    <x v="40"/>
    <x v="3"/>
    <s v="Brazil"/>
    <x v="41"/>
    <n v="0"/>
  </r>
  <r>
    <s v="BASE"/>
    <s v="BaseLine"/>
    <m/>
    <m/>
    <m/>
    <m/>
    <x v="41"/>
    <x v="0"/>
    <s v="Brazil"/>
    <x v="41"/>
    <n v="0"/>
  </r>
  <r>
    <s v="BASE"/>
    <s v="BaseLine"/>
    <m/>
    <m/>
    <m/>
    <m/>
    <x v="41"/>
    <x v="1"/>
    <s v="Brazil"/>
    <x v="41"/>
    <n v="0"/>
  </r>
  <r>
    <s v="BASE"/>
    <s v="BaseLine"/>
    <m/>
    <m/>
    <m/>
    <m/>
    <x v="41"/>
    <x v="2"/>
    <s v="Brazil"/>
    <x v="41"/>
    <n v="4391.5021732042096"/>
  </r>
  <r>
    <s v="BASE"/>
    <s v="BaseLine"/>
    <m/>
    <m/>
    <m/>
    <m/>
    <x v="41"/>
    <x v="3"/>
    <s v="Brazil"/>
    <x v="41"/>
    <n v="0"/>
  </r>
  <r>
    <s v="BASE"/>
    <s v="BaseLine"/>
    <m/>
    <m/>
    <m/>
    <m/>
    <x v="42"/>
    <x v="0"/>
    <s v="Brazil"/>
    <x v="41"/>
    <n v="0"/>
  </r>
  <r>
    <s v="BASE"/>
    <s v="BaseLine"/>
    <m/>
    <m/>
    <m/>
    <m/>
    <x v="42"/>
    <x v="1"/>
    <s v="Brazil"/>
    <x v="41"/>
    <n v="0"/>
  </r>
  <r>
    <s v="BASE"/>
    <s v="BaseLine"/>
    <m/>
    <m/>
    <m/>
    <m/>
    <x v="42"/>
    <x v="2"/>
    <s v="Brazil"/>
    <x v="41"/>
    <n v="2510.2591763421901"/>
  </r>
  <r>
    <s v="BASE"/>
    <s v="BaseLine"/>
    <m/>
    <m/>
    <m/>
    <m/>
    <x v="42"/>
    <x v="3"/>
    <s v="Brazil"/>
    <x v="41"/>
    <n v="0"/>
  </r>
  <r>
    <s v="BASE"/>
    <s v="BaseLine"/>
    <m/>
    <m/>
    <m/>
    <m/>
    <x v="43"/>
    <x v="0"/>
    <s v="Brazil"/>
    <x v="41"/>
    <n v="0"/>
  </r>
  <r>
    <s v="BASE"/>
    <s v="BaseLine"/>
    <m/>
    <m/>
    <m/>
    <m/>
    <x v="43"/>
    <x v="1"/>
    <s v="Brazil"/>
    <x v="41"/>
    <n v="0"/>
  </r>
  <r>
    <s v="BASE"/>
    <s v="BaseLine"/>
    <m/>
    <m/>
    <m/>
    <m/>
    <x v="43"/>
    <x v="2"/>
    <s v="Brazil"/>
    <x v="41"/>
    <n v="0"/>
  </r>
  <r>
    <s v="BASE"/>
    <s v="BaseLine"/>
    <m/>
    <m/>
    <m/>
    <m/>
    <x v="43"/>
    <x v="3"/>
    <s v="Brazil"/>
    <x v="41"/>
    <n v="0"/>
  </r>
  <r>
    <s v="INCREMENTAL"/>
    <s v="Media"/>
    <m/>
    <m/>
    <m/>
    <m/>
    <x v="44"/>
    <x v="0"/>
    <s v="Brazil"/>
    <x v="41"/>
    <n v="0"/>
  </r>
  <r>
    <s v="INCREMENTAL"/>
    <s v="Media"/>
    <m/>
    <m/>
    <m/>
    <m/>
    <x v="44"/>
    <x v="1"/>
    <s v="Brazil"/>
    <x v="41"/>
    <n v="0"/>
  </r>
  <r>
    <s v="INCREMENTAL"/>
    <s v="Media"/>
    <m/>
    <m/>
    <m/>
    <m/>
    <x v="44"/>
    <x v="2"/>
    <s v="Brazil"/>
    <x v="41"/>
    <n v="0"/>
  </r>
  <r>
    <s v="INCREMENTAL"/>
    <s v="Media"/>
    <m/>
    <m/>
    <m/>
    <m/>
    <x v="44"/>
    <x v="3"/>
    <s v="Brazil"/>
    <x v="41"/>
    <n v="0"/>
  </r>
  <r>
    <s v="INCREMENTAL"/>
    <s v="Media"/>
    <m/>
    <m/>
    <m/>
    <m/>
    <x v="45"/>
    <x v="0"/>
    <s v="Brazil"/>
    <x v="41"/>
    <n v="0"/>
  </r>
  <r>
    <s v="INCREMENTAL"/>
    <s v="Media"/>
    <m/>
    <m/>
    <m/>
    <m/>
    <x v="45"/>
    <x v="1"/>
    <s v="Brazil"/>
    <x v="41"/>
    <n v="0"/>
  </r>
  <r>
    <s v="INCREMENTAL"/>
    <s v="Media"/>
    <m/>
    <m/>
    <m/>
    <m/>
    <x v="45"/>
    <x v="2"/>
    <s v="Brazil"/>
    <x v="41"/>
    <n v="0"/>
  </r>
  <r>
    <s v="INCREMENTAL"/>
    <s v="Media"/>
    <m/>
    <m/>
    <m/>
    <m/>
    <x v="45"/>
    <x v="3"/>
    <s v="Brazil"/>
    <x v="41"/>
    <n v="0"/>
  </r>
  <r>
    <s v="BASE"/>
    <s v="BaseLine"/>
    <m/>
    <m/>
    <m/>
    <m/>
    <x v="46"/>
    <x v="0"/>
    <s v="Brazil"/>
    <x v="41"/>
    <n v="0"/>
  </r>
  <r>
    <s v="BASE"/>
    <s v="BaseLine"/>
    <m/>
    <m/>
    <m/>
    <m/>
    <x v="46"/>
    <x v="1"/>
    <s v="Brazil"/>
    <x v="41"/>
    <n v="0"/>
  </r>
  <r>
    <s v="BASE"/>
    <s v="BaseLine"/>
    <m/>
    <m/>
    <m/>
    <m/>
    <x v="46"/>
    <x v="2"/>
    <s v="Brazil"/>
    <x v="41"/>
    <n v="0"/>
  </r>
  <r>
    <s v="BASE"/>
    <s v="BaseLine"/>
    <m/>
    <m/>
    <m/>
    <m/>
    <x v="46"/>
    <x v="3"/>
    <s v="Brazil"/>
    <x v="41"/>
    <n v="0"/>
  </r>
  <r>
    <s v="INCREMENTAL"/>
    <s v="Media"/>
    <m/>
    <m/>
    <m/>
    <m/>
    <x v="47"/>
    <x v="0"/>
    <s v="Brazil"/>
    <x v="41"/>
    <n v="0"/>
  </r>
  <r>
    <s v="INCREMENTAL"/>
    <s v="Media"/>
    <m/>
    <m/>
    <m/>
    <m/>
    <x v="47"/>
    <x v="1"/>
    <s v="Brazil"/>
    <x v="41"/>
    <n v="0"/>
  </r>
  <r>
    <s v="INCREMENTAL"/>
    <s v="Media"/>
    <m/>
    <m/>
    <m/>
    <m/>
    <x v="47"/>
    <x v="2"/>
    <s v="Brazil"/>
    <x v="41"/>
    <n v="0"/>
  </r>
  <r>
    <s v="INCREMENTAL"/>
    <s v="Media"/>
    <m/>
    <m/>
    <m/>
    <m/>
    <x v="47"/>
    <x v="3"/>
    <s v="Brazil"/>
    <x v="41"/>
    <n v="0"/>
  </r>
  <r>
    <s v="INCREMENTAL"/>
    <s v="Media"/>
    <m/>
    <m/>
    <m/>
    <m/>
    <x v="48"/>
    <x v="0"/>
    <s v="Brazil"/>
    <x v="41"/>
    <n v="0"/>
  </r>
  <r>
    <s v="INCREMENTAL"/>
    <s v="Media"/>
    <m/>
    <m/>
    <m/>
    <m/>
    <x v="48"/>
    <x v="1"/>
    <s v="Brazil"/>
    <x v="41"/>
    <n v="0"/>
  </r>
  <r>
    <s v="INCREMENTAL"/>
    <s v="Media"/>
    <m/>
    <m/>
    <m/>
    <m/>
    <x v="48"/>
    <x v="2"/>
    <s v="Brazil"/>
    <x v="41"/>
    <n v="0"/>
  </r>
  <r>
    <s v="INCREMENTAL"/>
    <s v="Media"/>
    <m/>
    <m/>
    <m/>
    <m/>
    <x v="48"/>
    <x v="3"/>
    <s v="Brazil"/>
    <x v="41"/>
    <n v="0"/>
  </r>
  <r>
    <s v="INCREMENTAL"/>
    <s v="Media"/>
    <m/>
    <m/>
    <m/>
    <m/>
    <x v="49"/>
    <x v="0"/>
    <s v="Brazil"/>
    <x v="41"/>
    <n v="0"/>
  </r>
  <r>
    <s v="INCREMENTAL"/>
    <s v="Media"/>
    <m/>
    <m/>
    <m/>
    <m/>
    <x v="49"/>
    <x v="1"/>
    <s v="Brazil"/>
    <x v="41"/>
    <n v="0"/>
  </r>
  <r>
    <s v="INCREMENTAL"/>
    <s v="Media"/>
    <m/>
    <m/>
    <m/>
    <m/>
    <x v="49"/>
    <x v="2"/>
    <s v="Brazil"/>
    <x v="41"/>
    <n v="0"/>
  </r>
  <r>
    <s v="INCREMENTAL"/>
    <s v="Media"/>
    <m/>
    <m/>
    <m/>
    <m/>
    <x v="49"/>
    <x v="3"/>
    <s v="Brazil"/>
    <x v="41"/>
    <n v="0"/>
  </r>
  <r>
    <s v="BASE"/>
    <s v="BaseLine"/>
    <m/>
    <m/>
    <m/>
    <m/>
    <x v="50"/>
    <x v="0"/>
    <s v="Brazil"/>
    <x v="41"/>
    <n v="0"/>
  </r>
  <r>
    <s v="BASE"/>
    <s v="BaseLine"/>
    <m/>
    <m/>
    <m/>
    <m/>
    <x v="50"/>
    <x v="1"/>
    <s v="Brazil"/>
    <x v="41"/>
    <n v="0"/>
  </r>
  <r>
    <s v="BASE"/>
    <s v="BaseLine"/>
    <m/>
    <m/>
    <m/>
    <m/>
    <x v="50"/>
    <x v="2"/>
    <s v="Brazil"/>
    <x v="41"/>
    <n v="0"/>
  </r>
  <r>
    <s v="BASE"/>
    <s v="BaseLine"/>
    <m/>
    <m/>
    <m/>
    <m/>
    <x v="50"/>
    <x v="3"/>
    <s v="Brazil"/>
    <x v="41"/>
    <n v="0"/>
  </r>
  <r>
    <s v="BASE"/>
    <s v="BaseLine"/>
    <m/>
    <m/>
    <m/>
    <m/>
    <x v="51"/>
    <x v="0"/>
    <s v="Brazil"/>
    <x v="41"/>
    <n v="0"/>
  </r>
  <r>
    <s v="BASE"/>
    <s v="BaseLine"/>
    <m/>
    <m/>
    <m/>
    <m/>
    <x v="51"/>
    <x v="1"/>
    <s v="Brazil"/>
    <x v="41"/>
    <n v="0"/>
  </r>
  <r>
    <s v="BASE"/>
    <s v="BaseLine"/>
    <m/>
    <m/>
    <m/>
    <m/>
    <x v="51"/>
    <x v="2"/>
    <s v="Brazil"/>
    <x v="41"/>
    <n v="0"/>
  </r>
  <r>
    <s v="BASE"/>
    <s v="BaseLine"/>
    <m/>
    <m/>
    <m/>
    <m/>
    <x v="51"/>
    <x v="3"/>
    <s v="Brazil"/>
    <x v="41"/>
    <n v="0"/>
  </r>
  <r>
    <s v="INCREMENTAL"/>
    <s v="Media"/>
    <m/>
    <m/>
    <m/>
    <m/>
    <x v="52"/>
    <x v="0"/>
    <s v="Brazil"/>
    <x v="41"/>
    <n v="0"/>
  </r>
  <r>
    <s v="INCREMENTAL"/>
    <s v="Media"/>
    <m/>
    <m/>
    <m/>
    <m/>
    <x v="52"/>
    <x v="1"/>
    <s v="Brazil"/>
    <x v="41"/>
    <n v="0"/>
  </r>
  <r>
    <s v="INCREMENTAL"/>
    <s v="Media"/>
    <m/>
    <m/>
    <m/>
    <m/>
    <x v="52"/>
    <x v="2"/>
    <s v="Brazil"/>
    <x v="41"/>
    <n v="0"/>
  </r>
  <r>
    <s v="INCREMENTAL"/>
    <s v="Media"/>
    <m/>
    <m/>
    <m/>
    <m/>
    <x v="52"/>
    <x v="3"/>
    <s v="Brazil"/>
    <x v="41"/>
    <n v="0"/>
  </r>
  <r>
    <s v="BASE"/>
    <s v="BaseLine"/>
    <m/>
    <m/>
    <m/>
    <m/>
    <x v="53"/>
    <x v="0"/>
    <s v="Brazil"/>
    <x v="41"/>
    <n v="-106.896217564167"/>
  </r>
  <r>
    <s v="BASE"/>
    <s v="BaseLine"/>
    <m/>
    <m/>
    <m/>
    <m/>
    <x v="53"/>
    <x v="1"/>
    <s v="Brazil"/>
    <x v="41"/>
    <n v="-78.280676091196398"/>
  </r>
  <r>
    <s v="BASE"/>
    <s v="BaseLine"/>
    <m/>
    <m/>
    <m/>
    <m/>
    <x v="53"/>
    <x v="2"/>
    <s v="Brazil"/>
    <x v="41"/>
    <n v="-146.06866894502201"/>
  </r>
  <r>
    <s v="BASE"/>
    <s v="BaseLine"/>
    <m/>
    <m/>
    <m/>
    <m/>
    <x v="53"/>
    <x v="3"/>
    <s v="Brazil"/>
    <x v="41"/>
    <n v="-77.324862227164999"/>
  </r>
  <r>
    <s v="BASE"/>
    <s v="BaseLine"/>
    <m/>
    <m/>
    <m/>
    <m/>
    <x v="54"/>
    <x v="0"/>
    <s v="Brazil"/>
    <x v="41"/>
    <n v="-515.88401038357904"/>
  </r>
  <r>
    <s v="BASE"/>
    <s v="BaseLine"/>
    <m/>
    <m/>
    <m/>
    <m/>
    <x v="54"/>
    <x v="1"/>
    <s v="Brazil"/>
    <x v="41"/>
    <n v="-2574.9801092766402"/>
  </r>
  <r>
    <s v="BASE"/>
    <s v="BaseLine"/>
    <m/>
    <m/>
    <m/>
    <m/>
    <x v="54"/>
    <x v="2"/>
    <s v="Brazil"/>
    <x v="41"/>
    <n v="-2794.7001801712099"/>
  </r>
  <r>
    <s v="BASE"/>
    <s v="BaseLine"/>
    <m/>
    <m/>
    <m/>
    <m/>
    <x v="54"/>
    <x v="3"/>
    <s v="Brazil"/>
    <x v="41"/>
    <n v="-498.18442926249298"/>
  </r>
  <r>
    <s v="INCREMENTAL"/>
    <s v="Media"/>
    <m/>
    <m/>
    <m/>
    <m/>
    <x v="0"/>
    <x v="0"/>
    <s v="Brazil"/>
    <x v="42"/>
    <n v="0"/>
  </r>
  <r>
    <s v="INCREMENTAL"/>
    <s v="Media"/>
    <m/>
    <m/>
    <m/>
    <m/>
    <x v="0"/>
    <x v="1"/>
    <s v="Brazil"/>
    <x v="42"/>
    <n v="0"/>
  </r>
  <r>
    <s v="INCREMENTAL"/>
    <s v="Media"/>
    <m/>
    <m/>
    <m/>
    <m/>
    <x v="0"/>
    <x v="2"/>
    <s v="Brazil"/>
    <x v="42"/>
    <n v="0"/>
  </r>
  <r>
    <s v="INCREMENTAL"/>
    <s v="Media"/>
    <m/>
    <m/>
    <m/>
    <m/>
    <x v="0"/>
    <x v="3"/>
    <s v="Brazil"/>
    <x v="42"/>
    <n v="0"/>
  </r>
  <r>
    <s v="INCREMENTAL"/>
    <s v="Media"/>
    <m/>
    <m/>
    <m/>
    <m/>
    <x v="1"/>
    <x v="0"/>
    <s v="Brazil"/>
    <x v="42"/>
    <n v="0"/>
  </r>
  <r>
    <s v="INCREMENTAL"/>
    <s v="Media"/>
    <m/>
    <m/>
    <m/>
    <m/>
    <x v="1"/>
    <x v="1"/>
    <s v="Brazil"/>
    <x v="42"/>
    <n v="0"/>
  </r>
  <r>
    <s v="INCREMENTAL"/>
    <s v="Media"/>
    <m/>
    <m/>
    <m/>
    <m/>
    <x v="1"/>
    <x v="2"/>
    <s v="Brazil"/>
    <x v="42"/>
    <n v="0"/>
  </r>
  <r>
    <s v="INCREMENTAL"/>
    <s v="Media"/>
    <m/>
    <m/>
    <m/>
    <m/>
    <x v="1"/>
    <x v="3"/>
    <s v="Brazil"/>
    <x v="42"/>
    <n v="0"/>
  </r>
  <r>
    <s v="INCREMENTAL"/>
    <s v="Media"/>
    <m/>
    <m/>
    <m/>
    <m/>
    <x v="2"/>
    <x v="0"/>
    <s v="Brazil"/>
    <x v="42"/>
    <n v="0"/>
  </r>
  <r>
    <s v="INCREMENTAL"/>
    <s v="Media"/>
    <m/>
    <m/>
    <m/>
    <m/>
    <x v="2"/>
    <x v="1"/>
    <s v="Brazil"/>
    <x v="42"/>
    <n v="0"/>
  </r>
  <r>
    <s v="INCREMENTAL"/>
    <s v="Media"/>
    <m/>
    <m/>
    <m/>
    <m/>
    <x v="2"/>
    <x v="2"/>
    <s v="Brazil"/>
    <x v="42"/>
    <n v="0"/>
  </r>
  <r>
    <s v="INCREMENTAL"/>
    <s v="Media"/>
    <m/>
    <m/>
    <m/>
    <m/>
    <x v="2"/>
    <x v="3"/>
    <s v="Brazil"/>
    <x v="42"/>
    <n v="0"/>
  </r>
  <r>
    <s v="BASE"/>
    <s v="BaseLine"/>
    <m/>
    <m/>
    <m/>
    <m/>
    <x v="3"/>
    <x v="0"/>
    <s v="Brazil"/>
    <x v="42"/>
    <n v="0"/>
  </r>
  <r>
    <s v="BASE"/>
    <s v="BaseLine"/>
    <m/>
    <m/>
    <m/>
    <m/>
    <x v="3"/>
    <x v="1"/>
    <s v="Brazil"/>
    <x v="42"/>
    <n v="0"/>
  </r>
  <r>
    <s v="BASE"/>
    <s v="BaseLine"/>
    <m/>
    <m/>
    <m/>
    <m/>
    <x v="3"/>
    <x v="2"/>
    <s v="Brazil"/>
    <x v="42"/>
    <n v="0"/>
  </r>
  <r>
    <s v="BASE"/>
    <s v="BaseLine"/>
    <m/>
    <m/>
    <m/>
    <m/>
    <x v="3"/>
    <x v="3"/>
    <s v="Brazil"/>
    <x v="42"/>
    <n v="0"/>
  </r>
  <r>
    <s v="BASE"/>
    <s v="BaseLine"/>
    <m/>
    <m/>
    <m/>
    <m/>
    <x v="4"/>
    <x v="0"/>
    <s v="Brazil"/>
    <x v="42"/>
    <n v="0"/>
  </r>
  <r>
    <s v="BASE"/>
    <s v="BaseLine"/>
    <m/>
    <m/>
    <m/>
    <m/>
    <x v="4"/>
    <x v="1"/>
    <s v="Brazil"/>
    <x v="42"/>
    <n v="0"/>
  </r>
  <r>
    <s v="BASE"/>
    <s v="BaseLine"/>
    <m/>
    <m/>
    <m/>
    <m/>
    <x v="4"/>
    <x v="2"/>
    <s v="Brazil"/>
    <x v="42"/>
    <n v="0"/>
  </r>
  <r>
    <s v="BASE"/>
    <s v="BaseLine"/>
    <m/>
    <m/>
    <m/>
    <m/>
    <x v="4"/>
    <x v="3"/>
    <s v="Brazil"/>
    <x v="42"/>
    <n v="0"/>
  </r>
  <r>
    <s v="BASE"/>
    <s v="BaseLine"/>
    <m/>
    <m/>
    <m/>
    <m/>
    <x v="5"/>
    <x v="0"/>
    <s v="Brazil"/>
    <x v="42"/>
    <n v="0"/>
  </r>
  <r>
    <s v="BASE"/>
    <s v="BaseLine"/>
    <m/>
    <m/>
    <m/>
    <m/>
    <x v="5"/>
    <x v="1"/>
    <s v="Brazil"/>
    <x v="42"/>
    <n v="0"/>
  </r>
  <r>
    <s v="BASE"/>
    <s v="BaseLine"/>
    <m/>
    <m/>
    <m/>
    <m/>
    <x v="5"/>
    <x v="2"/>
    <s v="Brazil"/>
    <x v="42"/>
    <n v="0"/>
  </r>
  <r>
    <s v="BASE"/>
    <s v="BaseLine"/>
    <m/>
    <m/>
    <m/>
    <m/>
    <x v="5"/>
    <x v="3"/>
    <s v="Brazil"/>
    <x v="42"/>
    <n v="0"/>
  </r>
  <r>
    <s v="BASE"/>
    <s v="BaseLine"/>
    <m/>
    <m/>
    <m/>
    <m/>
    <x v="6"/>
    <x v="0"/>
    <s v="Brazil"/>
    <x v="42"/>
    <n v="0"/>
  </r>
  <r>
    <s v="BASE"/>
    <s v="BaseLine"/>
    <m/>
    <m/>
    <m/>
    <m/>
    <x v="6"/>
    <x v="1"/>
    <s v="Brazil"/>
    <x v="42"/>
    <n v="0"/>
  </r>
  <r>
    <s v="BASE"/>
    <s v="BaseLine"/>
    <m/>
    <m/>
    <m/>
    <m/>
    <x v="6"/>
    <x v="2"/>
    <s v="Brazil"/>
    <x v="42"/>
    <n v="0"/>
  </r>
  <r>
    <s v="BASE"/>
    <s v="BaseLine"/>
    <m/>
    <m/>
    <m/>
    <m/>
    <x v="6"/>
    <x v="3"/>
    <s v="Brazil"/>
    <x v="42"/>
    <n v="0"/>
  </r>
  <r>
    <s v="BASE"/>
    <s v="BaseLine"/>
    <m/>
    <m/>
    <m/>
    <m/>
    <x v="7"/>
    <x v="0"/>
    <s v="Brazil"/>
    <x v="42"/>
    <n v="0"/>
  </r>
  <r>
    <s v="BASE"/>
    <s v="BaseLine"/>
    <m/>
    <m/>
    <m/>
    <m/>
    <x v="7"/>
    <x v="1"/>
    <s v="Brazil"/>
    <x v="42"/>
    <n v="0"/>
  </r>
  <r>
    <s v="BASE"/>
    <s v="BaseLine"/>
    <m/>
    <m/>
    <m/>
    <m/>
    <x v="7"/>
    <x v="2"/>
    <s v="Brazil"/>
    <x v="42"/>
    <n v="0"/>
  </r>
  <r>
    <s v="BASE"/>
    <s v="BaseLine"/>
    <m/>
    <m/>
    <m/>
    <m/>
    <x v="7"/>
    <x v="3"/>
    <s v="Brazil"/>
    <x v="42"/>
    <n v="0"/>
  </r>
  <r>
    <s v="BASE"/>
    <s v="BaseLine"/>
    <m/>
    <m/>
    <m/>
    <m/>
    <x v="8"/>
    <x v="0"/>
    <s v="Brazil"/>
    <x v="42"/>
    <n v="1014.23906299884"/>
  </r>
  <r>
    <s v="BASE"/>
    <s v="BaseLine"/>
    <m/>
    <m/>
    <m/>
    <m/>
    <x v="8"/>
    <x v="1"/>
    <s v="Brazil"/>
    <x v="42"/>
    <n v="0"/>
  </r>
  <r>
    <s v="BASE"/>
    <s v="BaseLine"/>
    <m/>
    <m/>
    <m/>
    <m/>
    <x v="8"/>
    <x v="2"/>
    <s v="Brazil"/>
    <x v="42"/>
    <n v="0"/>
  </r>
  <r>
    <s v="BASE"/>
    <s v="BaseLine"/>
    <m/>
    <m/>
    <m/>
    <m/>
    <x v="8"/>
    <x v="3"/>
    <s v="Brazil"/>
    <x v="42"/>
    <n v="0"/>
  </r>
  <r>
    <s v="INCREMENTAL"/>
    <s v="Media"/>
    <m/>
    <m/>
    <m/>
    <m/>
    <x v="9"/>
    <x v="0"/>
    <s v="Brazil"/>
    <x v="42"/>
    <n v="0"/>
  </r>
  <r>
    <s v="INCREMENTAL"/>
    <s v="Media"/>
    <m/>
    <m/>
    <m/>
    <m/>
    <x v="9"/>
    <x v="1"/>
    <s v="Brazil"/>
    <x v="42"/>
    <n v="0"/>
  </r>
  <r>
    <s v="INCREMENTAL"/>
    <s v="Media"/>
    <m/>
    <m/>
    <m/>
    <m/>
    <x v="9"/>
    <x v="2"/>
    <s v="Brazil"/>
    <x v="42"/>
    <n v="0"/>
  </r>
  <r>
    <s v="INCREMENTAL"/>
    <s v="Media"/>
    <m/>
    <m/>
    <m/>
    <m/>
    <x v="9"/>
    <x v="3"/>
    <s v="Brazil"/>
    <x v="42"/>
    <n v="0"/>
  </r>
  <r>
    <s v="BASE"/>
    <s v="Price"/>
    <m/>
    <m/>
    <m/>
    <m/>
    <x v="10"/>
    <x v="0"/>
    <s v="Brazil"/>
    <x v="42"/>
    <n v="-1312.0200649115"/>
  </r>
  <r>
    <s v="BASE"/>
    <s v="Price"/>
    <m/>
    <m/>
    <m/>
    <m/>
    <x v="10"/>
    <x v="1"/>
    <s v="Brazil"/>
    <x v="42"/>
    <n v="0"/>
  </r>
  <r>
    <s v="BASE"/>
    <s v="Price"/>
    <m/>
    <m/>
    <m/>
    <m/>
    <x v="10"/>
    <x v="2"/>
    <s v="Brazil"/>
    <x v="42"/>
    <n v="0"/>
  </r>
  <r>
    <s v="BASE"/>
    <s v="Price"/>
    <m/>
    <m/>
    <m/>
    <m/>
    <x v="10"/>
    <x v="3"/>
    <s v="Brazil"/>
    <x v="42"/>
    <n v="0"/>
  </r>
  <r>
    <s v="BASE"/>
    <s v="Price"/>
    <m/>
    <m/>
    <m/>
    <m/>
    <x v="11"/>
    <x v="0"/>
    <s v="Brazil"/>
    <x v="42"/>
    <n v="0"/>
  </r>
  <r>
    <s v="BASE"/>
    <s v="Price"/>
    <m/>
    <m/>
    <m/>
    <m/>
    <x v="11"/>
    <x v="1"/>
    <s v="Brazil"/>
    <x v="42"/>
    <n v="0"/>
  </r>
  <r>
    <s v="BASE"/>
    <s v="Price"/>
    <m/>
    <m/>
    <m/>
    <m/>
    <x v="11"/>
    <x v="2"/>
    <s v="Brazil"/>
    <x v="42"/>
    <n v="0"/>
  </r>
  <r>
    <s v="BASE"/>
    <s v="Price"/>
    <m/>
    <m/>
    <m/>
    <m/>
    <x v="11"/>
    <x v="3"/>
    <s v="Brazil"/>
    <x v="42"/>
    <n v="0"/>
  </r>
  <r>
    <s v="BASE"/>
    <s v="BaseLine"/>
    <m/>
    <m/>
    <m/>
    <m/>
    <x v="12"/>
    <x v="0"/>
    <s v="Brazil"/>
    <x v="42"/>
    <n v="418.771551114239"/>
  </r>
  <r>
    <s v="BASE"/>
    <s v="BaseLine"/>
    <m/>
    <m/>
    <m/>
    <m/>
    <x v="12"/>
    <x v="1"/>
    <s v="Brazil"/>
    <x v="42"/>
    <n v="754.94369066125898"/>
  </r>
  <r>
    <s v="BASE"/>
    <s v="BaseLine"/>
    <m/>
    <m/>
    <m/>
    <m/>
    <x v="12"/>
    <x v="2"/>
    <s v="Brazil"/>
    <x v="42"/>
    <n v="925.52255693556106"/>
  </r>
  <r>
    <s v="BASE"/>
    <s v="BaseLine"/>
    <m/>
    <m/>
    <m/>
    <m/>
    <x v="12"/>
    <x v="3"/>
    <s v="Brazil"/>
    <x v="42"/>
    <n v="24.513476623033199"/>
  </r>
  <r>
    <s v="INCREMENTAL"/>
    <s v="Media"/>
    <m/>
    <m/>
    <m/>
    <m/>
    <x v="13"/>
    <x v="0"/>
    <s v="Brazil"/>
    <x v="42"/>
    <n v="160.654272486747"/>
  </r>
  <r>
    <s v="INCREMENTAL"/>
    <s v="Media"/>
    <m/>
    <m/>
    <m/>
    <m/>
    <x v="13"/>
    <x v="1"/>
    <s v="Brazil"/>
    <x v="42"/>
    <n v="199.01848165237701"/>
  </r>
  <r>
    <s v="INCREMENTAL"/>
    <s v="Media"/>
    <m/>
    <m/>
    <m/>
    <m/>
    <x v="13"/>
    <x v="2"/>
    <s v="Brazil"/>
    <x v="42"/>
    <n v="176.89503895362901"/>
  </r>
  <r>
    <s v="INCREMENTAL"/>
    <s v="Media"/>
    <m/>
    <m/>
    <m/>
    <m/>
    <x v="13"/>
    <x v="3"/>
    <s v="Brazil"/>
    <x v="42"/>
    <n v="0"/>
  </r>
  <r>
    <s v="INCREMENTAL"/>
    <s v="Media"/>
    <m/>
    <m/>
    <m/>
    <m/>
    <x v="14"/>
    <x v="0"/>
    <s v="Brazil"/>
    <x v="42"/>
    <n v="0"/>
  </r>
  <r>
    <s v="INCREMENTAL"/>
    <s v="Media"/>
    <m/>
    <m/>
    <m/>
    <m/>
    <x v="14"/>
    <x v="1"/>
    <s v="Brazil"/>
    <x v="42"/>
    <n v="0"/>
  </r>
  <r>
    <s v="INCREMENTAL"/>
    <s v="Media"/>
    <m/>
    <m/>
    <m/>
    <m/>
    <x v="14"/>
    <x v="2"/>
    <s v="Brazil"/>
    <x v="42"/>
    <n v="0"/>
  </r>
  <r>
    <s v="INCREMENTAL"/>
    <s v="Media"/>
    <m/>
    <m/>
    <m/>
    <m/>
    <x v="14"/>
    <x v="3"/>
    <s v="Brazil"/>
    <x v="42"/>
    <n v="0"/>
  </r>
  <r>
    <s v="INCREMENTAL"/>
    <s v="Media"/>
    <m/>
    <m/>
    <m/>
    <m/>
    <x v="15"/>
    <x v="0"/>
    <s v="Brazil"/>
    <x v="42"/>
    <n v="17.162545904378501"/>
  </r>
  <r>
    <s v="INCREMENTAL"/>
    <s v="Media"/>
    <m/>
    <m/>
    <m/>
    <m/>
    <x v="15"/>
    <x v="1"/>
    <s v="Brazil"/>
    <x v="42"/>
    <n v="15.882282786400101"/>
  </r>
  <r>
    <s v="INCREMENTAL"/>
    <s v="Media"/>
    <m/>
    <m/>
    <m/>
    <m/>
    <x v="15"/>
    <x v="2"/>
    <s v="Brazil"/>
    <x v="42"/>
    <n v="10.834626016696401"/>
  </r>
  <r>
    <s v="INCREMENTAL"/>
    <s v="Media"/>
    <m/>
    <m/>
    <m/>
    <m/>
    <x v="15"/>
    <x v="3"/>
    <s v="Brazil"/>
    <x v="42"/>
    <n v="0"/>
  </r>
  <r>
    <s v="INCREMENTAL"/>
    <s v="Media"/>
    <m/>
    <m/>
    <m/>
    <m/>
    <x v="16"/>
    <x v="0"/>
    <s v="Brazil"/>
    <x v="42"/>
    <n v="0"/>
  </r>
  <r>
    <s v="INCREMENTAL"/>
    <s v="Media"/>
    <m/>
    <m/>
    <m/>
    <m/>
    <x v="16"/>
    <x v="1"/>
    <s v="Brazil"/>
    <x v="42"/>
    <n v="0"/>
  </r>
  <r>
    <s v="INCREMENTAL"/>
    <s v="Media"/>
    <m/>
    <m/>
    <m/>
    <m/>
    <x v="16"/>
    <x v="2"/>
    <s v="Brazil"/>
    <x v="42"/>
    <n v="0"/>
  </r>
  <r>
    <s v="INCREMENTAL"/>
    <s v="Media"/>
    <m/>
    <m/>
    <m/>
    <m/>
    <x v="16"/>
    <x v="3"/>
    <s v="Brazil"/>
    <x v="42"/>
    <n v="0"/>
  </r>
  <r>
    <s v="INCREMENTAL"/>
    <s v="Media"/>
    <m/>
    <m/>
    <m/>
    <m/>
    <x v="17"/>
    <x v="0"/>
    <s v="Brazil"/>
    <x v="42"/>
    <n v="516.088135952426"/>
  </r>
  <r>
    <s v="INCREMENTAL"/>
    <s v="Media"/>
    <m/>
    <m/>
    <m/>
    <m/>
    <x v="17"/>
    <x v="1"/>
    <s v="Brazil"/>
    <x v="42"/>
    <n v="316.44484083166901"/>
  </r>
  <r>
    <s v="INCREMENTAL"/>
    <s v="Media"/>
    <m/>
    <m/>
    <m/>
    <m/>
    <x v="17"/>
    <x v="2"/>
    <s v="Brazil"/>
    <x v="42"/>
    <n v="317.60160811429898"/>
  </r>
  <r>
    <s v="INCREMENTAL"/>
    <s v="Media"/>
    <m/>
    <m/>
    <m/>
    <m/>
    <x v="17"/>
    <x v="3"/>
    <s v="Brazil"/>
    <x v="42"/>
    <n v="0"/>
  </r>
  <r>
    <s v="INCREMENTAL"/>
    <s v="Media"/>
    <m/>
    <m/>
    <m/>
    <m/>
    <x v="18"/>
    <x v="0"/>
    <s v="Brazil"/>
    <x v="42"/>
    <n v="0"/>
  </r>
  <r>
    <s v="INCREMENTAL"/>
    <s v="Media"/>
    <m/>
    <m/>
    <m/>
    <m/>
    <x v="18"/>
    <x v="1"/>
    <s v="Brazil"/>
    <x v="42"/>
    <n v="0"/>
  </r>
  <r>
    <s v="INCREMENTAL"/>
    <s v="Media"/>
    <m/>
    <m/>
    <m/>
    <m/>
    <x v="18"/>
    <x v="2"/>
    <s v="Brazil"/>
    <x v="42"/>
    <n v="0"/>
  </r>
  <r>
    <s v="INCREMENTAL"/>
    <s v="Media"/>
    <m/>
    <m/>
    <m/>
    <m/>
    <x v="18"/>
    <x v="3"/>
    <s v="Brazil"/>
    <x v="42"/>
    <n v="0"/>
  </r>
  <r>
    <s v="INCREMENTAL"/>
    <s v="Media"/>
    <m/>
    <m/>
    <m/>
    <m/>
    <x v="19"/>
    <x v="0"/>
    <s v="Brazil"/>
    <x v="42"/>
    <n v="74.151891174818601"/>
  </r>
  <r>
    <s v="INCREMENTAL"/>
    <s v="Media"/>
    <m/>
    <m/>
    <m/>
    <m/>
    <x v="19"/>
    <x v="1"/>
    <s v="Brazil"/>
    <x v="42"/>
    <n v="84.319888188691195"/>
  </r>
  <r>
    <s v="INCREMENTAL"/>
    <s v="Media"/>
    <m/>
    <m/>
    <m/>
    <m/>
    <x v="19"/>
    <x v="2"/>
    <s v="Brazil"/>
    <x v="42"/>
    <n v="79.512180057567505"/>
  </r>
  <r>
    <s v="INCREMENTAL"/>
    <s v="Media"/>
    <m/>
    <m/>
    <m/>
    <m/>
    <x v="19"/>
    <x v="3"/>
    <s v="Brazil"/>
    <x v="42"/>
    <n v="0"/>
  </r>
  <r>
    <s v="INCREMENTAL"/>
    <s v="Media"/>
    <m/>
    <m/>
    <m/>
    <m/>
    <x v="20"/>
    <x v="0"/>
    <s v="Brazil"/>
    <x v="42"/>
    <n v="0"/>
  </r>
  <r>
    <s v="INCREMENTAL"/>
    <s v="Media"/>
    <m/>
    <m/>
    <m/>
    <m/>
    <x v="20"/>
    <x v="1"/>
    <s v="Brazil"/>
    <x v="42"/>
    <n v="0"/>
  </r>
  <r>
    <s v="INCREMENTAL"/>
    <s v="Media"/>
    <m/>
    <m/>
    <m/>
    <m/>
    <x v="20"/>
    <x v="2"/>
    <s v="Brazil"/>
    <x v="42"/>
    <n v="0"/>
  </r>
  <r>
    <s v="INCREMENTAL"/>
    <s v="Media"/>
    <m/>
    <m/>
    <m/>
    <m/>
    <x v="20"/>
    <x v="3"/>
    <s v="Brazil"/>
    <x v="42"/>
    <n v="0"/>
  </r>
  <r>
    <s v="INCREMENTAL"/>
    <s v="Media"/>
    <m/>
    <m/>
    <m/>
    <m/>
    <x v="21"/>
    <x v="0"/>
    <s v="Brazil"/>
    <x v="42"/>
    <n v="187.86671075589399"/>
  </r>
  <r>
    <s v="INCREMENTAL"/>
    <s v="Media"/>
    <m/>
    <m/>
    <m/>
    <m/>
    <x v="21"/>
    <x v="1"/>
    <s v="Brazil"/>
    <x v="42"/>
    <n v="183.48084244798599"/>
  </r>
  <r>
    <s v="INCREMENTAL"/>
    <s v="Media"/>
    <m/>
    <m/>
    <m/>
    <m/>
    <x v="21"/>
    <x v="2"/>
    <s v="Brazil"/>
    <x v="42"/>
    <n v="174.05209057417201"/>
  </r>
  <r>
    <s v="INCREMENTAL"/>
    <s v="Media"/>
    <m/>
    <m/>
    <m/>
    <m/>
    <x v="21"/>
    <x v="3"/>
    <s v="Brazil"/>
    <x v="42"/>
    <n v="0"/>
  </r>
  <r>
    <s v="INCREMENTAL"/>
    <s v="Media"/>
    <m/>
    <m/>
    <m/>
    <m/>
    <x v="22"/>
    <x v="0"/>
    <s v="Brazil"/>
    <x v="42"/>
    <n v="0"/>
  </r>
  <r>
    <s v="INCREMENTAL"/>
    <s v="Media"/>
    <m/>
    <m/>
    <m/>
    <m/>
    <x v="22"/>
    <x v="1"/>
    <s v="Brazil"/>
    <x v="42"/>
    <n v="0"/>
  </r>
  <r>
    <s v="INCREMENTAL"/>
    <s v="Media"/>
    <m/>
    <m/>
    <m/>
    <m/>
    <x v="22"/>
    <x v="2"/>
    <s v="Brazil"/>
    <x v="42"/>
    <n v="0"/>
  </r>
  <r>
    <s v="INCREMENTAL"/>
    <s v="Media"/>
    <m/>
    <m/>
    <m/>
    <m/>
    <x v="22"/>
    <x v="3"/>
    <s v="Brazil"/>
    <x v="42"/>
    <n v="0"/>
  </r>
  <r>
    <s v="INCREMENTAL"/>
    <s v="Media"/>
    <m/>
    <m/>
    <m/>
    <m/>
    <x v="23"/>
    <x v="0"/>
    <s v="Brazil"/>
    <x v="42"/>
    <n v="0"/>
  </r>
  <r>
    <s v="INCREMENTAL"/>
    <s v="Media"/>
    <m/>
    <m/>
    <m/>
    <m/>
    <x v="23"/>
    <x v="1"/>
    <s v="Brazil"/>
    <x v="42"/>
    <n v="0"/>
  </r>
  <r>
    <s v="INCREMENTAL"/>
    <s v="Media"/>
    <m/>
    <m/>
    <m/>
    <m/>
    <x v="23"/>
    <x v="2"/>
    <s v="Brazil"/>
    <x v="42"/>
    <n v="0"/>
  </r>
  <r>
    <s v="INCREMENTAL"/>
    <s v="Media"/>
    <m/>
    <m/>
    <m/>
    <m/>
    <x v="23"/>
    <x v="3"/>
    <s v="Brazil"/>
    <x v="42"/>
    <n v="0"/>
  </r>
  <r>
    <s v="INCREMENTAL"/>
    <s v="Media"/>
    <m/>
    <m/>
    <m/>
    <m/>
    <x v="24"/>
    <x v="0"/>
    <s v="Brazil"/>
    <x v="42"/>
    <n v="0"/>
  </r>
  <r>
    <s v="INCREMENTAL"/>
    <s v="Media"/>
    <m/>
    <m/>
    <m/>
    <m/>
    <x v="24"/>
    <x v="1"/>
    <s v="Brazil"/>
    <x v="42"/>
    <n v="0"/>
  </r>
  <r>
    <s v="INCREMENTAL"/>
    <s v="Media"/>
    <m/>
    <m/>
    <m/>
    <m/>
    <x v="24"/>
    <x v="2"/>
    <s v="Brazil"/>
    <x v="42"/>
    <n v="0"/>
  </r>
  <r>
    <s v="INCREMENTAL"/>
    <s v="Media"/>
    <m/>
    <m/>
    <m/>
    <m/>
    <x v="24"/>
    <x v="3"/>
    <s v="Brazil"/>
    <x v="42"/>
    <n v="0"/>
  </r>
  <r>
    <s v="BASE"/>
    <s v="BaseLine"/>
    <m/>
    <m/>
    <m/>
    <m/>
    <x v="25"/>
    <x v="0"/>
    <s v="Brazil"/>
    <x v="42"/>
    <n v="0"/>
  </r>
  <r>
    <s v="BASE"/>
    <s v="BaseLine"/>
    <m/>
    <m/>
    <m/>
    <m/>
    <x v="25"/>
    <x v="1"/>
    <s v="Brazil"/>
    <x v="42"/>
    <n v="410.697657714917"/>
  </r>
  <r>
    <s v="BASE"/>
    <s v="BaseLine"/>
    <m/>
    <m/>
    <m/>
    <m/>
    <x v="25"/>
    <x v="2"/>
    <s v="Brazil"/>
    <x v="42"/>
    <n v="0"/>
  </r>
  <r>
    <s v="BASE"/>
    <s v="BaseLine"/>
    <m/>
    <m/>
    <m/>
    <m/>
    <x v="25"/>
    <x v="3"/>
    <s v="Brazil"/>
    <x v="42"/>
    <n v="0"/>
  </r>
  <r>
    <s v="BASE"/>
    <s v="BaseLine"/>
    <m/>
    <m/>
    <m/>
    <m/>
    <x v="26"/>
    <x v="0"/>
    <s v="Brazil"/>
    <x v="42"/>
    <n v="0"/>
  </r>
  <r>
    <s v="BASE"/>
    <s v="BaseLine"/>
    <m/>
    <m/>
    <m/>
    <m/>
    <x v="26"/>
    <x v="1"/>
    <s v="Brazil"/>
    <x v="42"/>
    <n v="0"/>
  </r>
  <r>
    <s v="BASE"/>
    <s v="BaseLine"/>
    <m/>
    <m/>
    <m/>
    <m/>
    <x v="26"/>
    <x v="2"/>
    <s v="Brazil"/>
    <x v="42"/>
    <n v="0"/>
  </r>
  <r>
    <s v="BASE"/>
    <s v="BaseLine"/>
    <m/>
    <m/>
    <m/>
    <m/>
    <x v="26"/>
    <x v="3"/>
    <s v="Brazil"/>
    <x v="42"/>
    <n v="0"/>
  </r>
  <r>
    <s v="INCREMENTAL"/>
    <s v="Media"/>
    <m/>
    <m/>
    <m/>
    <m/>
    <x v="27"/>
    <x v="0"/>
    <s v="Brazil"/>
    <x v="42"/>
    <n v="0"/>
  </r>
  <r>
    <s v="INCREMENTAL"/>
    <s v="Media"/>
    <m/>
    <m/>
    <m/>
    <m/>
    <x v="27"/>
    <x v="1"/>
    <s v="Brazil"/>
    <x v="42"/>
    <n v="0"/>
  </r>
  <r>
    <s v="INCREMENTAL"/>
    <s v="Media"/>
    <m/>
    <m/>
    <m/>
    <m/>
    <x v="27"/>
    <x v="2"/>
    <s v="Brazil"/>
    <x v="42"/>
    <n v="0"/>
  </r>
  <r>
    <s v="INCREMENTAL"/>
    <s v="Media"/>
    <m/>
    <m/>
    <m/>
    <m/>
    <x v="27"/>
    <x v="3"/>
    <s v="Brazil"/>
    <x v="42"/>
    <n v="0"/>
  </r>
  <r>
    <s v="INCREMENTAL"/>
    <s v="Media"/>
    <m/>
    <m/>
    <m/>
    <m/>
    <x v="28"/>
    <x v="0"/>
    <s v="Brazil"/>
    <x v="42"/>
    <n v="0"/>
  </r>
  <r>
    <s v="INCREMENTAL"/>
    <s v="Media"/>
    <m/>
    <m/>
    <m/>
    <m/>
    <x v="28"/>
    <x v="1"/>
    <s v="Brazil"/>
    <x v="42"/>
    <n v="0"/>
  </r>
  <r>
    <s v="INCREMENTAL"/>
    <s v="Media"/>
    <m/>
    <m/>
    <m/>
    <m/>
    <x v="28"/>
    <x v="2"/>
    <s v="Brazil"/>
    <x v="42"/>
    <n v="0"/>
  </r>
  <r>
    <s v="INCREMENTAL"/>
    <s v="Media"/>
    <m/>
    <m/>
    <m/>
    <m/>
    <x v="28"/>
    <x v="3"/>
    <s v="Brazil"/>
    <x v="42"/>
    <n v="0"/>
  </r>
  <r>
    <s v="BASE"/>
    <s v="BaseLine"/>
    <m/>
    <m/>
    <m/>
    <m/>
    <x v="29"/>
    <x v="0"/>
    <s v="Brazil"/>
    <x v="42"/>
    <n v="0"/>
  </r>
  <r>
    <s v="BASE"/>
    <s v="BaseLine"/>
    <m/>
    <m/>
    <m/>
    <m/>
    <x v="29"/>
    <x v="1"/>
    <s v="Brazil"/>
    <x v="42"/>
    <n v="496.86621077365402"/>
  </r>
  <r>
    <s v="BASE"/>
    <s v="BaseLine"/>
    <m/>
    <m/>
    <m/>
    <m/>
    <x v="29"/>
    <x v="2"/>
    <s v="Brazil"/>
    <x v="42"/>
    <n v="0"/>
  </r>
  <r>
    <s v="BASE"/>
    <s v="BaseLine"/>
    <m/>
    <m/>
    <m/>
    <m/>
    <x v="29"/>
    <x v="3"/>
    <s v="Brazil"/>
    <x v="42"/>
    <n v="0"/>
  </r>
  <r>
    <s v="BASE"/>
    <s v="BaseLine"/>
    <m/>
    <m/>
    <m/>
    <m/>
    <x v="30"/>
    <x v="0"/>
    <s v="Brazil"/>
    <x v="42"/>
    <n v="0"/>
  </r>
  <r>
    <s v="BASE"/>
    <s v="BaseLine"/>
    <m/>
    <m/>
    <m/>
    <m/>
    <x v="30"/>
    <x v="1"/>
    <s v="Brazil"/>
    <x v="42"/>
    <n v="1065.9756166066099"/>
  </r>
  <r>
    <s v="BASE"/>
    <s v="BaseLine"/>
    <m/>
    <m/>
    <m/>
    <m/>
    <x v="30"/>
    <x v="2"/>
    <s v="Brazil"/>
    <x v="42"/>
    <n v="0"/>
  </r>
  <r>
    <s v="BASE"/>
    <s v="BaseLine"/>
    <m/>
    <m/>
    <m/>
    <m/>
    <x v="30"/>
    <x v="3"/>
    <s v="Brazil"/>
    <x v="42"/>
    <n v="0"/>
  </r>
  <r>
    <s v="INCREMENTAL"/>
    <s v="Media"/>
    <m/>
    <m/>
    <m/>
    <m/>
    <x v="31"/>
    <x v="0"/>
    <s v="Brazil"/>
    <x v="42"/>
    <n v="0"/>
  </r>
  <r>
    <s v="INCREMENTAL"/>
    <s v="Media"/>
    <m/>
    <m/>
    <m/>
    <m/>
    <x v="31"/>
    <x v="1"/>
    <s v="Brazil"/>
    <x v="42"/>
    <n v="0"/>
  </r>
  <r>
    <s v="INCREMENTAL"/>
    <s v="Media"/>
    <m/>
    <m/>
    <m/>
    <m/>
    <x v="31"/>
    <x v="2"/>
    <s v="Brazil"/>
    <x v="42"/>
    <n v="0"/>
  </r>
  <r>
    <s v="INCREMENTAL"/>
    <s v="Media"/>
    <m/>
    <m/>
    <m/>
    <m/>
    <x v="31"/>
    <x v="3"/>
    <s v="Brazil"/>
    <x v="42"/>
    <n v="0"/>
  </r>
  <r>
    <m/>
    <m/>
    <m/>
    <m/>
    <m/>
    <m/>
    <x v="32"/>
    <x v="0"/>
    <s v="Brazil"/>
    <x v="42"/>
    <n v="1288.8368238743701"/>
  </r>
  <r>
    <m/>
    <m/>
    <m/>
    <m/>
    <m/>
    <m/>
    <x v="32"/>
    <x v="1"/>
    <s v="Brazil"/>
    <x v="42"/>
    <n v="943.82215052234096"/>
  </r>
  <r>
    <m/>
    <m/>
    <m/>
    <m/>
    <m/>
    <m/>
    <x v="32"/>
    <x v="2"/>
    <s v="Brazil"/>
    <x v="42"/>
    <n v="1761.1350863528301"/>
  </r>
  <r>
    <m/>
    <m/>
    <m/>
    <m/>
    <m/>
    <m/>
    <x v="32"/>
    <x v="3"/>
    <s v="Brazil"/>
    <x v="42"/>
    <n v="932.29799996955103"/>
  </r>
  <r>
    <s v="BASE"/>
    <s v="BaseLine"/>
    <m/>
    <m/>
    <m/>
    <m/>
    <x v="33"/>
    <x v="0"/>
    <s v="Brazil"/>
    <x v="42"/>
    <n v="-151.432447300017"/>
  </r>
  <r>
    <s v="BASE"/>
    <s v="BaseLine"/>
    <m/>
    <m/>
    <m/>
    <m/>
    <x v="33"/>
    <x v="1"/>
    <s v="Brazil"/>
    <x v="42"/>
    <n v="-412.21855425721498"/>
  </r>
  <r>
    <s v="BASE"/>
    <s v="BaseLine"/>
    <m/>
    <m/>
    <m/>
    <m/>
    <x v="33"/>
    <x v="2"/>
    <s v="Brazil"/>
    <x v="42"/>
    <n v="-205.796700776265"/>
  </r>
  <r>
    <s v="BASE"/>
    <s v="BaseLine"/>
    <m/>
    <m/>
    <m/>
    <m/>
    <x v="33"/>
    <x v="3"/>
    <s v="Brazil"/>
    <x v="42"/>
    <n v="-128.53815111161799"/>
  </r>
  <r>
    <s v="BASE"/>
    <s v="BaseLine"/>
    <m/>
    <m/>
    <m/>
    <m/>
    <x v="34"/>
    <x v="0"/>
    <s v="Brazil"/>
    <x v="42"/>
    <n v="0"/>
  </r>
  <r>
    <s v="BASE"/>
    <s v="BaseLine"/>
    <m/>
    <m/>
    <m/>
    <m/>
    <x v="34"/>
    <x v="1"/>
    <s v="Brazil"/>
    <x v="42"/>
    <n v="0"/>
  </r>
  <r>
    <s v="BASE"/>
    <s v="BaseLine"/>
    <m/>
    <m/>
    <m/>
    <m/>
    <x v="34"/>
    <x v="2"/>
    <s v="Brazil"/>
    <x v="42"/>
    <n v="0"/>
  </r>
  <r>
    <s v="BASE"/>
    <s v="BaseLine"/>
    <m/>
    <m/>
    <m/>
    <m/>
    <x v="34"/>
    <x v="3"/>
    <s v="Brazil"/>
    <x v="42"/>
    <n v="0"/>
  </r>
  <r>
    <s v="BASE"/>
    <s v="BaseLine"/>
    <s v="NY"/>
    <m/>
    <m/>
    <m/>
    <x v="35"/>
    <x v="0"/>
    <s v="Brazil"/>
    <x v="42"/>
    <n v="0"/>
  </r>
  <r>
    <s v="BASE"/>
    <s v="BaseLine"/>
    <s v="NY"/>
    <m/>
    <m/>
    <m/>
    <x v="35"/>
    <x v="1"/>
    <s v="Brazil"/>
    <x v="42"/>
    <n v="0"/>
  </r>
  <r>
    <s v="BASE"/>
    <s v="BaseLine"/>
    <s v="NY"/>
    <m/>
    <m/>
    <m/>
    <x v="35"/>
    <x v="2"/>
    <s v="Brazil"/>
    <x v="42"/>
    <n v="0"/>
  </r>
  <r>
    <s v="BASE"/>
    <s v="BaseLine"/>
    <s v="NY"/>
    <m/>
    <m/>
    <m/>
    <x v="35"/>
    <x v="3"/>
    <s v="Brazil"/>
    <x v="42"/>
    <n v="0"/>
  </r>
  <r>
    <s v="BASE"/>
    <s v="BaseLine"/>
    <s v="PL_Dummy"/>
    <m/>
    <m/>
    <m/>
    <x v="36"/>
    <x v="0"/>
    <s v="Brazil"/>
    <x v="42"/>
    <n v="0"/>
  </r>
  <r>
    <s v="BASE"/>
    <s v="BaseLine"/>
    <s v="PL_Dummy"/>
    <m/>
    <m/>
    <m/>
    <x v="36"/>
    <x v="1"/>
    <s v="Brazil"/>
    <x v="42"/>
    <n v="0"/>
  </r>
  <r>
    <s v="BASE"/>
    <s v="BaseLine"/>
    <s v="PL_Dummy"/>
    <m/>
    <m/>
    <m/>
    <x v="36"/>
    <x v="2"/>
    <s v="Brazil"/>
    <x v="42"/>
    <n v="0"/>
  </r>
  <r>
    <s v="BASE"/>
    <s v="BaseLine"/>
    <s v="PL_Dummy"/>
    <m/>
    <m/>
    <m/>
    <x v="36"/>
    <x v="3"/>
    <s v="Brazil"/>
    <x v="42"/>
    <n v="0"/>
  </r>
  <r>
    <s v="BASE"/>
    <s v="BaseLine"/>
    <s v="PL_Dummy"/>
    <m/>
    <m/>
    <m/>
    <x v="37"/>
    <x v="0"/>
    <s v="Brazil"/>
    <x v="42"/>
    <n v="0"/>
  </r>
  <r>
    <s v="BASE"/>
    <s v="BaseLine"/>
    <s v="PL_Dummy"/>
    <m/>
    <m/>
    <m/>
    <x v="37"/>
    <x v="1"/>
    <s v="Brazil"/>
    <x v="42"/>
    <n v="0"/>
  </r>
  <r>
    <s v="BASE"/>
    <s v="BaseLine"/>
    <s v="PL_Dummy"/>
    <m/>
    <m/>
    <m/>
    <x v="37"/>
    <x v="2"/>
    <s v="Brazil"/>
    <x v="42"/>
    <n v="0"/>
  </r>
  <r>
    <s v="BASE"/>
    <s v="BaseLine"/>
    <s v="PL_Dummy"/>
    <m/>
    <m/>
    <m/>
    <x v="37"/>
    <x v="3"/>
    <s v="Brazil"/>
    <x v="42"/>
    <n v="0"/>
  </r>
  <r>
    <s v="BASE"/>
    <s v="BaseLine"/>
    <m/>
    <m/>
    <m/>
    <m/>
    <x v="38"/>
    <x v="0"/>
    <s v="Brazil"/>
    <x v="42"/>
    <n v="0"/>
  </r>
  <r>
    <s v="BASE"/>
    <s v="BaseLine"/>
    <m/>
    <m/>
    <m/>
    <m/>
    <x v="38"/>
    <x v="1"/>
    <s v="Brazil"/>
    <x v="42"/>
    <n v="0"/>
  </r>
  <r>
    <s v="BASE"/>
    <s v="BaseLine"/>
    <m/>
    <m/>
    <m/>
    <m/>
    <x v="38"/>
    <x v="2"/>
    <s v="Brazil"/>
    <x v="42"/>
    <n v="0"/>
  </r>
  <r>
    <s v="BASE"/>
    <s v="BaseLine"/>
    <m/>
    <m/>
    <m/>
    <m/>
    <x v="38"/>
    <x v="3"/>
    <s v="Brazil"/>
    <x v="42"/>
    <n v="0"/>
  </r>
  <r>
    <s v="BASE"/>
    <s v="BaseLine"/>
    <m/>
    <m/>
    <m/>
    <m/>
    <x v="39"/>
    <x v="0"/>
    <s v="Brazil"/>
    <x v="42"/>
    <n v="0"/>
  </r>
  <r>
    <s v="BASE"/>
    <s v="BaseLine"/>
    <m/>
    <m/>
    <m/>
    <m/>
    <x v="39"/>
    <x v="1"/>
    <s v="Brazil"/>
    <x v="42"/>
    <n v="0"/>
  </r>
  <r>
    <s v="BASE"/>
    <s v="BaseLine"/>
    <m/>
    <m/>
    <m/>
    <m/>
    <x v="39"/>
    <x v="2"/>
    <s v="Brazil"/>
    <x v="42"/>
    <n v="0"/>
  </r>
  <r>
    <s v="BASE"/>
    <s v="BaseLine"/>
    <m/>
    <m/>
    <m/>
    <m/>
    <x v="39"/>
    <x v="3"/>
    <s v="Brazil"/>
    <x v="42"/>
    <n v="0"/>
  </r>
  <r>
    <s v="BASE"/>
    <s v="BaseLine"/>
    <s v="PL_Dummy"/>
    <m/>
    <m/>
    <m/>
    <x v="40"/>
    <x v="0"/>
    <s v="Brazil"/>
    <x v="42"/>
    <n v="0"/>
  </r>
  <r>
    <s v="BASE"/>
    <s v="BaseLine"/>
    <s v="PL_Dummy"/>
    <m/>
    <m/>
    <m/>
    <x v="40"/>
    <x v="1"/>
    <s v="Brazil"/>
    <x v="42"/>
    <n v="0"/>
  </r>
  <r>
    <s v="BASE"/>
    <s v="BaseLine"/>
    <s v="PL_Dummy"/>
    <m/>
    <m/>
    <m/>
    <x v="40"/>
    <x v="2"/>
    <s v="Brazil"/>
    <x v="42"/>
    <n v="0"/>
  </r>
  <r>
    <s v="BASE"/>
    <s v="BaseLine"/>
    <s v="PL_Dummy"/>
    <m/>
    <m/>
    <m/>
    <x v="40"/>
    <x v="3"/>
    <s v="Brazil"/>
    <x v="42"/>
    <n v="0"/>
  </r>
  <r>
    <s v="BASE"/>
    <s v="BaseLine"/>
    <m/>
    <m/>
    <m/>
    <m/>
    <x v="41"/>
    <x v="0"/>
    <s v="Brazil"/>
    <x v="42"/>
    <n v="0"/>
  </r>
  <r>
    <s v="BASE"/>
    <s v="BaseLine"/>
    <m/>
    <m/>
    <m/>
    <m/>
    <x v="41"/>
    <x v="1"/>
    <s v="Brazil"/>
    <x v="42"/>
    <n v="0"/>
  </r>
  <r>
    <s v="BASE"/>
    <s v="BaseLine"/>
    <m/>
    <m/>
    <m/>
    <m/>
    <x v="41"/>
    <x v="2"/>
    <s v="Brazil"/>
    <x v="42"/>
    <n v="4346.9726439687402"/>
  </r>
  <r>
    <s v="BASE"/>
    <s v="BaseLine"/>
    <m/>
    <m/>
    <m/>
    <m/>
    <x v="41"/>
    <x v="3"/>
    <s v="Brazil"/>
    <x v="42"/>
    <n v="0"/>
  </r>
  <r>
    <s v="BASE"/>
    <s v="BaseLine"/>
    <m/>
    <m/>
    <m/>
    <m/>
    <x v="42"/>
    <x v="0"/>
    <s v="Brazil"/>
    <x v="42"/>
    <n v="0"/>
  </r>
  <r>
    <s v="BASE"/>
    <s v="BaseLine"/>
    <m/>
    <m/>
    <m/>
    <m/>
    <x v="42"/>
    <x v="1"/>
    <s v="Brazil"/>
    <x v="42"/>
    <n v="0"/>
  </r>
  <r>
    <s v="BASE"/>
    <s v="BaseLine"/>
    <m/>
    <m/>
    <m/>
    <m/>
    <x v="42"/>
    <x v="2"/>
    <s v="Brazil"/>
    <x v="42"/>
    <n v="2547.0585286911701"/>
  </r>
  <r>
    <s v="BASE"/>
    <s v="BaseLine"/>
    <m/>
    <m/>
    <m/>
    <m/>
    <x v="42"/>
    <x v="3"/>
    <s v="Brazil"/>
    <x v="42"/>
    <n v="0"/>
  </r>
  <r>
    <s v="BASE"/>
    <s v="BaseLine"/>
    <m/>
    <m/>
    <m/>
    <m/>
    <x v="43"/>
    <x v="0"/>
    <s v="Brazil"/>
    <x v="42"/>
    <n v="0"/>
  </r>
  <r>
    <s v="BASE"/>
    <s v="BaseLine"/>
    <m/>
    <m/>
    <m/>
    <m/>
    <x v="43"/>
    <x v="1"/>
    <s v="Brazil"/>
    <x v="42"/>
    <n v="0"/>
  </r>
  <r>
    <s v="BASE"/>
    <s v="BaseLine"/>
    <m/>
    <m/>
    <m/>
    <m/>
    <x v="43"/>
    <x v="2"/>
    <s v="Brazil"/>
    <x v="42"/>
    <n v="0"/>
  </r>
  <r>
    <s v="BASE"/>
    <s v="BaseLine"/>
    <m/>
    <m/>
    <m/>
    <m/>
    <x v="43"/>
    <x v="3"/>
    <s v="Brazil"/>
    <x v="42"/>
    <n v="0"/>
  </r>
  <r>
    <s v="INCREMENTAL"/>
    <s v="Media"/>
    <m/>
    <m/>
    <m/>
    <m/>
    <x v="44"/>
    <x v="0"/>
    <s v="Brazil"/>
    <x v="42"/>
    <n v="0"/>
  </r>
  <r>
    <s v="INCREMENTAL"/>
    <s v="Media"/>
    <m/>
    <m/>
    <m/>
    <m/>
    <x v="44"/>
    <x v="1"/>
    <s v="Brazil"/>
    <x v="42"/>
    <n v="0"/>
  </r>
  <r>
    <s v="INCREMENTAL"/>
    <s v="Media"/>
    <m/>
    <m/>
    <m/>
    <m/>
    <x v="44"/>
    <x v="2"/>
    <s v="Brazil"/>
    <x v="42"/>
    <n v="0"/>
  </r>
  <r>
    <s v="INCREMENTAL"/>
    <s v="Media"/>
    <m/>
    <m/>
    <m/>
    <m/>
    <x v="44"/>
    <x v="3"/>
    <s v="Brazil"/>
    <x v="42"/>
    <n v="0"/>
  </r>
  <r>
    <s v="INCREMENTAL"/>
    <s v="Media"/>
    <m/>
    <m/>
    <m/>
    <m/>
    <x v="45"/>
    <x v="0"/>
    <s v="Brazil"/>
    <x v="42"/>
    <n v="0"/>
  </r>
  <r>
    <s v="INCREMENTAL"/>
    <s v="Media"/>
    <m/>
    <m/>
    <m/>
    <m/>
    <x v="45"/>
    <x v="1"/>
    <s v="Brazil"/>
    <x v="42"/>
    <n v="0"/>
  </r>
  <r>
    <s v="INCREMENTAL"/>
    <s v="Media"/>
    <m/>
    <m/>
    <m/>
    <m/>
    <x v="45"/>
    <x v="2"/>
    <s v="Brazil"/>
    <x v="42"/>
    <n v="0"/>
  </r>
  <r>
    <s v="INCREMENTAL"/>
    <s v="Media"/>
    <m/>
    <m/>
    <m/>
    <m/>
    <x v="45"/>
    <x v="3"/>
    <s v="Brazil"/>
    <x v="42"/>
    <n v="0"/>
  </r>
  <r>
    <s v="BASE"/>
    <s v="BaseLine"/>
    <m/>
    <m/>
    <m/>
    <m/>
    <x v="46"/>
    <x v="0"/>
    <s v="Brazil"/>
    <x v="42"/>
    <n v="0"/>
  </r>
  <r>
    <s v="BASE"/>
    <s v="BaseLine"/>
    <m/>
    <m/>
    <m/>
    <m/>
    <x v="46"/>
    <x v="1"/>
    <s v="Brazil"/>
    <x v="42"/>
    <n v="0"/>
  </r>
  <r>
    <s v="BASE"/>
    <s v="BaseLine"/>
    <m/>
    <m/>
    <m/>
    <m/>
    <x v="46"/>
    <x v="2"/>
    <s v="Brazil"/>
    <x v="42"/>
    <n v="0"/>
  </r>
  <r>
    <s v="BASE"/>
    <s v="BaseLine"/>
    <m/>
    <m/>
    <m/>
    <m/>
    <x v="46"/>
    <x v="3"/>
    <s v="Brazil"/>
    <x v="42"/>
    <n v="0"/>
  </r>
  <r>
    <s v="INCREMENTAL"/>
    <s v="Media"/>
    <m/>
    <m/>
    <m/>
    <m/>
    <x v="47"/>
    <x v="0"/>
    <s v="Brazil"/>
    <x v="42"/>
    <n v="0"/>
  </r>
  <r>
    <s v="INCREMENTAL"/>
    <s v="Media"/>
    <m/>
    <m/>
    <m/>
    <m/>
    <x v="47"/>
    <x v="1"/>
    <s v="Brazil"/>
    <x v="42"/>
    <n v="0"/>
  </r>
  <r>
    <s v="INCREMENTAL"/>
    <s v="Media"/>
    <m/>
    <m/>
    <m/>
    <m/>
    <x v="47"/>
    <x v="2"/>
    <s v="Brazil"/>
    <x v="42"/>
    <n v="0"/>
  </r>
  <r>
    <s v="INCREMENTAL"/>
    <s v="Media"/>
    <m/>
    <m/>
    <m/>
    <m/>
    <x v="47"/>
    <x v="3"/>
    <s v="Brazil"/>
    <x v="42"/>
    <n v="0"/>
  </r>
  <r>
    <s v="INCREMENTAL"/>
    <s v="Media"/>
    <m/>
    <m/>
    <m/>
    <m/>
    <x v="48"/>
    <x v="0"/>
    <s v="Brazil"/>
    <x v="42"/>
    <n v="0"/>
  </r>
  <r>
    <s v="INCREMENTAL"/>
    <s v="Media"/>
    <m/>
    <m/>
    <m/>
    <m/>
    <x v="48"/>
    <x v="1"/>
    <s v="Brazil"/>
    <x v="42"/>
    <n v="0"/>
  </r>
  <r>
    <s v="INCREMENTAL"/>
    <s v="Media"/>
    <m/>
    <m/>
    <m/>
    <m/>
    <x v="48"/>
    <x v="2"/>
    <s v="Brazil"/>
    <x v="42"/>
    <n v="0"/>
  </r>
  <r>
    <s v="INCREMENTAL"/>
    <s v="Media"/>
    <m/>
    <m/>
    <m/>
    <m/>
    <x v="48"/>
    <x v="3"/>
    <s v="Brazil"/>
    <x v="42"/>
    <n v="0"/>
  </r>
  <r>
    <s v="INCREMENTAL"/>
    <s v="Media"/>
    <m/>
    <m/>
    <m/>
    <m/>
    <x v="49"/>
    <x v="0"/>
    <s v="Brazil"/>
    <x v="42"/>
    <n v="0"/>
  </r>
  <r>
    <s v="INCREMENTAL"/>
    <s v="Media"/>
    <m/>
    <m/>
    <m/>
    <m/>
    <x v="49"/>
    <x v="1"/>
    <s v="Brazil"/>
    <x v="42"/>
    <n v="0"/>
  </r>
  <r>
    <s v="INCREMENTAL"/>
    <s v="Media"/>
    <m/>
    <m/>
    <m/>
    <m/>
    <x v="49"/>
    <x v="2"/>
    <s v="Brazil"/>
    <x v="42"/>
    <n v="0"/>
  </r>
  <r>
    <s v="INCREMENTAL"/>
    <s v="Media"/>
    <m/>
    <m/>
    <m/>
    <m/>
    <x v="49"/>
    <x v="3"/>
    <s v="Brazil"/>
    <x v="42"/>
    <n v="0"/>
  </r>
  <r>
    <s v="BASE"/>
    <s v="BaseLine"/>
    <m/>
    <m/>
    <m/>
    <m/>
    <x v="50"/>
    <x v="0"/>
    <s v="Brazil"/>
    <x v="42"/>
    <n v="0"/>
  </r>
  <r>
    <s v="BASE"/>
    <s v="BaseLine"/>
    <m/>
    <m/>
    <m/>
    <m/>
    <x v="50"/>
    <x v="1"/>
    <s v="Brazil"/>
    <x v="42"/>
    <n v="0"/>
  </r>
  <r>
    <s v="BASE"/>
    <s v="BaseLine"/>
    <m/>
    <m/>
    <m/>
    <m/>
    <x v="50"/>
    <x v="2"/>
    <s v="Brazil"/>
    <x v="42"/>
    <n v="0"/>
  </r>
  <r>
    <s v="BASE"/>
    <s v="BaseLine"/>
    <m/>
    <m/>
    <m/>
    <m/>
    <x v="50"/>
    <x v="3"/>
    <s v="Brazil"/>
    <x v="42"/>
    <n v="0"/>
  </r>
  <r>
    <s v="BASE"/>
    <s v="BaseLine"/>
    <m/>
    <m/>
    <m/>
    <m/>
    <x v="51"/>
    <x v="0"/>
    <s v="Brazil"/>
    <x v="42"/>
    <n v="0"/>
  </r>
  <r>
    <s v="BASE"/>
    <s v="BaseLine"/>
    <m/>
    <m/>
    <m/>
    <m/>
    <x v="51"/>
    <x v="1"/>
    <s v="Brazil"/>
    <x v="42"/>
    <n v="0"/>
  </r>
  <r>
    <s v="BASE"/>
    <s v="BaseLine"/>
    <m/>
    <m/>
    <m/>
    <m/>
    <x v="51"/>
    <x v="2"/>
    <s v="Brazil"/>
    <x v="42"/>
    <n v="0"/>
  </r>
  <r>
    <s v="BASE"/>
    <s v="BaseLine"/>
    <m/>
    <m/>
    <m/>
    <m/>
    <x v="51"/>
    <x v="3"/>
    <s v="Brazil"/>
    <x v="42"/>
    <n v="0"/>
  </r>
  <r>
    <s v="INCREMENTAL"/>
    <s v="Media"/>
    <m/>
    <m/>
    <m/>
    <m/>
    <x v="52"/>
    <x v="0"/>
    <s v="Brazil"/>
    <x v="42"/>
    <n v="0"/>
  </r>
  <r>
    <s v="INCREMENTAL"/>
    <s v="Media"/>
    <m/>
    <m/>
    <m/>
    <m/>
    <x v="52"/>
    <x v="1"/>
    <s v="Brazil"/>
    <x v="42"/>
    <n v="0"/>
  </r>
  <r>
    <s v="INCREMENTAL"/>
    <s v="Media"/>
    <m/>
    <m/>
    <m/>
    <m/>
    <x v="52"/>
    <x v="2"/>
    <s v="Brazil"/>
    <x v="42"/>
    <n v="0"/>
  </r>
  <r>
    <s v="INCREMENTAL"/>
    <s v="Media"/>
    <m/>
    <m/>
    <m/>
    <m/>
    <x v="52"/>
    <x v="3"/>
    <s v="Brazil"/>
    <x v="42"/>
    <n v="0"/>
  </r>
  <r>
    <s v="BASE"/>
    <s v="BaseLine"/>
    <m/>
    <m/>
    <m/>
    <m/>
    <x v="53"/>
    <x v="0"/>
    <s v="Brazil"/>
    <x v="42"/>
    <n v="-106.896217564167"/>
  </r>
  <r>
    <s v="BASE"/>
    <s v="BaseLine"/>
    <m/>
    <m/>
    <m/>
    <m/>
    <x v="53"/>
    <x v="1"/>
    <s v="Brazil"/>
    <x v="42"/>
    <n v="-78.280676091196398"/>
  </r>
  <r>
    <s v="BASE"/>
    <s v="BaseLine"/>
    <m/>
    <m/>
    <m/>
    <m/>
    <x v="53"/>
    <x v="2"/>
    <s v="Brazil"/>
    <x v="42"/>
    <n v="-146.06866894502201"/>
  </r>
  <r>
    <s v="BASE"/>
    <s v="BaseLine"/>
    <m/>
    <m/>
    <m/>
    <m/>
    <x v="53"/>
    <x v="3"/>
    <s v="Brazil"/>
    <x v="42"/>
    <n v="-77.324862227164999"/>
  </r>
  <r>
    <s v="BASE"/>
    <s v="BaseLine"/>
    <m/>
    <m/>
    <m/>
    <m/>
    <x v="54"/>
    <x v="0"/>
    <s v="Brazil"/>
    <x v="42"/>
    <n v="-515.88401038357904"/>
  </r>
  <r>
    <s v="BASE"/>
    <s v="BaseLine"/>
    <m/>
    <m/>
    <m/>
    <m/>
    <x v="54"/>
    <x v="1"/>
    <s v="Brazil"/>
    <x v="42"/>
    <n v="-2574.9801092766402"/>
  </r>
  <r>
    <s v="BASE"/>
    <s v="BaseLine"/>
    <m/>
    <m/>
    <m/>
    <m/>
    <x v="54"/>
    <x v="2"/>
    <s v="Brazil"/>
    <x v="42"/>
    <n v="-2794.7001801712099"/>
  </r>
  <r>
    <s v="BASE"/>
    <s v="BaseLine"/>
    <m/>
    <m/>
    <m/>
    <m/>
    <x v="54"/>
    <x v="3"/>
    <s v="Brazil"/>
    <x v="42"/>
    <n v="-498.18442926249298"/>
  </r>
  <r>
    <s v="INCREMENTAL"/>
    <s v="Media"/>
    <m/>
    <m/>
    <m/>
    <m/>
    <x v="0"/>
    <x v="0"/>
    <s v="Brazil"/>
    <x v="43"/>
    <n v="0"/>
  </r>
  <r>
    <s v="INCREMENTAL"/>
    <s v="Media"/>
    <m/>
    <m/>
    <m/>
    <m/>
    <x v="0"/>
    <x v="1"/>
    <s v="Brazil"/>
    <x v="43"/>
    <n v="0"/>
  </r>
  <r>
    <s v="INCREMENTAL"/>
    <s v="Media"/>
    <m/>
    <m/>
    <m/>
    <m/>
    <x v="0"/>
    <x v="2"/>
    <s v="Brazil"/>
    <x v="43"/>
    <n v="0"/>
  </r>
  <r>
    <s v="INCREMENTAL"/>
    <s v="Media"/>
    <m/>
    <m/>
    <m/>
    <m/>
    <x v="0"/>
    <x v="3"/>
    <s v="Brazil"/>
    <x v="43"/>
    <n v="0"/>
  </r>
  <r>
    <s v="INCREMENTAL"/>
    <s v="Media"/>
    <m/>
    <m/>
    <m/>
    <m/>
    <x v="1"/>
    <x v="0"/>
    <s v="Brazil"/>
    <x v="43"/>
    <n v="0"/>
  </r>
  <r>
    <s v="INCREMENTAL"/>
    <s v="Media"/>
    <m/>
    <m/>
    <m/>
    <m/>
    <x v="1"/>
    <x v="1"/>
    <s v="Brazil"/>
    <x v="43"/>
    <n v="0"/>
  </r>
  <r>
    <s v="INCREMENTAL"/>
    <s v="Media"/>
    <m/>
    <m/>
    <m/>
    <m/>
    <x v="1"/>
    <x v="2"/>
    <s v="Brazil"/>
    <x v="43"/>
    <n v="0"/>
  </r>
  <r>
    <s v="INCREMENTAL"/>
    <s v="Media"/>
    <m/>
    <m/>
    <m/>
    <m/>
    <x v="1"/>
    <x v="3"/>
    <s v="Brazil"/>
    <x v="43"/>
    <n v="0"/>
  </r>
  <r>
    <s v="INCREMENTAL"/>
    <s v="Media"/>
    <m/>
    <m/>
    <m/>
    <m/>
    <x v="2"/>
    <x v="0"/>
    <s v="Brazil"/>
    <x v="43"/>
    <n v="0"/>
  </r>
  <r>
    <s v="INCREMENTAL"/>
    <s v="Media"/>
    <m/>
    <m/>
    <m/>
    <m/>
    <x v="2"/>
    <x v="1"/>
    <s v="Brazil"/>
    <x v="43"/>
    <n v="0"/>
  </r>
  <r>
    <s v="INCREMENTAL"/>
    <s v="Media"/>
    <m/>
    <m/>
    <m/>
    <m/>
    <x v="2"/>
    <x v="2"/>
    <s v="Brazil"/>
    <x v="43"/>
    <n v="0"/>
  </r>
  <r>
    <s v="INCREMENTAL"/>
    <s v="Media"/>
    <m/>
    <m/>
    <m/>
    <m/>
    <x v="2"/>
    <x v="3"/>
    <s v="Brazil"/>
    <x v="43"/>
    <n v="0"/>
  </r>
  <r>
    <s v="BASE"/>
    <s v="BaseLine"/>
    <m/>
    <m/>
    <m/>
    <m/>
    <x v="3"/>
    <x v="0"/>
    <s v="Brazil"/>
    <x v="43"/>
    <n v="0"/>
  </r>
  <r>
    <s v="BASE"/>
    <s v="BaseLine"/>
    <m/>
    <m/>
    <m/>
    <m/>
    <x v="3"/>
    <x v="1"/>
    <s v="Brazil"/>
    <x v="43"/>
    <n v="0"/>
  </r>
  <r>
    <s v="BASE"/>
    <s v="BaseLine"/>
    <m/>
    <m/>
    <m/>
    <m/>
    <x v="3"/>
    <x v="2"/>
    <s v="Brazil"/>
    <x v="43"/>
    <n v="0"/>
  </r>
  <r>
    <s v="BASE"/>
    <s v="BaseLine"/>
    <m/>
    <m/>
    <m/>
    <m/>
    <x v="3"/>
    <x v="3"/>
    <s v="Brazil"/>
    <x v="43"/>
    <n v="0"/>
  </r>
  <r>
    <s v="BASE"/>
    <s v="BaseLine"/>
    <m/>
    <m/>
    <m/>
    <m/>
    <x v="4"/>
    <x v="0"/>
    <s v="Brazil"/>
    <x v="43"/>
    <n v="0"/>
  </r>
  <r>
    <s v="BASE"/>
    <s v="BaseLine"/>
    <m/>
    <m/>
    <m/>
    <m/>
    <x v="4"/>
    <x v="1"/>
    <s v="Brazil"/>
    <x v="43"/>
    <n v="0"/>
  </r>
  <r>
    <s v="BASE"/>
    <s v="BaseLine"/>
    <m/>
    <m/>
    <m/>
    <m/>
    <x v="4"/>
    <x v="2"/>
    <s v="Brazil"/>
    <x v="43"/>
    <n v="0"/>
  </r>
  <r>
    <s v="BASE"/>
    <s v="BaseLine"/>
    <m/>
    <m/>
    <m/>
    <m/>
    <x v="4"/>
    <x v="3"/>
    <s v="Brazil"/>
    <x v="43"/>
    <n v="0"/>
  </r>
  <r>
    <s v="BASE"/>
    <s v="BaseLine"/>
    <m/>
    <m/>
    <m/>
    <m/>
    <x v="5"/>
    <x v="0"/>
    <s v="Brazil"/>
    <x v="43"/>
    <n v="0"/>
  </r>
  <r>
    <s v="BASE"/>
    <s v="BaseLine"/>
    <m/>
    <m/>
    <m/>
    <m/>
    <x v="5"/>
    <x v="1"/>
    <s v="Brazil"/>
    <x v="43"/>
    <n v="0"/>
  </r>
  <r>
    <s v="BASE"/>
    <s v="BaseLine"/>
    <m/>
    <m/>
    <m/>
    <m/>
    <x v="5"/>
    <x v="2"/>
    <s v="Brazil"/>
    <x v="43"/>
    <n v="0"/>
  </r>
  <r>
    <s v="BASE"/>
    <s v="BaseLine"/>
    <m/>
    <m/>
    <m/>
    <m/>
    <x v="5"/>
    <x v="3"/>
    <s v="Brazil"/>
    <x v="43"/>
    <n v="0"/>
  </r>
  <r>
    <s v="BASE"/>
    <s v="BaseLine"/>
    <m/>
    <m/>
    <m/>
    <m/>
    <x v="6"/>
    <x v="0"/>
    <s v="Brazil"/>
    <x v="43"/>
    <n v="805.13752951807703"/>
  </r>
  <r>
    <s v="BASE"/>
    <s v="BaseLine"/>
    <m/>
    <m/>
    <m/>
    <m/>
    <x v="6"/>
    <x v="1"/>
    <s v="Brazil"/>
    <x v="43"/>
    <n v="0"/>
  </r>
  <r>
    <s v="BASE"/>
    <s v="BaseLine"/>
    <m/>
    <m/>
    <m/>
    <m/>
    <x v="6"/>
    <x v="2"/>
    <s v="Brazil"/>
    <x v="43"/>
    <n v="0"/>
  </r>
  <r>
    <s v="BASE"/>
    <s v="BaseLine"/>
    <m/>
    <m/>
    <m/>
    <m/>
    <x v="6"/>
    <x v="3"/>
    <s v="Brazil"/>
    <x v="43"/>
    <n v="0"/>
  </r>
  <r>
    <s v="BASE"/>
    <s v="BaseLine"/>
    <m/>
    <m/>
    <m/>
    <m/>
    <x v="7"/>
    <x v="0"/>
    <s v="Brazil"/>
    <x v="43"/>
    <n v="0"/>
  </r>
  <r>
    <s v="BASE"/>
    <s v="BaseLine"/>
    <m/>
    <m/>
    <m/>
    <m/>
    <x v="7"/>
    <x v="1"/>
    <s v="Brazil"/>
    <x v="43"/>
    <n v="0"/>
  </r>
  <r>
    <s v="BASE"/>
    <s v="BaseLine"/>
    <m/>
    <m/>
    <m/>
    <m/>
    <x v="7"/>
    <x v="2"/>
    <s v="Brazil"/>
    <x v="43"/>
    <n v="0"/>
  </r>
  <r>
    <s v="BASE"/>
    <s v="BaseLine"/>
    <m/>
    <m/>
    <m/>
    <m/>
    <x v="7"/>
    <x v="3"/>
    <s v="Brazil"/>
    <x v="43"/>
    <n v="0"/>
  </r>
  <r>
    <s v="BASE"/>
    <s v="BaseLine"/>
    <m/>
    <m/>
    <m/>
    <m/>
    <x v="8"/>
    <x v="0"/>
    <s v="Brazil"/>
    <x v="43"/>
    <n v="1041.2179743229799"/>
  </r>
  <r>
    <s v="BASE"/>
    <s v="BaseLine"/>
    <m/>
    <m/>
    <m/>
    <m/>
    <x v="8"/>
    <x v="1"/>
    <s v="Brazil"/>
    <x v="43"/>
    <n v="0"/>
  </r>
  <r>
    <s v="BASE"/>
    <s v="BaseLine"/>
    <m/>
    <m/>
    <m/>
    <m/>
    <x v="8"/>
    <x v="2"/>
    <s v="Brazil"/>
    <x v="43"/>
    <n v="0"/>
  </r>
  <r>
    <s v="BASE"/>
    <s v="BaseLine"/>
    <m/>
    <m/>
    <m/>
    <m/>
    <x v="8"/>
    <x v="3"/>
    <s v="Brazil"/>
    <x v="43"/>
    <n v="0"/>
  </r>
  <r>
    <s v="INCREMENTAL"/>
    <s v="Media"/>
    <m/>
    <m/>
    <m/>
    <m/>
    <x v="9"/>
    <x v="0"/>
    <s v="Brazil"/>
    <x v="43"/>
    <n v="0"/>
  </r>
  <r>
    <s v="INCREMENTAL"/>
    <s v="Media"/>
    <m/>
    <m/>
    <m/>
    <m/>
    <x v="9"/>
    <x v="1"/>
    <s v="Brazil"/>
    <x v="43"/>
    <n v="0"/>
  </r>
  <r>
    <s v="INCREMENTAL"/>
    <s v="Media"/>
    <m/>
    <m/>
    <m/>
    <m/>
    <x v="9"/>
    <x v="2"/>
    <s v="Brazil"/>
    <x v="43"/>
    <n v="0"/>
  </r>
  <r>
    <s v="INCREMENTAL"/>
    <s v="Media"/>
    <m/>
    <m/>
    <m/>
    <m/>
    <x v="9"/>
    <x v="3"/>
    <s v="Brazil"/>
    <x v="43"/>
    <n v="0"/>
  </r>
  <r>
    <s v="BASE"/>
    <s v="Price"/>
    <m/>
    <m/>
    <m/>
    <m/>
    <x v="10"/>
    <x v="0"/>
    <s v="Brazil"/>
    <x v="43"/>
    <n v="-1312.0200649115"/>
  </r>
  <r>
    <s v="BASE"/>
    <s v="Price"/>
    <m/>
    <m/>
    <m/>
    <m/>
    <x v="10"/>
    <x v="1"/>
    <s v="Brazil"/>
    <x v="43"/>
    <n v="0"/>
  </r>
  <r>
    <s v="BASE"/>
    <s v="Price"/>
    <m/>
    <m/>
    <m/>
    <m/>
    <x v="10"/>
    <x v="2"/>
    <s v="Brazil"/>
    <x v="43"/>
    <n v="0"/>
  </r>
  <r>
    <s v="BASE"/>
    <s v="Price"/>
    <m/>
    <m/>
    <m/>
    <m/>
    <x v="10"/>
    <x v="3"/>
    <s v="Brazil"/>
    <x v="43"/>
    <n v="0"/>
  </r>
  <r>
    <s v="BASE"/>
    <s v="Price"/>
    <m/>
    <m/>
    <m/>
    <m/>
    <x v="11"/>
    <x v="0"/>
    <s v="Brazil"/>
    <x v="43"/>
    <n v="0"/>
  </r>
  <r>
    <s v="BASE"/>
    <s v="Price"/>
    <m/>
    <m/>
    <m/>
    <m/>
    <x v="11"/>
    <x v="1"/>
    <s v="Brazil"/>
    <x v="43"/>
    <n v="0"/>
  </r>
  <r>
    <s v="BASE"/>
    <s v="Price"/>
    <m/>
    <m/>
    <m/>
    <m/>
    <x v="11"/>
    <x v="2"/>
    <s v="Brazil"/>
    <x v="43"/>
    <n v="0"/>
  </r>
  <r>
    <s v="BASE"/>
    <s v="Price"/>
    <m/>
    <m/>
    <m/>
    <m/>
    <x v="11"/>
    <x v="3"/>
    <s v="Brazil"/>
    <x v="43"/>
    <n v="0"/>
  </r>
  <r>
    <s v="BASE"/>
    <s v="BaseLine"/>
    <m/>
    <m/>
    <m/>
    <m/>
    <x v="12"/>
    <x v="0"/>
    <s v="Brazil"/>
    <x v="43"/>
    <n v="415.21402580137499"/>
  </r>
  <r>
    <s v="BASE"/>
    <s v="BaseLine"/>
    <m/>
    <m/>
    <m/>
    <m/>
    <x v="12"/>
    <x v="1"/>
    <s v="Brazil"/>
    <x v="43"/>
    <n v="748.53033406583597"/>
  </r>
  <r>
    <s v="BASE"/>
    <s v="BaseLine"/>
    <m/>
    <m/>
    <m/>
    <m/>
    <x v="12"/>
    <x v="2"/>
    <s v="Brazil"/>
    <x v="43"/>
    <n v="917.66010802955498"/>
  </r>
  <r>
    <s v="BASE"/>
    <s v="BaseLine"/>
    <m/>
    <m/>
    <m/>
    <m/>
    <x v="12"/>
    <x v="3"/>
    <s v="Brazil"/>
    <x v="43"/>
    <n v="24.3052310691968"/>
  </r>
  <r>
    <s v="INCREMENTAL"/>
    <s v="Media"/>
    <m/>
    <m/>
    <m/>
    <m/>
    <x v="13"/>
    <x v="0"/>
    <s v="Brazil"/>
    <x v="43"/>
    <n v="252.78438524987399"/>
  </r>
  <r>
    <s v="INCREMENTAL"/>
    <s v="Media"/>
    <m/>
    <m/>
    <m/>
    <m/>
    <x v="13"/>
    <x v="1"/>
    <s v="Brazil"/>
    <x v="43"/>
    <n v="313.14924750606701"/>
  </r>
  <r>
    <s v="INCREMENTAL"/>
    <s v="Media"/>
    <m/>
    <m/>
    <m/>
    <m/>
    <x v="13"/>
    <x v="2"/>
    <s v="Brazil"/>
    <x v="43"/>
    <n v="278.33871445488302"/>
  </r>
  <r>
    <s v="INCREMENTAL"/>
    <s v="Media"/>
    <m/>
    <m/>
    <m/>
    <m/>
    <x v="13"/>
    <x v="3"/>
    <s v="Brazil"/>
    <x v="43"/>
    <n v="0"/>
  </r>
  <r>
    <s v="INCREMENTAL"/>
    <s v="Media"/>
    <m/>
    <m/>
    <m/>
    <m/>
    <x v="14"/>
    <x v="0"/>
    <s v="Brazil"/>
    <x v="43"/>
    <n v="0"/>
  </r>
  <r>
    <s v="INCREMENTAL"/>
    <s v="Media"/>
    <m/>
    <m/>
    <m/>
    <m/>
    <x v="14"/>
    <x v="1"/>
    <s v="Brazil"/>
    <x v="43"/>
    <n v="0"/>
  </r>
  <r>
    <s v="INCREMENTAL"/>
    <s v="Media"/>
    <m/>
    <m/>
    <m/>
    <m/>
    <x v="14"/>
    <x v="2"/>
    <s v="Brazil"/>
    <x v="43"/>
    <n v="0"/>
  </r>
  <r>
    <s v="INCREMENTAL"/>
    <s v="Media"/>
    <m/>
    <m/>
    <m/>
    <m/>
    <x v="14"/>
    <x v="3"/>
    <s v="Brazil"/>
    <x v="43"/>
    <n v="0"/>
  </r>
  <r>
    <s v="INCREMENTAL"/>
    <s v="Media"/>
    <m/>
    <m/>
    <m/>
    <m/>
    <x v="15"/>
    <x v="0"/>
    <s v="Brazil"/>
    <x v="43"/>
    <n v="16.839178540315899"/>
  </r>
  <r>
    <s v="INCREMENTAL"/>
    <s v="Media"/>
    <m/>
    <m/>
    <m/>
    <m/>
    <x v="15"/>
    <x v="1"/>
    <s v="Brazil"/>
    <x v="43"/>
    <n v="15.583037444330801"/>
  </r>
  <r>
    <s v="INCREMENTAL"/>
    <s v="Media"/>
    <m/>
    <m/>
    <m/>
    <m/>
    <x v="15"/>
    <x v="2"/>
    <s v="Brazil"/>
    <x v="43"/>
    <n v="10.630485880661601"/>
  </r>
  <r>
    <s v="INCREMENTAL"/>
    <s v="Media"/>
    <m/>
    <m/>
    <m/>
    <m/>
    <x v="15"/>
    <x v="3"/>
    <s v="Brazil"/>
    <x v="43"/>
    <n v="0"/>
  </r>
  <r>
    <s v="INCREMENTAL"/>
    <s v="Media"/>
    <m/>
    <m/>
    <m/>
    <m/>
    <x v="16"/>
    <x v="0"/>
    <s v="Brazil"/>
    <x v="43"/>
    <n v="0"/>
  </r>
  <r>
    <s v="INCREMENTAL"/>
    <s v="Media"/>
    <m/>
    <m/>
    <m/>
    <m/>
    <x v="16"/>
    <x v="1"/>
    <s v="Brazil"/>
    <x v="43"/>
    <n v="0"/>
  </r>
  <r>
    <s v="INCREMENTAL"/>
    <s v="Media"/>
    <m/>
    <m/>
    <m/>
    <m/>
    <x v="16"/>
    <x v="2"/>
    <s v="Brazil"/>
    <x v="43"/>
    <n v="0"/>
  </r>
  <r>
    <s v="INCREMENTAL"/>
    <s v="Media"/>
    <m/>
    <m/>
    <m/>
    <m/>
    <x v="16"/>
    <x v="3"/>
    <s v="Brazil"/>
    <x v="43"/>
    <n v="0"/>
  </r>
  <r>
    <s v="INCREMENTAL"/>
    <s v="Media"/>
    <m/>
    <m/>
    <m/>
    <m/>
    <x v="17"/>
    <x v="0"/>
    <s v="Brazil"/>
    <x v="43"/>
    <n v="532.00988330586802"/>
  </r>
  <r>
    <s v="INCREMENTAL"/>
    <s v="Media"/>
    <m/>
    <m/>
    <m/>
    <m/>
    <x v="17"/>
    <x v="1"/>
    <s v="Brazil"/>
    <x v="43"/>
    <n v="326.20742682431899"/>
  </r>
  <r>
    <s v="INCREMENTAL"/>
    <s v="Media"/>
    <m/>
    <m/>
    <m/>
    <m/>
    <x v="17"/>
    <x v="2"/>
    <s v="Brazil"/>
    <x v="43"/>
    <n v="327.39988133774898"/>
  </r>
  <r>
    <s v="INCREMENTAL"/>
    <s v="Media"/>
    <m/>
    <m/>
    <m/>
    <m/>
    <x v="17"/>
    <x v="3"/>
    <s v="Brazil"/>
    <x v="43"/>
    <n v="0"/>
  </r>
  <r>
    <s v="INCREMENTAL"/>
    <s v="Media"/>
    <m/>
    <m/>
    <m/>
    <m/>
    <x v="18"/>
    <x v="0"/>
    <s v="Brazil"/>
    <x v="43"/>
    <n v="0"/>
  </r>
  <r>
    <s v="INCREMENTAL"/>
    <s v="Media"/>
    <m/>
    <m/>
    <m/>
    <m/>
    <x v="18"/>
    <x v="1"/>
    <s v="Brazil"/>
    <x v="43"/>
    <n v="0"/>
  </r>
  <r>
    <s v="INCREMENTAL"/>
    <s v="Media"/>
    <m/>
    <m/>
    <m/>
    <m/>
    <x v="18"/>
    <x v="2"/>
    <s v="Brazil"/>
    <x v="43"/>
    <n v="0"/>
  </r>
  <r>
    <s v="INCREMENTAL"/>
    <s v="Media"/>
    <m/>
    <m/>
    <m/>
    <m/>
    <x v="18"/>
    <x v="3"/>
    <s v="Brazil"/>
    <x v="43"/>
    <n v="0"/>
  </r>
  <r>
    <s v="INCREMENTAL"/>
    <s v="Media"/>
    <m/>
    <m/>
    <m/>
    <m/>
    <x v="19"/>
    <x v="0"/>
    <s v="Brazil"/>
    <x v="43"/>
    <n v="309.36310494993398"/>
  </r>
  <r>
    <s v="INCREMENTAL"/>
    <s v="Media"/>
    <m/>
    <m/>
    <m/>
    <m/>
    <x v="19"/>
    <x v="1"/>
    <s v="Brazil"/>
    <x v="43"/>
    <n v="351.78418251783199"/>
  </r>
  <r>
    <s v="INCREMENTAL"/>
    <s v="Media"/>
    <m/>
    <m/>
    <m/>
    <m/>
    <x v="19"/>
    <x v="2"/>
    <s v="Brazil"/>
    <x v="43"/>
    <n v="331.726332453954"/>
  </r>
  <r>
    <s v="INCREMENTAL"/>
    <s v="Media"/>
    <m/>
    <m/>
    <m/>
    <m/>
    <x v="19"/>
    <x v="3"/>
    <s v="Brazil"/>
    <x v="43"/>
    <n v="0"/>
  </r>
  <r>
    <s v="INCREMENTAL"/>
    <s v="Media"/>
    <m/>
    <m/>
    <m/>
    <m/>
    <x v="20"/>
    <x v="0"/>
    <s v="Brazil"/>
    <x v="43"/>
    <n v="0"/>
  </r>
  <r>
    <s v="INCREMENTAL"/>
    <s v="Media"/>
    <m/>
    <m/>
    <m/>
    <m/>
    <x v="20"/>
    <x v="1"/>
    <s v="Brazil"/>
    <x v="43"/>
    <n v="0"/>
  </r>
  <r>
    <s v="INCREMENTAL"/>
    <s v="Media"/>
    <m/>
    <m/>
    <m/>
    <m/>
    <x v="20"/>
    <x v="2"/>
    <s v="Brazil"/>
    <x v="43"/>
    <n v="0"/>
  </r>
  <r>
    <s v="INCREMENTAL"/>
    <s v="Media"/>
    <m/>
    <m/>
    <m/>
    <m/>
    <x v="20"/>
    <x v="3"/>
    <s v="Brazil"/>
    <x v="43"/>
    <n v="0"/>
  </r>
  <r>
    <s v="INCREMENTAL"/>
    <s v="Media"/>
    <m/>
    <m/>
    <m/>
    <m/>
    <x v="21"/>
    <x v="0"/>
    <s v="Brazil"/>
    <x v="43"/>
    <n v="178.43198789321801"/>
  </r>
  <r>
    <s v="INCREMENTAL"/>
    <s v="Media"/>
    <m/>
    <m/>
    <m/>
    <m/>
    <x v="21"/>
    <x v="1"/>
    <s v="Brazil"/>
    <x v="43"/>
    <n v="174.266379214229"/>
  </r>
  <r>
    <s v="INCREMENTAL"/>
    <s v="Media"/>
    <m/>
    <m/>
    <m/>
    <m/>
    <x v="21"/>
    <x v="2"/>
    <s v="Brazil"/>
    <x v="43"/>
    <n v="165.31114210262299"/>
  </r>
  <r>
    <s v="INCREMENTAL"/>
    <s v="Media"/>
    <m/>
    <m/>
    <m/>
    <m/>
    <x v="21"/>
    <x v="3"/>
    <s v="Brazil"/>
    <x v="43"/>
    <n v="0"/>
  </r>
  <r>
    <s v="INCREMENTAL"/>
    <s v="Media"/>
    <m/>
    <m/>
    <m/>
    <m/>
    <x v="22"/>
    <x v="0"/>
    <s v="Brazil"/>
    <x v="43"/>
    <n v="0"/>
  </r>
  <r>
    <s v="INCREMENTAL"/>
    <s v="Media"/>
    <m/>
    <m/>
    <m/>
    <m/>
    <x v="22"/>
    <x v="1"/>
    <s v="Brazil"/>
    <x v="43"/>
    <n v="0"/>
  </r>
  <r>
    <s v="INCREMENTAL"/>
    <s v="Media"/>
    <m/>
    <m/>
    <m/>
    <m/>
    <x v="22"/>
    <x v="2"/>
    <s v="Brazil"/>
    <x v="43"/>
    <n v="0"/>
  </r>
  <r>
    <s v="INCREMENTAL"/>
    <s v="Media"/>
    <m/>
    <m/>
    <m/>
    <m/>
    <x v="22"/>
    <x v="3"/>
    <s v="Brazil"/>
    <x v="43"/>
    <n v="0"/>
  </r>
  <r>
    <s v="INCREMENTAL"/>
    <s v="Media"/>
    <m/>
    <m/>
    <m/>
    <m/>
    <x v="23"/>
    <x v="0"/>
    <s v="Brazil"/>
    <x v="43"/>
    <n v="0"/>
  </r>
  <r>
    <s v="INCREMENTAL"/>
    <s v="Media"/>
    <m/>
    <m/>
    <m/>
    <m/>
    <x v="23"/>
    <x v="1"/>
    <s v="Brazil"/>
    <x v="43"/>
    <n v="0"/>
  </r>
  <r>
    <s v="INCREMENTAL"/>
    <s v="Media"/>
    <m/>
    <m/>
    <m/>
    <m/>
    <x v="23"/>
    <x v="2"/>
    <s v="Brazil"/>
    <x v="43"/>
    <n v="0"/>
  </r>
  <r>
    <s v="INCREMENTAL"/>
    <s v="Media"/>
    <m/>
    <m/>
    <m/>
    <m/>
    <x v="23"/>
    <x v="3"/>
    <s v="Brazil"/>
    <x v="43"/>
    <n v="0"/>
  </r>
  <r>
    <s v="INCREMENTAL"/>
    <s v="Media"/>
    <m/>
    <m/>
    <m/>
    <m/>
    <x v="24"/>
    <x v="0"/>
    <s v="Brazil"/>
    <x v="43"/>
    <n v="0"/>
  </r>
  <r>
    <s v="INCREMENTAL"/>
    <s v="Media"/>
    <m/>
    <m/>
    <m/>
    <m/>
    <x v="24"/>
    <x v="1"/>
    <s v="Brazil"/>
    <x v="43"/>
    <n v="0"/>
  </r>
  <r>
    <s v="INCREMENTAL"/>
    <s v="Media"/>
    <m/>
    <m/>
    <m/>
    <m/>
    <x v="24"/>
    <x v="2"/>
    <s v="Brazil"/>
    <x v="43"/>
    <n v="0"/>
  </r>
  <r>
    <s v="INCREMENTAL"/>
    <s v="Media"/>
    <m/>
    <m/>
    <m/>
    <m/>
    <x v="24"/>
    <x v="3"/>
    <s v="Brazil"/>
    <x v="43"/>
    <n v="0"/>
  </r>
  <r>
    <s v="BASE"/>
    <s v="BaseLine"/>
    <m/>
    <m/>
    <m/>
    <m/>
    <x v="25"/>
    <x v="0"/>
    <s v="Brazil"/>
    <x v="43"/>
    <n v="0"/>
  </r>
  <r>
    <s v="BASE"/>
    <s v="BaseLine"/>
    <m/>
    <m/>
    <m/>
    <m/>
    <x v="25"/>
    <x v="1"/>
    <s v="Brazil"/>
    <x v="43"/>
    <n v="385.28891623649099"/>
  </r>
  <r>
    <s v="BASE"/>
    <s v="BaseLine"/>
    <m/>
    <m/>
    <m/>
    <m/>
    <x v="25"/>
    <x v="2"/>
    <s v="Brazil"/>
    <x v="43"/>
    <n v="0"/>
  </r>
  <r>
    <s v="BASE"/>
    <s v="BaseLine"/>
    <m/>
    <m/>
    <m/>
    <m/>
    <x v="25"/>
    <x v="3"/>
    <s v="Brazil"/>
    <x v="43"/>
    <n v="0"/>
  </r>
  <r>
    <s v="BASE"/>
    <s v="BaseLine"/>
    <m/>
    <m/>
    <m/>
    <m/>
    <x v="26"/>
    <x v="0"/>
    <s v="Brazil"/>
    <x v="43"/>
    <n v="0"/>
  </r>
  <r>
    <s v="BASE"/>
    <s v="BaseLine"/>
    <m/>
    <m/>
    <m/>
    <m/>
    <x v="26"/>
    <x v="1"/>
    <s v="Brazil"/>
    <x v="43"/>
    <n v="0"/>
  </r>
  <r>
    <s v="BASE"/>
    <s v="BaseLine"/>
    <m/>
    <m/>
    <m/>
    <m/>
    <x v="26"/>
    <x v="2"/>
    <s v="Brazil"/>
    <x v="43"/>
    <n v="0"/>
  </r>
  <r>
    <s v="BASE"/>
    <s v="BaseLine"/>
    <m/>
    <m/>
    <m/>
    <m/>
    <x v="26"/>
    <x v="3"/>
    <s v="Brazil"/>
    <x v="43"/>
    <n v="0"/>
  </r>
  <r>
    <s v="INCREMENTAL"/>
    <s v="Media"/>
    <m/>
    <m/>
    <m/>
    <m/>
    <x v="27"/>
    <x v="0"/>
    <s v="Brazil"/>
    <x v="43"/>
    <n v="0"/>
  </r>
  <r>
    <s v="INCREMENTAL"/>
    <s v="Media"/>
    <m/>
    <m/>
    <m/>
    <m/>
    <x v="27"/>
    <x v="1"/>
    <s v="Brazil"/>
    <x v="43"/>
    <n v="0"/>
  </r>
  <r>
    <s v="INCREMENTAL"/>
    <s v="Media"/>
    <m/>
    <m/>
    <m/>
    <m/>
    <x v="27"/>
    <x v="2"/>
    <s v="Brazil"/>
    <x v="43"/>
    <n v="0"/>
  </r>
  <r>
    <s v="INCREMENTAL"/>
    <s v="Media"/>
    <m/>
    <m/>
    <m/>
    <m/>
    <x v="27"/>
    <x v="3"/>
    <s v="Brazil"/>
    <x v="43"/>
    <n v="0"/>
  </r>
  <r>
    <s v="INCREMENTAL"/>
    <s v="Media"/>
    <m/>
    <m/>
    <m/>
    <m/>
    <x v="28"/>
    <x v="0"/>
    <s v="Brazil"/>
    <x v="43"/>
    <n v="0"/>
  </r>
  <r>
    <s v="INCREMENTAL"/>
    <s v="Media"/>
    <m/>
    <m/>
    <m/>
    <m/>
    <x v="28"/>
    <x v="1"/>
    <s v="Brazil"/>
    <x v="43"/>
    <n v="0"/>
  </r>
  <r>
    <s v="INCREMENTAL"/>
    <s v="Media"/>
    <m/>
    <m/>
    <m/>
    <m/>
    <x v="28"/>
    <x v="2"/>
    <s v="Brazil"/>
    <x v="43"/>
    <n v="0"/>
  </r>
  <r>
    <s v="INCREMENTAL"/>
    <s v="Media"/>
    <m/>
    <m/>
    <m/>
    <m/>
    <x v="28"/>
    <x v="3"/>
    <s v="Brazil"/>
    <x v="43"/>
    <n v="0"/>
  </r>
  <r>
    <s v="BASE"/>
    <s v="BaseLine"/>
    <m/>
    <m/>
    <m/>
    <m/>
    <x v="29"/>
    <x v="0"/>
    <s v="Brazil"/>
    <x v="43"/>
    <n v="0"/>
  </r>
  <r>
    <s v="BASE"/>
    <s v="BaseLine"/>
    <m/>
    <m/>
    <m/>
    <m/>
    <x v="29"/>
    <x v="1"/>
    <s v="Brazil"/>
    <x v="43"/>
    <n v="508.70231446370099"/>
  </r>
  <r>
    <s v="BASE"/>
    <s v="BaseLine"/>
    <m/>
    <m/>
    <m/>
    <m/>
    <x v="29"/>
    <x v="2"/>
    <s v="Brazil"/>
    <x v="43"/>
    <n v="0"/>
  </r>
  <r>
    <s v="BASE"/>
    <s v="BaseLine"/>
    <m/>
    <m/>
    <m/>
    <m/>
    <x v="29"/>
    <x v="3"/>
    <s v="Brazil"/>
    <x v="43"/>
    <n v="0"/>
  </r>
  <r>
    <s v="BASE"/>
    <s v="BaseLine"/>
    <m/>
    <m/>
    <m/>
    <m/>
    <x v="30"/>
    <x v="0"/>
    <s v="Brazil"/>
    <x v="43"/>
    <n v="0"/>
  </r>
  <r>
    <s v="BASE"/>
    <s v="BaseLine"/>
    <m/>
    <m/>
    <m/>
    <m/>
    <x v="30"/>
    <x v="1"/>
    <s v="Brazil"/>
    <x v="43"/>
    <n v="826.60772036264802"/>
  </r>
  <r>
    <s v="BASE"/>
    <s v="BaseLine"/>
    <m/>
    <m/>
    <m/>
    <m/>
    <x v="30"/>
    <x v="2"/>
    <s v="Brazil"/>
    <x v="43"/>
    <n v="0"/>
  </r>
  <r>
    <s v="BASE"/>
    <s v="BaseLine"/>
    <m/>
    <m/>
    <m/>
    <m/>
    <x v="30"/>
    <x v="3"/>
    <s v="Brazil"/>
    <x v="43"/>
    <n v="0"/>
  </r>
  <r>
    <s v="INCREMENTAL"/>
    <s v="Media"/>
    <m/>
    <m/>
    <m/>
    <m/>
    <x v="31"/>
    <x v="0"/>
    <s v="Brazil"/>
    <x v="43"/>
    <n v="0"/>
  </r>
  <r>
    <s v="INCREMENTAL"/>
    <s v="Media"/>
    <m/>
    <m/>
    <m/>
    <m/>
    <x v="31"/>
    <x v="1"/>
    <s v="Brazil"/>
    <x v="43"/>
    <n v="0"/>
  </r>
  <r>
    <s v="INCREMENTAL"/>
    <s v="Media"/>
    <m/>
    <m/>
    <m/>
    <m/>
    <x v="31"/>
    <x v="2"/>
    <s v="Brazil"/>
    <x v="43"/>
    <n v="0"/>
  </r>
  <r>
    <s v="INCREMENTAL"/>
    <s v="Media"/>
    <m/>
    <m/>
    <m/>
    <m/>
    <x v="31"/>
    <x v="3"/>
    <s v="Brazil"/>
    <x v="43"/>
    <n v="0"/>
  </r>
  <r>
    <m/>
    <m/>
    <m/>
    <m/>
    <m/>
    <m/>
    <x v="32"/>
    <x v="0"/>
    <s v="Brazil"/>
    <x v="43"/>
    <n v="1288.8368238743701"/>
  </r>
  <r>
    <m/>
    <m/>
    <m/>
    <m/>
    <m/>
    <m/>
    <x v="32"/>
    <x v="1"/>
    <s v="Brazil"/>
    <x v="43"/>
    <n v="943.82215052234096"/>
  </r>
  <r>
    <m/>
    <m/>
    <m/>
    <m/>
    <m/>
    <m/>
    <x v="32"/>
    <x v="2"/>
    <s v="Brazil"/>
    <x v="43"/>
    <n v="1761.1350863528301"/>
  </r>
  <r>
    <m/>
    <m/>
    <m/>
    <m/>
    <m/>
    <m/>
    <x v="32"/>
    <x v="3"/>
    <s v="Brazil"/>
    <x v="43"/>
    <n v="932.29799996955103"/>
  </r>
  <r>
    <s v="BASE"/>
    <s v="BaseLine"/>
    <m/>
    <m/>
    <m/>
    <m/>
    <x v="33"/>
    <x v="0"/>
    <s v="Brazil"/>
    <x v="43"/>
    <n v="-149.86400008918099"/>
  </r>
  <r>
    <s v="BASE"/>
    <s v="BaseLine"/>
    <m/>
    <m/>
    <m/>
    <m/>
    <x v="33"/>
    <x v="1"/>
    <s v="Brazil"/>
    <x v="43"/>
    <n v="-407.94903967690499"/>
  </r>
  <r>
    <s v="BASE"/>
    <s v="BaseLine"/>
    <m/>
    <m/>
    <m/>
    <m/>
    <x v="33"/>
    <x v="2"/>
    <s v="Brazil"/>
    <x v="43"/>
    <n v="-203.665180966034"/>
  </r>
  <r>
    <s v="BASE"/>
    <s v="BaseLine"/>
    <m/>
    <m/>
    <m/>
    <m/>
    <x v="33"/>
    <x v="3"/>
    <s v="Brazil"/>
    <x v="43"/>
    <n v="-127.20682940222601"/>
  </r>
  <r>
    <s v="BASE"/>
    <s v="BaseLine"/>
    <m/>
    <m/>
    <m/>
    <m/>
    <x v="34"/>
    <x v="0"/>
    <s v="Brazil"/>
    <x v="43"/>
    <n v="0"/>
  </r>
  <r>
    <s v="BASE"/>
    <s v="BaseLine"/>
    <m/>
    <m/>
    <m/>
    <m/>
    <x v="34"/>
    <x v="1"/>
    <s v="Brazil"/>
    <x v="43"/>
    <n v="0"/>
  </r>
  <r>
    <s v="BASE"/>
    <s v="BaseLine"/>
    <m/>
    <m/>
    <m/>
    <m/>
    <x v="34"/>
    <x v="2"/>
    <s v="Brazil"/>
    <x v="43"/>
    <n v="0"/>
  </r>
  <r>
    <s v="BASE"/>
    <s v="BaseLine"/>
    <m/>
    <m/>
    <m/>
    <m/>
    <x v="34"/>
    <x v="3"/>
    <s v="Brazil"/>
    <x v="43"/>
    <n v="0"/>
  </r>
  <r>
    <s v="BASE"/>
    <s v="BaseLine"/>
    <s v="NY"/>
    <m/>
    <m/>
    <m/>
    <x v="35"/>
    <x v="0"/>
    <s v="Brazil"/>
    <x v="43"/>
    <n v="0"/>
  </r>
  <r>
    <s v="BASE"/>
    <s v="BaseLine"/>
    <s v="NY"/>
    <m/>
    <m/>
    <m/>
    <x v="35"/>
    <x v="1"/>
    <s v="Brazil"/>
    <x v="43"/>
    <n v="0"/>
  </r>
  <r>
    <s v="BASE"/>
    <s v="BaseLine"/>
    <s v="NY"/>
    <m/>
    <m/>
    <m/>
    <x v="35"/>
    <x v="2"/>
    <s v="Brazil"/>
    <x v="43"/>
    <n v="0"/>
  </r>
  <r>
    <s v="BASE"/>
    <s v="BaseLine"/>
    <s v="NY"/>
    <m/>
    <m/>
    <m/>
    <x v="35"/>
    <x v="3"/>
    <s v="Brazil"/>
    <x v="43"/>
    <n v="0"/>
  </r>
  <r>
    <s v="BASE"/>
    <s v="BaseLine"/>
    <s v="PL_Dummy"/>
    <m/>
    <m/>
    <m/>
    <x v="36"/>
    <x v="0"/>
    <s v="Brazil"/>
    <x v="43"/>
    <n v="0"/>
  </r>
  <r>
    <s v="BASE"/>
    <s v="BaseLine"/>
    <s v="PL_Dummy"/>
    <m/>
    <m/>
    <m/>
    <x v="36"/>
    <x v="1"/>
    <s v="Brazil"/>
    <x v="43"/>
    <n v="0"/>
  </r>
  <r>
    <s v="BASE"/>
    <s v="BaseLine"/>
    <s v="PL_Dummy"/>
    <m/>
    <m/>
    <m/>
    <x v="36"/>
    <x v="2"/>
    <s v="Brazil"/>
    <x v="43"/>
    <n v="0"/>
  </r>
  <r>
    <s v="BASE"/>
    <s v="BaseLine"/>
    <s v="PL_Dummy"/>
    <m/>
    <m/>
    <m/>
    <x v="36"/>
    <x v="3"/>
    <s v="Brazil"/>
    <x v="43"/>
    <n v="0"/>
  </r>
  <r>
    <s v="BASE"/>
    <s v="BaseLine"/>
    <s v="PL_Dummy"/>
    <m/>
    <m/>
    <m/>
    <x v="37"/>
    <x v="0"/>
    <s v="Brazil"/>
    <x v="43"/>
    <n v="0"/>
  </r>
  <r>
    <s v="BASE"/>
    <s v="BaseLine"/>
    <s v="PL_Dummy"/>
    <m/>
    <m/>
    <m/>
    <x v="37"/>
    <x v="1"/>
    <s v="Brazil"/>
    <x v="43"/>
    <n v="0"/>
  </r>
  <r>
    <s v="BASE"/>
    <s v="BaseLine"/>
    <s v="PL_Dummy"/>
    <m/>
    <m/>
    <m/>
    <x v="37"/>
    <x v="2"/>
    <s v="Brazil"/>
    <x v="43"/>
    <n v="0"/>
  </r>
  <r>
    <s v="BASE"/>
    <s v="BaseLine"/>
    <s v="PL_Dummy"/>
    <m/>
    <m/>
    <m/>
    <x v="37"/>
    <x v="3"/>
    <s v="Brazil"/>
    <x v="43"/>
    <n v="0"/>
  </r>
  <r>
    <s v="BASE"/>
    <s v="BaseLine"/>
    <m/>
    <m/>
    <m/>
    <m/>
    <x v="38"/>
    <x v="0"/>
    <s v="Brazil"/>
    <x v="43"/>
    <n v="0"/>
  </r>
  <r>
    <s v="BASE"/>
    <s v="BaseLine"/>
    <m/>
    <m/>
    <m/>
    <m/>
    <x v="38"/>
    <x v="1"/>
    <s v="Brazil"/>
    <x v="43"/>
    <n v="0"/>
  </r>
  <r>
    <s v="BASE"/>
    <s v="BaseLine"/>
    <m/>
    <m/>
    <m/>
    <m/>
    <x v="38"/>
    <x v="2"/>
    <s v="Brazil"/>
    <x v="43"/>
    <n v="0"/>
  </r>
  <r>
    <s v="BASE"/>
    <s v="BaseLine"/>
    <m/>
    <m/>
    <m/>
    <m/>
    <x v="38"/>
    <x v="3"/>
    <s v="Brazil"/>
    <x v="43"/>
    <n v="0"/>
  </r>
  <r>
    <s v="BASE"/>
    <s v="BaseLine"/>
    <m/>
    <m/>
    <m/>
    <m/>
    <x v="39"/>
    <x v="0"/>
    <s v="Brazil"/>
    <x v="43"/>
    <n v="0"/>
  </r>
  <r>
    <s v="BASE"/>
    <s v="BaseLine"/>
    <m/>
    <m/>
    <m/>
    <m/>
    <x v="39"/>
    <x v="1"/>
    <s v="Brazil"/>
    <x v="43"/>
    <n v="0"/>
  </r>
  <r>
    <s v="BASE"/>
    <s v="BaseLine"/>
    <m/>
    <m/>
    <m/>
    <m/>
    <x v="39"/>
    <x v="2"/>
    <s v="Brazil"/>
    <x v="43"/>
    <n v="0"/>
  </r>
  <r>
    <s v="BASE"/>
    <s v="BaseLine"/>
    <m/>
    <m/>
    <m/>
    <m/>
    <x v="39"/>
    <x v="3"/>
    <s v="Brazil"/>
    <x v="43"/>
    <n v="0"/>
  </r>
  <r>
    <s v="BASE"/>
    <s v="BaseLine"/>
    <s v="PL_Dummy"/>
    <m/>
    <m/>
    <m/>
    <x v="40"/>
    <x v="0"/>
    <s v="Brazil"/>
    <x v="43"/>
    <n v="0"/>
  </r>
  <r>
    <s v="BASE"/>
    <s v="BaseLine"/>
    <s v="PL_Dummy"/>
    <m/>
    <m/>
    <m/>
    <x v="40"/>
    <x v="1"/>
    <s v="Brazil"/>
    <x v="43"/>
    <n v="0"/>
  </r>
  <r>
    <s v="BASE"/>
    <s v="BaseLine"/>
    <s v="PL_Dummy"/>
    <m/>
    <m/>
    <m/>
    <x v="40"/>
    <x v="2"/>
    <s v="Brazil"/>
    <x v="43"/>
    <n v="0"/>
  </r>
  <r>
    <s v="BASE"/>
    <s v="BaseLine"/>
    <s v="PL_Dummy"/>
    <m/>
    <m/>
    <m/>
    <x v="40"/>
    <x v="3"/>
    <s v="Brazil"/>
    <x v="43"/>
    <n v="0"/>
  </r>
  <r>
    <s v="BASE"/>
    <s v="BaseLine"/>
    <m/>
    <m/>
    <m/>
    <m/>
    <x v="41"/>
    <x v="0"/>
    <s v="Brazil"/>
    <x v="43"/>
    <n v="0"/>
  </r>
  <r>
    <s v="BASE"/>
    <s v="BaseLine"/>
    <m/>
    <m/>
    <m/>
    <m/>
    <x v="41"/>
    <x v="1"/>
    <s v="Brazil"/>
    <x v="43"/>
    <n v="0"/>
  </r>
  <r>
    <s v="BASE"/>
    <s v="BaseLine"/>
    <m/>
    <m/>
    <m/>
    <m/>
    <x v="41"/>
    <x v="2"/>
    <s v="Brazil"/>
    <x v="43"/>
    <n v="3501.5053155508499"/>
  </r>
  <r>
    <s v="BASE"/>
    <s v="BaseLine"/>
    <m/>
    <m/>
    <m/>
    <m/>
    <x v="41"/>
    <x v="3"/>
    <s v="Brazil"/>
    <x v="43"/>
    <n v="0"/>
  </r>
  <r>
    <s v="BASE"/>
    <s v="BaseLine"/>
    <m/>
    <m/>
    <m/>
    <m/>
    <x v="42"/>
    <x v="0"/>
    <s v="Brazil"/>
    <x v="43"/>
    <n v="0"/>
  </r>
  <r>
    <s v="BASE"/>
    <s v="BaseLine"/>
    <m/>
    <m/>
    <m/>
    <m/>
    <x v="42"/>
    <x v="1"/>
    <s v="Brazil"/>
    <x v="43"/>
    <n v="0"/>
  </r>
  <r>
    <s v="BASE"/>
    <s v="BaseLine"/>
    <m/>
    <m/>
    <m/>
    <m/>
    <x v="42"/>
    <x v="2"/>
    <s v="Brazil"/>
    <x v="43"/>
    <n v="2767.8546427850201"/>
  </r>
  <r>
    <s v="BASE"/>
    <s v="BaseLine"/>
    <m/>
    <m/>
    <m/>
    <m/>
    <x v="42"/>
    <x v="3"/>
    <s v="Brazil"/>
    <x v="43"/>
    <n v="0"/>
  </r>
  <r>
    <s v="BASE"/>
    <s v="BaseLine"/>
    <m/>
    <m/>
    <m/>
    <m/>
    <x v="43"/>
    <x v="0"/>
    <s v="Brazil"/>
    <x v="43"/>
    <n v="0"/>
  </r>
  <r>
    <s v="BASE"/>
    <s v="BaseLine"/>
    <m/>
    <m/>
    <m/>
    <m/>
    <x v="43"/>
    <x v="1"/>
    <s v="Brazil"/>
    <x v="43"/>
    <n v="0"/>
  </r>
  <r>
    <s v="BASE"/>
    <s v="BaseLine"/>
    <m/>
    <m/>
    <m/>
    <m/>
    <x v="43"/>
    <x v="2"/>
    <s v="Brazil"/>
    <x v="43"/>
    <n v="0"/>
  </r>
  <r>
    <s v="BASE"/>
    <s v="BaseLine"/>
    <m/>
    <m/>
    <m/>
    <m/>
    <x v="43"/>
    <x v="3"/>
    <s v="Brazil"/>
    <x v="43"/>
    <n v="0"/>
  </r>
  <r>
    <s v="INCREMENTAL"/>
    <s v="Media"/>
    <m/>
    <m/>
    <m/>
    <m/>
    <x v="44"/>
    <x v="0"/>
    <s v="Brazil"/>
    <x v="43"/>
    <n v="0"/>
  </r>
  <r>
    <s v="INCREMENTAL"/>
    <s v="Media"/>
    <m/>
    <m/>
    <m/>
    <m/>
    <x v="44"/>
    <x v="1"/>
    <s v="Brazil"/>
    <x v="43"/>
    <n v="0"/>
  </r>
  <r>
    <s v="INCREMENTAL"/>
    <s v="Media"/>
    <m/>
    <m/>
    <m/>
    <m/>
    <x v="44"/>
    <x v="2"/>
    <s v="Brazil"/>
    <x v="43"/>
    <n v="0"/>
  </r>
  <r>
    <s v="INCREMENTAL"/>
    <s v="Media"/>
    <m/>
    <m/>
    <m/>
    <m/>
    <x v="44"/>
    <x v="3"/>
    <s v="Brazil"/>
    <x v="43"/>
    <n v="0"/>
  </r>
  <r>
    <s v="INCREMENTAL"/>
    <s v="Media"/>
    <m/>
    <m/>
    <m/>
    <m/>
    <x v="45"/>
    <x v="0"/>
    <s v="Brazil"/>
    <x v="43"/>
    <n v="0"/>
  </r>
  <r>
    <s v="INCREMENTAL"/>
    <s v="Media"/>
    <m/>
    <m/>
    <m/>
    <m/>
    <x v="45"/>
    <x v="1"/>
    <s v="Brazil"/>
    <x v="43"/>
    <n v="0"/>
  </r>
  <r>
    <s v="INCREMENTAL"/>
    <s v="Media"/>
    <m/>
    <m/>
    <m/>
    <m/>
    <x v="45"/>
    <x v="2"/>
    <s v="Brazil"/>
    <x v="43"/>
    <n v="0"/>
  </r>
  <r>
    <s v="INCREMENTAL"/>
    <s v="Media"/>
    <m/>
    <m/>
    <m/>
    <m/>
    <x v="45"/>
    <x v="3"/>
    <s v="Brazil"/>
    <x v="43"/>
    <n v="0"/>
  </r>
  <r>
    <s v="BASE"/>
    <s v="BaseLine"/>
    <m/>
    <m/>
    <m/>
    <m/>
    <x v="46"/>
    <x v="0"/>
    <s v="Brazil"/>
    <x v="43"/>
    <n v="0"/>
  </r>
  <r>
    <s v="BASE"/>
    <s v="BaseLine"/>
    <m/>
    <m/>
    <m/>
    <m/>
    <x v="46"/>
    <x v="1"/>
    <s v="Brazil"/>
    <x v="43"/>
    <n v="0"/>
  </r>
  <r>
    <s v="BASE"/>
    <s v="BaseLine"/>
    <m/>
    <m/>
    <m/>
    <m/>
    <x v="46"/>
    <x v="2"/>
    <s v="Brazil"/>
    <x v="43"/>
    <n v="0"/>
  </r>
  <r>
    <s v="BASE"/>
    <s v="BaseLine"/>
    <m/>
    <m/>
    <m/>
    <m/>
    <x v="46"/>
    <x v="3"/>
    <s v="Brazil"/>
    <x v="43"/>
    <n v="0"/>
  </r>
  <r>
    <s v="INCREMENTAL"/>
    <s v="Media"/>
    <m/>
    <m/>
    <m/>
    <m/>
    <x v="47"/>
    <x v="0"/>
    <s v="Brazil"/>
    <x v="43"/>
    <n v="0"/>
  </r>
  <r>
    <s v="INCREMENTAL"/>
    <s v="Media"/>
    <m/>
    <m/>
    <m/>
    <m/>
    <x v="47"/>
    <x v="1"/>
    <s v="Brazil"/>
    <x v="43"/>
    <n v="0"/>
  </r>
  <r>
    <s v="INCREMENTAL"/>
    <s v="Media"/>
    <m/>
    <m/>
    <m/>
    <m/>
    <x v="47"/>
    <x v="2"/>
    <s v="Brazil"/>
    <x v="43"/>
    <n v="0"/>
  </r>
  <r>
    <s v="INCREMENTAL"/>
    <s v="Media"/>
    <m/>
    <m/>
    <m/>
    <m/>
    <x v="47"/>
    <x v="3"/>
    <s v="Brazil"/>
    <x v="43"/>
    <n v="0"/>
  </r>
  <r>
    <s v="INCREMENTAL"/>
    <s v="Media"/>
    <m/>
    <m/>
    <m/>
    <m/>
    <x v="48"/>
    <x v="0"/>
    <s v="Brazil"/>
    <x v="43"/>
    <n v="0"/>
  </r>
  <r>
    <s v="INCREMENTAL"/>
    <s v="Media"/>
    <m/>
    <m/>
    <m/>
    <m/>
    <x v="48"/>
    <x v="1"/>
    <s v="Brazil"/>
    <x v="43"/>
    <n v="0"/>
  </r>
  <r>
    <s v="INCREMENTAL"/>
    <s v="Media"/>
    <m/>
    <m/>
    <m/>
    <m/>
    <x v="48"/>
    <x v="2"/>
    <s v="Brazil"/>
    <x v="43"/>
    <n v="0"/>
  </r>
  <r>
    <s v="INCREMENTAL"/>
    <s v="Media"/>
    <m/>
    <m/>
    <m/>
    <m/>
    <x v="48"/>
    <x v="3"/>
    <s v="Brazil"/>
    <x v="43"/>
    <n v="0"/>
  </r>
  <r>
    <s v="INCREMENTAL"/>
    <s v="Media"/>
    <m/>
    <m/>
    <m/>
    <m/>
    <x v="49"/>
    <x v="0"/>
    <s v="Brazil"/>
    <x v="43"/>
    <n v="0"/>
  </r>
  <r>
    <s v="INCREMENTAL"/>
    <s v="Media"/>
    <m/>
    <m/>
    <m/>
    <m/>
    <x v="49"/>
    <x v="1"/>
    <s v="Brazil"/>
    <x v="43"/>
    <n v="0"/>
  </r>
  <r>
    <s v="INCREMENTAL"/>
    <s v="Media"/>
    <m/>
    <m/>
    <m/>
    <m/>
    <x v="49"/>
    <x v="2"/>
    <s v="Brazil"/>
    <x v="43"/>
    <n v="0"/>
  </r>
  <r>
    <s v="INCREMENTAL"/>
    <s v="Media"/>
    <m/>
    <m/>
    <m/>
    <m/>
    <x v="49"/>
    <x v="3"/>
    <s v="Brazil"/>
    <x v="43"/>
    <n v="0"/>
  </r>
  <r>
    <s v="BASE"/>
    <s v="BaseLine"/>
    <m/>
    <m/>
    <m/>
    <m/>
    <x v="50"/>
    <x v="0"/>
    <s v="Brazil"/>
    <x v="43"/>
    <n v="0"/>
  </r>
  <r>
    <s v="BASE"/>
    <s v="BaseLine"/>
    <m/>
    <m/>
    <m/>
    <m/>
    <x v="50"/>
    <x v="1"/>
    <s v="Brazil"/>
    <x v="43"/>
    <n v="0"/>
  </r>
  <r>
    <s v="BASE"/>
    <s v="BaseLine"/>
    <m/>
    <m/>
    <m/>
    <m/>
    <x v="50"/>
    <x v="2"/>
    <s v="Brazil"/>
    <x v="43"/>
    <n v="0"/>
  </r>
  <r>
    <s v="BASE"/>
    <s v="BaseLine"/>
    <m/>
    <m/>
    <m/>
    <m/>
    <x v="50"/>
    <x v="3"/>
    <s v="Brazil"/>
    <x v="43"/>
    <n v="0"/>
  </r>
  <r>
    <s v="BASE"/>
    <s v="BaseLine"/>
    <m/>
    <m/>
    <m/>
    <m/>
    <x v="51"/>
    <x v="0"/>
    <s v="Brazil"/>
    <x v="43"/>
    <n v="0"/>
  </r>
  <r>
    <s v="BASE"/>
    <s v="BaseLine"/>
    <m/>
    <m/>
    <m/>
    <m/>
    <x v="51"/>
    <x v="1"/>
    <s v="Brazil"/>
    <x v="43"/>
    <n v="0"/>
  </r>
  <r>
    <s v="BASE"/>
    <s v="BaseLine"/>
    <m/>
    <m/>
    <m/>
    <m/>
    <x v="51"/>
    <x v="2"/>
    <s v="Brazil"/>
    <x v="43"/>
    <n v="0"/>
  </r>
  <r>
    <s v="BASE"/>
    <s v="BaseLine"/>
    <m/>
    <m/>
    <m/>
    <m/>
    <x v="51"/>
    <x v="3"/>
    <s v="Brazil"/>
    <x v="43"/>
    <n v="0"/>
  </r>
  <r>
    <s v="INCREMENTAL"/>
    <s v="Media"/>
    <m/>
    <m/>
    <m/>
    <m/>
    <x v="52"/>
    <x v="0"/>
    <s v="Brazil"/>
    <x v="43"/>
    <n v="0"/>
  </r>
  <r>
    <s v="INCREMENTAL"/>
    <s v="Media"/>
    <m/>
    <m/>
    <m/>
    <m/>
    <x v="52"/>
    <x v="1"/>
    <s v="Brazil"/>
    <x v="43"/>
    <n v="0"/>
  </r>
  <r>
    <s v="INCREMENTAL"/>
    <s v="Media"/>
    <m/>
    <m/>
    <m/>
    <m/>
    <x v="52"/>
    <x v="2"/>
    <s v="Brazil"/>
    <x v="43"/>
    <n v="0"/>
  </r>
  <r>
    <s v="INCREMENTAL"/>
    <s v="Media"/>
    <m/>
    <m/>
    <m/>
    <m/>
    <x v="52"/>
    <x v="3"/>
    <s v="Brazil"/>
    <x v="43"/>
    <n v="0"/>
  </r>
  <r>
    <s v="BASE"/>
    <s v="BaseLine"/>
    <m/>
    <m/>
    <m/>
    <m/>
    <x v="53"/>
    <x v="0"/>
    <s v="Brazil"/>
    <x v="43"/>
    <n v="-106.896217564167"/>
  </r>
  <r>
    <s v="BASE"/>
    <s v="BaseLine"/>
    <m/>
    <m/>
    <m/>
    <m/>
    <x v="53"/>
    <x v="1"/>
    <s v="Brazil"/>
    <x v="43"/>
    <n v="-78.280676091196398"/>
  </r>
  <r>
    <s v="BASE"/>
    <s v="BaseLine"/>
    <m/>
    <m/>
    <m/>
    <m/>
    <x v="53"/>
    <x v="2"/>
    <s v="Brazil"/>
    <x v="43"/>
    <n v="-146.06866894502201"/>
  </r>
  <r>
    <s v="BASE"/>
    <s v="BaseLine"/>
    <m/>
    <m/>
    <m/>
    <m/>
    <x v="53"/>
    <x v="3"/>
    <s v="Brazil"/>
    <x v="43"/>
    <n v="-77.324862227164999"/>
  </r>
  <r>
    <s v="BASE"/>
    <s v="BaseLine"/>
    <m/>
    <m/>
    <m/>
    <m/>
    <x v="54"/>
    <x v="0"/>
    <s v="Brazil"/>
    <x v="43"/>
    <n v="-508.66884939919299"/>
  </r>
  <r>
    <s v="BASE"/>
    <s v="BaseLine"/>
    <m/>
    <m/>
    <m/>
    <m/>
    <x v="54"/>
    <x v="1"/>
    <s v="Brazil"/>
    <x v="43"/>
    <n v="-2538.9664014545901"/>
  </r>
  <r>
    <s v="BASE"/>
    <s v="BaseLine"/>
    <m/>
    <m/>
    <m/>
    <m/>
    <x v="54"/>
    <x v="2"/>
    <s v="Brazil"/>
    <x v="43"/>
    <n v="-2755.6134643646201"/>
  </r>
  <r>
    <s v="BASE"/>
    <s v="BaseLine"/>
    <m/>
    <m/>
    <m/>
    <m/>
    <x v="54"/>
    <x v="3"/>
    <s v="Brazil"/>
    <x v="43"/>
    <n v="-491.21681486721297"/>
  </r>
  <r>
    <s v="INCREMENTAL"/>
    <s v="Media"/>
    <m/>
    <m/>
    <m/>
    <m/>
    <x v="0"/>
    <x v="0"/>
    <s v="Brazil"/>
    <x v="44"/>
    <n v="0"/>
  </r>
  <r>
    <s v="INCREMENTAL"/>
    <s v="Media"/>
    <m/>
    <m/>
    <m/>
    <m/>
    <x v="0"/>
    <x v="1"/>
    <s v="Brazil"/>
    <x v="44"/>
    <n v="0"/>
  </r>
  <r>
    <s v="INCREMENTAL"/>
    <s v="Media"/>
    <m/>
    <m/>
    <m/>
    <m/>
    <x v="0"/>
    <x v="2"/>
    <s v="Brazil"/>
    <x v="44"/>
    <n v="0"/>
  </r>
  <r>
    <s v="INCREMENTAL"/>
    <s v="Media"/>
    <m/>
    <m/>
    <m/>
    <m/>
    <x v="0"/>
    <x v="3"/>
    <s v="Brazil"/>
    <x v="44"/>
    <n v="0"/>
  </r>
  <r>
    <s v="INCREMENTAL"/>
    <s v="Media"/>
    <m/>
    <m/>
    <m/>
    <m/>
    <x v="1"/>
    <x v="0"/>
    <s v="Brazil"/>
    <x v="44"/>
    <n v="0"/>
  </r>
  <r>
    <s v="INCREMENTAL"/>
    <s v="Media"/>
    <m/>
    <m/>
    <m/>
    <m/>
    <x v="1"/>
    <x v="1"/>
    <s v="Brazil"/>
    <x v="44"/>
    <n v="0"/>
  </r>
  <r>
    <s v="INCREMENTAL"/>
    <s v="Media"/>
    <m/>
    <m/>
    <m/>
    <m/>
    <x v="1"/>
    <x v="2"/>
    <s v="Brazil"/>
    <x v="44"/>
    <n v="0"/>
  </r>
  <r>
    <s v="INCREMENTAL"/>
    <s v="Media"/>
    <m/>
    <m/>
    <m/>
    <m/>
    <x v="1"/>
    <x v="3"/>
    <s v="Brazil"/>
    <x v="44"/>
    <n v="0"/>
  </r>
  <r>
    <s v="INCREMENTAL"/>
    <s v="Media"/>
    <m/>
    <m/>
    <m/>
    <m/>
    <x v="2"/>
    <x v="0"/>
    <s v="Brazil"/>
    <x v="44"/>
    <n v="0"/>
  </r>
  <r>
    <s v="INCREMENTAL"/>
    <s v="Media"/>
    <m/>
    <m/>
    <m/>
    <m/>
    <x v="2"/>
    <x v="1"/>
    <s v="Brazil"/>
    <x v="44"/>
    <n v="0"/>
  </r>
  <r>
    <s v="INCREMENTAL"/>
    <s v="Media"/>
    <m/>
    <m/>
    <m/>
    <m/>
    <x v="2"/>
    <x v="2"/>
    <s v="Brazil"/>
    <x v="44"/>
    <n v="0"/>
  </r>
  <r>
    <s v="INCREMENTAL"/>
    <s v="Media"/>
    <m/>
    <m/>
    <m/>
    <m/>
    <x v="2"/>
    <x v="3"/>
    <s v="Brazil"/>
    <x v="44"/>
    <n v="0"/>
  </r>
  <r>
    <s v="BASE"/>
    <s v="BaseLine"/>
    <m/>
    <m/>
    <m/>
    <m/>
    <x v="3"/>
    <x v="0"/>
    <s v="Brazil"/>
    <x v="44"/>
    <n v="0"/>
  </r>
  <r>
    <s v="BASE"/>
    <s v="BaseLine"/>
    <m/>
    <m/>
    <m/>
    <m/>
    <x v="3"/>
    <x v="1"/>
    <s v="Brazil"/>
    <x v="44"/>
    <n v="0"/>
  </r>
  <r>
    <s v="BASE"/>
    <s v="BaseLine"/>
    <m/>
    <m/>
    <m/>
    <m/>
    <x v="3"/>
    <x v="2"/>
    <s v="Brazil"/>
    <x v="44"/>
    <n v="0"/>
  </r>
  <r>
    <s v="BASE"/>
    <s v="BaseLine"/>
    <m/>
    <m/>
    <m/>
    <m/>
    <x v="3"/>
    <x v="3"/>
    <s v="Brazil"/>
    <x v="44"/>
    <n v="0"/>
  </r>
  <r>
    <s v="BASE"/>
    <s v="BaseLine"/>
    <m/>
    <m/>
    <m/>
    <m/>
    <x v="4"/>
    <x v="0"/>
    <s v="Brazil"/>
    <x v="44"/>
    <n v="-1127.2089531301799"/>
  </r>
  <r>
    <s v="BASE"/>
    <s v="BaseLine"/>
    <m/>
    <m/>
    <m/>
    <m/>
    <x v="4"/>
    <x v="1"/>
    <s v="Brazil"/>
    <x v="44"/>
    <n v="0"/>
  </r>
  <r>
    <s v="BASE"/>
    <s v="BaseLine"/>
    <m/>
    <m/>
    <m/>
    <m/>
    <x v="4"/>
    <x v="2"/>
    <s v="Brazil"/>
    <x v="44"/>
    <n v="0"/>
  </r>
  <r>
    <s v="BASE"/>
    <s v="BaseLine"/>
    <m/>
    <m/>
    <m/>
    <m/>
    <x v="4"/>
    <x v="3"/>
    <s v="Brazil"/>
    <x v="44"/>
    <n v="0"/>
  </r>
  <r>
    <s v="BASE"/>
    <s v="BaseLine"/>
    <m/>
    <m/>
    <m/>
    <m/>
    <x v="5"/>
    <x v="0"/>
    <s v="Brazil"/>
    <x v="44"/>
    <n v="0"/>
  </r>
  <r>
    <s v="BASE"/>
    <s v="BaseLine"/>
    <m/>
    <m/>
    <m/>
    <m/>
    <x v="5"/>
    <x v="1"/>
    <s v="Brazil"/>
    <x v="44"/>
    <n v="0"/>
  </r>
  <r>
    <s v="BASE"/>
    <s v="BaseLine"/>
    <m/>
    <m/>
    <m/>
    <m/>
    <x v="5"/>
    <x v="2"/>
    <s v="Brazil"/>
    <x v="44"/>
    <n v="0"/>
  </r>
  <r>
    <s v="BASE"/>
    <s v="BaseLine"/>
    <m/>
    <m/>
    <m/>
    <m/>
    <x v="5"/>
    <x v="3"/>
    <s v="Brazil"/>
    <x v="44"/>
    <n v="0"/>
  </r>
  <r>
    <s v="BASE"/>
    <s v="BaseLine"/>
    <m/>
    <m/>
    <m/>
    <m/>
    <x v="6"/>
    <x v="0"/>
    <s v="Brazil"/>
    <x v="44"/>
    <n v="0"/>
  </r>
  <r>
    <s v="BASE"/>
    <s v="BaseLine"/>
    <m/>
    <m/>
    <m/>
    <m/>
    <x v="6"/>
    <x v="1"/>
    <s v="Brazil"/>
    <x v="44"/>
    <n v="0"/>
  </r>
  <r>
    <s v="BASE"/>
    <s v="BaseLine"/>
    <m/>
    <m/>
    <m/>
    <m/>
    <x v="6"/>
    <x v="2"/>
    <s v="Brazil"/>
    <x v="44"/>
    <n v="0"/>
  </r>
  <r>
    <s v="BASE"/>
    <s v="BaseLine"/>
    <m/>
    <m/>
    <m/>
    <m/>
    <x v="6"/>
    <x v="3"/>
    <s v="Brazil"/>
    <x v="44"/>
    <n v="0"/>
  </r>
  <r>
    <s v="BASE"/>
    <s v="BaseLine"/>
    <m/>
    <m/>
    <m/>
    <m/>
    <x v="7"/>
    <x v="0"/>
    <s v="Brazil"/>
    <x v="44"/>
    <n v="1524.4336587599"/>
  </r>
  <r>
    <s v="BASE"/>
    <s v="BaseLine"/>
    <m/>
    <m/>
    <m/>
    <m/>
    <x v="7"/>
    <x v="1"/>
    <s v="Brazil"/>
    <x v="44"/>
    <n v="0"/>
  </r>
  <r>
    <s v="BASE"/>
    <s v="BaseLine"/>
    <m/>
    <m/>
    <m/>
    <m/>
    <x v="7"/>
    <x v="2"/>
    <s v="Brazil"/>
    <x v="44"/>
    <n v="0"/>
  </r>
  <r>
    <s v="BASE"/>
    <s v="BaseLine"/>
    <m/>
    <m/>
    <m/>
    <m/>
    <x v="7"/>
    <x v="3"/>
    <s v="Brazil"/>
    <x v="44"/>
    <n v="0"/>
  </r>
  <r>
    <s v="BASE"/>
    <s v="BaseLine"/>
    <m/>
    <m/>
    <m/>
    <m/>
    <x v="8"/>
    <x v="0"/>
    <s v="Brazil"/>
    <x v="44"/>
    <n v="1068.05296211671"/>
  </r>
  <r>
    <s v="BASE"/>
    <s v="BaseLine"/>
    <m/>
    <m/>
    <m/>
    <m/>
    <x v="8"/>
    <x v="1"/>
    <s v="Brazil"/>
    <x v="44"/>
    <n v="0"/>
  </r>
  <r>
    <s v="BASE"/>
    <s v="BaseLine"/>
    <m/>
    <m/>
    <m/>
    <m/>
    <x v="8"/>
    <x v="2"/>
    <s v="Brazil"/>
    <x v="44"/>
    <n v="0"/>
  </r>
  <r>
    <s v="BASE"/>
    <s v="BaseLine"/>
    <m/>
    <m/>
    <m/>
    <m/>
    <x v="8"/>
    <x v="3"/>
    <s v="Brazil"/>
    <x v="44"/>
    <n v="0"/>
  </r>
  <r>
    <s v="INCREMENTAL"/>
    <s v="Media"/>
    <m/>
    <m/>
    <m/>
    <m/>
    <x v="9"/>
    <x v="0"/>
    <s v="Brazil"/>
    <x v="44"/>
    <n v="0"/>
  </r>
  <r>
    <s v="INCREMENTAL"/>
    <s v="Media"/>
    <m/>
    <m/>
    <m/>
    <m/>
    <x v="9"/>
    <x v="1"/>
    <s v="Brazil"/>
    <x v="44"/>
    <n v="0"/>
  </r>
  <r>
    <s v="INCREMENTAL"/>
    <s v="Media"/>
    <m/>
    <m/>
    <m/>
    <m/>
    <x v="9"/>
    <x v="2"/>
    <s v="Brazil"/>
    <x v="44"/>
    <n v="0"/>
  </r>
  <r>
    <s v="INCREMENTAL"/>
    <s v="Media"/>
    <m/>
    <m/>
    <m/>
    <m/>
    <x v="9"/>
    <x v="3"/>
    <s v="Brazil"/>
    <x v="44"/>
    <n v="0"/>
  </r>
  <r>
    <s v="BASE"/>
    <s v="Price"/>
    <m/>
    <m/>
    <m/>
    <m/>
    <x v="10"/>
    <x v="0"/>
    <s v="Brazil"/>
    <x v="44"/>
    <n v="-1312.0200649115"/>
  </r>
  <r>
    <s v="BASE"/>
    <s v="Price"/>
    <m/>
    <m/>
    <m/>
    <m/>
    <x v="10"/>
    <x v="1"/>
    <s v="Brazil"/>
    <x v="44"/>
    <n v="0"/>
  </r>
  <r>
    <s v="BASE"/>
    <s v="Price"/>
    <m/>
    <m/>
    <m/>
    <m/>
    <x v="10"/>
    <x v="2"/>
    <s v="Brazil"/>
    <x v="44"/>
    <n v="0"/>
  </r>
  <r>
    <s v="BASE"/>
    <s v="Price"/>
    <m/>
    <m/>
    <m/>
    <m/>
    <x v="10"/>
    <x v="3"/>
    <s v="Brazil"/>
    <x v="44"/>
    <n v="0"/>
  </r>
  <r>
    <s v="BASE"/>
    <s v="Price"/>
    <m/>
    <m/>
    <m/>
    <m/>
    <x v="11"/>
    <x v="0"/>
    <s v="Brazil"/>
    <x v="44"/>
    <n v="0"/>
  </r>
  <r>
    <s v="BASE"/>
    <s v="Price"/>
    <m/>
    <m/>
    <m/>
    <m/>
    <x v="11"/>
    <x v="1"/>
    <s v="Brazil"/>
    <x v="44"/>
    <n v="0"/>
  </r>
  <r>
    <s v="BASE"/>
    <s v="Price"/>
    <m/>
    <m/>
    <m/>
    <m/>
    <x v="11"/>
    <x v="2"/>
    <s v="Brazil"/>
    <x v="44"/>
    <n v="0"/>
  </r>
  <r>
    <s v="BASE"/>
    <s v="Price"/>
    <m/>
    <m/>
    <m/>
    <m/>
    <x v="11"/>
    <x v="3"/>
    <s v="Brazil"/>
    <x v="44"/>
    <n v="0"/>
  </r>
  <r>
    <s v="BASE"/>
    <s v="BaseLine"/>
    <m/>
    <m/>
    <m/>
    <m/>
    <x v="12"/>
    <x v="0"/>
    <s v="Brazil"/>
    <x v="44"/>
    <n v="415.21402580137499"/>
  </r>
  <r>
    <s v="BASE"/>
    <s v="BaseLine"/>
    <m/>
    <m/>
    <m/>
    <m/>
    <x v="12"/>
    <x v="1"/>
    <s v="Brazil"/>
    <x v="44"/>
    <n v="748.53033406583597"/>
  </r>
  <r>
    <s v="BASE"/>
    <s v="BaseLine"/>
    <m/>
    <m/>
    <m/>
    <m/>
    <x v="12"/>
    <x v="2"/>
    <s v="Brazil"/>
    <x v="44"/>
    <n v="917.66010802955498"/>
  </r>
  <r>
    <s v="BASE"/>
    <s v="BaseLine"/>
    <m/>
    <m/>
    <m/>
    <m/>
    <x v="12"/>
    <x v="3"/>
    <s v="Brazil"/>
    <x v="44"/>
    <n v="24.3052310691968"/>
  </r>
  <r>
    <s v="INCREMENTAL"/>
    <s v="Media"/>
    <m/>
    <m/>
    <m/>
    <m/>
    <x v="13"/>
    <x v="0"/>
    <s v="Brazil"/>
    <x v="44"/>
    <n v="314.71618983581402"/>
  </r>
  <r>
    <s v="INCREMENTAL"/>
    <s v="Media"/>
    <m/>
    <m/>
    <m/>
    <m/>
    <x v="13"/>
    <x v="1"/>
    <s v="Brazil"/>
    <x v="44"/>
    <n v="389.87035503653902"/>
  </r>
  <r>
    <s v="INCREMENTAL"/>
    <s v="Media"/>
    <m/>
    <m/>
    <m/>
    <m/>
    <x v="13"/>
    <x v="2"/>
    <s v="Brazil"/>
    <x v="44"/>
    <n v="346.53129231242002"/>
  </r>
  <r>
    <s v="INCREMENTAL"/>
    <s v="Media"/>
    <m/>
    <m/>
    <m/>
    <m/>
    <x v="13"/>
    <x v="3"/>
    <s v="Brazil"/>
    <x v="44"/>
    <n v="0"/>
  </r>
  <r>
    <s v="INCREMENTAL"/>
    <s v="Media"/>
    <m/>
    <m/>
    <m/>
    <m/>
    <x v="14"/>
    <x v="0"/>
    <s v="Brazil"/>
    <x v="44"/>
    <n v="0"/>
  </r>
  <r>
    <s v="INCREMENTAL"/>
    <s v="Media"/>
    <m/>
    <m/>
    <m/>
    <m/>
    <x v="14"/>
    <x v="1"/>
    <s v="Brazil"/>
    <x v="44"/>
    <n v="0"/>
  </r>
  <r>
    <s v="INCREMENTAL"/>
    <s v="Media"/>
    <m/>
    <m/>
    <m/>
    <m/>
    <x v="14"/>
    <x v="2"/>
    <s v="Brazil"/>
    <x v="44"/>
    <n v="0"/>
  </r>
  <r>
    <s v="INCREMENTAL"/>
    <s v="Media"/>
    <m/>
    <m/>
    <m/>
    <m/>
    <x v="14"/>
    <x v="3"/>
    <s v="Brazil"/>
    <x v="44"/>
    <n v="0"/>
  </r>
  <r>
    <s v="INCREMENTAL"/>
    <s v="Media"/>
    <m/>
    <m/>
    <m/>
    <m/>
    <x v="15"/>
    <x v="0"/>
    <s v="Brazil"/>
    <x v="44"/>
    <n v="15.3916710672663"/>
  </r>
  <r>
    <s v="INCREMENTAL"/>
    <s v="Media"/>
    <m/>
    <m/>
    <m/>
    <m/>
    <x v="15"/>
    <x v="1"/>
    <s v="Brazil"/>
    <x v="44"/>
    <n v="14.2435087316044"/>
  </r>
  <r>
    <s v="INCREMENTAL"/>
    <s v="Media"/>
    <m/>
    <m/>
    <m/>
    <m/>
    <x v="15"/>
    <x v="2"/>
    <s v="Brazil"/>
    <x v="44"/>
    <n v="9.7166819372230897"/>
  </r>
  <r>
    <s v="INCREMENTAL"/>
    <s v="Media"/>
    <m/>
    <m/>
    <m/>
    <m/>
    <x v="15"/>
    <x v="3"/>
    <s v="Brazil"/>
    <x v="44"/>
    <n v="0"/>
  </r>
  <r>
    <s v="INCREMENTAL"/>
    <s v="Media"/>
    <m/>
    <m/>
    <m/>
    <m/>
    <x v="16"/>
    <x v="0"/>
    <s v="Brazil"/>
    <x v="44"/>
    <n v="0"/>
  </r>
  <r>
    <s v="INCREMENTAL"/>
    <s v="Media"/>
    <m/>
    <m/>
    <m/>
    <m/>
    <x v="16"/>
    <x v="1"/>
    <s v="Brazil"/>
    <x v="44"/>
    <n v="0"/>
  </r>
  <r>
    <s v="INCREMENTAL"/>
    <s v="Media"/>
    <m/>
    <m/>
    <m/>
    <m/>
    <x v="16"/>
    <x v="2"/>
    <s v="Brazil"/>
    <x v="44"/>
    <n v="0"/>
  </r>
  <r>
    <s v="INCREMENTAL"/>
    <s v="Media"/>
    <m/>
    <m/>
    <m/>
    <m/>
    <x v="16"/>
    <x v="3"/>
    <s v="Brazil"/>
    <x v="44"/>
    <n v="0"/>
  </r>
  <r>
    <s v="INCREMENTAL"/>
    <s v="Media"/>
    <m/>
    <m/>
    <m/>
    <m/>
    <x v="17"/>
    <x v="0"/>
    <s v="Brazil"/>
    <x v="44"/>
    <n v="567.51470707100304"/>
  </r>
  <r>
    <s v="INCREMENTAL"/>
    <s v="Media"/>
    <m/>
    <m/>
    <m/>
    <m/>
    <x v="17"/>
    <x v="1"/>
    <s v="Brazil"/>
    <x v="44"/>
    <n v="347.97758103331"/>
  </r>
  <r>
    <s v="INCREMENTAL"/>
    <s v="Media"/>
    <m/>
    <m/>
    <m/>
    <m/>
    <x v="17"/>
    <x v="2"/>
    <s v="Brazil"/>
    <x v="44"/>
    <n v="349.24961656332499"/>
  </r>
  <r>
    <s v="INCREMENTAL"/>
    <s v="Media"/>
    <m/>
    <m/>
    <m/>
    <m/>
    <x v="17"/>
    <x v="3"/>
    <s v="Brazil"/>
    <x v="44"/>
    <n v="0"/>
  </r>
  <r>
    <s v="INCREMENTAL"/>
    <s v="Media"/>
    <m/>
    <m/>
    <m/>
    <m/>
    <x v="18"/>
    <x v="0"/>
    <s v="Brazil"/>
    <x v="44"/>
    <n v="0"/>
  </r>
  <r>
    <s v="INCREMENTAL"/>
    <s v="Media"/>
    <m/>
    <m/>
    <m/>
    <m/>
    <x v="18"/>
    <x v="1"/>
    <s v="Brazil"/>
    <x v="44"/>
    <n v="0"/>
  </r>
  <r>
    <s v="INCREMENTAL"/>
    <s v="Media"/>
    <m/>
    <m/>
    <m/>
    <m/>
    <x v="18"/>
    <x v="2"/>
    <s v="Brazil"/>
    <x v="44"/>
    <n v="0"/>
  </r>
  <r>
    <s v="INCREMENTAL"/>
    <s v="Media"/>
    <m/>
    <m/>
    <m/>
    <m/>
    <x v="18"/>
    <x v="3"/>
    <s v="Brazil"/>
    <x v="44"/>
    <n v="0"/>
  </r>
  <r>
    <s v="INCREMENTAL"/>
    <s v="Media"/>
    <m/>
    <m/>
    <m/>
    <m/>
    <x v="19"/>
    <x v="0"/>
    <s v="Brazil"/>
    <x v="44"/>
    <n v="477.682432140385"/>
  </r>
  <r>
    <s v="INCREMENTAL"/>
    <s v="Media"/>
    <m/>
    <m/>
    <m/>
    <m/>
    <x v="19"/>
    <x v="1"/>
    <s v="Brazil"/>
    <x v="44"/>
    <n v="543.184113441161"/>
  </r>
  <r>
    <s v="INCREMENTAL"/>
    <s v="Media"/>
    <m/>
    <m/>
    <m/>
    <m/>
    <x v="19"/>
    <x v="2"/>
    <s v="Brazil"/>
    <x v="44"/>
    <n v="512.213120298425"/>
  </r>
  <r>
    <s v="INCREMENTAL"/>
    <s v="Media"/>
    <m/>
    <m/>
    <m/>
    <m/>
    <x v="19"/>
    <x v="3"/>
    <s v="Brazil"/>
    <x v="44"/>
    <n v="0"/>
  </r>
  <r>
    <s v="INCREMENTAL"/>
    <s v="Media"/>
    <m/>
    <m/>
    <m/>
    <m/>
    <x v="20"/>
    <x v="0"/>
    <s v="Brazil"/>
    <x v="44"/>
    <n v="0"/>
  </r>
  <r>
    <s v="INCREMENTAL"/>
    <s v="Media"/>
    <m/>
    <m/>
    <m/>
    <m/>
    <x v="20"/>
    <x v="1"/>
    <s v="Brazil"/>
    <x v="44"/>
    <n v="0"/>
  </r>
  <r>
    <s v="INCREMENTAL"/>
    <s v="Media"/>
    <m/>
    <m/>
    <m/>
    <m/>
    <x v="20"/>
    <x v="2"/>
    <s v="Brazil"/>
    <x v="44"/>
    <n v="0"/>
  </r>
  <r>
    <s v="INCREMENTAL"/>
    <s v="Media"/>
    <m/>
    <m/>
    <m/>
    <m/>
    <x v="20"/>
    <x v="3"/>
    <s v="Brazil"/>
    <x v="44"/>
    <n v="0"/>
  </r>
  <r>
    <s v="INCREMENTAL"/>
    <s v="Media"/>
    <m/>
    <m/>
    <m/>
    <m/>
    <x v="21"/>
    <x v="0"/>
    <s v="Brazil"/>
    <x v="44"/>
    <n v="268.75815412262898"/>
  </r>
  <r>
    <s v="INCREMENTAL"/>
    <s v="Media"/>
    <m/>
    <m/>
    <m/>
    <m/>
    <x v="21"/>
    <x v="1"/>
    <s v="Brazil"/>
    <x v="44"/>
    <n v="262.48382342340301"/>
  </r>
  <r>
    <s v="INCREMENTAL"/>
    <s v="Media"/>
    <m/>
    <m/>
    <m/>
    <m/>
    <x v="21"/>
    <x v="2"/>
    <s v="Brazil"/>
    <x v="44"/>
    <n v="248.995249853926"/>
  </r>
  <r>
    <s v="INCREMENTAL"/>
    <s v="Media"/>
    <m/>
    <m/>
    <m/>
    <m/>
    <x v="21"/>
    <x v="3"/>
    <s v="Brazil"/>
    <x v="44"/>
    <n v="0"/>
  </r>
  <r>
    <s v="INCREMENTAL"/>
    <s v="Media"/>
    <m/>
    <m/>
    <m/>
    <m/>
    <x v="22"/>
    <x v="0"/>
    <s v="Brazil"/>
    <x v="44"/>
    <n v="0"/>
  </r>
  <r>
    <s v="INCREMENTAL"/>
    <s v="Media"/>
    <m/>
    <m/>
    <m/>
    <m/>
    <x v="22"/>
    <x v="1"/>
    <s v="Brazil"/>
    <x v="44"/>
    <n v="0"/>
  </r>
  <r>
    <s v="INCREMENTAL"/>
    <s v="Media"/>
    <m/>
    <m/>
    <m/>
    <m/>
    <x v="22"/>
    <x v="2"/>
    <s v="Brazil"/>
    <x v="44"/>
    <n v="0"/>
  </r>
  <r>
    <s v="INCREMENTAL"/>
    <s v="Media"/>
    <m/>
    <m/>
    <m/>
    <m/>
    <x v="22"/>
    <x v="3"/>
    <s v="Brazil"/>
    <x v="44"/>
    <n v="0"/>
  </r>
  <r>
    <s v="INCREMENTAL"/>
    <s v="Media"/>
    <m/>
    <m/>
    <m/>
    <m/>
    <x v="23"/>
    <x v="0"/>
    <s v="Brazil"/>
    <x v="44"/>
    <n v="0"/>
  </r>
  <r>
    <s v="INCREMENTAL"/>
    <s v="Media"/>
    <m/>
    <m/>
    <m/>
    <m/>
    <x v="23"/>
    <x v="1"/>
    <s v="Brazil"/>
    <x v="44"/>
    <n v="0"/>
  </r>
  <r>
    <s v="INCREMENTAL"/>
    <s v="Media"/>
    <m/>
    <m/>
    <m/>
    <m/>
    <x v="23"/>
    <x v="2"/>
    <s v="Brazil"/>
    <x v="44"/>
    <n v="0"/>
  </r>
  <r>
    <s v="INCREMENTAL"/>
    <s v="Media"/>
    <m/>
    <m/>
    <m/>
    <m/>
    <x v="23"/>
    <x v="3"/>
    <s v="Brazil"/>
    <x v="44"/>
    <n v="0"/>
  </r>
  <r>
    <s v="INCREMENTAL"/>
    <s v="Media"/>
    <m/>
    <m/>
    <m/>
    <m/>
    <x v="24"/>
    <x v="0"/>
    <s v="Brazil"/>
    <x v="44"/>
    <n v="0"/>
  </r>
  <r>
    <s v="INCREMENTAL"/>
    <s v="Media"/>
    <m/>
    <m/>
    <m/>
    <m/>
    <x v="24"/>
    <x v="1"/>
    <s v="Brazil"/>
    <x v="44"/>
    <n v="0"/>
  </r>
  <r>
    <s v="INCREMENTAL"/>
    <s v="Media"/>
    <m/>
    <m/>
    <m/>
    <m/>
    <x v="24"/>
    <x v="2"/>
    <s v="Brazil"/>
    <x v="44"/>
    <n v="0"/>
  </r>
  <r>
    <s v="INCREMENTAL"/>
    <s v="Media"/>
    <m/>
    <m/>
    <m/>
    <m/>
    <x v="24"/>
    <x v="3"/>
    <s v="Brazil"/>
    <x v="44"/>
    <n v="0"/>
  </r>
  <r>
    <s v="BASE"/>
    <s v="BaseLine"/>
    <m/>
    <m/>
    <m/>
    <m/>
    <x v="25"/>
    <x v="0"/>
    <s v="Brazil"/>
    <x v="44"/>
    <n v="0"/>
  </r>
  <r>
    <s v="BASE"/>
    <s v="BaseLine"/>
    <m/>
    <m/>
    <m/>
    <m/>
    <x v="25"/>
    <x v="1"/>
    <s v="Brazil"/>
    <x v="44"/>
    <n v="385.28891623649099"/>
  </r>
  <r>
    <s v="BASE"/>
    <s v="BaseLine"/>
    <m/>
    <m/>
    <m/>
    <m/>
    <x v="25"/>
    <x v="2"/>
    <s v="Brazil"/>
    <x v="44"/>
    <n v="0"/>
  </r>
  <r>
    <s v="BASE"/>
    <s v="BaseLine"/>
    <m/>
    <m/>
    <m/>
    <m/>
    <x v="25"/>
    <x v="3"/>
    <s v="Brazil"/>
    <x v="44"/>
    <n v="0"/>
  </r>
  <r>
    <s v="BASE"/>
    <s v="BaseLine"/>
    <m/>
    <m/>
    <m/>
    <m/>
    <x v="26"/>
    <x v="0"/>
    <s v="Brazil"/>
    <x v="44"/>
    <n v="0"/>
  </r>
  <r>
    <s v="BASE"/>
    <s v="BaseLine"/>
    <m/>
    <m/>
    <m/>
    <m/>
    <x v="26"/>
    <x v="1"/>
    <s v="Brazil"/>
    <x v="44"/>
    <n v="0"/>
  </r>
  <r>
    <s v="BASE"/>
    <s v="BaseLine"/>
    <m/>
    <m/>
    <m/>
    <m/>
    <x v="26"/>
    <x v="2"/>
    <s v="Brazil"/>
    <x v="44"/>
    <n v="0"/>
  </r>
  <r>
    <s v="BASE"/>
    <s v="BaseLine"/>
    <m/>
    <m/>
    <m/>
    <m/>
    <x v="26"/>
    <x v="3"/>
    <s v="Brazil"/>
    <x v="44"/>
    <n v="0"/>
  </r>
  <r>
    <s v="INCREMENTAL"/>
    <s v="Media"/>
    <m/>
    <m/>
    <m/>
    <m/>
    <x v="27"/>
    <x v="0"/>
    <s v="Brazil"/>
    <x v="44"/>
    <n v="0"/>
  </r>
  <r>
    <s v="INCREMENTAL"/>
    <s v="Media"/>
    <m/>
    <m/>
    <m/>
    <m/>
    <x v="27"/>
    <x v="1"/>
    <s v="Brazil"/>
    <x v="44"/>
    <n v="0"/>
  </r>
  <r>
    <s v="INCREMENTAL"/>
    <s v="Media"/>
    <m/>
    <m/>
    <m/>
    <m/>
    <x v="27"/>
    <x v="2"/>
    <s v="Brazil"/>
    <x v="44"/>
    <n v="0"/>
  </r>
  <r>
    <s v="INCREMENTAL"/>
    <s v="Media"/>
    <m/>
    <m/>
    <m/>
    <m/>
    <x v="27"/>
    <x v="3"/>
    <s v="Brazil"/>
    <x v="44"/>
    <n v="0"/>
  </r>
  <r>
    <s v="INCREMENTAL"/>
    <s v="Media"/>
    <m/>
    <m/>
    <m/>
    <m/>
    <x v="28"/>
    <x v="0"/>
    <s v="Brazil"/>
    <x v="44"/>
    <n v="0"/>
  </r>
  <r>
    <s v="INCREMENTAL"/>
    <s v="Media"/>
    <m/>
    <m/>
    <m/>
    <m/>
    <x v="28"/>
    <x v="1"/>
    <s v="Brazil"/>
    <x v="44"/>
    <n v="0"/>
  </r>
  <r>
    <s v="INCREMENTAL"/>
    <s v="Media"/>
    <m/>
    <m/>
    <m/>
    <m/>
    <x v="28"/>
    <x v="2"/>
    <s v="Brazil"/>
    <x v="44"/>
    <n v="0"/>
  </r>
  <r>
    <s v="INCREMENTAL"/>
    <s v="Media"/>
    <m/>
    <m/>
    <m/>
    <m/>
    <x v="28"/>
    <x v="3"/>
    <s v="Brazil"/>
    <x v="44"/>
    <n v="0"/>
  </r>
  <r>
    <s v="BASE"/>
    <s v="BaseLine"/>
    <m/>
    <m/>
    <m/>
    <m/>
    <x v="29"/>
    <x v="0"/>
    <s v="Brazil"/>
    <x v="44"/>
    <n v="0"/>
  </r>
  <r>
    <s v="BASE"/>
    <s v="BaseLine"/>
    <m/>
    <m/>
    <m/>
    <m/>
    <x v="29"/>
    <x v="1"/>
    <s v="Brazil"/>
    <x v="44"/>
    <n v="521.73640653591997"/>
  </r>
  <r>
    <s v="BASE"/>
    <s v="BaseLine"/>
    <m/>
    <m/>
    <m/>
    <m/>
    <x v="29"/>
    <x v="2"/>
    <s v="Brazil"/>
    <x v="44"/>
    <n v="0"/>
  </r>
  <r>
    <s v="BASE"/>
    <s v="BaseLine"/>
    <m/>
    <m/>
    <m/>
    <m/>
    <x v="29"/>
    <x v="3"/>
    <s v="Brazil"/>
    <x v="44"/>
    <n v="0"/>
  </r>
  <r>
    <s v="BASE"/>
    <s v="BaseLine"/>
    <m/>
    <m/>
    <m/>
    <m/>
    <x v="30"/>
    <x v="0"/>
    <s v="Brazil"/>
    <x v="44"/>
    <n v="0"/>
  </r>
  <r>
    <s v="BASE"/>
    <s v="BaseLine"/>
    <m/>
    <m/>
    <m/>
    <m/>
    <x v="30"/>
    <x v="1"/>
    <s v="Brazil"/>
    <x v="44"/>
    <n v="1033.6127004477701"/>
  </r>
  <r>
    <s v="BASE"/>
    <s v="BaseLine"/>
    <m/>
    <m/>
    <m/>
    <m/>
    <x v="30"/>
    <x v="2"/>
    <s v="Brazil"/>
    <x v="44"/>
    <n v="0"/>
  </r>
  <r>
    <s v="BASE"/>
    <s v="BaseLine"/>
    <m/>
    <m/>
    <m/>
    <m/>
    <x v="30"/>
    <x v="3"/>
    <s v="Brazil"/>
    <x v="44"/>
    <n v="0"/>
  </r>
  <r>
    <s v="INCREMENTAL"/>
    <s v="Media"/>
    <m/>
    <m/>
    <m/>
    <m/>
    <x v="31"/>
    <x v="0"/>
    <s v="Brazil"/>
    <x v="44"/>
    <n v="0"/>
  </r>
  <r>
    <s v="INCREMENTAL"/>
    <s v="Media"/>
    <m/>
    <m/>
    <m/>
    <m/>
    <x v="31"/>
    <x v="1"/>
    <s v="Brazil"/>
    <x v="44"/>
    <n v="0"/>
  </r>
  <r>
    <s v="INCREMENTAL"/>
    <s v="Media"/>
    <m/>
    <m/>
    <m/>
    <m/>
    <x v="31"/>
    <x v="2"/>
    <s v="Brazil"/>
    <x v="44"/>
    <n v="0"/>
  </r>
  <r>
    <s v="INCREMENTAL"/>
    <s v="Media"/>
    <m/>
    <m/>
    <m/>
    <m/>
    <x v="31"/>
    <x v="3"/>
    <s v="Brazil"/>
    <x v="44"/>
    <n v="0"/>
  </r>
  <r>
    <m/>
    <m/>
    <m/>
    <m/>
    <m/>
    <m/>
    <x v="32"/>
    <x v="0"/>
    <s v="Brazil"/>
    <x v="44"/>
    <n v="1288.8368238743701"/>
  </r>
  <r>
    <m/>
    <m/>
    <m/>
    <m/>
    <m/>
    <m/>
    <x v="32"/>
    <x v="1"/>
    <s v="Brazil"/>
    <x v="44"/>
    <n v="943.82215052234096"/>
  </r>
  <r>
    <m/>
    <m/>
    <m/>
    <m/>
    <m/>
    <m/>
    <x v="32"/>
    <x v="2"/>
    <s v="Brazil"/>
    <x v="44"/>
    <n v="1761.1350863528301"/>
  </r>
  <r>
    <m/>
    <m/>
    <m/>
    <m/>
    <m/>
    <m/>
    <x v="32"/>
    <x v="3"/>
    <s v="Brazil"/>
    <x v="44"/>
    <n v="932.29799996955103"/>
  </r>
  <r>
    <s v="BASE"/>
    <s v="BaseLine"/>
    <m/>
    <m/>
    <m/>
    <m/>
    <x v="33"/>
    <x v="0"/>
    <s v="Brazil"/>
    <x v="44"/>
    <n v="-118.525985847743"/>
  </r>
  <r>
    <s v="BASE"/>
    <s v="BaseLine"/>
    <m/>
    <m/>
    <m/>
    <m/>
    <x v="33"/>
    <x v="1"/>
    <s v="Brazil"/>
    <x v="44"/>
    <n v="-322.642943432523"/>
  </r>
  <r>
    <s v="BASE"/>
    <s v="BaseLine"/>
    <m/>
    <m/>
    <m/>
    <m/>
    <x v="33"/>
    <x v="2"/>
    <s v="Brazil"/>
    <x v="44"/>
    <n v="-161.07681859881799"/>
  </r>
  <r>
    <s v="BASE"/>
    <s v="BaseLine"/>
    <m/>
    <m/>
    <m/>
    <m/>
    <x v="33"/>
    <x v="3"/>
    <s v="Brazil"/>
    <x v="44"/>
    <n v="-100.606649045083"/>
  </r>
  <r>
    <s v="BASE"/>
    <s v="BaseLine"/>
    <m/>
    <m/>
    <m/>
    <m/>
    <x v="34"/>
    <x v="0"/>
    <s v="Brazil"/>
    <x v="44"/>
    <n v="0"/>
  </r>
  <r>
    <s v="BASE"/>
    <s v="BaseLine"/>
    <m/>
    <m/>
    <m/>
    <m/>
    <x v="34"/>
    <x v="1"/>
    <s v="Brazil"/>
    <x v="44"/>
    <n v="0"/>
  </r>
  <r>
    <s v="BASE"/>
    <s v="BaseLine"/>
    <m/>
    <m/>
    <m/>
    <m/>
    <x v="34"/>
    <x v="2"/>
    <s v="Brazil"/>
    <x v="44"/>
    <n v="0"/>
  </r>
  <r>
    <s v="BASE"/>
    <s v="BaseLine"/>
    <m/>
    <m/>
    <m/>
    <m/>
    <x v="34"/>
    <x v="3"/>
    <s v="Brazil"/>
    <x v="44"/>
    <n v="0"/>
  </r>
  <r>
    <s v="BASE"/>
    <s v="BaseLine"/>
    <s v="NY"/>
    <m/>
    <m/>
    <m/>
    <x v="35"/>
    <x v="0"/>
    <s v="Brazil"/>
    <x v="44"/>
    <n v="0"/>
  </r>
  <r>
    <s v="BASE"/>
    <s v="BaseLine"/>
    <s v="NY"/>
    <m/>
    <m/>
    <m/>
    <x v="35"/>
    <x v="1"/>
    <s v="Brazil"/>
    <x v="44"/>
    <n v="0"/>
  </r>
  <r>
    <s v="BASE"/>
    <s v="BaseLine"/>
    <s v="NY"/>
    <m/>
    <m/>
    <m/>
    <x v="35"/>
    <x v="2"/>
    <s v="Brazil"/>
    <x v="44"/>
    <n v="0"/>
  </r>
  <r>
    <s v="BASE"/>
    <s v="BaseLine"/>
    <s v="NY"/>
    <m/>
    <m/>
    <m/>
    <x v="35"/>
    <x v="3"/>
    <s v="Brazil"/>
    <x v="44"/>
    <n v="0"/>
  </r>
  <r>
    <s v="BASE"/>
    <s v="BaseLine"/>
    <s v="PL_Dummy"/>
    <m/>
    <m/>
    <m/>
    <x v="36"/>
    <x v="0"/>
    <s v="Brazil"/>
    <x v="44"/>
    <n v="0"/>
  </r>
  <r>
    <s v="BASE"/>
    <s v="BaseLine"/>
    <s v="PL_Dummy"/>
    <m/>
    <m/>
    <m/>
    <x v="36"/>
    <x v="1"/>
    <s v="Brazil"/>
    <x v="44"/>
    <n v="0"/>
  </r>
  <r>
    <s v="BASE"/>
    <s v="BaseLine"/>
    <s v="PL_Dummy"/>
    <m/>
    <m/>
    <m/>
    <x v="36"/>
    <x v="2"/>
    <s v="Brazil"/>
    <x v="44"/>
    <n v="0"/>
  </r>
  <r>
    <s v="BASE"/>
    <s v="BaseLine"/>
    <s v="PL_Dummy"/>
    <m/>
    <m/>
    <m/>
    <x v="36"/>
    <x v="3"/>
    <s v="Brazil"/>
    <x v="44"/>
    <n v="0"/>
  </r>
  <r>
    <s v="BASE"/>
    <s v="BaseLine"/>
    <s v="PL_Dummy"/>
    <m/>
    <m/>
    <m/>
    <x v="37"/>
    <x v="0"/>
    <s v="Brazil"/>
    <x v="44"/>
    <n v="0"/>
  </r>
  <r>
    <s v="BASE"/>
    <s v="BaseLine"/>
    <s v="PL_Dummy"/>
    <m/>
    <m/>
    <m/>
    <x v="37"/>
    <x v="1"/>
    <s v="Brazil"/>
    <x v="44"/>
    <n v="0"/>
  </r>
  <r>
    <s v="BASE"/>
    <s v="BaseLine"/>
    <s v="PL_Dummy"/>
    <m/>
    <m/>
    <m/>
    <x v="37"/>
    <x v="2"/>
    <s v="Brazil"/>
    <x v="44"/>
    <n v="0"/>
  </r>
  <r>
    <s v="BASE"/>
    <s v="BaseLine"/>
    <s v="PL_Dummy"/>
    <m/>
    <m/>
    <m/>
    <x v="37"/>
    <x v="3"/>
    <s v="Brazil"/>
    <x v="44"/>
    <n v="0"/>
  </r>
  <r>
    <s v="BASE"/>
    <s v="BaseLine"/>
    <m/>
    <m/>
    <m/>
    <m/>
    <x v="38"/>
    <x v="0"/>
    <s v="Brazil"/>
    <x v="44"/>
    <n v="0"/>
  </r>
  <r>
    <s v="BASE"/>
    <s v="BaseLine"/>
    <m/>
    <m/>
    <m/>
    <m/>
    <x v="38"/>
    <x v="1"/>
    <s v="Brazil"/>
    <x v="44"/>
    <n v="0"/>
  </r>
  <r>
    <s v="BASE"/>
    <s v="BaseLine"/>
    <m/>
    <m/>
    <m/>
    <m/>
    <x v="38"/>
    <x v="2"/>
    <s v="Brazil"/>
    <x v="44"/>
    <n v="0"/>
  </r>
  <r>
    <s v="BASE"/>
    <s v="BaseLine"/>
    <m/>
    <m/>
    <m/>
    <m/>
    <x v="38"/>
    <x v="3"/>
    <s v="Brazil"/>
    <x v="44"/>
    <n v="0"/>
  </r>
  <r>
    <s v="BASE"/>
    <s v="BaseLine"/>
    <m/>
    <m/>
    <m/>
    <m/>
    <x v="39"/>
    <x v="0"/>
    <s v="Brazil"/>
    <x v="44"/>
    <n v="0"/>
  </r>
  <r>
    <s v="BASE"/>
    <s v="BaseLine"/>
    <m/>
    <m/>
    <m/>
    <m/>
    <x v="39"/>
    <x v="1"/>
    <s v="Brazil"/>
    <x v="44"/>
    <n v="0"/>
  </r>
  <r>
    <s v="BASE"/>
    <s v="BaseLine"/>
    <m/>
    <m/>
    <m/>
    <m/>
    <x v="39"/>
    <x v="2"/>
    <s v="Brazil"/>
    <x v="44"/>
    <n v="0"/>
  </r>
  <r>
    <s v="BASE"/>
    <s v="BaseLine"/>
    <m/>
    <m/>
    <m/>
    <m/>
    <x v="39"/>
    <x v="3"/>
    <s v="Brazil"/>
    <x v="44"/>
    <n v="0"/>
  </r>
  <r>
    <s v="BASE"/>
    <s v="BaseLine"/>
    <s v="PL_Dummy"/>
    <m/>
    <m/>
    <m/>
    <x v="40"/>
    <x v="0"/>
    <s v="Brazil"/>
    <x v="44"/>
    <n v="0"/>
  </r>
  <r>
    <s v="BASE"/>
    <s v="BaseLine"/>
    <s v="PL_Dummy"/>
    <m/>
    <m/>
    <m/>
    <x v="40"/>
    <x v="1"/>
    <s v="Brazil"/>
    <x v="44"/>
    <n v="0"/>
  </r>
  <r>
    <s v="BASE"/>
    <s v="BaseLine"/>
    <s v="PL_Dummy"/>
    <m/>
    <m/>
    <m/>
    <x v="40"/>
    <x v="2"/>
    <s v="Brazil"/>
    <x v="44"/>
    <n v="0"/>
  </r>
  <r>
    <s v="BASE"/>
    <s v="BaseLine"/>
    <s v="PL_Dummy"/>
    <m/>
    <m/>
    <m/>
    <x v="40"/>
    <x v="3"/>
    <s v="Brazil"/>
    <x v="44"/>
    <n v="0"/>
  </r>
  <r>
    <s v="BASE"/>
    <s v="BaseLine"/>
    <m/>
    <m/>
    <m/>
    <m/>
    <x v="41"/>
    <x v="0"/>
    <s v="Brazil"/>
    <x v="44"/>
    <n v="0"/>
  </r>
  <r>
    <s v="BASE"/>
    <s v="BaseLine"/>
    <m/>
    <m/>
    <m/>
    <m/>
    <x v="41"/>
    <x v="1"/>
    <s v="Brazil"/>
    <x v="44"/>
    <n v="0"/>
  </r>
  <r>
    <s v="BASE"/>
    <s v="BaseLine"/>
    <m/>
    <m/>
    <m/>
    <m/>
    <x v="41"/>
    <x v="2"/>
    <s v="Brazil"/>
    <x v="44"/>
    <n v="4592.1819182921699"/>
  </r>
  <r>
    <s v="BASE"/>
    <s v="BaseLine"/>
    <m/>
    <m/>
    <m/>
    <m/>
    <x v="41"/>
    <x v="3"/>
    <s v="Brazil"/>
    <x v="44"/>
    <n v="0"/>
  </r>
  <r>
    <s v="BASE"/>
    <s v="BaseLine"/>
    <m/>
    <m/>
    <m/>
    <m/>
    <x v="42"/>
    <x v="0"/>
    <s v="Brazil"/>
    <x v="44"/>
    <n v="0"/>
  </r>
  <r>
    <s v="BASE"/>
    <s v="BaseLine"/>
    <m/>
    <m/>
    <m/>
    <m/>
    <x v="42"/>
    <x v="1"/>
    <s v="Brazil"/>
    <x v="44"/>
    <n v="0"/>
  </r>
  <r>
    <s v="BASE"/>
    <s v="BaseLine"/>
    <m/>
    <m/>
    <m/>
    <m/>
    <x v="42"/>
    <x v="2"/>
    <s v="Brazil"/>
    <x v="44"/>
    <n v="2767.8546427850201"/>
  </r>
  <r>
    <s v="BASE"/>
    <s v="BaseLine"/>
    <m/>
    <m/>
    <m/>
    <m/>
    <x v="42"/>
    <x v="3"/>
    <s v="Brazil"/>
    <x v="44"/>
    <n v="0"/>
  </r>
  <r>
    <s v="BASE"/>
    <s v="BaseLine"/>
    <m/>
    <m/>
    <m/>
    <m/>
    <x v="43"/>
    <x v="0"/>
    <s v="Brazil"/>
    <x v="44"/>
    <n v="0"/>
  </r>
  <r>
    <s v="BASE"/>
    <s v="BaseLine"/>
    <m/>
    <m/>
    <m/>
    <m/>
    <x v="43"/>
    <x v="1"/>
    <s v="Brazil"/>
    <x v="44"/>
    <n v="0"/>
  </r>
  <r>
    <s v="BASE"/>
    <s v="BaseLine"/>
    <m/>
    <m/>
    <m/>
    <m/>
    <x v="43"/>
    <x v="2"/>
    <s v="Brazil"/>
    <x v="44"/>
    <n v="0"/>
  </r>
  <r>
    <s v="BASE"/>
    <s v="BaseLine"/>
    <m/>
    <m/>
    <m/>
    <m/>
    <x v="43"/>
    <x v="3"/>
    <s v="Brazil"/>
    <x v="44"/>
    <n v="0"/>
  </r>
  <r>
    <s v="INCREMENTAL"/>
    <s v="Media"/>
    <m/>
    <m/>
    <m/>
    <m/>
    <x v="44"/>
    <x v="0"/>
    <s v="Brazil"/>
    <x v="44"/>
    <n v="0"/>
  </r>
  <r>
    <s v="INCREMENTAL"/>
    <s v="Media"/>
    <m/>
    <m/>
    <m/>
    <m/>
    <x v="44"/>
    <x v="1"/>
    <s v="Brazil"/>
    <x v="44"/>
    <n v="0"/>
  </r>
  <r>
    <s v="INCREMENTAL"/>
    <s v="Media"/>
    <m/>
    <m/>
    <m/>
    <m/>
    <x v="44"/>
    <x v="2"/>
    <s v="Brazil"/>
    <x v="44"/>
    <n v="0"/>
  </r>
  <r>
    <s v="INCREMENTAL"/>
    <s v="Media"/>
    <m/>
    <m/>
    <m/>
    <m/>
    <x v="44"/>
    <x v="3"/>
    <s v="Brazil"/>
    <x v="44"/>
    <n v="0"/>
  </r>
  <r>
    <s v="INCREMENTAL"/>
    <s v="Media"/>
    <m/>
    <m/>
    <m/>
    <m/>
    <x v="45"/>
    <x v="0"/>
    <s v="Brazil"/>
    <x v="44"/>
    <n v="0"/>
  </r>
  <r>
    <s v="INCREMENTAL"/>
    <s v="Media"/>
    <m/>
    <m/>
    <m/>
    <m/>
    <x v="45"/>
    <x v="1"/>
    <s v="Brazil"/>
    <x v="44"/>
    <n v="0"/>
  </r>
  <r>
    <s v="INCREMENTAL"/>
    <s v="Media"/>
    <m/>
    <m/>
    <m/>
    <m/>
    <x v="45"/>
    <x v="2"/>
    <s v="Brazil"/>
    <x v="44"/>
    <n v="0"/>
  </r>
  <r>
    <s v="INCREMENTAL"/>
    <s v="Media"/>
    <m/>
    <m/>
    <m/>
    <m/>
    <x v="45"/>
    <x v="3"/>
    <s v="Brazil"/>
    <x v="44"/>
    <n v="0"/>
  </r>
  <r>
    <s v="BASE"/>
    <s v="BaseLine"/>
    <m/>
    <m/>
    <m/>
    <m/>
    <x v="46"/>
    <x v="0"/>
    <s v="Brazil"/>
    <x v="44"/>
    <n v="0"/>
  </r>
  <r>
    <s v="BASE"/>
    <s v="BaseLine"/>
    <m/>
    <m/>
    <m/>
    <m/>
    <x v="46"/>
    <x v="1"/>
    <s v="Brazil"/>
    <x v="44"/>
    <n v="0"/>
  </r>
  <r>
    <s v="BASE"/>
    <s v="BaseLine"/>
    <m/>
    <m/>
    <m/>
    <m/>
    <x v="46"/>
    <x v="2"/>
    <s v="Brazil"/>
    <x v="44"/>
    <n v="0"/>
  </r>
  <r>
    <s v="BASE"/>
    <s v="BaseLine"/>
    <m/>
    <m/>
    <m/>
    <m/>
    <x v="46"/>
    <x v="3"/>
    <s v="Brazil"/>
    <x v="44"/>
    <n v="0"/>
  </r>
  <r>
    <s v="INCREMENTAL"/>
    <s v="Media"/>
    <m/>
    <m/>
    <m/>
    <m/>
    <x v="47"/>
    <x v="0"/>
    <s v="Brazil"/>
    <x v="44"/>
    <n v="0"/>
  </r>
  <r>
    <s v="INCREMENTAL"/>
    <s v="Media"/>
    <m/>
    <m/>
    <m/>
    <m/>
    <x v="47"/>
    <x v="1"/>
    <s v="Brazil"/>
    <x v="44"/>
    <n v="0"/>
  </r>
  <r>
    <s v="INCREMENTAL"/>
    <s v="Media"/>
    <m/>
    <m/>
    <m/>
    <m/>
    <x v="47"/>
    <x v="2"/>
    <s v="Brazil"/>
    <x v="44"/>
    <n v="0"/>
  </r>
  <r>
    <s v="INCREMENTAL"/>
    <s v="Media"/>
    <m/>
    <m/>
    <m/>
    <m/>
    <x v="47"/>
    <x v="3"/>
    <s v="Brazil"/>
    <x v="44"/>
    <n v="0"/>
  </r>
  <r>
    <s v="INCREMENTAL"/>
    <s v="Media"/>
    <m/>
    <m/>
    <m/>
    <m/>
    <x v="48"/>
    <x v="0"/>
    <s v="Brazil"/>
    <x v="44"/>
    <n v="0"/>
  </r>
  <r>
    <s v="INCREMENTAL"/>
    <s v="Media"/>
    <m/>
    <m/>
    <m/>
    <m/>
    <x v="48"/>
    <x v="1"/>
    <s v="Brazil"/>
    <x v="44"/>
    <n v="0"/>
  </r>
  <r>
    <s v="INCREMENTAL"/>
    <s v="Media"/>
    <m/>
    <m/>
    <m/>
    <m/>
    <x v="48"/>
    <x v="2"/>
    <s v="Brazil"/>
    <x v="44"/>
    <n v="0"/>
  </r>
  <r>
    <s v="INCREMENTAL"/>
    <s v="Media"/>
    <m/>
    <m/>
    <m/>
    <m/>
    <x v="48"/>
    <x v="3"/>
    <s v="Brazil"/>
    <x v="44"/>
    <n v="0"/>
  </r>
  <r>
    <s v="INCREMENTAL"/>
    <s v="Media"/>
    <m/>
    <m/>
    <m/>
    <m/>
    <x v="49"/>
    <x v="0"/>
    <s v="Brazil"/>
    <x v="44"/>
    <n v="0"/>
  </r>
  <r>
    <s v="INCREMENTAL"/>
    <s v="Media"/>
    <m/>
    <m/>
    <m/>
    <m/>
    <x v="49"/>
    <x v="1"/>
    <s v="Brazil"/>
    <x v="44"/>
    <n v="0"/>
  </r>
  <r>
    <s v="INCREMENTAL"/>
    <s v="Media"/>
    <m/>
    <m/>
    <m/>
    <m/>
    <x v="49"/>
    <x v="2"/>
    <s v="Brazil"/>
    <x v="44"/>
    <n v="0"/>
  </r>
  <r>
    <s v="INCREMENTAL"/>
    <s v="Media"/>
    <m/>
    <m/>
    <m/>
    <m/>
    <x v="49"/>
    <x v="3"/>
    <s v="Brazil"/>
    <x v="44"/>
    <n v="0"/>
  </r>
  <r>
    <s v="BASE"/>
    <s v="BaseLine"/>
    <m/>
    <m/>
    <m/>
    <m/>
    <x v="50"/>
    <x v="0"/>
    <s v="Brazil"/>
    <x v="44"/>
    <n v="0"/>
  </r>
  <r>
    <s v="BASE"/>
    <s v="BaseLine"/>
    <m/>
    <m/>
    <m/>
    <m/>
    <x v="50"/>
    <x v="1"/>
    <s v="Brazil"/>
    <x v="44"/>
    <n v="0"/>
  </r>
  <r>
    <s v="BASE"/>
    <s v="BaseLine"/>
    <m/>
    <m/>
    <m/>
    <m/>
    <x v="50"/>
    <x v="2"/>
    <s v="Brazil"/>
    <x v="44"/>
    <n v="0"/>
  </r>
  <r>
    <s v="BASE"/>
    <s v="BaseLine"/>
    <m/>
    <m/>
    <m/>
    <m/>
    <x v="50"/>
    <x v="3"/>
    <s v="Brazil"/>
    <x v="44"/>
    <n v="0"/>
  </r>
  <r>
    <s v="BASE"/>
    <s v="BaseLine"/>
    <m/>
    <m/>
    <m/>
    <m/>
    <x v="51"/>
    <x v="0"/>
    <s v="Brazil"/>
    <x v="44"/>
    <n v="0"/>
  </r>
  <r>
    <s v="BASE"/>
    <s v="BaseLine"/>
    <m/>
    <m/>
    <m/>
    <m/>
    <x v="51"/>
    <x v="1"/>
    <s v="Brazil"/>
    <x v="44"/>
    <n v="0"/>
  </r>
  <r>
    <s v="BASE"/>
    <s v="BaseLine"/>
    <m/>
    <m/>
    <m/>
    <m/>
    <x v="51"/>
    <x v="2"/>
    <s v="Brazil"/>
    <x v="44"/>
    <n v="0"/>
  </r>
  <r>
    <s v="BASE"/>
    <s v="BaseLine"/>
    <m/>
    <m/>
    <m/>
    <m/>
    <x v="51"/>
    <x v="3"/>
    <s v="Brazil"/>
    <x v="44"/>
    <n v="0"/>
  </r>
  <r>
    <s v="INCREMENTAL"/>
    <s v="Media"/>
    <m/>
    <m/>
    <m/>
    <m/>
    <x v="52"/>
    <x v="0"/>
    <s v="Brazil"/>
    <x v="44"/>
    <n v="0"/>
  </r>
  <r>
    <s v="INCREMENTAL"/>
    <s v="Media"/>
    <m/>
    <m/>
    <m/>
    <m/>
    <x v="52"/>
    <x v="1"/>
    <s v="Brazil"/>
    <x v="44"/>
    <n v="0"/>
  </r>
  <r>
    <s v="INCREMENTAL"/>
    <s v="Media"/>
    <m/>
    <m/>
    <m/>
    <m/>
    <x v="52"/>
    <x v="2"/>
    <s v="Brazil"/>
    <x v="44"/>
    <n v="0"/>
  </r>
  <r>
    <s v="INCREMENTAL"/>
    <s v="Media"/>
    <m/>
    <m/>
    <m/>
    <m/>
    <x v="52"/>
    <x v="3"/>
    <s v="Brazil"/>
    <x v="44"/>
    <n v="0"/>
  </r>
  <r>
    <s v="BASE"/>
    <s v="BaseLine"/>
    <m/>
    <m/>
    <m/>
    <m/>
    <x v="53"/>
    <x v="0"/>
    <s v="Brazil"/>
    <x v="44"/>
    <n v="-106.896217564167"/>
  </r>
  <r>
    <s v="BASE"/>
    <s v="BaseLine"/>
    <m/>
    <m/>
    <m/>
    <m/>
    <x v="53"/>
    <x v="1"/>
    <s v="Brazil"/>
    <x v="44"/>
    <n v="-78.280676091196398"/>
  </r>
  <r>
    <s v="BASE"/>
    <s v="BaseLine"/>
    <m/>
    <m/>
    <m/>
    <m/>
    <x v="53"/>
    <x v="2"/>
    <s v="Brazil"/>
    <x v="44"/>
    <n v="-146.06866894502201"/>
  </r>
  <r>
    <s v="BASE"/>
    <s v="BaseLine"/>
    <m/>
    <m/>
    <m/>
    <m/>
    <x v="53"/>
    <x v="3"/>
    <s v="Brazil"/>
    <x v="44"/>
    <n v="-77.324862227164999"/>
  </r>
  <r>
    <s v="BASE"/>
    <s v="BaseLine"/>
    <m/>
    <m/>
    <m/>
    <m/>
    <x v="54"/>
    <x v="0"/>
    <s v="Brazil"/>
    <x v="44"/>
    <n v="-508.66884939919299"/>
  </r>
  <r>
    <s v="BASE"/>
    <s v="BaseLine"/>
    <m/>
    <m/>
    <m/>
    <m/>
    <x v="54"/>
    <x v="1"/>
    <s v="Brazil"/>
    <x v="44"/>
    <n v="-2538.9664014545901"/>
  </r>
  <r>
    <s v="BASE"/>
    <s v="BaseLine"/>
    <m/>
    <m/>
    <m/>
    <m/>
    <x v="54"/>
    <x v="2"/>
    <s v="Brazil"/>
    <x v="44"/>
    <n v="-2755.6134643646201"/>
  </r>
  <r>
    <s v="BASE"/>
    <s v="BaseLine"/>
    <m/>
    <m/>
    <m/>
    <m/>
    <x v="54"/>
    <x v="3"/>
    <s v="Brazil"/>
    <x v="44"/>
    <n v="-491.21681486721297"/>
  </r>
  <r>
    <s v="INCREMENTAL"/>
    <s v="Media"/>
    <m/>
    <m/>
    <m/>
    <m/>
    <x v="0"/>
    <x v="0"/>
    <s v="Brazil"/>
    <x v="45"/>
    <n v="0"/>
  </r>
  <r>
    <s v="INCREMENTAL"/>
    <s v="Media"/>
    <m/>
    <m/>
    <m/>
    <m/>
    <x v="0"/>
    <x v="1"/>
    <s v="Brazil"/>
    <x v="45"/>
    <n v="0"/>
  </r>
  <r>
    <s v="INCREMENTAL"/>
    <s v="Media"/>
    <m/>
    <m/>
    <m/>
    <m/>
    <x v="0"/>
    <x v="2"/>
    <s v="Brazil"/>
    <x v="45"/>
    <n v="0"/>
  </r>
  <r>
    <s v="INCREMENTAL"/>
    <s v="Media"/>
    <m/>
    <m/>
    <m/>
    <m/>
    <x v="0"/>
    <x v="3"/>
    <s v="Brazil"/>
    <x v="45"/>
    <n v="0"/>
  </r>
  <r>
    <s v="INCREMENTAL"/>
    <s v="Media"/>
    <m/>
    <m/>
    <m/>
    <m/>
    <x v="1"/>
    <x v="0"/>
    <s v="Brazil"/>
    <x v="45"/>
    <n v="0"/>
  </r>
  <r>
    <s v="INCREMENTAL"/>
    <s v="Media"/>
    <m/>
    <m/>
    <m/>
    <m/>
    <x v="1"/>
    <x v="1"/>
    <s v="Brazil"/>
    <x v="45"/>
    <n v="0"/>
  </r>
  <r>
    <s v="INCREMENTAL"/>
    <s v="Media"/>
    <m/>
    <m/>
    <m/>
    <m/>
    <x v="1"/>
    <x v="2"/>
    <s v="Brazil"/>
    <x v="45"/>
    <n v="0"/>
  </r>
  <r>
    <s v="INCREMENTAL"/>
    <s v="Media"/>
    <m/>
    <m/>
    <m/>
    <m/>
    <x v="1"/>
    <x v="3"/>
    <s v="Brazil"/>
    <x v="45"/>
    <n v="0"/>
  </r>
  <r>
    <s v="INCREMENTAL"/>
    <s v="Media"/>
    <m/>
    <m/>
    <m/>
    <m/>
    <x v="2"/>
    <x v="0"/>
    <s v="Brazil"/>
    <x v="45"/>
    <n v="0"/>
  </r>
  <r>
    <s v="INCREMENTAL"/>
    <s v="Media"/>
    <m/>
    <m/>
    <m/>
    <m/>
    <x v="2"/>
    <x v="1"/>
    <s v="Brazil"/>
    <x v="45"/>
    <n v="0"/>
  </r>
  <r>
    <s v="INCREMENTAL"/>
    <s v="Media"/>
    <m/>
    <m/>
    <m/>
    <m/>
    <x v="2"/>
    <x v="2"/>
    <s v="Brazil"/>
    <x v="45"/>
    <n v="0"/>
  </r>
  <r>
    <s v="INCREMENTAL"/>
    <s v="Media"/>
    <m/>
    <m/>
    <m/>
    <m/>
    <x v="2"/>
    <x v="3"/>
    <s v="Brazil"/>
    <x v="45"/>
    <n v="0"/>
  </r>
  <r>
    <s v="BASE"/>
    <s v="BaseLine"/>
    <m/>
    <m/>
    <m/>
    <m/>
    <x v="3"/>
    <x v="0"/>
    <s v="Brazil"/>
    <x v="45"/>
    <n v="0"/>
  </r>
  <r>
    <s v="BASE"/>
    <s v="BaseLine"/>
    <m/>
    <m/>
    <m/>
    <m/>
    <x v="3"/>
    <x v="1"/>
    <s v="Brazil"/>
    <x v="45"/>
    <n v="0"/>
  </r>
  <r>
    <s v="BASE"/>
    <s v="BaseLine"/>
    <m/>
    <m/>
    <m/>
    <m/>
    <x v="3"/>
    <x v="2"/>
    <s v="Brazil"/>
    <x v="45"/>
    <n v="0"/>
  </r>
  <r>
    <s v="BASE"/>
    <s v="BaseLine"/>
    <m/>
    <m/>
    <m/>
    <m/>
    <x v="3"/>
    <x v="3"/>
    <s v="Brazil"/>
    <x v="45"/>
    <n v="0"/>
  </r>
  <r>
    <s v="BASE"/>
    <s v="BaseLine"/>
    <m/>
    <m/>
    <m/>
    <m/>
    <x v="4"/>
    <x v="0"/>
    <s v="Brazil"/>
    <x v="45"/>
    <n v="0"/>
  </r>
  <r>
    <s v="BASE"/>
    <s v="BaseLine"/>
    <m/>
    <m/>
    <m/>
    <m/>
    <x v="4"/>
    <x v="1"/>
    <s v="Brazil"/>
    <x v="45"/>
    <n v="0"/>
  </r>
  <r>
    <s v="BASE"/>
    <s v="BaseLine"/>
    <m/>
    <m/>
    <m/>
    <m/>
    <x v="4"/>
    <x v="2"/>
    <s v="Brazil"/>
    <x v="45"/>
    <n v="0"/>
  </r>
  <r>
    <s v="BASE"/>
    <s v="BaseLine"/>
    <m/>
    <m/>
    <m/>
    <m/>
    <x v="4"/>
    <x v="3"/>
    <s v="Brazil"/>
    <x v="45"/>
    <n v="0"/>
  </r>
  <r>
    <s v="BASE"/>
    <s v="BaseLine"/>
    <m/>
    <m/>
    <m/>
    <m/>
    <x v="5"/>
    <x v="0"/>
    <s v="Brazil"/>
    <x v="45"/>
    <n v="0"/>
  </r>
  <r>
    <s v="BASE"/>
    <s v="BaseLine"/>
    <m/>
    <m/>
    <m/>
    <m/>
    <x v="5"/>
    <x v="1"/>
    <s v="Brazil"/>
    <x v="45"/>
    <n v="0"/>
  </r>
  <r>
    <s v="BASE"/>
    <s v="BaseLine"/>
    <m/>
    <m/>
    <m/>
    <m/>
    <x v="5"/>
    <x v="2"/>
    <s v="Brazil"/>
    <x v="45"/>
    <n v="0"/>
  </r>
  <r>
    <s v="BASE"/>
    <s v="BaseLine"/>
    <m/>
    <m/>
    <m/>
    <m/>
    <x v="5"/>
    <x v="3"/>
    <s v="Brazil"/>
    <x v="45"/>
    <n v="0"/>
  </r>
  <r>
    <s v="BASE"/>
    <s v="BaseLine"/>
    <m/>
    <m/>
    <m/>
    <m/>
    <x v="6"/>
    <x v="0"/>
    <s v="Brazil"/>
    <x v="45"/>
    <n v="0"/>
  </r>
  <r>
    <s v="BASE"/>
    <s v="BaseLine"/>
    <m/>
    <m/>
    <m/>
    <m/>
    <x v="6"/>
    <x v="1"/>
    <s v="Brazil"/>
    <x v="45"/>
    <n v="0"/>
  </r>
  <r>
    <s v="BASE"/>
    <s v="BaseLine"/>
    <m/>
    <m/>
    <m/>
    <m/>
    <x v="6"/>
    <x v="2"/>
    <s v="Brazil"/>
    <x v="45"/>
    <n v="0"/>
  </r>
  <r>
    <s v="BASE"/>
    <s v="BaseLine"/>
    <m/>
    <m/>
    <m/>
    <m/>
    <x v="6"/>
    <x v="3"/>
    <s v="Brazil"/>
    <x v="45"/>
    <n v="0"/>
  </r>
  <r>
    <s v="BASE"/>
    <s v="BaseLine"/>
    <m/>
    <m/>
    <m/>
    <m/>
    <x v="7"/>
    <x v="0"/>
    <s v="Brazil"/>
    <x v="45"/>
    <n v="1374.7943912419501"/>
  </r>
  <r>
    <s v="BASE"/>
    <s v="BaseLine"/>
    <m/>
    <m/>
    <m/>
    <m/>
    <x v="7"/>
    <x v="1"/>
    <s v="Brazil"/>
    <x v="45"/>
    <n v="0"/>
  </r>
  <r>
    <s v="BASE"/>
    <s v="BaseLine"/>
    <m/>
    <m/>
    <m/>
    <m/>
    <x v="7"/>
    <x v="2"/>
    <s v="Brazil"/>
    <x v="45"/>
    <n v="0"/>
  </r>
  <r>
    <s v="BASE"/>
    <s v="BaseLine"/>
    <m/>
    <m/>
    <m/>
    <m/>
    <x v="7"/>
    <x v="3"/>
    <s v="Brazil"/>
    <x v="45"/>
    <n v="0"/>
  </r>
  <r>
    <s v="BASE"/>
    <s v="BaseLine"/>
    <m/>
    <m/>
    <m/>
    <m/>
    <x v="8"/>
    <x v="0"/>
    <s v="Brazil"/>
    <x v="45"/>
    <n v="1094.78809768823"/>
  </r>
  <r>
    <s v="BASE"/>
    <s v="BaseLine"/>
    <m/>
    <m/>
    <m/>
    <m/>
    <x v="8"/>
    <x v="1"/>
    <s v="Brazil"/>
    <x v="45"/>
    <n v="0"/>
  </r>
  <r>
    <s v="BASE"/>
    <s v="BaseLine"/>
    <m/>
    <m/>
    <m/>
    <m/>
    <x v="8"/>
    <x v="2"/>
    <s v="Brazil"/>
    <x v="45"/>
    <n v="0"/>
  </r>
  <r>
    <s v="BASE"/>
    <s v="BaseLine"/>
    <m/>
    <m/>
    <m/>
    <m/>
    <x v="8"/>
    <x v="3"/>
    <s v="Brazil"/>
    <x v="45"/>
    <n v="0"/>
  </r>
  <r>
    <s v="INCREMENTAL"/>
    <s v="Media"/>
    <m/>
    <m/>
    <m/>
    <m/>
    <x v="9"/>
    <x v="0"/>
    <s v="Brazil"/>
    <x v="45"/>
    <n v="0"/>
  </r>
  <r>
    <s v="INCREMENTAL"/>
    <s v="Media"/>
    <m/>
    <m/>
    <m/>
    <m/>
    <x v="9"/>
    <x v="1"/>
    <s v="Brazil"/>
    <x v="45"/>
    <n v="0"/>
  </r>
  <r>
    <s v="INCREMENTAL"/>
    <s v="Media"/>
    <m/>
    <m/>
    <m/>
    <m/>
    <x v="9"/>
    <x v="2"/>
    <s v="Brazil"/>
    <x v="45"/>
    <n v="0"/>
  </r>
  <r>
    <s v="INCREMENTAL"/>
    <s v="Media"/>
    <m/>
    <m/>
    <m/>
    <m/>
    <x v="9"/>
    <x v="3"/>
    <s v="Brazil"/>
    <x v="45"/>
    <n v="0"/>
  </r>
  <r>
    <s v="BASE"/>
    <s v="Price"/>
    <m/>
    <m/>
    <m/>
    <m/>
    <x v="10"/>
    <x v="0"/>
    <s v="Brazil"/>
    <x v="45"/>
    <n v="-1312.0200649115"/>
  </r>
  <r>
    <s v="BASE"/>
    <s v="Price"/>
    <m/>
    <m/>
    <m/>
    <m/>
    <x v="10"/>
    <x v="1"/>
    <s v="Brazil"/>
    <x v="45"/>
    <n v="0"/>
  </r>
  <r>
    <s v="BASE"/>
    <s v="Price"/>
    <m/>
    <m/>
    <m/>
    <m/>
    <x v="10"/>
    <x v="2"/>
    <s v="Brazil"/>
    <x v="45"/>
    <n v="0"/>
  </r>
  <r>
    <s v="BASE"/>
    <s v="Price"/>
    <m/>
    <m/>
    <m/>
    <m/>
    <x v="10"/>
    <x v="3"/>
    <s v="Brazil"/>
    <x v="45"/>
    <n v="0"/>
  </r>
  <r>
    <s v="BASE"/>
    <s v="Price"/>
    <m/>
    <m/>
    <m/>
    <m/>
    <x v="11"/>
    <x v="0"/>
    <s v="Brazil"/>
    <x v="45"/>
    <n v="0"/>
  </r>
  <r>
    <s v="BASE"/>
    <s v="Price"/>
    <m/>
    <m/>
    <m/>
    <m/>
    <x v="11"/>
    <x v="1"/>
    <s v="Brazil"/>
    <x v="45"/>
    <n v="0"/>
  </r>
  <r>
    <s v="BASE"/>
    <s v="Price"/>
    <m/>
    <m/>
    <m/>
    <m/>
    <x v="11"/>
    <x v="2"/>
    <s v="Brazil"/>
    <x v="45"/>
    <n v="0"/>
  </r>
  <r>
    <s v="BASE"/>
    <s v="Price"/>
    <m/>
    <m/>
    <m/>
    <m/>
    <x v="11"/>
    <x v="3"/>
    <s v="Brazil"/>
    <x v="45"/>
    <n v="0"/>
  </r>
  <r>
    <s v="BASE"/>
    <s v="BaseLine"/>
    <m/>
    <m/>
    <m/>
    <m/>
    <x v="12"/>
    <x v="0"/>
    <s v="Brazil"/>
    <x v="45"/>
    <n v="415.21402580137499"/>
  </r>
  <r>
    <s v="BASE"/>
    <s v="BaseLine"/>
    <m/>
    <m/>
    <m/>
    <m/>
    <x v="12"/>
    <x v="1"/>
    <s v="Brazil"/>
    <x v="45"/>
    <n v="748.53033406583597"/>
  </r>
  <r>
    <s v="BASE"/>
    <s v="BaseLine"/>
    <m/>
    <m/>
    <m/>
    <m/>
    <x v="12"/>
    <x v="2"/>
    <s v="Brazil"/>
    <x v="45"/>
    <n v="917.66010802955498"/>
  </r>
  <r>
    <s v="BASE"/>
    <s v="BaseLine"/>
    <m/>
    <m/>
    <m/>
    <m/>
    <x v="12"/>
    <x v="3"/>
    <s v="Brazil"/>
    <x v="45"/>
    <n v="24.3052310691968"/>
  </r>
  <r>
    <s v="INCREMENTAL"/>
    <s v="Media"/>
    <m/>
    <m/>
    <m/>
    <m/>
    <x v="13"/>
    <x v="0"/>
    <s v="Brazil"/>
    <x v="45"/>
    <n v="325.11152007816901"/>
  </r>
  <r>
    <s v="INCREMENTAL"/>
    <s v="Media"/>
    <m/>
    <m/>
    <m/>
    <m/>
    <x v="13"/>
    <x v="1"/>
    <s v="Brazil"/>
    <x v="45"/>
    <n v="402.748088128132"/>
  </r>
  <r>
    <s v="INCREMENTAL"/>
    <s v="Media"/>
    <m/>
    <m/>
    <m/>
    <m/>
    <x v="13"/>
    <x v="2"/>
    <s v="Brazil"/>
    <x v="45"/>
    <n v="357.97750111653897"/>
  </r>
  <r>
    <s v="INCREMENTAL"/>
    <s v="Media"/>
    <m/>
    <m/>
    <m/>
    <m/>
    <x v="13"/>
    <x v="3"/>
    <s v="Brazil"/>
    <x v="45"/>
    <n v="0"/>
  </r>
  <r>
    <s v="INCREMENTAL"/>
    <s v="Media"/>
    <m/>
    <m/>
    <m/>
    <m/>
    <x v="14"/>
    <x v="0"/>
    <s v="Brazil"/>
    <x v="45"/>
    <n v="0"/>
  </r>
  <r>
    <s v="INCREMENTAL"/>
    <s v="Media"/>
    <m/>
    <m/>
    <m/>
    <m/>
    <x v="14"/>
    <x v="1"/>
    <s v="Brazil"/>
    <x v="45"/>
    <n v="0"/>
  </r>
  <r>
    <s v="INCREMENTAL"/>
    <s v="Media"/>
    <m/>
    <m/>
    <m/>
    <m/>
    <x v="14"/>
    <x v="2"/>
    <s v="Brazil"/>
    <x v="45"/>
    <n v="0"/>
  </r>
  <r>
    <s v="INCREMENTAL"/>
    <s v="Media"/>
    <m/>
    <m/>
    <m/>
    <m/>
    <x v="14"/>
    <x v="3"/>
    <s v="Brazil"/>
    <x v="45"/>
    <n v="0"/>
  </r>
  <r>
    <s v="INCREMENTAL"/>
    <s v="Media"/>
    <m/>
    <m/>
    <m/>
    <m/>
    <x v="15"/>
    <x v="0"/>
    <s v="Brazil"/>
    <x v="45"/>
    <n v="11.5082598166351"/>
  </r>
  <r>
    <s v="INCREMENTAL"/>
    <s v="Media"/>
    <m/>
    <m/>
    <m/>
    <m/>
    <x v="15"/>
    <x v="1"/>
    <s v="Brazil"/>
    <x v="45"/>
    <n v="10.6497857488925"/>
  </r>
  <r>
    <s v="INCREMENTAL"/>
    <s v="Media"/>
    <m/>
    <m/>
    <m/>
    <m/>
    <x v="15"/>
    <x v="2"/>
    <s v="Brazil"/>
    <x v="45"/>
    <n v="7.2651046010840599"/>
  </r>
  <r>
    <s v="INCREMENTAL"/>
    <s v="Media"/>
    <m/>
    <m/>
    <m/>
    <m/>
    <x v="15"/>
    <x v="3"/>
    <s v="Brazil"/>
    <x v="45"/>
    <n v="0"/>
  </r>
  <r>
    <s v="INCREMENTAL"/>
    <s v="Media"/>
    <m/>
    <m/>
    <m/>
    <m/>
    <x v="16"/>
    <x v="0"/>
    <s v="Brazil"/>
    <x v="45"/>
    <n v="0"/>
  </r>
  <r>
    <s v="INCREMENTAL"/>
    <s v="Media"/>
    <m/>
    <m/>
    <m/>
    <m/>
    <x v="16"/>
    <x v="1"/>
    <s v="Brazil"/>
    <x v="45"/>
    <n v="0"/>
  </r>
  <r>
    <s v="INCREMENTAL"/>
    <s v="Media"/>
    <m/>
    <m/>
    <m/>
    <m/>
    <x v="16"/>
    <x v="2"/>
    <s v="Brazil"/>
    <x v="45"/>
    <n v="0"/>
  </r>
  <r>
    <s v="INCREMENTAL"/>
    <s v="Media"/>
    <m/>
    <m/>
    <m/>
    <m/>
    <x v="16"/>
    <x v="3"/>
    <s v="Brazil"/>
    <x v="45"/>
    <n v="0"/>
  </r>
  <r>
    <s v="INCREMENTAL"/>
    <s v="Media"/>
    <m/>
    <m/>
    <m/>
    <m/>
    <x v="17"/>
    <x v="0"/>
    <s v="Brazil"/>
    <x v="45"/>
    <n v="606.23677788104101"/>
  </r>
  <r>
    <s v="INCREMENTAL"/>
    <s v="Media"/>
    <m/>
    <m/>
    <m/>
    <m/>
    <x v="17"/>
    <x v="1"/>
    <s v="Brazil"/>
    <x v="45"/>
    <n v="371.72042393269498"/>
  </r>
  <r>
    <s v="INCREMENTAL"/>
    <s v="Media"/>
    <m/>
    <m/>
    <m/>
    <m/>
    <x v="17"/>
    <x v="2"/>
    <s v="Brazil"/>
    <x v="45"/>
    <n v="373.07925166254699"/>
  </r>
  <r>
    <s v="INCREMENTAL"/>
    <s v="Media"/>
    <m/>
    <m/>
    <m/>
    <m/>
    <x v="17"/>
    <x v="3"/>
    <s v="Brazil"/>
    <x v="45"/>
    <n v="0"/>
  </r>
  <r>
    <s v="INCREMENTAL"/>
    <s v="Media"/>
    <m/>
    <m/>
    <m/>
    <m/>
    <x v="18"/>
    <x v="0"/>
    <s v="Brazil"/>
    <x v="45"/>
    <n v="0"/>
  </r>
  <r>
    <s v="INCREMENTAL"/>
    <s v="Media"/>
    <m/>
    <m/>
    <m/>
    <m/>
    <x v="18"/>
    <x v="1"/>
    <s v="Brazil"/>
    <x v="45"/>
    <n v="0"/>
  </r>
  <r>
    <s v="INCREMENTAL"/>
    <s v="Media"/>
    <m/>
    <m/>
    <m/>
    <m/>
    <x v="18"/>
    <x v="2"/>
    <s v="Brazil"/>
    <x v="45"/>
    <n v="0"/>
  </r>
  <r>
    <s v="INCREMENTAL"/>
    <s v="Media"/>
    <m/>
    <m/>
    <m/>
    <m/>
    <x v="18"/>
    <x v="3"/>
    <s v="Brazil"/>
    <x v="45"/>
    <n v="0"/>
  </r>
  <r>
    <s v="INCREMENTAL"/>
    <s v="Media"/>
    <m/>
    <m/>
    <m/>
    <m/>
    <x v="19"/>
    <x v="0"/>
    <s v="Brazil"/>
    <x v="45"/>
    <n v="215.59754593280999"/>
  </r>
  <r>
    <s v="INCREMENTAL"/>
    <s v="Media"/>
    <m/>
    <m/>
    <m/>
    <m/>
    <x v="19"/>
    <x v="1"/>
    <s v="Brazil"/>
    <x v="45"/>
    <n v="245.16112372578701"/>
  </r>
  <r>
    <s v="INCREMENTAL"/>
    <s v="Media"/>
    <m/>
    <m/>
    <m/>
    <m/>
    <x v="19"/>
    <x v="2"/>
    <s v="Brazil"/>
    <x v="45"/>
    <n v="231.182652533625"/>
  </r>
  <r>
    <s v="INCREMENTAL"/>
    <s v="Media"/>
    <m/>
    <m/>
    <m/>
    <m/>
    <x v="19"/>
    <x v="3"/>
    <s v="Brazil"/>
    <x v="45"/>
    <n v="0"/>
  </r>
  <r>
    <s v="INCREMENTAL"/>
    <s v="Media"/>
    <m/>
    <m/>
    <m/>
    <m/>
    <x v="20"/>
    <x v="0"/>
    <s v="Brazil"/>
    <x v="45"/>
    <n v="0"/>
  </r>
  <r>
    <s v="INCREMENTAL"/>
    <s v="Media"/>
    <m/>
    <m/>
    <m/>
    <m/>
    <x v="20"/>
    <x v="1"/>
    <s v="Brazil"/>
    <x v="45"/>
    <n v="0"/>
  </r>
  <r>
    <s v="INCREMENTAL"/>
    <s v="Media"/>
    <m/>
    <m/>
    <m/>
    <m/>
    <x v="20"/>
    <x v="2"/>
    <s v="Brazil"/>
    <x v="45"/>
    <n v="0"/>
  </r>
  <r>
    <s v="INCREMENTAL"/>
    <s v="Media"/>
    <m/>
    <m/>
    <m/>
    <m/>
    <x v="20"/>
    <x v="3"/>
    <s v="Brazil"/>
    <x v="45"/>
    <n v="0"/>
  </r>
  <r>
    <s v="INCREMENTAL"/>
    <s v="Media"/>
    <m/>
    <m/>
    <m/>
    <m/>
    <x v="21"/>
    <x v="0"/>
    <s v="Brazil"/>
    <x v="45"/>
    <n v="305.48609605194503"/>
  </r>
  <r>
    <s v="INCREMENTAL"/>
    <s v="Media"/>
    <m/>
    <m/>
    <m/>
    <m/>
    <x v="21"/>
    <x v="1"/>
    <s v="Brazil"/>
    <x v="45"/>
    <n v="298.35432809907098"/>
  </r>
  <r>
    <s v="INCREMENTAL"/>
    <s v="Media"/>
    <m/>
    <m/>
    <m/>
    <m/>
    <x v="21"/>
    <x v="2"/>
    <s v="Brazil"/>
    <x v="45"/>
    <n v="283.02243353944101"/>
  </r>
  <r>
    <s v="INCREMENTAL"/>
    <s v="Media"/>
    <m/>
    <m/>
    <m/>
    <m/>
    <x v="21"/>
    <x v="3"/>
    <s v="Brazil"/>
    <x v="45"/>
    <n v="0"/>
  </r>
  <r>
    <s v="INCREMENTAL"/>
    <s v="Media"/>
    <m/>
    <m/>
    <m/>
    <m/>
    <x v="22"/>
    <x v="0"/>
    <s v="Brazil"/>
    <x v="45"/>
    <n v="0"/>
  </r>
  <r>
    <s v="INCREMENTAL"/>
    <s v="Media"/>
    <m/>
    <m/>
    <m/>
    <m/>
    <x v="22"/>
    <x v="1"/>
    <s v="Brazil"/>
    <x v="45"/>
    <n v="0"/>
  </r>
  <r>
    <s v="INCREMENTAL"/>
    <s v="Media"/>
    <m/>
    <m/>
    <m/>
    <m/>
    <x v="22"/>
    <x v="2"/>
    <s v="Brazil"/>
    <x v="45"/>
    <n v="0"/>
  </r>
  <r>
    <s v="INCREMENTAL"/>
    <s v="Media"/>
    <m/>
    <m/>
    <m/>
    <m/>
    <x v="22"/>
    <x v="3"/>
    <s v="Brazil"/>
    <x v="45"/>
    <n v="0"/>
  </r>
  <r>
    <s v="INCREMENTAL"/>
    <s v="Media"/>
    <m/>
    <m/>
    <m/>
    <m/>
    <x v="23"/>
    <x v="0"/>
    <s v="Brazil"/>
    <x v="45"/>
    <n v="0"/>
  </r>
  <r>
    <s v="INCREMENTAL"/>
    <s v="Media"/>
    <m/>
    <m/>
    <m/>
    <m/>
    <x v="23"/>
    <x v="1"/>
    <s v="Brazil"/>
    <x v="45"/>
    <n v="0"/>
  </r>
  <r>
    <s v="INCREMENTAL"/>
    <s v="Media"/>
    <m/>
    <m/>
    <m/>
    <m/>
    <x v="23"/>
    <x v="2"/>
    <s v="Brazil"/>
    <x v="45"/>
    <n v="0"/>
  </r>
  <r>
    <s v="INCREMENTAL"/>
    <s v="Media"/>
    <m/>
    <m/>
    <m/>
    <m/>
    <x v="23"/>
    <x v="3"/>
    <s v="Brazil"/>
    <x v="45"/>
    <n v="0"/>
  </r>
  <r>
    <s v="INCREMENTAL"/>
    <s v="Media"/>
    <m/>
    <m/>
    <m/>
    <m/>
    <x v="24"/>
    <x v="0"/>
    <s v="Brazil"/>
    <x v="45"/>
    <n v="0"/>
  </r>
  <r>
    <s v="INCREMENTAL"/>
    <s v="Media"/>
    <m/>
    <m/>
    <m/>
    <m/>
    <x v="24"/>
    <x v="1"/>
    <s v="Brazil"/>
    <x v="45"/>
    <n v="0"/>
  </r>
  <r>
    <s v="INCREMENTAL"/>
    <s v="Media"/>
    <m/>
    <m/>
    <m/>
    <m/>
    <x v="24"/>
    <x v="2"/>
    <s v="Brazil"/>
    <x v="45"/>
    <n v="0"/>
  </r>
  <r>
    <s v="INCREMENTAL"/>
    <s v="Media"/>
    <m/>
    <m/>
    <m/>
    <m/>
    <x v="24"/>
    <x v="3"/>
    <s v="Brazil"/>
    <x v="45"/>
    <n v="0"/>
  </r>
  <r>
    <s v="BASE"/>
    <s v="BaseLine"/>
    <m/>
    <m/>
    <m/>
    <m/>
    <x v="25"/>
    <x v="0"/>
    <s v="Brazil"/>
    <x v="45"/>
    <n v="0"/>
  </r>
  <r>
    <s v="BASE"/>
    <s v="BaseLine"/>
    <m/>
    <m/>
    <m/>
    <m/>
    <x v="25"/>
    <x v="1"/>
    <s v="Brazil"/>
    <x v="45"/>
    <n v="385.28891623649099"/>
  </r>
  <r>
    <s v="BASE"/>
    <s v="BaseLine"/>
    <m/>
    <m/>
    <m/>
    <m/>
    <x v="25"/>
    <x v="2"/>
    <s v="Brazil"/>
    <x v="45"/>
    <n v="0"/>
  </r>
  <r>
    <s v="BASE"/>
    <s v="BaseLine"/>
    <m/>
    <m/>
    <m/>
    <m/>
    <x v="25"/>
    <x v="3"/>
    <s v="Brazil"/>
    <x v="45"/>
    <n v="0"/>
  </r>
  <r>
    <s v="BASE"/>
    <s v="BaseLine"/>
    <m/>
    <m/>
    <m/>
    <m/>
    <x v="26"/>
    <x v="0"/>
    <s v="Brazil"/>
    <x v="45"/>
    <n v="0"/>
  </r>
  <r>
    <s v="BASE"/>
    <s v="BaseLine"/>
    <m/>
    <m/>
    <m/>
    <m/>
    <x v="26"/>
    <x v="1"/>
    <s v="Brazil"/>
    <x v="45"/>
    <n v="0"/>
  </r>
  <r>
    <s v="BASE"/>
    <s v="BaseLine"/>
    <m/>
    <m/>
    <m/>
    <m/>
    <x v="26"/>
    <x v="2"/>
    <s v="Brazil"/>
    <x v="45"/>
    <n v="0"/>
  </r>
  <r>
    <s v="BASE"/>
    <s v="BaseLine"/>
    <m/>
    <m/>
    <m/>
    <m/>
    <x v="26"/>
    <x v="3"/>
    <s v="Brazil"/>
    <x v="45"/>
    <n v="0"/>
  </r>
  <r>
    <s v="INCREMENTAL"/>
    <s v="Media"/>
    <m/>
    <m/>
    <m/>
    <m/>
    <x v="27"/>
    <x v="0"/>
    <s v="Brazil"/>
    <x v="45"/>
    <n v="0"/>
  </r>
  <r>
    <s v="INCREMENTAL"/>
    <s v="Media"/>
    <m/>
    <m/>
    <m/>
    <m/>
    <x v="27"/>
    <x v="1"/>
    <s v="Brazil"/>
    <x v="45"/>
    <n v="0"/>
  </r>
  <r>
    <s v="INCREMENTAL"/>
    <s v="Media"/>
    <m/>
    <m/>
    <m/>
    <m/>
    <x v="27"/>
    <x v="2"/>
    <s v="Brazil"/>
    <x v="45"/>
    <n v="0"/>
  </r>
  <r>
    <s v="INCREMENTAL"/>
    <s v="Media"/>
    <m/>
    <m/>
    <m/>
    <m/>
    <x v="27"/>
    <x v="3"/>
    <s v="Brazil"/>
    <x v="45"/>
    <n v="0"/>
  </r>
  <r>
    <s v="INCREMENTAL"/>
    <s v="Media"/>
    <m/>
    <m/>
    <m/>
    <m/>
    <x v="28"/>
    <x v="0"/>
    <s v="Brazil"/>
    <x v="45"/>
    <n v="0"/>
  </r>
  <r>
    <s v="INCREMENTAL"/>
    <s v="Media"/>
    <m/>
    <m/>
    <m/>
    <m/>
    <x v="28"/>
    <x v="1"/>
    <s v="Brazil"/>
    <x v="45"/>
    <n v="0"/>
  </r>
  <r>
    <s v="INCREMENTAL"/>
    <s v="Media"/>
    <m/>
    <m/>
    <m/>
    <m/>
    <x v="28"/>
    <x v="2"/>
    <s v="Brazil"/>
    <x v="45"/>
    <n v="0"/>
  </r>
  <r>
    <s v="INCREMENTAL"/>
    <s v="Media"/>
    <m/>
    <m/>
    <m/>
    <m/>
    <x v="28"/>
    <x v="3"/>
    <s v="Brazil"/>
    <x v="45"/>
    <n v="0"/>
  </r>
  <r>
    <s v="BASE"/>
    <s v="BaseLine"/>
    <m/>
    <m/>
    <m/>
    <m/>
    <x v="29"/>
    <x v="0"/>
    <s v="Brazil"/>
    <x v="45"/>
    <n v="0"/>
  </r>
  <r>
    <s v="BASE"/>
    <s v="BaseLine"/>
    <m/>
    <m/>
    <m/>
    <m/>
    <x v="29"/>
    <x v="1"/>
    <s v="Brazil"/>
    <x v="45"/>
    <n v="535.97943851792002"/>
  </r>
  <r>
    <s v="BASE"/>
    <s v="BaseLine"/>
    <m/>
    <m/>
    <m/>
    <m/>
    <x v="29"/>
    <x v="2"/>
    <s v="Brazil"/>
    <x v="45"/>
    <n v="0"/>
  </r>
  <r>
    <s v="BASE"/>
    <s v="BaseLine"/>
    <m/>
    <m/>
    <m/>
    <m/>
    <x v="29"/>
    <x v="3"/>
    <s v="Brazil"/>
    <x v="45"/>
    <n v="0"/>
  </r>
  <r>
    <s v="BASE"/>
    <s v="BaseLine"/>
    <m/>
    <m/>
    <m/>
    <m/>
    <x v="30"/>
    <x v="0"/>
    <s v="Brazil"/>
    <x v="45"/>
    <n v="0"/>
  </r>
  <r>
    <s v="BASE"/>
    <s v="BaseLine"/>
    <m/>
    <m/>
    <m/>
    <m/>
    <x v="30"/>
    <x v="1"/>
    <s v="Brazil"/>
    <x v="45"/>
    <n v="917.22388560741194"/>
  </r>
  <r>
    <s v="BASE"/>
    <s v="BaseLine"/>
    <m/>
    <m/>
    <m/>
    <m/>
    <x v="30"/>
    <x v="2"/>
    <s v="Brazil"/>
    <x v="45"/>
    <n v="0"/>
  </r>
  <r>
    <s v="BASE"/>
    <s v="BaseLine"/>
    <m/>
    <m/>
    <m/>
    <m/>
    <x v="30"/>
    <x v="3"/>
    <s v="Brazil"/>
    <x v="45"/>
    <n v="0"/>
  </r>
  <r>
    <s v="INCREMENTAL"/>
    <s v="Media"/>
    <m/>
    <m/>
    <m/>
    <m/>
    <x v="31"/>
    <x v="0"/>
    <s v="Brazil"/>
    <x v="45"/>
    <n v="0"/>
  </r>
  <r>
    <s v="INCREMENTAL"/>
    <s v="Media"/>
    <m/>
    <m/>
    <m/>
    <m/>
    <x v="31"/>
    <x v="1"/>
    <s v="Brazil"/>
    <x v="45"/>
    <n v="0"/>
  </r>
  <r>
    <s v="INCREMENTAL"/>
    <s v="Media"/>
    <m/>
    <m/>
    <m/>
    <m/>
    <x v="31"/>
    <x v="2"/>
    <s v="Brazil"/>
    <x v="45"/>
    <n v="0"/>
  </r>
  <r>
    <s v="INCREMENTAL"/>
    <s v="Media"/>
    <m/>
    <m/>
    <m/>
    <m/>
    <x v="31"/>
    <x v="3"/>
    <s v="Brazil"/>
    <x v="45"/>
    <n v="0"/>
  </r>
  <r>
    <m/>
    <m/>
    <m/>
    <m/>
    <m/>
    <m/>
    <x v="32"/>
    <x v="0"/>
    <s v="Brazil"/>
    <x v="45"/>
    <n v="1288.8368238743701"/>
  </r>
  <r>
    <m/>
    <m/>
    <m/>
    <m/>
    <m/>
    <m/>
    <x v="32"/>
    <x v="1"/>
    <s v="Brazil"/>
    <x v="45"/>
    <n v="943.82215052234096"/>
  </r>
  <r>
    <m/>
    <m/>
    <m/>
    <m/>
    <m/>
    <m/>
    <x v="32"/>
    <x v="2"/>
    <s v="Brazil"/>
    <x v="45"/>
    <n v="1761.1350863528301"/>
  </r>
  <r>
    <m/>
    <m/>
    <m/>
    <m/>
    <m/>
    <m/>
    <x v="32"/>
    <x v="3"/>
    <s v="Brazil"/>
    <x v="45"/>
    <n v="932.29799996955103"/>
  </r>
  <r>
    <s v="BASE"/>
    <s v="BaseLine"/>
    <m/>
    <m/>
    <m/>
    <m/>
    <x v="33"/>
    <x v="0"/>
    <s v="Brazil"/>
    <x v="45"/>
    <n v="-148.72749825505099"/>
  </r>
  <r>
    <s v="BASE"/>
    <s v="BaseLine"/>
    <m/>
    <m/>
    <m/>
    <m/>
    <x v="33"/>
    <x v="1"/>
    <s v="Brazil"/>
    <x v="45"/>
    <n v="-404.85533584177199"/>
  </r>
  <r>
    <s v="BASE"/>
    <s v="BaseLine"/>
    <m/>
    <m/>
    <m/>
    <m/>
    <x v="33"/>
    <x v="2"/>
    <s v="Brazil"/>
    <x v="45"/>
    <n v="-202.12067493671"/>
  </r>
  <r>
    <s v="BASE"/>
    <s v="BaseLine"/>
    <m/>
    <m/>
    <m/>
    <m/>
    <x v="33"/>
    <x v="3"/>
    <s v="Brazil"/>
    <x v="45"/>
    <n v="-126.24214946012199"/>
  </r>
  <r>
    <s v="BASE"/>
    <s v="BaseLine"/>
    <m/>
    <m/>
    <m/>
    <m/>
    <x v="34"/>
    <x v="0"/>
    <s v="Brazil"/>
    <x v="45"/>
    <n v="0"/>
  </r>
  <r>
    <s v="BASE"/>
    <s v="BaseLine"/>
    <m/>
    <m/>
    <m/>
    <m/>
    <x v="34"/>
    <x v="1"/>
    <s v="Brazil"/>
    <x v="45"/>
    <n v="0"/>
  </r>
  <r>
    <s v="BASE"/>
    <s v="BaseLine"/>
    <m/>
    <m/>
    <m/>
    <m/>
    <x v="34"/>
    <x v="2"/>
    <s v="Brazil"/>
    <x v="45"/>
    <n v="0"/>
  </r>
  <r>
    <s v="BASE"/>
    <s v="BaseLine"/>
    <m/>
    <m/>
    <m/>
    <m/>
    <x v="34"/>
    <x v="3"/>
    <s v="Brazil"/>
    <x v="45"/>
    <n v="0"/>
  </r>
  <r>
    <s v="BASE"/>
    <s v="BaseLine"/>
    <s v="NY"/>
    <m/>
    <m/>
    <m/>
    <x v="35"/>
    <x v="0"/>
    <s v="Brazil"/>
    <x v="45"/>
    <n v="0"/>
  </r>
  <r>
    <s v="BASE"/>
    <s v="BaseLine"/>
    <s v="NY"/>
    <m/>
    <m/>
    <m/>
    <x v="35"/>
    <x v="1"/>
    <s v="Brazil"/>
    <x v="45"/>
    <n v="0"/>
  </r>
  <r>
    <s v="BASE"/>
    <s v="BaseLine"/>
    <s v="NY"/>
    <m/>
    <m/>
    <m/>
    <x v="35"/>
    <x v="2"/>
    <s v="Brazil"/>
    <x v="45"/>
    <n v="0"/>
  </r>
  <r>
    <s v="BASE"/>
    <s v="BaseLine"/>
    <s v="NY"/>
    <m/>
    <m/>
    <m/>
    <x v="35"/>
    <x v="3"/>
    <s v="Brazil"/>
    <x v="45"/>
    <n v="0"/>
  </r>
  <r>
    <s v="BASE"/>
    <s v="BaseLine"/>
    <s v="PL_Dummy"/>
    <m/>
    <m/>
    <m/>
    <x v="36"/>
    <x v="0"/>
    <s v="Brazil"/>
    <x v="45"/>
    <n v="0"/>
  </r>
  <r>
    <s v="BASE"/>
    <s v="BaseLine"/>
    <s v="PL_Dummy"/>
    <m/>
    <m/>
    <m/>
    <x v="36"/>
    <x v="1"/>
    <s v="Brazil"/>
    <x v="45"/>
    <n v="0"/>
  </r>
  <r>
    <s v="BASE"/>
    <s v="BaseLine"/>
    <s v="PL_Dummy"/>
    <m/>
    <m/>
    <m/>
    <x v="36"/>
    <x v="2"/>
    <s v="Brazil"/>
    <x v="45"/>
    <n v="0"/>
  </r>
  <r>
    <s v="BASE"/>
    <s v="BaseLine"/>
    <s v="PL_Dummy"/>
    <m/>
    <m/>
    <m/>
    <x v="36"/>
    <x v="3"/>
    <s v="Brazil"/>
    <x v="45"/>
    <n v="0"/>
  </r>
  <r>
    <s v="BASE"/>
    <s v="BaseLine"/>
    <s v="PL_Dummy"/>
    <m/>
    <m/>
    <m/>
    <x v="37"/>
    <x v="0"/>
    <s v="Brazil"/>
    <x v="45"/>
    <n v="0"/>
  </r>
  <r>
    <s v="BASE"/>
    <s v="BaseLine"/>
    <s v="PL_Dummy"/>
    <m/>
    <m/>
    <m/>
    <x v="37"/>
    <x v="1"/>
    <s v="Brazil"/>
    <x v="45"/>
    <n v="0"/>
  </r>
  <r>
    <s v="BASE"/>
    <s v="BaseLine"/>
    <s v="PL_Dummy"/>
    <m/>
    <m/>
    <m/>
    <x v="37"/>
    <x v="2"/>
    <s v="Brazil"/>
    <x v="45"/>
    <n v="0"/>
  </r>
  <r>
    <s v="BASE"/>
    <s v="BaseLine"/>
    <s v="PL_Dummy"/>
    <m/>
    <m/>
    <m/>
    <x v="37"/>
    <x v="3"/>
    <s v="Brazil"/>
    <x v="45"/>
    <n v="0"/>
  </r>
  <r>
    <s v="BASE"/>
    <s v="BaseLine"/>
    <m/>
    <m/>
    <m/>
    <m/>
    <x v="38"/>
    <x v="0"/>
    <s v="Brazil"/>
    <x v="45"/>
    <n v="0"/>
  </r>
  <r>
    <s v="BASE"/>
    <s v="BaseLine"/>
    <m/>
    <m/>
    <m/>
    <m/>
    <x v="38"/>
    <x v="1"/>
    <s v="Brazil"/>
    <x v="45"/>
    <n v="0"/>
  </r>
  <r>
    <s v="BASE"/>
    <s v="BaseLine"/>
    <m/>
    <m/>
    <m/>
    <m/>
    <x v="38"/>
    <x v="2"/>
    <s v="Brazil"/>
    <x v="45"/>
    <n v="0"/>
  </r>
  <r>
    <s v="BASE"/>
    <s v="BaseLine"/>
    <m/>
    <m/>
    <m/>
    <m/>
    <x v="38"/>
    <x v="3"/>
    <s v="Brazil"/>
    <x v="45"/>
    <n v="0"/>
  </r>
  <r>
    <s v="BASE"/>
    <s v="BaseLine"/>
    <m/>
    <m/>
    <m/>
    <m/>
    <x v="39"/>
    <x v="0"/>
    <s v="Brazil"/>
    <x v="45"/>
    <n v="0"/>
  </r>
  <r>
    <s v="BASE"/>
    <s v="BaseLine"/>
    <m/>
    <m/>
    <m/>
    <m/>
    <x v="39"/>
    <x v="1"/>
    <s v="Brazil"/>
    <x v="45"/>
    <n v="0"/>
  </r>
  <r>
    <s v="BASE"/>
    <s v="BaseLine"/>
    <m/>
    <m/>
    <m/>
    <m/>
    <x v="39"/>
    <x v="2"/>
    <s v="Brazil"/>
    <x v="45"/>
    <n v="0"/>
  </r>
  <r>
    <s v="BASE"/>
    <s v="BaseLine"/>
    <m/>
    <m/>
    <m/>
    <m/>
    <x v="39"/>
    <x v="3"/>
    <s v="Brazil"/>
    <x v="45"/>
    <n v="0"/>
  </r>
  <r>
    <s v="BASE"/>
    <s v="BaseLine"/>
    <s v="PL_Dummy"/>
    <m/>
    <m/>
    <m/>
    <x v="40"/>
    <x v="0"/>
    <s v="Brazil"/>
    <x v="45"/>
    <n v="0"/>
  </r>
  <r>
    <s v="BASE"/>
    <s v="BaseLine"/>
    <s v="PL_Dummy"/>
    <m/>
    <m/>
    <m/>
    <x v="40"/>
    <x v="1"/>
    <s v="Brazil"/>
    <x v="45"/>
    <n v="0"/>
  </r>
  <r>
    <s v="BASE"/>
    <s v="BaseLine"/>
    <s v="PL_Dummy"/>
    <m/>
    <m/>
    <m/>
    <x v="40"/>
    <x v="2"/>
    <s v="Brazil"/>
    <x v="45"/>
    <n v="0"/>
  </r>
  <r>
    <s v="BASE"/>
    <s v="BaseLine"/>
    <s v="PL_Dummy"/>
    <m/>
    <m/>
    <m/>
    <x v="40"/>
    <x v="3"/>
    <s v="Brazil"/>
    <x v="45"/>
    <n v="0"/>
  </r>
  <r>
    <s v="BASE"/>
    <s v="BaseLine"/>
    <m/>
    <m/>
    <m/>
    <m/>
    <x v="41"/>
    <x v="0"/>
    <s v="Brazil"/>
    <x v="45"/>
    <n v="0"/>
  </r>
  <r>
    <s v="BASE"/>
    <s v="BaseLine"/>
    <m/>
    <m/>
    <m/>
    <m/>
    <x v="41"/>
    <x v="1"/>
    <s v="Brazil"/>
    <x v="45"/>
    <n v="0"/>
  </r>
  <r>
    <s v="BASE"/>
    <s v="BaseLine"/>
    <m/>
    <m/>
    <m/>
    <m/>
    <x v="41"/>
    <x v="2"/>
    <s v="Brazil"/>
    <x v="45"/>
    <n v="4132.9340401101199"/>
  </r>
  <r>
    <s v="BASE"/>
    <s v="BaseLine"/>
    <m/>
    <m/>
    <m/>
    <m/>
    <x v="41"/>
    <x v="3"/>
    <s v="Brazil"/>
    <x v="45"/>
    <n v="0"/>
  </r>
  <r>
    <s v="BASE"/>
    <s v="BaseLine"/>
    <m/>
    <m/>
    <m/>
    <m/>
    <x v="42"/>
    <x v="0"/>
    <s v="Brazil"/>
    <x v="45"/>
    <n v="0"/>
  </r>
  <r>
    <s v="BASE"/>
    <s v="BaseLine"/>
    <m/>
    <m/>
    <m/>
    <m/>
    <x v="42"/>
    <x v="1"/>
    <s v="Brazil"/>
    <x v="45"/>
    <n v="0"/>
  </r>
  <r>
    <s v="BASE"/>
    <s v="BaseLine"/>
    <m/>
    <m/>
    <m/>
    <m/>
    <x v="42"/>
    <x v="2"/>
    <s v="Brazil"/>
    <x v="45"/>
    <n v="2767.8546427850201"/>
  </r>
  <r>
    <s v="BASE"/>
    <s v="BaseLine"/>
    <m/>
    <m/>
    <m/>
    <m/>
    <x v="42"/>
    <x v="3"/>
    <s v="Brazil"/>
    <x v="45"/>
    <n v="0"/>
  </r>
  <r>
    <s v="BASE"/>
    <s v="BaseLine"/>
    <m/>
    <m/>
    <m/>
    <m/>
    <x v="43"/>
    <x v="0"/>
    <s v="Brazil"/>
    <x v="45"/>
    <n v="0"/>
  </r>
  <r>
    <s v="BASE"/>
    <s v="BaseLine"/>
    <m/>
    <m/>
    <m/>
    <m/>
    <x v="43"/>
    <x v="1"/>
    <s v="Brazil"/>
    <x v="45"/>
    <n v="0"/>
  </r>
  <r>
    <s v="BASE"/>
    <s v="BaseLine"/>
    <m/>
    <m/>
    <m/>
    <m/>
    <x v="43"/>
    <x v="2"/>
    <s v="Brazil"/>
    <x v="45"/>
    <n v="0"/>
  </r>
  <r>
    <s v="BASE"/>
    <s v="BaseLine"/>
    <m/>
    <m/>
    <m/>
    <m/>
    <x v="43"/>
    <x v="3"/>
    <s v="Brazil"/>
    <x v="45"/>
    <n v="0"/>
  </r>
  <r>
    <s v="INCREMENTAL"/>
    <s v="Media"/>
    <m/>
    <m/>
    <m/>
    <m/>
    <x v="44"/>
    <x v="0"/>
    <s v="Brazil"/>
    <x v="45"/>
    <n v="0"/>
  </r>
  <r>
    <s v="INCREMENTAL"/>
    <s v="Media"/>
    <m/>
    <m/>
    <m/>
    <m/>
    <x v="44"/>
    <x v="1"/>
    <s v="Brazil"/>
    <x v="45"/>
    <n v="0"/>
  </r>
  <r>
    <s v="INCREMENTAL"/>
    <s v="Media"/>
    <m/>
    <m/>
    <m/>
    <m/>
    <x v="44"/>
    <x v="2"/>
    <s v="Brazil"/>
    <x v="45"/>
    <n v="0"/>
  </r>
  <r>
    <s v="INCREMENTAL"/>
    <s v="Media"/>
    <m/>
    <m/>
    <m/>
    <m/>
    <x v="44"/>
    <x v="3"/>
    <s v="Brazil"/>
    <x v="45"/>
    <n v="0"/>
  </r>
  <r>
    <s v="INCREMENTAL"/>
    <s v="Media"/>
    <m/>
    <m/>
    <m/>
    <m/>
    <x v="45"/>
    <x v="0"/>
    <s v="Brazil"/>
    <x v="45"/>
    <n v="0"/>
  </r>
  <r>
    <s v="INCREMENTAL"/>
    <s v="Media"/>
    <m/>
    <m/>
    <m/>
    <m/>
    <x v="45"/>
    <x v="1"/>
    <s v="Brazil"/>
    <x v="45"/>
    <n v="0"/>
  </r>
  <r>
    <s v="INCREMENTAL"/>
    <s v="Media"/>
    <m/>
    <m/>
    <m/>
    <m/>
    <x v="45"/>
    <x v="2"/>
    <s v="Brazil"/>
    <x v="45"/>
    <n v="0"/>
  </r>
  <r>
    <s v="INCREMENTAL"/>
    <s v="Media"/>
    <m/>
    <m/>
    <m/>
    <m/>
    <x v="45"/>
    <x v="3"/>
    <s v="Brazil"/>
    <x v="45"/>
    <n v="0"/>
  </r>
  <r>
    <s v="BASE"/>
    <s v="BaseLine"/>
    <m/>
    <m/>
    <m/>
    <m/>
    <x v="46"/>
    <x v="0"/>
    <s v="Brazil"/>
    <x v="45"/>
    <n v="0"/>
  </r>
  <r>
    <s v="BASE"/>
    <s v="BaseLine"/>
    <m/>
    <m/>
    <m/>
    <m/>
    <x v="46"/>
    <x v="1"/>
    <s v="Brazil"/>
    <x v="45"/>
    <n v="0"/>
  </r>
  <r>
    <s v="BASE"/>
    <s v="BaseLine"/>
    <m/>
    <m/>
    <m/>
    <m/>
    <x v="46"/>
    <x v="2"/>
    <s v="Brazil"/>
    <x v="45"/>
    <n v="0"/>
  </r>
  <r>
    <s v="BASE"/>
    <s v="BaseLine"/>
    <m/>
    <m/>
    <m/>
    <m/>
    <x v="46"/>
    <x v="3"/>
    <s v="Brazil"/>
    <x v="45"/>
    <n v="0"/>
  </r>
  <r>
    <s v="INCREMENTAL"/>
    <s v="Media"/>
    <m/>
    <m/>
    <m/>
    <m/>
    <x v="47"/>
    <x v="0"/>
    <s v="Brazil"/>
    <x v="45"/>
    <n v="0"/>
  </r>
  <r>
    <s v="INCREMENTAL"/>
    <s v="Media"/>
    <m/>
    <m/>
    <m/>
    <m/>
    <x v="47"/>
    <x v="1"/>
    <s v="Brazil"/>
    <x v="45"/>
    <n v="0"/>
  </r>
  <r>
    <s v="INCREMENTAL"/>
    <s v="Media"/>
    <m/>
    <m/>
    <m/>
    <m/>
    <x v="47"/>
    <x v="2"/>
    <s v="Brazil"/>
    <x v="45"/>
    <n v="0"/>
  </r>
  <r>
    <s v="INCREMENTAL"/>
    <s v="Media"/>
    <m/>
    <m/>
    <m/>
    <m/>
    <x v="47"/>
    <x v="3"/>
    <s v="Brazil"/>
    <x v="45"/>
    <n v="0"/>
  </r>
  <r>
    <s v="INCREMENTAL"/>
    <s v="Media"/>
    <m/>
    <m/>
    <m/>
    <m/>
    <x v="48"/>
    <x v="0"/>
    <s v="Brazil"/>
    <x v="45"/>
    <n v="0"/>
  </r>
  <r>
    <s v="INCREMENTAL"/>
    <s v="Media"/>
    <m/>
    <m/>
    <m/>
    <m/>
    <x v="48"/>
    <x v="1"/>
    <s v="Brazil"/>
    <x v="45"/>
    <n v="0"/>
  </r>
  <r>
    <s v="INCREMENTAL"/>
    <s v="Media"/>
    <m/>
    <m/>
    <m/>
    <m/>
    <x v="48"/>
    <x v="2"/>
    <s v="Brazil"/>
    <x v="45"/>
    <n v="0"/>
  </r>
  <r>
    <s v="INCREMENTAL"/>
    <s v="Media"/>
    <m/>
    <m/>
    <m/>
    <m/>
    <x v="48"/>
    <x v="3"/>
    <s v="Brazil"/>
    <x v="45"/>
    <n v="0"/>
  </r>
  <r>
    <s v="INCREMENTAL"/>
    <s v="Media"/>
    <m/>
    <m/>
    <m/>
    <m/>
    <x v="49"/>
    <x v="0"/>
    <s v="Brazil"/>
    <x v="45"/>
    <n v="0"/>
  </r>
  <r>
    <s v="INCREMENTAL"/>
    <s v="Media"/>
    <m/>
    <m/>
    <m/>
    <m/>
    <x v="49"/>
    <x v="1"/>
    <s v="Brazil"/>
    <x v="45"/>
    <n v="0"/>
  </r>
  <r>
    <s v="INCREMENTAL"/>
    <s v="Media"/>
    <m/>
    <m/>
    <m/>
    <m/>
    <x v="49"/>
    <x v="2"/>
    <s v="Brazil"/>
    <x v="45"/>
    <n v="0"/>
  </r>
  <r>
    <s v="INCREMENTAL"/>
    <s v="Media"/>
    <m/>
    <m/>
    <m/>
    <m/>
    <x v="49"/>
    <x v="3"/>
    <s v="Brazil"/>
    <x v="45"/>
    <n v="0"/>
  </r>
  <r>
    <s v="BASE"/>
    <s v="BaseLine"/>
    <m/>
    <m/>
    <m/>
    <m/>
    <x v="50"/>
    <x v="0"/>
    <s v="Brazil"/>
    <x v="45"/>
    <n v="0"/>
  </r>
  <r>
    <s v="BASE"/>
    <s v="BaseLine"/>
    <m/>
    <m/>
    <m/>
    <m/>
    <x v="50"/>
    <x v="1"/>
    <s v="Brazil"/>
    <x v="45"/>
    <n v="0"/>
  </r>
  <r>
    <s v="BASE"/>
    <s v="BaseLine"/>
    <m/>
    <m/>
    <m/>
    <m/>
    <x v="50"/>
    <x v="2"/>
    <s v="Brazil"/>
    <x v="45"/>
    <n v="0"/>
  </r>
  <r>
    <s v="BASE"/>
    <s v="BaseLine"/>
    <m/>
    <m/>
    <m/>
    <m/>
    <x v="50"/>
    <x v="3"/>
    <s v="Brazil"/>
    <x v="45"/>
    <n v="0"/>
  </r>
  <r>
    <s v="BASE"/>
    <s v="BaseLine"/>
    <m/>
    <m/>
    <m/>
    <m/>
    <x v="51"/>
    <x v="0"/>
    <s v="Brazil"/>
    <x v="45"/>
    <n v="0"/>
  </r>
  <r>
    <s v="BASE"/>
    <s v="BaseLine"/>
    <m/>
    <m/>
    <m/>
    <m/>
    <x v="51"/>
    <x v="1"/>
    <s v="Brazil"/>
    <x v="45"/>
    <n v="0"/>
  </r>
  <r>
    <s v="BASE"/>
    <s v="BaseLine"/>
    <m/>
    <m/>
    <m/>
    <m/>
    <x v="51"/>
    <x v="2"/>
    <s v="Brazil"/>
    <x v="45"/>
    <n v="0"/>
  </r>
  <r>
    <s v="BASE"/>
    <s v="BaseLine"/>
    <m/>
    <m/>
    <m/>
    <m/>
    <x v="51"/>
    <x v="3"/>
    <s v="Brazil"/>
    <x v="45"/>
    <n v="0"/>
  </r>
  <r>
    <s v="INCREMENTAL"/>
    <s v="Media"/>
    <m/>
    <m/>
    <m/>
    <m/>
    <x v="52"/>
    <x v="0"/>
    <s v="Brazil"/>
    <x v="45"/>
    <n v="0"/>
  </r>
  <r>
    <s v="INCREMENTAL"/>
    <s v="Media"/>
    <m/>
    <m/>
    <m/>
    <m/>
    <x v="52"/>
    <x v="1"/>
    <s v="Brazil"/>
    <x v="45"/>
    <n v="0"/>
  </r>
  <r>
    <s v="INCREMENTAL"/>
    <s v="Media"/>
    <m/>
    <m/>
    <m/>
    <m/>
    <x v="52"/>
    <x v="2"/>
    <s v="Brazil"/>
    <x v="45"/>
    <n v="0"/>
  </r>
  <r>
    <s v="INCREMENTAL"/>
    <s v="Media"/>
    <m/>
    <m/>
    <m/>
    <m/>
    <x v="52"/>
    <x v="3"/>
    <s v="Brazil"/>
    <x v="45"/>
    <n v="0"/>
  </r>
  <r>
    <s v="BASE"/>
    <s v="BaseLine"/>
    <m/>
    <m/>
    <m/>
    <m/>
    <x v="53"/>
    <x v="0"/>
    <s v="Brazil"/>
    <x v="45"/>
    <n v="-106.896217564167"/>
  </r>
  <r>
    <s v="BASE"/>
    <s v="BaseLine"/>
    <m/>
    <m/>
    <m/>
    <m/>
    <x v="53"/>
    <x v="1"/>
    <s v="Brazil"/>
    <x v="45"/>
    <n v="-78.280676091196398"/>
  </r>
  <r>
    <s v="BASE"/>
    <s v="BaseLine"/>
    <m/>
    <m/>
    <m/>
    <m/>
    <x v="53"/>
    <x v="2"/>
    <s v="Brazil"/>
    <x v="45"/>
    <n v="-146.06866894502201"/>
  </r>
  <r>
    <s v="BASE"/>
    <s v="BaseLine"/>
    <m/>
    <m/>
    <m/>
    <m/>
    <x v="53"/>
    <x v="3"/>
    <s v="Brazil"/>
    <x v="45"/>
    <n v="-77.324862227164999"/>
  </r>
  <r>
    <s v="BASE"/>
    <s v="BaseLine"/>
    <m/>
    <m/>
    <m/>
    <m/>
    <x v="54"/>
    <x v="0"/>
    <s v="Brazil"/>
    <x v="45"/>
    <n v="-508.66884939919299"/>
  </r>
  <r>
    <s v="BASE"/>
    <s v="BaseLine"/>
    <m/>
    <m/>
    <m/>
    <m/>
    <x v="54"/>
    <x v="1"/>
    <s v="Brazil"/>
    <x v="45"/>
    <n v="-2538.9664014545901"/>
  </r>
  <r>
    <s v="BASE"/>
    <s v="BaseLine"/>
    <m/>
    <m/>
    <m/>
    <m/>
    <x v="54"/>
    <x v="2"/>
    <s v="Brazil"/>
    <x v="45"/>
    <n v="-2755.6134643646201"/>
  </r>
  <r>
    <s v="BASE"/>
    <s v="BaseLine"/>
    <m/>
    <m/>
    <m/>
    <m/>
    <x v="54"/>
    <x v="3"/>
    <s v="Brazil"/>
    <x v="45"/>
    <n v="-491.21681486721297"/>
  </r>
  <r>
    <s v="INCREMENTAL"/>
    <s v="Media"/>
    <m/>
    <m/>
    <m/>
    <m/>
    <x v="0"/>
    <x v="0"/>
    <s v="Brazil"/>
    <x v="46"/>
    <n v="0"/>
  </r>
  <r>
    <s v="INCREMENTAL"/>
    <s v="Media"/>
    <m/>
    <m/>
    <m/>
    <m/>
    <x v="0"/>
    <x v="1"/>
    <s v="Brazil"/>
    <x v="46"/>
    <n v="0"/>
  </r>
  <r>
    <s v="INCREMENTAL"/>
    <s v="Media"/>
    <m/>
    <m/>
    <m/>
    <m/>
    <x v="0"/>
    <x v="2"/>
    <s v="Brazil"/>
    <x v="46"/>
    <n v="0"/>
  </r>
  <r>
    <s v="INCREMENTAL"/>
    <s v="Media"/>
    <m/>
    <m/>
    <m/>
    <m/>
    <x v="0"/>
    <x v="3"/>
    <s v="Brazil"/>
    <x v="46"/>
    <n v="0"/>
  </r>
  <r>
    <s v="INCREMENTAL"/>
    <s v="Media"/>
    <m/>
    <m/>
    <m/>
    <m/>
    <x v="1"/>
    <x v="0"/>
    <s v="Brazil"/>
    <x v="46"/>
    <n v="0"/>
  </r>
  <r>
    <s v="INCREMENTAL"/>
    <s v="Media"/>
    <m/>
    <m/>
    <m/>
    <m/>
    <x v="1"/>
    <x v="1"/>
    <s v="Brazil"/>
    <x v="46"/>
    <n v="0"/>
  </r>
  <r>
    <s v="INCREMENTAL"/>
    <s v="Media"/>
    <m/>
    <m/>
    <m/>
    <m/>
    <x v="1"/>
    <x v="2"/>
    <s v="Brazil"/>
    <x v="46"/>
    <n v="0"/>
  </r>
  <r>
    <s v="INCREMENTAL"/>
    <s v="Media"/>
    <m/>
    <m/>
    <m/>
    <m/>
    <x v="1"/>
    <x v="3"/>
    <s v="Brazil"/>
    <x v="46"/>
    <n v="0"/>
  </r>
  <r>
    <s v="INCREMENTAL"/>
    <s v="Media"/>
    <m/>
    <m/>
    <m/>
    <m/>
    <x v="2"/>
    <x v="0"/>
    <s v="Brazil"/>
    <x v="46"/>
    <n v="0"/>
  </r>
  <r>
    <s v="INCREMENTAL"/>
    <s v="Media"/>
    <m/>
    <m/>
    <m/>
    <m/>
    <x v="2"/>
    <x v="1"/>
    <s v="Brazil"/>
    <x v="46"/>
    <n v="0"/>
  </r>
  <r>
    <s v="INCREMENTAL"/>
    <s v="Media"/>
    <m/>
    <m/>
    <m/>
    <m/>
    <x v="2"/>
    <x v="2"/>
    <s v="Brazil"/>
    <x v="46"/>
    <n v="0"/>
  </r>
  <r>
    <s v="INCREMENTAL"/>
    <s v="Media"/>
    <m/>
    <m/>
    <m/>
    <m/>
    <x v="2"/>
    <x v="3"/>
    <s v="Brazil"/>
    <x v="46"/>
    <n v="0"/>
  </r>
  <r>
    <s v="BASE"/>
    <s v="BaseLine"/>
    <m/>
    <m/>
    <m/>
    <m/>
    <x v="3"/>
    <x v="0"/>
    <s v="Brazil"/>
    <x v="46"/>
    <n v="0"/>
  </r>
  <r>
    <s v="BASE"/>
    <s v="BaseLine"/>
    <m/>
    <m/>
    <m/>
    <m/>
    <x v="3"/>
    <x v="1"/>
    <s v="Brazil"/>
    <x v="46"/>
    <n v="0"/>
  </r>
  <r>
    <s v="BASE"/>
    <s v="BaseLine"/>
    <m/>
    <m/>
    <m/>
    <m/>
    <x v="3"/>
    <x v="2"/>
    <s v="Brazil"/>
    <x v="46"/>
    <n v="0"/>
  </r>
  <r>
    <s v="BASE"/>
    <s v="BaseLine"/>
    <m/>
    <m/>
    <m/>
    <m/>
    <x v="3"/>
    <x v="3"/>
    <s v="Brazil"/>
    <x v="46"/>
    <n v="0"/>
  </r>
  <r>
    <s v="BASE"/>
    <s v="BaseLine"/>
    <m/>
    <m/>
    <m/>
    <m/>
    <x v="4"/>
    <x v="0"/>
    <s v="Brazil"/>
    <x v="46"/>
    <n v="0"/>
  </r>
  <r>
    <s v="BASE"/>
    <s v="BaseLine"/>
    <m/>
    <m/>
    <m/>
    <m/>
    <x v="4"/>
    <x v="1"/>
    <s v="Brazil"/>
    <x v="46"/>
    <n v="0"/>
  </r>
  <r>
    <s v="BASE"/>
    <s v="BaseLine"/>
    <m/>
    <m/>
    <m/>
    <m/>
    <x v="4"/>
    <x v="2"/>
    <s v="Brazil"/>
    <x v="46"/>
    <n v="0"/>
  </r>
  <r>
    <s v="BASE"/>
    <s v="BaseLine"/>
    <m/>
    <m/>
    <m/>
    <m/>
    <x v="4"/>
    <x v="3"/>
    <s v="Brazil"/>
    <x v="46"/>
    <n v="0"/>
  </r>
  <r>
    <s v="BASE"/>
    <s v="BaseLine"/>
    <m/>
    <m/>
    <m/>
    <m/>
    <x v="5"/>
    <x v="0"/>
    <s v="Brazil"/>
    <x v="46"/>
    <n v="0"/>
  </r>
  <r>
    <s v="BASE"/>
    <s v="BaseLine"/>
    <m/>
    <m/>
    <m/>
    <m/>
    <x v="5"/>
    <x v="1"/>
    <s v="Brazil"/>
    <x v="46"/>
    <n v="0"/>
  </r>
  <r>
    <s v="BASE"/>
    <s v="BaseLine"/>
    <m/>
    <m/>
    <m/>
    <m/>
    <x v="5"/>
    <x v="2"/>
    <s v="Brazil"/>
    <x v="46"/>
    <n v="0"/>
  </r>
  <r>
    <s v="BASE"/>
    <s v="BaseLine"/>
    <m/>
    <m/>
    <m/>
    <m/>
    <x v="5"/>
    <x v="3"/>
    <s v="Brazil"/>
    <x v="46"/>
    <n v="0"/>
  </r>
  <r>
    <s v="BASE"/>
    <s v="BaseLine"/>
    <m/>
    <m/>
    <m/>
    <m/>
    <x v="6"/>
    <x v="0"/>
    <s v="Brazil"/>
    <x v="46"/>
    <n v="0"/>
  </r>
  <r>
    <s v="BASE"/>
    <s v="BaseLine"/>
    <m/>
    <m/>
    <m/>
    <m/>
    <x v="6"/>
    <x v="1"/>
    <s v="Brazil"/>
    <x v="46"/>
    <n v="0"/>
  </r>
  <r>
    <s v="BASE"/>
    <s v="BaseLine"/>
    <m/>
    <m/>
    <m/>
    <m/>
    <x v="6"/>
    <x v="2"/>
    <s v="Brazil"/>
    <x v="46"/>
    <n v="0"/>
  </r>
  <r>
    <s v="BASE"/>
    <s v="BaseLine"/>
    <m/>
    <m/>
    <m/>
    <m/>
    <x v="6"/>
    <x v="3"/>
    <s v="Brazil"/>
    <x v="46"/>
    <n v="0"/>
  </r>
  <r>
    <s v="BASE"/>
    <s v="BaseLine"/>
    <m/>
    <m/>
    <m/>
    <m/>
    <x v="7"/>
    <x v="0"/>
    <s v="Brazil"/>
    <x v="46"/>
    <n v="1269.96828439925"/>
  </r>
  <r>
    <s v="BASE"/>
    <s v="BaseLine"/>
    <m/>
    <m/>
    <m/>
    <m/>
    <x v="7"/>
    <x v="1"/>
    <s v="Brazil"/>
    <x v="46"/>
    <n v="0"/>
  </r>
  <r>
    <s v="BASE"/>
    <s v="BaseLine"/>
    <m/>
    <m/>
    <m/>
    <m/>
    <x v="7"/>
    <x v="2"/>
    <s v="Brazil"/>
    <x v="46"/>
    <n v="0"/>
  </r>
  <r>
    <s v="BASE"/>
    <s v="BaseLine"/>
    <m/>
    <m/>
    <m/>
    <m/>
    <x v="7"/>
    <x v="3"/>
    <s v="Brazil"/>
    <x v="46"/>
    <n v="0"/>
  </r>
  <r>
    <s v="BASE"/>
    <s v="BaseLine"/>
    <m/>
    <m/>
    <m/>
    <m/>
    <x v="8"/>
    <x v="0"/>
    <s v="Brazil"/>
    <x v="46"/>
    <n v="1121.4684190190601"/>
  </r>
  <r>
    <s v="BASE"/>
    <s v="BaseLine"/>
    <m/>
    <m/>
    <m/>
    <m/>
    <x v="8"/>
    <x v="1"/>
    <s v="Brazil"/>
    <x v="46"/>
    <n v="0"/>
  </r>
  <r>
    <s v="BASE"/>
    <s v="BaseLine"/>
    <m/>
    <m/>
    <m/>
    <m/>
    <x v="8"/>
    <x v="2"/>
    <s v="Brazil"/>
    <x v="46"/>
    <n v="0"/>
  </r>
  <r>
    <s v="BASE"/>
    <s v="BaseLine"/>
    <m/>
    <m/>
    <m/>
    <m/>
    <x v="8"/>
    <x v="3"/>
    <s v="Brazil"/>
    <x v="46"/>
    <n v="0"/>
  </r>
  <r>
    <s v="INCREMENTAL"/>
    <s v="Media"/>
    <m/>
    <m/>
    <m/>
    <m/>
    <x v="9"/>
    <x v="0"/>
    <s v="Brazil"/>
    <x v="46"/>
    <n v="0"/>
  </r>
  <r>
    <s v="INCREMENTAL"/>
    <s v="Media"/>
    <m/>
    <m/>
    <m/>
    <m/>
    <x v="9"/>
    <x v="1"/>
    <s v="Brazil"/>
    <x v="46"/>
    <n v="0"/>
  </r>
  <r>
    <s v="INCREMENTAL"/>
    <s v="Media"/>
    <m/>
    <m/>
    <m/>
    <m/>
    <x v="9"/>
    <x v="2"/>
    <s v="Brazil"/>
    <x v="46"/>
    <n v="0"/>
  </r>
  <r>
    <s v="INCREMENTAL"/>
    <s v="Media"/>
    <m/>
    <m/>
    <m/>
    <m/>
    <x v="9"/>
    <x v="3"/>
    <s v="Brazil"/>
    <x v="46"/>
    <n v="0"/>
  </r>
  <r>
    <s v="BASE"/>
    <s v="Price"/>
    <m/>
    <m/>
    <m/>
    <m/>
    <x v="10"/>
    <x v="0"/>
    <s v="Brazil"/>
    <x v="46"/>
    <n v="-1312.0200649115"/>
  </r>
  <r>
    <s v="BASE"/>
    <s v="Price"/>
    <m/>
    <m/>
    <m/>
    <m/>
    <x v="10"/>
    <x v="1"/>
    <s v="Brazil"/>
    <x v="46"/>
    <n v="0"/>
  </r>
  <r>
    <s v="BASE"/>
    <s v="Price"/>
    <m/>
    <m/>
    <m/>
    <m/>
    <x v="10"/>
    <x v="2"/>
    <s v="Brazil"/>
    <x v="46"/>
    <n v="0"/>
  </r>
  <r>
    <s v="BASE"/>
    <s v="Price"/>
    <m/>
    <m/>
    <m/>
    <m/>
    <x v="10"/>
    <x v="3"/>
    <s v="Brazil"/>
    <x v="46"/>
    <n v="0"/>
  </r>
  <r>
    <s v="BASE"/>
    <s v="Price"/>
    <m/>
    <m/>
    <m/>
    <m/>
    <x v="11"/>
    <x v="0"/>
    <s v="Brazil"/>
    <x v="46"/>
    <n v="0"/>
  </r>
  <r>
    <s v="BASE"/>
    <s v="Price"/>
    <m/>
    <m/>
    <m/>
    <m/>
    <x v="11"/>
    <x v="1"/>
    <s v="Brazil"/>
    <x v="46"/>
    <n v="0"/>
  </r>
  <r>
    <s v="BASE"/>
    <s v="Price"/>
    <m/>
    <m/>
    <m/>
    <m/>
    <x v="11"/>
    <x v="2"/>
    <s v="Brazil"/>
    <x v="46"/>
    <n v="0"/>
  </r>
  <r>
    <s v="BASE"/>
    <s v="Price"/>
    <m/>
    <m/>
    <m/>
    <m/>
    <x v="11"/>
    <x v="3"/>
    <s v="Brazil"/>
    <x v="46"/>
    <n v="0"/>
  </r>
  <r>
    <s v="BASE"/>
    <s v="BaseLine"/>
    <m/>
    <m/>
    <m/>
    <m/>
    <x v="12"/>
    <x v="0"/>
    <s v="Brazil"/>
    <x v="46"/>
    <n v="415.21402580137499"/>
  </r>
  <r>
    <s v="BASE"/>
    <s v="BaseLine"/>
    <m/>
    <m/>
    <m/>
    <m/>
    <x v="12"/>
    <x v="1"/>
    <s v="Brazil"/>
    <x v="46"/>
    <n v="748.53033406583597"/>
  </r>
  <r>
    <s v="BASE"/>
    <s v="BaseLine"/>
    <m/>
    <m/>
    <m/>
    <m/>
    <x v="12"/>
    <x v="2"/>
    <s v="Brazil"/>
    <x v="46"/>
    <n v="917.66010802955498"/>
  </r>
  <r>
    <s v="BASE"/>
    <s v="BaseLine"/>
    <m/>
    <m/>
    <m/>
    <m/>
    <x v="12"/>
    <x v="3"/>
    <s v="Brazil"/>
    <x v="46"/>
    <n v="24.3052310691968"/>
  </r>
  <r>
    <s v="INCREMENTAL"/>
    <s v="Media"/>
    <m/>
    <m/>
    <m/>
    <m/>
    <x v="13"/>
    <x v="0"/>
    <s v="Brazil"/>
    <x v="46"/>
    <n v="257.42016673451701"/>
  </r>
  <r>
    <s v="INCREMENTAL"/>
    <s v="Media"/>
    <m/>
    <m/>
    <m/>
    <m/>
    <x v="13"/>
    <x v="1"/>
    <s v="Brazil"/>
    <x v="46"/>
    <n v="318.89205271171102"/>
  </r>
  <r>
    <s v="INCREMENTAL"/>
    <s v="Media"/>
    <m/>
    <m/>
    <m/>
    <m/>
    <x v="13"/>
    <x v="2"/>
    <s v="Brazil"/>
    <x v="46"/>
    <n v="283.443133612949"/>
  </r>
  <r>
    <s v="INCREMENTAL"/>
    <s v="Media"/>
    <m/>
    <m/>
    <m/>
    <m/>
    <x v="13"/>
    <x v="3"/>
    <s v="Brazil"/>
    <x v="46"/>
    <n v="0"/>
  </r>
  <r>
    <s v="INCREMENTAL"/>
    <s v="Media"/>
    <m/>
    <m/>
    <m/>
    <m/>
    <x v="14"/>
    <x v="0"/>
    <s v="Brazil"/>
    <x v="46"/>
    <n v="0"/>
  </r>
  <r>
    <s v="INCREMENTAL"/>
    <s v="Media"/>
    <m/>
    <m/>
    <m/>
    <m/>
    <x v="14"/>
    <x v="1"/>
    <s v="Brazil"/>
    <x v="46"/>
    <n v="0"/>
  </r>
  <r>
    <s v="INCREMENTAL"/>
    <s v="Media"/>
    <m/>
    <m/>
    <m/>
    <m/>
    <x v="14"/>
    <x v="2"/>
    <s v="Brazil"/>
    <x v="46"/>
    <n v="0"/>
  </r>
  <r>
    <s v="INCREMENTAL"/>
    <s v="Media"/>
    <m/>
    <m/>
    <m/>
    <m/>
    <x v="14"/>
    <x v="3"/>
    <s v="Brazil"/>
    <x v="46"/>
    <n v="0"/>
  </r>
  <r>
    <s v="INCREMENTAL"/>
    <s v="Media"/>
    <m/>
    <m/>
    <m/>
    <m/>
    <x v="15"/>
    <x v="0"/>
    <s v="Brazil"/>
    <x v="46"/>
    <n v="9.5664249881802306"/>
  </r>
  <r>
    <s v="INCREMENTAL"/>
    <s v="Media"/>
    <m/>
    <m/>
    <m/>
    <m/>
    <x v="15"/>
    <x v="1"/>
    <s v="Brazil"/>
    <x v="46"/>
    <n v="8.8528046924786796"/>
  </r>
  <r>
    <s v="INCREMENTAL"/>
    <s v="Media"/>
    <m/>
    <m/>
    <m/>
    <m/>
    <x v="15"/>
    <x v="2"/>
    <s v="Brazil"/>
    <x v="46"/>
    <n v="6.0392343677443003"/>
  </r>
  <r>
    <s v="INCREMENTAL"/>
    <s v="Media"/>
    <m/>
    <m/>
    <m/>
    <m/>
    <x v="15"/>
    <x v="3"/>
    <s v="Brazil"/>
    <x v="46"/>
    <n v="0"/>
  </r>
  <r>
    <s v="INCREMENTAL"/>
    <s v="Media"/>
    <m/>
    <m/>
    <m/>
    <m/>
    <x v="16"/>
    <x v="0"/>
    <s v="Brazil"/>
    <x v="46"/>
    <n v="0"/>
  </r>
  <r>
    <s v="INCREMENTAL"/>
    <s v="Media"/>
    <m/>
    <m/>
    <m/>
    <m/>
    <x v="16"/>
    <x v="1"/>
    <s v="Brazil"/>
    <x v="46"/>
    <n v="0"/>
  </r>
  <r>
    <s v="INCREMENTAL"/>
    <s v="Media"/>
    <m/>
    <m/>
    <m/>
    <m/>
    <x v="16"/>
    <x v="2"/>
    <s v="Brazil"/>
    <x v="46"/>
    <n v="0"/>
  </r>
  <r>
    <s v="INCREMENTAL"/>
    <s v="Media"/>
    <m/>
    <m/>
    <m/>
    <m/>
    <x v="16"/>
    <x v="3"/>
    <s v="Brazil"/>
    <x v="46"/>
    <n v="0"/>
  </r>
  <r>
    <s v="INCREMENTAL"/>
    <s v="Media"/>
    <m/>
    <m/>
    <m/>
    <m/>
    <x v="17"/>
    <x v="0"/>
    <s v="Brazil"/>
    <x v="46"/>
    <n v="600.03187728148202"/>
  </r>
  <r>
    <s v="INCREMENTAL"/>
    <s v="Media"/>
    <m/>
    <m/>
    <m/>
    <m/>
    <x v="17"/>
    <x v="1"/>
    <s v="Brazil"/>
    <x v="46"/>
    <n v="367.91582420288302"/>
  </r>
  <r>
    <s v="INCREMENTAL"/>
    <s v="Media"/>
    <m/>
    <m/>
    <m/>
    <m/>
    <x v="17"/>
    <x v="2"/>
    <s v="Brazil"/>
    <x v="46"/>
    <n v="369.26074418034602"/>
  </r>
  <r>
    <s v="INCREMENTAL"/>
    <s v="Media"/>
    <m/>
    <m/>
    <m/>
    <m/>
    <x v="17"/>
    <x v="3"/>
    <s v="Brazil"/>
    <x v="46"/>
    <n v="0"/>
  </r>
  <r>
    <s v="INCREMENTAL"/>
    <s v="Media"/>
    <m/>
    <m/>
    <m/>
    <m/>
    <x v="18"/>
    <x v="0"/>
    <s v="Brazil"/>
    <x v="46"/>
    <n v="0"/>
  </r>
  <r>
    <s v="INCREMENTAL"/>
    <s v="Media"/>
    <m/>
    <m/>
    <m/>
    <m/>
    <x v="18"/>
    <x v="1"/>
    <s v="Brazil"/>
    <x v="46"/>
    <n v="0"/>
  </r>
  <r>
    <s v="INCREMENTAL"/>
    <s v="Media"/>
    <m/>
    <m/>
    <m/>
    <m/>
    <x v="18"/>
    <x v="2"/>
    <s v="Brazil"/>
    <x v="46"/>
    <n v="0"/>
  </r>
  <r>
    <s v="INCREMENTAL"/>
    <s v="Media"/>
    <m/>
    <m/>
    <m/>
    <m/>
    <x v="18"/>
    <x v="3"/>
    <s v="Brazil"/>
    <x v="46"/>
    <n v="0"/>
  </r>
  <r>
    <s v="INCREMENTAL"/>
    <s v="Media"/>
    <m/>
    <m/>
    <m/>
    <m/>
    <x v="19"/>
    <x v="0"/>
    <s v="Brazil"/>
    <x v="46"/>
    <n v="120.085601370676"/>
  </r>
  <r>
    <s v="INCREMENTAL"/>
    <s v="Media"/>
    <m/>
    <m/>
    <m/>
    <m/>
    <x v="19"/>
    <x v="1"/>
    <s v="Brazil"/>
    <x v="46"/>
    <n v="136.552208180035"/>
  </r>
  <r>
    <s v="INCREMENTAL"/>
    <s v="Media"/>
    <m/>
    <m/>
    <m/>
    <m/>
    <x v="19"/>
    <x v="2"/>
    <s v="Brazil"/>
    <x v="46"/>
    <n v="128.76634442128699"/>
  </r>
  <r>
    <s v="INCREMENTAL"/>
    <s v="Media"/>
    <m/>
    <m/>
    <m/>
    <m/>
    <x v="19"/>
    <x v="3"/>
    <s v="Brazil"/>
    <x v="46"/>
    <n v="0"/>
  </r>
  <r>
    <s v="INCREMENTAL"/>
    <s v="Media"/>
    <m/>
    <m/>
    <m/>
    <m/>
    <x v="20"/>
    <x v="0"/>
    <s v="Brazil"/>
    <x v="46"/>
    <n v="0"/>
  </r>
  <r>
    <s v="INCREMENTAL"/>
    <s v="Media"/>
    <m/>
    <m/>
    <m/>
    <m/>
    <x v="20"/>
    <x v="1"/>
    <s v="Brazil"/>
    <x v="46"/>
    <n v="0"/>
  </r>
  <r>
    <s v="INCREMENTAL"/>
    <s v="Media"/>
    <m/>
    <m/>
    <m/>
    <m/>
    <x v="20"/>
    <x v="2"/>
    <s v="Brazil"/>
    <x v="46"/>
    <n v="0"/>
  </r>
  <r>
    <s v="INCREMENTAL"/>
    <s v="Media"/>
    <m/>
    <m/>
    <m/>
    <m/>
    <x v="20"/>
    <x v="3"/>
    <s v="Brazil"/>
    <x v="46"/>
    <n v="0"/>
  </r>
  <r>
    <s v="INCREMENTAL"/>
    <s v="Media"/>
    <m/>
    <m/>
    <m/>
    <m/>
    <x v="21"/>
    <x v="0"/>
    <s v="Brazil"/>
    <x v="46"/>
    <n v="283.831542712241"/>
  </r>
  <r>
    <s v="INCREMENTAL"/>
    <s v="Media"/>
    <m/>
    <m/>
    <m/>
    <m/>
    <x v="21"/>
    <x v="1"/>
    <s v="Brazil"/>
    <x v="46"/>
    <n v="277.20531413264098"/>
  </r>
  <r>
    <s v="INCREMENTAL"/>
    <s v="Media"/>
    <m/>
    <m/>
    <m/>
    <m/>
    <x v="21"/>
    <x v="2"/>
    <s v="Brazil"/>
    <x v="46"/>
    <n v="262.96022952223899"/>
  </r>
  <r>
    <s v="INCREMENTAL"/>
    <s v="Media"/>
    <m/>
    <m/>
    <m/>
    <m/>
    <x v="21"/>
    <x v="3"/>
    <s v="Brazil"/>
    <x v="46"/>
    <n v="0"/>
  </r>
  <r>
    <s v="INCREMENTAL"/>
    <s v="Media"/>
    <m/>
    <m/>
    <m/>
    <m/>
    <x v="22"/>
    <x v="0"/>
    <s v="Brazil"/>
    <x v="46"/>
    <n v="0"/>
  </r>
  <r>
    <s v="INCREMENTAL"/>
    <s v="Media"/>
    <m/>
    <m/>
    <m/>
    <m/>
    <x v="22"/>
    <x v="1"/>
    <s v="Brazil"/>
    <x v="46"/>
    <n v="0"/>
  </r>
  <r>
    <s v="INCREMENTAL"/>
    <s v="Media"/>
    <m/>
    <m/>
    <m/>
    <m/>
    <x v="22"/>
    <x v="2"/>
    <s v="Brazil"/>
    <x v="46"/>
    <n v="0"/>
  </r>
  <r>
    <s v="INCREMENTAL"/>
    <s v="Media"/>
    <m/>
    <m/>
    <m/>
    <m/>
    <x v="22"/>
    <x v="3"/>
    <s v="Brazil"/>
    <x v="46"/>
    <n v="0"/>
  </r>
  <r>
    <s v="INCREMENTAL"/>
    <s v="Media"/>
    <m/>
    <m/>
    <m/>
    <m/>
    <x v="23"/>
    <x v="0"/>
    <s v="Brazil"/>
    <x v="46"/>
    <n v="0"/>
  </r>
  <r>
    <s v="INCREMENTAL"/>
    <s v="Media"/>
    <m/>
    <m/>
    <m/>
    <m/>
    <x v="23"/>
    <x v="1"/>
    <s v="Brazil"/>
    <x v="46"/>
    <n v="0"/>
  </r>
  <r>
    <s v="INCREMENTAL"/>
    <s v="Media"/>
    <m/>
    <m/>
    <m/>
    <m/>
    <x v="23"/>
    <x v="2"/>
    <s v="Brazil"/>
    <x v="46"/>
    <n v="0"/>
  </r>
  <r>
    <s v="INCREMENTAL"/>
    <s v="Media"/>
    <m/>
    <m/>
    <m/>
    <m/>
    <x v="23"/>
    <x v="3"/>
    <s v="Brazil"/>
    <x v="46"/>
    <n v="0"/>
  </r>
  <r>
    <s v="INCREMENTAL"/>
    <s v="Media"/>
    <m/>
    <m/>
    <m/>
    <m/>
    <x v="24"/>
    <x v="0"/>
    <s v="Brazil"/>
    <x v="46"/>
    <n v="0"/>
  </r>
  <r>
    <s v="INCREMENTAL"/>
    <s v="Media"/>
    <m/>
    <m/>
    <m/>
    <m/>
    <x v="24"/>
    <x v="1"/>
    <s v="Brazil"/>
    <x v="46"/>
    <n v="0"/>
  </r>
  <r>
    <s v="INCREMENTAL"/>
    <s v="Media"/>
    <m/>
    <m/>
    <m/>
    <m/>
    <x v="24"/>
    <x v="2"/>
    <s v="Brazil"/>
    <x v="46"/>
    <n v="0"/>
  </r>
  <r>
    <s v="INCREMENTAL"/>
    <s v="Media"/>
    <m/>
    <m/>
    <m/>
    <m/>
    <x v="24"/>
    <x v="3"/>
    <s v="Brazil"/>
    <x v="46"/>
    <n v="0"/>
  </r>
  <r>
    <s v="BASE"/>
    <s v="BaseLine"/>
    <m/>
    <m/>
    <m/>
    <m/>
    <x v="25"/>
    <x v="0"/>
    <s v="Brazil"/>
    <x v="46"/>
    <n v="0"/>
  </r>
  <r>
    <s v="BASE"/>
    <s v="BaseLine"/>
    <m/>
    <m/>
    <m/>
    <m/>
    <x v="25"/>
    <x v="1"/>
    <s v="Brazil"/>
    <x v="46"/>
    <n v="449.50373560923998"/>
  </r>
  <r>
    <s v="BASE"/>
    <s v="BaseLine"/>
    <m/>
    <m/>
    <m/>
    <m/>
    <x v="25"/>
    <x v="2"/>
    <s v="Brazil"/>
    <x v="46"/>
    <n v="0"/>
  </r>
  <r>
    <s v="BASE"/>
    <s v="BaseLine"/>
    <m/>
    <m/>
    <m/>
    <m/>
    <x v="25"/>
    <x v="3"/>
    <s v="Brazil"/>
    <x v="46"/>
    <n v="0"/>
  </r>
  <r>
    <s v="BASE"/>
    <s v="BaseLine"/>
    <m/>
    <m/>
    <m/>
    <m/>
    <x v="26"/>
    <x v="0"/>
    <s v="Brazil"/>
    <x v="46"/>
    <n v="0"/>
  </r>
  <r>
    <s v="BASE"/>
    <s v="BaseLine"/>
    <m/>
    <m/>
    <m/>
    <m/>
    <x v="26"/>
    <x v="1"/>
    <s v="Brazil"/>
    <x v="46"/>
    <n v="0"/>
  </r>
  <r>
    <s v="BASE"/>
    <s v="BaseLine"/>
    <m/>
    <m/>
    <m/>
    <m/>
    <x v="26"/>
    <x v="2"/>
    <s v="Brazil"/>
    <x v="46"/>
    <n v="0"/>
  </r>
  <r>
    <s v="BASE"/>
    <s v="BaseLine"/>
    <m/>
    <m/>
    <m/>
    <m/>
    <x v="26"/>
    <x v="3"/>
    <s v="Brazil"/>
    <x v="46"/>
    <n v="0"/>
  </r>
  <r>
    <s v="INCREMENTAL"/>
    <s v="Media"/>
    <m/>
    <m/>
    <m/>
    <m/>
    <x v="27"/>
    <x v="0"/>
    <s v="Brazil"/>
    <x v="46"/>
    <n v="0"/>
  </r>
  <r>
    <s v="INCREMENTAL"/>
    <s v="Media"/>
    <m/>
    <m/>
    <m/>
    <m/>
    <x v="27"/>
    <x v="1"/>
    <s v="Brazil"/>
    <x v="46"/>
    <n v="0"/>
  </r>
  <r>
    <s v="INCREMENTAL"/>
    <s v="Media"/>
    <m/>
    <m/>
    <m/>
    <m/>
    <x v="27"/>
    <x v="2"/>
    <s v="Brazil"/>
    <x v="46"/>
    <n v="0"/>
  </r>
  <r>
    <s v="INCREMENTAL"/>
    <s v="Media"/>
    <m/>
    <m/>
    <m/>
    <m/>
    <x v="27"/>
    <x v="3"/>
    <s v="Brazil"/>
    <x v="46"/>
    <n v="0"/>
  </r>
  <r>
    <s v="INCREMENTAL"/>
    <s v="Media"/>
    <m/>
    <m/>
    <m/>
    <m/>
    <x v="28"/>
    <x v="0"/>
    <s v="Brazil"/>
    <x v="46"/>
    <n v="0"/>
  </r>
  <r>
    <s v="INCREMENTAL"/>
    <s v="Media"/>
    <m/>
    <m/>
    <m/>
    <m/>
    <x v="28"/>
    <x v="1"/>
    <s v="Brazil"/>
    <x v="46"/>
    <n v="0"/>
  </r>
  <r>
    <s v="INCREMENTAL"/>
    <s v="Media"/>
    <m/>
    <m/>
    <m/>
    <m/>
    <x v="28"/>
    <x v="2"/>
    <s v="Brazil"/>
    <x v="46"/>
    <n v="0"/>
  </r>
  <r>
    <s v="INCREMENTAL"/>
    <s v="Media"/>
    <m/>
    <m/>
    <m/>
    <m/>
    <x v="28"/>
    <x v="3"/>
    <s v="Brazil"/>
    <x v="46"/>
    <n v="0"/>
  </r>
  <r>
    <s v="BASE"/>
    <s v="BaseLine"/>
    <m/>
    <m/>
    <m/>
    <m/>
    <x v="29"/>
    <x v="0"/>
    <s v="Brazil"/>
    <x v="46"/>
    <n v="0"/>
  </r>
  <r>
    <s v="BASE"/>
    <s v="BaseLine"/>
    <m/>
    <m/>
    <m/>
    <m/>
    <x v="29"/>
    <x v="1"/>
    <s v="Brazil"/>
    <x v="46"/>
    <n v="551.43770171280005"/>
  </r>
  <r>
    <s v="BASE"/>
    <s v="BaseLine"/>
    <m/>
    <m/>
    <m/>
    <m/>
    <x v="29"/>
    <x v="2"/>
    <s v="Brazil"/>
    <x v="46"/>
    <n v="0"/>
  </r>
  <r>
    <s v="BASE"/>
    <s v="BaseLine"/>
    <m/>
    <m/>
    <m/>
    <m/>
    <x v="29"/>
    <x v="3"/>
    <s v="Brazil"/>
    <x v="46"/>
    <n v="0"/>
  </r>
  <r>
    <s v="BASE"/>
    <s v="BaseLine"/>
    <m/>
    <m/>
    <m/>
    <m/>
    <x v="30"/>
    <x v="0"/>
    <s v="Brazil"/>
    <x v="46"/>
    <n v="0"/>
  </r>
  <r>
    <s v="BASE"/>
    <s v="BaseLine"/>
    <m/>
    <m/>
    <m/>
    <m/>
    <x v="30"/>
    <x v="1"/>
    <s v="Brazil"/>
    <x v="46"/>
    <n v="1003.60345091866"/>
  </r>
  <r>
    <s v="BASE"/>
    <s v="BaseLine"/>
    <m/>
    <m/>
    <m/>
    <m/>
    <x v="30"/>
    <x v="2"/>
    <s v="Brazil"/>
    <x v="46"/>
    <n v="0"/>
  </r>
  <r>
    <s v="BASE"/>
    <s v="BaseLine"/>
    <m/>
    <m/>
    <m/>
    <m/>
    <x v="30"/>
    <x v="3"/>
    <s v="Brazil"/>
    <x v="46"/>
    <n v="0"/>
  </r>
  <r>
    <s v="INCREMENTAL"/>
    <s v="Media"/>
    <m/>
    <m/>
    <m/>
    <m/>
    <x v="31"/>
    <x v="0"/>
    <s v="Brazil"/>
    <x v="46"/>
    <n v="0"/>
  </r>
  <r>
    <s v="INCREMENTAL"/>
    <s v="Media"/>
    <m/>
    <m/>
    <m/>
    <m/>
    <x v="31"/>
    <x v="1"/>
    <s v="Brazil"/>
    <x v="46"/>
    <n v="0"/>
  </r>
  <r>
    <s v="INCREMENTAL"/>
    <s v="Media"/>
    <m/>
    <m/>
    <m/>
    <m/>
    <x v="31"/>
    <x v="2"/>
    <s v="Brazil"/>
    <x v="46"/>
    <n v="0"/>
  </r>
  <r>
    <s v="INCREMENTAL"/>
    <s v="Media"/>
    <m/>
    <m/>
    <m/>
    <m/>
    <x v="31"/>
    <x v="3"/>
    <s v="Brazil"/>
    <x v="46"/>
    <n v="0"/>
  </r>
  <r>
    <m/>
    <m/>
    <m/>
    <m/>
    <m/>
    <m/>
    <x v="32"/>
    <x v="0"/>
    <s v="Brazil"/>
    <x v="46"/>
    <n v="1288.8368238743701"/>
  </r>
  <r>
    <m/>
    <m/>
    <m/>
    <m/>
    <m/>
    <m/>
    <x v="32"/>
    <x v="1"/>
    <s v="Brazil"/>
    <x v="46"/>
    <n v="943.82215052234096"/>
  </r>
  <r>
    <m/>
    <m/>
    <m/>
    <m/>
    <m/>
    <m/>
    <x v="32"/>
    <x v="2"/>
    <s v="Brazil"/>
    <x v="46"/>
    <n v="1761.1350863528301"/>
  </r>
  <r>
    <m/>
    <m/>
    <m/>
    <m/>
    <m/>
    <m/>
    <x v="32"/>
    <x v="3"/>
    <s v="Brazil"/>
    <x v="46"/>
    <n v="932.29799996955103"/>
  </r>
  <r>
    <s v="BASE"/>
    <s v="BaseLine"/>
    <m/>
    <m/>
    <m/>
    <m/>
    <x v="33"/>
    <x v="0"/>
    <s v="Brazil"/>
    <x v="46"/>
    <n v="-131.89383221346301"/>
  </r>
  <r>
    <s v="BASE"/>
    <s v="BaseLine"/>
    <m/>
    <m/>
    <m/>
    <m/>
    <x v="33"/>
    <x v="1"/>
    <s v="Brazil"/>
    <x v="46"/>
    <n v="-359.03193668105899"/>
  </r>
  <r>
    <s v="BASE"/>
    <s v="BaseLine"/>
    <m/>
    <m/>
    <m/>
    <m/>
    <x v="33"/>
    <x v="2"/>
    <s v="Brazil"/>
    <x v="46"/>
    <n v="-179.24372224199001"/>
  </r>
  <r>
    <s v="BASE"/>
    <s v="BaseLine"/>
    <m/>
    <m/>
    <m/>
    <m/>
    <x v="33"/>
    <x v="3"/>
    <s v="Brazil"/>
    <x v="46"/>
    <n v="-111.95347917845299"/>
  </r>
  <r>
    <s v="BASE"/>
    <s v="BaseLine"/>
    <m/>
    <m/>
    <m/>
    <m/>
    <x v="34"/>
    <x v="0"/>
    <s v="Brazil"/>
    <x v="46"/>
    <n v="0"/>
  </r>
  <r>
    <s v="BASE"/>
    <s v="BaseLine"/>
    <m/>
    <m/>
    <m/>
    <m/>
    <x v="34"/>
    <x v="1"/>
    <s v="Brazil"/>
    <x v="46"/>
    <n v="0"/>
  </r>
  <r>
    <s v="BASE"/>
    <s v="BaseLine"/>
    <m/>
    <m/>
    <m/>
    <m/>
    <x v="34"/>
    <x v="2"/>
    <s v="Brazil"/>
    <x v="46"/>
    <n v="0"/>
  </r>
  <r>
    <s v="BASE"/>
    <s v="BaseLine"/>
    <m/>
    <m/>
    <m/>
    <m/>
    <x v="34"/>
    <x v="3"/>
    <s v="Brazil"/>
    <x v="46"/>
    <n v="0"/>
  </r>
  <r>
    <s v="BASE"/>
    <s v="BaseLine"/>
    <s v="NY"/>
    <m/>
    <m/>
    <m/>
    <x v="35"/>
    <x v="0"/>
    <s v="Brazil"/>
    <x v="46"/>
    <n v="0"/>
  </r>
  <r>
    <s v="BASE"/>
    <s v="BaseLine"/>
    <s v="NY"/>
    <m/>
    <m/>
    <m/>
    <x v="35"/>
    <x v="1"/>
    <s v="Brazil"/>
    <x v="46"/>
    <n v="0"/>
  </r>
  <r>
    <s v="BASE"/>
    <s v="BaseLine"/>
    <s v="NY"/>
    <m/>
    <m/>
    <m/>
    <x v="35"/>
    <x v="2"/>
    <s v="Brazil"/>
    <x v="46"/>
    <n v="0"/>
  </r>
  <r>
    <s v="BASE"/>
    <s v="BaseLine"/>
    <s v="NY"/>
    <m/>
    <m/>
    <m/>
    <x v="35"/>
    <x v="3"/>
    <s v="Brazil"/>
    <x v="46"/>
    <n v="0"/>
  </r>
  <r>
    <s v="BASE"/>
    <s v="BaseLine"/>
    <s v="PL_Dummy"/>
    <m/>
    <m/>
    <m/>
    <x v="36"/>
    <x v="0"/>
    <s v="Brazil"/>
    <x v="46"/>
    <n v="0"/>
  </r>
  <r>
    <s v="BASE"/>
    <s v="BaseLine"/>
    <s v="PL_Dummy"/>
    <m/>
    <m/>
    <m/>
    <x v="36"/>
    <x v="1"/>
    <s v="Brazil"/>
    <x v="46"/>
    <n v="0"/>
  </r>
  <r>
    <s v="BASE"/>
    <s v="BaseLine"/>
    <s v="PL_Dummy"/>
    <m/>
    <m/>
    <m/>
    <x v="36"/>
    <x v="2"/>
    <s v="Brazil"/>
    <x v="46"/>
    <n v="0"/>
  </r>
  <r>
    <s v="BASE"/>
    <s v="BaseLine"/>
    <s v="PL_Dummy"/>
    <m/>
    <m/>
    <m/>
    <x v="36"/>
    <x v="3"/>
    <s v="Brazil"/>
    <x v="46"/>
    <n v="0"/>
  </r>
  <r>
    <s v="BASE"/>
    <s v="BaseLine"/>
    <s v="PL_Dummy"/>
    <m/>
    <m/>
    <m/>
    <x v="37"/>
    <x v="0"/>
    <s v="Brazil"/>
    <x v="46"/>
    <n v="0"/>
  </r>
  <r>
    <s v="BASE"/>
    <s v="BaseLine"/>
    <s v="PL_Dummy"/>
    <m/>
    <m/>
    <m/>
    <x v="37"/>
    <x v="1"/>
    <s v="Brazil"/>
    <x v="46"/>
    <n v="0"/>
  </r>
  <r>
    <s v="BASE"/>
    <s v="BaseLine"/>
    <s v="PL_Dummy"/>
    <m/>
    <m/>
    <m/>
    <x v="37"/>
    <x v="2"/>
    <s v="Brazil"/>
    <x v="46"/>
    <n v="0"/>
  </r>
  <r>
    <s v="BASE"/>
    <s v="BaseLine"/>
    <s v="PL_Dummy"/>
    <m/>
    <m/>
    <m/>
    <x v="37"/>
    <x v="3"/>
    <s v="Brazil"/>
    <x v="46"/>
    <n v="0"/>
  </r>
  <r>
    <s v="BASE"/>
    <s v="BaseLine"/>
    <m/>
    <m/>
    <m/>
    <m/>
    <x v="38"/>
    <x v="0"/>
    <s v="Brazil"/>
    <x v="46"/>
    <n v="0"/>
  </r>
  <r>
    <s v="BASE"/>
    <s v="BaseLine"/>
    <m/>
    <m/>
    <m/>
    <m/>
    <x v="38"/>
    <x v="1"/>
    <s v="Brazil"/>
    <x v="46"/>
    <n v="0"/>
  </r>
  <r>
    <s v="BASE"/>
    <s v="BaseLine"/>
    <m/>
    <m/>
    <m/>
    <m/>
    <x v="38"/>
    <x v="2"/>
    <s v="Brazil"/>
    <x v="46"/>
    <n v="0"/>
  </r>
  <r>
    <s v="BASE"/>
    <s v="BaseLine"/>
    <m/>
    <m/>
    <m/>
    <m/>
    <x v="38"/>
    <x v="3"/>
    <s v="Brazil"/>
    <x v="46"/>
    <n v="0"/>
  </r>
  <r>
    <s v="BASE"/>
    <s v="BaseLine"/>
    <m/>
    <m/>
    <m/>
    <m/>
    <x v="39"/>
    <x v="0"/>
    <s v="Brazil"/>
    <x v="46"/>
    <n v="0"/>
  </r>
  <r>
    <s v="BASE"/>
    <s v="BaseLine"/>
    <m/>
    <m/>
    <m/>
    <m/>
    <x v="39"/>
    <x v="1"/>
    <s v="Brazil"/>
    <x v="46"/>
    <n v="0"/>
  </r>
  <r>
    <s v="BASE"/>
    <s v="BaseLine"/>
    <m/>
    <m/>
    <m/>
    <m/>
    <x v="39"/>
    <x v="2"/>
    <s v="Brazil"/>
    <x v="46"/>
    <n v="0"/>
  </r>
  <r>
    <s v="BASE"/>
    <s v="BaseLine"/>
    <m/>
    <m/>
    <m/>
    <m/>
    <x v="39"/>
    <x v="3"/>
    <s v="Brazil"/>
    <x v="46"/>
    <n v="0"/>
  </r>
  <r>
    <s v="BASE"/>
    <s v="BaseLine"/>
    <s v="PL_Dummy"/>
    <m/>
    <m/>
    <m/>
    <x v="40"/>
    <x v="0"/>
    <s v="Brazil"/>
    <x v="46"/>
    <n v="0"/>
  </r>
  <r>
    <s v="BASE"/>
    <s v="BaseLine"/>
    <s v="PL_Dummy"/>
    <m/>
    <m/>
    <m/>
    <x v="40"/>
    <x v="1"/>
    <s v="Brazil"/>
    <x v="46"/>
    <n v="0"/>
  </r>
  <r>
    <s v="BASE"/>
    <s v="BaseLine"/>
    <s v="PL_Dummy"/>
    <m/>
    <m/>
    <m/>
    <x v="40"/>
    <x v="2"/>
    <s v="Brazil"/>
    <x v="46"/>
    <n v="0"/>
  </r>
  <r>
    <s v="BASE"/>
    <s v="BaseLine"/>
    <s v="PL_Dummy"/>
    <m/>
    <m/>
    <m/>
    <x v="40"/>
    <x v="3"/>
    <s v="Brazil"/>
    <x v="46"/>
    <n v="0"/>
  </r>
  <r>
    <s v="BASE"/>
    <s v="BaseLine"/>
    <m/>
    <m/>
    <m/>
    <m/>
    <x v="41"/>
    <x v="0"/>
    <s v="Brazil"/>
    <x v="46"/>
    <n v="0"/>
  </r>
  <r>
    <s v="BASE"/>
    <s v="BaseLine"/>
    <m/>
    <m/>
    <m/>
    <m/>
    <x v="41"/>
    <x v="1"/>
    <s v="Brazil"/>
    <x v="46"/>
    <n v="0"/>
  </r>
  <r>
    <s v="BASE"/>
    <s v="BaseLine"/>
    <m/>
    <m/>
    <m/>
    <m/>
    <x v="41"/>
    <x v="2"/>
    <s v="Brazil"/>
    <x v="46"/>
    <n v="4919.3255264089303"/>
  </r>
  <r>
    <s v="BASE"/>
    <s v="BaseLine"/>
    <m/>
    <m/>
    <m/>
    <m/>
    <x v="41"/>
    <x v="3"/>
    <s v="Brazil"/>
    <x v="46"/>
    <n v="0"/>
  </r>
  <r>
    <s v="BASE"/>
    <s v="BaseLine"/>
    <m/>
    <m/>
    <m/>
    <m/>
    <x v="42"/>
    <x v="0"/>
    <s v="Brazil"/>
    <x v="46"/>
    <n v="0"/>
  </r>
  <r>
    <s v="BASE"/>
    <s v="BaseLine"/>
    <m/>
    <m/>
    <m/>
    <m/>
    <x v="42"/>
    <x v="1"/>
    <s v="Brazil"/>
    <x v="46"/>
    <n v="0"/>
  </r>
  <r>
    <s v="BASE"/>
    <s v="BaseLine"/>
    <m/>
    <m/>
    <m/>
    <m/>
    <x v="42"/>
    <x v="2"/>
    <s v="Brazil"/>
    <x v="46"/>
    <n v="2767.8546427850201"/>
  </r>
  <r>
    <s v="BASE"/>
    <s v="BaseLine"/>
    <m/>
    <m/>
    <m/>
    <m/>
    <x v="42"/>
    <x v="3"/>
    <s v="Brazil"/>
    <x v="46"/>
    <n v="0"/>
  </r>
  <r>
    <s v="BASE"/>
    <s v="BaseLine"/>
    <m/>
    <m/>
    <m/>
    <m/>
    <x v="43"/>
    <x v="0"/>
    <s v="Brazil"/>
    <x v="46"/>
    <n v="0"/>
  </r>
  <r>
    <s v="BASE"/>
    <s v="BaseLine"/>
    <m/>
    <m/>
    <m/>
    <m/>
    <x v="43"/>
    <x v="1"/>
    <s v="Brazil"/>
    <x v="46"/>
    <n v="0"/>
  </r>
  <r>
    <s v="BASE"/>
    <s v="BaseLine"/>
    <m/>
    <m/>
    <m/>
    <m/>
    <x v="43"/>
    <x v="2"/>
    <s v="Brazil"/>
    <x v="46"/>
    <n v="0"/>
  </r>
  <r>
    <s v="BASE"/>
    <s v="BaseLine"/>
    <m/>
    <m/>
    <m/>
    <m/>
    <x v="43"/>
    <x v="3"/>
    <s v="Brazil"/>
    <x v="46"/>
    <n v="0"/>
  </r>
  <r>
    <s v="INCREMENTAL"/>
    <s v="Media"/>
    <m/>
    <m/>
    <m/>
    <m/>
    <x v="44"/>
    <x v="0"/>
    <s v="Brazil"/>
    <x v="46"/>
    <n v="0"/>
  </r>
  <r>
    <s v="INCREMENTAL"/>
    <s v="Media"/>
    <m/>
    <m/>
    <m/>
    <m/>
    <x v="44"/>
    <x v="1"/>
    <s v="Brazil"/>
    <x v="46"/>
    <n v="0"/>
  </r>
  <r>
    <s v="INCREMENTAL"/>
    <s v="Media"/>
    <m/>
    <m/>
    <m/>
    <m/>
    <x v="44"/>
    <x v="2"/>
    <s v="Brazil"/>
    <x v="46"/>
    <n v="0"/>
  </r>
  <r>
    <s v="INCREMENTAL"/>
    <s v="Media"/>
    <m/>
    <m/>
    <m/>
    <m/>
    <x v="44"/>
    <x v="3"/>
    <s v="Brazil"/>
    <x v="46"/>
    <n v="0"/>
  </r>
  <r>
    <s v="INCREMENTAL"/>
    <s v="Media"/>
    <m/>
    <m/>
    <m/>
    <m/>
    <x v="45"/>
    <x v="0"/>
    <s v="Brazil"/>
    <x v="46"/>
    <n v="0"/>
  </r>
  <r>
    <s v="INCREMENTAL"/>
    <s v="Media"/>
    <m/>
    <m/>
    <m/>
    <m/>
    <x v="45"/>
    <x v="1"/>
    <s v="Brazil"/>
    <x v="46"/>
    <n v="0"/>
  </r>
  <r>
    <s v="INCREMENTAL"/>
    <s v="Media"/>
    <m/>
    <m/>
    <m/>
    <m/>
    <x v="45"/>
    <x v="2"/>
    <s v="Brazil"/>
    <x v="46"/>
    <n v="0"/>
  </r>
  <r>
    <s v="INCREMENTAL"/>
    <s v="Media"/>
    <m/>
    <m/>
    <m/>
    <m/>
    <x v="45"/>
    <x v="3"/>
    <s v="Brazil"/>
    <x v="46"/>
    <n v="0"/>
  </r>
  <r>
    <s v="BASE"/>
    <s v="BaseLine"/>
    <m/>
    <m/>
    <m/>
    <m/>
    <x v="46"/>
    <x v="0"/>
    <s v="Brazil"/>
    <x v="46"/>
    <n v="0"/>
  </r>
  <r>
    <s v="BASE"/>
    <s v="BaseLine"/>
    <m/>
    <m/>
    <m/>
    <m/>
    <x v="46"/>
    <x v="1"/>
    <s v="Brazil"/>
    <x v="46"/>
    <n v="0"/>
  </r>
  <r>
    <s v="BASE"/>
    <s v="BaseLine"/>
    <m/>
    <m/>
    <m/>
    <m/>
    <x v="46"/>
    <x v="2"/>
    <s v="Brazil"/>
    <x v="46"/>
    <n v="0"/>
  </r>
  <r>
    <s v="BASE"/>
    <s v="BaseLine"/>
    <m/>
    <m/>
    <m/>
    <m/>
    <x v="46"/>
    <x v="3"/>
    <s v="Brazil"/>
    <x v="46"/>
    <n v="0"/>
  </r>
  <r>
    <s v="INCREMENTAL"/>
    <s v="Media"/>
    <m/>
    <m/>
    <m/>
    <m/>
    <x v="47"/>
    <x v="0"/>
    <s v="Brazil"/>
    <x v="46"/>
    <n v="0"/>
  </r>
  <r>
    <s v="INCREMENTAL"/>
    <s v="Media"/>
    <m/>
    <m/>
    <m/>
    <m/>
    <x v="47"/>
    <x v="1"/>
    <s v="Brazil"/>
    <x v="46"/>
    <n v="0"/>
  </r>
  <r>
    <s v="INCREMENTAL"/>
    <s v="Media"/>
    <m/>
    <m/>
    <m/>
    <m/>
    <x v="47"/>
    <x v="2"/>
    <s v="Brazil"/>
    <x v="46"/>
    <n v="0"/>
  </r>
  <r>
    <s v="INCREMENTAL"/>
    <s v="Media"/>
    <m/>
    <m/>
    <m/>
    <m/>
    <x v="47"/>
    <x v="3"/>
    <s v="Brazil"/>
    <x v="46"/>
    <n v="0"/>
  </r>
  <r>
    <s v="INCREMENTAL"/>
    <s v="Media"/>
    <m/>
    <m/>
    <m/>
    <m/>
    <x v="48"/>
    <x v="0"/>
    <s v="Brazil"/>
    <x v="46"/>
    <n v="0"/>
  </r>
  <r>
    <s v="INCREMENTAL"/>
    <s v="Media"/>
    <m/>
    <m/>
    <m/>
    <m/>
    <x v="48"/>
    <x v="1"/>
    <s v="Brazil"/>
    <x v="46"/>
    <n v="0"/>
  </r>
  <r>
    <s v="INCREMENTAL"/>
    <s v="Media"/>
    <m/>
    <m/>
    <m/>
    <m/>
    <x v="48"/>
    <x v="2"/>
    <s v="Brazil"/>
    <x v="46"/>
    <n v="0"/>
  </r>
  <r>
    <s v="INCREMENTAL"/>
    <s v="Media"/>
    <m/>
    <m/>
    <m/>
    <m/>
    <x v="48"/>
    <x v="3"/>
    <s v="Brazil"/>
    <x v="46"/>
    <n v="0"/>
  </r>
  <r>
    <s v="INCREMENTAL"/>
    <s v="Media"/>
    <m/>
    <m/>
    <m/>
    <m/>
    <x v="49"/>
    <x v="0"/>
    <s v="Brazil"/>
    <x v="46"/>
    <n v="0"/>
  </r>
  <r>
    <s v="INCREMENTAL"/>
    <s v="Media"/>
    <m/>
    <m/>
    <m/>
    <m/>
    <x v="49"/>
    <x v="1"/>
    <s v="Brazil"/>
    <x v="46"/>
    <n v="0"/>
  </r>
  <r>
    <s v="INCREMENTAL"/>
    <s v="Media"/>
    <m/>
    <m/>
    <m/>
    <m/>
    <x v="49"/>
    <x v="2"/>
    <s v="Brazil"/>
    <x v="46"/>
    <n v="0"/>
  </r>
  <r>
    <s v="INCREMENTAL"/>
    <s v="Media"/>
    <m/>
    <m/>
    <m/>
    <m/>
    <x v="49"/>
    <x v="3"/>
    <s v="Brazil"/>
    <x v="46"/>
    <n v="0"/>
  </r>
  <r>
    <s v="BASE"/>
    <s v="BaseLine"/>
    <m/>
    <m/>
    <m/>
    <m/>
    <x v="50"/>
    <x v="0"/>
    <s v="Brazil"/>
    <x v="46"/>
    <n v="0"/>
  </r>
  <r>
    <s v="BASE"/>
    <s v="BaseLine"/>
    <m/>
    <m/>
    <m/>
    <m/>
    <x v="50"/>
    <x v="1"/>
    <s v="Brazil"/>
    <x v="46"/>
    <n v="0"/>
  </r>
  <r>
    <s v="BASE"/>
    <s v="BaseLine"/>
    <m/>
    <m/>
    <m/>
    <m/>
    <x v="50"/>
    <x v="2"/>
    <s v="Brazil"/>
    <x v="46"/>
    <n v="0"/>
  </r>
  <r>
    <s v="BASE"/>
    <s v="BaseLine"/>
    <m/>
    <m/>
    <m/>
    <m/>
    <x v="50"/>
    <x v="3"/>
    <s v="Brazil"/>
    <x v="46"/>
    <n v="0"/>
  </r>
  <r>
    <s v="BASE"/>
    <s v="BaseLine"/>
    <m/>
    <m/>
    <m/>
    <m/>
    <x v="51"/>
    <x v="0"/>
    <s v="Brazil"/>
    <x v="46"/>
    <n v="0"/>
  </r>
  <r>
    <s v="BASE"/>
    <s v="BaseLine"/>
    <m/>
    <m/>
    <m/>
    <m/>
    <x v="51"/>
    <x v="1"/>
    <s v="Brazil"/>
    <x v="46"/>
    <n v="0"/>
  </r>
  <r>
    <s v="BASE"/>
    <s v="BaseLine"/>
    <m/>
    <m/>
    <m/>
    <m/>
    <x v="51"/>
    <x v="2"/>
    <s v="Brazil"/>
    <x v="46"/>
    <n v="0"/>
  </r>
  <r>
    <s v="BASE"/>
    <s v="BaseLine"/>
    <m/>
    <m/>
    <m/>
    <m/>
    <x v="51"/>
    <x v="3"/>
    <s v="Brazil"/>
    <x v="46"/>
    <n v="0"/>
  </r>
  <r>
    <s v="INCREMENTAL"/>
    <s v="Media"/>
    <m/>
    <m/>
    <m/>
    <m/>
    <x v="52"/>
    <x v="0"/>
    <s v="Brazil"/>
    <x v="46"/>
    <n v="0"/>
  </r>
  <r>
    <s v="INCREMENTAL"/>
    <s v="Media"/>
    <m/>
    <m/>
    <m/>
    <m/>
    <x v="52"/>
    <x v="1"/>
    <s v="Brazil"/>
    <x v="46"/>
    <n v="0"/>
  </r>
  <r>
    <s v="INCREMENTAL"/>
    <s v="Media"/>
    <m/>
    <m/>
    <m/>
    <m/>
    <x v="52"/>
    <x v="2"/>
    <s v="Brazil"/>
    <x v="46"/>
    <n v="0"/>
  </r>
  <r>
    <s v="INCREMENTAL"/>
    <s v="Media"/>
    <m/>
    <m/>
    <m/>
    <m/>
    <x v="52"/>
    <x v="3"/>
    <s v="Brazil"/>
    <x v="46"/>
    <n v="0"/>
  </r>
  <r>
    <s v="BASE"/>
    <s v="BaseLine"/>
    <m/>
    <m/>
    <m/>
    <m/>
    <x v="53"/>
    <x v="0"/>
    <s v="Brazil"/>
    <x v="46"/>
    <n v="-106.896217564167"/>
  </r>
  <r>
    <s v="BASE"/>
    <s v="BaseLine"/>
    <m/>
    <m/>
    <m/>
    <m/>
    <x v="53"/>
    <x v="1"/>
    <s v="Brazil"/>
    <x v="46"/>
    <n v="-78.280676091196398"/>
  </r>
  <r>
    <s v="BASE"/>
    <s v="BaseLine"/>
    <m/>
    <m/>
    <m/>
    <m/>
    <x v="53"/>
    <x v="2"/>
    <s v="Brazil"/>
    <x v="46"/>
    <n v="-146.06866894502201"/>
  </r>
  <r>
    <s v="BASE"/>
    <s v="BaseLine"/>
    <m/>
    <m/>
    <m/>
    <m/>
    <x v="53"/>
    <x v="3"/>
    <s v="Brazil"/>
    <x v="46"/>
    <n v="-77.324862227164999"/>
  </r>
  <r>
    <s v="BASE"/>
    <s v="BaseLine"/>
    <m/>
    <m/>
    <m/>
    <m/>
    <x v="54"/>
    <x v="0"/>
    <s v="Brazil"/>
    <x v="46"/>
    <n v="-508.66884939919299"/>
  </r>
  <r>
    <s v="BASE"/>
    <s v="BaseLine"/>
    <m/>
    <m/>
    <m/>
    <m/>
    <x v="54"/>
    <x v="1"/>
    <s v="Brazil"/>
    <x v="46"/>
    <n v="-2538.9664014545901"/>
  </r>
  <r>
    <s v="BASE"/>
    <s v="BaseLine"/>
    <m/>
    <m/>
    <m/>
    <m/>
    <x v="54"/>
    <x v="2"/>
    <s v="Brazil"/>
    <x v="46"/>
    <n v="-2755.6134643646201"/>
  </r>
  <r>
    <s v="BASE"/>
    <s v="BaseLine"/>
    <m/>
    <m/>
    <m/>
    <m/>
    <x v="54"/>
    <x v="3"/>
    <s v="Brazil"/>
    <x v="46"/>
    <n v="-491.21681486721297"/>
  </r>
  <r>
    <s v="INCREMENTAL"/>
    <s v="Media"/>
    <m/>
    <m/>
    <m/>
    <m/>
    <x v="0"/>
    <x v="0"/>
    <s v="Brazil"/>
    <x v="47"/>
    <n v="0"/>
  </r>
  <r>
    <s v="INCREMENTAL"/>
    <s v="Media"/>
    <m/>
    <m/>
    <m/>
    <m/>
    <x v="0"/>
    <x v="1"/>
    <s v="Brazil"/>
    <x v="47"/>
    <n v="0"/>
  </r>
  <r>
    <s v="INCREMENTAL"/>
    <s v="Media"/>
    <m/>
    <m/>
    <m/>
    <m/>
    <x v="0"/>
    <x v="2"/>
    <s v="Brazil"/>
    <x v="47"/>
    <n v="0"/>
  </r>
  <r>
    <s v="INCREMENTAL"/>
    <s v="Media"/>
    <m/>
    <m/>
    <m/>
    <m/>
    <x v="0"/>
    <x v="3"/>
    <s v="Brazil"/>
    <x v="47"/>
    <n v="0"/>
  </r>
  <r>
    <s v="INCREMENTAL"/>
    <s v="Media"/>
    <m/>
    <m/>
    <m/>
    <m/>
    <x v="1"/>
    <x v="0"/>
    <s v="Brazil"/>
    <x v="47"/>
    <n v="0"/>
  </r>
  <r>
    <s v="INCREMENTAL"/>
    <s v="Media"/>
    <m/>
    <m/>
    <m/>
    <m/>
    <x v="1"/>
    <x v="1"/>
    <s v="Brazil"/>
    <x v="47"/>
    <n v="0"/>
  </r>
  <r>
    <s v="INCREMENTAL"/>
    <s v="Media"/>
    <m/>
    <m/>
    <m/>
    <m/>
    <x v="1"/>
    <x v="2"/>
    <s v="Brazil"/>
    <x v="47"/>
    <n v="0"/>
  </r>
  <r>
    <s v="INCREMENTAL"/>
    <s v="Media"/>
    <m/>
    <m/>
    <m/>
    <m/>
    <x v="1"/>
    <x v="3"/>
    <s v="Brazil"/>
    <x v="47"/>
    <n v="0"/>
  </r>
  <r>
    <s v="INCREMENTAL"/>
    <s v="Media"/>
    <m/>
    <m/>
    <m/>
    <m/>
    <x v="2"/>
    <x v="0"/>
    <s v="Brazil"/>
    <x v="47"/>
    <n v="0"/>
  </r>
  <r>
    <s v="INCREMENTAL"/>
    <s v="Media"/>
    <m/>
    <m/>
    <m/>
    <m/>
    <x v="2"/>
    <x v="1"/>
    <s v="Brazil"/>
    <x v="47"/>
    <n v="0"/>
  </r>
  <r>
    <s v="INCREMENTAL"/>
    <s v="Media"/>
    <m/>
    <m/>
    <m/>
    <m/>
    <x v="2"/>
    <x v="2"/>
    <s v="Brazil"/>
    <x v="47"/>
    <n v="0"/>
  </r>
  <r>
    <s v="INCREMENTAL"/>
    <s v="Media"/>
    <m/>
    <m/>
    <m/>
    <m/>
    <x v="2"/>
    <x v="3"/>
    <s v="Brazil"/>
    <x v="47"/>
    <n v="0"/>
  </r>
  <r>
    <s v="BASE"/>
    <s v="BaseLine"/>
    <m/>
    <m/>
    <m/>
    <m/>
    <x v="3"/>
    <x v="0"/>
    <s v="Brazil"/>
    <x v="47"/>
    <n v="0"/>
  </r>
  <r>
    <s v="BASE"/>
    <s v="BaseLine"/>
    <m/>
    <m/>
    <m/>
    <m/>
    <x v="3"/>
    <x v="1"/>
    <s v="Brazil"/>
    <x v="47"/>
    <n v="0"/>
  </r>
  <r>
    <s v="BASE"/>
    <s v="BaseLine"/>
    <m/>
    <m/>
    <m/>
    <m/>
    <x v="3"/>
    <x v="2"/>
    <s v="Brazil"/>
    <x v="47"/>
    <n v="0"/>
  </r>
  <r>
    <s v="BASE"/>
    <s v="BaseLine"/>
    <m/>
    <m/>
    <m/>
    <m/>
    <x v="3"/>
    <x v="3"/>
    <s v="Brazil"/>
    <x v="47"/>
    <n v="0"/>
  </r>
  <r>
    <s v="BASE"/>
    <s v="BaseLine"/>
    <m/>
    <m/>
    <m/>
    <m/>
    <x v="4"/>
    <x v="0"/>
    <s v="Brazil"/>
    <x v="47"/>
    <n v="0"/>
  </r>
  <r>
    <s v="BASE"/>
    <s v="BaseLine"/>
    <m/>
    <m/>
    <m/>
    <m/>
    <x v="4"/>
    <x v="1"/>
    <s v="Brazil"/>
    <x v="47"/>
    <n v="0"/>
  </r>
  <r>
    <s v="BASE"/>
    <s v="BaseLine"/>
    <m/>
    <m/>
    <m/>
    <m/>
    <x v="4"/>
    <x v="2"/>
    <s v="Brazil"/>
    <x v="47"/>
    <n v="0"/>
  </r>
  <r>
    <s v="BASE"/>
    <s v="BaseLine"/>
    <m/>
    <m/>
    <m/>
    <m/>
    <x v="4"/>
    <x v="3"/>
    <s v="Brazil"/>
    <x v="47"/>
    <n v="0"/>
  </r>
  <r>
    <s v="BASE"/>
    <s v="BaseLine"/>
    <m/>
    <m/>
    <m/>
    <m/>
    <x v="5"/>
    <x v="0"/>
    <s v="Brazil"/>
    <x v="47"/>
    <n v="0"/>
  </r>
  <r>
    <s v="BASE"/>
    <s v="BaseLine"/>
    <m/>
    <m/>
    <m/>
    <m/>
    <x v="5"/>
    <x v="1"/>
    <s v="Brazil"/>
    <x v="47"/>
    <n v="0"/>
  </r>
  <r>
    <s v="BASE"/>
    <s v="BaseLine"/>
    <m/>
    <m/>
    <m/>
    <m/>
    <x v="5"/>
    <x v="2"/>
    <s v="Brazil"/>
    <x v="47"/>
    <n v="0"/>
  </r>
  <r>
    <s v="BASE"/>
    <s v="BaseLine"/>
    <m/>
    <m/>
    <m/>
    <m/>
    <x v="5"/>
    <x v="3"/>
    <s v="Brazil"/>
    <x v="47"/>
    <n v="0"/>
  </r>
  <r>
    <s v="BASE"/>
    <s v="BaseLine"/>
    <m/>
    <m/>
    <m/>
    <m/>
    <x v="6"/>
    <x v="0"/>
    <s v="Brazil"/>
    <x v="47"/>
    <n v="0"/>
  </r>
  <r>
    <s v="BASE"/>
    <s v="BaseLine"/>
    <m/>
    <m/>
    <m/>
    <m/>
    <x v="6"/>
    <x v="1"/>
    <s v="Brazil"/>
    <x v="47"/>
    <n v="0"/>
  </r>
  <r>
    <s v="BASE"/>
    <s v="BaseLine"/>
    <m/>
    <m/>
    <m/>
    <m/>
    <x v="6"/>
    <x v="2"/>
    <s v="Brazil"/>
    <x v="47"/>
    <n v="0"/>
  </r>
  <r>
    <s v="BASE"/>
    <s v="BaseLine"/>
    <m/>
    <m/>
    <m/>
    <m/>
    <x v="6"/>
    <x v="3"/>
    <s v="Brazil"/>
    <x v="47"/>
    <n v="0"/>
  </r>
  <r>
    <s v="BASE"/>
    <s v="BaseLine"/>
    <m/>
    <m/>
    <m/>
    <m/>
    <x v="7"/>
    <x v="0"/>
    <s v="Brazil"/>
    <x v="47"/>
    <n v="1357.23601834581"/>
  </r>
  <r>
    <s v="BASE"/>
    <s v="BaseLine"/>
    <m/>
    <m/>
    <m/>
    <m/>
    <x v="7"/>
    <x v="1"/>
    <s v="Brazil"/>
    <x v="47"/>
    <n v="0"/>
  </r>
  <r>
    <s v="BASE"/>
    <s v="BaseLine"/>
    <m/>
    <m/>
    <m/>
    <m/>
    <x v="7"/>
    <x v="2"/>
    <s v="Brazil"/>
    <x v="47"/>
    <n v="0"/>
  </r>
  <r>
    <s v="BASE"/>
    <s v="BaseLine"/>
    <m/>
    <m/>
    <m/>
    <m/>
    <x v="7"/>
    <x v="3"/>
    <s v="Brazil"/>
    <x v="47"/>
    <n v="0"/>
  </r>
  <r>
    <s v="BASE"/>
    <s v="BaseLine"/>
    <m/>
    <m/>
    <m/>
    <m/>
    <x v="8"/>
    <x v="0"/>
    <s v="Brazil"/>
    <x v="47"/>
    <n v="1148.13936051827"/>
  </r>
  <r>
    <s v="BASE"/>
    <s v="BaseLine"/>
    <m/>
    <m/>
    <m/>
    <m/>
    <x v="8"/>
    <x v="1"/>
    <s v="Brazil"/>
    <x v="47"/>
    <n v="0"/>
  </r>
  <r>
    <s v="BASE"/>
    <s v="BaseLine"/>
    <m/>
    <m/>
    <m/>
    <m/>
    <x v="8"/>
    <x v="2"/>
    <s v="Brazil"/>
    <x v="47"/>
    <n v="0"/>
  </r>
  <r>
    <s v="BASE"/>
    <s v="BaseLine"/>
    <m/>
    <m/>
    <m/>
    <m/>
    <x v="8"/>
    <x v="3"/>
    <s v="Brazil"/>
    <x v="47"/>
    <n v="0"/>
  </r>
  <r>
    <s v="INCREMENTAL"/>
    <s v="Media"/>
    <m/>
    <m/>
    <m/>
    <m/>
    <x v="9"/>
    <x v="0"/>
    <s v="Brazil"/>
    <x v="47"/>
    <n v="0"/>
  </r>
  <r>
    <s v="INCREMENTAL"/>
    <s v="Media"/>
    <m/>
    <m/>
    <m/>
    <m/>
    <x v="9"/>
    <x v="1"/>
    <s v="Brazil"/>
    <x v="47"/>
    <n v="0"/>
  </r>
  <r>
    <s v="INCREMENTAL"/>
    <s v="Media"/>
    <m/>
    <m/>
    <m/>
    <m/>
    <x v="9"/>
    <x v="2"/>
    <s v="Brazil"/>
    <x v="47"/>
    <n v="0"/>
  </r>
  <r>
    <s v="INCREMENTAL"/>
    <s v="Media"/>
    <m/>
    <m/>
    <m/>
    <m/>
    <x v="9"/>
    <x v="3"/>
    <s v="Brazil"/>
    <x v="47"/>
    <n v="0"/>
  </r>
  <r>
    <s v="BASE"/>
    <s v="Price"/>
    <m/>
    <m/>
    <m/>
    <m/>
    <x v="10"/>
    <x v="0"/>
    <s v="Brazil"/>
    <x v="47"/>
    <n v="-1574.51956551238"/>
  </r>
  <r>
    <s v="BASE"/>
    <s v="Price"/>
    <m/>
    <m/>
    <m/>
    <m/>
    <x v="10"/>
    <x v="1"/>
    <s v="Brazil"/>
    <x v="47"/>
    <n v="0"/>
  </r>
  <r>
    <s v="BASE"/>
    <s v="Price"/>
    <m/>
    <m/>
    <m/>
    <m/>
    <x v="10"/>
    <x v="2"/>
    <s v="Brazil"/>
    <x v="47"/>
    <n v="0"/>
  </r>
  <r>
    <s v="BASE"/>
    <s v="Price"/>
    <m/>
    <m/>
    <m/>
    <m/>
    <x v="10"/>
    <x v="3"/>
    <s v="Brazil"/>
    <x v="47"/>
    <n v="0"/>
  </r>
  <r>
    <s v="BASE"/>
    <s v="Price"/>
    <m/>
    <m/>
    <m/>
    <m/>
    <x v="11"/>
    <x v="0"/>
    <s v="Brazil"/>
    <x v="47"/>
    <n v="0"/>
  </r>
  <r>
    <s v="BASE"/>
    <s v="Price"/>
    <m/>
    <m/>
    <m/>
    <m/>
    <x v="11"/>
    <x v="1"/>
    <s v="Brazil"/>
    <x v="47"/>
    <n v="0"/>
  </r>
  <r>
    <s v="BASE"/>
    <s v="Price"/>
    <m/>
    <m/>
    <m/>
    <m/>
    <x v="11"/>
    <x v="2"/>
    <s v="Brazil"/>
    <x v="47"/>
    <n v="0"/>
  </r>
  <r>
    <s v="BASE"/>
    <s v="Price"/>
    <m/>
    <m/>
    <m/>
    <m/>
    <x v="11"/>
    <x v="3"/>
    <s v="Brazil"/>
    <x v="47"/>
    <n v="0"/>
  </r>
  <r>
    <s v="BASE"/>
    <s v="BaseLine"/>
    <m/>
    <m/>
    <m/>
    <m/>
    <x v="12"/>
    <x v="0"/>
    <s v="Brazil"/>
    <x v="47"/>
    <n v="415.21402580137499"/>
  </r>
  <r>
    <s v="BASE"/>
    <s v="BaseLine"/>
    <m/>
    <m/>
    <m/>
    <m/>
    <x v="12"/>
    <x v="1"/>
    <s v="Brazil"/>
    <x v="47"/>
    <n v="748.53033406583597"/>
  </r>
  <r>
    <s v="BASE"/>
    <s v="BaseLine"/>
    <m/>
    <m/>
    <m/>
    <m/>
    <x v="12"/>
    <x v="2"/>
    <s v="Brazil"/>
    <x v="47"/>
    <n v="917.66010802955498"/>
  </r>
  <r>
    <s v="BASE"/>
    <s v="BaseLine"/>
    <m/>
    <m/>
    <m/>
    <m/>
    <x v="12"/>
    <x v="3"/>
    <s v="Brazil"/>
    <x v="47"/>
    <n v="24.3052310691968"/>
  </r>
  <r>
    <s v="INCREMENTAL"/>
    <s v="Media"/>
    <m/>
    <m/>
    <m/>
    <m/>
    <x v="13"/>
    <x v="0"/>
    <s v="Brazil"/>
    <x v="47"/>
    <n v="233.427195656533"/>
  </r>
  <r>
    <s v="INCREMENTAL"/>
    <s v="Media"/>
    <m/>
    <m/>
    <m/>
    <m/>
    <x v="13"/>
    <x v="1"/>
    <s v="Brazil"/>
    <x v="47"/>
    <n v="289.16956478557302"/>
  </r>
  <r>
    <s v="INCREMENTAL"/>
    <s v="Media"/>
    <m/>
    <m/>
    <m/>
    <m/>
    <x v="13"/>
    <x v="2"/>
    <s v="Brazil"/>
    <x v="47"/>
    <n v="257.02467932749897"/>
  </r>
  <r>
    <s v="INCREMENTAL"/>
    <s v="Media"/>
    <m/>
    <m/>
    <m/>
    <m/>
    <x v="13"/>
    <x v="3"/>
    <s v="Brazil"/>
    <x v="47"/>
    <n v="0"/>
  </r>
  <r>
    <s v="INCREMENTAL"/>
    <s v="Media"/>
    <m/>
    <m/>
    <m/>
    <m/>
    <x v="14"/>
    <x v="0"/>
    <s v="Brazil"/>
    <x v="47"/>
    <n v="0"/>
  </r>
  <r>
    <s v="INCREMENTAL"/>
    <s v="Media"/>
    <m/>
    <m/>
    <m/>
    <m/>
    <x v="14"/>
    <x v="1"/>
    <s v="Brazil"/>
    <x v="47"/>
    <n v="0"/>
  </r>
  <r>
    <s v="INCREMENTAL"/>
    <s v="Media"/>
    <m/>
    <m/>
    <m/>
    <m/>
    <x v="14"/>
    <x v="2"/>
    <s v="Brazil"/>
    <x v="47"/>
    <n v="0"/>
  </r>
  <r>
    <s v="INCREMENTAL"/>
    <s v="Media"/>
    <m/>
    <m/>
    <m/>
    <m/>
    <x v="14"/>
    <x v="3"/>
    <s v="Brazil"/>
    <x v="47"/>
    <n v="0"/>
  </r>
  <r>
    <s v="INCREMENTAL"/>
    <s v="Media"/>
    <m/>
    <m/>
    <m/>
    <m/>
    <x v="15"/>
    <x v="0"/>
    <s v="Brazil"/>
    <x v="47"/>
    <n v="8.4628122680766609"/>
  </r>
  <r>
    <s v="INCREMENTAL"/>
    <s v="Media"/>
    <m/>
    <m/>
    <m/>
    <m/>
    <x v="15"/>
    <x v="1"/>
    <s v="Brazil"/>
    <x v="47"/>
    <n v="7.8315174426143503"/>
  </r>
  <r>
    <s v="INCREMENTAL"/>
    <s v="Media"/>
    <m/>
    <m/>
    <m/>
    <m/>
    <x v="15"/>
    <x v="2"/>
    <s v="Brazil"/>
    <x v="47"/>
    <n v="5.3425293942391399"/>
  </r>
  <r>
    <s v="INCREMENTAL"/>
    <s v="Media"/>
    <m/>
    <m/>
    <m/>
    <m/>
    <x v="15"/>
    <x v="3"/>
    <s v="Brazil"/>
    <x v="47"/>
    <n v="0"/>
  </r>
  <r>
    <s v="INCREMENTAL"/>
    <s v="Media"/>
    <m/>
    <m/>
    <m/>
    <m/>
    <x v="16"/>
    <x v="0"/>
    <s v="Brazil"/>
    <x v="47"/>
    <n v="0"/>
  </r>
  <r>
    <s v="INCREMENTAL"/>
    <s v="Media"/>
    <m/>
    <m/>
    <m/>
    <m/>
    <x v="16"/>
    <x v="1"/>
    <s v="Brazil"/>
    <x v="47"/>
    <n v="0"/>
  </r>
  <r>
    <s v="INCREMENTAL"/>
    <s v="Media"/>
    <m/>
    <m/>
    <m/>
    <m/>
    <x v="16"/>
    <x v="2"/>
    <s v="Brazil"/>
    <x v="47"/>
    <n v="0"/>
  </r>
  <r>
    <s v="INCREMENTAL"/>
    <s v="Media"/>
    <m/>
    <m/>
    <m/>
    <m/>
    <x v="16"/>
    <x v="3"/>
    <s v="Brazil"/>
    <x v="47"/>
    <n v="0"/>
  </r>
  <r>
    <s v="INCREMENTAL"/>
    <s v="Media"/>
    <m/>
    <m/>
    <m/>
    <m/>
    <x v="17"/>
    <x v="0"/>
    <s v="Brazil"/>
    <x v="47"/>
    <n v="622.56607183989604"/>
  </r>
  <r>
    <s v="INCREMENTAL"/>
    <s v="Media"/>
    <m/>
    <m/>
    <m/>
    <m/>
    <x v="17"/>
    <x v="1"/>
    <s v="Brazil"/>
    <x v="47"/>
    <n v="381.732901390964"/>
  </r>
  <r>
    <s v="INCREMENTAL"/>
    <s v="Media"/>
    <m/>
    <m/>
    <m/>
    <m/>
    <x v="17"/>
    <x v="2"/>
    <s v="Brazil"/>
    <x v="47"/>
    <n v="383.12832983236899"/>
  </r>
  <r>
    <s v="INCREMENTAL"/>
    <s v="Media"/>
    <m/>
    <m/>
    <m/>
    <m/>
    <x v="17"/>
    <x v="3"/>
    <s v="Brazil"/>
    <x v="47"/>
    <n v="0"/>
  </r>
  <r>
    <s v="INCREMENTAL"/>
    <s v="Media"/>
    <m/>
    <m/>
    <m/>
    <m/>
    <x v="18"/>
    <x v="0"/>
    <s v="Brazil"/>
    <x v="47"/>
    <n v="0"/>
  </r>
  <r>
    <s v="INCREMENTAL"/>
    <s v="Media"/>
    <m/>
    <m/>
    <m/>
    <m/>
    <x v="18"/>
    <x v="1"/>
    <s v="Brazil"/>
    <x v="47"/>
    <n v="0"/>
  </r>
  <r>
    <s v="INCREMENTAL"/>
    <s v="Media"/>
    <m/>
    <m/>
    <m/>
    <m/>
    <x v="18"/>
    <x v="2"/>
    <s v="Brazil"/>
    <x v="47"/>
    <n v="0"/>
  </r>
  <r>
    <s v="INCREMENTAL"/>
    <s v="Media"/>
    <m/>
    <m/>
    <m/>
    <m/>
    <x v="18"/>
    <x v="3"/>
    <s v="Brazil"/>
    <x v="47"/>
    <n v="0"/>
  </r>
  <r>
    <s v="INCREMENTAL"/>
    <s v="Media"/>
    <m/>
    <m/>
    <m/>
    <m/>
    <x v="19"/>
    <x v="0"/>
    <s v="Brazil"/>
    <x v="47"/>
    <n v="46.624112007413103"/>
  </r>
  <r>
    <s v="INCREMENTAL"/>
    <s v="Media"/>
    <m/>
    <m/>
    <m/>
    <m/>
    <x v="19"/>
    <x v="1"/>
    <s v="Brazil"/>
    <x v="47"/>
    <n v="53.017392396556097"/>
  </r>
  <r>
    <s v="INCREMENTAL"/>
    <s v="Media"/>
    <m/>
    <m/>
    <m/>
    <m/>
    <x v="19"/>
    <x v="2"/>
    <s v="Brazil"/>
    <x v="47"/>
    <n v="49.994473913249998"/>
  </r>
  <r>
    <s v="INCREMENTAL"/>
    <s v="Media"/>
    <m/>
    <m/>
    <m/>
    <m/>
    <x v="19"/>
    <x v="3"/>
    <s v="Brazil"/>
    <x v="47"/>
    <n v="0"/>
  </r>
  <r>
    <s v="INCREMENTAL"/>
    <s v="Media"/>
    <m/>
    <m/>
    <m/>
    <m/>
    <x v="20"/>
    <x v="0"/>
    <s v="Brazil"/>
    <x v="47"/>
    <n v="0"/>
  </r>
  <r>
    <s v="INCREMENTAL"/>
    <s v="Media"/>
    <m/>
    <m/>
    <m/>
    <m/>
    <x v="20"/>
    <x v="1"/>
    <s v="Brazil"/>
    <x v="47"/>
    <n v="0"/>
  </r>
  <r>
    <s v="INCREMENTAL"/>
    <s v="Media"/>
    <m/>
    <m/>
    <m/>
    <m/>
    <x v="20"/>
    <x v="2"/>
    <s v="Brazil"/>
    <x v="47"/>
    <n v="0"/>
  </r>
  <r>
    <s v="INCREMENTAL"/>
    <s v="Media"/>
    <m/>
    <m/>
    <m/>
    <m/>
    <x v="20"/>
    <x v="3"/>
    <s v="Brazil"/>
    <x v="47"/>
    <n v="0"/>
  </r>
  <r>
    <s v="INCREMENTAL"/>
    <s v="Media"/>
    <m/>
    <m/>
    <m/>
    <m/>
    <x v="21"/>
    <x v="0"/>
    <s v="Brazil"/>
    <x v="47"/>
    <n v="376.97994018041902"/>
  </r>
  <r>
    <s v="INCREMENTAL"/>
    <s v="Media"/>
    <m/>
    <m/>
    <m/>
    <m/>
    <x v="21"/>
    <x v="1"/>
    <s v="Brazil"/>
    <x v="47"/>
    <n v="368.17910279043201"/>
  </r>
  <r>
    <s v="INCREMENTAL"/>
    <s v="Media"/>
    <m/>
    <m/>
    <m/>
    <m/>
    <x v="21"/>
    <x v="2"/>
    <s v="Brazil"/>
    <x v="47"/>
    <n v="349.25903811763902"/>
  </r>
  <r>
    <s v="INCREMENTAL"/>
    <s v="Media"/>
    <m/>
    <m/>
    <m/>
    <m/>
    <x v="21"/>
    <x v="3"/>
    <s v="Brazil"/>
    <x v="47"/>
    <n v="0"/>
  </r>
  <r>
    <s v="INCREMENTAL"/>
    <s v="Media"/>
    <m/>
    <m/>
    <m/>
    <m/>
    <x v="22"/>
    <x v="0"/>
    <s v="Brazil"/>
    <x v="47"/>
    <n v="0"/>
  </r>
  <r>
    <s v="INCREMENTAL"/>
    <s v="Media"/>
    <m/>
    <m/>
    <m/>
    <m/>
    <x v="22"/>
    <x v="1"/>
    <s v="Brazil"/>
    <x v="47"/>
    <n v="0"/>
  </r>
  <r>
    <s v="INCREMENTAL"/>
    <s v="Media"/>
    <m/>
    <m/>
    <m/>
    <m/>
    <x v="22"/>
    <x v="2"/>
    <s v="Brazil"/>
    <x v="47"/>
    <n v="0"/>
  </r>
  <r>
    <s v="INCREMENTAL"/>
    <s v="Media"/>
    <m/>
    <m/>
    <m/>
    <m/>
    <x v="22"/>
    <x v="3"/>
    <s v="Brazil"/>
    <x v="47"/>
    <n v="0"/>
  </r>
  <r>
    <s v="INCREMENTAL"/>
    <s v="Media"/>
    <m/>
    <m/>
    <m/>
    <m/>
    <x v="23"/>
    <x v="0"/>
    <s v="Brazil"/>
    <x v="47"/>
    <n v="0"/>
  </r>
  <r>
    <s v="INCREMENTAL"/>
    <s v="Media"/>
    <m/>
    <m/>
    <m/>
    <m/>
    <x v="23"/>
    <x v="1"/>
    <s v="Brazil"/>
    <x v="47"/>
    <n v="0"/>
  </r>
  <r>
    <s v="INCREMENTAL"/>
    <s v="Media"/>
    <m/>
    <m/>
    <m/>
    <m/>
    <x v="23"/>
    <x v="2"/>
    <s v="Brazil"/>
    <x v="47"/>
    <n v="0"/>
  </r>
  <r>
    <s v="INCREMENTAL"/>
    <s v="Media"/>
    <m/>
    <m/>
    <m/>
    <m/>
    <x v="23"/>
    <x v="3"/>
    <s v="Brazil"/>
    <x v="47"/>
    <n v="0"/>
  </r>
  <r>
    <s v="INCREMENTAL"/>
    <s v="Media"/>
    <m/>
    <m/>
    <m/>
    <m/>
    <x v="24"/>
    <x v="0"/>
    <s v="Brazil"/>
    <x v="47"/>
    <n v="0"/>
  </r>
  <r>
    <s v="INCREMENTAL"/>
    <s v="Media"/>
    <m/>
    <m/>
    <m/>
    <m/>
    <x v="24"/>
    <x v="1"/>
    <s v="Brazil"/>
    <x v="47"/>
    <n v="0"/>
  </r>
  <r>
    <s v="INCREMENTAL"/>
    <s v="Media"/>
    <m/>
    <m/>
    <m/>
    <m/>
    <x v="24"/>
    <x v="2"/>
    <s v="Brazil"/>
    <x v="47"/>
    <n v="0"/>
  </r>
  <r>
    <s v="INCREMENTAL"/>
    <s v="Media"/>
    <m/>
    <m/>
    <m/>
    <m/>
    <x v="24"/>
    <x v="3"/>
    <s v="Brazil"/>
    <x v="47"/>
    <n v="0"/>
  </r>
  <r>
    <s v="BASE"/>
    <s v="BaseLine"/>
    <m/>
    <m/>
    <m/>
    <m/>
    <x v="25"/>
    <x v="0"/>
    <s v="Brazil"/>
    <x v="47"/>
    <n v="0"/>
  </r>
  <r>
    <s v="BASE"/>
    <s v="BaseLine"/>
    <m/>
    <m/>
    <m/>
    <m/>
    <x v="25"/>
    <x v="1"/>
    <s v="Brazil"/>
    <x v="47"/>
    <n v="690.65579109538896"/>
  </r>
  <r>
    <s v="BASE"/>
    <s v="BaseLine"/>
    <m/>
    <m/>
    <m/>
    <m/>
    <x v="25"/>
    <x v="2"/>
    <s v="Brazil"/>
    <x v="47"/>
    <n v="0"/>
  </r>
  <r>
    <s v="BASE"/>
    <s v="BaseLine"/>
    <m/>
    <m/>
    <m/>
    <m/>
    <x v="25"/>
    <x v="3"/>
    <s v="Brazil"/>
    <x v="47"/>
    <n v="0"/>
  </r>
  <r>
    <s v="BASE"/>
    <s v="BaseLine"/>
    <m/>
    <m/>
    <m/>
    <m/>
    <x v="26"/>
    <x v="0"/>
    <s v="Brazil"/>
    <x v="47"/>
    <n v="0"/>
  </r>
  <r>
    <s v="BASE"/>
    <s v="BaseLine"/>
    <m/>
    <m/>
    <m/>
    <m/>
    <x v="26"/>
    <x v="1"/>
    <s v="Brazil"/>
    <x v="47"/>
    <n v="0"/>
  </r>
  <r>
    <s v="BASE"/>
    <s v="BaseLine"/>
    <m/>
    <m/>
    <m/>
    <m/>
    <x v="26"/>
    <x v="2"/>
    <s v="Brazil"/>
    <x v="47"/>
    <n v="0"/>
  </r>
  <r>
    <s v="BASE"/>
    <s v="BaseLine"/>
    <m/>
    <m/>
    <m/>
    <m/>
    <x v="26"/>
    <x v="3"/>
    <s v="Brazil"/>
    <x v="47"/>
    <n v="0"/>
  </r>
  <r>
    <s v="INCREMENTAL"/>
    <s v="Media"/>
    <m/>
    <m/>
    <m/>
    <m/>
    <x v="27"/>
    <x v="0"/>
    <s v="Brazil"/>
    <x v="47"/>
    <n v="0"/>
  </r>
  <r>
    <s v="INCREMENTAL"/>
    <s v="Media"/>
    <m/>
    <m/>
    <m/>
    <m/>
    <x v="27"/>
    <x v="1"/>
    <s v="Brazil"/>
    <x v="47"/>
    <n v="0"/>
  </r>
  <r>
    <s v="INCREMENTAL"/>
    <s v="Media"/>
    <m/>
    <m/>
    <m/>
    <m/>
    <x v="27"/>
    <x v="2"/>
    <s v="Brazil"/>
    <x v="47"/>
    <n v="0"/>
  </r>
  <r>
    <s v="INCREMENTAL"/>
    <s v="Media"/>
    <m/>
    <m/>
    <m/>
    <m/>
    <x v="27"/>
    <x v="3"/>
    <s v="Brazil"/>
    <x v="47"/>
    <n v="0"/>
  </r>
  <r>
    <s v="INCREMENTAL"/>
    <s v="Media"/>
    <m/>
    <m/>
    <m/>
    <m/>
    <x v="28"/>
    <x v="0"/>
    <s v="Brazil"/>
    <x v="47"/>
    <n v="0"/>
  </r>
  <r>
    <s v="INCREMENTAL"/>
    <s v="Media"/>
    <m/>
    <m/>
    <m/>
    <m/>
    <x v="28"/>
    <x v="1"/>
    <s v="Brazil"/>
    <x v="47"/>
    <n v="0"/>
  </r>
  <r>
    <s v="INCREMENTAL"/>
    <s v="Media"/>
    <m/>
    <m/>
    <m/>
    <m/>
    <x v="28"/>
    <x v="2"/>
    <s v="Brazil"/>
    <x v="47"/>
    <n v="0"/>
  </r>
  <r>
    <s v="INCREMENTAL"/>
    <s v="Media"/>
    <m/>
    <m/>
    <m/>
    <m/>
    <x v="28"/>
    <x v="3"/>
    <s v="Brazil"/>
    <x v="47"/>
    <n v="0"/>
  </r>
  <r>
    <s v="BASE"/>
    <s v="BaseLine"/>
    <m/>
    <m/>
    <m/>
    <m/>
    <x v="29"/>
    <x v="0"/>
    <s v="Brazil"/>
    <x v="47"/>
    <n v="0"/>
  </r>
  <r>
    <s v="BASE"/>
    <s v="BaseLine"/>
    <m/>
    <m/>
    <m/>
    <m/>
    <x v="29"/>
    <x v="1"/>
    <s v="Brazil"/>
    <x v="47"/>
    <n v="568.11269404986695"/>
  </r>
  <r>
    <s v="BASE"/>
    <s v="BaseLine"/>
    <m/>
    <m/>
    <m/>
    <m/>
    <x v="29"/>
    <x v="2"/>
    <s v="Brazil"/>
    <x v="47"/>
    <n v="0"/>
  </r>
  <r>
    <s v="BASE"/>
    <s v="BaseLine"/>
    <m/>
    <m/>
    <m/>
    <m/>
    <x v="29"/>
    <x v="3"/>
    <s v="Brazil"/>
    <x v="47"/>
    <n v="0"/>
  </r>
  <r>
    <s v="BASE"/>
    <s v="BaseLine"/>
    <m/>
    <m/>
    <m/>
    <m/>
    <x v="30"/>
    <x v="0"/>
    <s v="Brazil"/>
    <x v="47"/>
    <n v="0"/>
  </r>
  <r>
    <s v="BASE"/>
    <s v="BaseLine"/>
    <m/>
    <m/>
    <m/>
    <m/>
    <x v="30"/>
    <x v="1"/>
    <s v="Brazil"/>
    <x v="47"/>
    <n v="1048.9115335410399"/>
  </r>
  <r>
    <s v="BASE"/>
    <s v="BaseLine"/>
    <m/>
    <m/>
    <m/>
    <m/>
    <x v="30"/>
    <x v="2"/>
    <s v="Brazil"/>
    <x v="47"/>
    <n v="0"/>
  </r>
  <r>
    <s v="BASE"/>
    <s v="BaseLine"/>
    <m/>
    <m/>
    <m/>
    <m/>
    <x v="30"/>
    <x v="3"/>
    <s v="Brazil"/>
    <x v="47"/>
    <n v="0"/>
  </r>
  <r>
    <s v="INCREMENTAL"/>
    <s v="Media"/>
    <m/>
    <m/>
    <m/>
    <m/>
    <x v="31"/>
    <x v="0"/>
    <s v="Brazil"/>
    <x v="47"/>
    <n v="0"/>
  </r>
  <r>
    <s v="INCREMENTAL"/>
    <s v="Media"/>
    <m/>
    <m/>
    <m/>
    <m/>
    <x v="31"/>
    <x v="1"/>
    <s v="Brazil"/>
    <x v="47"/>
    <n v="0"/>
  </r>
  <r>
    <s v="INCREMENTAL"/>
    <s v="Media"/>
    <m/>
    <m/>
    <m/>
    <m/>
    <x v="31"/>
    <x v="2"/>
    <s v="Brazil"/>
    <x v="47"/>
    <n v="0"/>
  </r>
  <r>
    <s v="INCREMENTAL"/>
    <s v="Media"/>
    <m/>
    <m/>
    <m/>
    <m/>
    <x v="31"/>
    <x v="3"/>
    <s v="Brazil"/>
    <x v="47"/>
    <n v="0"/>
  </r>
  <r>
    <m/>
    <m/>
    <m/>
    <m/>
    <m/>
    <m/>
    <x v="32"/>
    <x v="0"/>
    <s v="Brazil"/>
    <x v="47"/>
    <n v="1288.8368238743701"/>
  </r>
  <r>
    <m/>
    <m/>
    <m/>
    <m/>
    <m/>
    <m/>
    <x v="32"/>
    <x v="1"/>
    <s v="Brazil"/>
    <x v="47"/>
    <n v="943.82215052234096"/>
  </r>
  <r>
    <m/>
    <m/>
    <m/>
    <m/>
    <m/>
    <m/>
    <x v="32"/>
    <x v="2"/>
    <s v="Brazil"/>
    <x v="47"/>
    <n v="1761.1350863528301"/>
  </r>
  <r>
    <m/>
    <m/>
    <m/>
    <m/>
    <m/>
    <m/>
    <x v="32"/>
    <x v="3"/>
    <s v="Brazil"/>
    <x v="47"/>
    <n v="932.29799996955103"/>
  </r>
  <r>
    <s v="BASE"/>
    <s v="BaseLine"/>
    <m/>
    <m/>
    <m/>
    <m/>
    <x v="33"/>
    <x v="0"/>
    <s v="Brazil"/>
    <x v="47"/>
    <n v="-135.94737745113699"/>
  </r>
  <r>
    <s v="BASE"/>
    <s v="BaseLine"/>
    <m/>
    <m/>
    <m/>
    <m/>
    <x v="33"/>
    <x v="1"/>
    <s v="Brazil"/>
    <x v="47"/>
    <n v="-370.06620699288999"/>
  </r>
  <r>
    <s v="BASE"/>
    <s v="BaseLine"/>
    <m/>
    <m/>
    <m/>
    <m/>
    <x v="33"/>
    <x v="2"/>
    <s v="Brazil"/>
    <x v="47"/>
    <n v="-184.752490351033"/>
  </r>
  <r>
    <s v="BASE"/>
    <s v="BaseLine"/>
    <m/>
    <m/>
    <m/>
    <m/>
    <x v="33"/>
    <x v="3"/>
    <s v="Brazil"/>
    <x v="47"/>
    <n v="-115.39418967074"/>
  </r>
  <r>
    <s v="BASE"/>
    <s v="BaseLine"/>
    <m/>
    <m/>
    <m/>
    <m/>
    <x v="34"/>
    <x v="0"/>
    <s v="Brazil"/>
    <x v="47"/>
    <n v="0"/>
  </r>
  <r>
    <s v="BASE"/>
    <s v="BaseLine"/>
    <m/>
    <m/>
    <m/>
    <m/>
    <x v="34"/>
    <x v="1"/>
    <s v="Brazil"/>
    <x v="47"/>
    <n v="0"/>
  </r>
  <r>
    <s v="BASE"/>
    <s v="BaseLine"/>
    <m/>
    <m/>
    <m/>
    <m/>
    <x v="34"/>
    <x v="2"/>
    <s v="Brazil"/>
    <x v="47"/>
    <n v="0"/>
  </r>
  <r>
    <s v="BASE"/>
    <s v="BaseLine"/>
    <m/>
    <m/>
    <m/>
    <m/>
    <x v="34"/>
    <x v="3"/>
    <s v="Brazil"/>
    <x v="47"/>
    <n v="0"/>
  </r>
  <r>
    <s v="BASE"/>
    <s v="BaseLine"/>
    <s v="NY"/>
    <m/>
    <m/>
    <m/>
    <x v="35"/>
    <x v="0"/>
    <s v="Brazil"/>
    <x v="47"/>
    <n v="0"/>
  </r>
  <r>
    <s v="BASE"/>
    <s v="BaseLine"/>
    <s v="NY"/>
    <m/>
    <m/>
    <m/>
    <x v="35"/>
    <x v="1"/>
    <s v="Brazil"/>
    <x v="47"/>
    <n v="0"/>
  </r>
  <r>
    <s v="BASE"/>
    <s v="BaseLine"/>
    <s v="NY"/>
    <m/>
    <m/>
    <m/>
    <x v="35"/>
    <x v="2"/>
    <s v="Brazil"/>
    <x v="47"/>
    <n v="0"/>
  </r>
  <r>
    <s v="BASE"/>
    <s v="BaseLine"/>
    <s v="NY"/>
    <m/>
    <m/>
    <m/>
    <x v="35"/>
    <x v="3"/>
    <s v="Brazil"/>
    <x v="47"/>
    <n v="0"/>
  </r>
  <r>
    <s v="BASE"/>
    <s v="BaseLine"/>
    <s v="PL_Dummy"/>
    <m/>
    <m/>
    <m/>
    <x v="36"/>
    <x v="0"/>
    <s v="Brazil"/>
    <x v="47"/>
    <n v="0"/>
  </r>
  <r>
    <s v="BASE"/>
    <s v="BaseLine"/>
    <s v="PL_Dummy"/>
    <m/>
    <m/>
    <m/>
    <x v="36"/>
    <x v="1"/>
    <s v="Brazil"/>
    <x v="47"/>
    <n v="0"/>
  </r>
  <r>
    <s v="BASE"/>
    <s v="BaseLine"/>
    <s v="PL_Dummy"/>
    <m/>
    <m/>
    <m/>
    <x v="36"/>
    <x v="2"/>
    <s v="Brazil"/>
    <x v="47"/>
    <n v="0"/>
  </r>
  <r>
    <s v="BASE"/>
    <s v="BaseLine"/>
    <s v="PL_Dummy"/>
    <m/>
    <m/>
    <m/>
    <x v="36"/>
    <x v="3"/>
    <s v="Brazil"/>
    <x v="47"/>
    <n v="0"/>
  </r>
  <r>
    <s v="BASE"/>
    <s v="BaseLine"/>
    <s v="PL_Dummy"/>
    <m/>
    <m/>
    <m/>
    <x v="37"/>
    <x v="0"/>
    <s v="Brazil"/>
    <x v="47"/>
    <n v="0"/>
  </r>
  <r>
    <s v="BASE"/>
    <s v="BaseLine"/>
    <s v="PL_Dummy"/>
    <m/>
    <m/>
    <m/>
    <x v="37"/>
    <x v="1"/>
    <s v="Brazil"/>
    <x v="47"/>
    <n v="0"/>
  </r>
  <r>
    <s v="BASE"/>
    <s v="BaseLine"/>
    <s v="PL_Dummy"/>
    <m/>
    <m/>
    <m/>
    <x v="37"/>
    <x v="2"/>
    <s v="Brazil"/>
    <x v="47"/>
    <n v="0"/>
  </r>
  <r>
    <s v="BASE"/>
    <s v="BaseLine"/>
    <s v="PL_Dummy"/>
    <m/>
    <m/>
    <m/>
    <x v="37"/>
    <x v="3"/>
    <s v="Brazil"/>
    <x v="47"/>
    <n v="0"/>
  </r>
  <r>
    <s v="BASE"/>
    <s v="BaseLine"/>
    <m/>
    <m/>
    <m/>
    <m/>
    <x v="38"/>
    <x v="0"/>
    <s v="Brazil"/>
    <x v="47"/>
    <n v="0"/>
  </r>
  <r>
    <s v="BASE"/>
    <s v="BaseLine"/>
    <m/>
    <m/>
    <m/>
    <m/>
    <x v="38"/>
    <x v="1"/>
    <s v="Brazil"/>
    <x v="47"/>
    <n v="0"/>
  </r>
  <r>
    <s v="BASE"/>
    <s v="BaseLine"/>
    <m/>
    <m/>
    <m/>
    <m/>
    <x v="38"/>
    <x v="2"/>
    <s v="Brazil"/>
    <x v="47"/>
    <n v="0"/>
  </r>
  <r>
    <s v="BASE"/>
    <s v="BaseLine"/>
    <m/>
    <m/>
    <m/>
    <m/>
    <x v="38"/>
    <x v="3"/>
    <s v="Brazil"/>
    <x v="47"/>
    <n v="0"/>
  </r>
  <r>
    <s v="BASE"/>
    <s v="BaseLine"/>
    <m/>
    <m/>
    <m/>
    <m/>
    <x v="39"/>
    <x v="0"/>
    <s v="Brazil"/>
    <x v="47"/>
    <n v="0"/>
  </r>
  <r>
    <s v="BASE"/>
    <s v="BaseLine"/>
    <m/>
    <m/>
    <m/>
    <m/>
    <x v="39"/>
    <x v="1"/>
    <s v="Brazil"/>
    <x v="47"/>
    <n v="0"/>
  </r>
  <r>
    <s v="BASE"/>
    <s v="BaseLine"/>
    <m/>
    <m/>
    <m/>
    <m/>
    <x v="39"/>
    <x v="2"/>
    <s v="Brazil"/>
    <x v="47"/>
    <n v="0"/>
  </r>
  <r>
    <s v="BASE"/>
    <s v="BaseLine"/>
    <m/>
    <m/>
    <m/>
    <m/>
    <x v="39"/>
    <x v="3"/>
    <s v="Brazil"/>
    <x v="47"/>
    <n v="0"/>
  </r>
  <r>
    <s v="BASE"/>
    <s v="BaseLine"/>
    <s v="PL_Dummy"/>
    <m/>
    <m/>
    <m/>
    <x v="40"/>
    <x v="0"/>
    <s v="Brazil"/>
    <x v="47"/>
    <n v="0"/>
  </r>
  <r>
    <s v="BASE"/>
    <s v="BaseLine"/>
    <s v="PL_Dummy"/>
    <m/>
    <m/>
    <m/>
    <x v="40"/>
    <x v="1"/>
    <s v="Brazil"/>
    <x v="47"/>
    <n v="0"/>
  </r>
  <r>
    <s v="BASE"/>
    <s v="BaseLine"/>
    <s v="PL_Dummy"/>
    <m/>
    <m/>
    <m/>
    <x v="40"/>
    <x v="2"/>
    <s v="Brazil"/>
    <x v="47"/>
    <n v="0"/>
  </r>
  <r>
    <s v="BASE"/>
    <s v="BaseLine"/>
    <s v="PL_Dummy"/>
    <m/>
    <m/>
    <m/>
    <x v="40"/>
    <x v="3"/>
    <s v="Brazil"/>
    <x v="47"/>
    <n v="0"/>
  </r>
  <r>
    <s v="BASE"/>
    <s v="BaseLine"/>
    <m/>
    <m/>
    <m/>
    <m/>
    <x v="41"/>
    <x v="0"/>
    <s v="Brazil"/>
    <x v="47"/>
    <n v="0"/>
  </r>
  <r>
    <s v="BASE"/>
    <s v="BaseLine"/>
    <m/>
    <m/>
    <m/>
    <m/>
    <x v="41"/>
    <x v="1"/>
    <s v="Brazil"/>
    <x v="47"/>
    <n v="0"/>
  </r>
  <r>
    <s v="BASE"/>
    <s v="BaseLine"/>
    <m/>
    <m/>
    <m/>
    <m/>
    <x v="41"/>
    <x v="2"/>
    <s v="Brazil"/>
    <x v="47"/>
    <n v="3860.4133211889098"/>
  </r>
  <r>
    <s v="BASE"/>
    <s v="BaseLine"/>
    <m/>
    <m/>
    <m/>
    <m/>
    <x v="41"/>
    <x v="3"/>
    <s v="Brazil"/>
    <x v="47"/>
    <n v="0"/>
  </r>
  <r>
    <s v="BASE"/>
    <s v="BaseLine"/>
    <m/>
    <m/>
    <m/>
    <m/>
    <x v="42"/>
    <x v="0"/>
    <s v="Brazil"/>
    <x v="47"/>
    <n v="0"/>
  </r>
  <r>
    <s v="BASE"/>
    <s v="BaseLine"/>
    <m/>
    <m/>
    <m/>
    <m/>
    <x v="42"/>
    <x v="1"/>
    <s v="Brazil"/>
    <x v="47"/>
    <n v="0"/>
  </r>
  <r>
    <s v="BASE"/>
    <s v="BaseLine"/>
    <m/>
    <m/>
    <m/>
    <m/>
    <x v="42"/>
    <x v="2"/>
    <s v="Brazil"/>
    <x v="47"/>
    <n v="3062.7434126150602"/>
  </r>
  <r>
    <s v="BASE"/>
    <s v="BaseLine"/>
    <m/>
    <m/>
    <m/>
    <m/>
    <x v="42"/>
    <x v="3"/>
    <s v="Brazil"/>
    <x v="47"/>
    <n v="0"/>
  </r>
  <r>
    <s v="BASE"/>
    <s v="BaseLine"/>
    <m/>
    <m/>
    <m/>
    <m/>
    <x v="43"/>
    <x v="0"/>
    <s v="Brazil"/>
    <x v="47"/>
    <n v="0"/>
  </r>
  <r>
    <s v="BASE"/>
    <s v="BaseLine"/>
    <m/>
    <m/>
    <m/>
    <m/>
    <x v="43"/>
    <x v="1"/>
    <s v="Brazil"/>
    <x v="47"/>
    <n v="0"/>
  </r>
  <r>
    <s v="BASE"/>
    <s v="BaseLine"/>
    <m/>
    <m/>
    <m/>
    <m/>
    <x v="43"/>
    <x v="2"/>
    <s v="Brazil"/>
    <x v="47"/>
    <n v="0"/>
  </r>
  <r>
    <s v="BASE"/>
    <s v="BaseLine"/>
    <m/>
    <m/>
    <m/>
    <m/>
    <x v="43"/>
    <x v="3"/>
    <s v="Brazil"/>
    <x v="47"/>
    <n v="0"/>
  </r>
  <r>
    <s v="INCREMENTAL"/>
    <s v="Media"/>
    <m/>
    <m/>
    <m/>
    <m/>
    <x v="44"/>
    <x v="0"/>
    <s v="Brazil"/>
    <x v="47"/>
    <n v="0"/>
  </r>
  <r>
    <s v="INCREMENTAL"/>
    <s v="Media"/>
    <m/>
    <m/>
    <m/>
    <m/>
    <x v="44"/>
    <x v="1"/>
    <s v="Brazil"/>
    <x v="47"/>
    <n v="0"/>
  </r>
  <r>
    <s v="INCREMENTAL"/>
    <s v="Media"/>
    <m/>
    <m/>
    <m/>
    <m/>
    <x v="44"/>
    <x v="2"/>
    <s v="Brazil"/>
    <x v="47"/>
    <n v="0"/>
  </r>
  <r>
    <s v="INCREMENTAL"/>
    <s v="Media"/>
    <m/>
    <m/>
    <m/>
    <m/>
    <x v="44"/>
    <x v="3"/>
    <s v="Brazil"/>
    <x v="47"/>
    <n v="0"/>
  </r>
  <r>
    <s v="INCREMENTAL"/>
    <s v="Media"/>
    <m/>
    <m/>
    <m/>
    <m/>
    <x v="45"/>
    <x v="0"/>
    <s v="Brazil"/>
    <x v="47"/>
    <n v="0"/>
  </r>
  <r>
    <s v="INCREMENTAL"/>
    <s v="Media"/>
    <m/>
    <m/>
    <m/>
    <m/>
    <x v="45"/>
    <x v="1"/>
    <s v="Brazil"/>
    <x v="47"/>
    <n v="0"/>
  </r>
  <r>
    <s v="INCREMENTAL"/>
    <s v="Media"/>
    <m/>
    <m/>
    <m/>
    <m/>
    <x v="45"/>
    <x v="2"/>
    <s v="Brazil"/>
    <x v="47"/>
    <n v="0"/>
  </r>
  <r>
    <s v="INCREMENTAL"/>
    <s v="Media"/>
    <m/>
    <m/>
    <m/>
    <m/>
    <x v="45"/>
    <x v="3"/>
    <s v="Brazil"/>
    <x v="47"/>
    <n v="0"/>
  </r>
  <r>
    <s v="BASE"/>
    <s v="BaseLine"/>
    <m/>
    <m/>
    <m/>
    <m/>
    <x v="46"/>
    <x v="0"/>
    <s v="Brazil"/>
    <x v="47"/>
    <n v="0"/>
  </r>
  <r>
    <s v="BASE"/>
    <s v="BaseLine"/>
    <m/>
    <m/>
    <m/>
    <m/>
    <x v="46"/>
    <x v="1"/>
    <s v="Brazil"/>
    <x v="47"/>
    <n v="0"/>
  </r>
  <r>
    <s v="BASE"/>
    <s v="BaseLine"/>
    <m/>
    <m/>
    <m/>
    <m/>
    <x v="46"/>
    <x v="2"/>
    <s v="Brazil"/>
    <x v="47"/>
    <n v="0"/>
  </r>
  <r>
    <s v="BASE"/>
    <s v="BaseLine"/>
    <m/>
    <m/>
    <m/>
    <m/>
    <x v="46"/>
    <x v="3"/>
    <s v="Brazil"/>
    <x v="47"/>
    <n v="0"/>
  </r>
  <r>
    <s v="INCREMENTAL"/>
    <s v="Media"/>
    <m/>
    <m/>
    <m/>
    <m/>
    <x v="47"/>
    <x v="0"/>
    <s v="Brazil"/>
    <x v="47"/>
    <n v="0"/>
  </r>
  <r>
    <s v="INCREMENTAL"/>
    <s v="Media"/>
    <m/>
    <m/>
    <m/>
    <m/>
    <x v="47"/>
    <x v="1"/>
    <s v="Brazil"/>
    <x v="47"/>
    <n v="0"/>
  </r>
  <r>
    <s v="INCREMENTAL"/>
    <s v="Media"/>
    <m/>
    <m/>
    <m/>
    <m/>
    <x v="47"/>
    <x v="2"/>
    <s v="Brazil"/>
    <x v="47"/>
    <n v="0"/>
  </r>
  <r>
    <s v="INCREMENTAL"/>
    <s v="Media"/>
    <m/>
    <m/>
    <m/>
    <m/>
    <x v="47"/>
    <x v="3"/>
    <s v="Brazil"/>
    <x v="47"/>
    <n v="0"/>
  </r>
  <r>
    <s v="INCREMENTAL"/>
    <s v="Media"/>
    <m/>
    <m/>
    <m/>
    <m/>
    <x v="48"/>
    <x v="0"/>
    <s v="Brazil"/>
    <x v="47"/>
    <n v="0"/>
  </r>
  <r>
    <s v="INCREMENTAL"/>
    <s v="Media"/>
    <m/>
    <m/>
    <m/>
    <m/>
    <x v="48"/>
    <x v="1"/>
    <s v="Brazil"/>
    <x v="47"/>
    <n v="0"/>
  </r>
  <r>
    <s v="INCREMENTAL"/>
    <s v="Media"/>
    <m/>
    <m/>
    <m/>
    <m/>
    <x v="48"/>
    <x v="2"/>
    <s v="Brazil"/>
    <x v="47"/>
    <n v="0"/>
  </r>
  <r>
    <s v="INCREMENTAL"/>
    <s v="Media"/>
    <m/>
    <m/>
    <m/>
    <m/>
    <x v="48"/>
    <x v="3"/>
    <s v="Brazil"/>
    <x v="47"/>
    <n v="0"/>
  </r>
  <r>
    <s v="INCREMENTAL"/>
    <s v="Media"/>
    <m/>
    <m/>
    <m/>
    <m/>
    <x v="49"/>
    <x v="0"/>
    <s v="Brazil"/>
    <x v="47"/>
    <n v="0"/>
  </r>
  <r>
    <s v="INCREMENTAL"/>
    <s v="Media"/>
    <m/>
    <m/>
    <m/>
    <m/>
    <x v="49"/>
    <x v="1"/>
    <s v="Brazil"/>
    <x v="47"/>
    <n v="0"/>
  </r>
  <r>
    <s v="INCREMENTAL"/>
    <s v="Media"/>
    <m/>
    <m/>
    <m/>
    <m/>
    <x v="49"/>
    <x v="2"/>
    <s v="Brazil"/>
    <x v="47"/>
    <n v="0"/>
  </r>
  <r>
    <s v="INCREMENTAL"/>
    <s v="Media"/>
    <m/>
    <m/>
    <m/>
    <m/>
    <x v="49"/>
    <x v="3"/>
    <s v="Brazil"/>
    <x v="47"/>
    <n v="0"/>
  </r>
  <r>
    <s v="BASE"/>
    <s v="BaseLine"/>
    <m/>
    <m/>
    <m/>
    <m/>
    <x v="50"/>
    <x v="0"/>
    <s v="Brazil"/>
    <x v="47"/>
    <n v="0"/>
  </r>
  <r>
    <s v="BASE"/>
    <s v="BaseLine"/>
    <m/>
    <m/>
    <m/>
    <m/>
    <x v="50"/>
    <x v="1"/>
    <s v="Brazil"/>
    <x v="47"/>
    <n v="0"/>
  </r>
  <r>
    <s v="BASE"/>
    <s v="BaseLine"/>
    <m/>
    <m/>
    <m/>
    <m/>
    <x v="50"/>
    <x v="2"/>
    <s v="Brazil"/>
    <x v="47"/>
    <n v="0"/>
  </r>
  <r>
    <s v="BASE"/>
    <s v="BaseLine"/>
    <m/>
    <m/>
    <m/>
    <m/>
    <x v="50"/>
    <x v="3"/>
    <s v="Brazil"/>
    <x v="47"/>
    <n v="0"/>
  </r>
  <r>
    <s v="BASE"/>
    <s v="BaseLine"/>
    <m/>
    <m/>
    <m/>
    <m/>
    <x v="51"/>
    <x v="0"/>
    <s v="Brazil"/>
    <x v="47"/>
    <n v="0"/>
  </r>
  <r>
    <s v="BASE"/>
    <s v="BaseLine"/>
    <m/>
    <m/>
    <m/>
    <m/>
    <x v="51"/>
    <x v="1"/>
    <s v="Brazil"/>
    <x v="47"/>
    <n v="0"/>
  </r>
  <r>
    <s v="BASE"/>
    <s v="BaseLine"/>
    <m/>
    <m/>
    <m/>
    <m/>
    <x v="51"/>
    <x v="2"/>
    <s v="Brazil"/>
    <x v="47"/>
    <n v="0"/>
  </r>
  <r>
    <s v="BASE"/>
    <s v="BaseLine"/>
    <m/>
    <m/>
    <m/>
    <m/>
    <x v="51"/>
    <x v="3"/>
    <s v="Brazil"/>
    <x v="47"/>
    <n v="0"/>
  </r>
  <r>
    <s v="INCREMENTAL"/>
    <s v="Media"/>
    <m/>
    <m/>
    <m/>
    <m/>
    <x v="52"/>
    <x v="0"/>
    <s v="Brazil"/>
    <x v="47"/>
    <n v="0"/>
  </r>
  <r>
    <s v="INCREMENTAL"/>
    <s v="Media"/>
    <m/>
    <m/>
    <m/>
    <m/>
    <x v="52"/>
    <x v="1"/>
    <s v="Brazil"/>
    <x v="47"/>
    <n v="0"/>
  </r>
  <r>
    <s v="INCREMENTAL"/>
    <s v="Media"/>
    <m/>
    <m/>
    <m/>
    <m/>
    <x v="52"/>
    <x v="2"/>
    <s v="Brazil"/>
    <x v="47"/>
    <n v="0"/>
  </r>
  <r>
    <s v="INCREMENTAL"/>
    <s v="Media"/>
    <m/>
    <m/>
    <m/>
    <m/>
    <x v="52"/>
    <x v="3"/>
    <s v="Brazil"/>
    <x v="47"/>
    <n v="0"/>
  </r>
  <r>
    <s v="BASE"/>
    <s v="BaseLine"/>
    <m/>
    <m/>
    <m/>
    <m/>
    <x v="53"/>
    <x v="0"/>
    <s v="Brazil"/>
    <x v="47"/>
    <n v="-106.896217564167"/>
  </r>
  <r>
    <s v="BASE"/>
    <s v="BaseLine"/>
    <m/>
    <m/>
    <m/>
    <m/>
    <x v="53"/>
    <x v="1"/>
    <s v="Brazil"/>
    <x v="47"/>
    <n v="-78.280676091196398"/>
  </r>
  <r>
    <s v="BASE"/>
    <s v="BaseLine"/>
    <m/>
    <m/>
    <m/>
    <m/>
    <x v="53"/>
    <x v="2"/>
    <s v="Brazil"/>
    <x v="47"/>
    <n v="-146.06866894502201"/>
  </r>
  <r>
    <s v="BASE"/>
    <s v="BaseLine"/>
    <m/>
    <m/>
    <m/>
    <m/>
    <x v="53"/>
    <x v="3"/>
    <s v="Brazil"/>
    <x v="47"/>
    <n v="-77.324862227164999"/>
  </r>
  <r>
    <s v="BASE"/>
    <s v="BaseLine"/>
    <m/>
    <m/>
    <m/>
    <m/>
    <x v="54"/>
    <x v="0"/>
    <s v="Brazil"/>
    <x v="47"/>
    <n v="-508.66884939919299"/>
  </r>
  <r>
    <s v="BASE"/>
    <s v="BaseLine"/>
    <m/>
    <m/>
    <m/>
    <m/>
    <x v="54"/>
    <x v="1"/>
    <s v="Brazil"/>
    <x v="47"/>
    <n v="-2538.9664014545901"/>
  </r>
  <r>
    <s v="BASE"/>
    <s v="BaseLine"/>
    <m/>
    <m/>
    <m/>
    <m/>
    <x v="54"/>
    <x v="2"/>
    <s v="Brazil"/>
    <x v="47"/>
    <n v="-2755.6134643646201"/>
  </r>
  <r>
    <s v="BASE"/>
    <s v="BaseLine"/>
    <m/>
    <m/>
    <m/>
    <m/>
    <x v="54"/>
    <x v="3"/>
    <s v="Brazil"/>
    <x v="47"/>
    <n v="-491.21681486721297"/>
  </r>
  <r>
    <s v="INCREMENTAL"/>
    <s v="Media"/>
    <m/>
    <m/>
    <m/>
    <m/>
    <x v="0"/>
    <x v="0"/>
    <s v="Brazil"/>
    <x v="48"/>
    <n v="0"/>
  </r>
  <r>
    <s v="INCREMENTAL"/>
    <s v="Media"/>
    <m/>
    <m/>
    <m/>
    <m/>
    <x v="0"/>
    <x v="1"/>
    <s v="Brazil"/>
    <x v="48"/>
    <n v="0"/>
  </r>
  <r>
    <s v="INCREMENTAL"/>
    <s v="Media"/>
    <m/>
    <m/>
    <m/>
    <m/>
    <x v="0"/>
    <x v="2"/>
    <s v="Brazil"/>
    <x v="48"/>
    <n v="0"/>
  </r>
  <r>
    <s v="INCREMENTAL"/>
    <s v="Media"/>
    <m/>
    <m/>
    <m/>
    <m/>
    <x v="0"/>
    <x v="3"/>
    <s v="Brazil"/>
    <x v="48"/>
    <n v="0"/>
  </r>
  <r>
    <s v="INCREMENTAL"/>
    <s v="Media"/>
    <m/>
    <m/>
    <m/>
    <m/>
    <x v="1"/>
    <x v="0"/>
    <s v="Brazil"/>
    <x v="48"/>
    <n v="0"/>
  </r>
  <r>
    <s v="INCREMENTAL"/>
    <s v="Media"/>
    <m/>
    <m/>
    <m/>
    <m/>
    <x v="1"/>
    <x v="1"/>
    <s v="Brazil"/>
    <x v="48"/>
    <n v="0"/>
  </r>
  <r>
    <s v="INCREMENTAL"/>
    <s v="Media"/>
    <m/>
    <m/>
    <m/>
    <m/>
    <x v="1"/>
    <x v="2"/>
    <s v="Brazil"/>
    <x v="48"/>
    <n v="0"/>
  </r>
  <r>
    <s v="INCREMENTAL"/>
    <s v="Media"/>
    <m/>
    <m/>
    <m/>
    <m/>
    <x v="1"/>
    <x v="3"/>
    <s v="Brazil"/>
    <x v="48"/>
    <n v="0"/>
  </r>
  <r>
    <s v="INCREMENTAL"/>
    <s v="Media"/>
    <m/>
    <m/>
    <m/>
    <m/>
    <x v="2"/>
    <x v="0"/>
    <s v="Brazil"/>
    <x v="48"/>
    <n v="0"/>
  </r>
  <r>
    <s v="INCREMENTAL"/>
    <s v="Media"/>
    <m/>
    <m/>
    <m/>
    <m/>
    <x v="2"/>
    <x v="1"/>
    <s v="Brazil"/>
    <x v="48"/>
    <n v="0"/>
  </r>
  <r>
    <s v="INCREMENTAL"/>
    <s v="Media"/>
    <m/>
    <m/>
    <m/>
    <m/>
    <x v="2"/>
    <x v="2"/>
    <s v="Brazil"/>
    <x v="48"/>
    <n v="0"/>
  </r>
  <r>
    <s v="INCREMENTAL"/>
    <s v="Media"/>
    <m/>
    <m/>
    <m/>
    <m/>
    <x v="2"/>
    <x v="3"/>
    <s v="Brazil"/>
    <x v="48"/>
    <n v="0"/>
  </r>
  <r>
    <s v="BASE"/>
    <s v="BaseLine"/>
    <m/>
    <m/>
    <m/>
    <m/>
    <x v="3"/>
    <x v="0"/>
    <s v="Brazil"/>
    <x v="48"/>
    <n v="0"/>
  </r>
  <r>
    <s v="BASE"/>
    <s v="BaseLine"/>
    <m/>
    <m/>
    <m/>
    <m/>
    <x v="3"/>
    <x v="1"/>
    <s v="Brazil"/>
    <x v="48"/>
    <n v="0"/>
  </r>
  <r>
    <s v="BASE"/>
    <s v="BaseLine"/>
    <m/>
    <m/>
    <m/>
    <m/>
    <x v="3"/>
    <x v="2"/>
    <s v="Brazil"/>
    <x v="48"/>
    <n v="0"/>
  </r>
  <r>
    <s v="BASE"/>
    <s v="BaseLine"/>
    <m/>
    <m/>
    <m/>
    <m/>
    <x v="3"/>
    <x v="3"/>
    <s v="Brazil"/>
    <x v="48"/>
    <n v="0"/>
  </r>
  <r>
    <s v="BASE"/>
    <s v="BaseLine"/>
    <m/>
    <m/>
    <m/>
    <m/>
    <x v="4"/>
    <x v="0"/>
    <s v="Brazil"/>
    <x v="48"/>
    <n v="0"/>
  </r>
  <r>
    <s v="BASE"/>
    <s v="BaseLine"/>
    <m/>
    <m/>
    <m/>
    <m/>
    <x v="4"/>
    <x v="1"/>
    <s v="Brazil"/>
    <x v="48"/>
    <n v="0"/>
  </r>
  <r>
    <s v="BASE"/>
    <s v="BaseLine"/>
    <m/>
    <m/>
    <m/>
    <m/>
    <x v="4"/>
    <x v="2"/>
    <s v="Brazil"/>
    <x v="48"/>
    <n v="0"/>
  </r>
  <r>
    <s v="BASE"/>
    <s v="BaseLine"/>
    <m/>
    <m/>
    <m/>
    <m/>
    <x v="4"/>
    <x v="3"/>
    <s v="Brazil"/>
    <x v="48"/>
    <n v="0"/>
  </r>
  <r>
    <s v="BASE"/>
    <s v="BaseLine"/>
    <m/>
    <m/>
    <m/>
    <m/>
    <x v="5"/>
    <x v="0"/>
    <s v="Brazil"/>
    <x v="48"/>
    <n v="0"/>
  </r>
  <r>
    <s v="BASE"/>
    <s v="BaseLine"/>
    <m/>
    <m/>
    <m/>
    <m/>
    <x v="5"/>
    <x v="1"/>
    <s v="Brazil"/>
    <x v="48"/>
    <n v="0"/>
  </r>
  <r>
    <s v="BASE"/>
    <s v="BaseLine"/>
    <m/>
    <m/>
    <m/>
    <m/>
    <x v="5"/>
    <x v="2"/>
    <s v="Brazil"/>
    <x v="48"/>
    <n v="0"/>
  </r>
  <r>
    <s v="BASE"/>
    <s v="BaseLine"/>
    <m/>
    <m/>
    <m/>
    <m/>
    <x v="5"/>
    <x v="3"/>
    <s v="Brazil"/>
    <x v="48"/>
    <n v="0"/>
  </r>
  <r>
    <s v="BASE"/>
    <s v="BaseLine"/>
    <m/>
    <m/>
    <m/>
    <m/>
    <x v="6"/>
    <x v="0"/>
    <s v="Brazil"/>
    <x v="48"/>
    <n v="0"/>
  </r>
  <r>
    <s v="BASE"/>
    <s v="BaseLine"/>
    <m/>
    <m/>
    <m/>
    <m/>
    <x v="6"/>
    <x v="1"/>
    <s v="Brazil"/>
    <x v="48"/>
    <n v="0"/>
  </r>
  <r>
    <s v="BASE"/>
    <s v="BaseLine"/>
    <m/>
    <m/>
    <m/>
    <m/>
    <x v="6"/>
    <x v="2"/>
    <s v="Brazil"/>
    <x v="48"/>
    <n v="0"/>
  </r>
  <r>
    <s v="BASE"/>
    <s v="BaseLine"/>
    <m/>
    <m/>
    <m/>
    <m/>
    <x v="6"/>
    <x v="3"/>
    <s v="Brazil"/>
    <x v="48"/>
    <n v="0"/>
  </r>
  <r>
    <s v="BASE"/>
    <s v="BaseLine"/>
    <m/>
    <m/>
    <m/>
    <m/>
    <x v="7"/>
    <x v="0"/>
    <s v="Brazil"/>
    <x v="48"/>
    <n v="1056.1230264401599"/>
  </r>
  <r>
    <s v="BASE"/>
    <s v="BaseLine"/>
    <m/>
    <m/>
    <m/>
    <m/>
    <x v="7"/>
    <x v="1"/>
    <s v="Brazil"/>
    <x v="48"/>
    <n v="0"/>
  </r>
  <r>
    <s v="BASE"/>
    <s v="BaseLine"/>
    <m/>
    <m/>
    <m/>
    <m/>
    <x v="7"/>
    <x v="2"/>
    <s v="Brazil"/>
    <x v="48"/>
    <n v="0"/>
  </r>
  <r>
    <s v="BASE"/>
    <s v="BaseLine"/>
    <m/>
    <m/>
    <m/>
    <m/>
    <x v="7"/>
    <x v="3"/>
    <s v="Brazil"/>
    <x v="48"/>
    <n v="0"/>
  </r>
  <r>
    <s v="BASE"/>
    <s v="BaseLine"/>
    <m/>
    <m/>
    <m/>
    <m/>
    <x v="8"/>
    <x v="0"/>
    <s v="Brazil"/>
    <x v="48"/>
    <n v="1174.8461827767201"/>
  </r>
  <r>
    <s v="BASE"/>
    <s v="BaseLine"/>
    <m/>
    <m/>
    <m/>
    <m/>
    <x v="8"/>
    <x v="1"/>
    <s v="Brazil"/>
    <x v="48"/>
    <n v="0"/>
  </r>
  <r>
    <s v="BASE"/>
    <s v="BaseLine"/>
    <m/>
    <m/>
    <m/>
    <m/>
    <x v="8"/>
    <x v="2"/>
    <s v="Brazil"/>
    <x v="48"/>
    <n v="0"/>
  </r>
  <r>
    <s v="BASE"/>
    <s v="BaseLine"/>
    <m/>
    <m/>
    <m/>
    <m/>
    <x v="8"/>
    <x v="3"/>
    <s v="Brazil"/>
    <x v="48"/>
    <n v="0"/>
  </r>
  <r>
    <s v="INCREMENTAL"/>
    <s v="Media"/>
    <m/>
    <m/>
    <m/>
    <m/>
    <x v="9"/>
    <x v="0"/>
    <s v="Brazil"/>
    <x v="48"/>
    <n v="0"/>
  </r>
  <r>
    <s v="INCREMENTAL"/>
    <s v="Media"/>
    <m/>
    <m/>
    <m/>
    <m/>
    <x v="9"/>
    <x v="1"/>
    <s v="Brazil"/>
    <x v="48"/>
    <n v="0"/>
  </r>
  <r>
    <s v="INCREMENTAL"/>
    <s v="Media"/>
    <m/>
    <m/>
    <m/>
    <m/>
    <x v="9"/>
    <x v="2"/>
    <s v="Brazil"/>
    <x v="48"/>
    <n v="0"/>
  </r>
  <r>
    <s v="INCREMENTAL"/>
    <s v="Media"/>
    <m/>
    <m/>
    <m/>
    <m/>
    <x v="9"/>
    <x v="3"/>
    <s v="Brazil"/>
    <x v="48"/>
    <n v="0"/>
  </r>
  <r>
    <s v="BASE"/>
    <s v="Price"/>
    <m/>
    <m/>
    <m/>
    <m/>
    <x v="10"/>
    <x v="0"/>
    <s v="Brazil"/>
    <x v="48"/>
    <n v="-1574.51956551238"/>
  </r>
  <r>
    <s v="BASE"/>
    <s v="Price"/>
    <m/>
    <m/>
    <m/>
    <m/>
    <x v="10"/>
    <x v="1"/>
    <s v="Brazil"/>
    <x v="48"/>
    <n v="0"/>
  </r>
  <r>
    <s v="BASE"/>
    <s v="Price"/>
    <m/>
    <m/>
    <m/>
    <m/>
    <x v="10"/>
    <x v="2"/>
    <s v="Brazil"/>
    <x v="48"/>
    <n v="0"/>
  </r>
  <r>
    <s v="BASE"/>
    <s v="Price"/>
    <m/>
    <m/>
    <m/>
    <m/>
    <x v="10"/>
    <x v="3"/>
    <s v="Brazil"/>
    <x v="48"/>
    <n v="0"/>
  </r>
  <r>
    <s v="BASE"/>
    <s v="Price"/>
    <m/>
    <m/>
    <m/>
    <m/>
    <x v="11"/>
    <x v="0"/>
    <s v="Brazil"/>
    <x v="48"/>
    <n v="0"/>
  </r>
  <r>
    <s v="BASE"/>
    <s v="Price"/>
    <m/>
    <m/>
    <m/>
    <m/>
    <x v="11"/>
    <x v="1"/>
    <s v="Brazil"/>
    <x v="48"/>
    <n v="0"/>
  </r>
  <r>
    <s v="BASE"/>
    <s v="Price"/>
    <m/>
    <m/>
    <m/>
    <m/>
    <x v="11"/>
    <x v="2"/>
    <s v="Brazil"/>
    <x v="48"/>
    <n v="0"/>
  </r>
  <r>
    <s v="BASE"/>
    <s v="Price"/>
    <m/>
    <m/>
    <m/>
    <m/>
    <x v="11"/>
    <x v="3"/>
    <s v="Brazil"/>
    <x v="48"/>
    <n v="0"/>
  </r>
  <r>
    <s v="BASE"/>
    <s v="BaseLine"/>
    <m/>
    <m/>
    <m/>
    <m/>
    <x v="12"/>
    <x v="0"/>
    <s v="Brazil"/>
    <x v="48"/>
    <n v="398.95105294257002"/>
  </r>
  <r>
    <s v="BASE"/>
    <s v="BaseLine"/>
    <m/>
    <m/>
    <m/>
    <m/>
    <x v="12"/>
    <x v="1"/>
    <s v="Brazil"/>
    <x v="48"/>
    <n v="719.21213248675804"/>
  </r>
  <r>
    <s v="BASE"/>
    <s v="BaseLine"/>
    <m/>
    <m/>
    <m/>
    <m/>
    <x v="12"/>
    <x v="2"/>
    <s v="Brazil"/>
    <x v="48"/>
    <n v="881.71748445924197"/>
  </r>
  <r>
    <s v="BASE"/>
    <s v="BaseLine"/>
    <m/>
    <m/>
    <m/>
    <m/>
    <x v="12"/>
    <x v="3"/>
    <s v="Brazil"/>
    <x v="48"/>
    <n v="23.353251394515901"/>
  </r>
  <r>
    <s v="INCREMENTAL"/>
    <s v="Media"/>
    <m/>
    <m/>
    <m/>
    <m/>
    <x v="13"/>
    <x v="0"/>
    <s v="Brazil"/>
    <x v="48"/>
    <n v="238.01175844910301"/>
  </r>
  <r>
    <s v="INCREMENTAL"/>
    <s v="Media"/>
    <m/>
    <m/>
    <m/>
    <m/>
    <x v="13"/>
    <x v="1"/>
    <s v="Brazil"/>
    <x v="48"/>
    <n v="294.84892028539298"/>
  </r>
  <r>
    <s v="INCREMENTAL"/>
    <s v="Media"/>
    <m/>
    <m/>
    <m/>
    <m/>
    <x v="13"/>
    <x v="2"/>
    <s v="Brazil"/>
    <x v="48"/>
    <n v="262.07270202383899"/>
  </r>
  <r>
    <s v="INCREMENTAL"/>
    <s v="Media"/>
    <m/>
    <m/>
    <m/>
    <m/>
    <x v="13"/>
    <x v="3"/>
    <s v="Brazil"/>
    <x v="48"/>
    <n v="0"/>
  </r>
  <r>
    <s v="INCREMENTAL"/>
    <s v="Media"/>
    <m/>
    <m/>
    <m/>
    <m/>
    <x v="14"/>
    <x v="0"/>
    <s v="Brazil"/>
    <x v="48"/>
    <n v="0"/>
  </r>
  <r>
    <s v="INCREMENTAL"/>
    <s v="Media"/>
    <m/>
    <m/>
    <m/>
    <m/>
    <x v="14"/>
    <x v="1"/>
    <s v="Brazil"/>
    <x v="48"/>
    <n v="0"/>
  </r>
  <r>
    <s v="INCREMENTAL"/>
    <s v="Media"/>
    <m/>
    <m/>
    <m/>
    <m/>
    <x v="14"/>
    <x v="2"/>
    <s v="Brazil"/>
    <x v="48"/>
    <n v="0"/>
  </r>
  <r>
    <s v="INCREMENTAL"/>
    <s v="Media"/>
    <m/>
    <m/>
    <m/>
    <m/>
    <x v="14"/>
    <x v="3"/>
    <s v="Brazil"/>
    <x v="48"/>
    <n v="0"/>
  </r>
  <r>
    <s v="INCREMENTAL"/>
    <s v="Media"/>
    <m/>
    <m/>
    <m/>
    <m/>
    <x v="15"/>
    <x v="0"/>
    <s v="Brazil"/>
    <x v="48"/>
    <n v="7.6728220938831697"/>
  </r>
  <r>
    <s v="INCREMENTAL"/>
    <s v="Media"/>
    <m/>
    <m/>
    <m/>
    <m/>
    <x v="15"/>
    <x v="1"/>
    <s v="Brazil"/>
    <x v="48"/>
    <n v="7.1004576444396701"/>
  </r>
  <r>
    <s v="INCREMENTAL"/>
    <s v="Media"/>
    <m/>
    <m/>
    <m/>
    <m/>
    <x v="15"/>
    <x v="2"/>
    <s v="Brazil"/>
    <x v="48"/>
    <n v="4.84381270372368"/>
  </r>
  <r>
    <s v="INCREMENTAL"/>
    <s v="Media"/>
    <m/>
    <m/>
    <m/>
    <m/>
    <x v="15"/>
    <x v="3"/>
    <s v="Brazil"/>
    <x v="48"/>
    <n v="0"/>
  </r>
  <r>
    <s v="INCREMENTAL"/>
    <s v="Media"/>
    <m/>
    <m/>
    <m/>
    <m/>
    <x v="16"/>
    <x v="0"/>
    <s v="Brazil"/>
    <x v="48"/>
    <n v="0"/>
  </r>
  <r>
    <s v="INCREMENTAL"/>
    <s v="Media"/>
    <m/>
    <m/>
    <m/>
    <m/>
    <x v="16"/>
    <x v="1"/>
    <s v="Brazil"/>
    <x v="48"/>
    <n v="0"/>
  </r>
  <r>
    <s v="INCREMENTAL"/>
    <s v="Media"/>
    <m/>
    <m/>
    <m/>
    <m/>
    <x v="16"/>
    <x v="2"/>
    <s v="Brazil"/>
    <x v="48"/>
    <n v="0"/>
  </r>
  <r>
    <s v="INCREMENTAL"/>
    <s v="Media"/>
    <m/>
    <m/>
    <m/>
    <m/>
    <x v="16"/>
    <x v="3"/>
    <s v="Brazil"/>
    <x v="48"/>
    <n v="0"/>
  </r>
  <r>
    <s v="INCREMENTAL"/>
    <s v="Media"/>
    <m/>
    <m/>
    <m/>
    <m/>
    <x v="17"/>
    <x v="0"/>
    <s v="Brazil"/>
    <x v="48"/>
    <n v="672.45976078491799"/>
  </r>
  <r>
    <s v="INCREMENTAL"/>
    <s v="Media"/>
    <m/>
    <m/>
    <m/>
    <m/>
    <x v="17"/>
    <x v="1"/>
    <s v="Brazil"/>
    <x v="48"/>
    <n v="412.325738848029"/>
  </r>
  <r>
    <s v="INCREMENTAL"/>
    <s v="Media"/>
    <m/>
    <m/>
    <m/>
    <m/>
    <x v="17"/>
    <x v="2"/>
    <s v="Brazil"/>
    <x v="48"/>
    <n v="413.83299971293002"/>
  </r>
  <r>
    <s v="INCREMENTAL"/>
    <s v="Media"/>
    <m/>
    <m/>
    <m/>
    <m/>
    <x v="17"/>
    <x v="3"/>
    <s v="Brazil"/>
    <x v="48"/>
    <n v="0"/>
  </r>
  <r>
    <s v="INCREMENTAL"/>
    <s v="Media"/>
    <m/>
    <m/>
    <m/>
    <m/>
    <x v="18"/>
    <x v="0"/>
    <s v="Brazil"/>
    <x v="48"/>
    <n v="0"/>
  </r>
  <r>
    <s v="INCREMENTAL"/>
    <s v="Media"/>
    <m/>
    <m/>
    <m/>
    <m/>
    <x v="18"/>
    <x v="1"/>
    <s v="Brazil"/>
    <x v="48"/>
    <n v="0"/>
  </r>
  <r>
    <s v="INCREMENTAL"/>
    <s v="Media"/>
    <m/>
    <m/>
    <m/>
    <m/>
    <x v="18"/>
    <x v="2"/>
    <s v="Brazil"/>
    <x v="48"/>
    <n v="0"/>
  </r>
  <r>
    <s v="INCREMENTAL"/>
    <s v="Media"/>
    <m/>
    <m/>
    <m/>
    <m/>
    <x v="18"/>
    <x v="3"/>
    <s v="Brazil"/>
    <x v="48"/>
    <n v="0"/>
  </r>
  <r>
    <s v="INCREMENTAL"/>
    <s v="Media"/>
    <m/>
    <m/>
    <m/>
    <m/>
    <x v="19"/>
    <x v="0"/>
    <s v="Brazil"/>
    <x v="48"/>
    <n v="31.599776667740802"/>
  </r>
  <r>
    <s v="INCREMENTAL"/>
    <s v="Media"/>
    <m/>
    <m/>
    <m/>
    <m/>
    <x v="19"/>
    <x v="1"/>
    <s v="Brazil"/>
    <x v="48"/>
    <n v="35.932861498161699"/>
  </r>
  <r>
    <s v="INCREMENTAL"/>
    <s v="Media"/>
    <m/>
    <m/>
    <m/>
    <m/>
    <x v="19"/>
    <x v="2"/>
    <s v="Brazil"/>
    <x v="48"/>
    <n v="33.884060033759098"/>
  </r>
  <r>
    <s v="INCREMENTAL"/>
    <s v="Media"/>
    <m/>
    <m/>
    <m/>
    <m/>
    <x v="19"/>
    <x v="3"/>
    <s v="Brazil"/>
    <x v="48"/>
    <n v="0"/>
  </r>
  <r>
    <s v="INCREMENTAL"/>
    <s v="Media"/>
    <m/>
    <m/>
    <m/>
    <m/>
    <x v="20"/>
    <x v="0"/>
    <s v="Brazil"/>
    <x v="48"/>
    <n v="0"/>
  </r>
  <r>
    <s v="INCREMENTAL"/>
    <s v="Media"/>
    <m/>
    <m/>
    <m/>
    <m/>
    <x v="20"/>
    <x v="1"/>
    <s v="Brazil"/>
    <x v="48"/>
    <n v="0"/>
  </r>
  <r>
    <s v="INCREMENTAL"/>
    <s v="Media"/>
    <m/>
    <m/>
    <m/>
    <m/>
    <x v="20"/>
    <x v="2"/>
    <s v="Brazil"/>
    <x v="48"/>
    <n v="0"/>
  </r>
  <r>
    <s v="INCREMENTAL"/>
    <s v="Media"/>
    <m/>
    <m/>
    <m/>
    <m/>
    <x v="20"/>
    <x v="3"/>
    <s v="Brazil"/>
    <x v="48"/>
    <n v="0"/>
  </r>
  <r>
    <s v="INCREMENTAL"/>
    <s v="Media"/>
    <m/>
    <m/>
    <m/>
    <m/>
    <x v="21"/>
    <x v="0"/>
    <s v="Brazil"/>
    <x v="48"/>
    <n v="397.479503033561"/>
  </r>
  <r>
    <s v="INCREMENTAL"/>
    <s v="Media"/>
    <m/>
    <m/>
    <m/>
    <m/>
    <x v="21"/>
    <x v="1"/>
    <s v="Brazil"/>
    <x v="48"/>
    <n v="388.20009026062399"/>
  </r>
  <r>
    <s v="INCREMENTAL"/>
    <s v="Media"/>
    <m/>
    <m/>
    <m/>
    <m/>
    <x v="21"/>
    <x v="2"/>
    <s v="Brazil"/>
    <x v="48"/>
    <n v="368.25118289991599"/>
  </r>
  <r>
    <s v="INCREMENTAL"/>
    <s v="Media"/>
    <m/>
    <m/>
    <m/>
    <m/>
    <x v="21"/>
    <x v="3"/>
    <s v="Brazil"/>
    <x v="48"/>
    <n v="0"/>
  </r>
  <r>
    <s v="INCREMENTAL"/>
    <s v="Media"/>
    <m/>
    <m/>
    <m/>
    <m/>
    <x v="22"/>
    <x v="0"/>
    <s v="Brazil"/>
    <x v="48"/>
    <n v="0"/>
  </r>
  <r>
    <s v="INCREMENTAL"/>
    <s v="Media"/>
    <m/>
    <m/>
    <m/>
    <m/>
    <x v="22"/>
    <x v="1"/>
    <s v="Brazil"/>
    <x v="48"/>
    <n v="0"/>
  </r>
  <r>
    <s v="INCREMENTAL"/>
    <s v="Media"/>
    <m/>
    <m/>
    <m/>
    <m/>
    <x v="22"/>
    <x v="2"/>
    <s v="Brazil"/>
    <x v="48"/>
    <n v="0"/>
  </r>
  <r>
    <s v="INCREMENTAL"/>
    <s v="Media"/>
    <m/>
    <m/>
    <m/>
    <m/>
    <x v="22"/>
    <x v="3"/>
    <s v="Brazil"/>
    <x v="48"/>
    <n v="0"/>
  </r>
  <r>
    <s v="INCREMENTAL"/>
    <s v="Media"/>
    <m/>
    <m/>
    <m/>
    <m/>
    <x v="23"/>
    <x v="0"/>
    <s v="Brazil"/>
    <x v="48"/>
    <n v="0"/>
  </r>
  <r>
    <s v="INCREMENTAL"/>
    <s v="Media"/>
    <m/>
    <m/>
    <m/>
    <m/>
    <x v="23"/>
    <x v="1"/>
    <s v="Brazil"/>
    <x v="48"/>
    <n v="0"/>
  </r>
  <r>
    <s v="INCREMENTAL"/>
    <s v="Media"/>
    <m/>
    <m/>
    <m/>
    <m/>
    <x v="23"/>
    <x v="2"/>
    <s v="Brazil"/>
    <x v="48"/>
    <n v="0"/>
  </r>
  <r>
    <s v="INCREMENTAL"/>
    <s v="Media"/>
    <m/>
    <m/>
    <m/>
    <m/>
    <x v="23"/>
    <x v="3"/>
    <s v="Brazil"/>
    <x v="48"/>
    <n v="0"/>
  </r>
  <r>
    <s v="INCREMENTAL"/>
    <s v="Media"/>
    <m/>
    <m/>
    <m/>
    <m/>
    <x v="24"/>
    <x v="0"/>
    <s v="Brazil"/>
    <x v="48"/>
    <n v="0"/>
  </r>
  <r>
    <s v="INCREMENTAL"/>
    <s v="Media"/>
    <m/>
    <m/>
    <m/>
    <m/>
    <x v="24"/>
    <x v="1"/>
    <s v="Brazil"/>
    <x v="48"/>
    <n v="0.31474743835174701"/>
  </r>
  <r>
    <s v="INCREMENTAL"/>
    <s v="Media"/>
    <m/>
    <m/>
    <m/>
    <m/>
    <x v="24"/>
    <x v="2"/>
    <s v="Brazil"/>
    <x v="48"/>
    <n v="0"/>
  </r>
  <r>
    <s v="INCREMENTAL"/>
    <s v="Media"/>
    <m/>
    <m/>
    <m/>
    <m/>
    <x v="24"/>
    <x v="3"/>
    <s v="Brazil"/>
    <x v="48"/>
    <n v="0"/>
  </r>
  <r>
    <s v="BASE"/>
    <s v="BaseLine"/>
    <m/>
    <m/>
    <m/>
    <m/>
    <x v="25"/>
    <x v="0"/>
    <s v="Brazil"/>
    <x v="48"/>
    <n v="0"/>
  </r>
  <r>
    <s v="BASE"/>
    <s v="BaseLine"/>
    <m/>
    <m/>
    <m/>
    <m/>
    <x v="25"/>
    <x v="1"/>
    <s v="Brazil"/>
    <x v="48"/>
    <n v="730.84780034308096"/>
  </r>
  <r>
    <s v="BASE"/>
    <s v="BaseLine"/>
    <m/>
    <m/>
    <m/>
    <m/>
    <x v="25"/>
    <x v="2"/>
    <s v="Brazil"/>
    <x v="48"/>
    <n v="0"/>
  </r>
  <r>
    <s v="BASE"/>
    <s v="BaseLine"/>
    <m/>
    <m/>
    <m/>
    <m/>
    <x v="25"/>
    <x v="3"/>
    <s v="Brazil"/>
    <x v="48"/>
    <n v="0"/>
  </r>
  <r>
    <s v="BASE"/>
    <s v="BaseLine"/>
    <m/>
    <m/>
    <m/>
    <m/>
    <x v="26"/>
    <x v="0"/>
    <s v="Brazil"/>
    <x v="48"/>
    <n v="0"/>
  </r>
  <r>
    <s v="BASE"/>
    <s v="BaseLine"/>
    <m/>
    <m/>
    <m/>
    <m/>
    <x v="26"/>
    <x v="1"/>
    <s v="Brazil"/>
    <x v="48"/>
    <n v="0"/>
  </r>
  <r>
    <s v="BASE"/>
    <s v="BaseLine"/>
    <m/>
    <m/>
    <m/>
    <m/>
    <x v="26"/>
    <x v="2"/>
    <s v="Brazil"/>
    <x v="48"/>
    <n v="0"/>
  </r>
  <r>
    <s v="BASE"/>
    <s v="BaseLine"/>
    <m/>
    <m/>
    <m/>
    <m/>
    <x v="26"/>
    <x v="3"/>
    <s v="Brazil"/>
    <x v="48"/>
    <n v="0"/>
  </r>
  <r>
    <s v="INCREMENTAL"/>
    <s v="Media"/>
    <m/>
    <m/>
    <m/>
    <m/>
    <x v="27"/>
    <x v="0"/>
    <s v="Brazil"/>
    <x v="48"/>
    <n v="0"/>
  </r>
  <r>
    <s v="INCREMENTAL"/>
    <s v="Media"/>
    <m/>
    <m/>
    <m/>
    <m/>
    <x v="27"/>
    <x v="1"/>
    <s v="Brazil"/>
    <x v="48"/>
    <n v="0"/>
  </r>
  <r>
    <s v="INCREMENTAL"/>
    <s v="Media"/>
    <m/>
    <m/>
    <m/>
    <m/>
    <x v="27"/>
    <x v="2"/>
    <s v="Brazil"/>
    <x v="48"/>
    <n v="0"/>
  </r>
  <r>
    <s v="INCREMENTAL"/>
    <s v="Media"/>
    <m/>
    <m/>
    <m/>
    <m/>
    <x v="27"/>
    <x v="3"/>
    <s v="Brazil"/>
    <x v="48"/>
    <n v="0"/>
  </r>
  <r>
    <s v="INCREMENTAL"/>
    <s v="Media"/>
    <m/>
    <m/>
    <m/>
    <m/>
    <x v="28"/>
    <x v="0"/>
    <s v="Brazil"/>
    <x v="48"/>
    <n v="0"/>
  </r>
  <r>
    <s v="INCREMENTAL"/>
    <s v="Media"/>
    <m/>
    <m/>
    <m/>
    <m/>
    <x v="28"/>
    <x v="1"/>
    <s v="Brazil"/>
    <x v="48"/>
    <n v="0"/>
  </r>
  <r>
    <s v="INCREMENTAL"/>
    <s v="Media"/>
    <m/>
    <m/>
    <m/>
    <m/>
    <x v="28"/>
    <x v="2"/>
    <s v="Brazil"/>
    <x v="48"/>
    <n v="0"/>
  </r>
  <r>
    <s v="INCREMENTAL"/>
    <s v="Media"/>
    <m/>
    <m/>
    <m/>
    <m/>
    <x v="28"/>
    <x v="3"/>
    <s v="Brazil"/>
    <x v="48"/>
    <n v="0"/>
  </r>
  <r>
    <s v="BASE"/>
    <s v="BaseLine"/>
    <m/>
    <m/>
    <m/>
    <m/>
    <x v="29"/>
    <x v="0"/>
    <s v="Brazil"/>
    <x v="48"/>
    <n v="0"/>
  </r>
  <r>
    <s v="BASE"/>
    <s v="BaseLine"/>
    <m/>
    <m/>
    <m/>
    <m/>
    <x v="29"/>
    <x v="1"/>
    <s v="Brazil"/>
    <x v="48"/>
    <n v="586.00098693537097"/>
  </r>
  <r>
    <s v="BASE"/>
    <s v="BaseLine"/>
    <m/>
    <m/>
    <m/>
    <m/>
    <x v="29"/>
    <x v="2"/>
    <s v="Brazil"/>
    <x v="48"/>
    <n v="0"/>
  </r>
  <r>
    <s v="BASE"/>
    <s v="BaseLine"/>
    <m/>
    <m/>
    <m/>
    <m/>
    <x v="29"/>
    <x v="3"/>
    <s v="Brazil"/>
    <x v="48"/>
    <n v="0"/>
  </r>
  <r>
    <s v="BASE"/>
    <s v="BaseLine"/>
    <m/>
    <m/>
    <m/>
    <m/>
    <x v="30"/>
    <x v="0"/>
    <s v="Brazil"/>
    <x v="48"/>
    <n v="0"/>
  </r>
  <r>
    <s v="BASE"/>
    <s v="BaseLine"/>
    <m/>
    <m/>
    <m/>
    <m/>
    <x v="30"/>
    <x v="1"/>
    <s v="Brazil"/>
    <x v="48"/>
    <n v="639.020489972831"/>
  </r>
  <r>
    <s v="BASE"/>
    <s v="BaseLine"/>
    <m/>
    <m/>
    <m/>
    <m/>
    <x v="30"/>
    <x v="2"/>
    <s v="Brazil"/>
    <x v="48"/>
    <n v="0"/>
  </r>
  <r>
    <s v="BASE"/>
    <s v="BaseLine"/>
    <m/>
    <m/>
    <m/>
    <m/>
    <x v="30"/>
    <x v="3"/>
    <s v="Brazil"/>
    <x v="48"/>
    <n v="0"/>
  </r>
  <r>
    <s v="INCREMENTAL"/>
    <s v="Media"/>
    <m/>
    <m/>
    <m/>
    <m/>
    <x v="31"/>
    <x v="0"/>
    <s v="Brazil"/>
    <x v="48"/>
    <n v="0"/>
  </r>
  <r>
    <s v="INCREMENTAL"/>
    <s v="Media"/>
    <m/>
    <m/>
    <m/>
    <m/>
    <x v="31"/>
    <x v="1"/>
    <s v="Brazil"/>
    <x v="48"/>
    <n v="0"/>
  </r>
  <r>
    <s v="INCREMENTAL"/>
    <s v="Media"/>
    <m/>
    <m/>
    <m/>
    <m/>
    <x v="31"/>
    <x v="2"/>
    <s v="Brazil"/>
    <x v="48"/>
    <n v="0"/>
  </r>
  <r>
    <s v="INCREMENTAL"/>
    <s v="Media"/>
    <m/>
    <m/>
    <m/>
    <m/>
    <x v="31"/>
    <x v="3"/>
    <s v="Brazil"/>
    <x v="48"/>
    <n v="0"/>
  </r>
  <r>
    <m/>
    <m/>
    <m/>
    <m/>
    <m/>
    <m/>
    <x v="32"/>
    <x v="0"/>
    <s v="Brazil"/>
    <x v="48"/>
    <n v="1288.8368238743701"/>
  </r>
  <r>
    <m/>
    <m/>
    <m/>
    <m/>
    <m/>
    <m/>
    <x v="32"/>
    <x v="1"/>
    <s v="Brazil"/>
    <x v="48"/>
    <n v="943.82215052234096"/>
  </r>
  <r>
    <m/>
    <m/>
    <m/>
    <m/>
    <m/>
    <m/>
    <x v="32"/>
    <x v="2"/>
    <s v="Brazil"/>
    <x v="48"/>
    <n v="1761.1350863528301"/>
  </r>
  <r>
    <m/>
    <m/>
    <m/>
    <m/>
    <m/>
    <m/>
    <x v="32"/>
    <x v="3"/>
    <s v="Brazil"/>
    <x v="48"/>
    <n v="932.29799996955103"/>
  </r>
  <r>
    <s v="BASE"/>
    <s v="BaseLine"/>
    <m/>
    <m/>
    <m/>
    <m/>
    <x v="33"/>
    <x v="0"/>
    <s v="Brazil"/>
    <x v="48"/>
    <n v="-135.09043728553999"/>
  </r>
  <r>
    <s v="BASE"/>
    <s v="BaseLine"/>
    <m/>
    <m/>
    <m/>
    <m/>
    <x v="33"/>
    <x v="1"/>
    <s v="Brazil"/>
    <x v="48"/>
    <n v="-367.73350589450598"/>
  </r>
  <r>
    <s v="BASE"/>
    <s v="BaseLine"/>
    <m/>
    <m/>
    <m/>
    <m/>
    <x v="33"/>
    <x v="2"/>
    <s v="Brazil"/>
    <x v="48"/>
    <n v="-183.58790863828199"/>
  </r>
  <r>
    <s v="BASE"/>
    <s v="BaseLine"/>
    <m/>
    <m/>
    <m/>
    <m/>
    <x v="33"/>
    <x v="3"/>
    <s v="Brazil"/>
    <x v="48"/>
    <n v="-114.6668059002"/>
  </r>
  <r>
    <s v="BASE"/>
    <s v="BaseLine"/>
    <m/>
    <m/>
    <m/>
    <m/>
    <x v="34"/>
    <x v="0"/>
    <s v="Brazil"/>
    <x v="48"/>
    <n v="0"/>
  </r>
  <r>
    <s v="BASE"/>
    <s v="BaseLine"/>
    <m/>
    <m/>
    <m/>
    <m/>
    <x v="34"/>
    <x v="1"/>
    <s v="Brazil"/>
    <x v="48"/>
    <n v="0"/>
  </r>
  <r>
    <s v="BASE"/>
    <s v="BaseLine"/>
    <m/>
    <m/>
    <m/>
    <m/>
    <x v="34"/>
    <x v="2"/>
    <s v="Brazil"/>
    <x v="48"/>
    <n v="0"/>
  </r>
  <r>
    <s v="BASE"/>
    <s v="BaseLine"/>
    <m/>
    <m/>
    <m/>
    <m/>
    <x v="34"/>
    <x v="3"/>
    <s v="Brazil"/>
    <x v="48"/>
    <n v="0"/>
  </r>
  <r>
    <s v="BASE"/>
    <s v="BaseLine"/>
    <s v="NY"/>
    <m/>
    <m/>
    <m/>
    <x v="35"/>
    <x v="0"/>
    <s v="Brazil"/>
    <x v="48"/>
    <n v="0"/>
  </r>
  <r>
    <s v="BASE"/>
    <s v="BaseLine"/>
    <s v="NY"/>
    <m/>
    <m/>
    <m/>
    <x v="35"/>
    <x v="1"/>
    <s v="Brazil"/>
    <x v="48"/>
    <n v="0"/>
  </r>
  <r>
    <s v="BASE"/>
    <s v="BaseLine"/>
    <s v="NY"/>
    <m/>
    <m/>
    <m/>
    <x v="35"/>
    <x v="2"/>
    <s v="Brazil"/>
    <x v="48"/>
    <n v="0"/>
  </r>
  <r>
    <s v="BASE"/>
    <s v="BaseLine"/>
    <s v="NY"/>
    <m/>
    <m/>
    <m/>
    <x v="35"/>
    <x v="3"/>
    <s v="Brazil"/>
    <x v="48"/>
    <n v="0"/>
  </r>
  <r>
    <s v="BASE"/>
    <s v="BaseLine"/>
    <s v="PL_Dummy"/>
    <m/>
    <m/>
    <m/>
    <x v="36"/>
    <x v="0"/>
    <s v="Brazil"/>
    <x v="48"/>
    <n v="0"/>
  </r>
  <r>
    <s v="BASE"/>
    <s v="BaseLine"/>
    <s v="PL_Dummy"/>
    <m/>
    <m/>
    <m/>
    <x v="36"/>
    <x v="1"/>
    <s v="Brazil"/>
    <x v="48"/>
    <n v="0"/>
  </r>
  <r>
    <s v="BASE"/>
    <s v="BaseLine"/>
    <s v="PL_Dummy"/>
    <m/>
    <m/>
    <m/>
    <x v="36"/>
    <x v="2"/>
    <s v="Brazil"/>
    <x v="48"/>
    <n v="0"/>
  </r>
  <r>
    <s v="BASE"/>
    <s v="BaseLine"/>
    <s v="PL_Dummy"/>
    <m/>
    <m/>
    <m/>
    <x v="36"/>
    <x v="3"/>
    <s v="Brazil"/>
    <x v="48"/>
    <n v="0"/>
  </r>
  <r>
    <s v="BASE"/>
    <s v="BaseLine"/>
    <s v="PL_Dummy"/>
    <m/>
    <m/>
    <m/>
    <x v="37"/>
    <x v="0"/>
    <s v="Brazil"/>
    <x v="48"/>
    <n v="0"/>
  </r>
  <r>
    <s v="BASE"/>
    <s v="BaseLine"/>
    <s v="PL_Dummy"/>
    <m/>
    <m/>
    <m/>
    <x v="37"/>
    <x v="1"/>
    <s v="Brazil"/>
    <x v="48"/>
    <n v="0"/>
  </r>
  <r>
    <s v="BASE"/>
    <s v="BaseLine"/>
    <s v="PL_Dummy"/>
    <m/>
    <m/>
    <m/>
    <x v="37"/>
    <x v="2"/>
    <s v="Brazil"/>
    <x v="48"/>
    <n v="0"/>
  </r>
  <r>
    <s v="BASE"/>
    <s v="BaseLine"/>
    <s v="PL_Dummy"/>
    <m/>
    <m/>
    <m/>
    <x v="37"/>
    <x v="3"/>
    <s v="Brazil"/>
    <x v="48"/>
    <n v="0"/>
  </r>
  <r>
    <s v="BASE"/>
    <s v="BaseLine"/>
    <m/>
    <m/>
    <m/>
    <m/>
    <x v="38"/>
    <x v="0"/>
    <s v="Brazil"/>
    <x v="48"/>
    <n v="0"/>
  </r>
  <r>
    <s v="BASE"/>
    <s v="BaseLine"/>
    <m/>
    <m/>
    <m/>
    <m/>
    <x v="38"/>
    <x v="1"/>
    <s v="Brazil"/>
    <x v="48"/>
    <n v="0"/>
  </r>
  <r>
    <s v="BASE"/>
    <s v="BaseLine"/>
    <m/>
    <m/>
    <m/>
    <m/>
    <x v="38"/>
    <x v="2"/>
    <s v="Brazil"/>
    <x v="48"/>
    <n v="0"/>
  </r>
  <r>
    <s v="BASE"/>
    <s v="BaseLine"/>
    <m/>
    <m/>
    <m/>
    <m/>
    <x v="38"/>
    <x v="3"/>
    <s v="Brazil"/>
    <x v="48"/>
    <n v="0"/>
  </r>
  <r>
    <s v="BASE"/>
    <s v="BaseLine"/>
    <m/>
    <m/>
    <m/>
    <m/>
    <x v="39"/>
    <x v="0"/>
    <s v="Brazil"/>
    <x v="48"/>
    <n v="0"/>
  </r>
  <r>
    <s v="BASE"/>
    <s v="BaseLine"/>
    <m/>
    <m/>
    <m/>
    <m/>
    <x v="39"/>
    <x v="1"/>
    <s v="Brazil"/>
    <x v="48"/>
    <n v="0"/>
  </r>
  <r>
    <s v="BASE"/>
    <s v="BaseLine"/>
    <m/>
    <m/>
    <m/>
    <m/>
    <x v="39"/>
    <x v="2"/>
    <s v="Brazil"/>
    <x v="48"/>
    <n v="0"/>
  </r>
  <r>
    <s v="BASE"/>
    <s v="BaseLine"/>
    <m/>
    <m/>
    <m/>
    <m/>
    <x v="39"/>
    <x v="3"/>
    <s v="Brazil"/>
    <x v="48"/>
    <n v="0"/>
  </r>
  <r>
    <s v="BASE"/>
    <s v="BaseLine"/>
    <s v="PL_Dummy"/>
    <m/>
    <m/>
    <m/>
    <x v="40"/>
    <x v="0"/>
    <s v="Brazil"/>
    <x v="48"/>
    <n v="0"/>
  </r>
  <r>
    <s v="BASE"/>
    <s v="BaseLine"/>
    <s v="PL_Dummy"/>
    <m/>
    <m/>
    <m/>
    <x v="40"/>
    <x v="1"/>
    <s v="Brazil"/>
    <x v="48"/>
    <n v="0"/>
  </r>
  <r>
    <s v="BASE"/>
    <s v="BaseLine"/>
    <s v="PL_Dummy"/>
    <m/>
    <m/>
    <m/>
    <x v="40"/>
    <x v="2"/>
    <s v="Brazil"/>
    <x v="48"/>
    <n v="0"/>
  </r>
  <r>
    <s v="BASE"/>
    <s v="BaseLine"/>
    <s v="PL_Dummy"/>
    <m/>
    <m/>
    <m/>
    <x v="40"/>
    <x v="3"/>
    <s v="Brazil"/>
    <x v="48"/>
    <n v="0"/>
  </r>
  <r>
    <s v="BASE"/>
    <s v="BaseLine"/>
    <m/>
    <m/>
    <m/>
    <m/>
    <x v="41"/>
    <x v="0"/>
    <s v="Brazil"/>
    <x v="48"/>
    <n v="0"/>
  </r>
  <r>
    <s v="BASE"/>
    <s v="BaseLine"/>
    <m/>
    <m/>
    <m/>
    <m/>
    <x v="41"/>
    <x v="1"/>
    <s v="Brazil"/>
    <x v="48"/>
    <n v="0"/>
  </r>
  <r>
    <s v="BASE"/>
    <s v="BaseLine"/>
    <m/>
    <m/>
    <m/>
    <m/>
    <x v="41"/>
    <x v="2"/>
    <s v="Brazil"/>
    <x v="48"/>
    <n v="4822.8448797320398"/>
  </r>
  <r>
    <s v="BASE"/>
    <s v="BaseLine"/>
    <m/>
    <m/>
    <m/>
    <m/>
    <x v="41"/>
    <x v="3"/>
    <s v="Brazil"/>
    <x v="48"/>
    <n v="0"/>
  </r>
  <r>
    <s v="BASE"/>
    <s v="BaseLine"/>
    <m/>
    <m/>
    <m/>
    <m/>
    <x v="42"/>
    <x v="0"/>
    <s v="Brazil"/>
    <x v="48"/>
    <n v="0"/>
  </r>
  <r>
    <s v="BASE"/>
    <s v="BaseLine"/>
    <m/>
    <m/>
    <m/>
    <m/>
    <x v="42"/>
    <x v="1"/>
    <s v="Brazil"/>
    <x v="48"/>
    <n v="0"/>
  </r>
  <r>
    <s v="BASE"/>
    <s v="BaseLine"/>
    <m/>
    <m/>
    <m/>
    <m/>
    <x v="42"/>
    <x v="2"/>
    <s v="Brazil"/>
    <x v="48"/>
    <n v="3111.8915409200699"/>
  </r>
  <r>
    <s v="BASE"/>
    <s v="BaseLine"/>
    <m/>
    <m/>
    <m/>
    <m/>
    <x v="42"/>
    <x v="3"/>
    <s v="Brazil"/>
    <x v="48"/>
    <n v="0"/>
  </r>
  <r>
    <s v="BASE"/>
    <s v="BaseLine"/>
    <m/>
    <m/>
    <m/>
    <m/>
    <x v="43"/>
    <x v="0"/>
    <s v="Brazil"/>
    <x v="48"/>
    <n v="0"/>
  </r>
  <r>
    <s v="BASE"/>
    <s v="BaseLine"/>
    <m/>
    <m/>
    <m/>
    <m/>
    <x v="43"/>
    <x v="1"/>
    <s v="Brazil"/>
    <x v="48"/>
    <n v="0"/>
  </r>
  <r>
    <s v="BASE"/>
    <s v="BaseLine"/>
    <m/>
    <m/>
    <m/>
    <m/>
    <x v="43"/>
    <x v="2"/>
    <s v="Brazil"/>
    <x v="48"/>
    <n v="0"/>
  </r>
  <r>
    <s v="BASE"/>
    <s v="BaseLine"/>
    <m/>
    <m/>
    <m/>
    <m/>
    <x v="43"/>
    <x v="3"/>
    <s v="Brazil"/>
    <x v="48"/>
    <n v="0"/>
  </r>
  <r>
    <s v="INCREMENTAL"/>
    <s v="Media"/>
    <m/>
    <m/>
    <m/>
    <m/>
    <x v="44"/>
    <x v="0"/>
    <s v="Brazil"/>
    <x v="48"/>
    <n v="0"/>
  </r>
  <r>
    <s v="INCREMENTAL"/>
    <s v="Media"/>
    <m/>
    <m/>
    <m/>
    <m/>
    <x v="44"/>
    <x v="1"/>
    <s v="Brazil"/>
    <x v="48"/>
    <n v="0"/>
  </r>
  <r>
    <s v="INCREMENTAL"/>
    <s v="Media"/>
    <m/>
    <m/>
    <m/>
    <m/>
    <x v="44"/>
    <x v="2"/>
    <s v="Brazil"/>
    <x v="48"/>
    <n v="0"/>
  </r>
  <r>
    <s v="INCREMENTAL"/>
    <s v="Media"/>
    <m/>
    <m/>
    <m/>
    <m/>
    <x v="44"/>
    <x v="3"/>
    <s v="Brazil"/>
    <x v="48"/>
    <n v="0"/>
  </r>
  <r>
    <s v="INCREMENTAL"/>
    <s v="Media"/>
    <m/>
    <m/>
    <m/>
    <m/>
    <x v="45"/>
    <x v="0"/>
    <s v="Brazil"/>
    <x v="48"/>
    <n v="0"/>
  </r>
  <r>
    <s v="INCREMENTAL"/>
    <s v="Media"/>
    <m/>
    <m/>
    <m/>
    <m/>
    <x v="45"/>
    <x v="1"/>
    <s v="Brazil"/>
    <x v="48"/>
    <n v="0"/>
  </r>
  <r>
    <s v="INCREMENTAL"/>
    <s v="Media"/>
    <m/>
    <m/>
    <m/>
    <m/>
    <x v="45"/>
    <x v="2"/>
    <s v="Brazil"/>
    <x v="48"/>
    <n v="0"/>
  </r>
  <r>
    <s v="INCREMENTAL"/>
    <s v="Media"/>
    <m/>
    <m/>
    <m/>
    <m/>
    <x v="45"/>
    <x v="3"/>
    <s v="Brazil"/>
    <x v="48"/>
    <n v="0"/>
  </r>
  <r>
    <s v="BASE"/>
    <s v="BaseLine"/>
    <m/>
    <m/>
    <m/>
    <m/>
    <x v="46"/>
    <x v="0"/>
    <s v="Brazil"/>
    <x v="48"/>
    <n v="0"/>
  </r>
  <r>
    <s v="BASE"/>
    <s v="BaseLine"/>
    <m/>
    <m/>
    <m/>
    <m/>
    <x v="46"/>
    <x v="1"/>
    <s v="Brazil"/>
    <x v="48"/>
    <n v="0"/>
  </r>
  <r>
    <s v="BASE"/>
    <s v="BaseLine"/>
    <m/>
    <m/>
    <m/>
    <m/>
    <x v="46"/>
    <x v="2"/>
    <s v="Brazil"/>
    <x v="48"/>
    <n v="0"/>
  </r>
  <r>
    <s v="BASE"/>
    <s v="BaseLine"/>
    <m/>
    <m/>
    <m/>
    <m/>
    <x v="46"/>
    <x v="3"/>
    <s v="Brazil"/>
    <x v="48"/>
    <n v="0"/>
  </r>
  <r>
    <s v="INCREMENTAL"/>
    <s v="Media"/>
    <m/>
    <m/>
    <m/>
    <m/>
    <x v="47"/>
    <x v="0"/>
    <s v="Brazil"/>
    <x v="48"/>
    <n v="0"/>
  </r>
  <r>
    <s v="INCREMENTAL"/>
    <s v="Media"/>
    <m/>
    <m/>
    <m/>
    <m/>
    <x v="47"/>
    <x v="1"/>
    <s v="Brazil"/>
    <x v="48"/>
    <n v="0"/>
  </r>
  <r>
    <s v="INCREMENTAL"/>
    <s v="Media"/>
    <m/>
    <m/>
    <m/>
    <m/>
    <x v="47"/>
    <x v="2"/>
    <s v="Brazil"/>
    <x v="48"/>
    <n v="0"/>
  </r>
  <r>
    <s v="INCREMENTAL"/>
    <s v="Media"/>
    <m/>
    <m/>
    <m/>
    <m/>
    <x v="47"/>
    <x v="3"/>
    <s v="Brazil"/>
    <x v="48"/>
    <n v="0"/>
  </r>
  <r>
    <s v="INCREMENTAL"/>
    <s v="Media"/>
    <m/>
    <m/>
    <m/>
    <m/>
    <x v="48"/>
    <x v="0"/>
    <s v="Brazil"/>
    <x v="48"/>
    <n v="0"/>
  </r>
  <r>
    <s v="INCREMENTAL"/>
    <s v="Media"/>
    <m/>
    <m/>
    <m/>
    <m/>
    <x v="48"/>
    <x v="1"/>
    <s v="Brazil"/>
    <x v="48"/>
    <n v="0"/>
  </r>
  <r>
    <s v="INCREMENTAL"/>
    <s v="Media"/>
    <m/>
    <m/>
    <m/>
    <m/>
    <x v="48"/>
    <x v="2"/>
    <s v="Brazil"/>
    <x v="48"/>
    <n v="0"/>
  </r>
  <r>
    <s v="INCREMENTAL"/>
    <s v="Media"/>
    <m/>
    <m/>
    <m/>
    <m/>
    <x v="48"/>
    <x v="3"/>
    <s v="Brazil"/>
    <x v="48"/>
    <n v="0"/>
  </r>
  <r>
    <s v="INCREMENTAL"/>
    <s v="Media"/>
    <m/>
    <m/>
    <m/>
    <m/>
    <x v="49"/>
    <x v="0"/>
    <s v="Brazil"/>
    <x v="48"/>
    <n v="0"/>
  </r>
  <r>
    <s v="INCREMENTAL"/>
    <s v="Media"/>
    <m/>
    <m/>
    <m/>
    <m/>
    <x v="49"/>
    <x v="1"/>
    <s v="Brazil"/>
    <x v="48"/>
    <n v="0"/>
  </r>
  <r>
    <s v="INCREMENTAL"/>
    <s v="Media"/>
    <m/>
    <m/>
    <m/>
    <m/>
    <x v="49"/>
    <x v="2"/>
    <s v="Brazil"/>
    <x v="48"/>
    <n v="0"/>
  </r>
  <r>
    <s v="INCREMENTAL"/>
    <s v="Media"/>
    <m/>
    <m/>
    <m/>
    <m/>
    <x v="49"/>
    <x v="3"/>
    <s v="Brazil"/>
    <x v="48"/>
    <n v="0"/>
  </r>
  <r>
    <s v="BASE"/>
    <s v="BaseLine"/>
    <m/>
    <m/>
    <m/>
    <m/>
    <x v="50"/>
    <x v="0"/>
    <s v="Brazil"/>
    <x v="48"/>
    <n v="0"/>
  </r>
  <r>
    <s v="BASE"/>
    <s v="BaseLine"/>
    <m/>
    <m/>
    <m/>
    <m/>
    <x v="50"/>
    <x v="1"/>
    <s v="Brazil"/>
    <x v="48"/>
    <n v="0"/>
  </r>
  <r>
    <s v="BASE"/>
    <s v="BaseLine"/>
    <m/>
    <m/>
    <m/>
    <m/>
    <x v="50"/>
    <x v="2"/>
    <s v="Brazil"/>
    <x v="48"/>
    <n v="0"/>
  </r>
  <r>
    <s v="BASE"/>
    <s v="BaseLine"/>
    <m/>
    <m/>
    <m/>
    <m/>
    <x v="50"/>
    <x v="3"/>
    <s v="Brazil"/>
    <x v="48"/>
    <n v="0"/>
  </r>
  <r>
    <s v="BASE"/>
    <s v="BaseLine"/>
    <m/>
    <m/>
    <m/>
    <m/>
    <x v="51"/>
    <x v="0"/>
    <s v="Brazil"/>
    <x v="48"/>
    <n v="0"/>
  </r>
  <r>
    <s v="BASE"/>
    <s v="BaseLine"/>
    <m/>
    <m/>
    <m/>
    <m/>
    <x v="51"/>
    <x v="1"/>
    <s v="Brazil"/>
    <x v="48"/>
    <n v="0"/>
  </r>
  <r>
    <s v="BASE"/>
    <s v="BaseLine"/>
    <m/>
    <m/>
    <m/>
    <m/>
    <x v="51"/>
    <x v="2"/>
    <s v="Brazil"/>
    <x v="48"/>
    <n v="0"/>
  </r>
  <r>
    <s v="BASE"/>
    <s v="BaseLine"/>
    <m/>
    <m/>
    <m/>
    <m/>
    <x v="51"/>
    <x v="3"/>
    <s v="Brazil"/>
    <x v="48"/>
    <n v="0"/>
  </r>
  <r>
    <s v="INCREMENTAL"/>
    <s v="Media"/>
    <m/>
    <m/>
    <m/>
    <m/>
    <x v="52"/>
    <x v="0"/>
    <s v="Brazil"/>
    <x v="48"/>
    <n v="0"/>
  </r>
  <r>
    <s v="INCREMENTAL"/>
    <s v="Media"/>
    <m/>
    <m/>
    <m/>
    <m/>
    <x v="52"/>
    <x v="1"/>
    <s v="Brazil"/>
    <x v="48"/>
    <n v="0"/>
  </r>
  <r>
    <s v="INCREMENTAL"/>
    <s v="Media"/>
    <m/>
    <m/>
    <m/>
    <m/>
    <x v="52"/>
    <x v="2"/>
    <s v="Brazil"/>
    <x v="48"/>
    <n v="0"/>
  </r>
  <r>
    <s v="INCREMENTAL"/>
    <s v="Media"/>
    <m/>
    <m/>
    <m/>
    <m/>
    <x v="52"/>
    <x v="3"/>
    <s v="Brazil"/>
    <x v="48"/>
    <n v="0"/>
  </r>
  <r>
    <s v="BASE"/>
    <s v="BaseLine"/>
    <m/>
    <m/>
    <m/>
    <m/>
    <x v="53"/>
    <x v="0"/>
    <s v="Brazil"/>
    <x v="48"/>
    <n v="-106.896217564167"/>
  </r>
  <r>
    <s v="BASE"/>
    <s v="BaseLine"/>
    <m/>
    <m/>
    <m/>
    <m/>
    <x v="53"/>
    <x v="1"/>
    <s v="Brazil"/>
    <x v="48"/>
    <n v="-78.280676091196398"/>
  </r>
  <r>
    <s v="BASE"/>
    <s v="BaseLine"/>
    <m/>
    <m/>
    <m/>
    <m/>
    <x v="53"/>
    <x v="2"/>
    <s v="Brazil"/>
    <x v="48"/>
    <n v="-146.06866894502201"/>
  </r>
  <r>
    <s v="BASE"/>
    <s v="BaseLine"/>
    <m/>
    <m/>
    <m/>
    <m/>
    <x v="53"/>
    <x v="3"/>
    <s v="Brazil"/>
    <x v="48"/>
    <n v="-77.324862227164999"/>
  </r>
  <r>
    <s v="BASE"/>
    <s v="BaseLine"/>
    <m/>
    <m/>
    <m/>
    <m/>
    <x v="54"/>
    <x v="0"/>
    <s v="Brazil"/>
    <x v="48"/>
    <n v="-501.453688414807"/>
  </r>
  <r>
    <s v="BASE"/>
    <s v="BaseLine"/>
    <m/>
    <m/>
    <m/>
    <m/>
    <x v="54"/>
    <x v="1"/>
    <s v="Brazil"/>
    <x v="48"/>
    <n v="-2502.9526936325301"/>
  </r>
  <r>
    <s v="BASE"/>
    <s v="BaseLine"/>
    <m/>
    <m/>
    <m/>
    <m/>
    <x v="54"/>
    <x v="2"/>
    <s v="Brazil"/>
    <x v="48"/>
    <n v="-2716.5267485580298"/>
  </r>
  <r>
    <s v="BASE"/>
    <s v="BaseLine"/>
    <m/>
    <m/>
    <m/>
    <m/>
    <x v="54"/>
    <x v="3"/>
    <s v="Brazil"/>
    <x v="48"/>
    <n v="-484.24920047193399"/>
  </r>
  <r>
    <s v="INCREMENTAL"/>
    <s v="Media"/>
    <m/>
    <m/>
    <m/>
    <m/>
    <x v="0"/>
    <x v="0"/>
    <s v="Brazil"/>
    <x v="49"/>
    <n v="0"/>
  </r>
  <r>
    <s v="INCREMENTAL"/>
    <s v="Media"/>
    <m/>
    <m/>
    <m/>
    <m/>
    <x v="0"/>
    <x v="1"/>
    <s v="Brazil"/>
    <x v="49"/>
    <n v="0"/>
  </r>
  <r>
    <s v="INCREMENTAL"/>
    <s v="Media"/>
    <m/>
    <m/>
    <m/>
    <m/>
    <x v="0"/>
    <x v="2"/>
    <s v="Brazil"/>
    <x v="49"/>
    <n v="0"/>
  </r>
  <r>
    <s v="INCREMENTAL"/>
    <s v="Media"/>
    <m/>
    <m/>
    <m/>
    <m/>
    <x v="0"/>
    <x v="3"/>
    <s v="Brazil"/>
    <x v="49"/>
    <n v="0"/>
  </r>
  <r>
    <s v="INCREMENTAL"/>
    <s v="Media"/>
    <m/>
    <m/>
    <m/>
    <m/>
    <x v="1"/>
    <x v="0"/>
    <s v="Brazil"/>
    <x v="49"/>
    <n v="0"/>
  </r>
  <r>
    <s v="INCREMENTAL"/>
    <s v="Media"/>
    <m/>
    <m/>
    <m/>
    <m/>
    <x v="1"/>
    <x v="1"/>
    <s v="Brazil"/>
    <x v="49"/>
    <n v="0"/>
  </r>
  <r>
    <s v="INCREMENTAL"/>
    <s v="Media"/>
    <m/>
    <m/>
    <m/>
    <m/>
    <x v="1"/>
    <x v="2"/>
    <s v="Brazil"/>
    <x v="49"/>
    <n v="0"/>
  </r>
  <r>
    <s v="INCREMENTAL"/>
    <s v="Media"/>
    <m/>
    <m/>
    <m/>
    <m/>
    <x v="1"/>
    <x v="3"/>
    <s v="Brazil"/>
    <x v="49"/>
    <n v="0"/>
  </r>
  <r>
    <s v="INCREMENTAL"/>
    <s v="Media"/>
    <m/>
    <m/>
    <m/>
    <m/>
    <x v="2"/>
    <x v="0"/>
    <s v="Brazil"/>
    <x v="49"/>
    <n v="0"/>
  </r>
  <r>
    <s v="INCREMENTAL"/>
    <s v="Media"/>
    <m/>
    <m/>
    <m/>
    <m/>
    <x v="2"/>
    <x v="1"/>
    <s v="Brazil"/>
    <x v="49"/>
    <n v="0"/>
  </r>
  <r>
    <s v="INCREMENTAL"/>
    <s v="Media"/>
    <m/>
    <m/>
    <m/>
    <m/>
    <x v="2"/>
    <x v="2"/>
    <s v="Brazil"/>
    <x v="49"/>
    <n v="0"/>
  </r>
  <r>
    <s v="INCREMENTAL"/>
    <s v="Media"/>
    <m/>
    <m/>
    <m/>
    <m/>
    <x v="2"/>
    <x v="3"/>
    <s v="Brazil"/>
    <x v="49"/>
    <n v="0"/>
  </r>
  <r>
    <s v="BASE"/>
    <s v="BaseLine"/>
    <m/>
    <m/>
    <m/>
    <m/>
    <x v="3"/>
    <x v="0"/>
    <s v="Brazil"/>
    <x v="49"/>
    <n v="0"/>
  </r>
  <r>
    <s v="BASE"/>
    <s v="BaseLine"/>
    <m/>
    <m/>
    <m/>
    <m/>
    <x v="3"/>
    <x v="1"/>
    <s v="Brazil"/>
    <x v="49"/>
    <n v="0"/>
  </r>
  <r>
    <s v="BASE"/>
    <s v="BaseLine"/>
    <m/>
    <m/>
    <m/>
    <m/>
    <x v="3"/>
    <x v="2"/>
    <s v="Brazil"/>
    <x v="49"/>
    <n v="0"/>
  </r>
  <r>
    <s v="BASE"/>
    <s v="BaseLine"/>
    <m/>
    <m/>
    <m/>
    <m/>
    <x v="3"/>
    <x v="3"/>
    <s v="Brazil"/>
    <x v="49"/>
    <n v="0"/>
  </r>
  <r>
    <s v="BASE"/>
    <s v="BaseLine"/>
    <m/>
    <m/>
    <m/>
    <m/>
    <x v="4"/>
    <x v="0"/>
    <s v="Brazil"/>
    <x v="49"/>
    <n v="0"/>
  </r>
  <r>
    <s v="BASE"/>
    <s v="BaseLine"/>
    <m/>
    <m/>
    <m/>
    <m/>
    <x v="4"/>
    <x v="1"/>
    <s v="Brazil"/>
    <x v="49"/>
    <n v="0"/>
  </r>
  <r>
    <s v="BASE"/>
    <s v="BaseLine"/>
    <m/>
    <m/>
    <m/>
    <m/>
    <x v="4"/>
    <x v="2"/>
    <s v="Brazil"/>
    <x v="49"/>
    <n v="0"/>
  </r>
  <r>
    <s v="BASE"/>
    <s v="BaseLine"/>
    <m/>
    <m/>
    <m/>
    <m/>
    <x v="4"/>
    <x v="3"/>
    <s v="Brazil"/>
    <x v="49"/>
    <n v="0"/>
  </r>
  <r>
    <s v="BASE"/>
    <s v="BaseLine"/>
    <m/>
    <m/>
    <m/>
    <m/>
    <x v="5"/>
    <x v="0"/>
    <s v="Brazil"/>
    <x v="49"/>
    <n v="0"/>
  </r>
  <r>
    <s v="BASE"/>
    <s v="BaseLine"/>
    <m/>
    <m/>
    <m/>
    <m/>
    <x v="5"/>
    <x v="1"/>
    <s v="Brazil"/>
    <x v="49"/>
    <n v="0"/>
  </r>
  <r>
    <s v="BASE"/>
    <s v="BaseLine"/>
    <m/>
    <m/>
    <m/>
    <m/>
    <x v="5"/>
    <x v="2"/>
    <s v="Brazil"/>
    <x v="49"/>
    <n v="0"/>
  </r>
  <r>
    <s v="BASE"/>
    <s v="BaseLine"/>
    <m/>
    <m/>
    <m/>
    <m/>
    <x v="5"/>
    <x v="3"/>
    <s v="Brazil"/>
    <x v="49"/>
    <n v="0"/>
  </r>
  <r>
    <s v="BASE"/>
    <s v="BaseLine"/>
    <m/>
    <m/>
    <m/>
    <m/>
    <x v="6"/>
    <x v="0"/>
    <s v="Brazil"/>
    <x v="49"/>
    <n v="0"/>
  </r>
  <r>
    <s v="BASE"/>
    <s v="BaseLine"/>
    <m/>
    <m/>
    <m/>
    <m/>
    <x v="6"/>
    <x v="1"/>
    <s v="Brazil"/>
    <x v="49"/>
    <n v="0"/>
  </r>
  <r>
    <s v="BASE"/>
    <s v="BaseLine"/>
    <m/>
    <m/>
    <m/>
    <m/>
    <x v="6"/>
    <x v="2"/>
    <s v="Brazil"/>
    <x v="49"/>
    <n v="0"/>
  </r>
  <r>
    <s v="BASE"/>
    <s v="BaseLine"/>
    <m/>
    <m/>
    <m/>
    <m/>
    <x v="6"/>
    <x v="3"/>
    <s v="Brazil"/>
    <x v="49"/>
    <n v="0"/>
  </r>
  <r>
    <s v="BASE"/>
    <s v="BaseLine"/>
    <m/>
    <m/>
    <m/>
    <m/>
    <x v="7"/>
    <x v="0"/>
    <s v="Brazil"/>
    <x v="49"/>
    <n v="1080.7571615482"/>
  </r>
  <r>
    <s v="BASE"/>
    <s v="BaseLine"/>
    <m/>
    <m/>
    <m/>
    <m/>
    <x v="7"/>
    <x v="1"/>
    <s v="Brazil"/>
    <x v="49"/>
    <n v="0"/>
  </r>
  <r>
    <s v="BASE"/>
    <s v="BaseLine"/>
    <m/>
    <m/>
    <m/>
    <m/>
    <x v="7"/>
    <x v="2"/>
    <s v="Brazil"/>
    <x v="49"/>
    <n v="0"/>
  </r>
  <r>
    <s v="BASE"/>
    <s v="BaseLine"/>
    <m/>
    <m/>
    <m/>
    <m/>
    <x v="7"/>
    <x v="3"/>
    <s v="Brazil"/>
    <x v="49"/>
    <n v="0"/>
  </r>
  <r>
    <s v="BASE"/>
    <s v="BaseLine"/>
    <m/>
    <m/>
    <m/>
    <m/>
    <x v="8"/>
    <x v="0"/>
    <s v="Brazil"/>
    <x v="49"/>
    <n v="1201.6334023212401"/>
  </r>
  <r>
    <s v="BASE"/>
    <s v="BaseLine"/>
    <m/>
    <m/>
    <m/>
    <m/>
    <x v="8"/>
    <x v="1"/>
    <s v="Brazil"/>
    <x v="49"/>
    <n v="0"/>
  </r>
  <r>
    <s v="BASE"/>
    <s v="BaseLine"/>
    <m/>
    <m/>
    <m/>
    <m/>
    <x v="8"/>
    <x v="2"/>
    <s v="Brazil"/>
    <x v="49"/>
    <n v="0"/>
  </r>
  <r>
    <s v="BASE"/>
    <s v="BaseLine"/>
    <m/>
    <m/>
    <m/>
    <m/>
    <x v="8"/>
    <x v="3"/>
    <s v="Brazil"/>
    <x v="49"/>
    <n v="0"/>
  </r>
  <r>
    <s v="INCREMENTAL"/>
    <s v="Media"/>
    <m/>
    <m/>
    <m/>
    <m/>
    <x v="9"/>
    <x v="0"/>
    <s v="Brazil"/>
    <x v="49"/>
    <n v="0"/>
  </r>
  <r>
    <s v="INCREMENTAL"/>
    <s v="Media"/>
    <m/>
    <m/>
    <m/>
    <m/>
    <x v="9"/>
    <x v="1"/>
    <s v="Brazil"/>
    <x v="49"/>
    <n v="0"/>
  </r>
  <r>
    <s v="INCREMENTAL"/>
    <s v="Media"/>
    <m/>
    <m/>
    <m/>
    <m/>
    <x v="9"/>
    <x v="2"/>
    <s v="Brazil"/>
    <x v="49"/>
    <n v="0"/>
  </r>
  <r>
    <s v="INCREMENTAL"/>
    <s v="Media"/>
    <m/>
    <m/>
    <m/>
    <m/>
    <x v="9"/>
    <x v="3"/>
    <s v="Brazil"/>
    <x v="49"/>
    <n v="0"/>
  </r>
  <r>
    <s v="BASE"/>
    <s v="Price"/>
    <m/>
    <m/>
    <m/>
    <m/>
    <x v="10"/>
    <x v="0"/>
    <s v="Brazil"/>
    <x v="49"/>
    <n v="-1574.51956551238"/>
  </r>
  <r>
    <s v="BASE"/>
    <s v="Price"/>
    <m/>
    <m/>
    <m/>
    <m/>
    <x v="10"/>
    <x v="1"/>
    <s v="Brazil"/>
    <x v="49"/>
    <n v="0"/>
  </r>
  <r>
    <s v="BASE"/>
    <s v="Price"/>
    <m/>
    <m/>
    <m/>
    <m/>
    <x v="10"/>
    <x v="2"/>
    <s v="Brazil"/>
    <x v="49"/>
    <n v="0"/>
  </r>
  <r>
    <s v="BASE"/>
    <s v="Price"/>
    <m/>
    <m/>
    <m/>
    <m/>
    <x v="10"/>
    <x v="3"/>
    <s v="Brazil"/>
    <x v="49"/>
    <n v="0"/>
  </r>
  <r>
    <s v="BASE"/>
    <s v="Price"/>
    <m/>
    <m/>
    <m/>
    <m/>
    <x v="11"/>
    <x v="0"/>
    <s v="Brazil"/>
    <x v="49"/>
    <n v="0"/>
  </r>
  <r>
    <s v="BASE"/>
    <s v="Price"/>
    <m/>
    <m/>
    <m/>
    <m/>
    <x v="11"/>
    <x v="1"/>
    <s v="Brazil"/>
    <x v="49"/>
    <n v="0"/>
  </r>
  <r>
    <s v="BASE"/>
    <s v="Price"/>
    <m/>
    <m/>
    <m/>
    <m/>
    <x v="11"/>
    <x v="2"/>
    <s v="Brazil"/>
    <x v="49"/>
    <n v="0"/>
  </r>
  <r>
    <s v="BASE"/>
    <s v="Price"/>
    <m/>
    <m/>
    <m/>
    <m/>
    <x v="11"/>
    <x v="3"/>
    <s v="Brazil"/>
    <x v="49"/>
    <n v="0"/>
  </r>
  <r>
    <s v="BASE"/>
    <s v="BaseLine"/>
    <m/>
    <m/>
    <m/>
    <m/>
    <x v="12"/>
    <x v="0"/>
    <s v="Brazil"/>
    <x v="49"/>
    <n v="398.95105294257002"/>
  </r>
  <r>
    <s v="BASE"/>
    <s v="BaseLine"/>
    <m/>
    <m/>
    <m/>
    <m/>
    <x v="12"/>
    <x v="1"/>
    <s v="Brazil"/>
    <x v="49"/>
    <n v="719.21213248675804"/>
  </r>
  <r>
    <s v="BASE"/>
    <s v="BaseLine"/>
    <m/>
    <m/>
    <m/>
    <m/>
    <x v="12"/>
    <x v="2"/>
    <s v="Brazil"/>
    <x v="49"/>
    <n v="881.71748445924197"/>
  </r>
  <r>
    <s v="BASE"/>
    <s v="BaseLine"/>
    <m/>
    <m/>
    <m/>
    <m/>
    <x v="12"/>
    <x v="3"/>
    <s v="Brazil"/>
    <x v="49"/>
    <n v="23.353251394515901"/>
  </r>
  <r>
    <s v="INCREMENTAL"/>
    <s v="Media"/>
    <m/>
    <m/>
    <m/>
    <m/>
    <x v="13"/>
    <x v="0"/>
    <s v="Brazil"/>
    <x v="49"/>
    <n v="267.51992175506598"/>
  </r>
  <r>
    <s v="INCREMENTAL"/>
    <s v="Media"/>
    <m/>
    <m/>
    <m/>
    <m/>
    <x v="13"/>
    <x v="1"/>
    <s v="Brazil"/>
    <x v="49"/>
    <n v="331.40362727575803"/>
  </r>
  <r>
    <s v="INCREMENTAL"/>
    <s v="Media"/>
    <m/>
    <m/>
    <m/>
    <m/>
    <x v="13"/>
    <x v="2"/>
    <s v="Brazil"/>
    <x v="49"/>
    <n v="294.56388708017801"/>
  </r>
  <r>
    <s v="INCREMENTAL"/>
    <s v="Media"/>
    <m/>
    <m/>
    <m/>
    <m/>
    <x v="13"/>
    <x v="3"/>
    <s v="Brazil"/>
    <x v="49"/>
    <n v="0"/>
  </r>
  <r>
    <s v="INCREMENTAL"/>
    <s v="Media"/>
    <m/>
    <m/>
    <m/>
    <m/>
    <x v="14"/>
    <x v="0"/>
    <s v="Brazil"/>
    <x v="49"/>
    <n v="0"/>
  </r>
  <r>
    <s v="INCREMENTAL"/>
    <s v="Media"/>
    <m/>
    <m/>
    <m/>
    <m/>
    <x v="14"/>
    <x v="1"/>
    <s v="Brazil"/>
    <x v="49"/>
    <n v="0"/>
  </r>
  <r>
    <s v="INCREMENTAL"/>
    <s v="Media"/>
    <m/>
    <m/>
    <m/>
    <m/>
    <x v="14"/>
    <x v="2"/>
    <s v="Brazil"/>
    <x v="49"/>
    <n v="0"/>
  </r>
  <r>
    <s v="INCREMENTAL"/>
    <s v="Media"/>
    <m/>
    <m/>
    <m/>
    <m/>
    <x v="14"/>
    <x v="3"/>
    <s v="Brazil"/>
    <x v="49"/>
    <n v="0"/>
  </r>
  <r>
    <s v="INCREMENTAL"/>
    <s v="Media"/>
    <m/>
    <m/>
    <m/>
    <m/>
    <x v="15"/>
    <x v="0"/>
    <s v="Brazil"/>
    <x v="49"/>
    <n v="6.8006277636554504"/>
  </r>
  <r>
    <s v="INCREMENTAL"/>
    <s v="Media"/>
    <m/>
    <m/>
    <m/>
    <m/>
    <x v="15"/>
    <x v="1"/>
    <s v="Brazil"/>
    <x v="49"/>
    <n v="6.2933258194440898"/>
  </r>
  <r>
    <s v="INCREMENTAL"/>
    <s v="Media"/>
    <m/>
    <m/>
    <m/>
    <m/>
    <x v="15"/>
    <x v="2"/>
    <s v="Brazil"/>
    <x v="49"/>
    <n v="4.2932009568097502"/>
  </r>
  <r>
    <s v="INCREMENTAL"/>
    <s v="Media"/>
    <m/>
    <m/>
    <m/>
    <m/>
    <x v="15"/>
    <x v="3"/>
    <s v="Brazil"/>
    <x v="49"/>
    <n v="0"/>
  </r>
  <r>
    <s v="INCREMENTAL"/>
    <s v="Media"/>
    <m/>
    <m/>
    <m/>
    <m/>
    <x v="16"/>
    <x v="0"/>
    <s v="Brazil"/>
    <x v="49"/>
    <n v="0"/>
  </r>
  <r>
    <s v="INCREMENTAL"/>
    <s v="Media"/>
    <m/>
    <m/>
    <m/>
    <m/>
    <x v="16"/>
    <x v="1"/>
    <s v="Brazil"/>
    <x v="49"/>
    <n v="0"/>
  </r>
  <r>
    <s v="INCREMENTAL"/>
    <s v="Media"/>
    <m/>
    <m/>
    <m/>
    <m/>
    <x v="16"/>
    <x v="2"/>
    <s v="Brazil"/>
    <x v="49"/>
    <n v="0"/>
  </r>
  <r>
    <s v="INCREMENTAL"/>
    <s v="Media"/>
    <m/>
    <m/>
    <m/>
    <m/>
    <x v="16"/>
    <x v="3"/>
    <s v="Brazil"/>
    <x v="49"/>
    <n v="0"/>
  </r>
  <r>
    <s v="INCREMENTAL"/>
    <s v="Media"/>
    <m/>
    <m/>
    <m/>
    <m/>
    <x v="17"/>
    <x v="0"/>
    <s v="Brazil"/>
    <x v="49"/>
    <n v="668.87932247822005"/>
  </r>
  <r>
    <s v="INCREMENTAL"/>
    <s v="Media"/>
    <m/>
    <m/>
    <m/>
    <m/>
    <x v="17"/>
    <x v="1"/>
    <s v="Brazil"/>
    <x v="49"/>
    <n v="410.13035563508203"/>
  </r>
  <r>
    <s v="INCREMENTAL"/>
    <s v="Media"/>
    <m/>
    <m/>
    <m/>
    <m/>
    <x v="17"/>
    <x v="2"/>
    <s v="Brazil"/>
    <x v="49"/>
    <n v="411.62959125467802"/>
  </r>
  <r>
    <s v="INCREMENTAL"/>
    <s v="Media"/>
    <m/>
    <m/>
    <m/>
    <m/>
    <x v="17"/>
    <x v="3"/>
    <s v="Brazil"/>
    <x v="49"/>
    <n v="0"/>
  </r>
  <r>
    <s v="INCREMENTAL"/>
    <s v="Media"/>
    <m/>
    <m/>
    <m/>
    <m/>
    <x v="18"/>
    <x v="0"/>
    <s v="Brazil"/>
    <x v="49"/>
    <n v="0"/>
  </r>
  <r>
    <s v="INCREMENTAL"/>
    <s v="Media"/>
    <m/>
    <m/>
    <m/>
    <m/>
    <x v="18"/>
    <x v="1"/>
    <s v="Brazil"/>
    <x v="49"/>
    <n v="0"/>
  </r>
  <r>
    <s v="INCREMENTAL"/>
    <s v="Media"/>
    <m/>
    <m/>
    <m/>
    <m/>
    <x v="18"/>
    <x v="2"/>
    <s v="Brazil"/>
    <x v="49"/>
    <n v="0"/>
  </r>
  <r>
    <s v="INCREMENTAL"/>
    <s v="Media"/>
    <m/>
    <m/>
    <m/>
    <m/>
    <x v="18"/>
    <x v="3"/>
    <s v="Brazil"/>
    <x v="49"/>
    <n v="0"/>
  </r>
  <r>
    <s v="INCREMENTAL"/>
    <s v="Media"/>
    <m/>
    <m/>
    <m/>
    <m/>
    <x v="19"/>
    <x v="0"/>
    <s v="Brazil"/>
    <x v="49"/>
    <n v="34.3038637162689"/>
  </r>
  <r>
    <s v="INCREMENTAL"/>
    <s v="Media"/>
    <m/>
    <m/>
    <m/>
    <m/>
    <x v="19"/>
    <x v="1"/>
    <s v="Brazil"/>
    <x v="49"/>
    <n v="39.007743527088401"/>
  </r>
  <r>
    <s v="INCREMENTAL"/>
    <s v="Media"/>
    <m/>
    <m/>
    <m/>
    <m/>
    <x v="19"/>
    <x v="2"/>
    <s v="Brazil"/>
    <x v="49"/>
    <n v="36.783620016484399"/>
  </r>
  <r>
    <s v="INCREMENTAL"/>
    <s v="Media"/>
    <m/>
    <m/>
    <m/>
    <m/>
    <x v="19"/>
    <x v="3"/>
    <s v="Brazil"/>
    <x v="49"/>
    <n v="0"/>
  </r>
  <r>
    <s v="INCREMENTAL"/>
    <s v="Media"/>
    <m/>
    <m/>
    <m/>
    <m/>
    <x v="20"/>
    <x v="0"/>
    <s v="Brazil"/>
    <x v="49"/>
    <n v="0"/>
  </r>
  <r>
    <s v="INCREMENTAL"/>
    <s v="Media"/>
    <m/>
    <m/>
    <m/>
    <m/>
    <x v="20"/>
    <x v="1"/>
    <s v="Brazil"/>
    <x v="49"/>
    <n v="0"/>
  </r>
  <r>
    <s v="INCREMENTAL"/>
    <s v="Media"/>
    <m/>
    <m/>
    <m/>
    <m/>
    <x v="20"/>
    <x v="2"/>
    <s v="Brazil"/>
    <x v="49"/>
    <n v="0"/>
  </r>
  <r>
    <s v="INCREMENTAL"/>
    <s v="Media"/>
    <m/>
    <m/>
    <m/>
    <m/>
    <x v="20"/>
    <x v="3"/>
    <s v="Brazil"/>
    <x v="49"/>
    <n v="0"/>
  </r>
  <r>
    <s v="INCREMENTAL"/>
    <s v="Media"/>
    <m/>
    <m/>
    <m/>
    <m/>
    <x v="21"/>
    <x v="0"/>
    <s v="Brazil"/>
    <x v="49"/>
    <n v="329.54775597573303"/>
  </r>
  <r>
    <s v="INCREMENTAL"/>
    <s v="Media"/>
    <m/>
    <m/>
    <m/>
    <m/>
    <x v="21"/>
    <x v="1"/>
    <s v="Brazil"/>
    <x v="49"/>
    <n v="321.85425320953902"/>
  </r>
  <r>
    <s v="INCREMENTAL"/>
    <s v="Media"/>
    <m/>
    <m/>
    <m/>
    <m/>
    <x v="21"/>
    <x v="2"/>
    <s v="Brazil"/>
    <x v="49"/>
    <n v="305.31473958753998"/>
  </r>
  <r>
    <s v="INCREMENTAL"/>
    <s v="Media"/>
    <m/>
    <m/>
    <m/>
    <m/>
    <x v="21"/>
    <x v="3"/>
    <s v="Brazil"/>
    <x v="49"/>
    <n v="0"/>
  </r>
  <r>
    <s v="INCREMENTAL"/>
    <s v="Media"/>
    <m/>
    <m/>
    <m/>
    <m/>
    <x v="22"/>
    <x v="0"/>
    <s v="Brazil"/>
    <x v="49"/>
    <n v="0"/>
  </r>
  <r>
    <s v="INCREMENTAL"/>
    <s v="Media"/>
    <m/>
    <m/>
    <m/>
    <m/>
    <x v="22"/>
    <x v="1"/>
    <s v="Brazil"/>
    <x v="49"/>
    <n v="0"/>
  </r>
  <r>
    <s v="INCREMENTAL"/>
    <s v="Media"/>
    <m/>
    <m/>
    <m/>
    <m/>
    <x v="22"/>
    <x v="2"/>
    <s v="Brazil"/>
    <x v="49"/>
    <n v="0"/>
  </r>
  <r>
    <s v="INCREMENTAL"/>
    <s v="Media"/>
    <m/>
    <m/>
    <m/>
    <m/>
    <x v="22"/>
    <x v="3"/>
    <s v="Brazil"/>
    <x v="49"/>
    <n v="0"/>
  </r>
  <r>
    <s v="INCREMENTAL"/>
    <s v="Media"/>
    <m/>
    <m/>
    <m/>
    <m/>
    <x v="23"/>
    <x v="0"/>
    <s v="Brazil"/>
    <x v="49"/>
    <n v="0"/>
  </r>
  <r>
    <s v="INCREMENTAL"/>
    <s v="Media"/>
    <m/>
    <m/>
    <m/>
    <m/>
    <x v="23"/>
    <x v="1"/>
    <s v="Brazil"/>
    <x v="49"/>
    <n v="0"/>
  </r>
  <r>
    <s v="INCREMENTAL"/>
    <s v="Media"/>
    <m/>
    <m/>
    <m/>
    <m/>
    <x v="23"/>
    <x v="2"/>
    <s v="Brazil"/>
    <x v="49"/>
    <n v="0"/>
  </r>
  <r>
    <s v="INCREMENTAL"/>
    <s v="Media"/>
    <m/>
    <m/>
    <m/>
    <m/>
    <x v="23"/>
    <x v="3"/>
    <s v="Brazil"/>
    <x v="49"/>
    <n v="0"/>
  </r>
  <r>
    <s v="INCREMENTAL"/>
    <s v="Media"/>
    <m/>
    <m/>
    <m/>
    <m/>
    <x v="24"/>
    <x v="0"/>
    <s v="Brazil"/>
    <x v="49"/>
    <n v="0"/>
  </r>
  <r>
    <s v="INCREMENTAL"/>
    <s v="Media"/>
    <m/>
    <m/>
    <m/>
    <m/>
    <x v="24"/>
    <x v="1"/>
    <s v="Brazil"/>
    <x v="49"/>
    <n v="1.47519692756787"/>
  </r>
  <r>
    <s v="INCREMENTAL"/>
    <s v="Media"/>
    <m/>
    <m/>
    <m/>
    <m/>
    <x v="24"/>
    <x v="2"/>
    <s v="Brazil"/>
    <x v="49"/>
    <n v="0"/>
  </r>
  <r>
    <s v="INCREMENTAL"/>
    <s v="Media"/>
    <m/>
    <m/>
    <m/>
    <m/>
    <x v="24"/>
    <x v="3"/>
    <s v="Brazil"/>
    <x v="49"/>
    <n v="0"/>
  </r>
  <r>
    <s v="BASE"/>
    <s v="BaseLine"/>
    <m/>
    <m/>
    <m/>
    <m/>
    <x v="25"/>
    <x v="0"/>
    <s v="Brazil"/>
    <x v="49"/>
    <n v="0"/>
  </r>
  <r>
    <s v="BASE"/>
    <s v="BaseLine"/>
    <m/>
    <m/>
    <m/>
    <m/>
    <x v="25"/>
    <x v="1"/>
    <s v="Brazil"/>
    <x v="49"/>
    <n v="730.84780034308096"/>
  </r>
  <r>
    <s v="BASE"/>
    <s v="BaseLine"/>
    <m/>
    <m/>
    <m/>
    <m/>
    <x v="25"/>
    <x v="2"/>
    <s v="Brazil"/>
    <x v="49"/>
    <n v="0"/>
  </r>
  <r>
    <s v="BASE"/>
    <s v="BaseLine"/>
    <m/>
    <m/>
    <m/>
    <m/>
    <x v="25"/>
    <x v="3"/>
    <s v="Brazil"/>
    <x v="49"/>
    <n v="0"/>
  </r>
  <r>
    <s v="BASE"/>
    <s v="BaseLine"/>
    <m/>
    <m/>
    <m/>
    <m/>
    <x v="26"/>
    <x v="0"/>
    <s v="Brazil"/>
    <x v="49"/>
    <n v="0"/>
  </r>
  <r>
    <s v="BASE"/>
    <s v="BaseLine"/>
    <m/>
    <m/>
    <m/>
    <m/>
    <x v="26"/>
    <x v="1"/>
    <s v="Brazil"/>
    <x v="49"/>
    <n v="0"/>
  </r>
  <r>
    <s v="BASE"/>
    <s v="BaseLine"/>
    <m/>
    <m/>
    <m/>
    <m/>
    <x v="26"/>
    <x v="2"/>
    <s v="Brazil"/>
    <x v="49"/>
    <n v="0"/>
  </r>
  <r>
    <s v="BASE"/>
    <s v="BaseLine"/>
    <m/>
    <m/>
    <m/>
    <m/>
    <x v="26"/>
    <x v="3"/>
    <s v="Brazil"/>
    <x v="49"/>
    <n v="0"/>
  </r>
  <r>
    <s v="INCREMENTAL"/>
    <s v="Media"/>
    <m/>
    <m/>
    <m/>
    <m/>
    <x v="27"/>
    <x v="0"/>
    <s v="Brazil"/>
    <x v="49"/>
    <n v="0"/>
  </r>
  <r>
    <s v="INCREMENTAL"/>
    <s v="Media"/>
    <m/>
    <m/>
    <m/>
    <m/>
    <x v="27"/>
    <x v="1"/>
    <s v="Brazil"/>
    <x v="49"/>
    <n v="0"/>
  </r>
  <r>
    <s v="INCREMENTAL"/>
    <s v="Media"/>
    <m/>
    <m/>
    <m/>
    <m/>
    <x v="27"/>
    <x v="2"/>
    <s v="Brazil"/>
    <x v="49"/>
    <n v="0"/>
  </r>
  <r>
    <s v="INCREMENTAL"/>
    <s v="Media"/>
    <m/>
    <m/>
    <m/>
    <m/>
    <x v="27"/>
    <x v="3"/>
    <s v="Brazil"/>
    <x v="49"/>
    <n v="0"/>
  </r>
  <r>
    <s v="INCREMENTAL"/>
    <s v="Media"/>
    <m/>
    <m/>
    <m/>
    <m/>
    <x v="28"/>
    <x v="0"/>
    <s v="Brazil"/>
    <x v="49"/>
    <n v="0"/>
  </r>
  <r>
    <s v="INCREMENTAL"/>
    <s v="Media"/>
    <m/>
    <m/>
    <m/>
    <m/>
    <x v="28"/>
    <x v="1"/>
    <s v="Brazil"/>
    <x v="49"/>
    <n v="0"/>
  </r>
  <r>
    <s v="INCREMENTAL"/>
    <s v="Media"/>
    <m/>
    <m/>
    <m/>
    <m/>
    <x v="28"/>
    <x v="2"/>
    <s v="Brazil"/>
    <x v="49"/>
    <n v="0"/>
  </r>
  <r>
    <s v="INCREMENTAL"/>
    <s v="Media"/>
    <m/>
    <m/>
    <m/>
    <m/>
    <x v="28"/>
    <x v="3"/>
    <s v="Brazil"/>
    <x v="49"/>
    <n v="0"/>
  </r>
  <r>
    <s v="BASE"/>
    <s v="BaseLine"/>
    <m/>
    <m/>
    <m/>
    <m/>
    <x v="29"/>
    <x v="0"/>
    <s v="Brazil"/>
    <x v="49"/>
    <n v="0"/>
  </r>
  <r>
    <s v="BASE"/>
    <s v="BaseLine"/>
    <m/>
    <m/>
    <m/>
    <m/>
    <x v="29"/>
    <x v="1"/>
    <s v="Brazil"/>
    <x v="49"/>
    <n v="605.09409210322895"/>
  </r>
  <r>
    <s v="BASE"/>
    <s v="BaseLine"/>
    <m/>
    <m/>
    <m/>
    <m/>
    <x v="29"/>
    <x v="2"/>
    <s v="Brazil"/>
    <x v="49"/>
    <n v="0"/>
  </r>
  <r>
    <s v="BASE"/>
    <s v="BaseLine"/>
    <m/>
    <m/>
    <m/>
    <m/>
    <x v="29"/>
    <x v="3"/>
    <s v="Brazil"/>
    <x v="49"/>
    <n v="0"/>
  </r>
  <r>
    <s v="BASE"/>
    <s v="BaseLine"/>
    <m/>
    <m/>
    <m/>
    <m/>
    <x v="30"/>
    <x v="0"/>
    <s v="Brazil"/>
    <x v="49"/>
    <n v="0"/>
  </r>
  <r>
    <s v="BASE"/>
    <s v="BaseLine"/>
    <m/>
    <m/>
    <m/>
    <m/>
    <x v="30"/>
    <x v="1"/>
    <s v="Brazil"/>
    <x v="49"/>
    <n v="665.38155622585396"/>
  </r>
  <r>
    <s v="BASE"/>
    <s v="BaseLine"/>
    <m/>
    <m/>
    <m/>
    <m/>
    <x v="30"/>
    <x v="2"/>
    <s v="Brazil"/>
    <x v="49"/>
    <n v="0"/>
  </r>
  <r>
    <s v="BASE"/>
    <s v="BaseLine"/>
    <m/>
    <m/>
    <m/>
    <m/>
    <x v="30"/>
    <x v="3"/>
    <s v="Brazil"/>
    <x v="49"/>
    <n v="0"/>
  </r>
  <r>
    <s v="INCREMENTAL"/>
    <s v="Media"/>
    <m/>
    <m/>
    <m/>
    <m/>
    <x v="31"/>
    <x v="0"/>
    <s v="Brazil"/>
    <x v="49"/>
    <n v="0"/>
  </r>
  <r>
    <s v="INCREMENTAL"/>
    <s v="Media"/>
    <m/>
    <m/>
    <m/>
    <m/>
    <x v="31"/>
    <x v="1"/>
    <s v="Brazil"/>
    <x v="49"/>
    <n v="0"/>
  </r>
  <r>
    <s v="INCREMENTAL"/>
    <s v="Media"/>
    <m/>
    <m/>
    <m/>
    <m/>
    <x v="31"/>
    <x v="2"/>
    <s v="Brazil"/>
    <x v="49"/>
    <n v="0"/>
  </r>
  <r>
    <s v="INCREMENTAL"/>
    <s v="Media"/>
    <m/>
    <m/>
    <m/>
    <m/>
    <x v="31"/>
    <x v="3"/>
    <s v="Brazil"/>
    <x v="49"/>
    <n v="0"/>
  </r>
  <r>
    <m/>
    <m/>
    <m/>
    <m/>
    <m/>
    <m/>
    <x v="32"/>
    <x v="0"/>
    <s v="Brazil"/>
    <x v="49"/>
    <n v="1288.8368238743701"/>
  </r>
  <r>
    <m/>
    <m/>
    <m/>
    <m/>
    <m/>
    <m/>
    <x v="32"/>
    <x v="1"/>
    <s v="Brazil"/>
    <x v="49"/>
    <n v="943.82215052234096"/>
  </r>
  <r>
    <m/>
    <m/>
    <m/>
    <m/>
    <m/>
    <m/>
    <x v="32"/>
    <x v="2"/>
    <s v="Brazil"/>
    <x v="49"/>
    <n v="1761.1350863528301"/>
  </r>
  <r>
    <m/>
    <m/>
    <m/>
    <m/>
    <m/>
    <m/>
    <x v="32"/>
    <x v="3"/>
    <s v="Brazil"/>
    <x v="49"/>
    <n v="932.29799996955103"/>
  </r>
  <r>
    <s v="BASE"/>
    <s v="BaseLine"/>
    <m/>
    <m/>
    <m/>
    <m/>
    <x v="33"/>
    <x v="0"/>
    <s v="Brazil"/>
    <x v="49"/>
    <n v="-119.255018881743"/>
  </r>
  <r>
    <s v="BASE"/>
    <s v="BaseLine"/>
    <m/>
    <m/>
    <m/>
    <m/>
    <x v="33"/>
    <x v="1"/>
    <s v="Brazil"/>
    <x v="49"/>
    <n v="-324.62746490489798"/>
  </r>
  <r>
    <s v="BASE"/>
    <s v="BaseLine"/>
    <m/>
    <m/>
    <m/>
    <m/>
    <x v="33"/>
    <x v="2"/>
    <s v="Brazil"/>
    <x v="49"/>
    <n v="-162.06757451559201"/>
  </r>
  <r>
    <s v="BASE"/>
    <s v="BaseLine"/>
    <m/>
    <m/>
    <m/>
    <m/>
    <x v="33"/>
    <x v="3"/>
    <s v="Brazil"/>
    <x v="49"/>
    <n v="-101.225463308211"/>
  </r>
  <r>
    <s v="BASE"/>
    <s v="BaseLine"/>
    <m/>
    <m/>
    <m/>
    <m/>
    <x v="34"/>
    <x v="0"/>
    <s v="Brazil"/>
    <x v="49"/>
    <n v="0"/>
  </r>
  <r>
    <s v="BASE"/>
    <s v="BaseLine"/>
    <m/>
    <m/>
    <m/>
    <m/>
    <x v="34"/>
    <x v="1"/>
    <s v="Brazil"/>
    <x v="49"/>
    <n v="0"/>
  </r>
  <r>
    <s v="BASE"/>
    <s v="BaseLine"/>
    <m/>
    <m/>
    <m/>
    <m/>
    <x v="34"/>
    <x v="2"/>
    <s v="Brazil"/>
    <x v="49"/>
    <n v="0"/>
  </r>
  <r>
    <s v="BASE"/>
    <s v="BaseLine"/>
    <m/>
    <m/>
    <m/>
    <m/>
    <x v="34"/>
    <x v="3"/>
    <s v="Brazil"/>
    <x v="49"/>
    <n v="0"/>
  </r>
  <r>
    <s v="BASE"/>
    <s v="BaseLine"/>
    <s v="NY"/>
    <m/>
    <m/>
    <m/>
    <x v="35"/>
    <x v="0"/>
    <s v="Brazil"/>
    <x v="49"/>
    <n v="0"/>
  </r>
  <r>
    <s v="BASE"/>
    <s v="BaseLine"/>
    <s v="NY"/>
    <m/>
    <m/>
    <m/>
    <x v="35"/>
    <x v="1"/>
    <s v="Brazil"/>
    <x v="49"/>
    <n v="374.63082217615801"/>
  </r>
  <r>
    <s v="BASE"/>
    <s v="BaseLine"/>
    <s v="NY"/>
    <m/>
    <m/>
    <m/>
    <x v="35"/>
    <x v="2"/>
    <s v="Brazil"/>
    <x v="49"/>
    <n v="0"/>
  </r>
  <r>
    <s v="BASE"/>
    <s v="BaseLine"/>
    <s v="NY"/>
    <m/>
    <m/>
    <m/>
    <x v="35"/>
    <x v="3"/>
    <s v="Brazil"/>
    <x v="49"/>
    <n v="0"/>
  </r>
  <r>
    <s v="BASE"/>
    <s v="BaseLine"/>
    <s v="PL_Dummy"/>
    <m/>
    <m/>
    <m/>
    <x v="36"/>
    <x v="0"/>
    <s v="Brazil"/>
    <x v="49"/>
    <n v="0"/>
  </r>
  <r>
    <s v="BASE"/>
    <s v="BaseLine"/>
    <s v="PL_Dummy"/>
    <m/>
    <m/>
    <m/>
    <x v="36"/>
    <x v="1"/>
    <s v="Brazil"/>
    <x v="49"/>
    <n v="0"/>
  </r>
  <r>
    <s v="BASE"/>
    <s v="BaseLine"/>
    <s v="PL_Dummy"/>
    <m/>
    <m/>
    <m/>
    <x v="36"/>
    <x v="2"/>
    <s v="Brazil"/>
    <x v="49"/>
    <n v="0"/>
  </r>
  <r>
    <s v="BASE"/>
    <s v="BaseLine"/>
    <s v="PL_Dummy"/>
    <m/>
    <m/>
    <m/>
    <x v="36"/>
    <x v="3"/>
    <s v="Brazil"/>
    <x v="49"/>
    <n v="0"/>
  </r>
  <r>
    <s v="BASE"/>
    <s v="BaseLine"/>
    <s v="PL_Dummy"/>
    <m/>
    <m/>
    <m/>
    <x v="37"/>
    <x v="0"/>
    <s v="Brazil"/>
    <x v="49"/>
    <n v="0"/>
  </r>
  <r>
    <s v="BASE"/>
    <s v="BaseLine"/>
    <s v="PL_Dummy"/>
    <m/>
    <m/>
    <m/>
    <x v="37"/>
    <x v="1"/>
    <s v="Brazil"/>
    <x v="49"/>
    <n v="0"/>
  </r>
  <r>
    <s v="BASE"/>
    <s v="BaseLine"/>
    <s v="PL_Dummy"/>
    <m/>
    <m/>
    <m/>
    <x v="37"/>
    <x v="2"/>
    <s v="Brazil"/>
    <x v="49"/>
    <n v="0"/>
  </r>
  <r>
    <s v="BASE"/>
    <s v="BaseLine"/>
    <s v="PL_Dummy"/>
    <m/>
    <m/>
    <m/>
    <x v="37"/>
    <x v="3"/>
    <s v="Brazil"/>
    <x v="49"/>
    <n v="0"/>
  </r>
  <r>
    <s v="BASE"/>
    <s v="BaseLine"/>
    <m/>
    <m/>
    <m/>
    <m/>
    <x v="38"/>
    <x v="0"/>
    <s v="Brazil"/>
    <x v="49"/>
    <n v="0"/>
  </r>
  <r>
    <s v="BASE"/>
    <s v="BaseLine"/>
    <m/>
    <m/>
    <m/>
    <m/>
    <x v="38"/>
    <x v="1"/>
    <s v="Brazil"/>
    <x v="49"/>
    <n v="0"/>
  </r>
  <r>
    <s v="BASE"/>
    <s v="BaseLine"/>
    <m/>
    <m/>
    <m/>
    <m/>
    <x v="38"/>
    <x v="2"/>
    <s v="Brazil"/>
    <x v="49"/>
    <n v="0"/>
  </r>
  <r>
    <s v="BASE"/>
    <s v="BaseLine"/>
    <m/>
    <m/>
    <m/>
    <m/>
    <x v="38"/>
    <x v="3"/>
    <s v="Brazil"/>
    <x v="49"/>
    <n v="0"/>
  </r>
  <r>
    <s v="BASE"/>
    <s v="BaseLine"/>
    <m/>
    <m/>
    <m/>
    <m/>
    <x v="39"/>
    <x v="0"/>
    <s v="Brazil"/>
    <x v="49"/>
    <n v="0"/>
  </r>
  <r>
    <s v="BASE"/>
    <s v="BaseLine"/>
    <m/>
    <m/>
    <m/>
    <m/>
    <x v="39"/>
    <x v="1"/>
    <s v="Brazil"/>
    <x v="49"/>
    <n v="0"/>
  </r>
  <r>
    <s v="BASE"/>
    <s v="BaseLine"/>
    <m/>
    <m/>
    <m/>
    <m/>
    <x v="39"/>
    <x v="2"/>
    <s v="Brazil"/>
    <x v="49"/>
    <n v="0"/>
  </r>
  <r>
    <s v="BASE"/>
    <s v="BaseLine"/>
    <m/>
    <m/>
    <m/>
    <m/>
    <x v="39"/>
    <x v="3"/>
    <s v="Brazil"/>
    <x v="49"/>
    <n v="0"/>
  </r>
  <r>
    <s v="BASE"/>
    <s v="BaseLine"/>
    <s v="PL_Dummy"/>
    <m/>
    <m/>
    <m/>
    <x v="40"/>
    <x v="0"/>
    <s v="Brazil"/>
    <x v="49"/>
    <n v="0"/>
  </r>
  <r>
    <s v="BASE"/>
    <s v="BaseLine"/>
    <s v="PL_Dummy"/>
    <m/>
    <m/>
    <m/>
    <x v="40"/>
    <x v="1"/>
    <s v="Brazil"/>
    <x v="49"/>
    <n v="0"/>
  </r>
  <r>
    <s v="BASE"/>
    <s v="BaseLine"/>
    <s v="PL_Dummy"/>
    <m/>
    <m/>
    <m/>
    <x v="40"/>
    <x v="2"/>
    <s v="Brazil"/>
    <x v="49"/>
    <n v="0"/>
  </r>
  <r>
    <s v="BASE"/>
    <s v="BaseLine"/>
    <s v="PL_Dummy"/>
    <m/>
    <m/>
    <m/>
    <x v="40"/>
    <x v="3"/>
    <s v="Brazil"/>
    <x v="49"/>
    <n v="0"/>
  </r>
  <r>
    <s v="BASE"/>
    <s v="BaseLine"/>
    <m/>
    <m/>
    <m/>
    <m/>
    <x v="41"/>
    <x v="0"/>
    <s v="Brazil"/>
    <x v="49"/>
    <n v="0"/>
  </r>
  <r>
    <s v="BASE"/>
    <s v="BaseLine"/>
    <m/>
    <m/>
    <m/>
    <m/>
    <x v="41"/>
    <x v="1"/>
    <s v="Brazil"/>
    <x v="49"/>
    <n v="0"/>
  </r>
  <r>
    <s v="BASE"/>
    <s v="BaseLine"/>
    <m/>
    <m/>
    <m/>
    <m/>
    <x v="41"/>
    <x v="2"/>
    <s v="Brazil"/>
    <x v="49"/>
    <n v="5018.1810813117299"/>
  </r>
  <r>
    <s v="BASE"/>
    <s v="BaseLine"/>
    <m/>
    <m/>
    <m/>
    <m/>
    <x v="41"/>
    <x v="3"/>
    <s v="Brazil"/>
    <x v="49"/>
    <n v="0"/>
  </r>
  <r>
    <s v="BASE"/>
    <s v="BaseLine"/>
    <m/>
    <m/>
    <m/>
    <m/>
    <x v="42"/>
    <x v="0"/>
    <s v="Brazil"/>
    <x v="49"/>
    <n v="0"/>
  </r>
  <r>
    <s v="BASE"/>
    <s v="BaseLine"/>
    <m/>
    <m/>
    <m/>
    <m/>
    <x v="42"/>
    <x v="1"/>
    <s v="Brazil"/>
    <x v="49"/>
    <n v="0"/>
  </r>
  <r>
    <s v="BASE"/>
    <s v="BaseLine"/>
    <m/>
    <m/>
    <m/>
    <m/>
    <x v="42"/>
    <x v="2"/>
    <s v="Brazil"/>
    <x v="49"/>
    <n v="3111.8915409200699"/>
  </r>
  <r>
    <s v="BASE"/>
    <s v="BaseLine"/>
    <m/>
    <m/>
    <m/>
    <m/>
    <x v="42"/>
    <x v="3"/>
    <s v="Brazil"/>
    <x v="49"/>
    <n v="0"/>
  </r>
  <r>
    <s v="BASE"/>
    <s v="BaseLine"/>
    <m/>
    <m/>
    <m/>
    <m/>
    <x v="43"/>
    <x v="0"/>
    <s v="Brazil"/>
    <x v="49"/>
    <n v="0"/>
  </r>
  <r>
    <s v="BASE"/>
    <s v="BaseLine"/>
    <m/>
    <m/>
    <m/>
    <m/>
    <x v="43"/>
    <x v="1"/>
    <s v="Brazil"/>
    <x v="49"/>
    <n v="0"/>
  </r>
  <r>
    <s v="BASE"/>
    <s v="BaseLine"/>
    <m/>
    <m/>
    <m/>
    <m/>
    <x v="43"/>
    <x v="2"/>
    <s v="Brazil"/>
    <x v="49"/>
    <n v="0"/>
  </r>
  <r>
    <s v="BASE"/>
    <s v="BaseLine"/>
    <m/>
    <m/>
    <m/>
    <m/>
    <x v="43"/>
    <x v="3"/>
    <s v="Brazil"/>
    <x v="49"/>
    <n v="0"/>
  </r>
  <r>
    <s v="INCREMENTAL"/>
    <s v="Media"/>
    <m/>
    <m/>
    <m/>
    <m/>
    <x v="44"/>
    <x v="0"/>
    <s v="Brazil"/>
    <x v="49"/>
    <n v="0"/>
  </r>
  <r>
    <s v="INCREMENTAL"/>
    <s v="Media"/>
    <m/>
    <m/>
    <m/>
    <m/>
    <x v="44"/>
    <x v="1"/>
    <s v="Brazil"/>
    <x v="49"/>
    <n v="0"/>
  </r>
  <r>
    <s v="INCREMENTAL"/>
    <s v="Media"/>
    <m/>
    <m/>
    <m/>
    <m/>
    <x v="44"/>
    <x v="2"/>
    <s v="Brazil"/>
    <x v="49"/>
    <n v="0"/>
  </r>
  <r>
    <s v="INCREMENTAL"/>
    <s v="Media"/>
    <m/>
    <m/>
    <m/>
    <m/>
    <x v="44"/>
    <x v="3"/>
    <s v="Brazil"/>
    <x v="49"/>
    <n v="0"/>
  </r>
  <r>
    <s v="INCREMENTAL"/>
    <s v="Media"/>
    <m/>
    <m/>
    <m/>
    <m/>
    <x v="45"/>
    <x v="0"/>
    <s v="Brazil"/>
    <x v="49"/>
    <n v="0"/>
  </r>
  <r>
    <s v="INCREMENTAL"/>
    <s v="Media"/>
    <m/>
    <m/>
    <m/>
    <m/>
    <x v="45"/>
    <x v="1"/>
    <s v="Brazil"/>
    <x v="49"/>
    <n v="0"/>
  </r>
  <r>
    <s v="INCREMENTAL"/>
    <s v="Media"/>
    <m/>
    <m/>
    <m/>
    <m/>
    <x v="45"/>
    <x v="2"/>
    <s v="Brazil"/>
    <x v="49"/>
    <n v="0"/>
  </r>
  <r>
    <s v="INCREMENTAL"/>
    <s v="Media"/>
    <m/>
    <m/>
    <m/>
    <m/>
    <x v="45"/>
    <x v="3"/>
    <s v="Brazil"/>
    <x v="49"/>
    <n v="0"/>
  </r>
  <r>
    <s v="BASE"/>
    <s v="BaseLine"/>
    <m/>
    <m/>
    <m/>
    <m/>
    <x v="46"/>
    <x v="0"/>
    <s v="Brazil"/>
    <x v="49"/>
    <n v="0"/>
  </r>
  <r>
    <s v="BASE"/>
    <s v="BaseLine"/>
    <m/>
    <m/>
    <m/>
    <m/>
    <x v="46"/>
    <x v="1"/>
    <s v="Brazil"/>
    <x v="49"/>
    <n v="0"/>
  </r>
  <r>
    <s v="BASE"/>
    <s v="BaseLine"/>
    <m/>
    <m/>
    <m/>
    <m/>
    <x v="46"/>
    <x v="2"/>
    <s v="Brazil"/>
    <x v="49"/>
    <n v="0"/>
  </r>
  <r>
    <s v="BASE"/>
    <s v="BaseLine"/>
    <m/>
    <m/>
    <m/>
    <m/>
    <x v="46"/>
    <x v="3"/>
    <s v="Brazil"/>
    <x v="49"/>
    <n v="0"/>
  </r>
  <r>
    <s v="INCREMENTAL"/>
    <s v="Media"/>
    <m/>
    <m/>
    <m/>
    <m/>
    <x v="47"/>
    <x v="0"/>
    <s v="Brazil"/>
    <x v="49"/>
    <n v="0"/>
  </r>
  <r>
    <s v="INCREMENTAL"/>
    <s v="Media"/>
    <m/>
    <m/>
    <m/>
    <m/>
    <x v="47"/>
    <x v="1"/>
    <s v="Brazil"/>
    <x v="49"/>
    <n v="0"/>
  </r>
  <r>
    <s v="INCREMENTAL"/>
    <s v="Media"/>
    <m/>
    <m/>
    <m/>
    <m/>
    <x v="47"/>
    <x v="2"/>
    <s v="Brazil"/>
    <x v="49"/>
    <n v="0"/>
  </r>
  <r>
    <s v="INCREMENTAL"/>
    <s v="Media"/>
    <m/>
    <m/>
    <m/>
    <m/>
    <x v="47"/>
    <x v="3"/>
    <s v="Brazil"/>
    <x v="49"/>
    <n v="0"/>
  </r>
  <r>
    <s v="INCREMENTAL"/>
    <s v="Media"/>
    <m/>
    <m/>
    <m/>
    <m/>
    <x v="48"/>
    <x v="0"/>
    <s v="Brazil"/>
    <x v="49"/>
    <n v="0"/>
  </r>
  <r>
    <s v="INCREMENTAL"/>
    <s v="Media"/>
    <m/>
    <m/>
    <m/>
    <m/>
    <x v="48"/>
    <x v="1"/>
    <s v="Brazil"/>
    <x v="49"/>
    <n v="0"/>
  </r>
  <r>
    <s v="INCREMENTAL"/>
    <s v="Media"/>
    <m/>
    <m/>
    <m/>
    <m/>
    <x v="48"/>
    <x v="2"/>
    <s v="Brazil"/>
    <x v="49"/>
    <n v="0"/>
  </r>
  <r>
    <s v="INCREMENTAL"/>
    <s v="Media"/>
    <m/>
    <m/>
    <m/>
    <m/>
    <x v="48"/>
    <x v="3"/>
    <s v="Brazil"/>
    <x v="49"/>
    <n v="0"/>
  </r>
  <r>
    <s v="INCREMENTAL"/>
    <s v="Media"/>
    <m/>
    <m/>
    <m/>
    <m/>
    <x v="49"/>
    <x v="0"/>
    <s v="Brazil"/>
    <x v="49"/>
    <n v="0"/>
  </r>
  <r>
    <s v="INCREMENTAL"/>
    <s v="Media"/>
    <m/>
    <m/>
    <m/>
    <m/>
    <x v="49"/>
    <x v="1"/>
    <s v="Brazil"/>
    <x v="49"/>
    <n v="0"/>
  </r>
  <r>
    <s v="INCREMENTAL"/>
    <s v="Media"/>
    <m/>
    <m/>
    <m/>
    <m/>
    <x v="49"/>
    <x v="2"/>
    <s v="Brazil"/>
    <x v="49"/>
    <n v="0"/>
  </r>
  <r>
    <s v="INCREMENTAL"/>
    <s v="Media"/>
    <m/>
    <m/>
    <m/>
    <m/>
    <x v="49"/>
    <x v="3"/>
    <s v="Brazil"/>
    <x v="49"/>
    <n v="0"/>
  </r>
  <r>
    <s v="BASE"/>
    <s v="BaseLine"/>
    <m/>
    <m/>
    <m/>
    <m/>
    <x v="50"/>
    <x v="0"/>
    <s v="Brazil"/>
    <x v="49"/>
    <n v="0"/>
  </r>
  <r>
    <s v="BASE"/>
    <s v="BaseLine"/>
    <m/>
    <m/>
    <m/>
    <m/>
    <x v="50"/>
    <x v="1"/>
    <s v="Brazil"/>
    <x v="49"/>
    <n v="0"/>
  </r>
  <r>
    <s v="BASE"/>
    <s v="BaseLine"/>
    <m/>
    <m/>
    <m/>
    <m/>
    <x v="50"/>
    <x v="2"/>
    <s v="Brazil"/>
    <x v="49"/>
    <n v="0"/>
  </r>
  <r>
    <s v="BASE"/>
    <s v="BaseLine"/>
    <m/>
    <m/>
    <m/>
    <m/>
    <x v="50"/>
    <x v="3"/>
    <s v="Brazil"/>
    <x v="49"/>
    <n v="0"/>
  </r>
  <r>
    <s v="BASE"/>
    <s v="BaseLine"/>
    <m/>
    <m/>
    <m/>
    <m/>
    <x v="51"/>
    <x v="0"/>
    <s v="Brazil"/>
    <x v="49"/>
    <n v="0"/>
  </r>
  <r>
    <s v="BASE"/>
    <s v="BaseLine"/>
    <m/>
    <m/>
    <m/>
    <m/>
    <x v="51"/>
    <x v="1"/>
    <s v="Brazil"/>
    <x v="49"/>
    <n v="0"/>
  </r>
  <r>
    <s v="BASE"/>
    <s v="BaseLine"/>
    <m/>
    <m/>
    <m/>
    <m/>
    <x v="51"/>
    <x v="2"/>
    <s v="Brazil"/>
    <x v="49"/>
    <n v="0"/>
  </r>
  <r>
    <s v="BASE"/>
    <s v="BaseLine"/>
    <m/>
    <m/>
    <m/>
    <m/>
    <x v="51"/>
    <x v="3"/>
    <s v="Brazil"/>
    <x v="49"/>
    <n v="0"/>
  </r>
  <r>
    <s v="INCREMENTAL"/>
    <s v="Media"/>
    <m/>
    <m/>
    <m/>
    <m/>
    <x v="52"/>
    <x v="0"/>
    <s v="Brazil"/>
    <x v="49"/>
    <n v="0"/>
  </r>
  <r>
    <s v="INCREMENTAL"/>
    <s v="Media"/>
    <m/>
    <m/>
    <m/>
    <m/>
    <x v="52"/>
    <x v="1"/>
    <s v="Brazil"/>
    <x v="49"/>
    <n v="0"/>
  </r>
  <r>
    <s v="INCREMENTAL"/>
    <s v="Media"/>
    <m/>
    <m/>
    <m/>
    <m/>
    <x v="52"/>
    <x v="2"/>
    <s v="Brazil"/>
    <x v="49"/>
    <n v="0"/>
  </r>
  <r>
    <s v="INCREMENTAL"/>
    <s v="Media"/>
    <m/>
    <m/>
    <m/>
    <m/>
    <x v="52"/>
    <x v="3"/>
    <s v="Brazil"/>
    <x v="49"/>
    <n v="0"/>
  </r>
  <r>
    <s v="BASE"/>
    <s v="BaseLine"/>
    <m/>
    <m/>
    <m/>
    <m/>
    <x v="53"/>
    <x v="0"/>
    <s v="Brazil"/>
    <x v="49"/>
    <n v="-106.896217564167"/>
  </r>
  <r>
    <s v="BASE"/>
    <s v="BaseLine"/>
    <m/>
    <m/>
    <m/>
    <m/>
    <x v="53"/>
    <x v="1"/>
    <s v="Brazil"/>
    <x v="49"/>
    <n v="-78.280676091196398"/>
  </r>
  <r>
    <s v="BASE"/>
    <s v="BaseLine"/>
    <m/>
    <m/>
    <m/>
    <m/>
    <x v="53"/>
    <x v="2"/>
    <s v="Brazil"/>
    <x v="49"/>
    <n v="-146.06866894502201"/>
  </r>
  <r>
    <s v="BASE"/>
    <s v="BaseLine"/>
    <m/>
    <m/>
    <m/>
    <m/>
    <x v="53"/>
    <x v="3"/>
    <s v="Brazil"/>
    <x v="49"/>
    <n v="-77.324862227164999"/>
  </r>
  <r>
    <s v="BASE"/>
    <s v="BaseLine"/>
    <m/>
    <m/>
    <m/>
    <m/>
    <x v="54"/>
    <x v="0"/>
    <s v="Brazil"/>
    <x v="49"/>
    <n v="-501.453688414807"/>
  </r>
  <r>
    <s v="BASE"/>
    <s v="BaseLine"/>
    <m/>
    <m/>
    <m/>
    <m/>
    <x v="54"/>
    <x v="1"/>
    <s v="Brazil"/>
    <x v="49"/>
    <n v="-2502.9526936325301"/>
  </r>
  <r>
    <s v="BASE"/>
    <s v="BaseLine"/>
    <m/>
    <m/>
    <m/>
    <m/>
    <x v="54"/>
    <x v="2"/>
    <s v="Brazil"/>
    <x v="49"/>
    <n v="-2716.5267485580298"/>
  </r>
  <r>
    <s v="BASE"/>
    <s v="BaseLine"/>
    <m/>
    <m/>
    <m/>
    <m/>
    <x v="54"/>
    <x v="3"/>
    <s v="Brazil"/>
    <x v="49"/>
    <n v="-484.24920047193399"/>
  </r>
  <r>
    <s v="INCREMENTAL"/>
    <s v="Media"/>
    <m/>
    <m/>
    <m/>
    <m/>
    <x v="0"/>
    <x v="0"/>
    <s v="Brazil"/>
    <x v="50"/>
    <n v="0"/>
  </r>
  <r>
    <s v="INCREMENTAL"/>
    <s v="Media"/>
    <m/>
    <m/>
    <m/>
    <m/>
    <x v="0"/>
    <x v="1"/>
    <s v="Brazil"/>
    <x v="50"/>
    <n v="0"/>
  </r>
  <r>
    <s v="INCREMENTAL"/>
    <s v="Media"/>
    <m/>
    <m/>
    <m/>
    <m/>
    <x v="0"/>
    <x v="2"/>
    <s v="Brazil"/>
    <x v="50"/>
    <n v="0"/>
  </r>
  <r>
    <s v="INCREMENTAL"/>
    <s v="Media"/>
    <m/>
    <m/>
    <m/>
    <m/>
    <x v="0"/>
    <x v="3"/>
    <s v="Brazil"/>
    <x v="50"/>
    <n v="0"/>
  </r>
  <r>
    <s v="INCREMENTAL"/>
    <s v="Media"/>
    <m/>
    <m/>
    <m/>
    <m/>
    <x v="1"/>
    <x v="0"/>
    <s v="Brazil"/>
    <x v="50"/>
    <n v="0"/>
  </r>
  <r>
    <s v="INCREMENTAL"/>
    <s v="Media"/>
    <m/>
    <m/>
    <m/>
    <m/>
    <x v="1"/>
    <x v="1"/>
    <s v="Brazil"/>
    <x v="50"/>
    <n v="0"/>
  </r>
  <r>
    <s v="INCREMENTAL"/>
    <s v="Media"/>
    <m/>
    <m/>
    <m/>
    <m/>
    <x v="1"/>
    <x v="2"/>
    <s v="Brazil"/>
    <x v="50"/>
    <n v="0"/>
  </r>
  <r>
    <s v="INCREMENTAL"/>
    <s v="Media"/>
    <m/>
    <m/>
    <m/>
    <m/>
    <x v="1"/>
    <x v="3"/>
    <s v="Brazil"/>
    <x v="50"/>
    <n v="0"/>
  </r>
  <r>
    <s v="INCREMENTAL"/>
    <s v="Media"/>
    <m/>
    <m/>
    <m/>
    <m/>
    <x v="2"/>
    <x v="0"/>
    <s v="Brazil"/>
    <x v="50"/>
    <n v="0"/>
  </r>
  <r>
    <s v="INCREMENTAL"/>
    <s v="Media"/>
    <m/>
    <m/>
    <m/>
    <m/>
    <x v="2"/>
    <x v="1"/>
    <s v="Brazil"/>
    <x v="50"/>
    <n v="0"/>
  </r>
  <r>
    <s v="INCREMENTAL"/>
    <s v="Media"/>
    <m/>
    <m/>
    <m/>
    <m/>
    <x v="2"/>
    <x v="2"/>
    <s v="Brazil"/>
    <x v="50"/>
    <n v="0"/>
  </r>
  <r>
    <s v="INCREMENTAL"/>
    <s v="Media"/>
    <m/>
    <m/>
    <m/>
    <m/>
    <x v="2"/>
    <x v="3"/>
    <s v="Brazil"/>
    <x v="50"/>
    <n v="0"/>
  </r>
  <r>
    <s v="BASE"/>
    <s v="BaseLine"/>
    <m/>
    <m/>
    <m/>
    <m/>
    <x v="3"/>
    <x v="0"/>
    <s v="Brazil"/>
    <x v="50"/>
    <n v="0"/>
  </r>
  <r>
    <s v="BASE"/>
    <s v="BaseLine"/>
    <m/>
    <m/>
    <m/>
    <m/>
    <x v="3"/>
    <x v="1"/>
    <s v="Brazil"/>
    <x v="50"/>
    <n v="0"/>
  </r>
  <r>
    <s v="BASE"/>
    <s v="BaseLine"/>
    <m/>
    <m/>
    <m/>
    <m/>
    <x v="3"/>
    <x v="2"/>
    <s v="Brazil"/>
    <x v="50"/>
    <n v="0"/>
  </r>
  <r>
    <s v="BASE"/>
    <s v="BaseLine"/>
    <m/>
    <m/>
    <m/>
    <m/>
    <x v="3"/>
    <x v="3"/>
    <s v="Brazil"/>
    <x v="50"/>
    <n v="0"/>
  </r>
  <r>
    <s v="BASE"/>
    <s v="BaseLine"/>
    <m/>
    <m/>
    <m/>
    <m/>
    <x v="4"/>
    <x v="0"/>
    <s v="Brazil"/>
    <x v="50"/>
    <n v="0"/>
  </r>
  <r>
    <s v="BASE"/>
    <s v="BaseLine"/>
    <m/>
    <m/>
    <m/>
    <m/>
    <x v="4"/>
    <x v="1"/>
    <s v="Brazil"/>
    <x v="50"/>
    <n v="0"/>
  </r>
  <r>
    <s v="BASE"/>
    <s v="BaseLine"/>
    <m/>
    <m/>
    <m/>
    <m/>
    <x v="4"/>
    <x v="2"/>
    <s v="Brazil"/>
    <x v="50"/>
    <n v="0"/>
  </r>
  <r>
    <s v="BASE"/>
    <s v="BaseLine"/>
    <m/>
    <m/>
    <m/>
    <m/>
    <x v="4"/>
    <x v="3"/>
    <s v="Brazil"/>
    <x v="50"/>
    <n v="0"/>
  </r>
  <r>
    <s v="BASE"/>
    <s v="BaseLine"/>
    <m/>
    <m/>
    <m/>
    <m/>
    <x v="5"/>
    <x v="0"/>
    <s v="Brazil"/>
    <x v="50"/>
    <n v="0"/>
  </r>
  <r>
    <s v="BASE"/>
    <s v="BaseLine"/>
    <m/>
    <m/>
    <m/>
    <m/>
    <x v="5"/>
    <x v="1"/>
    <s v="Brazil"/>
    <x v="50"/>
    <n v="0"/>
  </r>
  <r>
    <s v="BASE"/>
    <s v="BaseLine"/>
    <m/>
    <m/>
    <m/>
    <m/>
    <x v="5"/>
    <x v="2"/>
    <s v="Brazil"/>
    <x v="50"/>
    <n v="0"/>
  </r>
  <r>
    <s v="BASE"/>
    <s v="BaseLine"/>
    <m/>
    <m/>
    <m/>
    <m/>
    <x v="5"/>
    <x v="3"/>
    <s v="Brazil"/>
    <x v="50"/>
    <n v="0"/>
  </r>
  <r>
    <s v="BASE"/>
    <s v="BaseLine"/>
    <m/>
    <m/>
    <m/>
    <m/>
    <x v="6"/>
    <x v="0"/>
    <s v="Brazil"/>
    <x v="50"/>
    <n v="0"/>
  </r>
  <r>
    <s v="BASE"/>
    <s v="BaseLine"/>
    <m/>
    <m/>
    <m/>
    <m/>
    <x v="6"/>
    <x v="1"/>
    <s v="Brazil"/>
    <x v="50"/>
    <n v="0"/>
  </r>
  <r>
    <s v="BASE"/>
    <s v="BaseLine"/>
    <m/>
    <m/>
    <m/>
    <m/>
    <x v="6"/>
    <x v="2"/>
    <s v="Brazil"/>
    <x v="50"/>
    <n v="0"/>
  </r>
  <r>
    <s v="BASE"/>
    <s v="BaseLine"/>
    <m/>
    <m/>
    <m/>
    <m/>
    <x v="6"/>
    <x v="3"/>
    <s v="Brazil"/>
    <x v="50"/>
    <n v="0"/>
  </r>
  <r>
    <s v="BASE"/>
    <s v="BaseLine"/>
    <m/>
    <m/>
    <m/>
    <m/>
    <x v="7"/>
    <x v="0"/>
    <s v="Brazil"/>
    <x v="50"/>
    <n v="721.98981087906702"/>
  </r>
  <r>
    <s v="BASE"/>
    <s v="BaseLine"/>
    <m/>
    <m/>
    <m/>
    <m/>
    <x v="7"/>
    <x v="1"/>
    <s v="Brazil"/>
    <x v="50"/>
    <n v="0"/>
  </r>
  <r>
    <s v="BASE"/>
    <s v="BaseLine"/>
    <m/>
    <m/>
    <m/>
    <m/>
    <x v="7"/>
    <x v="2"/>
    <s v="Brazil"/>
    <x v="50"/>
    <n v="0"/>
  </r>
  <r>
    <s v="BASE"/>
    <s v="BaseLine"/>
    <m/>
    <m/>
    <m/>
    <m/>
    <x v="7"/>
    <x v="3"/>
    <s v="Brazil"/>
    <x v="50"/>
    <n v="0"/>
  </r>
  <r>
    <s v="BASE"/>
    <s v="BaseLine"/>
    <m/>
    <m/>
    <m/>
    <m/>
    <x v="8"/>
    <x v="0"/>
    <s v="Brazil"/>
    <x v="50"/>
    <n v="1228.54422136883"/>
  </r>
  <r>
    <s v="BASE"/>
    <s v="BaseLine"/>
    <m/>
    <m/>
    <m/>
    <m/>
    <x v="8"/>
    <x v="1"/>
    <s v="Brazil"/>
    <x v="50"/>
    <n v="0"/>
  </r>
  <r>
    <s v="BASE"/>
    <s v="BaseLine"/>
    <m/>
    <m/>
    <m/>
    <m/>
    <x v="8"/>
    <x v="2"/>
    <s v="Brazil"/>
    <x v="50"/>
    <n v="0"/>
  </r>
  <r>
    <s v="BASE"/>
    <s v="BaseLine"/>
    <m/>
    <m/>
    <m/>
    <m/>
    <x v="8"/>
    <x v="3"/>
    <s v="Brazil"/>
    <x v="50"/>
    <n v="0"/>
  </r>
  <r>
    <s v="INCREMENTAL"/>
    <s v="Media"/>
    <m/>
    <m/>
    <m/>
    <m/>
    <x v="9"/>
    <x v="0"/>
    <s v="Brazil"/>
    <x v="50"/>
    <n v="0"/>
  </r>
  <r>
    <s v="INCREMENTAL"/>
    <s v="Media"/>
    <m/>
    <m/>
    <m/>
    <m/>
    <x v="9"/>
    <x v="1"/>
    <s v="Brazil"/>
    <x v="50"/>
    <n v="0"/>
  </r>
  <r>
    <s v="INCREMENTAL"/>
    <s v="Media"/>
    <m/>
    <m/>
    <m/>
    <m/>
    <x v="9"/>
    <x v="2"/>
    <s v="Brazil"/>
    <x v="50"/>
    <n v="0"/>
  </r>
  <r>
    <s v="INCREMENTAL"/>
    <s v="Media"/>
    <m/>
    <m/>
    <m/>
    <m/>
    <x v="9"/>
    <x v="3"/>
    <s v="Brazil"/>
    <x v="50"/>
    <n v="0"/>
  </r>
  <r>
    <s v="BASE"/>
    <s v="Price"/>
    <m/>
    <m/>
    <m/>
    <m/>
    <x v="10"/>
    <x v="0"/>
    <s v="Brazil"/>
    <x v="50"/>
    <n v="-1574.51956551238"/>
  </r>
  <r>
    <s v="BASE"/>
    <s v="Price"/>
    <m/>
    <m/>
    <m/>
    <m/>
    <x v="10"/>
    <x v="1"/>
    <s v="Brazil"/>
    <x v="50"/>
    <n v="0"/>
  </r>
  <r>
    <s v="BASE"/>
    <s v="Price"/>
    <m/>
    <m/>
    <m/>
    <m/>
    <x v="10"/>
    <x v="2"/>
    <s v="Brazil"/>
    <x v="50"/>
    <n v="0"/>
  </r>
  <r>
    <s v="BASE"/>
    <s v="Price"/>
    <m/>
    <m/>
    <m/>
    <m/>
    <x v="10"/>
    <x v="3"/>
    <s v="Brazil"/>
    <x v="50"/>
    <n v="0"/>
  </r>
  <r>
    <s v="BASE"/>
    <s v="Price"/>
    <m/>
    <m/>
    <m/>
    <m/>
    <x v="11"/>
    <x v="0"/>
    <s v="Brazil"/>
    <x v="50"/>
    <n v="0"/>
  </r>
  <r>
    <s v="BASE"/>
    <s v="Price"/>
    <m/>
    <m/>
    <m/>
    <m/>
    <x v="11"/>
    <x v="1"/>
    <s v="Brazil"/>
    <x v="50"/>
    <n v="0"/>
  </r>
  <r>
    <s v="BASE"/>
    <s v="Price"/>
    <m/>
    <m/>
    <m/>
    <m/>
    <x v="11"/>
    <x v="2"/>
    <s v="Brazil"/>
    <x v="50"/>
    <n v="0"/>
  </r>
  <r>
    <s v="BASE"/>
    <s v="Price"/>
    <m/>
    <m/>
    <m/>
    <m/>
    <x v="11"/>
    <x v="3"/>
    <s v="Brazil"/>
    <x v="50"/>
    <n v="0"/>
  </r>
  <r>
    <s v="BASE"/>
    <s v="BaseLine"/>
    <m/>
    <m/>
    <m/>
    <m/>
    <x v="12"/>
    <x v="0"/>
    <s v="Brazil"/>
    <x v="50"/>
    <n v="398.95105294257002"/>
  </r>
  <r>
    <s v="BASE"/>
    <s v="BaseLine"/>
    <m/>
    <m/>
    <m/>
    <m/>
    <x v="12"/>
    <x v="1"/>
    <s v="Brazil"/>
    <x v="50"/>
    <n v="719.21213248675804"/>
  </r>
  <r>
    <s v="BASE"/>
    <s v="BaseLine"/>
    <m/>
    <m/>
    <m/>
    <m/>
    <x v="12"/>
    <x v="2"/>
    <s v="Brazil"/>
    <x v="50"/>
    <n v="881.71748445924197"/>
  </r>
  <r>
    <s v="BASE"/>
    <s v="BaseLine"/>
    <m/>
    <m/>
    <m/>
    <m/>
    <x v="12"/>
    <x v="3"/>
    <s v="Brazil"/>
    <x v="50"/>
    <n v="23.353251394515901"/>
  </r>
  <r>
    <s v="INCREMENTAL"/>
    <s v="Media"/>
    <m/>
    <m/>
    <m/>
    <m/>
    <x v="13"/>
    <x v="0"/>
    <s v="Brazil"/>
    <x v="50"/>
    <n v="277.19549473260099"/>
  </r>
  <r>
    <s v="INCREMENTAL"/>
    <s v="Media"/>
    <m/>
    <m/>
    <m/>
    <m/>
    <x v="13"/>
    <x v="1"/>
    <s v="Brazil"/>
    <x v="50"/>
    <n v="343.38972520704402"/>
  </r>
  <r>
    <s v="INCREMENTAL"/>
    <s v="Media"/>
    <m/>
    <m/>
    <m/>
    <m/>
    <x v="13"/>
    <x v="2"/>
    <s v="Brazil"/>
    <x v="50"/>
    <n v="305.21757734478598"/>
  </r>
  <r>
    <s v="INCREMENTAL"/>
    <s v="Media"/>
    <m/>
    <m/>
    <m/>
    <m/>
    <x v="13"/>
    <x v="3"/>
    <s v="Brazil"/>
    <x v="50"/>
    <n v="0"/>
  </r>
  <r>
    <s v="INCREMENTAL"/>
    <s v="Media"/>
    <m/>
    <m/>
    <m/>
    <m/>
    <x v="14"/>
    <x v="0"/>
    <s v="Brazil"/>
    <x v="50"/>
    <n v="0"/>
  </r>
  <r>
    <s v="INCREMENTAL"/>
    <s v="Media"/>
    <m/>
    <m/>
    <m/>
    <m/>
    <x v="14"/>
    <x v="1"/>
    <s v="Brazil"/>
    <x v="50"/>
    <n v="0"/>
  </r>
  <r>
    <s v="INCREMENTAL"/>
    <s v="Media"/>
    <m/>
    <m/>
    <m/>
    <m/>
    <x v="14"/>
    <x v="2"/>
    <s v="Brazil"/>
    <x v="50"/>
    <n v="0"/>
  </r>
  <r>
    <s v="INCREMENTAL"/>
    <s v="Media"/>
    <m/>
    <m/>
    <m/>
    <m/>
    <x v="14"/>
    <x v="3"/>
    <s v="Brazil"/>
    <x v="50"/>
    <n v="0"/>
  </r>
  <r>
    <s v="INCREMENTAL"/>
    <s v="Media"/>
    <m/>
    <m/>
    <m/>
    <m/>
    <x v="15"/>
    <x v="0"/>
    <s v="Brazil"/>
    <x v="50"/>
    <n v="7.4996799538014001"/>
  </r>
  <r>
    <s v="INCREMENTAL"/>
    <s v="Media"/>
    <m/>
    <m/>
    <m/>
    <m/>
    <x v="15"/>
    <x v="1"/>
    <s v="Brazil"/>
    <x v="50"/>
    <n v="6.9402312743928096"/>
  </r>
  <r>
    <s v="INCREMENTAL"/>
    <s v="Media"/>
    <m/>
    <m/>
    <m/>
    <m/>
    <x v="15"/>
    <x v="2"/>
    <s v="Brazil"/>
    <x v="50"/>
    <n v="4.7345089707012997"/>
  </r>
  <r>
    <s v="INCREMENTAL"/>
    <s v="Media"/>
    <m/>
    <m/>
    <m/>
    <m/>
    <x v="15"/>
    <x v="3"/>
    <s v="Brazil"/>
    <x v="50"/>
    <n v="0"/>
  </r>
  <r>
    <s v="INCREMENTAL"/>
    <s v="Media"/>
    <m/>
    <m/>
    <m/>
    <m/>
    <x v="16"/>
    <x v="0"/>
    <s v="Brazil"/>
    <x v="50"/>
    <n v="0"/>
  </r>
  <r>
    <s v="INCREMENTAL"/>
    <s v="Media"/>
    <m/>
    <m/>
    <m/>
    <m/>
    <x v="16"/>
    <x v="1"/>
    <s v="Brazil"/>
    <x v="50"/>
    <n v="0"/>
  </r>
  <r>
    <s v="INCREMENTAL"/>
    <s v="Media"/>
    <m/>
    <m/>
    <m/>
    <m/>
    <x v="16"/>
    <x v="2"/>
    <s v="Brazil"/>
    <x v="50"/>
    <n v="0"/>
  </r>
  <r>
    <s v="INCREMENTAL"/>
    <s v="Media"/>
    <m/>
    <m/>
    <m/>
    <m/>
    <x v="16"/>
    <x v="3"/>
    <s v="Brazil"/>
    <x v="50"/>
    <n v="0"/>
  </r>
  <r>
    <s v="INCREMENTAL"/>
    <s v="Media"/>
    <m/>
    <m/>
    <m/>
    <m/>
    <x v="17"/>
    <x v="0"/>
    <s v="Brazil"/>
    <x v="50"/>
    <n v="654.59061337263404"/>
  </r>
  <r>
    <s v="INCREMENTAL"/>
    <s v="Media"/>
    <m/>
    <m/>
    <m/>
    <m/>
    <x v="17"/>
    <x v="1"/>
    <s v="Brazil"/>
    <x v="50"/>
    <n v="401.36908413198398"/>
  </r>
  <r>
    <s v="INCREMENTAL"/>
    <s v="Media"/>
    <m/>
    <m/>
    <m/>
    <m/>
    <x v="17"/>
    <x v="2"/>
    <s v="Brazil"/>
    <x v="50"/>
    <n v="402.83629283591699"/>
  </r>
  <r>
    <s v="INCREMENTAL"/>
    <s v="Media"/>
    <m/>
    <m/>
    <m/>
    <m/>
    <x v="17"/>
    <x v="3"/>
    <s v="Brazil"/>
    <x v="50"/>
    <n v="0"/>
  </r>
  <r>
    <s v="INCREMENTAL"/>
    <s v="Media"/>
    <m/>
    <m/>
    <m/>
    <m/>
    <x v="18"/>
    <x v="0"/>
    <s v="Brazil"/>
    <x v="50"/>
    <n v="0"/>
  </r>
  <r>
    <s v="INCREMENTAL"/>
    <s v="Media"/>
    <m/>
    <m/>
    <m/>
    <m/>
    <x v="18"/>
    <x v="1"/>
    <s v="Brazil"/>
    <x v="50"/>
    <n v="0"/>
  </r>
  <r>
    <s v="INCREMENTAL"/>
    <s v="Media"/>
    <m/>
    <m/>
    <m/>
    <m/>
    <x v="18"/>
    <x v="2"/>
    <s v="Brazil"/>
    <x v="50"/>
    <n v="0"/>
  </r>
  <r>
    <s v="INCREMENTAL"/>
    <s v="Media"/>
    <m/>
    <m/>
    <m/>
    <m/>
    <x v="18"/>
    <x v="3"/>
    <s v="Brazil"/>
    <x v="50"/>
    <n v="0"/>
  </r>
  <r>
    <s v="INCREMENTAL"/>
    <s v="Media"/>
    <m/>
    <m/>
    <m/>
    <m/>
    <x v="19"/>
    <x v="0"/>
    <s v="Brazil"/>
    <x v="50"/>
    <n v="41.032180991042999"/>
  </r>
  <r>
    <s v="INCREMENTAL"/>
    <s v="Media"/>
    <m/>
    <m/>
    <m/>
    <m/>
    <x v="19"/>
    <x v="1"/>
    <s v="Brazil"/>
    <x v="50"/>
    <n v="46.658673952712597"/>
  </r>
  <r>
    <s v="INCREMENTAL"/>
    <s v="Media"/>
    <m/>
    <m/>
    <m/>
    <m/>
    <x v="19"/>
    <x v="2"/>
    <s v="Brazil"/>
    <x v="50"/>
    <n v="43.998313615802303"/>
  </r>
  <r>
    <s v="INCREMENTAL"/>
    <s v="Media"/>
    <m/>
    <m/>
    <m/>
    <m/>
    <x v="19"/>
    <x v="3"/>
    <s v="Brazil"/>
    <x v="50"/>
    <n v="0"/>
  </r>
  <r>
    <s v="INCREMENTAL"/>
    <s v="Media"/>
    <m/>
    <m/>
    <m/>
    <m/>
    <x v="20"/>
    <x v="0"/>
    <s v="Brazil"/>
    <x v="50"/>
    <n v="0"/>
  </r>
  <r>
    <s v="INCREMENTAL"/>
    <s v="Media"/>
    <m/>
    <m/>
    <m/>
    <m/>
    <x v="20"/>
    <x v="1"/>
    <s v="Brazil"/>
    <x v="50"/>
    <n v="0"/>
  </r>
  <r>
    <s v="INCREMENTAL"/>
    <s v="Media"/>
    <m/>
    <m/>
    <m/>
    <m/>
    <x v="20"/>
    <x v="2"/>
    <s v="Brazil"/>
    <x v="50"/>
    <n v="0"/>
  </r>
  <r>
    <s v="INCREMENTAL"/>
    <s v="Media"/>
    <m/>
    <m/>
    <m/>
    <m/>
    <x v="20"/>
    <x v="3"/>
    <s v="Brazil"/>
    <x v="50"/>
    <n v="0"/>
  </r>
  <r>
    <s v="INCREMENTAL"/>
    <s v="Media"/>
    <m/>
    <m/>
    <m/>
    <m/>
    <x v="21"/>
    <x v="0"/>
    <s v="Brazil"/>
    <x v="50"/>
    <n v="215.13501114794201"/>
  </r>
  <r>
    <s v="INCREMENTAL"/>
    <s v="Media"/>
    <m/>
    <m/>
    <m/>
    <m/>
    <x v="21"/>
    <x v="1"/>
    <s v="Brazil"/>
    <x v="50"/>
    <n v="210.112546957673"/>
  </r>
  <r>
    <s v="INCREMENTAL"/>
    <s v="Media"/>
    <m/>
    <m/>
    <m/>
    <m/>
    <x v="21"/>
    <x v="2"/>
    <s v="Brazil"/>
    <x v="50"/>
    <n v="199.315239487273"/>
  </r>
  <r>
    <s v="INCREMENTAL"/>
    <s v="Media"/>
    <m/>
    <m/>
    <m/>
    <m/>
    <x v="21"/>
    <x v="3"/>
    <s v="Brazil"/>
    <x v="50"/>
    <n v="0"/>
  </r>
  <r>
    <s v="INCREMENTAL"/>
    <s v="Media"/>
    <m/>
    <m/>
    <m/>
    <m/>
    <x v="22"/>
    <x v="0"/>
    <s v="Brazil"/>
    <x v="50"/>
    <n v="0"/>
  </r>
  <r>
    <s v="INCREMENTAL"/>
    <s v="Media"/>
    <m/>
    <m/>
    <m/>
    <m/>
    <x v="22"/>
    <x v="1"/>
    <s v="Brazil"/>
    <x v="50"/>
    <n v="0"/>
  </r>
  <r>
    <s v="INCREMENTAL"/>
    <s v="Media"/>
    <m/>
    <m/>
    <m/>
    <m/>
    <x v="22"/>
    <x v="2"/>
    <s v="Brazil"/>
    <x v="50"/>
    <n v="0"/>
  </r>
  <r>
    <s v="INCREMENTAL"/>
    <s v="Media"/>
    <m/>
    <m/>
    <m/>
    <m/>
    <x v="22"/>
    <x v="3"/>
    <s v="Brazil"/>
    <x v="50"/>
    <n v="0"/>
  </r>
  <r>
    <s v="INCREMENTAL"/>
    <s v="Media"/>
    <m/>
    <m/>
    <m/>
    <m/>
    <x v="23"/>
    <x v="0"/>
    <s v="Brazil"/>
    <x v="50"/>
    <n v="0"/>
  </r>
  <r>
    <s v="INCREMENTAL"/>
    <s v="Media"/>
    <m/>
    <m/>
    <m/>
    <m/>
    <x v="23"/>
    <x v="1"/>
    <s v="Brazil"/>
    <x v="50"/>
    <n v="0"/>
  </r>
  <r>
    <s v="INCREMENTAL"/>
    <s v="Media"/>
    <m/>
    <m/>
    <m/>
    <m/>
    <x v="23"/>
    <x v="2"/>
    <s v="Brazil"/>
    <x v="50"/>
    <n v="0"/>
  </r>
  <r>
    <s v="INCREMENTAL"/>
    <s v="Media"/>
    <m/>
    <m/>
    <m/>
    <m/>
    <x v="23"/>
    <x v="3"/>
    <s v="Brazil"/>
    <x v="50"/>
    <n v="0"/>
  </r>
  <r>
    <s v="INCREMENTAL"/>
    <s v="Media"/>
    <m/>
    <m/>
    <m/>
    <m/>
    <x v="24"/>
    <x v="0"/>
    <s v="Brazil"/>
    <x v="50"/>
    <n v="0"/>
  </r>
  <r>
    <s v="INCREMENTAL"/>
    <s v="Media"/>
    <m/>
    <m/>
    <m/>
    <m/>
    <x v="24"/>
    <x v="1"/>
    <s v="Brazil"/>
    <x v="50"/>
    <n v="2.2237918828712702"/>
  </r>
  <r>
    <s v="INCREMENTAL"/>
    <s v="Media"/>
    <m/>
    <m/>
    <m/>
    <m/>
    <x v="24"/>
    <x v="2"/>
    <s v="Brazil"/>
    <x v="50"/>
    <n v="0"/>
  </r>
  <r>
    <s v="INCREMENTAL"/>
    <s v="Media"/>
    <m/>
    <m/>
    <m/>
    <m/>
    <x v="24"/>
    <x v="3"/>
    <s v="Brazil"/>
    <x v="50"/>
    <n v="0"/>
  </r>
  <r>
    <s v="BASE"/>
    <s v="BaseLine"/>
    <m/>
    <m/>
    <m/>
    <m/>
    <x v="25"/>
    <x v="0"/>
    <s v="Brazil"/>
    <x v="50"/>
    <n v="0"/>
  </r>
  <r>
    <s v="BASE"/>
    <s v="BaseLine"/>
    <m/>
    <m/>
    <m/>
    <m/>
    <x v="25"/>
    <x v="1"/>
    <s v="Brazil"/>
    <x v="50"/>
    <n v="626.44097172264105"/>
  </r>
  <r>
    <s v="BASE"/>
    <s v="BaseLine"/>
    <m/>
    <m/>
    <m/>
    <m/>
    <x v="25"/>
    <x v="2"/>
    <s v="Brazil"/>
    <x v="50"/>
    <n v="0"/>
  </r>
  <r>
    <s v="BASE"/>
    <s v="BaseLine"/>
    <m/>
    <m/>
    <m/>
    <m/>
    <x v="25"/>
    <x v="3"/>
    <s v="Brazil"/>
    <x v="50"/>
    <n v="0"/>
  </r>
  <r>
    <s v="BASE"/>
    <s v="BaseLine"/>
    <m/>
    <m/>
    <m/>
    <m/>
    <x v="26"/>
    <x v="0"/>
    <s v="Brazil"/>
    <x v="50"/>
    <n v="0"/>
  </r>
  <r>
    <s v="BASE"/>
    <s v="BaseLine"/>
    <m/>
    <m/>
    <m/>
    <m/>
    <x v="26"/>
    <x v="1"/>
    <s v="Brazil"/>
    <x v="50"/>
    <n v="0"/>
  </r>
  <r>
    <s v="BASE"/>
    <s v="BaseLine"/>
    <m/>
    <m/>
    <m/>
    <m/>
    <x v="26"/>
    <x v="2"/>
    <s v="Brazil"/>
    <x v="50"/>
    <n v="0"/>
  </r>
  <r>
    <s v="BASE"/>
    <s v="BaseLine"/>
    <m/>
    <m/>
    <m/>
    <m/>
    <x v="26"/>
    <x v="3"/>
    <s v="Brazil"/>
    <x v="50"/>
    <n v="0"/>
  </r>
  <r>
    <s v="INCREMENTAL"/>
    <s v="Media"/>
    <m/>
    <m/>
    <m/>
    <m/>
    <x v="27"/>
    <x v="0"/>
    <s v="Brazil"/>
    <x v="50"/>
    <n v="0"/>
  </r>
  <r>
    <s v="INCREMENTAL"/>
    <s v="Media"/>
    <m/>
    <m/>
    <m/>
    <m/>
    <x v="27"/>
    <x v="1"/>
    <s v="Brazil"/>
    <x v="50"/>
    <n v="0"/>
  </r>
  <r>
    <s v="INCREMENTAL"/>
    <s v="Media"/>
    <m/>
    <m/>
    <m/>
    <m/>
    <x v="27"/>
    <x v="2"/>
    <s v="Brazil"/>
    <x v="50"/>
    <n v="0"/>
  </r>
  <r>
    <s v="INCREMENTAL"/>
    <s v="Media"/>
    <m/>
    <m/>
    <m/>
    <m/>
    <x v="27"/>
    <x v="3"/>
    <s v="Brazil"/>
    <x v="50"/>
    <n v="0"/>
  </r>
  <r>
    <s v="INCREMENTAL"/>
    <s v="Media"/>
    <m/>
    <m/>
    <m/>
    <m/>
    <x v="28"/>
    <x v="0"/>
    <s v="Brazil"/>
    <x v="50"/>
    <n v="0"/>
  </r>
  <r>
    <s v="INCREMENTAL"/>
    <s v="Media"/>
    <m/>
    <m/>
    <m/>
    <m/>
    <x v="28"/>
    <x v="1"/>
    <s v="Brazil"/>
    <x v="50"/>
    <n v="0"/>
  </r>
  <r>
    <s v="INCREMENTAL"/>
    <s v="Media"/>
    <m/>
    <m/>
    <m/>
    <m/>
    <x v="28"/>
    <x v="2"/>
    <s v="Brazil"/>
    <x v="50"/>
    <n v="0"/>
  </r>
  <r>
    <s v="INCREMENTAL"/>
    <s v="Media"/>
    <m/>
    <m/>
    <m/>
    <m/>
    <x v="28"/>
    <x v="3"/>
    <s v="Brazil"/>
    <x v="50"/>
    <n v="0"/>
  </r>
  <r>
    <s v="BASE"/>
    <s v="BaseLine"/>
    <m/>
    <m/>
    <m/>
    <m/>
    <x v="29"/>
    <x v="0"/>
    <s v="Brazil"/>
    <x v="50"/>
    <n v="0"/>
  </r>
  <r>
    <s v="BASE"/>
    <s v="BaseLine"/>
    <m/>
    <m/>
    <m/>
    <m/>
    <x v="29"/>
    <x v="1"/>
    <s v="Brazil"/>
    <x v="50"/>
    <n v="625.378328465756"/>
  </r>
  <r>
    <s v="BASE"/>
    <s v="BaseLine"/>
    <m/>
    <m/>
    <m/>
    <m/>
    <x v="29"/>
    <x v="2"/>
    <s v="Brazil"/>
    <x v="50"/>
    <n v="0"/>
  </r>
  <r>
    <s v="BASE"/>
    <s v="BaseLine"/>
    <m/>
    <m/>
    <m/>
    <m/>
    <x v="29"/>
    <x v="3"/>
    <s v="Brazil"/>
    <x v="50"/>
    <n v="0"/>
  </r>
  <r>
    <s v="BASE"/>
    <s v="BaseLine"/>
    <m/>
    <m/>
    <m/>
    <m/>
    <x v="30"/>
    <x v="0"/>
    <s v="Brazil"/>
    <x v="50"/>
    <n v="0"/>
  </r>
  <r>
    <s v="BASE"/>
    <s v="BaseLine"/>
    <m/>
    <m/>
    <m/>
    <m/>
    <x v="30"/>
    <x v="1"/>
    <s v="Brazil"/>
    <x v="50"/>
    <n v="357.99269438256903"/>
  </r>
  <r>
    <s v="BASE"/>
    <s v="BaseLine"/>
    <m/>
    <m/>
    <m/>
    <m/>
    <x v="30"/>
    <x v="2"/>
    <s v="Brazil"/>
    <x v="50"/>
    <n v="0"/>
  </r>
  <r>
    <s v="BASE"/>
    <s v="BaseLine"/>
    <m/>
    <m/>
    <m/>
    <m/>
    <x v="30"/>
    <x v="3"/>
    <s v="Brazil"/>
    <x v="50"/>
    <n v="0"/>
  </r>
  <r>
    <s v="INCREMENTAL"/>
    <s v="Media"/>
    <m/>
    <m/>
    <m/>
    <m/>
    <x v="31"/>
    <x v="0"/>
    <s v="Brazil"/>
    <x v="50"/>
    <n v="0"/>
  </r>
  <r>
    <s v="INCREMENTAL"/>
    <s v="Media"/>
    <m/>
    <m/>
    <m/>
    <m/>
    <x v="31"/>
    <x v="1"/>
    <s v="Brazil"/>
    <x v="50"/>
    <n v="0"/>
  </r>
  <r>
    <s v="INCREMENTAL"/>
    <s v="Media"/>
    <m/>
    <m/>
    <m/>
    <m/>
    <x v="31"/>
    <x v="2"/>
    <s v="Brazil"/>
    <x v="50"/>
    <n v="0"/>
  </r>
  <r>
    <s v="INCREMENTAL"/>
    <s v="Media"/>
    <m/>
    <m/>
    <m/>
    <m/>
    <x v="31"/>
    <x v="3"/>
    <s v="Brazil"/>
    <x v="50"/>
    <n v="0"/>
  </r>
  <r>
    <m/>
    <m/>
    <m/>
    <m/>
    <m/>
    <m/>
    <x v="32"/>
    <x v="0"/>
    <s v="Brazil"/>
    <x v="50"/>
    <n v="1288.8368238743701"/>
  </r>
  <r>
    <m/>
    <m/>
    <m/>
    <m/>
    <m/>
    <m/>
    <x v="32"/>
    <x v="1"/>
    <s v="Brazil"/>
    <x v="50"/>
    <n v="943.82215052234096"/>
  </r>
  <r>
    <m/>
    <m/>
    <m/>
    <m/>
    <m/>
    <m/>
    <x v="32"/>
    <x v="2"/>
    <s v="Brazil"/>
    <x v="50"/>
    <n v="1761.1350863528301"/>
  </r>
  <r>
    <m/>
    <m/>
    <m/>
    <m/>
    <m/>
    <m/>
    <x v="32"/>
    <x v="3"/>
    <s v="Brazil"/>
    <x v="50"/>
    <n v="932.29799996955103"/>
  </r>
  <r>
    <s v="BASE"/>
    <s v="BaseLine"/>
    <m/>
    <m/>
    <m/>
    <m/>
    <x v="33"/>
    <x v="0"/>
    <s v="Brazil"/>
    <x v="50"/>
    <n v="-157.066302088258"/>
  </r>
  <r>
    <s v="BASE"/>
    <s v="BaseLine"/>
    <m/>
    <m/>
    <m/>
    <m/>
    <x v="33"/>
    <x v="1"/>
    <s v="Brazil"/>
    <x v="50"/>
    <n v="-427.554629960348"/>
  </r>
  <r>
    <s v="BASE"/>
    <s v="BaseLine"/>
    <m/>
    <m/>
    <m/>
    <m/>
    <x v="33"/>
    <x v="2"/>
    <s v="Brazil"/>
    <x v="50"/>
    <n v="-213.453109615617"/>
  </r>
  <r>
    <s v="BASE"/>
    <s v="BaseLine"/>
    <m/>
    <m/>
    <m/>
    <m/>
    <x v="33"/>
    <x v="3"/>
    <s v="Brazil"/>
    <x v="50"/>
    <n v="-133.32025224663599"/>
  </r>
  <r>
    <s v="BASE"/>
    <s v="BaseLine"/>
    <m/>
    <m/>
    <m/>
    <m/>
    <x v="34"/>
    <x v="0"/>
    <s v="Brazil"/>
    <x v="50"/>
    <n v="-362.12934733918701"/>
  </r>
  <r>
    <s v="BASE"/>
    <s v="BaseLine"/>
    <m/>
    <m/>
    <m/>
    <m/>
    <x v="34"/>
    <x v="1"/>
    <s v="Brazil"/>
    <x v="50"/>
    <n v="-265.18927225052698"/>
  </r>
  <r>
    <s v="BASE"/>
    <s v="BaseLine"/>
    <m/>
    <m/>
    <m/>
    <m/>
    <x v="34"/>
    <x v="2"/>
    <s v="Brazil"/>
    <x v="50"/>
    <n v="-494.83277291839602"/>
  </r>
  <r>
    <s v="BASE"/>
    <s v="BaseLine"/>
    <m/>
    <m/>
    <m/>
    <m/>
    <x v="34"/>
    <x v="3"/>
    <s v="Brazil"/>
    <x v="50"/>
    <n v="-261.95128816982998"/>
  </r>
  <r>
    <s v="BASE"/>
    <s v="BaseLine"/>
    <s v="NY"/>
    <m/>
    <m/>
    <m/>
    <x v="35"/>
    <x v="0"/>
    <s v="Brazil"/>
    <x v="50"/>
    <n v="0"/>
  </r>
  <r>
    <s v="BASE"/>
    <s v="BaseLine"/>
    <s v="NY"/>
    <m/>
    <m/>
    <m/>
    <x v="35"/>
    <x v="1"/>
    <s v="Brazil"/>
    <x v="50"/>
    <n v="201.56118872654301"/>
  </r>
  <r>
    <s v="BASE"/>
    <s v="BaseLine"/>
    <s v="NY"/>
    <m/>
    <m/>
    <m/>
    <x v="35"/>
    <x v="2"/>
    <s v="Brazil"/>
    <x v="50"/>
    <n v="0"/>
  </r>
  <r>
    <s v="BASE"/>
    <s v="BaseLine"/>
    <s v="NY"/>
    <m/>
    <m/>
    <m/>
    <x v="35"/>
    <x v="3"/>
    <s v="Brazil"/>
    <x v="50"/>
    <n v="0"/>
  </r>
  <r>
    <s v="BASE"/>
    <s v="BaseLine"/>
    <s v="PL_Dummy"/>
    <m/>
    <m/>
    <m/>
    <x v="36"/>
    <x v="0"/>
    <s v="Brazil"/>
    <x v="50"/>
    <n v="0"/>
  </r>
  <r>
    <s v="BASE"/>
    <s v="BaseLine"/>
    <s v="PL_Dummy"/>
    <m/>
    <m/>
    <m/>
    <x v="36"/>
    <x v="1"/>
    <s v="Brazil"/>
    <x v="50"/>
    <n v="0"/>
  </r>
  <r>
    <s v="BASE"/>
    <s v="BaseLine"/>
    <s v="PL_Dummy"/>
    <m/>
    <m/>
    <m/>
    <x v="36"/>
    <x v="2"/>
    <s v="Brazil"/>
    <x v="50"/>
    <n v="0"/>
  </r>
  <r>
    <s v="BASE"/>
    <s v="BaseLine"/>
    <s v="PL_Dummy"/>
    <m/>
    <m/>
    <m/>
    <x v="36"/>
    <x v="3"/>
    <s v="Brazil"/>
    <x v="50"/>
    <n v="0"/>
  </r>
  <r>
    <s v="BASE"/>
    <s v="BaseLine"/>
    <s v="PL_Dummy"/>
    <m/>
    <m/>
    <m/>
    <x v="37"/>
    <x v="0"/>
    <s v="Brazil"/>
    <x v="50"/>
    <n v="0"/>
  </r>
  <r>
    <s v="BASE"/>
    <s v="BaseLine"/>
    <s v="PL_Dummy"/>
    <m/>
    <m/>
    <m/>
    <x v="37"/>
    <x v="1"/>
    <s v="Brazil"/>
    <x v="50"/>
    <n v="0"/>
  </r>
  <r>
    <s v="BASE"/>
    <s v="BaseLine"/>
    <s v="PL_Dummy"/>
    <m/>
    <m/>
    <m/>
    <x v="37"/>
    <x v="2"/>
    <s v="Brazil"/>
    <x v="50"/>
    <n v="0"/>
  </r>
  <r>
    <s v="BASE"/>
    <s v="BaseLine"/>
    <s v="PL_Dummy"/>
    <m/>
    <m/>
    <m/>
    <x v="37"/>
    <x v="3"/>
    <s v="Brazil"/>
    <x v="50"/>
    <n v="0"/>
  </r>
  <r>
    <s v="BASE"/>
    <s v="BaseLine"/>
    <m/>
    <m/>
    <m/>
    <m/>
    <x v="38"/>
    <x v="0"/>
    <s v="Brazil"/>
    <x v="50"/>
    <n v="0"/>
  </r>
  <r>
    <s v="BASE"/>
    <s v="BaseLine"/>
    <m/>
    <m/>
    <m/>
    <m/>
    <x v="38"/>
    <x v="1"/>
    <s v="Brazil"/>
    <x v="50"/>
    <n v="0"/>
  </r>
  <r>
    <s v="BASE"/>
    <s v="BaseLine"/>
    <m/>
    <m/>
    <m/>
    <m/>
    <x v="38"/>
    <x v="2"/>
    <s v="Brazil"/>
    <x v="50"/>
    <n v="0"/>
  </r>
  <r>
    <s v="BASE"/>
    <s v="BaseLine"/>
    <m/>
    <m/>
    <m/>
    <m/>
    <x v="38"/>
    <x v="3"/>
    <s v="Brazil"/>
    <x v="50"/>
    <n v="0"/>
  </r>
  <r>
    <s v="BASE"/>
    <s v="BaseLine"/>
    <m/>
    <m/>
    <m/>
    <m/>
    <x v="39"/>
    <x v="0"/>
    <s v="Brazil"/>
    <x v="50"/>
    <n v="0"/>
  </r>
  <r>
    <s v="BASE"/>
    <s v="BaseLine"/>
    <m/>
    <m/>
    <m/>
    <m/>
    <x v="39"/>
    <x v="1"/>
    <s v="Brazil"/>
    <x v="50"/>
    <n v="0"/>
  </r>
  <r>
    <s v="BASE"/>
    <s v="BaseLine"/>
    <m/>
    <m/>
    <m/>
    <m/>
    <x v="39"/>
    <x v="2"/>
    <s v="Brazil"/>
    <x v="50"/>
    <n v="0"/>
  </r>
  <r>
    <s v="BASE"/>
    <s v="BaseLine"/>
    <m/>
    <m/>
    <m/>
    <m/>
    <x v="39"/>
    <x v="3"/>
    <s v="Brazil"/>
    <x v="50"/>
    <n v="0"/>
  </r>
  <r>
    <s v="BASE"/>
    <s v="BaseLine"/>
    <s v="PL_Dummy"/>
    <m/>
    <m/>
    <m/>
    <x v="40"/>
    <x v="0"/>
    <s v="Brazil"/>
    <x v="50"/>
    <n v="0"/>
  </r>
  <r>
    <s v="BASE"/>
    <s v="BaseLine"/>
    <s v="PL_Dummy"/>
    <m/>
    <m/>
    <m/>
    <x v="40"/>
    <x v="1"/>
    <s v="Brazil"/>
    <x v="50"/>
    <n v="0"/>
  </r>
  <r>
    <s v="BASE"/>
    <s v="BaseLine"/>
    <s v="PL_Dummy"/>
    <m/>
    <m/>
    <m/>
    <x v="40"/>
    <x v="2"/>
    <s v="Brazil"/>
    <x v="50"/>
    <n v="0"/>
  </r>
  <r>
    <s v="BASE"/>
    <s v="BaseLine"/>
    <s v="PL_Dummy"/>
    <m/>
    <m/>
    <m/>
    <x v="40"/>
    <x v="3"/>
    <s v="Brazil"/>
    <x v="50"/>
    <n v="0"/>
  </r>
  <r>
    <s v="BASE"/>
    <s v="BaseLine"/>
    <m/>
    <m/>
    <m/>
    <m/>
    <x v="41"/>
    <x v="0"/>
    <s v="Brazil"/>
    <x v="50"/>
    <n v="0"/>
  </r>
  <r>
    <s v="BASE"/>
    <s v="BaseLine"/>
    <m/>
    <m/>
    <m/>
    <m/>
    <x v="41"/>
    <x v="1"/>
    <s v="Brazil"/>
    <x v="50"/>
    <n v="0"/>
  </r>
  <r>
    <s v="BASE"/>
    <s v="BaseLine"/>
    <m/>
    <m/>
    <m/>
    <m/>
    <x v="41"/>
    <x v="2"/>
    <s v="Brazil"/>
    <x v="50"/>
    <n v="2390.9388564176802"/>
  </r>
  <r>
    <s v="BASE"/>
    <s v="BaseLine"/>
    <m/>
    <m/>
    <m/>
    <m/>
    <x v="41"/>
    <x v="3"/>
    <s v="Brazil"/>
    <x v="50"/>
    <n v="0"/>
  </r>
  <r>
    <s v="BASE"/>
    <s v="BaseLine"/>
    <m/>
    <m/>
    <m/>
    <m/>
    <x v="42"/>
    <x v="0"/>
    <s v="Brazil"/>
    <x v="50"/>
    <n v="0"/>
  </r>
  <r>
    <s v="BASE"/>
    <s v="BaseLine"/>
    <m/>
    <m/>
    <m/>
    <m/>
    <x v="42"/>
    <x v="1"/>
    <s v="Brazil"/>
    <x v="50"/>
    <n v="0"/>
  </r>
  <r>
    <s v="BASE"/>
    <s v="BaseLine"/>
    <m/>
    <m/>
    <m/>
    <m/>
    <x v="42"/>
    <x v="2"/>
    <s v="Brazil"/>
    <x v="50"/>
    <n v="3111.8915409200699"/>
  </r>
  <r>
    <s v="BASE"/>
    <s v="BaseLine"/>
    <m/>
    <m/>
    <m/>
    <m/>
    <x v="42"/>
    <x v="3"/>
    <s v="Brazil"/>
    <x v="50"/>
    <n v="0"/>
  </r>
  <r>
    <s v="BASE"/>
    <s v="BaseLine"/>
    <m/>
    <m/>
    <m/>
    <m/>
    <x v="43"/>
    <x v="0"/>
    <s v="Brazil"/>
    <x v="50"/>
    <n v="0"/>
  </r>
  <r>
    <s v="BASE"/>
    <s v="BaseLine"/>
    <m/>
    <m/>
    <m/>
    <m/>
    <x v="43"/>
    <x v="1"/>
    <s v="Brazil"/>
    <x v="50"/>
    <n v="0"/>
  </r>
  <r>
    <s v="BASE"/>
    <s v="BaseLine"/>
    <m/>
    <m/>
    <m/>
    <m/>
    <x v="43"/>
    <x v="2"/>
    <s v="Brazil"/>
    <x v="50"/>
    <n v="0"/>
  </r>
  <r>
    <s v="BASE"/>
    <s v="BaseLine"/>
    <m/>
    <m/>
    <m/>
    <m/>
    <x v="43"/>
    <x v="3"/>
    <s v="Brazil"/>
    <x v="50"/>
    <n v="0"/>
  </r>
  <r>
    <s v="INCREMENTAL"/>
    <s v="Media"/>
    <m/>
    <m/>
    <m/>
    <m/>
    <x v="44"/>
    <x v="0"/>
    <s v="Brazil"/>
    <x v="50"/>
    <n v="0"/>
  </r>
  <r>
    <s v="INCREMENTAL"/>
    <s v="Media"/>
    <m/>
    <m/>
    <m/>
    <m/>
    <x v="44"/>
    <x v="1"/>
    <s v="Brazil"/>
    <x v="50"/>
    <n v="0"/>
  </r>
  <r>
    <s v="INCREMENTAL"/>
    <s v="Media"/>
    <m/>
    <m/>
    <m/>
    <m/>
    <x v="44"/>
    <x v="2"/>
    <s v="Brazil"/>
    <x v="50"/>
    <n v="0"/>
  </r>
  <r>
    <s v="INCREMENTAL"/>
    <s v="Media"/>
    <m/>
    <m/>
    <m/>
    <m/>
    <x v="44"/>
    <x v="3"/>
    <s v="Brazil"/>
    <x v="50"/>
    <n v="0"/>
  </r>
  <r>
    <s v="INCREMENTAL"/>
    <s v="Media"/>
    <m/>
    <m/>
    <m/>
    <m/>
    <x v="45"/>
    <x v="0"/>
    <s v="Brazil"/>
    <x v="50"/>
    <n v="0"/>
  </r>
  <r>
    <s v="INCREMENTAL"/>
    <s v="Media"/>
    <m/>
    <m/>
    <m/>
    <m/>
    <x v="45"/>
    <x v="1"/>
    <s v="Brazil"/>
    <x v="50"/>
    <n v="0"/>
  </r>
  <r>
    <s v="INCREMENTAL"/>
    <s v="Media"/>
    <m/>
    <m/>
    <m/>
    <m/>
    <x v="45"/>
    <x v="2"/>
    <s v="Brazil"/>
    <x v="50"/>
    <n v="0"/>
  </r>
  <r>
    <s v="INCREMENTAL"/>
    <s v="Media"/>
    <m/>
    <m/>
    <m/>
    <m/>
    <x v="45"/>
    <x v="3"/>
    <s v="Brazil"/>
    <x v="50"/>
    <n v="0"/>
  </r>
  <r>
    <s v="BASE"/>
    <s v="BaseLine"/>
    <m/>
    <m/>
    <m/>
    <m/>
    <x v="46"/>
    <x v="0"/>
    <s v="Brazil"/>
    <x v="50"/>
    <n v="0"/>
  </r>
  <r>
    <s v="BASE"/>
    <s v="BaseLine"/>
    <m/>
    <m/>
    <m/>
    <m/>
    <x v="46"/>
    <x v="1"/>
    <s v="Brazil"/>
    <x v="50"/>
    <n v="0"/>
  </r>
  <r>
    <s v="BASE"/>
    <s v="BaseLine"/>
    <m/>
    <m/>
    <m/>
    <m/>
    <x v="46"/>
    <x v="2"/>
    <s v="Brazil"/>
    <x v="50"/>
    <n v="0"/>
  </r>
  <r>
    <s v="BASE"/>
    <s v="BaseLine"/>
    <m/>
    <m/>
    <m/>
    <m/>
    <x v="46"/>
    <x v="3"/>
    <s v="Brazil"/>
    <x v="50"/>
    <n v="0"/>
  </r>
  <r>
    <s v="INCREMENTAL"/>
    <s v="Media"/>
    <m/>
    <m/>
    <m/>
    <m/>
    <x v="47"/>
    <x v="0"/>
    <s v="Brazil"/>
    <x v="50"/>
    <n v="0"/>
  </r>
  <r>
    <s v="INCREMENTAL"/>
    <s v="Media"/>
    <m/>
    <m/>
    <m/>
    <m/>
    <x v="47"/>
    <x v="1"/>
    <s v="Brazil"/>
    <x v="50"/>
    <n v="0"/>
  </r>
  <r>
    <s v="INCREMENTAL"/>
    <s v="Media"/>
    <m/>
    <m/>
    <m/>
    <m/>
    <x v="47"/>
    <x v="2"/>
    <s v="Brazil"/>
    <x v="50"/>
    <n v="0"/>
  </r>
  <r>
    <s v="INCREMENTAL"/>
    <s v="Media"/>
    <m/>
    <m/>
    <m/>
    <m/>
    <x v="47"/>
    <x v="3"/>
    <s v="Brazil"/>
    <x v="50"/>
    <n v="0"/>
  </r>
  <r>
    <s v="INCREMENTAL"/>
    <s v="Media"/>
    <m/>
    <m/>
    <m/>
    <m/>
    <x v="48"/>
    <x v="0"/>
    <s v="Brazil"/>
    <x v="50"/>
    <n v="0"/>
  </r>
  <r>
    <s v="INCREMENTAL"/>
    <s v="Media"/>
    <m/>
    <m/>
    <m/>
    <m/>
    <x v="48"/>
    <x v="1"/>
    <s v="Brazil"/>
    <x v="50"/>
    <n v="0"/>
  </r>
  <r>
    <s v="INCREMENTAL"/>
    <s v="Media"/>
    <m/>
    <m/>
    <m/>
    <m/>
    <x v="48"/>
    <x v="2"/>
    <s v="Brazil"/>
    <x v="50"/>
    <n v="0"/>
  </r>
  <r>
    <s v="INCREMENTAL"/>
    <s v="Media"/>
    <m/>
    <m/>
    <m/>
    <m/>
    <x v="48"/>
    <x v="3"/>
    <s v="Brazil"/>
    <x v="50"/>
    <n v="0"/>
  </r>
  <r>
    <s v="INCREMENTAL"/>
    <s v="Media"/>
    <m/>
    <m/>
    <m/>
    <m/>
    <x v="49"/>
    <x v="0"/>
    <s v="Brazil"/>
    <x v="50"/>
    <n v="0"/>
  </r>
  <r>
    <s v="INCREMENTAL"/>
    <s v="Media"/>
    <m/>
    <m/>
    <m/>
    <m/>
    <x v="49"/>
    <x v="1"/>
    <s v="Brazil"/>
    <x v="50"/>
    <n v="0"/>
  </r>
  <r>
    <s v="INCREMENTAL"/>
    <s v="Media"/>
    <m/>
    <m/>
    <m/>
    <m/>
    <x v="49"/>
    <x v="2"/>
    <s v="Brazil"/>
    <x v="50"/>
    <n v="0"/>
  </r>
  <r>
    <s v="INCREMENTAL"/>
    <s v="Media"/>
    <m/>
    <m/>
    <m/>
    <m/>
    <x v="49"/>
    <x v="3"/>
    <s v="Brazil"/>
    <x v="50"/>
    <n v="0"/>
  </r>
  <r>
    <s v="BASE"/>
    <s v="BaseLine"/>
    <m/>
    <m/>
    <m/>
    <m/>
    <x v="50"/>
    <x v="0"/>
    <s v="Brazil"/>
    <x v="50"/>
    <n v="0"/>
  </r>
  <r>
    <s v="BASE"/>
    <s v="BaseLine"/>
    <m/>
    <m/>
    <m/>
    <m/>
    <x v="50"/>
    <x v="1"/>
    <s v="Brazil"/>
    <x v="50"/>
    <n v="0"/>
  </r>
  <r>
    <s v="BASE"/>
    <s v="BaseLine"/>
    <m/>
    <m/>
    <m/>
    <m/>
    <x v="50"/>
    <x v="2"/>
    <s v="Brazil"/>
    <x v="50"/>
    <n v="0"/>
  </r>
  <r>
    <s v="BASE"/>
    <s v="BaseLine"/>
    <m/>
    <m/>
    <m/>
    <m/>
    <x v="50"/>
    <x v="3"/>
    <s v="Brazil"/>
    <x v="50"/>
    <n v="0"/>
  </r>
  <r>
    <s v="BASE"/>
    <s v="BaseLine"/>
    <m/>
    <m/>
    <m/>
    <m/>
    <x v="51"/>
    <x v="0"/>
    <s v="Brazil"/>
    <x v="50"/>
    <n v="0"/>
  </r>
  <r>
    <s v="BASE"/>
    <s v="BaseLine"/>
    <m/>
    <m/>
    <m/>
    <m/>
    <x v="51"/>
    <x v="1"/>
    <s v="Brazil"/>
    <x v="50"/>
    <n v="0"/>
  </r>
  <r>
    <s v="BASE"/>
    <s v="BaseLine"/>
    <m/>
    <m/>
    <m/>
    <m/>
    <x v="51"/>
    <x v="2"/>
    <s v="Brazil"/>
    <x v="50"/>
    <n v="0"/>
  </r>
  <r>
    <s v="BASE"/>
    <s v="BaseLine"/>
    <m/>
    <m/>
    <m/>
    <m/>
    <x v="51"/>
    <x v="3"/>
    <s v="Brazil"/>
    <x v="50"/>
    <n v="0"/>
  </r>
  <r>
    <s v="INCREMENTAL"/>
    <s v="Media"/>
    <m/>
    <m/>
    <m/>
    <m/>
    <x v="52"/>
    <x v="0"/>
    <s v="Brazil"/>
    <x v="50"/>
    <n v="0"/>
  </r>
  <r>
    <s v="INCREMENTAL"/>
    <s v="Media"/>
    <m/>
    <m/>
    <m/>
    <m/>
    <x v="52"/>
    <x v="1"/>
    <s v="Brazil"/>
    <x v="50"/>
    <n v="0"/>
  </r>
  <r>
    <s v="INCREMENTAL"/>
    <s v="Media"/>
    <m/>
    <m/>
    <m/>
    <m/>
    <x v="52"/>
    <x v="2"/>
    <s v="Brazil"/>
    <x v="50"/>
    <n v="0"/>
  </r>
  <r>
    <s v="INCREMENTAL"/>
    <s v="Media"/>
    <m/>
    <m/>
    <m/>
    <m/>
    <x v="52"/>
    <x v="3"/>
    <s v="Brazil"/>
    <x v="50"/>
    <n v="0"/>
  </r>
  <r>
    <s v="BASE"/>
    <s v="BaseLine"/>
    <m/>
    <m/>
    <m/>
    <m/>
    <x v="53"/>
    <x v="0"/>
    <s v="Brazil"/>
    <x v="50"/>
    <n v="-106.896217564167"/>
  </r>
  <r>
    <s v="BASE"/>
    <s v="BaseLine"/>
    <m/>
    <m/>
    <m/>
    <m/>
    <x v="53"/>
    <x v="1"/>
    <s v="Brazil"/>
    <x v="50"/>
    <n v="-78.280676091196398"/>
  </r>
  <r>
    <s v="BASE"/>
    <s v="BaseLine"/>
    <m/>
    <m/>
    <m/>
    <m/>
    <x v="53"/>
    <x v="2"/>
    <s v="Brazil"/>
    <x v="50"/>
    <n v="-146.06866894502201"/>
  </r>
  <r>
    <s v="BASE"/>
    <s v="BaseLine"/>
    <m/>
    <m/>
    <m/>
    <m/>
    <x v="53"/>
    <x v="3"/>
    <s v="Brazil"/>
    <x v="50"/>
    <n v="-77.324862227164999"/>
  </r>
  <r>
    <s v="BASE"/>
    <s v="BaseLine"/>
    <m/>
    <m/>
    <m/>
    <m/>
    <x v="54"/>
    <x v="0"/>
    <s v="Brazil"/>
    <x v="50"/>
    <n v="-501.453688414807"/>
  </r>
  <r>
    <s v="BASE"/>
    <s v="BaseLine"/>
    <m/>
    <m/>
    <m/>
    <m/>
    <x v="54"/>
    <x v="1"/>
    <s v="Brazil"/>
    <x v="50"/>
    <n v="-2502.9526936325301"/>
  </r>
  <r>
    <s v="BASE"/>
    <s v="BaseLine"/>
    <m/>
    <m/>
    <m/>
    <m/>
    <x v="54"/>
    <x v="2"/>
    <s v="Brazil"/>
    <x v="50"/>
    <n v="-2716.5267485580298"/>
  </r>
  <r>
    <s v="BASE"/>
    <s v="BaseLine"/>
    <m/>
    <m/>
    <m/>
    <m/>
    <x v="54"/>
    <x v="3"/>
    <s v="Brazil"/>
    <x v="50"/>
    <n v="-484.24920047193399"/>
  </r>
  <r>
    <s v="INCREMENTAL"/>
    <s v="Media"/>
    <m/>
    <m/>
    <m/>
    <m/>
    <x v="0"/>
    <x v="0"/>
    <s v="Brazil"/>
    <x v="51"/>
    <n v="0"/>
  </r>
  <r>
    <s v="INCREMENTAL"/>
    <s v="Media"/>
    <m/>
    <m/>
    <m/>
    <m/>
    <x v="0"/>
    <x v="1"/>
    <s v="Brazil"/>
    <x v="51"/>
    <n v="0"/>
  </r>
  <r>
    <s v="INCREMENTAL"/>
    <s v="Media"/>
    <m/>
    <m/>
    <m/>
    <m/>
    <x v="0"/>
    <x v="2"/>
    <s v="Brazil"/>
    <x v="51"/>
    <n v="0"/>
  </r>
  <r>
    <s v="INCREMENTAL"/>
    <s v="Media"/>
    <m/>
    <m/>
    <m/>
    <m/>
    <x v="0"/>
    <x v="3"/>
    <s v="Brazil"/>
    <x v="51"/>
    <n v="0"/>
  </r>
  <r>
    <s v="INCREMENTAL"/>
    <s v="Media"/>
    <m/>
    <m/>
    <m/>
    <m/>
    <x v="1"/>
    <x v="0"/>
    <s v="Brazil"/>
    <x v="51"/>
    <n v="0"/>
  </r>
  <r>
    <s v="INCREMENTAL"/>
    <s v="Media"/>
    <m/>
    <m/>
    <m/>
    <m/>
    <x v="1"/>
    <x v="1"/>
    <s v="Brazil"/>
    <x v="51"/>
    <n v="0"/>
  </r>
  <r>
    <s v="INCREMENTAL"/>
    <s v="Media"/>
    <m/>
    <m/>
    <m/>
    <m/>
    <x v="1"/>
    <x v="2"/>
    <s v="Brazil"/>
    <x v="51"/>
    <n v="0"/>
  </r>
  <r>
    <s v="INCREMENTAL"/>
    <s v="Media"/>
    <m/>
    <m/>
    <m/>
    <m/>
    <x v="1"/>
    <x v="3"/>
    <s v="Brazil"/>
    <x v="51"/>
    <n v="0"/>
  </r>
  <r>
    <s v="INCREMENTAL"/>
    <s v="Media"/>
    <m/>
    <m/>
    <m/>
    <m/>
    <x v="2"/>
    <x v="0"/>
    <s v="Brazil"/>
    <x v="51"/>
    <n v="0"/>
  </r>
  <r>
    <s v="INCREMENTAL"/>
    <s v="Media"/>
    <m/>
    <m/>
    <m/>
    <m/>
    <x v="2"/>
    <x v="1"/>
    <s v="Brazil"/>
    <x v="51"/>
    <n v="0"/>
  </r>
  <r>
    <s v="INCREMENTAL"/>
    <s v="Media"/>
    <m/>
    <m/>
    <m/>
    <m/>
    <x v="2"/>
    <x v="2"/>
    <s v="Brazil"/>
    <x v="51"/>
    <n v="0"/>
  </r>
  <r>
    <s v="INCREMENTAL"/>
    <s v="Media"/>
    <m/>
    <m/>
    <m/>
    <m/>
    <x v="2"/>
    <x v="3"/>
    <s v="Brazil"/>
    <x v="51"/>
    <n v="0"/>
  </r>
  <r>
    <s v="BASE"/>
    <s v="BaseLine"/>
    <m/>
    <m/>
    <m/>
    <m/>
    <x v="3"/>
    <x v="0"/>
    <s v="Brazil"/>
    <x v="51"/>
    <n v="0"/>
  </r>
  <r>
    <s v="BASE"/>
    <s v="BaseLine"/>
    <m/>
    <m/>
    <m/>
    <m/>
    <x v="3"/>
    <x v="1"/>
    <s v="Brazil"/>
    <x v="51"/>
    <n v="0"/>
  </r>
  <r>
    <s v="BASE"/>
    <s v="BaseLine"/>
    <m/>
    <m/>
    <m/>
    <m/>
    <x v="3"/>
    <x v="2"/>
    <s v="Brazil"/>
    <x v="51"/>
    <n v="0"/>
  </r>
  <r>
    <s v="BASE"/>
    <s v="BaseLine"/>
    <m/>
    <m/>
    <m/>
    <m/>
    <x v="3"/>
    <x v="3"/>
    <s v="Brazil"/>
    <x v="51"/>
    <n v="0"/>
  </r>
  <r>
    <s v="BASE"/>
    <s v="BaseLine"/>
    <m/>
    <m/>
    <m/>
    <m/>
    <x v="4"/>
    <x v="0"/>
    <s v="Brazil"/>
    <x v="51"/>
    <n v="0"/>
  </r>
  <r>
    <s v="BASE"/>
    <s v="BaseLine"/>
    <m/>
    <m/>
    <m/>
    <m/>
    <x v="4"/>
    <x v="1"/>
    <s v="Brazil"/>
    <x v="51"/>
    <n v="0"/>
  </r>
  <r>
    <s v="BASE"/>
    <s v="BaseLine"/>
    <m/>
    <m/>
    <m/>
    <m/>
    <x v="4"/>
    <x v="2"/>
    <s v="Brazil"/>
    <x v="51"/>
    <n v="0"/>
  </r>
  <r>
    <s v="BASE"/>
    <s v="BaseLine"/>
    <m/>
    <m/>
    <m/>
    <m/>
    <x v="4"/>
    <x v="3"/>
    <s v="Brazil"/>
    <x v="51"/>
    <n v="0"/>
  </r>
  <r>
    <s v="BASE"/>
    <s v="BaseLine"/>
    <m/>
    <m/>
    <m/>
    <m/>
    <x v="5"/>
    <x v="0"/>
    <s v="Brazil"/>
    <x v="51"/>
    <n v="0"/>
  </r>
  <r>
    <s v="BASE"/>
    <s v="BaseLine"/>
    <m/>
    <m/>
    <m/>
    <m/>
    <x v="5"/>
    <x v="1"/>
    <s v="Brazil"/>
    <x v="51"/>
    <n v="0"/>
  </r>
  <r>
    <s v="BASE"/>
    <s v="BaseLine"/>
    <m/>
    <m/>
    <m/>
    <m/>
    <x v="5"/>
    <x v="2"/>
    <s v="Brazil"/>
    <x v="51"/>
    <n v="0"/>
  </r>
  <r>
    <s v="BASE"/>
    <s v="BaseLine"/>
    <m/>
    <m/>
    <m/>
    <m/>
    <x v="5"/>
    <x v="3"/>
    <s v="Brazil"/>
    <x v="51"/>
    <n v="0"/>
  </r>
  <r>
    <s v="BASE"/>
    <s v="BaseLine"/>
    <m/>
    <m/>
    <m/>
    <m/>
    <x v="6"/>
    <x v="0"/>
    <s v="Brazil"/>
    <x v="51"/>
    <n v="0"/>
  </r>
  <r>
    <s v="BASE"/>
    <s v="BaseLine"/>
    <m/>
    <m/>
    <m/>
    <m/>
    <x v="6"/>
    <x v="1"/>
    <s v="Brazil"/>
    <x v="51"/>
    <n v="0"/>
  </r>
  <r>
    <s v="BASE"/>
    <s v="BaseLine"/>
    <m/>
    <m/>
    <m/>
    <m/>
    <x v="6"/>
    <x v="2"/>
    <s v="Brazil"/>
    <x v="51"/>
    <n v="0"/>
  </r>
  <r>
    <s v="BASE"/>
    <s v="BaseLine"/>
    <m/>
    <m/>
    <m/>
    <m/>
    <x v="6"/>
    <x v="3"/>
    <s v="Brazil"/>
    <x v="51"/>
    <n v="0"/>
  </r>
  <r>
    <s v="BASE"/>
    <s v="BaseLine"/>
    <m/>
    <m/>
    <m/>
    <m/>
    <x v="7"/>
    <x v="0"/>
    <s v="Brazil"/>
    <x v="51"/>
    <n v="0"/>
  </r>
  <r>
    <s v="BASE"/>
    <s v="BaseLine"/>
    <m/>
    <m/>
    <m/>
    <m/>
    <x v="7"/>
    <x v="1"/>
    <s v="Brazil"/>
    <x v="51"/>
    <n v="0"/>
  </r>
  <r>
    <s v="BASE"/>
    <s v="BaseLine"/>
    <m/>
    <m/>
    <m/>
    <m/>
    <x v="7"/>
    <x v="2"/>
    <s v="Brazil"/>
    <x v="51"/>
    <n v="0"/>
  </r>
  <r>
    <s v="BASE"/>
    <s v="BaseLine"/>
    <m/>
    <m/>
    <m/>
    <m/>
    <x v="7"/>
    <x v="3"/>
    <s v="Brazil"/>
    <x v="51"/>
    <n v="0"/>
  </r>
  <r>
    <s v="BASE"/>
    <s v="BaseLine"/>
    <m/>
    <m/>
    <m/>
    <m/>
    <x v="8"/>
    <x v="0"/>
    <s v="Brazil"/>
    <x v="51"/>
    <n v="1255.6199575809501"/>
  </r>
  <r>
    <s v="BASE"/>
    <s v="BaseLine"/>
    <m/>
    <m/>
    <m/>
    <m/>
    <x v="8"/>
    <x v="1"/>
    <s v="Brazil"/>
    <x v="51"/>
    <n v="0"/>
  </r>
  <r>
    <s v="BASE"/>
    <s v="BaseLine"/>
    <m/>
    <m/>
    <m/>
    <m/>
    <x v="8"/>
    <x v="2"/>
    <s v="Brazil"/>
    <x v="51"/>
    <n v="0"/>
  </r>
  <r>
    <s v="BASE"/>
    <s v="BaseLine"/>
    <m/>
    <m/>
    <m/>
    <m/>
    <x v="8"/>
    <x v="3"/>
    <s v="Brazil"/>
    <x v="51"/>
    <n v="0"/>
  </r>
  <r>
    <s v="INCREMENTAL"/>
    <s v="Media"/>
    <m/>
    <m/>
    <m/>
    <m/>
    <x v="9"/>
    <x v="0"/>
    <s v="Brazil"/>
    <x v="51"/>
    <n v="0"/>
  </r>
  <r>
    <s v="INCREMENTAL"/>
    <s v="Media"/>
    <m/>
    <m/>
    <m/>
    <m/>
    <x v="9"/>
    <x v="1"/>
    <s v="Brazil"/>
    <x v="51"/>
    <n v="0"/>
  </r>
  <r>
    <s v="INCREMENTAL"/>
    <s v="Media"/>
    <m/>
    <m/>
    <m/>
    <m/>
    <x v="9"/>
    <x v="2"/>
    <s v="Brazil"/>
    <x v="51"/>
    <n v="0"/>
  </r>
  <r>
    <s v="INCREMENTAL"/>
    <s v="Media"/>
    <m/>
    <m/>
    <m/>
    <m/>
    <x v="9"/>
    <x v="3"/>
    <s v="Brazil"/>
    <x v="51"/>
    <n v="0"/>
  </r>
  <r>
    <s v="BASE"/>
    <s v="Price"/>
    <m/>
    <m/>
    <m/>
    <m/>
    <x v="10"/>
    <x v="0"/>
    <s v="Brazil"/>
    <x v="51"/>
    <n v="-1314.0128474632199"/>
  </r>
  <r>
    <s v="BASE"/>
    <s v="Price"/>
    <m/>
    <m/>
    <m/>
    <m/>
    <x v="10"/>
    <x v="1"/>
    <s v="Brazil"/>
    <x v="51"/>
    <n v="0"/>
  </r>
  <r>
    <s v="BASE"/>
    <s v="Price"/>
    <m/>
    <m/>
    <m/>
    <m/>
    <x v="10"/>
    <x v="2"/>
    <s v="Brazil"/>
    <x v="51"/>
    <n v="0"/>
  </r>
  <r>
    <s v="BASE"/>
    <s v="Price"/>
    <m/>
    <m/>
    <m/>
    <m/>
    <x v="10"/>
    <x v="3"/>
    <s v="Brazil"/>
    <x v="51"/>
    <n v="0"/>
  </r>
  <r>
    <s v="BASE"/>
    <s v="Price"/>
    <m/>
    <m/>
    <m/>
    <m/>
    <x v="11"/>
    <x v="0"/>
    <s v="Brazil"/>
    <x v="51"/>
    <n v="0"/>
  </r>
  <r>
    <s v="BASE"/>
    <s v="Price"/>
    <m/>
    <m/>
    <m/>
    <m/>
    <x v="11"/>
    <x v="1"/>
    <s v="Brazil"/>
    <x v="51"/>
    <n v="0"/>
  </r>
  <r>
    <s v="BASE"/>
    <s v="Price"/>
    <m/>
    <m/>
    <m/>
    <m/>
    <x v="11"/>
    <x v="2"/>
    <s v="Brazil"/>
    <x v="51"/>
    <n v="0"/>
  </r>
  <r>
    <s v="BASE"/>
    <s v="Price"/>
    <m/>
    <m/>
    <m/>
    <m/>
    <x v="11"/>
    <x v="3"/>
    <s v="Brazil"/>
    <x v="51"/>
    <n v="0"/>
  </r>
  <r>
    <s v="BASE"/>
    <s v="BaseLine"/>
    <m/>
    <m/>
    <m/>
    <m/>
    <x v="12"/>
    <x v="0"/>
    <s v="Brazil"/>
    <x v="51"/>
    <n v="398.95105294257002"/>
  </r>
  <r>
    <s v="BASE"/>
    <s v="BaseLine"/>
    <m/>
    <m/>
    <m/>
    <m/>
    <x v="12"/>
    <x v="1"/>
    <s v="Brazil"/>
    <x v="51"/>
    <n v="719.21213248675804"/>
  </r>
  <r>
    <s v="BASE"/>
    <s v="BaseLine"/>
    <m/>
    <m/>
    <m/>
    <m/>
    <x v="12"/>
    <x v="2"/>
    <s v="Brazil"/>
    <x v="51"/>
    <n v="881.71748445924197"/>
  </r>
  <r>
    <s v="BASE"/>
    <s v="BaseLine"/>
    <m/>
    <m/>
    <m/>
    <m/>
    <x v="12"/>
    <x v="3"/>
    <s v="Brazil"/>
    <x v="51"/>
    <n v="23.353251394515901"/>
  </r>
  <r>
    <s v="INCREMENTAL"/>
    <s v="Media"/>
    <m/>
    <m/>
    <m/>
    <m/>
    <x v="13"/>
    <x v="0"/>
    <s v="Brazil"/>
    <x v="51"/>
    <n v="271.08856415406098"/>
  </r>
  <r>
    <s v="INCREMENTAL"/>
    <s v="Media"/>
    <m/>
    <m/>
    <m/>
    <m/>
    <x v="13"/>
    <x v="1"/>
    <s v="Brazil"/>
    <x v="51"/>
    <n v="335.82446078870902"/>
  </r>
  <r>
    <s v="INCREMENTAL"/>
    <s v="Media"/>
    <m/>
    <m/>
    <m/>
    <m/>
    <x v="13"/>
    <x v="2"/>
    <s v="Brazil"/>
    <x v="51"/>
    <n v="298.49328856082502"/>
  </r>
  <r>
    <s v="INCREMENTAL"/>
    <s v="Media"/>
    <m/>
    <m/>
    <m/>
    <m/>
    <x v="13"/>
    <x v="3"/>
    <s v="Brazil"/>
    <x v="51"/>
    <n v="0"/>
  </r>
  <r>
    <s v="INCREMENTAL"/>
    <s v="Media"/>
    <m/>
    <m/>
    <m/>
    <m/>
    <x v="14"/>
    <x v="0"/>
    <s v="Brazil"/>
    <x v="51"/>
    <n v="0"/>
  </r>
  <r>
    <s v="INCREMENTAL"/>
    <s v="Media"/>
    <m/>
    <m/>
    <m/>
    <m/>
    <x v="14"/>
    <x v="1"/>
    <s v="Brazil"/>
    <x v="51"/>
    <n v="0"/>
  </r>
  <r>
    <s v="INCREMENTAL"/>
    <s v="Media"/>
    <m/>
    <m/>
    <m/>
    <m/>
    <x v="14"/>
    <x v="2"/>
    <s v="Brazil"/>
    <x v="51"/>
    <n v="0"/>
  </r>
  <r>
    <s v="INCREMENTAL"/>
    <s v="Media"/>
    <m/>
    <m/>
    <m/>
    <m/>
    <x v="14"/>
    <x v="3"/>
    <s v="Brazil"/>
    <x v="51"/>
    <n v="0"/>
  </r>
  <r>
    <s v="INCREMENTAL"/>
    <s v="Media"/>
    <m/>
    <m/>
    <m/>
    <m/>
    <x v="15"/>
    <x v="0"/>
    <s v="Brazil"/>
    <x v="51"/>
    <n v="8.03708963120636"/>
  </r>
  <r>
    <s v="INCREMENTAL"/>
    <s v="Media"/>
    <m/>
    <m/>
    <m/>
    <m/>
    <x v="15"/>
    <x v="1"/>
    <s v="Brazil"/>
    <x v="51"/>
    <n v="7.4375521565188203"/>
  </r>
  <r>
    <s v="INCREMENTAL"/>
    <s v="Media"/>
    <m/>
    <m/>
    <m/>
    <m/>
    <x v="15"/>
    <x v="2"/>
    <s v="Brazil"/>
    <x v="51"/>
    <n v="5.0737729065344404"/>
  </r>
  <r>
    <s v="INCREMENTAL"/>
    <s v="Media"/>
    <m/>
    <m/>
    <m/>
    <m/>
    <x v="15"/>
    <x v="3"/>
    <s v="Brazil"/>
    <x v="51"/>
    <n v="0"/>
  </r>
  <r>
    <s v="INCREMENTAL"/>
    <s v="Media"/>
    <m/>
    <m/>
    <m/>
    <m/>
    <x v="16"/>
    <x v="0"/>
    <s v="Brazil"/>
    <x v="51"/>
    <n v="0"/>
  </r>
  <r>
    <s v="INCREMENTAL"/>
    <s v="Media"/>
    <m/>
    <m/>
    <m/>
    <m/>
    <x v="16"/>
    <x v="1"/>
    <s v="Brazil"/>
    <x v="51"/>
    <n v="0"/>
  </r>
  <r>
    <s v="INCREMENTAL"/>
    <s v="Media"/>
    <m/>
    <m/>
    <m/>
    <m/>
    <x v="16"/>
    <x v="2"/>
    <s v="Brazil"/>
    <x v="51"/>
    <n v="0"/>
  </r>
  <r>
    <s v="INCREMENTAL"/>
    <s v="Media"/>
    <m/>
    <m/>
    <m/>
    <m/>
    <x v="16"/>
    <x v="3"/>
    <s v="Brazil"/>
    <x v="51"/>
    <n v="0"/>
  </r>
  <r>
    <s v="INCREMENTAL"/>
    <s v="Media"/>
    <m/>
    <m/>
    <m/>
    <m/>
    <x v="17"/>
    <x v="0"/>
    <s v="Brazil"/>
    <x v="51"/>
    <n v="651.98192198166805"/>
  </r>
  <r>
    <s v="INCREMENTAL"/>
    <s v="Media"/>
    <m/>
    <m/>
    <m/>
    <m/>
    <x v="17"/>
    <x v="1"/>
    <s v="Brazil"/>
    <x v="51"/>
    <n v="399.76953770863901"/>
  </r>
  <r>
    <s v="INCREMENTAL"/>
    <s v="Media"/>
    <m/>
    <m/>
    <m/>
    <m/>
    <x v="17"/>
    <x v="2"/>
    <s v="Brazil"/>
    <x v="51"/>
    <n v="401.23089925461397"/>
  </r>
  <r>
    <s v="INCREMENTAL"/>
    <s v="Media"/>
    <m/>
    <m/>
    <m/>
    <m/>
    <x v="17"/>
    <x v="3"/>
    <s v="Brazil"/>
    <x v="51"/>
    <n v="0"/>
  </r>
  <r>
    <s v="INCREMENTAL"/>
    <s v="Media"/>
    <m/>
    <m/>
    <m/>
    <m/>
    <x v="18"/>
    <x v="0"/>
    <s v="Brazil"/>
    <x v="51"/>
    <n v="0"/>
  </r>
  <r>
    <s v="INCREMENTAL"/>
    <s v="Media"/>
    <m/>
    <m/>
    <m/>
    <m/>
    <x v="18"/>
    <x v="1"/>
    <s v="Brazil"/>
    <x v="51"/>
    <n v="0"/>
  </r>
  <r>
    <s v="INCREMENTAL"/>
    <s v="Media"/>
    <m/>
    <m/>
    <m/>
    <m/>
    <x v="18"/>
    <x v="2"/>
    <s v="Brazil"/>
    <x v="51"/>
    <n v="0"/>
  </r>
  <r>
    <s v="INCREMENTAL"/>
    <s v="Media"/>
    <m/>
    <m/>
    <m/>
    <m/>
    <x v="18"/>
    <x v="3"/>
    <s v="Brazil"/>
    <x v="51"/>
    <n v="0"/>
  </r>
  <r>
    <s v="INCREMENTAL"/>
    <s v="Media"/>
    <m/>
    <m/>
    <m/>
    <m/>
    <x v="19"/>
    <x v="0"/>
    <s v="Brazil"/>
    <x v="51"/>
    <n v="39.806723763531302"/>
  </r>
  <r>
    <s v="INCREMENTAL"/>
    <s v="Media"/>
    <m/>
    <m/>
    <m/>
    <m/>
    <x v="19"/>
    <x v="1"/>
    <s v="Brazil"/>
    <x v="51"/>
    <n v="45.2651772425586"/>
  </r>
  <r>
    <s v="INCREMENTAL"/>
    <s v="Media"/>
    <m/>
    <m/>
    <m/>
    <m/>
    <x v="19"/>
    <x v="2"/>
    <s v="Brazil"/>
    <x v="51"/>
    <n v="42.684270586245098"/>
  </r>
  <r>
    <s v="INCREMENTAL"/>
    <s v="Media"/>
    <m/>
    <m/>
    <m/>
    <m/>
    <x v="19"/>
    <x v="3"/>
    <s v="Brazil"/>
    <x v="51"/>
    <n v="0"/>
  </r>
  <r>
    <s v="INCREMENTAL"/>
    <s v="Media"/>
    <m/>
    <m/>
    <m/>
    <m/>
    <x v="20"/>
    <x v="0"/>
    <s v="Brazil"/>
    <x v="51"/>
    <n v="0"/>
  </r>
  <r>
    <s v="INCREMENTAL"/>
    <s v="Media"/>
    <m/>
    <m/>
    <m/>
    <m/>
    <x v="20"/>
    <x v="1"/>
    <s v="Brazil"/>
    <x v="51"/>
    <n v="0"/>
  </r>
  <r>
    <s v="INCREMENTAL"/>
    <s v="Media"/>
    <m/>
    <m/>
    <m/>
    <m/>
    <x v="20"/>
    <x v="2"/>
    <s v="Brazil"/>
    <x v="51"/>
    <n v="0"/>
  </r>
  <r>
    <s v="INCREMENTAL"/>
    <s v="Media"/>
    <m/>
    <m/>
    <m/>
    <m/>
    <x v="20"/>
    <x v="3"/>
    <s v="Brazil"/>
    <x v="51"/>
    <n v="0"/>
  </r>
  <r>
    <s v="INCREMENTAL"/>
    <s v="Media"/>
    <m/>
    <m/>
    <m/>
    <m/>
    <x v="21"/>
    <x v="0"/>
    <s v="Brazil"/>
    <x v="51"/>
    <n v="126.973362916282"/>
  </r>
  <r>
    <s v="INCREMENTAL"/>
    <s v="Media"/>
    <m/>
    <m/>
    <m/>
    <m/>
    <x v="21"/>
    <x v="1"/>
    <s v="Brazil"/>
    <x v="51"/>
    <n v="124.00908869163401"/>
  </r>
  <r>
    <s v="INCREMENTAL"/>
    <s v="Media"/>
    <m/>
    <m/>
    <m/>
    <m/>
    <x v="21"/>
    <x v="2"/>
    <s v="Brazil"/>
    <x v="51"/>
    <n v="117.63648372769801"/>
  </r>
  <r>
    <s v="INCREMENTAL"/>
    <s v="Media"/>
    <m/>
    <m/>
    <m/>
    <m/>
    <x v="21"/>
    <x v="3"/>
    <s v="Brazil"/>
    <x v="51"/>
    <n v="0"/>
  </r>
  <r>
    <s v="INCREMENTAL"/>
    <s v="Media"/>
    <m/>
    <m/>
    <m/>
    <m/>
    <x v="22"/>
    <x v="0"/>
    <s v="Brazil"/>
    <x v="51"/>
    <n v="0"/>
  </r>
  <r>
    <s v="INCREMENTAL"/>
    <s v="Media"/>
    <m/>
    <m/>
    <m/>
    <m/>
    <x v="22"/>
    <x v="1"/>
    <s v="Brazil"/>
    <x v="51"/>
    <n v="0"/>
  </r>
  <r>
    <s v="INCREMENTAL"/>
    <s v="Media"/>
    <m/>
    <m/>
    <m/>
    <m/>
    <x v="22"/>
    <x v="2"/>
    <s v="Brazil"/>
    <x v="51"/>
    <n v="0"/>
  </r>
  <r>
    <s v="INCREMENTAL"/>
    <s v="Media"/>
    <m/>
    <m/>
    <m/>
    <m/>
    <x v="22"/>
    <x v="3"/>
    <s v="Brazil"/>
    <x v="51"/>
    <n v="0"/>
  </r>
  <r>
    <s v="INCREMENTAL"/>
    <s v="Media"/>
    <m/>
    <m/>
    <m/>
    <m/>
    <x v="23"/>
    <x v="0"/>
    <s v="Brazil"/>
    <x v="51"/>
    <n v="0"/>
  </r>
  <r>
    <s v="INCREMENTAL"/>
    <s v="Media"/>
    <m/>
    <m/>
    <m/>
    <m/>
    <x v="23"/>
    <x v="1"/>
    <s v="Brazil"/>
    <x v="51"/>
    <n v="0"/>
  </r>
  <r>
    <s v="INCREMENTAL"/>
    <s v="Media"/>
    <m/>
    <m/>
    <m/>
    <m/>
    <x v="23"/>
    <x v="2"/>
    <s v="Brazil"/>
    <x v="51"/>
    <n v="0"/>
  </r>
  <r>
    <s v="INCREMENTAL"/>
    <s v="Media"/>
    <m/>
    <m/>
    <m/>
    <m/>
    <x v="23"/>
    <x v="3"/>
    <s v="Brazil"/>
    <x v="51"/>
    <n v="0"/>
  </r>
  <r>
    <s v="INCREMENTAL"/>
    <s v="Media"/>
    <m/>
    <m/>
    <m/>
    <m/>
    <x v="24"/>
    <x v="0"/>
    <s v="Brazil"/>
    <x v="51"/>
    <n v="0"/>
  </r>
  <r>
    <s v="INCREMENTAL"/>
    <s v="Media"/>
    <m/>
    <m/>
    <m/>
    <m/>
    <x v="24"/>
    <x v="1"/>
    <s v="Brazil"/>
    <x v="51"/>
    <n v="2.8348445459337102"/>
  </r>
  <r>
    <s v="INCREMENTAL"/>
    <s v="Media"/>
    <m/>
    <m/>
    <m/>
    <m/>
    <x v="24"/>
    <x v="2"/>
    <s v="Brazil"/>
    <x v="51"/>
    <n v="0"/>
  </r>
  <r>
    <s v="INCREMENTAL"/>
    <s v="Media"/>
    <m/>
    <m/>
    <m/>
    <m/>
    <x v="24"/>
    <x v="3"/>
    <s v="Brazil"/>
    <x v="51"/>
    <n v="0"/>
  </r>
  <r>
    <s v="BASE"/>
    <s v="BaseLine"/>
    <m/>
    <m/>
    <m/>
    <m/>
    <x v="25"/>
    <x v="0"/>
    <s v="Brazil"/>
    <x v="51"/>
    <n v="0"/>
  </r>
  <r>
    <s v="BASE"/>
    <s v="BaseLine"/>
    <m/>
    <m/>
    <m/>
    <m/>
    <x v="25"/>
    <x v="1"/>
    <s v="Brazil"/>
    <x v="51"/>
    <n v="508.17482956851399"/>
  </r>
  <r>
    <s v="BASE"/>
    <s v="BaseLine"/>
    <m/>
    <m/>
    <m/>
    <m/>
    <x v="25"/>
    <x v="2"/>
    <s v="Brazil"/>
    <x v="51"/>
    <n v="0"/>
  </r>
  <r>
    <s v="BASE"/>
    <s v="BaseLine"/>
    <m/>
    <m/>
    <m/>
    <m/>
    <x v="25"/>
    <x v="3"/>
    <s v="Brazil"/>
    <x v="51"/>
    <n v="0"/>
  </r>
  <r>
    <s v="BASE"/>
    <s v="BaseLine"/>
    <m/>
    <m/>
    <m/>
    <m/>
    <x v="26"/>
    <x v="0"/>
    <s v="Brazil"/>
    <x v="51"/>
    <n v="0"/>
  </r>
  <r>
    <s v="BASE"/>
    <s v="BaseLine"/>
    <m/>
    <m/>
    <m/>
    <m/>
    <x v="26"/>
    <x v="1"/>
    <s v="Brazil"/>
    <x v="51"/>
    <n v="0"/>
  </r>
  <r>
    <s v="BASE"/>
    <s v="BaseLine"/>
    <m/>
    <m/>
    <m/>
    <m/>
    <x v="26"/>
    <x v="2"/>
    <s v="Brazil"/>
    <x v="51"/>
    <n v="0"/>
  </r>
  <r>
    <s v="BASE"/>
    <s v="BaseLine"/>
    <m/>
    <m/>
    <m/>
    <m/>
    <x v="26"/>
    <x v="3"/>
    <s v="Brazil"/>
    <x v="51"/>
    <n v="0"/>
  </r>
  <r>
    <s v="INCREMENTAL"/>
    <s v="Media"/>
    <m/>
    <m/>
    <m/>
    <m/>
    <x v="27"/>
    <x v="0"/>
    <s v="Brazil"/>
    <x v="51"/>
    <n v="0"/>
  </r>
  <r>
    <s v="INCREMENTAL"/>
    <s v="Media"/>
    <m/>
    <m/>
    <m/>
    <m/>
    <x v="27"/>
    <x v="1"/>
    <s v="Brazil"/>
    <x v="51"/>
    <n v="0"/>
  </r>
  <r>
    <s v="INCREMENTAL"/>
    <s v="Media"/>
    <m/>
    <m/>
    <m/>
    <m/>
    <x v="27"/>
    <x v="2"/>
    <s v="Brazil"/>
    <x v="51"/>
    <n v="0"/>
  </r>
  <r>
    <s v="INCREMENTAL"/>
    <s v="Media"/>
    <m/>
    <m/>
    <m/>
    <m/>
    <x v="27"/>
    <x v="3"/>
    <s v="Brazil"/>
    <x v="51"/>
    <n v="0"/>
  </r>
  <r>
    <s v="INCREMENTAL"/>
    <s v="Media"/>
    <m/>
    <m/>
    <m/>
    <m/>
    <x v="28"/>
    <x v="0"/>
    <s v="Brazil"/>
    <x v="51"/>
    <n v="0"/>
  </r>
  <r>
    <s v="INCREMENTAL"/>
    <s v="Media"/>
    <m/>
    <m/>
    <m/>
    <m/>
    <x v="28"/>
    <x v="1"/>
    <s v="Brazil"/>
    <x v="51"/>
    <n v="0"/>
  </r>
  <r>
    <s v="INCREMENTAL"/>
    <s v="Media"/>
    <m/>
    <m/>
    <m/>
    <m/>
    <x v="28"/>
    <x v="2"/>
    <s v="Brazil"/>
    <x v="51"/>
    <n v="0"/>
  </r>
  <r>
    <s v="INCREMENTAL"/>
    <s v="Media"/>
    <m/>
    <m/>
    <m/>
    <m/>
    <x v="28"/>
    <x v="3"/>
    <s v="Brazil"/>
    <x v="51"/>
    <n v="0"/>
  </r>
  <r>
    <s v="BASE"/>
    <s v="BaseLine"/>
    <m/>
    <m/>
    <m/>
    <m/>
    <x v="29"/>
    <x v="0"/>
    <s v="Brazil"/>
    <x v="51"/>
    <n v="0"/>
  </r>
  <r>
    <s v="BASE"/>
    <s v="BaseLine"/>
    <m/>
    <m/>
    <m/>
    <m/>
    <x v="29"/>
    <x v="1"/>
    <s v="Brazil"/>
    <x v="51"/>
    <n v="646.83468896439194"/>
  </r>
  <r>
    <s v="BASE"/>
    <s v="BaseLine"/>
    <m/>
    <m/>
    <m/>
    <m/>
    <x v="29"/>
    <x v="2"/>
    <s v="Brazil"/>
    <x v="51"/>
    <n v="0"/>
  </r>
  <r>
    <s v="BASE"/>
    <s v="BaseLine"/>
    <m/>
    <m/>
    <m/>
    <m/>
    <x v="29"/>
    <x v="3"/>
    <s v="Brazil"/>
    <x v="51"/>
    <n v="0"/>
  </r>
  <r>
    <s v="BASE"/>
    <s v="BaseLine"/>
    <m/>
    <m/>
    <m/>
    <m/>
    <x v="30"/>
    <x v="0"/>
    <s v="Brazil"/>
    <x v="51"/>
    <n v="0"/>
  </r>
  <r>
    <s v="BASE"/>
    <s v="BaseLine"/>
    <m/>
    <m/>
    <m/>
    <m/>
    <x v="30"/>
    <x v="1"/>
    <s v="Brazil"/>
    <x v="51"/>
    <n v="355.87439441580801"/>
  </r>
  <r>
    <s v="BASE"/>
    <s v="BaseLine"/>
    <m/>
    <m/>
    <m/>
    <m/>
    <x v="30"/>
    <x v="2"/>
    <s v="Brazil"/>
    <x v="51"/>
    <n v="0"/>
  </r>
  <r>
    <s v="BASE"/>
    <s v="BaseLine"/>
    <m/>
    <m/>
    <m/>
    <m/>
    <x v="30"/>
    <x v="3"/>
    <s v="Brazil"/>
    <x v="51"/>
    <n v="0"/>
  </r>
  <r>
    <s v="INCREMENTAL"/>
    <s v="Media"/>
    <m/>
    <m/>
    <m/>
    <m/>
    <x v="31"/>
    <x v="0"/>
    <s v="Brazil"/>
    <x v="51"/>
    <n v="0"/>
  </r>
  <r>
    <s v="INCREMENTAL"/>
    <s v="Media"/>
    <m/>
    <m/>
    <m/>
    <m/>
    <x v="31"/>
    <x v="1"/>
    <s v="Brazil"/>
    <x v="51"/>
    <n v="0"/>
  </r>
  <r>
    <s v="INCREMENTAL"/>
    <s v="Media"/>
    <m/>
    <m/>
    <m/>
    <m/>
    <x v="31"/>
    <x v="2"/>
    <s v="Brazil"/>
    <x v="51"/>
    <n v="0"/>
  </r>
  <r>
    <s v="INCREMENTAL"/>
    <s v="Media"/>
    <m/>
    <m/>
    <m/>
    <m/>
    <x v="31"/>
    <x v="3"/>
    <s v="Brazil"/>
    <x v="51"/>
    <n v="0"/>
  </r>
  <r>
    <m/>
    <m/>
    <m/>
    <m/>
    <m/>
    <m/>
    <x v="32"/>
    <x v="0"/>
    <s v="Brazil"/>
    <x v="51"/>
    <n v="1288.8368238743701"/>
  </r>
  <r>
    <m/>
    <m/>
    <m/>
    <m/>
    <m/>
    <m/>
    <x v="32"/>
    <x v="1"/>
    <s v="Brazil"/>
    <x v="51"/>
    <n v="943.82215052234096"/>
  </r>
  <r>
    <m/>
    <m/>
    <m/>
    <m/>
    <m/>
    <m/>
    <x v="32"/>
    <x v="2"/>
    <s v="Brazil"/>
    <x v="51"/>
    <n v="1761.1350863528301"/>
  </r>
  <r>
    <m/>
    <m/>
    <m/>
    <m/>
    <m/>
    <m/>
    <x v="32"/>
    <x v="3"/>
    <s v="Brazil"/>
    <x v="51"/>
    <n v="932.29799996955103"/>
  </r>
  <r>
    <s v="BASE"/>
    <s v="BaseLine"/>
    <m/>
    <m/>
    <m/>
    <m/>
    <x v="33"/>
    <x v="0"/>
    <s v="Brazil"/>
    <x v="51"/>
    <n v="-198.70965829245"/>
  </r>
  <r>
    <s v="BASE"/>
    <s v="BaseLine"/>
    <m/>
    <m/>
    <m/>
    <m/>
    <x v="33"/>
    <x v="1"/>
    <s v="Brazil"/>
    <x v="51"/>
    <n v="-540.91318946973104"/>
  </r>
  <r>
    <s v="BASE"/>
    <s v="BaseLine"/>
    <m/>
    <m/>
    <m/>
    <m/>
    <x v="33"/>
    <x v="2"/>
    <s v="Brazil"/>
    <x v="51"/>
    <n v="-270.04643204336998"/>
  </r>
  <r>
    <s v="BASE"/>
    <s v="BaseLine"/>
    <m/>
    <m/>
    <m/>
    <m/>
    <x v="33"/>
    <x v="3"/>
    <s v="Brazil"/>
    <x v="51"/>
    <n v="-168.66776269110801"/>
  </r>
  <r>
    <s v="BASE"/>
    <s v="BaseLine"/>
    <m/>
    <m/>
    <m/>
    <m/>
    <x v="34"/>
    <x v="0"/>
    <s v="Brazil"/>
    <x v="51"/>
    <n v="-289.70347787135"/>
  </r>
  <r>
    <s v="BASE"/>
    <s v="BaseLine"/>
    <m/>
    <m/>
    <m/>
    <m/>
    <x v="34"/>
    <x v="1"/>
    <s v="Brazil"/>
    <x v="51"/>
    <n v="-212.151417800421"/>
  </r>
  <r>
    <s v="BASE"/>
    <s v="BaseLine"/>
    <m/>
    <m/>
    <m/>
    <m/>
    <x v="34"/>
    <x v="2"/>
    <s v="Brazil"/>
    <x v="51"/>
    <n v="-395.86621833471702"/>
  </r>
  <r>
    <s v="BASE"/>
    <s v="BaseLine"/>
    <m/>
    <m/>
    <m/>
    <m/>
    <x v="34"/>
    <x v="3"/>
    <s v="Brazil"/>
    <x v="51"/>
    <n v="-209.56103053586401"/>
  </r>
  <r>
    <s v="BASE"/>
    <s v="BaseLine"/>
    <s v="NY"/>
    <m/>
    <m/>
    <m/>
    <x v="35"/>
    <x v="0"/>
    <s v="Brazil"/>
    <x v="51"/>
    <n v="0"/>
  </r>
  <r>
    <s v="BASE"/>
    <s v="BaseLine"/>
    <s v="NY"/>
    <m/>
    <m/>
    <m/>
    <x v="35"/>
    <x v="1"/>
    <s v="Brazil"/>
    <x v="51"/>
    <n v="200.368518970764"/>
  </r>
  <r>
    <s v="BASE"/>
    <s v="BaseLine"/>
    <s v="NY"/>
    <m/>
    <m/>
    <m/>
    <x v="35"/>
    <x v="2"/>
    <s v="Brazil"/>
    <x v="51"/>
    <n v="0"/>
  </r>
  <r>
    <s v="BASE"/>
    <s v="BaseLine"/>
    <s v="NY"/>
    <m/>
    <m/>
    <m/>
    <x v="35"/>
    <x v="3"/>
    <s v="Brazil"/>
    <x v="51"/>
    <n v="0"/>
  </r>
  <r>
    <s v="BASE"/>
    <s v="BaseLine"/>
    <s v="PL_Dummy"/>
    <m/>
    <m/>
    <m/>
    <x v="36"/>
    <x v="0"/>
    <s v="Brazil"/>
    <x v="51"/>
    <n v="0"/>
  </r>
  <r>
    <s v="BASE"/>
    <s v="BaseLine"/>
    <s v="PL_Dummy"/>
    <m/>
    <m/>
    <m/>
    <x v="36"/>
    <x v="1"/>
    <s v="Brazil"/>
    <x v="51"/>
    <n v="0"/>
  </r>
  <r>
    <s v="BASE"/>
    <s v="BaseLine"/>
    <s v="PL_Dummy"/>
    <m/>
    <m/>
    <m/>
    <x v="36"/>
    <x v="2"/>
    <s v="Brazil"/>
    <x v="51"/>
    <n v="0"/>
  </r>
  <r>
    <s v="BASE"/>
    <s v="BaseLine"/>
    <s v="PL_Dummy"/>
    <m/>
    <m/>
    <m/>
    <x v="36"/>
    <x v="3"/>
    <s v="Brazil"/>
    <x v="51"/>
    <n v="0"/>
  </r>
  <r>
    <s v="BASE"/>
    <s v="BaseLine"/>
    <s v="PL_Dummy"/>
    <m/>
    <m/>
    <m/>
    <x v="37"/>
    <x v="0"/>
    <s v="Brazil"/>
    <x v="51"/>
    <n v="0"/>
  </r>
  <r>
    <s v="BASE"/>
    <s v="BaseLine"/>
    <s v="PL_Dummy"/>
    <m/>
    <m/>
    <m/>
    <x v="37"/>
    <x v="1"/>
    <s v="Brazil"/>
    <x v="51"/>
    <n v="0"/>
  </r>
  <r>
    <s v="BASE"/>
    <s v="BaseLine"/>
    <s v="PL_Dummy"/>
    <m/>
    <m/>
    <m/>
    <x v="37"/>
    <x v="2"/>
    <s v="Brazil"/>
    <x v="51"/>
    <n v="0"/>
  </r>
  <r>
    <s v="BASE"/>
    <s v="BaseLine"/>
    <s v="PL_Dummy"/>
    <m/>
    <m/>
    <m/>
    <x v="37"/>
    <x v="3"/>
    <s v="Brazil"/>
    <x v="51"/>
    <n v="0"/>
  </r>
  <r>
    <s v="BASE"/>
    <s v="BaseLine"/>
    <m/>
    <m/>
    <m/>
    <m/>
    <x v="38"/>
    <x v="0"/>
    <s v="Brazil"/>
    <x v="51"/>
    <n v="0"/>
  </r>
  <r>
    <s v="BASE"/>
    <s v="BaseLine"/>
    <m/>
    <m/>
    <m/>
    <m/>
    <x v="38"/>
    <x v="1"/>
    <s v="Brazil"/>
    <x v="51"/>
    <n v="0"/>
  </r>
  <r>
    <s v="BASE"/>
    <s v="BaseLine"/>
    <m/>
    <m/>
    <m/>
    <m/>
    <x v="38"/>
    <x v="2"/>
    <s v="Brazil"/>
    <x v="51"/>
    <n v="0"/>
  </r>
  <r>
    <s v="BASE"/>
    <s v="BaseLine"/>
    <m/>
    <m/>
    <m/>
    <m/>
    <x v="38"/>
    <x v="3"/>
    <s v="Brazil"/>
    <x v="51"/>
    <n v="0"/>
  </r>
  <r>
    <s v="BASE"/>
    <s v="BaseLine"/>
    <m/>
    <m/>
    <m/>
    <m/>
    <x v="39"/>
    <x v="0"/>
    <s v="Brazil"/>
    <x v="51"/>
    <n v="0"/>
  </r>
  <r>
    <s v="BASE"/>
    <s v="BaseLine"/>
    <m/>
    <m/>
    <m/>
    <m/>
    <x v="39"/>
    <x v="1"/>
    <s v="Brazil"/>
    <x v="51"/>
    <n v="0"/>
  </r>
  <r>
    <s v="BASE"/>
    <s v="BaseLine"/>
    <m/>
    <m/>
    <m/>
    <m/>
    <x v="39"/>
    <x v="2"/>
    <s v="Brazil"/>
    <x v="51"/>
    <n v="0"/>
  </r>
  <r>
    <s v="BASE"/>
    <s v="BaseLine"/>
    <m/>
    <m/>
    <m/>
    <m/>
    <x v="39"/>
    <x v="3"/>
    <s v="Brazil"/>
    <x v="51"/>
    <n v="0"/>
  </r>
  <r>
    <s v="BASE"/>
    <s v="BaseLine"/>
    <s v="PL_Dummy"/>
    <m/>
    <m/>
    <m/>
    <x v="40"/>
    <x v="0"/>
    <s v="Brazil"/>
    <x v="51"/>
    <n v="0"/>
  </r>
  <r>
    <s v="BASE"/>
    <s v="BaseLine"/>
    <s v="PL_Dummy"/>
    <m/>
    <m/>
    <m/>
    <x v="40"/>
    <x v="1"/>
    <s v="Brazil"/>
    <x v="51"/>
    <n v="0"/>
  </r>
  <r>
    <s v="BASE"/>
    <s v="BaseLine"/>
    <s v="PL_Dummy"/>
    <m/>
    <m/>
    <m/>
    <x v="40"/>
    <x v="2"/>
    <s v="Brazil"/>
    <x v="51"/>
    <n v="0"/>
  </r>
  <r>
    <s v="BASE"/>
    <s v="BaseLine"/>
    <s v="PL_Dummy"/>
    <m/>
    <m/>
    <m/>
    <x v="40"/>
    <x v="3"/>
    <s v="Brazil"/>
    <x v="51"/>
    <n v="0"/>
  </r>
  <r>
    <s v="BASE"/>
    <s v="BaseLine"/>
    <m/>
    <m/>
    <m/>
    <m/>
    <x v="41"/>
    <x v="0"/>
    <s v="Brazil"/>
    <x v="51"/>
    <n v="0"/>
  </r>
  <r>
    <s v="BASE"/>
    <s v="BaseLine"/>
    <m/>
    <m/>
    <m/>
    <m/>
    <x v="41"/>
    <x v="1"/>
    <s v="Brazil"/>
    <x v="51"/>
    <n v="0"/>
  </r>
  <r>
    <s v="BASE"/>
    <s v="BaseLine"/>
    <m/>
    <m/>
    <m/>
    <m/>
    <x v="41"/>
    <x v="2"/>
    <s v="Brazil"/>
    <x v="51"/>
    <n v="1782.9623505891"/>
  </r>
  <r>
    <s v="BASE"/>
    <s v="BaseLine"/>
    <m/>
    <m/>
    <m/>
    <m/>
    <x v="41"/>
    <x v="3"/>
    <s v="Brazil"/>
    <x v="51"/>
    <n v="0"/>
  </r>
  <r>
    <s v="BASE"/>
    <s v="BaseLine"/>
    <m/>
    <m/>
    <m/>
    <m/>
    <x v="42"/>
    <x v="0"/>
    <s v="Brazil"/>
    <x v="51"/>
    <n v="0"/>
  </r>
  <r>
    <s v="BASE"/>
    <s v="BaseLine"/>
    <m/>
    <m/>
    <m/>
    <m/>
    <x v="42"/>
    <x v="1"/>
    <s v="Brazil"/>
    <x v="51"/>
    <n v="0"/>
  </r>
  <r>
    <s v="BASE"/>
    <s v="BaseLine"/>
    <m/>
    <m/>
    <m/>
    <m/>
    <x v="42"/>
    <x v="2"/>
    <s v="Brazil"/>
    <x v="51"/>
    <n v="3231.1807166553399"/>
  </r>
  <r>
    <s v="BASE"/>
    <s v="BaseLine"/>
    <m/>
    <m/>
    <m/>
    <m/>
    <x v="42"/>
    <x v="3"/>
    <s v="Brazil"/>
    <x v="51"/>
    <n v="0"/>
  </r>
  <r>
    <s v="BASE"/>
    <s v="BaseLine"/>
    <m/>
    <m/>
    <m/>
    <m/>
    <x v="43"/>
    <x v="0"/>
    <s v="Brazil"/>
    <x v="51"/>
    <n v="0"/>
  </r>
  <r>
    <s v="BASE"/>
    <s v="BaseLine"/>
    <m/>
    <m/>
    <m/>
    <m/>
    <x v="43"/>
    <x v="1"/>
    <s v="Brazil"/>
    <x v="51"/>
    <n v="0"/>
  </r>
  <r>
    <s v="BASE"/>
    <s v="BaseLine"/>
    <m/>
    <m/>
    <m/>
    <m/>
    <x v="43"/>
    <x v="2"/>
    <s v="Brazil"/>
    <x v="51"/>
    <n v="0"/>
  </r>
  <r>
    <s v="BASE"/>
    <s v="BaseLine"/>
    <m/>
    <m/>
    <m/>
    <m/>
    <x v="43"/>
    <x v="3"/>
    <s v="Brazil"/>
    <x v="51"/>
    <n v="0"/>
  </r>
  <r>
    <s v="INCREMENTAL"/>
    <s v="Media"/>
    <m/>
    <m/>
    <m/>
    <m/>
    <x v="44"/>
    <x v="0"/>
    <s v="Brazil"/>
    <x v="51"/>
    <n v="0"/>
  </r>
  <r>
    <s v="INCREMENTAL"/>
    <s v="Media"/>
    <m/>
    <m/>
    <m/>
    <m/>
    <x v="44"/>
    <x v="1"/>
    <s v="Brazil"/>
    <x v="51"/>
    <n v="0"/>
  </r>
  <r>
    <s v="INCREMENTAL"/>
    <s v="Media"/>
    <m/>
    <m/>
    <m/>
    <m/>
    <x v="44"/>
    <x v="2"/>
    <s v="Brazil"/>
    <x v="51"/>
    <n v="0"/>
  </r>
  <r>
    <s v="INCREMENTAL"/>
    <s v="Media"/>
    <m/>
    <m/>
    <m/>
    <m/>
    <x v="44"/>
    <x v="3"/>
    <s v="Brazil"/>
    <x v="51"/>
    <n v="0"/>
  </r>
  <r>
    <s v="INCREMENTAL"/>
    <s v="Media"/>
    <m/>
    <m/>
    <m/>
    <m/>
    <x v="45"/>
    <x v="0"/>
    <s v="Brazil"/>
    <x v="51"/>
    <n v="0"/>
  </r>
  <r>
    <s v="INCREMENTAL"/>
    <s v="Media"/>
    <m/>
    <m/>
    <m/>
    <m/>
    <x v="45"/>
    <x v="1"/>
    <s v="Brazil"/>
    <x v="51"/>
    <n v="0"/>
  </r>
  <r>
    <s v="INCREMENTAL"/>
    <s v="Media"/>
    <m/>
    <m/>
    <m/>
    <m/>
    <x v="45"/>
    <x v="2"/>
    <s v="Brazil"/>
    <x v="51"/>
    <n v="0"/>
  </r>
  <r>
    <s v="INCREMENTAL"/>
    <s v="Media"/>
    <m/>
    <m/>
    <m/>
    <m/>
    <x v="45"/>
    <x v="3"/>
    <s v="Brazil"/>
    <x v="51"/>
    <n v="0"/>
  </r>
  <r>
    <s v="BASE"/>
    <s v="BaseLine"/>
    <m/>
    <m/>
    <m/>
    <m/>
    <x v="46"/>
    <x v="0"/>
    <s v="Brazil"/>
    <x v="51"/>
    <n v="0"/>
  </r>
  <r>
    <s v="BASE"/>
    <s v="BaseLine"/>
    <m/>
    <m/>
    <m/>
    <m/>
    <x v="46"/>
    <x v="1"/>
    <s v="Brazil"/>
    <x v="51"/>
    <n v="0"/>
  </r>
  <r>
    <s v="BASE"/>
    <s v="BaseLine"/>
    <m/>
    <m/>
    <m/>
    <m/>
    <x v="46"/>
    <x v="2"/>
    <s v="Brazil"/>
    <x v="51"/>
    <n v="0"/>
  </r>
  <r>
    <s v="BASE"/>
    <s v="BaseLine"/>
    <m/>
    <m/>
    <m/>
    <m/>
    <x v="46"/>
    <x v="3"/>
    <s v="Brazil"/>
    <x v="51"/>
    <n v="0"/>
  </r>
  <r>
    <s v="INCREMENTAL"/>
    <s v="Media"/>
    <m/>
    <m/>
    <m/>
    <m/>
    <x v="47"/>
    <x v="0"/>
    <s v="Brazil"/>
    <x v="51"/>
    <n v="0"/>
  </r>
  <r>
    <s v="INCREMENTAL"/>
    <s v="Media"/>
    <m/>
    <m/>
    <m/>
    <m/>
    <x v="47"/>
    <x v="1"/>
    <s v="Brazil"/>
    <x v="51"/>
    <n v="0"/>
  </r>
  <r>
    <s v="INCREMENTAL"/>
    <s v="Media"/>
    <m/>
    <m/>
    <m/>
    <m/>
    <x v="47"/>
    <x v="2"/>
    <s v="Brazil"/>
    <x v="51"/>
    <n v="0"/>
  </r>
  <r>
    <s v="INCREMENTAL"/>
    <s v="Media"/>
    <m/>
    <m/>
    <m/>
    <m/>
    <x v="47"/>
    <x v="3"/>
    <s v="Brazil"/>
    <x v="51"/>
    <n v="0"/>
  </r>
  <r>
    <s v="INCREMENTAL"/>
    <s v="Media"/>
    <m/>
    <m/>
    <m/>
    <m/>
    <x v="48"/>
    <x v="0"/>
    <s v="Brazil"/>
    <x v="51"/>
    <n v="0"/>
  </r>
  <r>
    <s v="INCREMENTAL"/>
    <s v="Media"/>
    <m/>
    <m/>
    <m/>
    <m/>
    <x v="48"/>
    <x v="1"/>
    <s v="Brazil"/>
    <x v="51"/>
    <n v="0"/>
  </r>
  <r>
    <s v="INCREMENTAL"/>
    <s v="Media"/>
    <m/>
    <m/>
    <m/>
    <m/>
    <x v="48"/>
    <x v="2"/>
    <s v="Brazil"/>
    <x v="51"/>
    <n v="0"/>
  </r>
  <r>
    <s v="INCREMENTAL"/>
    <s v="Media"/>
    <m/>
    <m/>
    <m/>
    <m/>
    <x v="48"/>
    <x v="3"/>
    <s v="Brazil"/>
    <x v="51"/>
    <n v="0"/>
  </r>
  <r>
    <s v="INCREMENTAL"/>
    <s v="Media"/>
    <m/>
    <m/>
    <m/>
    <m/>
    <x v="49"/>
    <x v="0"/>
    <s v="Brazil"/>
    <x v="51"/>
    <n v="0"/>
  </r>
  <r>
    <s v="INCREMENTAL"/>
    <s v="Media"/>
    <m/>
    <m/>
    <m/>
    <m/>
    <x v="49"/>
    <x v="1"/>
    <s v="Brazil"/>
    <x v="51"/>
    <n v="0"/>
  </r>
  <r>
    <s v="INCREMENTAL"/>
    <s v="Media"/>
    <m/>
    <m/>
    <m/>
    <m/>
    <x v="49"/>
    <x v="2"/>
    <s v="Brazil"/>
    <x v="51"/>
    <n v="0"/>
  </r>
  <r>
    <s v="INCREMENTAL"/>
    <s v="Media"/>
    <m/>
    <m/>
    <m/>
    <m/>
    <x v="49"/>
    <x v="3"/>
    <s v="Brazil"/>
    <x v="51"/>
    <n v="0"/>
  </r>
  <r>
    <s v="BASE"/>
    <s v="BaseLine"/>
    <m/>
    <m/>
    <m/>
    <m/>
    <x v="50"/>
    <x v="0"/>
    <s v="Brazil"/>
    <x v="51"/>
    <n v="0"/>
  </r>
  <r>
    <s v="BASE"/>
    <s v="BaseLine"/>
    <m/>
    <m/>
    <m/>
    <m/>
    <x v="50"/>
    <x v="1"/>
    <s v="Brazil"/>
    <x v="51"/>
    <n v="0"/>
  </r>
  <r>
    <s v="BASE"/>
    <s v="BaseLine"/>
    <m/>
    <m/>
    <m/>
    <m/>
    <x v="50"/>
    <x v="2"/>
    <s v="Brazil"/>
    <x v="51"/>
    <n v="0"/>
  </r>
  <r>
    <s v="BASE"/>
    <s v="BaseLine"/>
    <m/>
    <m/>
    <m/>
    <m/>
    <x v="50"/>
    <x v="3"/>
    <s v="Brazil"/>
    <x v="51"/>
    <n v="0"/>
  </r>
  <r>
    <s v="BASE"/>
    <s v="BaseLine"/>
    <m/>
    <m/>
    <m/>
    <m/>
    <x v="51"/>
    <x v="0"/>
    <s v="Brazil"/>
    <x v="51"/>
    <n v="0"/>
  </r>
  <r>
    <s v="BASE"/>
    <s v="BaseLine"/>
    <m/>
    <m/>
    <m/>
    <m/>
    <x v="51"/>
    <x v="1"/>
    <s v="Brazil"/>
    <x v="51"/>
    <n v="0"/>
  </r>
  <r>
    <s v="BASE"/>
    <s v="BaseLine"/>
    <m/>
    <m/>
    <m/>
    <m/>
    <x v="51"/>
    <x v="2"/>
    <s v="Brazil"/>
    <x v="51"/>
    <n v="0"/>
  </r>
  <r>
    <s v="BASE"/>
    <s v="BaseLine"/>
    <m/>
    <m/>
    <m/>
    <m/>
    <x v="51"/>
    <x v="3"/>
    <s v="Brazil"/>
    <x v="51"/>
    <n v="0"/>
  </r>
  <r>
    <s v="INCREMENTAL"/>
    <s v="Media"/>
    <m/>
    <m/>
    <m/>
    <m/>
    <x v="52"/>
    <x v="0"/>
    <s v="Brazil"/>
    <x v="51"/>
    <n v="0"/>
  </r>
  <r>
    <s v="INCREMENTAL"/>
    <s v="Media"/>
    <m/>
    <m/>
    <m/>
    <m/>
    <x v="52"/>
    <x v="1"/>
    <s v="Brazil"/>
    <x v="51"/>
    <n v="0"/>
  </r>
  <r>
    <s v="INCREMENTAL"/>
    <s v="Media"/>
    <m/>
    <m/>
    <m/>
    <m/>
    <x v="52"/>
    <x v="2"/>
    <s v="Brazil"/>
    <x v="51"/>
    <n v="0"/>
  </r>
  <r>
    <s v="INCREMENTAL"/>
    <s v="Media"/>
    <m/>
    <m/>
    <m/>
    <m/>
    <x v="52"/>
    <x v="3"/>
    <s v="Brazil"/>
    <x v="51"/>
    <n v="0"/>
  </r>
  <r>
    <s v="BASE"/>
    <s v="BaseLine"/>
    <m/>
    <m/>
    <m/>
    <m/>
    <x v="53"/>
    <x v="0"/>
    <s v="Brazil"/>
    <x v="51"/>
    <n v="-106.896217564167"/>
  </r>
  <r>
    <s v="BASE"/>
    <s v="BaseLine"/>
    <m/>
    <m/>
    <m/>
    <m/>
    <x v="53"/>
    <x v="1"/>
    <s v="Brazil"/>
    <x v="51"/>
    <n v="-78.280676091196398"/>
  </r>
  <r>
    <s v="BASE"/>
    <s v="BaseLine"/>
    <m/>
    <m/>
    <m/>
    <m/>
    <x v="53"/>
    <x v="2"/>
    <s v="Brazil"/>
    <x v="51"/>
    <n v="-146.06866894502201"/>
  </r>
  <r>
    <s v="BASE"/>
    <s v="BaseLine"/>
    <m/>
    <m/>
    <m/>
    <m/>
    <x v="53"/>
    <x v="3"/>
    <s v="Brazil"/>
    <x v="51"/>
    <n v="-77.324862227164999"/>
  </r>
  <r>
    <s v="BASE"/>
    <s v="BaseLine"/>
    <m/>
    <m/>
    <m/>
    <m/>
    <x v="54"/>
    <x v="0"/>
    <s v="Brazil"/>
    <x v="51"/>
    <n v="-501.453688414807"/>
  </r>
  <r>
    <s v="BASE"/>
    <s v="BaseLine"/>
    <m/>
    <m/>
    <m/>
    <m/>
    <x v="54"/>
    <x v="1"/>
    <s v="Brazil"/>
    <x v="51"/>
    <n v="-2502.9526936325301"/>
  </r>
  <r>
    <s v="BASE"/>
    <s v="BaseLine"/>
    <m/>
    <m/>
    <m/>
    <m/>
    <x v="54"/>
    <x v="2"/>
    <s v="Brazil"/>
    <x v="51"/>
    <n v="-2716.5267485580298"/>
  </r>
  <r>
    <s v="BASE"/>
    <s v="BaseLine"/>
    <m/>
    <m/>
    <m/>
    <m/>
    <x v="54"/>
    <x v="3"/>
    <s v="Brazil"/>
    <x v="51"/>
    <n v="-484.24920047193399"/>
  </r>
  <r>
    <s v="INCREMENTAL"/>
    <s v="Media"/>
    <m/>
    <m/>
    <m/>
    <m/>
    <x v="0"/>
    <x v="0"/>
    <s v="Brazil"/>
    <x v="52"/>
    <n v="0"/>
  </r>
  <r>
    <s v="INCREMENTAL"/>
    <s v="Media"/>
    <m/>
    <m/>
    <m/>
    <m/>
    <x v="0"/>
    <x v="1"/>
    <s v="Brazil"/>
    <x v="52"/>
    <n v="0"/>
  </r>
  <r>
    <s v="INCREMENTAL"/>
    <s v="Media"/>
    <m/>
    <m/>
    <m/>
    <m/>
    <x v="0"/>
    <x v="2"/>
    <s v="Brazil"/>
    <x v="52"/>
    <n v="0"/>
  </r>
  <r>
    <s v="INCREMENTAL"/>
    <s v="Media"/>
    <m/>
    <m/>
    <m/>
    <m/>
    <x v="0"/>
    <x v="3"/>
    <s v="Brazil"/>
    <x v="52"/>
    <n v="0"/>
  </r>
  <r>
    <s v="INCREMENTAL"/>
    <s v="Media"/>
    <m/>
    <m/>
    <m/>
    <m/>
    <x v="1"/>
    <x v="0"/>
    <s v="Brazil"/>
    <x v="52"/>
    <n v="0"/>
  </r>
  <r>
    <s v="INCREMENTAL"/>
    <s v="Media"/>
    <m/>
    <m/>
    <m/>
    <m/>
    <x v="1"/>
    <x v="1"/>
    <s v="Brazil"/>
    <x v="52"/>
    <n v="0"/>
  </r>
  <r>
    <s v="INCREMENTAL"/>
    <s v="Media"/>
    <m/>
    <m/>
    <m/>
    <m/>
    <x v="1"/>
    <x v="2"/>
    <s v="Brazil"/>
    <x v="52"/>
    <n v="0"/>
  </r>
  <r>
    <s v="INCREMENTAL"/>
    <s v="Media"/>
    <m/>
    <m/>
    <m/>
    <m/>
    <x v="1"/>
    <x v="3"/>
    <s v="Brazil"/>
    <x v="52"/>
    <n v="0"/>
  </r>
  <r>
    <s v="INCREMENTAL"/>
    <s v="Media"/>
    <m/>
    <m/>
    <m/>
    <m/>
    <x v="2"/>
    <x v="0"/>
    <s v="Brazil"/>
    <x v="52"/>
    <n v="0"/>
  </r>
  <r>
    <s v="INCREMENTAL"/>
    <s v="Media"/>
    <m/>
    <m/>
    <m/>
    <m/>
    <x v="2"/>
    <x v="1"/>
    <s v="Brazil"/>
    <x v="52"/>
    <n v="0"/>
  </r>
  <r>
    <s v="INCREMENTAL"/>
    <s v="Media"/>
    <m/>
    <m/>
    <m/>
    <m/>
    <x v="2"/>
    <x v="2"/>
    <s v="Brazil"/>
    <x v="52"/>
    <n v="0"/>
  </r>
  <r>
    <s v="INCREMENTAL"/>
    <s v="Media"/>
    <m/>
    <m/>
    <m/>
    <m/>
    <x v="2"/>
    <x v="3"/>
    <s v="Brazil"/>
    <x v="52"/>
    <n v="0"/>
  </r>
  <r>
    <s v="BASE"/>
    <s v="BaseLine"/>
    <m/>
    <m/>
    <m/>
    <m/>
    <x v="3"/>
    <x v="0"/>
    <s v="Brazil"/>
    <x v="52"/>
    <n v="0"/>
  </r>
  <r>
    <s v="BASE"/>
    <s v="BaseLine"/>
    <m/>
    <m/>
    <m/>
    <m/>
    <x v="3"/>
    <x v="1"/>
    <s v="Brazil"/>
    <x v="52"/>
    <n v="0"/>
  </r>
  <r>
    <s v="BASE"/>
    <s v="BaseLine"/>
    <m/>
    <m/>
    <m/>
    <m/>
    <x v="3"/>
    <x v="2"/>
    <s v="Brazil"/>
    <x v="52"/>
    <n v="0"/>
  </r>
  <r>
    <s v="BASE"/>
    <s v="BaseLine"/>
    <m/>
    <m/>
    <m/>
    <m/>
    <x v="3"/>
    <x v="3"/>
    <s v="Brazil"/>
    <x v="52"/>
    <n v="0"/>
  </r>
  <r>
    <s v="BASE"/>
    <s v="BaseLine"/>
    <m/>
    <m/>
    <m/>
    <m/>
    <x v="4"/>
    <x v="0"/>
    <s v="Brazil"/>
    <x v="52"/>
    <n v="0"/>
  </r>
  <r>
    <s v="BASE"/>
    <s v="BaseLine"/>
    <m/>
    <m/>
    <m/>
    <m/>
    <x v="4"/>
    <x v="1"/>
    <s v="Brazil"/>
    <x v="52"/>
    <n v="0"/>
  </r>
  <r>
    <s v="BASE"/>
    <s v="BaseLine"/>
    <m/>
    <m/>
    <m/>
    <m/>
    <x v="4"/>
    <x v="2"/>
    <s v="Brazil"/>
    <x v="52"/>
    <n v="0"/>
  </r>
  <r>
    <s v="BASE"/>
    <s v="BaseLine"/>
    <m/>
    <m/>
    <m/>
    <m/>
    <x v="4"/>
    <x v="3"/>
    <s v="Brazil"/>
    <x v="52"/>
    <n v="0"/>
  </r>
  <r>
    <s v="BASE"/>
    <s v="BaseLine"/>
    <m/>
    <m/>
    <m/>
    <m/>
    <x v="5"/>
    <x v="0"/>
    <s v="Brazil"/>
    <x v="52"/>
    <n v="0"/>
  </r>
  <r>
    <s v="BASE"/>
    <s v="BaseLine"/>
    <m/>
    <m/>
    <m/>
    <m/>
    <x v="5"/>
    <x v="1"/>
    <s v="Brazil"/>
    <x v="52"/>
    <n v="0"/>
  </r>
  <r>
    <s v="BASE"/>
    <s v="BaseLine"/>
    <m/>
    <m/>
    <m/>
    <m/>
    <x v="5"/>
    <x v="2"/>
    <s v="Brazil"/>
    <x v="52"/>
    <n v="0"/>
  </r>
  <r>
    <s v="BASE"/>
    <s v="BaseLine"/>
    <m/>
    <m/>
    <m/>
    <m/>
    <x v="5"/>
    <x v="3"/>
    <s v="Brazil"/>
    <x v="52"/>
    <n v="0"/>
  </r>
  <r>
    <s v="BASE"/>
    <s v="BaseLine"/>
    <m/>
    <m/>
    <m/>
    <m/>
    <x v="6"/>
    <x v="0"/>
    <s v="Brazil"/>
    <x v="52"/>
    <n v="0"/>
  </r>
  <r>
    <s v="BASE"/>
    <s v="BaseLine"/>
    <m/>
    <m/>
    <m/>
    <m/>
    <x v="6"/>
    <x v="1"/>
    <s v="Brazil"/>
    <x v="52"/>
    <n v="0"/>
  </r>
  <r>
    <s v="BASE"/>
    <s v="BaseLine"/>
    <m/>
    <m/>
    <m/>
    <m/>
    <x v="6"/>
    <x v="2"/>
    <s v="Brazil"/>
    <x v="52"/>
    <n v="0"/>
  </r>
  <r>
    <s v="BASE"/>
    <s v="BaseLine"/>
    <m/>
    <m/>
    <m/>
    <m/>
    <x v="6"/>
    <x v="3"/>
    <s v="Brazil"/>
    <x v="52"/>
    <n v="0"/>
  </r>
  <r>
    <s v="BASE"/>
    <s v="BaseLine"/>
    <m/>
    <m/>
    <m/>
    <m/>
    <x v="7"/>
    <x v="0"/>
    <s v="Brazil"/>
    <x v="52"/>
    <n v="0"/>
  </r>
  <r>
    <s v="BASE"/>
    <s v="BaseLine"/>
    <m/>
    <m/>
    <m/>
    <m/>
    <x v="7"/>
    <x v="1"/>
    <s v="Brazil"/>
    <x v="52"/>
    <n v="0"/>
  </r>
  <r>
    <s v="BASE"/>
    <s v="BaseLine"/>
    <m/>
    <m/>
    <m/>
    <m/>
    <x v="7"/>
    <x v="2"/>
    <s v="Brazil"/>
    <x v="52"/>
    <n v="0"/>
  </r>
  <r>
    <s v="BASE"/>
    <s v="BaseLine"/>
    <m/>
    <m/>
    <m/>
    <m/>
    <x v="7"/>
    <x v="3"/>
    <s v="Brazil"/>
    <x v="52"/>
    <n v="0"/>
  </r>
  <r>
    <s v="BASE"/>
    <s v="BaseLine"/>
    <m/>
    <m/>
    <m/>
    <m/>
    <x v="8"/>
    <x v="0"/>
    <s v="Brazil"/>
    <x v="52"/>
    <n v="1282.89947381767"/>
  </r>
  <r>
    <s v="BASE"/>
    <s v="BaseLine"/>
    <m/>
    <m/>
    <m/>
    <m/>
    <x v="8"/>
    <x v="1"/>
    <s v="Brazil"/>
    <x v="52"/>
    <n v="0"/>
  </r>
  <r>
    <s v="BASE"/>
    <s v="BaseLine"/>
    <m/>
    <m/>
    <m/>
    <m/>
    <x v="8"/>
    <x v="2"/>
    <s v="Brazil"/>
    <x v="52"/>
    <n v="0"/>
  </r>
  <r>
    <s v="BASE"/>
    <s v="BaseLine"/>
    <m/>
    <m/>
    <m/>
    <m/>
    <x v="8"/>
    <x v="3"/>
    <s v="Brazil"/>
    <x v="52"/>
    <n v="0"/>
  </r>
  <r>
    <s v="INCREMENTAL"/>
    <s v="Media"/>
    <m/>
    <m/>
    <m/>
    <m/>
    <x v="9"/>
    <x v="0"/>
    <s v="Brazil"/>
    <x v="52"/>
    <n v="0"/>
  </r>
  <r>
    <s v="INCREMENTAL"/>
    <s v="Media"/>
    <m/>
    <m/>
    <m/>
    <m/>
    <x v="9"/>
    <x v="1"/>
    <s v="Brazil"/>
    <x v="52"/>
    <n v="0"/>
  </r>
  <r>
    <s v="INCREMENTAL"/>
    <s v="Media"/>
    <m/>
    <m/>
    <m/>
    <m/>
    <x v="9"/>
    <x v="2"/>
    <s v="Brazil"/>
    <x v="52"/>
    <n v="0"/>
  </r>
  <r>
    <s v="INCREMENTAL"/>
    <s v="Media"/>
    <m/>
    <m/>
    <m/>
    <m/>
    <x v="9"/>
    <x v="3"/>
    <s v="Brazil"/>
    <x v="52"/>
    <n v="0"/>
  </r>
  <r>
    <s v="BASE"/>
    <s v="Price"/>
    <m/>
    <m/>
    <m/>
    <m/>
    <x v="10"/>
    <x v="0"/>
    <s v="Brazil"/>
    <x v="52"/>
    <n v="0"/>
  </r>
  <r>
    <s v="BASE"/>
    <s v="Price"/>
    <m/>
    <m/>
    <m/>
    <m/>
    <x v="10"/>
    <x v="1"/>
    <s v="Brazil"/>
    <x v="52"/>
    <n v="0"/>
  </r>
  <r>
    <s v="BASE"/>
    <s v="Price"/>
    <m/>
    <m/>
    <m/>
    <m/>
    <x v="10"/>
    <x v="2"/>
    <s v="Brazil"/>
    <x v="52"/>
    <n v="0"/>
  </r>
  <r>
    <s v="BASE"/>
    <s v="Price"/>
    <m/>
    <m/>
    <m/>
    <m/>
    <x v="10"/>
    <x v="3"/>
    <s v="Brazil"/>
    <x v="52"/>
    <n v="0"/>
  </r>
  <r>
    <s v="BASE"/>
    <s v="Price"/>
    <m/>
    <m/>
    <m/>
    <m/>
    <x v="11"/>
    <x v="0"/>
    <s v="Brazil"/>
    <x v="52"/>
    <n v="-661.71374162218797"/>
  </r>
  <r>
    <s v="BASE"/>
    <s v="Price"/>
    <m/>
    <m/>
    <m/>
    <m/>
    <x v="11"/>
    <x v="1"/>
    <s v="Brazil"/>
    <x v="52"/>
    <n v="0"/>
  </r>
  <r>
    <s v="BASE"/>
    <s v="Price"/>
    <m/>
    <m/>
    <m/>
    <m/>
    <x v="11"/>
    <x v="2"/>
    <s v="Brazil"/>
    <x v="52"/>
    <n v="0"/>
  </r>
  <r>
    <s v="BASE"/>
    <s v="Price"/>
    <m/>
    <m/>
    <m/>
    <m/>
    <x v="11"/>
    <x v="3"/>
    <s v="Brazil"/>
    <x v="52"/>
    <n v="-748.11961859772396"/>
  </r>
  <r>
    <s v="BASE"/>
    <s v="BaseLine"/>
    <m/>
    <m/>
    <m/>
    <m/>
    <x v="12"/>
    <x v="0"/>
    <s v="Brazil"/>
    <x v="52"/>
    <n v="385.22916959295299"/>
  </r>
  <r>
    <s v="BASE"/>
    <s v="BaseLine"/>
    <m/>
    <m/>
    <m/>
    <m/>
    <x v="12"/>
    <x v="1"/>
    <s v="Brazil"/>
    <x v="52"/>
    <n v="694.47489990441102"/>
  </r>
  <r>
    <s v="BASE"/>
    <s v="BaseLine"/>
    <m/>
    <m/>
    <m/>
    <m/>
    <x v="12"/>
    <x v="2"/>
    <s v="Brazil"/>
    <x v="52"/>
    <n v="851.39089582178997"/>
  </r>
  <r>
    <s v="BASE"/>
    <s v="BaseLine"/>
    <m/>
    <m/>
    <m/>
    <m/>
    <x v="12"/>
    <x v="3"/>
    <s v="Brazil"/>
    <x v="52"/>
    <n v="22.550018544003802"/>
  </r>
  <r>
    <s v="INCREMENTAL"/>
    <s v="Media"/>
    <m/>
    <m/>
    <m/>
    <m/>
    <x v="13"/>
    <x v="0"/>
    <s v="Brazil"/>
    <x v="52"/>
    <n v="159.18386272788399"/>
  </r>
  <r>
    <s v="INCREMENTAL"/>
    <s v="Media"/>
    <m/>
    <m/>
    <m/>
    <m/>
    <x v="13"/>
    <x v="1"/>
    <s v="Brazil"/>
    <x v="52"/>
    <n v="197.19693832778299"/>
  </r>
  <r>
    <s v="INCREMENTAL"/>
    <s v="Media"/>
    <m/>
    <m/>
    <m/>
    <m/>
    <x v="13"/>
    <x v="2"/>
    <s v="Brazil"/>
    <x v="52"/>
    <n v="175.27598340318701"/>
  </r>
  <r>
    <s v="INCREMENTAL"/>
    <s v="Media"/>
    <m/>
    <m/>
    <m/>
    <m/>
    <x v="13"/>
    <x v="3"/>
    <s v="Brazil"/>
    <x v="52"/>
    <n v="0"/>
  </r>
  <r>
    <s v="INCREMENTAL"/>
    <s v="Media"/>
    <m/>
    <m/>
    <m/>
    <m/>
    <x v="14"/>
    <x v="0"/>
    <s v="Brazil"/>
    <x v="52"/>
    <n v="92.855108166308099"/>
  </r>
  <r>
    <s v="INCREMENTAL"/>
    <s v="Media"/>
    <m/>
    <m/>
    <m/>
    <m/>
    <x v="14"/>
    <x v="1"/>
    <s v="Brazil"/>
    <x v="52"/>
    <n v="115.59710324088999"/>
  </r>
  <r>
    <s v="INCREMENTAL"/>
    <s v="Media"/>
    <m/>
    <m/>
    <m/>
    <m/>
    <x v="14"/>
    <x v="2"/>
    <s v="Brazil"/>
    <x v="52"/>
    <n v="95.649295286565405"/>
  </r>
  <r>
    <s v="INCREMENTAL"/>
    <s v="Media"/>
    <m/>
    <m/>
    <m/>
    <m/>
    <x v="14"/>
    <x v="3"/>
    <s v="Brazil"/>
    <x v="52"/>
    <n v="68.7179241285437"/>
  </r>
  <r>
    <s v="INCREMENTAL"/>
    <s v="Media"/>
    <m/>
    <m/>
    <m/>
    <m/>
    <x v="15"/>
    <x v="0"/>
    <s v="Brazil"/>
    <x v="52"/>
    <n v="6.9865752847556202"/>
  </r>
  <r>
    <s v="INCREMENTAL"/>
    <s v="Media"/>
    <m/>
    <m/>
    <m/>
    <m/>
    <x v="15"/>
    <x v="1"/>
    <s v="Brazil"/>
    <x v="52"/>
    <n v="6.4654023359467798"/>
  </r>
  <r>
    <s v="INCREMENTAL"/>
    <s v="Media"/>
    <m/>
    <m/>
    <m/>
    <m/>
    <x v="15"/>
    <x v="2"/>
    <s v="Brazil"/>
    <x v="52"/>
    <n v="4.4105886603053097"/>
  </r>
  <r>
    <s v="INCREMENTAL"/>
    <s v="Media"/>
    <m/>
    <m/>
    <m/>
    <m/>
    <x v="15"/>
    <x v="3"/>
    <s v="Brazil"/>
    <x v="52"/>
    <n v="0"/>
  </r>
  <r>
    <s v="INCREMENTAL"/>
    <s v="Media"/>
    <m/>
    <m/>
    <m/>
    <m/>
    <x v="16"/>
    <x v="0"/>
    <s v="Brazil"/>
    <x v="52"/>
    <n v="2.0042369969650999"/>
  </r>
  <r>
    <s v="INCREMENTAL"/>
    <s v="Media"/>
    <m/>
    <m/>
    <m/>
    <m/>
    <x v="16"/>
    <x v="1"/>
    <s v="Brazil"/>
    <x v="52"/>
    <n v="1.57255511693589"/>
  </r>
  <r>
    <s v="INCREMENTAL"/>
    <s v="Media"/>
    <m/>
    <m/>
    <m/>
    <m/>
    <x v="16"/>
    <x v="2"/>
    <s v="Brazil"/>
    <x v="52"/>
    <n v="1.4671573924101899"/>
  </r>
  <r>
    <s v="INCREMENTAL"/>
    <s v="Media"/>
    <m/>
    <m/>
    <m/>
    <m/>
    <x v="16"/>
    <x v="3"/>
    <s v="Brazil"/>
    <x v="52"/>
    <n v="1.36349619313867"/>
  </r>
  <r>
    <s v="INCREMENTAL"/>
    <s v="Media"/>
    <m/>
    <m/>
    <m/>
    <m/>
    <x v="17"/>
    <x v="0"/>
    <s v="Brazil"/>
    <x v="52"/>
    <n v="409.53813924849101"/>
  </r>
  <r>
    <s v="INCREMENTAL"/>
    <s v="Media"/>
    <m/>
    <m/>
    <m/>
    <m/>
    <x v="17"/>
    <x v="1"/>
    <s v="Brazil"/>
    <x v="52"/>
    <n v="251.112595428726"/>
  </r>
  <r>
    <s v="INCREMENTAL"/>
    <s v="Media"/>
    <m/>
    <m/>
    <m/>
    <m/>
    <x v="17"/>
    <x v="2"/>
    <s v="Brazil"/>
    <x v="52"/>
    <n v="252.030540034442"/>
  </r>
  <r>
    <s v="INCREMENTAL"/>
    <s v="Media"/>
    <m/>
    <m/>
    <m/>
    <m/>
    <x v="17"/>
    <x v="3"/>
    <s v="Brazil"/>
    <x v="52"/>
    <n v="0"/>
  </r>
  <r>
    <s v="INCREMENTAL"/>
    <s v="Media"/>
    <m/>
    <m/>
    <m/>
    <m/>
    <x v="18"/>
    <x v="0"/>
    <s v="Brazil"/>
    <x v="52"/>
    <n v="206.51326404371599"/>
  </r>
  <r>
    <s v="INCREMENTAL"/>
    <s v="Media"/>
    <m/>
    <m/>
    <m/>
    <m/>
    <x v="18"/>
    <x v="1"/>
    <s v="Brazil"/>
    <x v="52"/>
    <n v="96.161023185863598"/>
  </r>
  <r>
    <s v="INCREMENTAL"/>
    <s v="Media"/>
    <m/>
    <m/>
    <m/>
    <m/>
    <x v="18"/>
    <x v="2"/>
    <s v="Brazil"/>
    <x v="52"/>
    <n v="73.477079076071803"/>
  </r>
  <r>
    <s v="INCREMENTAL"/>
    <s v="Media"/>
    <m/>
    <m/>
    <m/>
    <m/>
    <x v="18"/>
    <x v="3"/>
    <s v="Brazil"/>
    <x v="52"/>
    <n v="112.10543212334299"/>
  </r>
  <r>
    <s v="INCREMENTAL"/>
    <s v="Media"/>
    <m/>
    <m/>
    <m/>
    <m/>
    <x v="19"/>
    <x v="0"/>
    <s v="Brazil"/>
    <x v="52"/>
    <n v="21.2716545371681"/>
  </r>
  <r>
    <s v="INCREMENTAL"/>
    <s v="Media"/>
    <m/>
    <m/>
    <m/>
    <m/>
    <x v="19"/>
    <x v="1"/>
    <s v="Brazil"/>
    <x v="52"/>
    <n v="24.1885069112247"/>
  </r>
  <r>
    <s v="INCREMENTAL"/>
    <s v="Media"/>
    <m/>
    <m/>
    <m/>
    <m/>
    <x v="19"/>
    <x v="2"/>
    <s v="Brazil"/>
    <x v="52"/>
    <n v="22.809339032152099"/>
  </r>
  <r>
    <s v="INCREMENTAL"/>
    <s v="Media"/>
    <m/>
    <m/>
    <m/>
    <m/>
    <x v="19"/>
    <x v="3"/>
    <s v="Brazil"/>
    <x v="52"/>
    <n v="0"/>
  </r>
  <r>
    <s v="INCREMENTAL"/>
    <s v="Media"/>
    <m/>
    <m/>
    <m/>
    <m/>
    <x v="20"/>
    <x v="0"/>
    <s v="Brazil"/>
    <x v="52"/>
    <n v="20.465907596691299"/>
  </r>
  <r>
    <s v="INCREMENTAL"/>
    <s v="Media"/>
    <m/>
    <m/>
    <m/>
    <m/>
    <x v="20"/>
    <x v="1"/>
    <s v="Brazil"/>
    <x v="52"/>
    <n v="23.3455996364019"/>
  </r>
  <r>
    <s v="INCREMENTAL"/>
    <s v="Media"/>
    <m/>
    <m/>
    <m/>
    <m/>
    <x v="20"/>
    <x v="2"/>
    <s v="Brazil"/>
    <x v="52"/>
    <n v="21.870637938823499"/>
  </r>
  <r>
    <s v="INCREMENTAL"/>
    <s v="Media"/>
    <m/>
    <m/>
    <m/>
    <m/>
    <x v="20"/>
    <x v="3"/>
    <s v="Brazil"/>
    <x v="52"/>
    <n v="21.542183667627501"/>
  </r>
  <r>
    <s v="INCREMENTAL"/>
    <s v="Media"/>
    <m/>
    <m/>
    <m/>
    <m/>
    <x v="21"/>
    <x v="0"/>
    <s v="Brazil"/>
    <x v="52"/>
    <n v="64.717404207427705"/>
  </r>
  <r>
    <s v="INCREMENTAL"/>
    <s v="Media"/>
    <m/>
    <m/>
    <m/>
    <m/>
    <x v="21"/>
    <x v="1"/>
    <s v="Brazil"/>
    <x v="52"/>
    <n v="63.206535086754997"/>
  </r>
  <r>
    <s v="INCREMENTAL"/>
    <s v="Media"/>
    <m/>
    <m/>
    <m/>
    <m/>
    <x v="21"/>
    <x v="2"/>
    <s v="Brazil"/>
    <x v="52"/>
    <n v="59.958464453410997"/>
  </r>
  <r>
    <s v="INCREMENTAL"/>
    <s v="Media"/>
    <m/>
    <m/>
    <m/>
    <m/>
    <x v="21"/>
    <x v="3"/>
    <s v="Brazil"/>
    <x v="52"/>
    <n v="0"/>
  </r>
  <r>
    <s v="INCREMENTAL"/>
    <s v="Media"/>
    <m/>
    <m/>
    <m/>
    <m/>
    <x v="22"/>
    <x v="0"/>
    <s v="Brazil"/>
    <x v="52"/>
    <n v="390.56922936357302"/>
  </r>
  <r>
    <s v="INCREMENTAL"/>
    <s v="Media"/>
    <m/>
    <m/>
    <m/>
    <m/>
    <x v="22"/>
    <x v="1"/>
    <s v="Brazil"/>
    <x v="52"/>
    <n v="148.114857919766"/>
  </r>
  <r>
    <s v="INCREMENTAL"/>
    <s v="Media"/>
    <m/>
    <m/>
    <m/>
    <m/>
    <x v="22"/>
    <x v="2"/>
    <s v="Brazil"/>
    <x v="52"/>
    <n v="140.646246805846"/>
  </r>
  <r>
    <s v="INCREMENTAL"/>
    <s v="Media"/>
    <m/>
    <m/>
    <m/>
    <m/>
    <x v="22"/>
    <x v="3"/>
    <s v="Brazil"/>
    <x v="52"/>
    <n v="211.71238991509699"/>
  </r>
  <r>
    <s v="INCREMENTAL"/>
    <s v="Media"/>
    <m/>
    <m/>
    <m/>
    <m/>
    <x v="23"/>
    <x v="0"/>
    <s v="Brazil"/>
    <x v="52"/>
    <n v="0"/>
  </r>
  <r>
    <s v="INCREMENTAL"/>
    <s v="Media"/>
    <m/>
    <m/>
    <m/>
    <m/>
    <x v="23"/>
    <x v="1"/>
    <s v="Brazil"/>
    <x v="52"/>
    <n v="0"/>
  </r>
  <r>
    <s v="INCREMENTAL"/>
    <s v="Media"/>
    <m/>
    <m/>
    <m/>
    <m/>
    <x v="23"/>
    <x v="2"/>
    <s v="Brazil"/>
    <x v="52"/>
    <n v="0"/>
  </r>
  <r>
    <s v="INCREMENTAL"/>
    <s v="Media"/>
    <m/>
    <m/>
    <m/>
    <m/>
    <x v="23"/>
    <x v="3"/>
    <s v="Brazil"/>
    <x v="52"/>
    <n v="0"/>
  </r>
  <r>
    <s v="INCREMENTAL"/>
    <s v="Media"/>
    <m/>
    <m/>
    <m/>
    <m/>
    <x v="24"/>
    <x v="0"/>
    <s v="Brazil"/>
    <x v="52"/>
    <n v="0"/>
  </r>
  <r>
    <s v="INCREMENTAL"/>
    <s v="Media"/>
    <m/>
    <m/>
    <m/>
    <m/>
    <x v="24"/>
    <x v="1"/>
    <s v="Brazil"/>
    <x v="52"/>
    <n v="3.4481824803634402"/>
  </r>
  <r>
    <s v="INCREMENTAL"/>
    <s v="Media"/>
    <m/>
    <m/>
    <m/>
    <m/>
    <x v="24"/>
    <x v="2"/>
    <s v="Brazil"/>
    <x v="52"/>
    <n v="0"/>
  </r>
  <r>
    <s v="INCREMENTAL"/>
    <s v="Media"/>
    <m/>
    <m/>
    <m/>
    <m/>
    <x v="24"/>
    <x v="3"/>
    <s v="Brazil"/>
    <x v="52"/>
    <n v="0"/>
  </r>
  <r>
    <s v="BASE"/>
    <s v="BaseLine"/>
    <m/>
    <m/>
    <m/>
    <m/>
    <x v="25"/>
    <x v="0"/>
    <s v="Brazil"/>
    <x v="52"/>
    <n v="0"/>
  </r>
  <r>
    <s v="BASE"/>
    <s v="BaseLine"/>
    <m/>
    <m/>
    <m/>
    <m/>
    <x v="25"/>
    <x v="1"/>
    <s v="Brazil"/>
    <x v="52"/>
    <n v="0"/>
  </r>
  <r>
    <s v="BASE"/>
    <s v="BaseLine"/>
    <m/>
    <m/>
    <m/>
    <m/>
    <x v="25"/>
    <x v="2"/>
    <s v="Brazil"/>
    <x v="52"/>
    <n v="0"/>
  </r>
  <r>
    <s v="BASE"/>
    <s v="BaseLine"/>
    <m/>
    <m/>
    <m/>
    <m/>
    <x v="25"/>
    <x v="3"/>
    <s v="Brazil"/>
    <x v="52"/>
    <n v="0"/>
  </r>
  <r>
    <s v="BASE"/>
    <s v="BaseLine"/>
    <m/>
    <m/>
    <m/>
    <m/>
    <x v="26"/>
    <x v="0"/>
    <s v="Brazil"/>
    <x v="52"/>
    <n v="0"/>
  </r>
  <r>
    <s v="BASE"/>
    <s v="BaseLine"/>
    <m/>
    <m/>
    <m/>
    <m/>
    <x v="26"/>
    <x v="1"/>
    <s v="Brazil"/>
    <x v="52"/>
    <n v="1731.6617596275801"/>
  </r>
  <r>
    <s v="BASE"/>
    <s v="BaseLine"/>
    <m/>
    <m/>
    <m/>
    <m/>
    <x v="26"/>
    <x v="2"/>
    <s v="Brazil"/>
    <x v="52"/>
    <n v="0"/>
  </r>
  <r>
    <s v="BASE"/>
    <s v="BaseLine"/>
    <m/>
    <m/>
    <m/>
    <m/>
    <x v="26"/>
    <x v="3"/>
    <s v="Brazil"/>
    <x v="52"/>
    <n v="0"/>
  </r>
  <r>
    <s v="INCREMENTAL"/>
    <s v="Media"/>
    <m/>
    <m/>
    <m/>
    <m/>
    <x v="27"/>
    <x v="0"/>
    <s v="Brazil"/>
    <x v="52"/>
    <n v="0"/>
  </r>
  <r>
    <s v="INCREMENTAL"/>
    <s v="Media"/>
    <m/>
    <m/>
    <m/>
    <m/>
    <x v="27"/>
    <x v="1"/>
    <s v="Brazil"/>
    <x v="52"/>
    <n v="0"/>
  </r>
  <r>
    <s v="INCREMENTAL"/>
    <s v="Media"/>
    <m/>
    <m/>
    <m/>
    <m/>
    <x v="27"/>
    <x v="2"/>
    <s v="Brazil"/>
    <x v="52"/>
    <n v="0"/>
  </r>
  <r>
    <s v="INCREMENTAL"/>
    <s v="Media"/>
    <m/>
    <m/>
    <m/>
    <m/>
    <x v="27"/>
    <x v="3"/>
    <s v="Brazil"/>
    <x v="52"/>
    <n v="0"/>
  </r>
  <r>
    <s v="INCREMENTAL"/>
    <s v="Media"/>
    <m/>
    <m/>
    <m/>
    <m/>
    <x v="28"/>
    <x v="0"/>
    <s v="Brazil"/>
    <x v="52"/>
    <n v="0"/>
  </r>
  <r>
    <s v="INCREMENTAL"/>
    <s v="Media"/>
    <m/>
    <m/>
    <m/>
    <m/>
    <x v="28"/>
    <x v="1"/>
    <s v="Brazil"/>
    <x v="52"/>
    <n v="0"/>
  </r>
  <r>
    <s v="INCREMENTAL"/>
    <s v="Media"/>
    <m/>
    <m/>
    <m/>
    <m/>
    <x v="28"/>
    <x v="2"/>
    <s v="Brazil"/>
    <x v="52"/>
    <n v="0"/>
  </r>
  <r>
    <s v="INCREMENTAL"/>
    <s v="Media"/>
    <m/>
    <m/>
    <m/>
    <m/>
    <x v="28"/>
    <x v="3"/>
    <s v="Brazil"/>
    <x v="52"/>
    <n v="0"/>
  </r>
  <r>
    <s v="BASE"/>
    <s v="BaseLine"/>
    <m/>
    <m/>
    <m/>
    <m/>
    <x v="29"/>
    <x v="0"/>
    <s v="Brazil"/>
    <x v="52"/>
    <n v="0"/>
  </r>
  <r>
    <s v="BASE"/>
    <s v="BaseLine"/>
    <m/>
    <m/>
    <m/>
    <m/>
    <x v="29"/>
    <x v="1"/>
    <s v="Brazil"/>
    <x v="52"/>
    <n v="669.43870742042895"/>
  </r>
  <r>
    <s v="BASE"/>
    <s v="BaseLine"/>
    <m/>
    <m/>
    <m/>
    <m/>
    <x v="29"/>
    <x v="2"/>
    <s v="Brazil"/>
    <x v="52"/>
    <n v="0"/>
  </r>
  <r>
    <s v="BASE"/>
    <s v="BaseLine"/>
    <m/>
    <m/>
    <m/>
    <m/>
    <x v="29"/>
    <x v="3"/>
    <s v="Brazil"/>
    <x v="52"/>
    <n v="0"/>
  </r>
  <r>
    <s v="BASE"/>
    <s v="BaseLine"/>
    <m/>
    <m/>
    <m/>
    <m/>
    <x v="30"/>
    <x v="0"/>
    <s v="Brazil"/>
    <x v="52"/>
    <n v="0"/>
  </r>
  <r>
    <s v="BASE"/>
    <s v="BaseLine"/>
    <m/>
    <m/>
    <m/>
    <m/>
    <x v="30"/>
    <x v="1"/>
    <s v="Brazil"/>
    <x v="52"/>
    <n v="470.02722595791698"/>
  </r>
  <r>
    <s v="BASE"/>
    <s v="BaseLine"/>
    <m/>
    <m/>
    <m/>
    <m/>
    <x v="30"/>
    <x v="2"/>
    <s v="Brazil"/>
    <x v="52"/>
    <n v="0"/>
  </r>
  <r>
    <s v="BASE"/>
    <s v="BaseLine"/>
    <m/>
    <m/>
    <m/>
    <m/>
    <x v="30"/>
    <x v="3"/>
    <s v="Brazil"/>
    <x v="52"/>
    <n v="0"/>
  </r>
  <r>
    <s v="INCREMENTAL"/>
    <s v="Media"/>
    <m/>
    <m/>
    <m/>
    <m/>
    <x v="31"/>
    <x v="0"/>
    <s v="Brazil"/>
    <x v="52"/>
    <n v="0"/>
  </r>
  <r>
    <s v="INCREMENTAL"/>
    <s v="Media"/>
    <m/>
    <m/>
    <m/>
    <m/>
    <x v="31"/>
    <x v="1"/>
    <s v="Brazil"/>
    <x v="52"/>
    <n v="0"/>
  </r>
  <r>
    <s v="INCREMENTAL"/>
    <s v="Media"/>
    <m/>
    <m/>
    <m/>
    <m/>
    <x v="31"/>
    <x v="2"/>
    <s v="Brazil"/>
    <x v="52"/>
    <n v="0"/>
  </r>
  <r>
    <s v="INCREMENTAL"/>
    <s v="Media"/>
    <m/>
    <m/>
    <m/>
    <m/>
    <x v="31"/>
    <x v="3"/>
    <s v="Brazil"/>
    <x v="52"/>
    <n v="0"/>
  </r>
  <r>
    <m/>
    <m/>
    <m/>
    <m/>
    <m/>
    <m/>
    <x v="32"/>
    <x v="0"/>
    <s v="Brazil"/>
    <x v="52"/>
    <n v="1288.8368238743701"/>
  </r>
  <r>
    <m/>
    <m/>
    <m/>
    <m/>
    <m/>
    <m/>
    <x v="32"/>
    <x v="1"/>
    <s v="Brazil"/>
    <x v="52"/>
    <n v="943.82215052234096"/>
  </r>
  <r>
    <m/>
    <m/>
    <m/>
    <m/>
    <m/>
    <m/>
    <x v="32"/>
    <x v="2"/>
    <s v="Brazil"/>
    <x v="52"/>
    <n v="1761.1350863528301"/>
  </r>
  <r>
    <m/>
    <m/>
    <m/>
    <m/>
    <m/>
    <m/>
    <x v="32"/>
    <x v="3"/>
    <s v="Brazil"/>
    <x v="52"/>
    <n v="932.29799996955103"/>
  </r>
  <r>
    <s v="BASE"/>
    <s v="BaseLine"/>
    <m/>
    <m/>
    <m/>
    <m/>
    <x v="33"/>
    <x v="0"/>
    <s v="Brazil"/>
    <x v="52"/>
    <n v="-165.86718404644699"/>
  </r>
  <r>
    <s v="BASE"/>
    <s v="BaseLine"/>
    <m/>
    <m/>
    <m/>
    <m/>
    <x v="33"/>
    <x v="1"/>
    <s v="Brazil"/>
    <x v="52"/>
    <n v="-451.51176003172498"/>
  </r>
  <r>
    <s v="BASE"/>
    <s v="BaseLine"/>
    <m/>
    <m/>
    <m/>
    <m/>
    <x v="33"/>
    <x v="2"/>
    <s v="Brazil"/>
    <x v="52"/>
    <n v="-225.41350848131299"/>
  </r>
  <r>
    <s v="BASE"/>
    <s v="BaseLine"/>
    <m/>
    <m/>
    <m/>
    <m/>
    <x v="33"/>
    <x v="3"/>
    <s v="Brazil"/>
    <x v="52"/>
    <n v="-140.79057393282"/>
  </r>
  <r>
    <s v="BASE"/>
    <s v="BaseLine"/>
    <m/>
    <m/>
    <m/>
    <m/>
    <x v="34"/>
    <x v="0"/>
    <s v="Brazil"/>
    <x v="52"/>
    <n v="0"/>
  </r>
  <r>
    <s v="BASE"/>
    <s v="BaseLine"/>
    <m/>
    <m/>
    <m/>
    <m/>
    <x v="34"/>
    <x v="1"/>
    <s v="Brazil"/>
    <x v="52"/>
    <n v="0"/>
  </r>
  <r>
    <s v="BASE"/>
    <s v="BaseLine"/>
    <m/>
    <m/>
    <m/>
    <m/>
    <x v="34"/>
    <x v="2"/>
    <s v="Brazil"/>
    <x v="52"/>
    <n v="0"/>
  </r>
  <r>
    <s v="BASE"/>
    <s v="BaseLine"/>
    <m/>
    <m/>
    <m/>
    <m/>
    <x v="34"/>
    <x v="3"/>
    <s v="Brazil"/>
    <x v="52"/>
    <n v="0"/>
  </r>
  <r>
    <s v="BASE"/>
    <s v="BaseLine"/>
    <s v="NY"/>
    <m/>
    <m/>
    <m/>
    <x v="35"/>
    <x v="0"/>
    <s v="Brazil"/>
    <x v="52"/>
    <n v="0"/>
  </r>
  <r>
    <s v="BASE"/>
    <s v="BaseLine"/>
    <s v="NY"/>
    <m/>
    <m/>
    <m/>
    <x v="35"/>
    <x v="1"/>
    <s v="Brazil"/>
    <x v="52"/>
    <n v="306.51612723503803"/>
  </r>
  <r>
    <s v="BASE"/>
    <s v="BaseLine"/>
    <s v="NY"/>
    <m/>
    <m/>
    <m/>
    <x v="35"/>
    <x v="2"/>
    <s v="Brazil"/>
    <x v="52"/>
    <n v="0"/>
  </r>
  <r>
    <s v="BASE"/>
    <s v="BaseLine"/>
    <s v="NY"/>
    <m/>
    <m/>
    <m/>
    <x v="35"/>
    <x v="3"/>
    <s v="Brazil"/>
    <x v="52"/>
    <n v="0"/>
  </r>
  <r>
    <s v="BASE"/>
    <s v="BaseLine"/>
    <s v="PL_Dummy"/>
    <m/>
    <m/>
    <m/>
    <x v="36"/>
    <x v="0"/>
    <s v="Brazil"/>
    <x v="52"/>
    <n v="0"/>
  </r>
  <r>
    <s v="BASE"/>
    <s v="BaseLine"/>
    <s v="PL_Dummy"/>
    <m/>
    <m/>
    <m/>
    <x v="36"/>
    <x v="1"/>
    <s v="Brazil"/>
    <x v="52"/>
    <n v="0"/>
  </r>
  <r>
    <s v="BASE"/>
    <s v="BaseLine"/>
    <s v="PL_Dummy"/>
    <m/>
    <m/>
    <m/>
    <x v="36"/>
    <x v="2"/>
    <s v="Brazil"/>
    <x v="52"/>
    <n v="0"/>
  </r>
  <r>
    <s v="BASE"/>
    <s v="BaseLine"/>
    <s v="PL_Dummy"/>
    <m/>
    <m/>
    <m/>
    <x v="36"/>
    <x v="3"/>
    <s v="Brazil"/>
    <x v="52"/>
    <n v="0"/>
  </r>
  <r>
    <s v="BASE"/>
    <s v="BaseLine"/>
    <s v="PL_Dummy"/>
    <m/>
    <m/>
    <m/>
    <x v="37"/>
    <x v="0"/>
    <s v="Brazil"/>
    <x v="52"/>
    <n v="0"/>
  </r>
  <r>
    <s v="BASE"/>
    <s v="BaseLine"/>
    <s v="PL_Dummy"/>
    <m/>
    <m/>
    <m/>
    <x v="37"/>
    <x v="1"/>
    <s v="Brazil"/>
    <x v="52"/>
    <n v="0"/>
  </r>
  <r>
    <s v="BASE"/>
    <s v="BaseLine"/>
    <s v="PL_Dummy"/>
    <m/>
    <m/>
    <m/>
    <x v="37"/>
    <x v="2"/>
    <s v="Brazil"/>
    <x v="52"/>
    <n v="0"/>
  </r>
  <r>
    <s v="BASE"/>
    <s v="BaseLine"/>
    <s v="PL_Dummy"/>
    <m/>
    <m/>
    <m/>
    <x v="37"/>
    <x v="3"/>
    <s v="Brazil"/>
    <x v="52"/>
    <n v="0"/>
  </r>
  <r>
    <s v="BASE"/>
    <s v="BaseLine"/>
    <m/>
    <m/>
    <m/>
    <m/>
    <x v="38"/>
    <x v="0"/>
    <s v="Brazil"/>
    <x v="52"/>
    <n v="0"/>
  </r>
  <r>
    <s v="BASE"/>
    <s v="BaseLine"/>
    <m/>
    <m/>
    <m/>
    <m/>
    <x v="38"/>
    <x v="1"/>
    <s v="Brazil"/>
    <x v="52"/>
    <n v="0"/>
  </r>
  <r>
    <s v="BASE"/>
    <s v="BaseLine"/>
    <m/>
    <m/>
    <m/>
    <m/>
    <x v="38"/>
    <x v="2"/>
    <s v="Brazil"/>
    <x v="52"/>
    <n v="0"/>
  </r>
  <r>
    <s v="BASE"/>
    <s v="BaseLine"/>
    <m/>
    <m/>
    <m/>
    <m/>
    <x v="38"/>
    <x v="3"/>
    <s v="Brazil"/>
    <x v="52"/>
    <n v="0"/>
  </r>
  <r>
    <s v="BASE"/>
    <s v="BaseLine"/>
    <m/>
    <m/>
    <m/>
    <m/>
    <x v="39"/>
    <x v="0"/>
    <s v="Brazil"/>
    <x v="52"/>
    <n v="0"/>
  </r>
  <r>
    <s v="BASE"/>
    <s v="BaseLine"/>
    <m/>
    <m/>
    <m/>
    <m/>
    <x v="39"/>
    <x v="1"/>
    <s v="Brazil"/>
    <x v="52"/>
    <n v="0"/>
  </r>
  <r>
    <s v="BASE"/>
    <s v="BaseLine"/>
    <m/>
    <m/>
    <m/>
    <m/>
    <x v="39"/>
    <x v="2"/>
    <s v="Brazil"/>
    <x v="52"/>
    <n v="0"/>
  </r>
  <r>
    <s v="BASE"/>
    <s v="BaseLine"/>
    <m/>
    <m/>
    <m/>
    <m/>
    <x v="39"/>
    <x v="3"/>
    <s v="Brazil"/>
    <x v="52"/>
    <n v="0"/>
  </r>
  <r>
    <s v="BASE"/>
    <s v="BaseLine"/>
    <s v="PL_Dummy"/>
    <m/>
    <m/>
    <m/>
    <x v="40"/>
    <x v="0"/>
    <s v="Brazil"/>
    <x v="52"/>
    <n v="0"/>
  </r>
  <r>
    <s v="BASE"/>
    <s v="BaseLine"/>
    <s v="PL_Dummy"/>
    <m/>
    <m/>
    <m/>
    <x v="40"/>
    <x v="1"/>
    <s v="Brazil"/>
    <x v="52"/>
    <n v="0"/>
  </r>
  <r>
    <s v="BASE"/>
    <s v="BaseLine"/>
    <s v="PL_Dummy"/>
    <m/>
    <m/>
    <m/>
    <x v="40"/>
    <x v="2"/>
    <s v="Brazil"/>
    <x v="52"/>
    <n v="0"/>
  </r>
  <r>
    <s v="BASE"/>
    <s v="BaseLine"/>
    <s v="PL_Dummy"/>
    <m/>
    <m/>
    <m/>
    <x v="40"/>
    <x v="3"/>
    <s v="Brazil"/>
    <x v="52"/>
    <n v="0"/>
  </r>
  <r>
    <s v="BASE"/>
    <s v="BaseLine"/>
    <m/>
    <m/>
    <m/>
    <m/>
    <x v="41"/>
    <x v="0"/>
    <s v="Brazil"/>
    <x v="52"/>
    <n v="0"/>
  </r>
  <r>
    <s v="BASE"/>
    <s v="BaseLine"/>
    <m/>
    <m/>
    <m/>
    <m/>
    <x v="41"/>
    <x v="1"/>
    <s v="Brazil"/>
    <x v="52"/>
    <n v="0"/>
  </r>
  <r>
    <s v="BASE"/>
    <s v="BaseLine"/>
    <m/>
    <m/>
    <m/>
    <m/>
    <x v="41"/>
    <x v="2"/>
    <s v="Brazil"/>
    <x v="52"/>
    <n v="3591.1581010783102"/>
  </r>
  <r>
    <s v="BASE"/>
    <s v="BaseLine"/>
    <m/>
    <m/>
    <m/>
    <m/>
    <x v="41"/>
    <x v="3"/>
    <s v="Brazil"/>
    <x v="52"/>
    <n v="0"/>
  </r>
  <r>
    <s v="BASE"/>
    <s v="BaseLine"/>
    <m/>
    <m/>
    <m/>
    <m/>
    <x v="42"/>
    <x v="0"/>
    <s v="Brazil"/>
    <x v="52"/>
    <n v="0"/>
  </r>
  <r>
    <s v="BASE"/>
    <s v="BaseLine"/>
    <m/>
    <m/>
    <m/>
    <m/>
    <x v="42"/>
    <x v="1"/>
    <s v="Brazil"/>
    <x v="52"/>
    <n v="0"/>
  </r>
  <r>
    <s v="BASE"/>
    <s v="BaseLine"/>
    <m/>
    <m/>
    <m/>
    <m/>
    <x v="42"/>
    <x v="2"/>
    <s v="Brazil"/>
    <x v="52"/>
    <n v="0"/>
  </r>
  <r>
    <s v="BASE"/>
    <s v="BaseLine"/>
    <m/>
    <m/>
    <m/>
    <m/>
    <x v="42"/>
    <x v="3"/>
    <s v="Brazil"/>
    <x v="52"/>
    <n v="0"/>
  </r>
  <r>
    <s v="BASE"/>
    <s v="BaseLine"/>
    <m/>
    <m/>
    <m/>
    <m/>
    <x v="43"/>
    <x v="0"/>
    <s v="Brazil"/>
    <x v="52"/>
    <n v="0"/>
  </r>
  <r>
    <s v="BASE"/>
    <s v="BaseLine"/>
    <m/>
    <m/>
    <m/>
    <m/>
    <x v="43"/>
    <x v="1"/>
    <s v="Brazil"/>
    <x v="52"/>
    <n v="0"/>
  </r>
  <r>
    <s v="BASE"/>
    <s v="BaseLine"/>
    <m/>
    <m/>
    <m/>
    <m/>
    <x v="43"/>
    <x v="2"/>
    <s v="Brazil"/>
    <x v="52"/>
    <n v="3451.0922867613099"/>
  </r>
  <r>
    <s v="BASE"/>
    <s v="BaseLine"/>
    <m/>
    <m/>
    <m/>
    <m/>
    <x v="43"/>
    <x v="3"/>
    <s v="Brazil"/>
    <x v="52"/>
    <n v="0"/>
  </r>
  <r>
    <s v="INCREMENTAL"/>
    <s v="Media"/>
    <m/>
    <m/>
    <m/>
    <m/>
    <x v="44"/>
    <x v="0"/>
    <s v="Brazil"/>
    <x v="52"/>
    <n v="0"/>
  </r>
  <r>
    <s v="INCREMENTAL"/>
    <s v="Media"/>
    <m/>
    <m/>
    <m/>
    <m/>
    <x v="44"/>
    <x v="1"/>
    <s v="Brazil"/>
    <x v="52"/>
    <n v="0"/>
  </r>
  <r>
    <s v="INCREMENTAL"/>
    <s v="Media"/>
    <m/>
    <m/>
    <m/>
    <m/>
    <x v="44"/>
    <x v="2"/>
    <s v="Brazil"/>
    <x v="52"/>
    <n v="0"/>
  </r>
  <r>
    <s v="INCREMENTAL"/>
    <s v="Media"/>
    <m/>
    <m/>
    <m/>
    <m/>
    <x v="44"/>
    <x v="3"/>
    <s v="Brazil"/>
    <x v="52"/>
    <n v="0"/>
  </r>
  <r>
    <s v="INCREMENTAL"/>
    <s v="Media"/>
    <m/>
    <m/>
    <m/>
    <m/>
    <x v="45"/>
    <x v="0"/>
    <s v="Brazil"/>
    <x v="52"/>
    <n v="0"/>
  </r>
  <r>
    <s v="INCREMENTAL"/>
    <s v="Media"/>
    <m/>
    <m/>
    <m/>
    <m/>
    <x v="45"/>
    <x v="1"/>
    <s v="Brazil"/>
    <x v="52"/>
    <n v="0"/>
  </r>
  <r>
    <s v="INCREMENTAL"/>
    <s v="Media"/>
    <m/>
    <m/>
    <m/>
    <m/>
    <x v="45"/>
    <x v="2"/>
    <s v="Brazil"/>
    <x v="52"/>
    <n v="0"/>
  </r>
  <r>
    <s v="INCREMENTAL"/>
    <s v="Media"/>
    <m/>
    <m/>
    <m/>
    <m/>
    <x v="45"/>
    <x v="3"/>
    <s v="Brazil"/>
    <x v="52"/>
    <n v="0"/>
  </r>
  <r>
    <s v="BASE"/>
    <s v="BaseLine"/>
    <m/>
    <m/>
    <m/>
    <m/>
    <x v="46"/>
    <x v="0"/>
    <s v="Brazil"/>
    <x v="52"/>
    <n v="0"/>
  </r>
  <r>
    <s v="BASE"/>
    <s v="BaseLine"/>
    <m/>
    <m/>
    <m/>
    <m/>
    <x v="46"/>
    <x v="1"/>
    <s v="Brazil"/>
    <x v="52"/>
    <n v="0"/>
  </r>
  <r>
    <s v="BASE"/>
    <s v="BaseLine"/>
    <m/>
    <m/>
    <m/>
    <m/>
    <x v="46"/>
    <x v="2"/>
    <s v="Brazil"/>
    <x v="52"/>
    <n v="0"/>
  </r>
  <r>
    <s v="BASE"/>
    <s v="BaseLine"/>
    <m/>
    <m/>
    <m/>
    <m/>
    <x v="46"/>
    <x v="3"/>
    <s v="Brazil"/>
    <x v="52"/>
    <n v="0"/>
  </r>
  <r>
    <s v="INCREMENTAL"/>
    <s v="Media"/>
    <m/>
    <m/>
    <m/>
    <m/>
    <x v="47"/>
    <x v="0"/>
    <s v="Brazil"/>
    <x v="52"/>
    <n v="0"/>
  </r>
  <r>
    <s v="INCREMENTAL"/>
    <s v="Media"/>
    <m/>
    <m/>
    <m/>
    <m/>
    <x v="47"/>
    <x v="1"/>
    <s v="Brazil"/>
    <x v="52"/>
    <n v="0"/>
  </r>
  <r>
    <s v="INCREMENTAL"/>
    <s v="Media"/>
    <m/>
    <m/>
    <m/>
    <m/>
    <x v="47"/>
    <x v="2"/>
    <s v="Brazil"/>
    <x v="52"/>
    <n v="0"/>
  </r>
  <r>
    <s v="INCREMENTAL"/>
    <s v="Media"/>
    <m/>
    <m/>
    <m/>
    <m/>
    <x v="47"/>
    <x v="3"/>
    <s v="Brazil"/>
    <x v="52"/>
    <n v="0"/>
  </r>
  <r>
    <s v="INCREMENTAL"/>
    <s v="Media"/>
    <m/>
    <m/>
    <m/>
    <m/>
    <x v="48"/>
    <x v="0"/>
    <s v="Brazil"/>
    <x v="52"/>
    <n v="0"/>
  </r>
  <r>
    <s v="INCREMENTAL"/>
    <s v="Media"/>
    <m/>
    <m/>
    <m/>
    <m/>
    <x v="48"/>
    <x v="1"/>
    <s v="Brazil"/>
    <x v="52"/>
    <n v="0"/>
  </r>
  <r>
    <s v="INCREMENTAL"/>
    <s v="Media"/>
    <m/>
    <m/>
    <m/>
    <m/>
    <x v="48"/>
    <x v="2"/>
    <s v="Brazil"/>
    <x v="52"/>
    <n v="0"/>
  </r>
  <r>
    <s v="INCREMENTAL"/>
    <s v="Media"/>
    <m/>
    <m/>
    <m/>
    <m/>
    <x v="48"/>
    <x v="3"/>
    <s v="Brazil"/>
    <x v="52"/>
    <n v="0"/>
  </r>
  <r>
    <s v="INCREMENTAL"/>
    <s v="Media"/>
    <m/>
    <m/>
    <m/>
    <m/>
    <x v="49"/>
    <x v="0"/>
    <s v="Brazil"/>
    <x v="52"/>
    <n v="0"/>
  </r>
  <r>
    <s v="INCREMENTAL"/>
    <s v="Media"/>
    <m/>
    <m/>
    <m/>
    <m/>
    <x v="49"/>
    <x v="1"/>
    <s v="Brazil"/>
    <x v="52"/>
    <n v="0"/>
  </r>
  <r>
    <s v="INCREMENTAL"/>
    <s v="Media"/>
    <m/>
    <m/>
    <m/>
    <m/>
    <x v="49"/>
    <x v="2"/>
    <s v="Brazil"/>
    <x v="52"/>
    <n v="0"/>
  </r>
  <r>
    <s v="INCREMENTAL"/>
    <s v="Media"/>
    <m/>
    <m/>
    <m/>
    <m/>
    <x v="49"/>
    <x v="3"/>
    <s v="Brazil"/>
    <x v="52"/>
    <n v="0"/>
  </r>
  <r>
    <s v="BASE"/>
    <s v="BaseLine"/>
    <m/>
    <m/>
    <m/>
    <m/>
    <x v="50"/>
    <x v="0"/>
    <s v="Brazil"/>
    <x v="52"/>
    <n v="0"/>
  </r>
  <r>
    <s v="BASE"/>
    <s v="BaseLine"/>
    <m/>
    <m/>
    <m/>
    <m/>
    <x v="50"/>
    <x v="1"/>
    <s v="Brazil"/>
    <x v="52"/>
    <n v="0"/>
  </r>
  <r>
    <s v="BASE"/>
    <s v="BaseLine"/>
    <m/>
    <m/>
    <m/>
    <m/>
    <x v="50"/>
    <x v="2"/>
    <s v="Brazil"/>
    <x v="52"/>
    <n v="0"/>
  </r>
  <r>
    <s v="BASE"/>
    <s v="BaseLine"/>
    <m/>
    <m/>
    <m/>
    <m/>
    <x v="50"/>
    <x v="3"/>
    <s v="Brazil"/>
    <x v="52"/>
    <n v="15.808850344354701"/>
  </r>
  <r>
    <s v="BASE"/>
    <s v="BaseLine"/>
    <m/>
    <m/>
    <m/>
    <m/>
    <x v="51"/>
    <x v="0"/>
    <s v="Brazil"/>
    <x v="52"/>
    <n v="0"/>
  </r>
  <r>
    <s v="BASE"/>
    <s v="BaseLine"/>
    <m/>
    <m/>
    <m/>
    <m/>
    <x v="51"/>
    <x v="1"/>
    <s v="Brazil"/>
    <x v="52"/>
    <n v="0"/>
  </r>
  <r>
    <s v="BASE"/>
    <s v="BaseLine"/>
    <m/>
    <m/>
    <m/>
    <m/>
    <x v="51"/>
    <x v="2"/>
    <s v="Brazil"/>
    <x v="52"/>
    <n v="0"/>
  </r>
  <r>
    <s v="BASE"/>
    <s v="BaseLine"/>
    <m/>
    <m/>
    <m/>
    <m/>
    <x v="51"/>
    <x v="3"/>
    <s v="Brazil"/>
    <x v="52"/>
    <n v="552.17606972702799"/>
  </r>
  <r>
    <s v="INCREMENTAL"/>
    <s v="Media"/>
    <m/>
    <m/>
    <m/>
    <m/>
    <x v="52"/>
    <x v="0"/>
    <s v="Brazil"/>
    <x v="52"/>
    <n v="0"/>
  </r>
  <r>
    <s v="INCREMENTAL"/>
    <s v="Media"/>
    <m/>
    <m/>
    <m/>
    <m/>
    <x v="52"/>
    <x v="1"/>
    <s v="Brazil"/>
    <x v="52"/>
    <n v="0"/>
  </r>
  <r>
    <s v="INCREMENTAL"/>
    <s v="Media"/>
    <m/>
    <m/>
    <m/>
    <m/>
    <x v="52"/>
    <x v="2"/>
    <s v="Brazil"/>
    <x v="52"/>
    <n v="0"/>
  </r>
  <r>
    <s v="INCREMENTAL"/>
    <s v="Media"/>
    <m/>
    <m/>
    <m/>
    <m/>
    <x v="52"/>
    <x v="3"/>
    <s v="Brazil"/>
    <x v="52"/>
    <n v="0"/>
  </r>
  <r>
    <s v="BASE"/>
    <s v="BaseLine"/>
    <m/>
    <m/>
    <m/>
    <m/>
    <x v="53"/>
    <x v="0"/>
    <s v="Brazil"/>
    <x v="52"/>
    <n v="-106.896217564167"/>
  </r>
  <r>
    <s v="BASE"/>
    <s v="BaseLine"/>
    <m/>
    <m/>
    <m/>
    <m/>
    <x v="53"/>
    <x v="1"/>
    <s v="Brazil"/>
    <x v="52"/>
    <n v="-78.280676091196398"/>
  </r>
  <r>
    <s v="BASE"/>
    <s v="BaseLine"/>
    <m/>
    <m/>
    <m/>
    <m/>
    <x v="53"/>
    <x v="2"/>
    <s v="Brazil"/>
    <x v="52"/>
    <n v="-146.06866894502201"/>
  </r>
  <r>
    <s v="BASE"/>
    <s v="BaseLine"/>
    <m/>
    <m/>
    <m/>
    <m/>
    <x v="53"/>
    <x v="3"/>
    <s v="Brazil"/>
    <x v="52"/>
    <n v="-77.324862227164999"/>
  </r>
  <r>
    <s v="BASE"/>
    <s v="BaseLine"/>
    <m/>
    <m/>
    <m/>
    <m/>
    <x v="54"/>
    <x v="0"/>
    <s v="Brazil"/>
    <x v="52"/>
    <n v="-512.27642989138599"/>
  </r>
  <r>
    <s v="BASE"/>
    <s v="BaseLine"/>
    <m/>
    <m/>
    <m/>
    <m/>
    <x v="54"/>
    <x v="1"/>
    <s v="Brazil"/>
    <x v="52"/>
    <n v="-2556.9732553656099"/>
  </r>
  <r>
    <s v="BASE"/>
    <s v="BaseLine"/>
    <m/>
    <m/>
    <m/>
    <m/>
    <x v="54"/>
    <x v="2"/>
    <s v="Brazil"/>
    <x v="52"/>
    <n v="-2775.1568222679198"/>
  </r>
  <r>
    <s v="BASE"/>
    <s v="BaseLine"/>
    <m/>
    <m/>
    <m/>
    <m/>
    <x v="54"/>
    <x v="3"/>
    <s v="Brazil"/>
    <x v="52"/>
    <n v="-494.70062206485301"/>
  </r>
  <r>
    <s v="INCREMENTAL"/>
    <s v="Media"/>
    <m/>
    <m/>
    <m/>
    <m/>
    <x v="0"/>
    <x v="0"/>
    <s v="Brazil"/>
    <x v="53"/>
    <n v="0"/>
  </r>
  <r>
    <s v="INCREMENTAL"/>
    <s v="Media"/>
    <m/>
    <m/>
    <m/>
    <m/>
    <x v="0"/>
    <x v="1"/>
    <s v="Brazil"/>
    <x v="53"/>
    <n v="0"/>
  </r>
  <r>
    <s v="INCREMENTAL"/>
    <s v="Media"/>
    <m/>
    <m/>
    <m/>
    <m/>
    <x v="0"/>
    <x v="2"/>
    <s v="Brazil"/>
    <x v="53"/>
    <n v="0"/>
  </r>
  <r>
    <s v="INCREMENTAL"/>
    <s v="Media"/>
    <m/>
    <m/>
    <m/>
    <m/>
    <x v="0"/>
    <x v="3"/>
    <s v="Brazil"/>
    <x v="53"/>
    <n v="0"/>
  </r>
  <r>
    <s v="INCREMENTAL"/>
    <s v="Media"/>
    <m/>
    <m/>
    <m/>
    <m/>
    <x v="1"/>
    <x v="0"/>
    <s v="Brazil"/>
    <x v="53"/>
    <n v="0"/>
  </r>
  <r>
    <s v="INCREMENTAL"/>
    <s v="Media"/>
    <m/>
    <m/>
    <m/>
    <m/>
    <x v="1"/>
    <x v="1"/>
    <s v="Brazil"/>
    <x v="53"/>
    <n v="0"/>
  </r>
  <r>
    <s v="INCREMENTAL"/>
    <s v="Media"/>
    <m/>
    <m/>
    <m/>
    <m/>
    <x v="1"/>
    <x v="2"/>
    <s v="Brazil"/>
    <x v="53"/>
    <n v="0"/>
  </r>
  <r>
    <s v="INCREMENTAL"/>
    <s v="Media"/>
    <m/>
    <m/>
    <m/>
    <m/>
    <x v="1"/>
    <x v="3"/>
    <s v="Brazil"/>
    <x v="53"/>
    <n v="0"/>
  </r>
  <r>
    <s v="INCREMENTAL"/>
    <s v="Media"/>
    <m/>
    <m/>
    <m/>
    <m/>
    <x v="2"/>
    <x v="0"/>
    <s v="Brazil"/>
    <x v="53"/>
    <n v="0"/>
  </r>
  <r>
    <s v="INCREMENTAL"/>
    <s v="Media"/>
    <m/>
    <m/>
    <m/>
    <m/>
    <x v="2"/>
    <x v="1"/>
    <s v="Brazil"/>
    <x v="53"/>
    <n v="0"/>
  </r>
  <r>
    <s v="INCREMENTAL"/>
    <s v="Media"/>
    <m/>
    <m/>
    <m/>
    <m/>
    <x v="2"/>
    <x v="2"/>
    <s v="Brazil"/>
    <x v="53"/>
    <n v="0"/>
  </r>
  <r>
    <s v="INCREMENTAL"/>
    <s v="Media"/>
    <m/>
    <m/>
    <m/>
    <m/>
    <x v="2"/>
    <x v="3"/>
    <s v="Brazil"/>
    <x v="53"/>
    <n v="0"/>
  </r>
  <r>
    <s v="BASE"/>
    <s v="BaseLine"/>
    <m/>
    <m/>
    <m/>
    <m/>
    <x v="3"/>
    <x v="0"/>
    <s v="Brazil"/>
    <x v="53"/>
    <n v="0"/>
  </r>
  <r>
    <s v="BASE"/>
    <s v="BaseLine"/>
    <m/>
    <m/>
    <m/>
    <m/>
    <x v="3"/>
    <x v="1"/>
    <s v="Brazil"/>
    <x v="53"/>
    <n v="0"/>
  </r>
  <r>
    <s v="BASE"/>
    <s v="BaseLine"/>
    <m/>
    <m/>
    <m/>
    <m/>
    <x v="3"/>
    <x v="2"/>
    <s v="Brazil"/>
    <x v="53"/>
    <n v="0"/>
  </r>
  <r>
    <s v="BASE"/>
    <s v="BaseLine"/>
    <m/>
    <m/>
    <m/>
    <m/>
    <x v="3"/>
    <x v="3"/>
    <s v="Brazil"/>
    <x v="53"/>
    <n v="0"/>
  </r>
  <r>
    <s v="BASE"/>
    <s v="BaseLine"/>
    <m/>
    <m/>
    <m/>
    <m/>
    <x v="4"/>
    <x v="0"/>
    <s v="Brazil"/>
    <x v="53"/>
    <n v="0"/>
  </r>
  <r>
    <s v="BASE"/>
    <s v="BaseLine"/>
    <m/>
    <m/>
    <m/>
    <m/>
    <x v="4"/>
    <x v="1"/>
    <s v="Brazil"/>
    <x v="53"/>
    <n v="0"/>
  </r>
  <r>
    <s v="BASE"/>
    <s v="BaseLine"/>
    <m/>
    <m/>
    <m/>
    <m/>
    <x v="4"/>
    <x v="2"/>
    <s v="Brazil"/>
    <x v="53"/>
    <n v="0"/>
  </r>
  <r>
    <s v="BASE"/>
    <s v="BaseLine"/>
    <m/>
    <m/>
    <m/>
    <m/>
    <x v="4"/>
    <x v="3"/>
    <s v="Brazil"/>
    <x v="53"/>
    <n v="0"/>
  </r>
  <r>
    <s v="BASE"/>
    <s v="BaseLine"/>
    <m/>
    <m/>
    <m/>
    <m/>
    <x v="5"/>
    <x v="0"/>
    <s v="Brazil"/>
    <x v="53"/>
    <n v="0"/>
  </r>
  <r>
    <s v="BASE"/>
    <s v="BaseLine"/>
    <m/>
    <m/>
    <m/>
    <m/>
    <x v="5"/>
    <x v="1"/>
    <s v="Brazil"/>
    <x v="53"/>
    <n v="0"/>
  </r>
  <r>
    <s v="BASE"/>
    <s v="BaseLine"/>
    <m/>
    <m/>
    <m/>
    <m/>
    <x v="5"/>
    <x v="2"/>
    <s v="Brazil"/>
    <x v="53"/>
    <n v="0"/>
  </r>
  <r>
    <s v="BASE"/>
    <s v="BaseLine"/>
    <m/>
    <m/>
    <m/>
    <m/>
    <x v="5"/>
    <x v="3"/>
    <s v="Brazil"/>
    <x v="53"/>
    <n v="0"/>
  </r>
  <r>
    <s v="BASE"/>
    <s v="BaseLine"/>
    <m/>
    <m/>
    <m/>
    <m/>
    <x v="6"/>
    <x v="0"/>
    <s v="Brazil"/>
    <x v="53"/>
    <n v="0"/>
  </r>
  <r>
    <s v="BASE"/>
    <s v="BaseLine"/>
    <m/>
    <m/>
    <m/>
    <m/>
    <x v="6"/>
    <x v="1"/>
    <s v="Brazil"/>
    <x v="53"/>
    <n v="0"/>
  </r>
  <r>
    <s v="BASE"/>
    <s v="BaseLine"/>
    <m/>
    <m/>
    <m/>
    <m/>
    <x v="6"/>
    <x v="2"/>
    <s v="Brazil"/>
    <x v="53"/>
    <n v="0"/>
  </r>
  <r>
    <s v="BASE"/>
    <s v="BaseLine"/>
    <m/>
    <m/>
    <m/>
    <m/>
    <x v="6"/>
    <x v="3"/>
    <s v="Brazil"/>
    <x v="53"/>
    <n v="0"/>
  </r>
  <r>
    <s v="BASE"/>
    <s v="BaseLine"/>
    <m/>
    <m/>
    <m/>
    <m/>
    <x v="7"/>
    <x v="0"/>
    <s v="Brazil"/>
    <x v="53"/>
    <n v="0"/>
  </r>
  <r>
    <s v="BASE"/>
    <s v="BaseLine"/>
    <m/>
    <m/>
    <m/>
    <m/>
    <x v="7"/>
    <x v="1"/>
    <s v="Brazil"/>
    <x v="53"/>
    <n v="0"/>
  </r>
  <r>
    <s v="BASE"/>
    <s v="BaseLine"/>
    <m/>
    <m/>
    <m/>
    <m/>
    <x v="7"/>
    <x v="2"/>
    <s v="Brazil"/>
    <x v="53"/>
    <n v="0"/>
  </r>
  <r>
    <s v="BASE"/>
    <s v="BaseLine"/>
    <m/>
    <m/>
    <m/>
    <m/>
    <x v="7"/>
    <x v="3"/>
    <s v="Brazil"/>
    <x v="53"/>
    <n v="0"/>
  </r>
  <r>
    <s v="BASE"/>
    <s v="BaseLine"/>
    <m/>
    <m/>
    <m/>
    <m/>
    <x v="8"/>
    <x v="0"/>
    <s v="Brazil"/>
    <x v="53"/>
    <n v="1310.4186078918899"/>
  </r>
  <r>
    <s v="BASE"/>
    <s v="BaseLine"/>
    <m/>
    <m/>
    <m/>
    <m/>
    <x v="8"/>
    <x v="1"/>
    <s v="Brazil"/>
    <x v="53"/>
    <n v="0"/>
  </r>
  <r>
    <s v="BASE"/>
    <s v="BaseLine"/>
    <m/>
    <m/>
    <m/>
    <m/>
    <x v="8"/>
    <x v="2"/>
    <s v="Brazil"/>
    <x v="53"/>
    <n v="0"/>
  </r>
  <r>
    <s v="BASE"/>
    <s v="BaseLine"/>
    <m/>
    <m/>
    <m/>
    <m/>
    <x v="8"/>
    <x v="3"/>
    <s v="Brazil"/>
    <x v="53"/>
    <n v="0"/>
  </r>
  <r>
    <s v="INCREMENTAL"/>
    <s v="Media"/>
    <m/>
    <m/>
    <m/>
    <m/>
    <x v="9"/>
    <x v="0"/>
    <s v="Brazil"/>
    <x v="53"/>
    <n v="0"/>
  </r>
  <r>
    <s v="INCREMENTAL"/>
    <s v="Media"/>
    <m/>
    <m/>
    <m/>
    <m/>
    <x v="9"/>
    <x v="1"/>
    <s v="Brazil"/>
    <x v="53"/>
    <n v="0"/>
  </r>
  <r>
    <s v="INCREMENTAL"/>
    <s v="Media"/>
    <m/>
    <m/>
    <m/>
    <m/>
    <x v="9"/>
    <x v="2"/>
    <s v="Brazil"/>
    <x v="53"/>
    <n v="0"/>
  </r>
  <r>
    <s v="INCREMENTAL"/>
    <s v="Media"/>
    <m/>
    <m/>
    <m/>
    <m/>
    <x v="9"/>
    <x v="3"/>
    <s v="Brazil"/>
    <x v="53"/>
    <n v="0"/>
  </r>
  <r>
    <s v="BASE"/>
    <s v="Price"/>
    <m/>
    <m/>
    <m/>
    <m/>
    <x v="10"/>
    <x v="0"/>
    <s v="Brazil"/>
    <x v="53"/>
    <n v="0"/>
  </r>
  <r>
    <s v="BASE"/>
    <s v="Price"/>
    <m/>
    <m/>
    <m/>
    <m/>
    <x v="10"/>
    <x v="1"/>
    <s v="Brazil"/>
    <x v="53"/>
    <n v="0"/>
  </r>
  <r>
    <s v="BASE"/>
    <s v="Price"/>
    <m/>
    <m/>
    <m/>
    <m/>
    <x v="10"/>
    <x v="2"/>
    <s v="Brazil"/>
    <x v="53"/>
    <n v="0"/>
  </r>
  <r>
    <s v="BASE"/>
    <s v="Price"/>
    <m/>
    <m/>
    <m/>
    <m/>
    <x v="10"/>
    <x v="3"/>
    <s v="Brazil"/>
    <x v="53"/>
    <n v="0"/>
  </r>
  <r>
    <s v="BASE"/>
    <s v="Price"/>
    <m/>
    <m/>
    <m/>
    <m/>
    <x v="11"/>
    <x v="0"/>
    <s v="Brazil"/>
    <x v="53"/>
    <n v="-661.71374162218797"/>
  </r>
  <r>
    <s v="BASE"/>
    <s v="Price"/>
    <m/>
    <m/>
    <m/>
    <m/>
    <x v="11"/>
    <x v="1"/>
    <s v="Brazil"/>
    <x v="53"/>
    <n v="0"/>
  </r>
  <r>
    <s v="BASE"/>
    <s v="Price"/>
    <m/>
    <m/>
    <m/>
    <m/>
    <x v="11"/>
    <x v="2"/>
    <s v="Brazil"/>
    <x v="53"/>
    <n v="0"/>
  </r>
  <r>
    <s v="BASE"/>
    <s v="Price"/>
    <m/>
    <m/>
    <m/>
    <m/>
    <x v="11"/>
    <x v="3"/>
    <s v="Brazil"/>
    <x v="53"/>
    <n v="-748.11961859772396"/>
  </r>
  <r>
    <s v="BASE"/>
    <s v="BaseLine"/>
    <m/>
    <m/>
    <m/>
    <m/>
    <x v="12"/>
    <x v="0"/>
    <s v="Brazil"/>
    <x v="53"/>
    <n v="385.22916959295299"/>
  </r>
  <r>
    <s v="BASE"/>
    <s v="BaseLine"/>
    <m/>
    <m/>
    <m/>
    <m/>
    <x v="12"/>
    <x v="1"/>
    <s v="Brazil"/>
    <x v="53"/>
    <n v="694.47489990441102"/>
  </r>
  <r>
    <s v="BASE"/>
    <s v="BaseLine"/>
    <m/>
    <m/>
    <m/>
    <m/>
    <x v="12"/>
    <x v="2"/>
    <s v="Brazil"/>
    <x v="53"/>
    <n v="851.39089582178997"/>
  </r>
  <r>
    <s v="BASE"/>
    <s v="BaseLine"/>
    <m/>
    <m/>
    <m/>
    <m/>
    <x v="12"/>
    <x v="3"/>
    <s v="Brazil"/>
    <x v="53"/>
    <n v="22.550018544003802"/>
  </r>
  <r>
    <s v="INCREMENTAL"/>
    <s v="Media"/>
    <m/>
    <m/>
    <m/>
    <m/>
    <x v="13"/>
    <x v="0"/>
    <s v="Brazil"/>
    <x v="53"/>
    <n v="68.156934439161503"/>
  </r>
  <r>
    <s v="INCREMENTAL"/>
    <s v="Media"/>
    <m/>
    <m/>
    <m/>
    <m/>
    <x v="13"/>
    <x v="1"/>
    <s v="Brazil"/>
    <x v="53"/>
    <n v="84.432797187398094"/>
  </r>
  <r>
    <s v="INCREMENTAL"/>
    <s v="Media"/>
    <m/>
    <m/>
    <m/>
    <m/>
    <x v="13"/>
    <x v="2"/>
    <s v="Brazil"/>
    <x v="53"/>
    <n v="75.047014847177607"/>
  </r>
  <r>
    <s v="INCREMENTAL"/>
    <s v="Media"/>
    <m/>
    <m/>
    <m/>
    <m/>
    <x v="13"/>
    <x v="3"/>
    <s v="Brazil"/>
    <x v="53"/>
    <n v="0"/>
  </r>
  <r>
    <s v="INCREMENTAL"/>
    <s v="Media"/>
    <m/>
    <m/>
    <m/>
    <m/>
    <x v="14"/>
    <x v="0"/>
    <s v="Brazil"/>
    <x v="53"/>
    <n v="238.345386091873"/>
  </r>
  <r>
    <s v="INCREMENTAL"/>
    <s v="Media"/>
    <m/>
    <m/>
    <m/>
    <m/>
    <x v="14"/>
    <x v="1"/>
    <s v="Brazil"/>
    <x v="53"/>
    <n v="296.72073779403598"/>
  </r>
  <r>
    <s v="INCREMENTAL"/>
    <s v="Media"/>
    <m/>
    <m/>
    <m/>
    <m/>
    <x v="14"/>
    <x v="2"/>
    <s v="Brazil"/>
    <x v="53"/>
    <n v="245.51765287549301"/>
  </r>
  <r>
    <s v="INCREMENTAL"/>
    <s v="Media"/>
    <m/>
    <m/>
    <m/>
    <m/>
    <x v="14"/>
    <x v="3"/>
    <s v="Brazil"/>
    <x v="53"/>
    <n v="176.388789817733"/>
  </r>
  <r>
    <s v="INCREMENTAL"/>
    <s v="Media"/>
    <m/>
    <m/>
    <m/>
    <m/>
    <x v="15"/>
    <x v="0"/>
    <s v="Brazil"/>
    <x v="53"/>
    <n v="4.5093157146269398"/>
  </r>
  <r>
    <s v="INCREMENTAL"/>
    <s v="Media"/>
    <m/>
    <m/>
    <m/>
    <m/>
    <x v="15"/>
    <x v="1"/>
    <s v="Brazil"/>
    <x v="53"/>
    <n v="4.1729372641964302"/>
  </r>
  <r>
    <s v="INCREMENTAL"/>
    <s v="Media"/>
    <m/>
    <m/>
    <m/>
    <m/>
    <x v="15"/>
    <x v="2"/>
    <s v="Brazil"/>
    <x v="53"/>
    <n v="2.8467075707416201"/>
  </r>
  <r>
    <s v="INCREMENTAL"/>
    <s v="Media"/>
    <m/>
    <m/>
    <m/>
    <m/>
    <x v="15"/>
    <x v="3"/>
    <s v="Brazil"/>
    <x v="53"/>
    <n v="0"/>
  </r>
  <r>
    <s v="INCREMENTAL"/>
    <s v="Media"/>
    <m/>
    <m/>
    <m/>
    <m/>
    <x v="16"/>
    <x v="0"/>
    <s v="Brazil"/>
    <x v="53"/>
    <n v="8.9378959173519394"/>
  </r>
  <r>
    <s v="INCREMENTAL"/>
    <s v="Media"/>
    <m/>
    <m/>
    <m/>
    <m/>
    <x v="16"/>
    <x v="1"/>
    <s v="Brazil"/>
    <x v="53"/>
    <n v="7.0128103516477296"/>
  </r>
  <r>
    <s v="INCREMENTAL"/>
    <s v="Media"/>
    <m/>
    <m/>
    <m/>
    <m/>
    <x v="16"/>
    <x v="2"/>
    <s v="Brazil"/>
    <x v="53"/>
    <n v="6.5427891449925699"/>
  </r>
  <r>
    <s v="INCREMENTAL"/>
    <s v="Media"/>
    <m/>
    <m/>
    <m/>
    <m/>
    <x v="16"/>
    <x v="3"/>
    <s v="Brazil"/>
    <x v="53"/>
    <n v="6.0805119736003403"/>
  </r>
  <r>
    <s v="INCREMENTAL"/>
    <s v="Media"/>
    <m/>
    <m/>
    <m/>
    <m/>
    <x v="17"/>
    <x v="0"/>
    <s v="Brazil"/>
    <x v="53"/>
    <n v="0"/>
  </r>
  <r>
    <s v="INCREMENTAL"/>
    <s v="Media"/>
    <m/>
    <m/>
    <m/>
    <m/>
    <x v="17"/>
    <x v="1"/>
    <s v="Brazil"/>
    <x v="53"/>
    <n v="0"/>
  </r>
  <r>
    <s v="INCREMENTAL"/>
    <s v="Media"/>
    <m/>
    <m/>
    <m/>
    <m/>
    <x v="17"/>
    <x v="2"/>
    <s v="Brazil"/>
    <x v="53"/>
    <n v="0"/>
  </r>
  <r>
    <s v="INCREMENTAL"/>
    <s v="Media"/>
    <m/>
    <m/>
    <m/>
    <m/>
    <x v="17"/>
    <x v="3"/>
    <s v="Brazil"/>
    <x v="53"/>
    <n v="0"/>
  </r>
  <r>
    <s v="INCREMENTAL"/>
    <s v="Media"/>
    <m/>
    <m/>
    <m/>
    <m/>
    <x v="18"/>
    <x v="0"/>
    <s v="Brazil"/>
    <x v="53"/>
    <n v="510.33177257883398"/>
  </r>
  <r>
    <s v="INCREMENTAL"/>
    <s v="Media"/>
    <m/>
    <m/>
    <m/>
    <m/>
    <x v="18"/>
    <x v="1"/>
    <s v="Brazil"/>
    <x v="53"/>
    <n v="237.63134848833701"/>
  </r>
  <r>
    <s v="INCREMENTAL"/>
    <s v="Media"/>
    <m/>
    <m/>
    <m/>
    <m/>
    <x v="18"/>
    <x v="2"/>
    <s v="Brazil"/>
    <x v="53"/>
    <n v="181.575203812909"/>
  </r>
  <r>
    <s v="INCREMENTAL"/>
    <s v="Media"/>
    <m/>
    <m/>
    <m/>
    <m/>
    <x v="18"/>
    <x v="3"/>
    <s v="Brazil"/>
    <x v="53"/>
    <n v="277.03287803882199"/>
  </r>
  <r>
    <s v="INCREMENTAL"/>
    <s v="Media"/>
    <m/>
    <m/>
    <m/>
    <m/>
    <x v="19"/>
    <x v="0"/>
    <s v="Brazil"/>
    <x v="53"/>
    <n v="0"/>
  </r>
  <r>
    <s v="INCREMENTAL"/>
    <s v="Media"/>
    <m/>
    <m/>
    <m/>
    <m/>
    <x v="19"/>
    <x v="1"/>
    <s v="Brazil"/>
    <x v="53"/>
    <n v="0"/>
  </r>
  <r>
    <s v="INCREMENTAL"/>
    <s v="Media"/>
    <m/>
    <m/>
    <m/>
    <m/>
    <x v="19"/>
    <x v="2"/>
    <s v="Brazil"/>
    <x v="53"/>
    <n v="0"/>
  </r>
  <r>
    <s v="INCREMENTAL"/>
    <s v="Media"/>
    <m/>
    <m/>
    <m/>
    <m/>
    <x v="19"/>
    <x v="3"/>
    <s v="Brazil"/>
    <x v="53"/>
    <n v="0"/>
  </r>
  <r>
    <s v="INCREMENTAL"/>
    <s v="Media"/>
    <m/>
    <m/>
    <m/>
    <m/>
    <x v="20"/>
    <x v="0"/>
    <s v="Brazil"/>
    <x v="53"/>
    <n v="66.710403662101996"/>
  </r>
  <r>
    <s v="INCREMENTAL"/>
    <s v="Media"/>
    <m/>
    <m/>
    <m/>
    <m/>
    <x v="20"/>
    <x v="1"/>
    <s v="Brazil"/>
    <x v="53"/>
    <n v="76.097010021191295"/>
  </r>
  <r>
    <s v="INCREMENTAL"/>
    <s v="Media"/>
    <m/>
    <m/>
    <m/>
    <m/>
    <x v="20"/>
    <x v="2"/>
    <s v="Brazil"/>
    <x v="53"/>
    <n v="71.289244239648497"/>
  </r>
  <r>
    <s v="INCREMENTAL"/>
    <s v="Media"/>
    <m/>
    <m/>
    <m/>
    <m/>
    <x v="20"/>
    <x v="3"/>
    <s v="Brazil"/>
    <x v="53"/>
    <n v="70.218619010226902"/>
  </r>
  <r>
    <s v="INCREMENTAL"/>
    <s v="Media"/>
    <m/>
    <m/>
    <m/>
    <m/>
    <x v="21"/>
    <x v="0"/>
    <s v="Brazil"/>
    <x v="53"/>
    <n v="20.829142565279501"/>
  </r>
  <r>
    <s v="INCREMENTAL"/>
    <s v="Media"/>
    <m/>
    <m/>
    <m/>
    <m/>
    <x v="21"/>
    <x v="1"/>
    <s v="Brazil"/>
    <x v="53"/>
    <n v="20.342872933526301"/>
  </r>
  <r>
    <s v="INCREMENTAL"/>
    <s v="Media"/>
    <m/>
    <m/>
    <m/>
    <m/>
    <x v="21"/>
    <x v="2"/>
    <s v="Brazil"/>
    <x v="53"/>
    <n v="19.2974891281564"/>
  </r>
  <r>
    <s v="INCREMENTAL"/>
    <s v="Media"/>
    <m/>
    <m/>
    <m/>
    <m/>
    <x v="21"/>
    <x v="3"/>
    <s v="Brazil"/>
    <x v="53"/>
    <n v="0"/>
  </r>
  <r>
    <s v="INCREMENTAL"/>
    <s v="Media"/>
    <m/>
    <m/>
    <m/>
    <m/>
    <x v="22"/>
    <x v="0"/>
    <s v="Brazil"/>
    <x v="53"/>
    <n v="747.97480881869899"/>
  </r>
  <r>
    <s v="INCREMENTAL"/>
    <s v="Media"/>
    <m/>
    <m/>
    <m/>
    <m/>
    <x v="22"/>
    <x v="1"/>
    <s v="Brazil"/>
    <x v="53"/>
    <n v="283.65312525072801"/>
  </r>
  <r>
    <s v="INCREMENTAL"/>
    <s v="Media"/>
    <m/>
    <m/>
    <m/>
    <m/>
    <x v="22"/>
    <x v="2"/>
    <s v="Brazil"/>
    <x v="53"/>
    <n v="269.350070759777"/>
  </r>
  <r>
    <s v="INCREMENTAL"/>
    <s v="Media"/>
    <m/>
    <m/>
    <m/>
    <m/>
    <x v="22"/>
    <x v="3"/>
    <s v="Brazil"/>
    <x v="53"/>
    <n v="405.44805495643601"/>
  </r>
  <r>
    <s v="INCREMENTAL"/>
    <s v="Media"/>
    <m/>
    <m/>
    <m/>
    <m/>
    <x v="23"/>
    <x v="0"/>
    <s v="Brazil"/>
    <x v="53"/>
    <n v="0"/>
  </r>
  <r>
    <s v="INCREMENTAL"/>
    <s v="Media"/>
    <m/>
    <m/>
    <m/>
    <m/>
    <x v="23"/>
    <x v="1"/>
    <s v="Brazil"/>
    <x v="53"/>
    <n v="0"/>
  </r>
  <r>
    <s v="INCREMENTAL"/>
    <s v="Media"/>
    <m/>
    <m/>
    <m/>
    <m/>
    <x v="23"/>
    <x v="2"/>
    <s v="Brazil"/>
    <x v="53"/>
    <n v="0"/>
  </r>
  <r>
    <s v="INCREMENTAL"/>
    <s v="Media"/>
    <m/>
    <m/>
    <m/>
    <m/>
    <x v="23"/>
    <x v="3"/>
    <s v="Brazil"/>
    <x v="53"/>
    <n v="0"/>
  </r>
  <r>
    <s v="INCREMENTAL"/>
    <s v="Media"/>
    <m/>
    <m/>
    <m/>
    <m/>
    <x v="24"/>
    <x v="0"/>
    <s v="Brazil"/>
    <x v="53"/>
    <n v="0"/>
  </r>
  <r>
    <s v="INCREMENTAL"/>
    <s v="Media"/>
    <m/>
    <m/>
    <m/>
    <m/>
    <x v="24"/>
    <x v="1"/>
    <s v="Brazil"/>
    <x v="53"/>
    <n v="4.3849202034771197"/>
  </r>
  <r>
    <s v="INCREMENTAL"/>
    <s v="Media"/>
    <m/>
    <m/>
    <m/>
    <m/>
    <x v="24"/>
    <x v="2"/>
    <s v="Brazil"/>
    <x v="53"/>
    <n v="0"/>
  </r>
  <r>
    <s v="INCREMENTAL"/>
    <s v="Media"/>
    <m/>
    <m/>
    <m/>
    <m/>
    <x v="24"/>
    <x v="3"/>
    <s v="Brazil"/>
    <x v="53"/>
    <n v="0"/>
  </r>
  <r>
    <s v="BASE"/>
    <s v="BaseLine"/>
    <m/>
    <m/>
    <m/>
    <m/>
    <x v="25"/>
    <x v="0"/>
    <s v="Brazil"/>
    <x v="53"/>
    <n v="0"/>
  </r>
  <r>
    <s v="BASE"/>
    <s v="BaseLine"/>
    <m/>
    <m/>
    <m/>
    <m/>
    <x v="25"/>
    <x v="1"/>
    <s v="Brazil"/>
    <x v="53"/>
    <n v="0"/>
  </r>
  <r>
    <s v="BASE"/>
    <s v="BaseLine"/>
    <m/>
    <m/>
    <m/>
    <m/>
    <x v="25"/>
    <x v="2"/>
    <s v="Brazil"/>
    <x v="53"/>
    <n v="0"/>
  </r>
  <r>
    <s v="BASE"/>
    <s v="BaseLine"/>
    <m/>
    <m/>
    <m/>
    <m/>
    <x v="25"/>
    <x v="3"/>
    <s v="Brazil"/>
    <x v="53"/>
    <n v="0"/>
  </r>
  <r>
    <s v="BASE"/>
    <s v="BaseLine"/>
    <m/>
    <m/>
    <m/>
    <m/>
    <x v="26"/>
    <x v="0"/>
    <s v="Brazil"/>
    <x v="53"/>
    <n v="0"/>
  </r>
  <r>
    <s v="BASE"/>
    <s v="BaseLine"/>
    <m/>
    <m/>
    <m/>
    <m/>
    <x v="26"/>
    <x v="1"/>
    <s v="Brazil"/>
    <x v="53"/>
    <n v="1731.6617596275801"/>
  </r>
  <r>
    <s v="BASE"/>
    <s v="BaseLine"/>
    <m/>
    <m/>
    <m/>
    <m/>
    <x v="26"/>
    <x v="2"/>
    <s v="Brazil"/>
    <x v="53"/>
    <n v="0"/>
  </r>
  <r>
    <s v="BASE"/>
    <s v="BaseLine"/>
    <m/>
    <m/>
    <m/>
    <m/>
    <x v="26"/>
    <x v="3"/>
    <s v="Brazil"/>
    <x v="53"/>
    <n v="0"/>
  </r>
  <r>
    <s v="INCREMENTAL"/>
    <s v="Media"/>
    <m/>
    <m/>
    <m/>
    <m/>
    <x v="27"/>
    <x v="0"/>
    <s v="Brazil"/>
    <x v="53"/>
    <n v="0"/>
  </r>
  <r>
    <s v="INCREMENTAL"/>
    <s v="Media"/>
    <m/>
    <m/>
    <m/>
    <m/>
    <x v="27"/>
    <x v="1"/>
    <s v="Brazil"/>
    <x v="53"/>
    <n v="0"/>
  </r>
  <r>
    <s v="INCREMENTAL"/>
    <s v="Media"/>
    <m/>
    <m/>
    <m/>
    <m/>
    <x v="27"/>
    <x v="2"/>
    <s v="Brazil"/>
    <x v="53"/>
    <n v="0"/>
  </r>
  <r>
    <s v="INCREMENTAL"/>
    <s v="Media"/>
    <m/>
    <m/>
    <m/>
    <m/>
    <x v="27"/>
    <x v="3"/>
    <s v="Brazil"/>
    <x v="53"/>
    <n v="0"/>
  </r>
  <r>
    <s v="INCREMENTAL"/>
    <s v="Media"/>
    <m/>
    <m/>
    <m/>
    <m/>
    <x v="28"/>
    <x v="0"/>
    <s v="Brazil"/>
    <x v="53"/>
    <n v="0"/>
  </r>
  <r>
    <s v="INCREMENTAL"/>
    <s v="Media"/>
    <m/>
    <m/>
    <m/>
    <m/>
    <x v="28"/>
    <x v="1"/>
    <s v="Brazil"/>
    <x v="53"/>
    <n v="0"/>
  </r>
  <r>
    <s v="INCREMENTAL"/>
    <s v="Media"/>
    <m/>
    <m/>
    <m/>
    <m/>
    <x v="28"/>
    <x v="2"/>
    <s v="Brazil"/>
    <x v="53"/>
    <n v="0"/>
  </r>
  <r>
    <s v="INCREMENTAL"/>
    <s v="Media"/>
    <m/>
    <m/>
    <m/>
    <m/>
    <x v="28"/>
    <x v="3"/>
    <s v="Brazil"/>
    <x v="53"/>
    <n v="0"/>
  </r>
  <r>
    <s v="BASE"/>
    <s v="BaseLine"/>
    <m/>
    <m/>
    <m/>
    <m/>
    <x v="29"/>
    <x v="0"/>
    <s v="Brazil"/>
    <x v="53"/>
    <n v="0"/>
  </r>
  <r>
    <s v="BASE"/>
    <s v="BaseLine"/>
    <m/>
    <m/>
    <m/>
    <m/>
    <x v="29"/>
    <x v="1"/>
    <s v="Brazil"/>
    <x v="53"/>
    <n v="693.16032538573995"/>
  </r>
  <r>
    <s v="BASE"/>
    <s v="BaseLine"/>
    <m/>
    <m/>
    <m/>
    <m/>
    <x v="29"/>
    <x v="2"/>
    <s v="Brazil"/>
    <x v="53"/>
    <n v="0"/>
  </r>
  <r>
    <s v="BASE"/>
    <s v="BaseLine"/>
    <m/>
    <m/>
    <m/>
    <m/>
    <x v="29"/>
    <x v="3"/>
    <s v="Brazil"/>
    <x v="53"/>
    <n v="0"/>
  </r>
  <r>
    <s v="BASE"/>
    <s v="BaseLine"/>
    <m/>
    <m/>
    <m/>
    <m/>
    <x v="30"/>
    <x v="0"/>
    <s v="Brazil"/>
    <x v="53"/>
    <n v="0"/>
  </r>
  <r>
    <s v="BASE"/>
    <s v="BaseLine"/>
    <m/>
    <m/>
    <m/>
    <m/>
    <x v="30"/>
    <x v="1"/>
    <s v="Brazil"/>
    <x v="53"/>
    <n v="453.78692621275098"/>
  </r>
  <r>
    <s v="BASE"/>
    <s v="BaseLine"/>
    <m/>
    <m/>
    <m/>
    <m/>
    <x v="30"/>
    <x v="2"/>
    <s v="Brazil"/>
    <x v="53"/>
    <n v="0"/>
  </r>
  <r>
    <s v="BASE"/>
    <s v="BaseLine"/>
    <m/>
    <m/>
    <m/>
    <m/>
    <x v="30"/>
    <x v="3"/>
    <s v="Brazil"/>
    <x v="53"/>
    <n v="0"/>
  </r>
  <r>
    <s v="INCREMENTAL"/>
    <s v="Media"/>
    <m/>
    <m/>
    <m/>
    <m/>
    <x v="31"/>
    <x v="0"/>
    <s v="Brazil"/>
    <x v="53"/>
    <n v="0"/>
  </r>
  <r>
    <s v="INCREMENTAL"/>
    <s v="Media"/>
    <m/>
    <m/>
    <m/>
    <m/>
    <x v="31"/>
    <x v="1"/>
    <s v="Brazil"/>
    <x v="53"/>
    <n v="0"/>
  </r>
  <r>
    <s v="INCREMENTAL"/>
    <s v="Media"/>
    <m/>
    <m/>
    <m/>
    <m/>
    <x v="31"/>
    <x v="2"/>
    <s v="Brazil"/>
    <x v="53"/>
    <n v="0"/>
  </r>
  <r>
    <s v="INCREMENTAL"/>
    <s v="Media"/>
    <m/>
    <m/>
    <m/>
    <m/>
    <x v="31"/>
    <x v="3"/>
    <s v="Brazil"/>
    <x v="53"/>
    <n v="0"/>
  </r>
  <r>
    <m/>
    <m/>
    <m/>
    <m/>
    <m/>
    <m/>
    <x v="32"/>
    <x v="0"/>
    <s v="Brazil"/>
    <x v="53"/>
    <n v="1288.8368238743701"/>
  </r>
  <r>
    <m/>
    <m/>
    <m/>
    <m/>
    <m/>
    <m/>
    <x v="32"/>
    <x v="1"/>
    <s v="Brazil"/>
    <x v="53"/>
    <n v="943.82215052234096"/>
  </r>
  <r>
    <m/>
    <m/>
    <m/>
    <m/>
    <m/>
    <m/>
    <x v="32"/>
    <x v="2"/>
    <s v="Brazil"/>
    <x v="53"/>
    <n v="1761.1350863528301"/>
  </r>
  <r>
    <m/>
    <m/>
    <m/>
    <m/>
    <m/>
    <m/>
    <x v="32"/>
    <x v="3"/>
    <s v="Brazil"/>
    <x v="53"/>
    <n v="932.29799996955103"/>
  </r>
  <r>
    <s v="BASE"/>
    <s v="BaseLine"/>
    <m/>
    <m/>
    <m/>
    <m/>
    <x v="33"/>
    <x v="0"/>
    <s v="Brazil"/>
    <x v="53"/>
    <n v="-130.27446631922001"/>
  </r>
  <r>
    <s v="BASE"/>
    <s v="BaseLine"/>
    <m/>
    <m/>
    <m/>
    <m/>
    <x v="33"/>
    <x v="1"/>
    <s v="Brazil"/>
    <x v="53"/>
    <n v="-354.62381491032801"/>
  </r>
  <r>
    <s v="BASE"/>
    <s v="BaseLine"/>
    <m/>
    <m/>
    <m/>
    <m/>
    <x v="33"/>
    <x v="2"/>
    <s v="Brazil"/>
    <x v="53"/>
    <n v="-177.04300393936199"/>
  </r>
  <r>
    <s v="BASE"/>
    <s v="BaseLine"/>
    <m/>
    <m/>
    <m/>
    <m/>
    <x v="33"/>
    <x v="3"/>
    <s v="Brazil"/>
    <x v="53"/>
    <n v="-110.57893692063099"/>
  </r>
  <r>
    <s v="BASE"/>
    <s v="BaseLine"/>
    <m/>
    <m/>
    <m/>
    <m/>
    <x v="34"/>
    <x v="0"/>
    <s v="Brazil"/>
    <x v="53"/>
    <n v="0"/>
  </r>
  <r>
    <s v="BASE"/>
    <s v="BaseLine"/>
    <m/>
    <m/>
    <m/>
    <m/>
    <x v="34"/>
    <x v="1"/>
    <s v="Brazil"/>
    <x v="53"/>
    <n v="0"/>
  </r>
  <r>
    <s v="BASE"/>
    <s v="BaseLine"/>
    <m/>
    <m/>
    <m/>
    <m/>
    <x v="34"/>
    <x v="2"/>
    <s v="Brazil"/>
    <x v="53"/>
    <n v="0"/>
  </r>
  <r>
    <s v="BASE"/>
    <s v="BaseLine"/>
    <m/>
    <m/>
    <m/>
    <m/>
    <x v="34"/>
    <x v="3"/>
    <s v="Brazil"/>
    <x v="53"/>
    <n v="0"/>
  </r>
  <r>
    <s v="BASE"/>
    <s v="BaseLine"/>
    <s v="NY"/>
    <m/>
    <m/>
    <m/>
    <x v="35"/>
    <x v="0"/>
    <s v="Brazil"/>
    <x v="53"/>
    <n v="0"/>
  </r>
  <r>
    <s v="BASE"/>
    <s v="BaseLine"/>
    <s v="NY"/>
    <m/>
    <m/>
    <m/>
    <x v="35"/>
    <x v="1"/>
    <s v="Brazil"/>
    <x v="53"/>
    <n v="310.22665536412597"/>
  </r>
  <r>
    <s v="BASE"/>
    <s v="BaseLine"/>
    <s v="NY"/>
    <m/>
    <m/>
    <m/>
    <x v="35"/>
    <x v="2"/>
    <s v="Brazil"/>
    <x v="53"/>
    <n v="0"/>
  </r>
  <r>
    <s v="BASE"/>
    <s v="BaseLine"/>
    <s v="NY"/>
    <m/>
    <m/>
    <m/>
    <x v="35"/>
    <x v="3"/>
    <s v="Brazil"/>
    <x v="53"/>
    <n v="0"/>
  </r>
  <r>
    <s v="BASE"/>
    <s v="BaseLine"/>
    <s v="PL_Dummy"/>
    <m/>
    <m/>
    <m/>
    <x v="36"/>
    <x v="0"/>
    <s v="Brazil"/>
    <x v="53"/>
    <n v="0"/>
  </r>
  <r>
    <s v="BASE"/>
    <s v="BaseLine"/>
    <s v="PL_Dummy"/>
    <m/>
    <m/>
    <m/>
    <x v="36"/>
    <x v="1"/>
    <s v="Brazil"/>
    <x v="53"/>
    <n v="0"/>
  </r>
  <r>
    <s v="BASE"/>
    <s v="BaseLine"/>
    <s v="PL_Dummy"/>
    <m/>
    <m/>
    <m/>
    <x v="36"/>
    <x v="2"/>
    <s v="Brazil"/>
    <x v="53"/>
    <n v="0"/>
  </r>
  <r>
    <s v="BASE"/>
    <s v="BaseLine"/>
    <s v="PL_Dummy"/>
    <m/>
    <m/>
    <m/>
    <x v="36"/>
    <x v="3"/>
    <s v="Brazil"/>
    <x v="53"/>
    <n v="0"/>
  </r>
  <r>
    <s v="BASE"/>
    <s v="BaseLine"/>
    <s v="PL_Dummy"/>
    <m/>
    <m/>
    <m/>
    <x v="37"/>
    <x v="0"/>
    <s v="Brazil"/>
    <x v="53"/>
    <n v="0"/>
  </r>
  <r>
    <s v="BASE"/>
    <s v="BaseLine"/>
    <s v="PL_Dummy"/>
    <m/>
    <m/>
    <m/>
    <x v="37"/>
    <x v="1"/>
    <s v="Brazil"/>
    <x v="53"/>
    <n v="0"/>
  </r>
  <r>
    <s v="BASE"/>
    <s v="BaseLine"/>
    <s v="PL_Dummy"/>
    <m/>
    <m/>
    <m/>
    <x v="37"/>
    <x v="2"/>
    <s v="Brazil"/>
    <x v="53"/>
    <n v="0"/>
  </r>
  <r>
    <s v="BASE"/>
    <s v="BaseLine"/>
    <s v="PL_Dummy"/>
    <m/>
    <m/>
    <m/>
    <x v="37"/>
    <x v="3"/>
    <s v="Brazil"/>
    <x v="53"/>
    <n v="0"/>
  </r>
  <r>
    <s v="BASE"/>
    <s v="BaseLine"/>
    <m/>
    <m/>
    <m/>
    <m/>
    <x v="38"/>
    <x v="0"/>
    <s v="Brazil"/>
    <x v="53"/>
    <n v="0"/>
  </r>
  <r>
    <s v="BASE"/>
    <s v="BaseLine"/>
    <m/>
    <m/>
    <m/>
    <m/>
    <x v="38"/>
    <x v="1"/>
    <s v="Brazil"/>
    <x v="53"/>
    <n v="0"/>
  </r>
  <r>
    <s v="BASE"/>
    <s v="BaseLine"/>
    <m/>
    <m/>
    <m/>
    <m/>
    <x v="38"/>
    <x v="2"/>
    <s v="Brazil"/>
    <x v="53"/>
    <n v="0"/>
  </r>
  <r>
    <s v="BASE"/>
    <s v="BaseLine"/>
    <m/>
    <m/>
    <m/>
    <m/>
    <x v="38"/>
    <x v="3"/>
    <s v="Brazil"/>
    <x v="53"/>
    <n v="0"/>
  </r>
  <r>
    <s v="BASE"/>
    <s v="BaseLine"/>
    <m/>
    <m/>
    <m/>
    <m/>
    <x v="39"/>
    <x v="0"/>
    <s v="Brazil"/>
    <x v="53"/>
    <n v="0"/>
  </r>
  <r>
    <s v="BASE"/>
    <s v="BaseLine"/>
    <m/>
    <m/>
    <m/>
    <m/>
    <x v="39"/>
    <x v="1"/>
    <s v="Brazil"/>
    <x v="53"/>
    <n v="0"/>
  </r>
  <r>
    <s v="BASE"/>
    <s v="BaseLine"/>
    <m/>
    <m/>
    <m/>
    <m/>
    <x v="39"/>
    <x v="2"/>
    <s v="Brazil"/>
    <x v="53"/>
    <n v="0"/>
  </r>
  <r>
    <s v="BASE"/>
    <s v="BaseLine"/>
    <m/>
    <m/>
    <m/>
    <m/>
    <x v="39"/>
    <x v="3"/>
    <s v="Brazil"/>
    <x v="53"/>
    <n v="0"/>
  </r>
  <r>
    <s v="BASE"/>
    <s v="BaseLine"/>
    <s v="PL_Dummy"/>
    <m/>
    <m/>
    <m/>
    <x v="40"/>
    <x v="0"/>
    <s v="Brazil"/>
    <x v="53"/>
    <n v="0"/>
  </r>
  <r>
    <s v="BASE"/>
    <s v="BaseLine"/>
    <s v="PL_Dummy"/>
    <m/>
    <m/>
    <m/>
    <x v="40"/>
    <x v="1"/>
    <s v="Brazil"/>
    <x v="53"/>
    <n v="0"/>
  </r>
  <r>
    <s v="BASE"/>
    <s v="BaseLine"/>
    <s v="PL_Dummy"/>
    <m/>
    <m/>
    <m/>
    <x v="40"/>
    <x v="2"/>
    <s v="Brazil"/>
    <x v="53"/>
    <n v="0"/>
  </r>
  <r>
    <s v="BASE"/>
    <s v="BaseLine"/>
    <s v="PL_Dummy"/>
    <m/>
    <m/>
    <m/>
    <x v="40"/>
    <x v="3"/>
    <s v="Brazil"/>
    <x v="53"/>
    <n v="0"/>
  </r>
  <r>
    <s v="BASE"/>
    <s v="BaseLine"/>
    <m/>
    <m/>
    <m/>
    <m/>
    <x v="41"/>
    <x v="0"/>
    <s v="Brazil"/>
    <x v="53"/>
    <n v="0"/>
  </r>
  <r>
    <s v="BASE"/>
    <s v="BaseLine"/>
    <m/>
    <m/>
    <m/>
    <m/>
    <x v="41"/>
    <x v="1"/>
    <s v="Brazil"/>
    <x v="53"/>
    <n v="0"/>
  </r>
  <r>
    <s v="BASE"/>
    <s v="BaseLine"/>
    <m/>
    <m/>
    <m/>
    <m/>
    <x v="41"/>
    <x v="2"/>
    <s v="Brazil"/>
    <x v="53"/>
    <n v="4076.8268332734001"/>
  </r>
  <r>
    <s v="BASE"/>
    <s v="BaseLine"/>
    <m/>
    <m/>
    <m/>
    <m/>
    <x v="41"/>
    <x v="3"/>
    <s v="Brazil"/>
    <x v="53"/>
    <n v="0"/>
  </r>
  <r>
    <s v="BASE"/>
    <s v="BaseLine"/>
    <m/>
    <m/>
    <m/>
    <m/>
    <x v="42"/>
    <x v="0"/>
    <s v="Brazil"/>
    <x v="53"/>
    <n v="0"/>
  </r>
  <r>
    <s v="BASE"/>
    <s v="BaseLine"/>
    <m/>
    <m/>
    <m/>
    <m/>
    <x v="42"/>
    <x v="1"/>
    <s v="Brazil"/>
    <x v="53"/>
    <n v="0"/>
  </r>
  <r>
    <s v="BASE"/>
    <s v="BaseLine"/>
    <m/>
    <m/>
    <m/>
    <m/>
    <x v="42"/>
    <x v="2"/>
    <s v="Brazil"/>
    <x v="53"/>
    <n v="0"/>
  </r>
  <r>
    <s v="BASE"/>
    <s v="BaseLine"/>
    <m/>
    <m/>
    <m/>
    <m/>
    <x v="42"/>
    <x v="3"/>
    <s v="Brazil"/>
    <x v="53"/>
    <n v="0"/>
  </r>
  <r>
    <s v="BASE"/>
    <s v="BaseLine"/>
    <m/>
    <m/>
    <m/>
    <m/>
    <x v="43"/>
    <x v="0"/>
    <s v="Brazil"/>
    <x v="53"/>
    <n v="0"/>
  </r>
  <r>
    <s v="BASE"/>
    <s v="BaseLine"/>
    <m/>
    <m/>
    <m/>
    <m/>
    <x v="43"/>
    <x v="1"/>
    <s v="Brazil"/>
    <x v="53"/>
    <n v="0"/>
  </r>
  <r>
    <s v="BASE"/>
    <s v="BaseLine"/>
    <m/>
    <m/>
    <m/>
    <m/>
    <x v="43"/>
    <x v="2"/>
    <s v="Brazil"/>
    <x v="53"/>
    <n v="3451.0922867613099"/>
  </r>
  <r>
    <s v="BASE"/>
    <s v="BaseLine"/>
    <m/>
    <m/>
    <m/>
    <m/>
    <x v="43"/>
    <x v="3"/>
    <s v="Brazil"/>
    <x v="53"/>
    <n v="0"/>
  </r>
  <r>
    <s v="INCREMENTAL"/>
    <s v="Media"/>
    <m/>
    <m/>
    <m/>
    <m/>
    <x v="44"/>
    <x v="0"/>
    <s v="Brazil"/>
    <x v="53"/>
    <n v="0"/>
  </r>
  <r>
    <s v="INCREMENTAL"/>
    <s v="Media"/>
    <m/>
    <m/>
    <m/>
    <m/>
    <x v="44"/>
    <x v="1"/>
    <s v="Brazil"/>
    <x v="53"/>
    <n v="0"/>
  </r>
  <r>
    <s v="INCREMENTAL"/>
    <s v="Media"/>
    <m/>
    <m/>
    <m/>
    <m/>
    <x v="44"/>
    <x v="2"/>
    <s v="Brazil"/>
    <x v="53"/>
    <n v="0"/>
  </r>
  <r>
    <s v="INCREMENTAL"/>
    <s v="Media"/>
    <m/>
    <m/>
    <m/>
    <m/>
    <x v="44"/>
    <x v="3"/>
    <s v="Brazil"/>
    <x v="53"/>
    <n v="0"/>
  </r>
  <r>
    <s v="INCREMENTAL"/>
    <s v="Media"/>
    <m/>
    <m/>
    <m/>
    <m/>
    <x v="45"/>
    <x v="0"/>
    <s v="Brazil"/>
    <x v="53"/>
    <n v="0"/>
  </r>
  <r>
    <s v="INCREMENTAL"/>
    <s v="Media"/>
    <m/>
    <m/>
    <m/>
    <m/>
    <x v="45"/>
    <x v="1"/>
    <s v="Brazil"/>
    <x v="53"/>
    <n v="0"/>
  </r>
  <r>
    <s v="INCREMENTAL"/>
    <s v="Media"/>
    <m/>
    <m/>
    <m/>
    <m/>
    <x v="45"/>
    <x v="2"/>
    <s v="Brazil"/>
    <x v="53"/>
    <n v="0"/>
  </r>
  <r>
    <s v="INCREMENTAL"/>
    <s v="Media"/>
    <m/>
    <m/>
    <m/>
    <m/>
    <x v="45"/>
    <x v="3"/>
    <s v="Brazil"/>
    <x v="53"/>
    <n v="0"/>
  </r>
  <r>
    <s v="BASE"/>
    <s v="BaseLine"/>
    <m/>
    <m/>
    <m/>
    <m/>
    <x v="46"/>
    <x v="0"/>
    <s v="Brazil"/>
    <x v="53"/>
    <n v="0"/>
  </r>
  <r>
    <s v="BASE"/>
    <s v="BaseLine"/>
    <m/>
    <m/>
    <m/>
    <m/>
    <x v="46"/>
    <x v="1"/>
    <s v="Brazil"/>
    <x v="53"/>
    <n v="0"/>
  </r>
  <r>
    <s v="BASE"/>
    <s v="BaseLine"/>
    <m/>
    <m/>
    <m/>
    <m/>
    <x v="46"/>
    <x v="2"/>
    <s v="Brazil"/>
    <x v="53"/>
    <n v="0"/>
  </r>
  <r>
    <s v="BASE"/>
    <s v="BaseLine"/>
    <m/>
    <m/>
    <m/>
    <m/>
    <x v="46"/>
    <x v="3"/>
    <s v="Brazil"/>
    <x v="53"/>
    <n v="0"/>
  </r>
  <r>
    <s v="INCREMENTAL"/>
    <s v="Media"/>
    <m/>
    <m/>
    <m/>
    <m/>
    <x v="47"/>
    <x v="0"/>
    <s v="Brazil"/>
    <x v="53"/>
    <n v="0"/>
  </r>
  <r>
    <s v="INCREMENTAL"/>
    <s v="Media"/>
    <m/>
    <m/>
    <m/>
    <m/>
    <x v="47"/>
    <x v="1"/>
    <s v="Brazil"/>
    <x v="53"/>
    <n v="0"/>
  </r>
  <r>
    <s v="INCREMENTAL"/>
    <s v="Media"/>
    <m/>
    <m/>
    <m/>
    <m/>
    <x v="47"/>
    <x v="2"/>
    <s v="Brazil"/>
    <x v="53"/>
    <n v="0"/>
  </r>
  <r>
    <s v="INCREMENTAL"/>
    <s v="Media"/>
    <m/>
    <m/>
    <m/>
    <m/>
    <x v="47"/>
    <x v="3"/>
    <s v="Brazil"/>
    <x v="53"/>
    <n v="0"/>
  </r>
  <r>
    <s v="INCREMENTAL"/>
    <s v="Media"/>
    <m/>
    <m/>
    <m/>
    <m/>
    <x v="48"/>
    <x v="0"/>
    <s v="Brazil"/>
    <x v="53"/>
    <n v="0"/>
  </r>
  <r>
    <s v="INCREMENTAL"/>
    <s v="Media"/>
    <m/>
    <m/>
    <m/>
    <m/>
    <x v="48"/>
    <x v="1"/>
    <s v="Brazil"/>
    <x v="53"/>
    <n v="0"/>
  </r>
  <r>
    <s v="INCREMENTAL"/>
    <s v="Media"/>
    <m/>
    <m/>
    <m/>
    <m/>
    <x v="48"/>
    <x v="2"/>
    <s v="Brazil"/>
    <x v="53"/>
    <n v="0"/>
  </r>
  <r>
    <s v="INCREMENTAL"/>
    <s v="Media"/>
    <m/>
    <m/>
    <m/>
    <m/>
    <x v="48"/>
    <x v="3"/>
    <s v="Brazil"/>
    <x v="53"/>
    <n v="0"/>
  </r>
  <r>
    <s v="INCREMENTAL"/>
    <s v="Media"/>
    <m/>
    <m/>
    <m/>
    <m/>
    <x v="49"/>
    <x v="0"/>
    <s v="Brazil"/>
    <x v="53"/>
    <n v="0"/>
  </r>
  <r>
    <s v="INCREMENTAL"/>
    <s v="Media"/>
    <m/>
    <m/>
    <m/>
    <m/>
    <x v="49"/>
    <x v="1"/>
    <s v="Brazil"/>
    <x v="53"/>
    <n v="0"/>
  </r>
  <r>
    <s v="INCREMENTAL"/>
    <s v="Media"/>
    <m/>
    <m/>
    <m/>
    <m/>
    <x v="49"/>
    <x v="2"/>
    <s v="Brazil"/>
    <x v="53"/>
    <n v="0"/>
  </r>
  <r>
    <s v="INCREMENTAL"/>
    <s v="Media"/>
    <m/>
    <m/>
    <m/>
    <m/>
    <x v="49"/>
    <x v="3"/>
    <s v="Brazil"/>
    <x v="53"/>
    <n v="0"/>
  </r>
  <r>
    <s v="BASE"/>
    <s v="BaseLine"/>
    <m/>
    <m/>
    <m/>
    <m/>
    <x v="50"/>
    <x v="0"/>
    <s v="Brazil"/>
    <x v="53"/>
    <n v="0"/>
  </r>
  <r>
    <s v="BASE"/>
    <s v="BaseLine"/>
    <m/>
    <m/>
    <m/>
    <m/>
    <x v="50"/>
    <x v="1"/>
    <s v="Brazil"/>
    <x v="53"/>
    <n v="0"/>
  </r>
  <r>
    <s v="BASE"/>
    <s v="BaseLine"/>
    <m/>
    <m/>
    <m/>
    <m/>
    <x v="50"/>
    <x v="2"/>
    <s v="Brazil"/>
    <x v="53"/>
    <n v="0"/>
  </r>
  <r>
    <s v="BASE"/>
    <s v="BaseLine"/>
    <m/>
    <m/>
    <m/>
    <m/>
    <x v="50"/>
    <x v="3"/>
    <s v="Brazil"/>
    <x v="53"/>
    <n v="36.4725344071121"/>
  </r>
  <r>
    <s v="BASE"/>
    <s v="BaseLine"/>
    <m/>
    <m/>
    <m/>
    <m/>
    <x v="51"/>
    <x v="0"/>
    <s v="Brazil"/>
    <x v="53"/>
    <n v="0"/>
  </r>
  <r>
    <s v="BASE"/>
    <s v="BaseLine"/>
    <m/>
    <m/>
    <m/>
    <m/>
    <x v="51"/>
    <x v="1"/>
    <s v="Brazil"/>
    <x v="53"/>
    <n v="0"/>
  </r>
  <r>
    <s v="BASE"/>
    <s v="BaseLine"/>
    <m/>
    <m/>
    <m/>
    <m/>
    <x v="51"/>
    <x v="2"/>
    <s v="Brazil"/>
    <x v="53"/>
    <n v="0"/>
  </r>
  <r>
    <s v="BASE"/>
    <s v="BaseLine"/>
    <m/>
    <m/>
    <m/>
    <m/>
    <x v="51"/>
    <x v="3"/>
    <s v="Brazil"/>
    <x v="53"/>
    <n v="663.93726394279099"/>
  </r>
  <r>
    <s v="INCREMENTAL"/>
    <s v="Media"/>
    <m/>
    <m/>
    <m/>
    <m/>
    <x v="52"/>
    <x v="0"/>
    <s v="Brazil"/>
    <x v="53"/>
    <n v="0"/>
  </r>
  <r>
    <s v="INCREMENTAL"/>
    <s v="Media"/>
    <m/>
    <m/>
    <m/>
    <m/>
    <x v="52"/>
    <x v="1"/>
    <s v="Brazil"/>
    <x v="53"/>
    <n v="0"/>
  </r>
  <r>
    <s v="INCREMENTAL"/>
    <s v="Media"/>
    <m/>
    <m/>
    <m/>
    <m/>
    <x v="52"/>
    <x v="2"/>
    <s v="Brazil"/>
    <x v="53"/>
    <n v="0"/>
  </r>
  <r>
    <s v="INCREMENTAL"/>
    <s v="Media"/>
    <m/>
    <m/>
    <m/>
    <m/>
    <x v="52"/>
    <x v="3"/>
    <s v="Brazil"/>
    <x v="53"/>
    <n v="0"/>
  </r>
  <r>
    <s v="BASE"/>
    <s v="BaseLine"/>
    <m/>
    <m/>
    <m/>
    <m/>
    <x v="53"/>
    <x v="0"/>
    <s v="Brazil"/>
    <x v="53"/>
    <n v="-106.896217564167"/>
  </r>
  <r>
    <s v="BASE"/>
    <s v="BaseLine"/>
    <m/>
    <m/>
    <m/>
    <m/>
    <x v="53"/>
    <x v="1"/>
    <s v="Brazil"/>
    <x v="53"/>
    <n v="-78.280676091196398"/>
  </r>
  <r>
    <s v="BASE"/>
    <s v="BaseLine"/>
    <m/>
    <m/>
    <m/>
    <m/>
    <x v="53"/>
    <x v="2"/>
    <s v="Brazil"/>
    <x v="53"/>
    <n v="-146.06866894502201"/>
  </r>
  <r>
    <s v="BASE"/>
    <s v="BaseLine"/>
    <m/>
    <m/>
    <m/>
    <m/>
    <x v="53"/>
    <x v="3"/>
    <s v="Brazil"/>
    <x v="53"/>
    <n v="-77.324862227164999"/>
  </r>
  <r>
    <s v="BASE"/>
    <s v="BaseLine"/>
    <m/>
    <m/>
    <m/>
    <m/>
    <x v="54"/>
    <x v="0"/>
    <s v="Brazil"/>
    <x v="53"/>
    <n v="-512.27642989138599"/>
  </r>
  <r>
    <s v="BASE"/>
    <s v="BaseLine"/>
    <m/>
    <m/>
    <m/>
    <m/>
    <x v="54"/>
    <x v="1"/>
    <s v="Brazil"/>
    <x v="53"/>
    <n v="-2556.9732553656099"/>
  </r>
  <r>
    <s v="BASE"/>
    <s v="BaseLine"/>
    <m/>
    <m/>
    <m/>
    <m/>
    <x v="54"/>
    <x v="2"/>
    <s v="Brazil"/>
    <x v="53"/>
    <n v="-2775.1568222679198"/>
  </r>
  <r>
    <s v="BASE"/>
    <s v="BaseLine"/>
    <m/>
    <m/>
    <m/>
    <m/>
    <x v="54"/>
    <x v="3"/>
    <s v="Brazil"/>
    <x v="53"/>
    <n v="-494.70062206485301"/>
  </r>
  <r>
    <s v="INCREMENTAL"/>
    <s v="Media"/>
    <m/>
    <m/>
    <m/>
    <m/>
    <x v="0"/>
    <x v="0"/>
    <s v="Brazil"/>
    <x v="54"/>
    <n v="0"/>
  </r>
  <r>
    <s v="INCREMENTAL"/>
    <s v="Media"/>
    <m/>
    <m/>
    <m/>
    <m/>
    <x v="0"/>
    <x v="1"/>
    <s v="Brazil"/>
    <x v="54"/>
    <n v="0"/>
  </r>
  <r>
    <s v="INCREMENTAL"/>
    <s v="Media"/>
    <m/>
    <m/>
    <m/>
    <m/>
    <x v="0"/>
    <x v="2"/>
    <s v="Brazil"/>
    <x v="54"/>
    <n v="0"/>
  </r>
  <r>
    <s v="INCREMENTAL"/>
    <s v="Media"/>
    <m/>
    <m/>
    <m/>
    <m/>
    <x v="0"/>
    <x v="3"/>
    <s v="Brazil"/>
    <x v="54"/>
    <n v="0"/>
  </r>
  <r>
    <s v="INCREMENTAL"/>
    <s v="Media"/>
    <m/>
    <m/>
    <m/>
    <m/>
    <x v="1"/>
    <x v="0"/>
    <s v="Brazil"/>
    <x v="54"/>
    <n v="0"/>
  </r>
  <r>
    <s v="INCREMENTAL"/>
    <s v="Media"/>
    <m/>
    <m/>
    <m/>
    <m/>
    <x v="1"/>
    <x v="1"/>
    <s v="Brazil"/>
    <x v="54"/>
    <n v="0"/>
  </r>
  <r>
    <s v="INCREMENTAL"/>
    <s v="Media"/>
    <m/>
    <m/>
    <m/>
    <m/>
    <x v="1"/>
    <x v="2"/>
    <s v="Brazil"/>
    <x v="54"/>
    <n v="0"/>
  </r>
  <r>
    <s v="INCREMENTAL"/>
    <s v="Media"/>
    <m/>
    <m/>
    <m/>
    <m/>
    <x v="1"/>
    <x v="3"/>
    <s v="Brazil"/>
    <x v="54"/>
    <n v="0"/>
  </r>
  <r>
    <s v="INCREMENTAL"/>
    <s v="Media"/>
    <m/>
    <m/>
    <m/>
    <m/>
    <x v="2"/>
    <x v="0"/>
    <s v="Brazil"/>
    <x v="54"/>
    <n v="0"/>
  </r>
  <r>
    <s v="INCREMENTAL"/>
    <s v="Media"/>
    <m/>
    <m/>
    <m/>
    <m/>
    <x v="2"/>
    <x v="1"/>
    <s v="Brazil"/>
    <x v="54"/>
    <n v="0"/>
  </r>
  <r>
    <s v="INCREMENTAL"/>
    <s v="Media"/>
    <m/>
    <m/>
    <m/>
    <m/>
    <x v="2"/>
    <x v="2"/>
    <s v="Brazil"/>
    <x v="54"/>
    <n v="0"/>
  </r>
  <r>
    <s v="INCREMENTAL"/>
    <s v="Media"/>
    <m/>
    <m/>
    <m/>
    <m/>
    <x v="2"/>
    <x v="3"/>
    <s v="Brazil"/>
    <x v="54"/>
    <n v="0"/>
  </r>
  <r>
    <s v="BASE"/>
    <s v="BaseLine"/>
    <m/>
    <m/>
    <m/>
    <m/>
    <x v="3"/>
    <x v="0"/>
    <s v="Brazil"/>
    <x v="54"/>
    <n v="0"/>
  </r>
  <r>
    <s v="BASE"/>
    <s v="BaseLine"/>
    <m/>
    <m/>
    <m/>
    <m/>
    <x v="3"/>
    <x v="1"/>
    <s v="Brazil"/>
    <x v="54"/>
    <n v="0"/>
  </r>
  <r>
    <s v="BASE"/>
    <s v="BaseLine"/>
    <m/>
    <m/>
    <m/>
    <m/>
    <x v="3"/>
    <x v="2"/>
    <s v="Brazil"/>
    <x v="54"/>
    <n v="0"/>
  </r>
  <r>
    <s v="BASE"/>
    <s v="BaseLine"/>
    <m/>
    <m/>
    <m/>
    <m/>
    <x v="3"/>
    <x v="3"/>
    <s v="Brazil"/>
    <x v="54"/>
    <n v="0"/>
  </r>
  <r>
    <s v="BASE"/>
    <s v="BaseLine"/>
    <m/>
    <m/>
    <m/>
    <m/>
    <x v="4"/>
    <x v="0"/>
    <s v="Brazil"/>
    <x v="54"/>
    <n v="0"/>
  </r>
  <r>
    <s v="BASE"/>
    <s v="BaseLine"/>
    <m/>
    <m/>
    <m/>
    <m/>
    <x v="4"/>
    <x v="1"/>
    <s v="Brazil"/>
    <x v="54"/>
    <n v="0"/>
  </r>
  <r>
    <s v="BASE"/>
    <s v="BaseLine"/>
    <m/>
    <m/>
    <m/>
    <m/>
    <x v="4"/>
    <x v="2"/>
    <s v="Brazil"/>
    <x v="54"/>
    <n v="0"/>
  </r>
  <r>
    <s v="BASE"/>
    <s v="BaseLine"/>
    <m/>
    <m/>
    <m/>
    <m/>
    <x v="4"/>
    <x v="3"/>
    <s v="Brazil"/>
    <x v="54"/>
    <n v="0"/>
  </r>
  <r>
    <s v="BASE"/>
    <s v="BaseLine"/>
    <m/>
    <m/>
    <m/>
    <m/>
    <x v="5"/>
    <x v="0"/>
    <s v="Brazil"/>
    <x v="54"/>
    <n v="0"/>
  </r>
  <r>
    <s v="BASE"/>
    <s v="BaseLine"/>
    <m/>
    <m/>
    <m/>
    <m/>
    <x v="5"/>
    <x v="1"/>
    <s v="Brazil"/>
    <x v="54"/>
    <n v="0"/>
  </r>
  <r>
    <s v="BASE"/>
    <s v="BaseLine"/>
    <m/>
    <m/>
    <m/>
    <m/>
    <x v="5"/>
    <x v="2"/>
    <s v="Brazil"/>
    <x v="54"/>
    <n v="0"/>
  </r>
  <r>
    <s v="BASE"/>
    <s v="BaseLine"/>
    <m/>
    <m/>
    <m/>
    <m/>
    <x v="5"/>
    <x v="3"/>
    <s v="Brazil"/>
    <x v="54"/>
    <n v="0"/>
  </r>
  <r>
    <s v="BASE"/>
    <s v="BaseLine"/>
    <m/>
    <m/>
    <m/>
    <m/>
    <x v="6"/>
    <x v="0"/>
    <s v="Brazil"/>
    <x v="54"/>
    <n v="0"/>
  </r>
  <r>
    <s v="BASE"/>
    <s v="BaseLine"/>
    <m/>
    <m/>
    <m/>
    <m/>
    <x v="6"/>
    <x v="1"/>
    <s v="Brazil"/>
    <x v="54"/>
    <n v="0"/>
  </r>
  <r>
    <s v="BASE"/>
    <s v="BaseLine"/>
    <m/>
    <m/>
    <m/>
    <m/>
    <x v="6"/>
    <x v="2"/>
    <s v="Brazil"/>
    <x v="54"/>
    <n v="0"/>
  </r>
  <r>
    <s v="BASE"/>
    <s v="BaseLine"/>
    <m/>
    <m/>
    <m/>
    <m/>
    <x v="6"/>
    <x v="3"/>
    <s v="Brazil"/>
    <x v="54"/>
    <n v="0"/>
  </r>
  <r>
    <s v="BASE"/>
    <s v="BaseLine"/>
    <m/>
    <m/>
    <m/>
    <m/>
    <x v="7"/>
    <x v="0"/>
    <s v="Brazil"/>
    <x v="54"/>
    <n v="0"/>
  </r>
  <r>
    <s v="BASE"/>
    <s v="BaseLine"/>
    <m/>
    <m/>
    <m/>
    <m/>
    <x v="7"/>
    <x v="1"/>
    <s v="Brazil"/>
    <x v="54"/>
    <n v="0"/>
  </r>
  <r>
    <s v="BASE"/>
    <s v="BaseLine"/>
    <m/>
    <m/>
    <m/>
    <m/>
    <x v="7"/>
    <x v="2"/>
    <s v="Brazil"/>
    <x v="54"/>
    <n v="0"/>
  </r>
  <r>
    <s v="BASE"/>
    <s v="BaseLine"/>
    <m/>
    <m/>
    <m/>
    <m/>
    <x v="7"/>
    <x v="3"/>
    <s v="Brazil"/>
    <x v="54"/>
    <n v="0"/>
  </r>
  <r>
    <s v="BASE"/>
    <s v="BaseLine"/>
    <m/>
    <m/>
    <m/>
    <m/>
    <x v="8"/>
    <x v="0"/>
    <s v="Brazil"/>
    <x v="54"/>
    <n v="1338.2096023235999"/>
  </r>
  <r>
    <s v="BASE"/>
    <s v="BaseLine"/>
    <m/>
    <m/>
    <m/>
    <m/>
    <x v="8"/>
    <x v="1"/>
    <s v="Brazil"/>
    <x v="54"/>
    <n v="0"/>
  </r>
  <r>
    <s v="BASE"/>
    <s v="BaseLine"/>
    <m/>
    <m/>
    <m/>
    <m/>
    <x v="8"/>
    <x v="2"/>
    <s v="Brazil"/>
    <x v="54"/>
    <n v="0"/>
  </r>
  <r>
    <s v="BASE"/>
    <s v="BaseLine"/>
    <m/>
    <m/>
    <m/>
    <m/>
    <x v="8"/>
    <x v="3"/>
    <s v="Brazil"/>
    <x v="54"/>
    <n v="0"/>
  </r>
  <r>
    <s v="INCREMENTAL"/>
    <s v="Media"/>
    <m/>
    <m/>
    <m/>
    <m/>
    <x v="9"/>
    <x v="0"/>
    <s v="Brazil"/>
    <x v="54"/>
    <n v="0"/>
  </r>
  <r>
    <s v="INCREMENTAL"/>
    <s v="Media"/>
    <m/>
    <m/>
    <m/>
    <m/>
    <x v="9"/>
    <x v="1"/>
    <s v="Brazil"/>
    <x v="54"/>
    <n v="0"/>
  </r>
  <r>
    <s v="INCREMENTAL"/>
    <s v="Media"/>
    <m/>
    <m/>
    <m/>
    <m/>
    <x v="9"/>
    <x v="2"/>
    <s v="Brazil"/>
    <x v="54"/>
    <n v="0"/>
  </r>
  <r>
    <s v="INCREMENTAL"/>
    <s v="Media"/>
    <m/>
    <m/>
    <m/>
    <m/>
    <x v="9"/>
    <x v="3"/>
    <s v="Brazil"/>
    <x v="54"/>
    <n v="0"/>
  </r>
  <r>
    <s v="BASE"/>
    <s v="Price"/>
    <m/>
    <m/>
    <m/>
    <m/>
    <x v="10"/>
    <x v="0"/>
    <s v="Brazil"/>
    <x v="54"/>
    <n v="0"/>
  </r>
  <r>
    <s v="BASE"/>
    <s v="Price"/>
    <m/>
    <m/>
    <m/>
    <m/>
    <x v="10"/>
    <x v="1"/>
    <s v="Brazil"/>
    <x v="54"/>
    <n v="0"/>
  </r>
  <r>
    <s v="BASE"/>
    <s v="Price"/>
    <m/>
    <m/>
    <m/>
    <m/>
    <x v="10"/>
    <x v="2"/>
    <s v="Brazil"/>
    <x v="54"/>
    <n v="0"/>
  </r>
  <r>
    <s v="BASE"/>
    <s v="Price"/>
    <m/>
    <m/>
    <m/>
    <m/>
    <x v="10"/>
    <x v="3"/>
    <s v="Brazil"/>
    <x v="54"/>
    <n v="0"/>
  </r>
  <r>
    <s v="BASE"/>
    <s v="Price"/>
    <m/>
    <m/>
    <m/>
    <m/>
    <x v="11"/>
    <x v="0"/>
    <s v="Brazil"/>
    <x v="54"/>
    <n v="-661.71374162218797"/>
  </r>
  <r>
    <s v="BASE"/>
    <s v="Price"/>
    <m/>
    <m/>
    <m/>
    <m/>
    <x v="11"/>
    <x v="1"/>
    <s v="Brazil"/>
    <x v="54"/>
    <n v="0"/>
  </r>
  <r>
    <s v="BASE"/>
    <s v="Price"/>
    <m/>
    <m/>
    <m/>
    <m/>
    <x v="11"/>
    <x v="2"/>
    <s v="Brazil"/>
    <x v="54"/>
    <n v="0"/>
  </r>
  <r>
    <s v="BASE"/>
    <s v="Price"/>
    <m/>
    <m/>
    <m/>
    <m/>
    <x v="11"/>
    <x v="3"/>
    <s v="Brazil"/>
    <x v="54"/>
    <n v="-748.11961859772396"/>
  </r>
  <r>
    <s v="BASE"/>
    <s v="BaseLine"/>
    <m/>
    <m/>
    <m/>
    <m/>
    <x v="12"/>
    <x v="0"/>
    <s v="Brazil"/>
    <x v="54"/>
    <n v="385.22916959295299"/>
  </r>
  <r>
    <s v="BASE"/>
    <s v="BaseLine"/>
    <m/>
    <m/>
    <m/>
    <m/>
    <x v="12"/>
    <x v="1"/>
    <s v="Brazil"/>
    <x v="54"/>
    <n v="694.47489990441102"/>
  </r>
  <r>
    <s v="BASE"/>
    <s v="BaseLine"/>
    <m/>
    <m/>
    <m/>
    <m/>
    <x v="12"/>
    <x v="2"/>
    <s v="Brazil"/>
    <x v="54"/>
    <n v="851.39089582178997"/>
  </r>
  <r>
    <s v="BASE"/>
    <s v="BaseLine"/>
    <m/>
    <m/>
    <m/>
    <m/>
    <x v="12"/>
    <x v="3"/>
    <s v="Brazil"/>
    <x v="54"/>
    <n v="22.550018544003802"/>
  </r>
  <r>
    <s v="INCREMENTAL"/>
    <s v="Media"/>
    <m/>
    <m/>
    <m/>
    <m/>
    <x v="13"/>
    <x v="0"/>
    <s v="Brazil"/>
    <x v="54"/>
    <n v="0"/>
  </r>
  <r>
    <s v="INCREMENTAL"/>
    <s v="Media"/>
    <m/>
    <m/>
    <m/>
    <m/>
    <x v="13"/>
    <x v="1"/>
    <s v="Brazil"/>
    <x v="54"/>
    <n v="0"/>
  </r>
  <r>
    <s v="INCREMENTAL"/>
    <s v="Media"/>
    <m/>
    <m/>
    <m/>
    <m/>
    <x v="13"/>
    <x v="2"/>
    <s v="Brazil"/>
    <x v="54"/>
    <n v="0"/>
  </r>
  <r>
    <s v="INCREMENTAL"/>
    <s v="Media"/>
    <m/>
    <m/>
    <m/>
    <m/>
    <x v="13"/>
    <x v="3"/>
    <s v="Brazil"/>
    <x v="54"/>
    <n v="0"/>
  </r>
  <r>
    <s v="INCREMENTAL"/>
    <s v="Media"/>
    <m/>
    <m/>
    <m/>
    <m/>
    <x v="14"/>
    <x v="0"/>
    <s v="Brazil"/>
    <x v="54"/>
    <n v="407.98990729904898"/>
  </r>
  <r>
    <s v="INCREMENTAL"/>
    <s v="Media"/>
    <m/>
    <m/>
    <m/>
    <m/>
    <x v="14"/>
    <x v="1"/>
    <s v="Brazil"/>
    <x v="54"/>
    <n v="507.914452598764"/>
  </r>
  <r>
    <s v="INCREMENTAL"/>
    <s v="Media"/>
    <m/>
    <m/>
    <m/>
    <m/>
    <x v="14"/>
    <x v="2"/>
    <s v="Brazil"/>
    <x v="54"/>
    <n v="420.26710094711598"/>
  </r>
  <r>
    <s v="INCREMENTAL"/>
    <s v="Media"/>
    <m/>
    <m/>
    <m/>
    <m/>
    <x v="14"/>
    <x v="3"/>
    <s v="Brazil"/>
    <x v="54"/>
    <n v="301.93513365762698"/>
  </r>
  <r>
    <s v="INCREMENTAL"/>
    <s v="Media"/>
    <m/>
    <m/>
    <m/>
    <m/>
    <x v="15"/>
    <x v="0"/>
    <s v="Brazil"/>
    <x v="54"/>
    <n v="4.0887097480093004"/>
  </r>
  <r>
    <s v="INCREMENTAL"/>
    <s v="Media"/>
    <m/>
    <m/>
    <m/>
    <m/>
    <x v="15"/>
    <x v="1"/>
    <s v="Brazil"/>
    <x v="54"/>
    <n v="3.78370696347723"/>
  </r>
  <r>
    <s v="INCREMENTAL"/>
    <s v="Media"/>
    <m/>
    <m/>
    <m/>
    <m/>
    <x v="15"/>
    <x v="2"/>
    <s v="Brazil"/>
    <x v="54"/>
    <n v="2.5811812103704299"/>
  </r>
  <r>
    <s v="INCREMENTAL"/>
    <s v="Media"/>
    <m/>
    <m/>
    <m/>
    <m/>
    <x v="15"/>
    <x v="3"/>
    <s v="Brazil"/>
    <x v="54"/>
    <n v="0"/>
  </r>
  <r>
    <s v="INCREMENTAL"/>
    <s v="Media"/>
    <m/>
    <m/>
    <m/>
    <m/>
    <x v="16"/>
    <x v="0"/>
    <s v="Brazil"/>
    <x v="54"/>
    <n v="18.872675642476601"/>
  </r>
  <r>
    <s v="INCREMENTAL"/>
    <s v="Media"/>
    <m/>
    <m/>
    <m/>
    <m/>
    <x v="16"/>
    <x v="1"/>
    <s v="Brazil"/>
    <x v="54"/>
    <n v="14.807791043069299"/>
  </r>
  <r>
    <s v="INCREMENTAL"/>
    <s v="Media"/>
    <m/>
    <m/>
    <m/>
    <m/>
    <x v="16"/>
    <x v="2"/>
    <s v="Brazil"/>
    <x v="54"/>
    <n v="13.815325046562601"/>
  </r>
  <r>
    <s v="INCREMENTAL"/>
    <s v="Media"/>
    <m/>
    <m/>
    <m/>
    <m/>
    <x v="16"/>
    <x v="3"/>
    <s v="Brazil"/>
    <x v="54"/>
    <n v="12.839210847730801"/>
  </r>
  <r>
    <s v="INCREMENTAL"/>
    <s v="Media"/>
    <m/>
    <m/>
    <m/>
    <m/>
    <x v="17"/>
    <x v="0"/>
    <s v="Brazil"/>
    <x v="54"/>
    <n v="0"/>
  </r>
  <r>
    <s v="INCREMENTAL"/>
    <s v="Media"/>
    <m/>
    <m/>
    <m/>
    <m/>
    <x v="17"/>
    <x v="1"/>
    <s v="Brazil"/>
    <x v="54"/>
    <n v="0"/>
  </r>
  <r>
    <s v="INCREMENTAL"/>
    <s v="Media"/>
    <m/>
    <m/>
    <m/>
    <m/>
    <x v="17"/>
    <x v="2"/>
    <s v="Brazil"/>
    <x v="54"/>
    <n v="0"/>
  </r>
  <r>
    <s v="INCREMENTAL"/>
    <s v="Media"/>
    <m/>
    <m/>
    <m/>
    <m/>
    <x v="17"/>
    <x v="3"/>
    <s v="Brazil"/>
    <x v="54"/>
    <n v="0"/>
  </r>
  <r>
    <s v="INCREMENTAL"/>
    <s v="Media"/>
    <m/>
    <m/>
    <m/>
    <m/>
    <x v="18"/>
    <x v="0"/>
    <s v="Brazil"/>
    <x v="54"/>
    <n v="864.69212859869799"/>
  </r>
  <r>
    <s v="INCREMENTAL"/>
    <s v="Media"/>
    <m/>
    <m/>
    <m/>
    <m/>
    <x v="18"/>
    <x v="1"/>
    <s v="Brazil"/>
    <x v="54"/>
    <n v="402.63602539937398"/>
  </r>
  <r>
    <s v="INCREMENTAL"/>
    <s v="Media"/>
    <m/>
    <m/>
    <m/>
    <m/>
    <x v="18"/>
    <x v="2"/>
    <s v="Brazil"/>
    <x v="54"/>
    <n v="307.656034607317"/>
  </r>
  <r>
    <s v="INCREMENTAL"/>
    <s v="Media"/>
    <m/>
    <m/>
    <m/>
    <m/>
    <x v="18"/>
    <x v="3"/>
    <s v="Brazil"/>
    <x v="54"/>
    <n v="469.396894088556"/>
  </r>
  <r>
    <s v="INCREMENTAL"/>
    <s v="Media"/>
    <m/>
    <m/>
    <m/>
    <m/>
    <x v="19"/>
    <x v="0"/>
    <s v="Brazil"/>
    <x v="54"/>
    <n v="0"/>
  </r>
  <r>
    <s v="INCREMENTAL"/>
    <s v="Media"/>
    <m/>
    <m/>
    <m/>
    <m/>
    <x v="19"/>
    <x v="1"/>
    <s v="Brazil"/>
    <x v="54"/>
    <n v="0"/>
  </r>
  <r>
    <s v="INCREMENTAL"/>
    <s v="Media"/>
    <m/>
    <m/>
    <m/>
    <m/>
    <x v="19"/>
    <x v="2"/>
    <s v="Brazil"/>
    <x v="54"/>
    <n v="0"/>
  </r>
  <r>
    <s v="INCREMENTAL"/>
    <s v="Media"/>
    <m/>
    <m/>
    <m/>
    <m/>
    <x v="19"/>
    <x v="3"/>
    <s v="Brazil"/>
    <x v="54"/>
    <n v="0"/>
  </r>
  <r>
    <s v="INCREMENTAL"/>
    <s v="Media"/>
    <m/>
    <m/>
    <m/>
    <m/>
    <x v="20"/>
    <x v="0"/>
    <s v="Brazil"/>
    <x v="54"/>
    <n v="64.338027541135901"/>
  </r>
  <r>
    <s v="INCREMENTAL"/>
    <s v="Media"/>
    <m/>
    <m/>
    <m/>
    <m/>
    <x v="20"/>
    <x v="1"/>
    <s v="Brazil"/>
    <x v="54"/>
    <n v="73.390824485789594"/>
  </r>
  <r>
    <s v="INCREMENTAL"/>
    <s v="Media"/>
    <m/>
    <m/>
    <m/>
    <m/>
    <x v="20"/>
    <x v="2"/>
    <s v="Brazil"/>
    <x v="54"/>
    <n v="68.7540339661129"/>
  </r>
  <r>
    <s v="INCREMENTAL"/>
    <s v="Media"/>
    <m/>
    <m/>
    <m/>
    <m/>
    <x v="20"/>
    <x v="3"/>
    <s v="Brazil"/>
    <x v="54"/>
    <n v="67.721482644048507"/>
  </r>
  <r>
    <s v="INCREMENTAL"/>
    <s v="Media"/>
    <m/>
    <m/>
    <m/>
    <m/>
    <x v="21"/>
    <x v="0"/>
    <s v="Brazil"/>
    <x v="54"/>
    <n v="0"/>
  </r>
  <r>
    <s v="INCREMENTAL"/>
    <s v="Media"/>
    <m/>
    <m/>
    <m/>
    <m/>
    <x v="21"/>
    <x v="1"/>
    <s v="Brazil"/>
    <x v="54"/>
    <n v="0"/>
  </r>
  <r>
    <s v="INCREMENTAL"/>
    <s v="Media"/>
    <m/>
    <m/>
    <m/>
    <m/>
    <x v="21"/>
    <x v="2"/>
    <s v="Brazil"/>
    <x v="54"/>
    <n v="0"/>
  </r>
  <r>
    <s v="INCREMENTAL"/>
    <s v="Media"/>
    <m/>
    <m/>
    <m/>
    <m/>
    <x v="21"/>
    <x v="3"/>
    <s v="Brazil"/>
    <x v="54"/>
    <n v="0"/>
  </r>
  <r>
    <s v="INCREMENTAL"/>
    <s v="Media"/>
    <m/>
    <m/>
    <m/>
    <m/>
    <x v="22"/>
    <x v="0"/>
    <s v="Brazil"/>
    <x v="54"/>
    <n v="567.59946578591496"/>
  </r>
  <r>
    <s v="INCREMENTAL"/>
    <s v="Media"/>
    <m/>
    <m/>
    <m/>
    <m/>
    <x v="22"/>
    <x v="1"/>
    <s v="Brazil"/>
    <x v="54"/>
    <n v="215.24971223976499"/>
  </r>
  <r>
    <s v="INCREMENTAL"/>
    <s v="Media"/>
    <m/>
    <m/>
    <m/>
    <m/>
    <x v="22"/>
    <x v="2"/>
    <s v="Brazil"/>
    <x v="54"/>
    <n v="204.39586262818199"/>
  </r>
  <r>
    <s v="INCREMENTAL"/>
    <s v="Media"/>
    <m/>
    <m/>
    <m/>
    <m/>
    <x v="22"/>
    <x v="3"/>
    <s v="Brazil"/>
    <x v="54"/>
    <n v="307.67359633497102"/>
  </r>
  <r>
    <s v="INCREMENTAL"/>
    <s v="Media"/>
    <m/>
    <m/>
    <m/>
    <m/>
    <x v="23"/>
    <x v="0"/>
    <s v="Brazil"/>
    <x v="54"/>
    <n v="0"/>
  </r>
  <r>
    <s v="INCREMENTAL"/>
    <s v="Media"/>
    <m/>
    <m/>
    <m/>
    <m/>
    <x v="23"/>
    <x v="1"/>
    <s v="Brazil"/>
    <x v="54"/>
    <n v="0"/>
  </r>
  <r>
    <s v="INCREMENTAL"/>
    <s v="Media"/>
    <m/>
    <m/>
    <m/>
    <m/>
    <x v="23"/>
    <x v="2"/>
    <s v="Brazil"/>
    <x v="54"/>
    <n v="0"/>
  </r>
  <r>
    <s v="INCREMENTAL"/>
    <s v="Media"/>
    <m/>
    <m/>
    <m/>
    <m/>
    <x v="23"/>
    <x v="3"/>
    <s v="Brazil"/>
    <x v="54"/>
    <n v="0"/>
  </r>
  <r>
    <s v="INCREMENTAL"/>
    <s v="Media"/>
    <m/>
    <m/>
    <m/>
    <m/>
    <x v="24"/>
    <x v="0"/>
    <s v="Brazil"/>
    <x v="54"/>
    <n v="0"/>
  </r>
  <r>
    <s v="INCREMENTAL"/>
    <s v="Media"/>
    <m/>
    <m/>
    <m/>
    <m/>
    <x v="24"/>
    <x v="1"/>
    <s v="Brazil"/>
    <x v="54"/>
    <n v="4.1873484410703101"/>
  </r>
  <r>
    <s v="INCREMENTAL"/>
    <s v="Media"/>
    <m/>
    <m/>
    <m/>
    <m/>
    <x v="24"/>
    <x v="2"/>
    <s v="Brazil"/>
    <x v="54"/>
    <n v="0"/>
  </r>
  <r>
    <s v="INCREMENTAL"/>
    <s v="Media"/>
    <m/>
    <m/>
    <m/>
    <m/>
    <x v="24"/>
    <x v="3"/>
    <s v="Brazil"/>
    <x v="54"/>
    <n v="0"/>
  </r>
  <r>
    <s v="BASE"/>
    <s v="BaseLine"/>
    <m/>
    <m/>
    <m/>
    <m/>
    <x v="25"/>
    <x v="0"/>
    <s v="Brazil"/>
    <x v="54"/>
    <n v="0"/>
  </r>
  <r>
    <s v="BASE"/>
    <s v="BaseLine"/>
    <m/>
    <m/>
    <m/>
    <m/>
    <x v="25"/>
    <x v="1"/>
    <s v="Brazil"/>
    <x v="54"/>
    <n v="0"/>
  </r>
  <r>
    <s v="BASE"/>
    <s v="BaseLine"/>
    <m/>
    <m/>
    <m/>
    <m/>
    <x v="25"/>
    <x v="2"/>
    <s v="Brazil"/>
    <x v="54"/>
    <n v="0"/>
  </r>
  <r>
    <s v="BASE"/>
    <s v="BaseLine"/>
    <m/>
    <m/>
    <m/>
    <m/>
    <x v="25"/>
    <x v="3"/>
    <s v="Brazil"/>
    <x v="54"/>
    <n v="0"/>
  </r>
  <r>
    <s v="BASE"/>
    <s v="BaseLine"/>
    <m/>
    <m/>
    <m/>
    <m/>
    <x v="26"/>
    <x v="0"/>
    <s v="Brazil"/>
    <x v="54"/>
    <n v="0"/>
  </r>
  <r>
    <s v="BASE"/>
    <s v="BaseLine"/>
    <m/>
    <m/>
    <m/>
    <m/>
    <x v="26"/>
    <x v="1"/>
    <s v="Brazil"/>
    <x v="54"/>
    <n v="1731.6617596275801"/>
  </r>
  <r>
    <s v="BASE"/>
    <s v="BaseLine"/>
    <m/>
    <m/>
    <m/>
    <m/>
    <x v="26"/>
    <x v="2"/>
    <s v="Brazil"/>
    <x v="54"/>
    <n v="0"/>
  </r>
  <r>
    <s v="BASE"/>
    <s v="BaseLine"/>
    <m/>
    <m/>
    <m/>
    <m/>
    <x v="26"/>
    <x v="3"/>
    <s v="Brazil"/>
    <x v="54"/>
    <n v="0"/>
  </r>
  <r>
    <s v="INCREMENTAL"/>
    <s v="Media"/>
    <m/>
    <m/>
    <m/>
    <m/>
    <x v="27"/>
    <x v="0"/>
    <s v="Brazil"/>
    <x v="54"/>
    <n v="0"/>
  </r>
  <r>
    <s v="INCREMENTAL"/>
    <s v="Media"/>
    <m/>
    <m/>
    <m/>
    <m/>
    <x v="27"/>
    <x v="1"/>
    <s v="Brazil"/>
    <x v="54"/>
    <n v="0"/>
  </r>
  <r>
    <s v="INCREMENTAL"/>
    <s v="Media"/>
    <m/>
    <m/>
    <m/>
    <m/>
    <x v="27"/>
    <x v="2"/>
    <s v="Brazil"/>
    <x v="54"/>
    <n v="0"/>
  </r>
  <r>
    <s v="INCREMENTAL"/>
    <s v="Media"/>
    <m/>
    <m/>
    <m/>
    <m/>
    <x v="27"/>
    <x v="3"/>
    <s v="Brazil"/>
    <x v="54"/>
    <n v="0"/>
  </r>
  <r>
    <s v="INCREMENTAL"/>
    <s v="Media"/>
    <m/>
    <m/>
    <m/>
    <m/>
    <x v="28"/>
    <x v="0"/>
    <s v="Brazil"/>
    <x v="54"/>
    <n v="0"/>
  </r>
  <r>
    <s v="INCREMENTAL"/>
    <s v="Media"/>
    <m/>
    <m/>
    <m/>
    <m/>
    <x v="28"/>
    <x v="1"/>
    <s v="Brazil"/>
    <x v="54"/>
    <n v="0"/>
  </r>
  <r>
    <s v="INCREMENTAL"/>
    <s v="Media"/>
    <m/>
    <m/>
    <m/>
    <m/>
    <x v="28"/>
    <x v="2"/>
    <s v="Brazil"/>
    <x v="54"/>
    <n v="0"/>
  </r>
  <r>
    <s v="INCREMENTAL"/>
    <s v="Media"/>
    <m/>
    <m/>
    <m/>
    <m/>
    <x v="28"/>
    <x v="3"/>
    <s v="Brazil"/>
    <x v="54"/>
    <n v="0"/>
  </r>
  <r>
    <s v="BASE"/>
    <s v="BaseLine"/>
    <m/>
    <m/>
    <m/>
    <m/>
    <x v="29"/>
    <x v="0"/>
    <s v="Brazil"/>
    <x v="54"/>
    <n v="0"/>
  </r>
  <r>
    <s v="BASE"/>
    <s v="BaseLine"/>
    <m/>
    <m/>
    <m/>
    <m/>
    <x v="29"/>
    <x v="1"/>
    <s v="Brazil"/>
    <x v="54"/>
    <n v="717.96375899350903"/>
  </r>
  <r>
    <s v="BASE"/>
    <s v="BaseLine"/>
    <m/>
    <m/>
    <m/>
    <m/>
    <x v="29"/>
    <x v="2"/>
    <s v="Brazil"/>
    <x v="54"/>
    <n v="0"/>
  </r>
  <r>
    <s v="BASE"/>
    <s v="BaseLine"/>
    <m/>
    <m/>
    <m/>
    <m/>
    <x v="29"/>
    <x v="3"/>
    <s v="Brazil"/>
    <x v="54"/>
    <n v="0"/>
  </r>
  <r>
    <s v="BASE"/>
    <s v="BaseLine"/>
    <m/>
    <m/>
    <m/>
    <m/>
    <x v="30"/>
    <x v="0"/>
    <s v="Brazil"/>
    <x v="54"/>
    <n v="0"/>
  </r>
  <r>
    <s v="BASE"/>
    <s v="BaseLine"/>
    <m/>
    <m/>
    <m/>
    <m/>
    <x v="30"/>
    <x v="1"/>
    <s v="Brazil"/>
    <x v="54"/>
    <n v="442.13627639556597"/>
  </r>
  <r>
    <s v="BASE"/>
    <s v="BaseLine"/>
    <m/>
    <m/>
    <m/>
    <m/>
    <x v="30"/>
    <x v="2"/>
    <s v="Brazil"/>
    <x v="54"/>
    <n v="0"/>
  </r>
  <r>
    <s v="BASE"/>
    <s v="BaseLine"/>
    <m/>
    <m/>
    <m/>
    <m/>
    <x v="30"/>
    <x v="3"/>
    <s v="Brazil"/>
    <x v="54"/>
    <n v="0"/>
  </r>
  <r>
    <s v="INCREMENTAL"/>
    <s v="Media"/>
    <m/>
    <m/>
    <m/>
    <m/>
    <x v="31"/>
    <x v="0"/>
    <s v="Brazil"/>
    <x v="54"/>
    <n v="0"/>
  </r>
  <r>
    <s v="INCREMENTAL"/>
    <s v="Media"/>
    <m/>
    <m/>
    <m/>
    <m/>
    <x v="31"/>
    <x v="1"/>
    <s v="Brazil"/>
    <x v="54"/>
    <n v="2.3845546398947701"/>
  </r>
  <r>
    <s v="INCREMENTAL"/>
    <s v="Media"/>
    <m/>
    <m/>
    <m/>
    <m/>
    <x v="31"/>
    <x v="2"/>
    <s v="Brazil"/>
    <x v="54"/>
    <n v="0"/>
  </r>
  <r>
    <s v="INCREMENTAL"/>
    <s v="Media"/>
    <m/>
    <m/>
    <m/>
    <m/>
    <x v="31"/>
    <x v="3"/>
    <s v="Brazil"/>
    <x v="54"/>
    <n v="0"/>
  </r>
  <r>
    <m/>
    <m/>
    <m/>
    <m/>
    <m/>
    <m/>
    <x v="32"/>
    <x v="0"/>
    <s v="Brazil"/>
    <x v="54"/>
    <n v="1288.8368238743701"/>
  </r>
  <r>
    <m/>
    <m/>
    <m/>
    <m/>
    <m/>
    <m/>
    <x v="32"/>
    <x v="1"/>
    <s v="Brazil"/>
    <x v="54"/>
    <n v="943.82215052234096"/>
  </r>
  <r>
    <m/>
    <m/>
    <m/>
    <m/>
    <m/>
    <m/>
    <x v="32"/>
    <x v="2"/>
    <s v="Brazil"/>
    <x v="54"/>
    <n v="1761.1350863528301"/>
  </r>
  <r>
    <m/>
    <m/>
    <m/>
    <m/>
    <m/>
    <m/>
    <x v="32"/>
    <x v="3"/>
    <s v="Brazil"/>
    <x v="54"/>
    <n v="932.29799996955103"/>
  </r>
  <r>
    <s v="BASE"/>
    <s v="BaseLine"/>
    <m/>
    <m/>
    <m/>
    <m/>
    <x v="33"/>
    <x v="0"/>
    <s v="Brazil"/>
    <x v="54"/>
    <n v="-136.72210884421901"/>
  </r>
  <r>
    <s v="BASE"/>
    <s v="BaseLine"/>
    <m/>
    <m/>
    <m/>
    <m/>
    <x v="33"/>
    <x v="1"/>
    <s v="Brazil"/>
    <x v="54"/>
    <n v="-372.17512526296798"/>
  </r>
  <r>
    <s v="BASE"/>
    <s v="BaseLine"/>
    <m/>
    <m/>
    <m/>
    <m/>
    <x v="33"/>
    <x v="2"/>
    <s v="Brazil"/>
    <x v="54"/>
    <n v="-185.805350339276"/>
  </r>
  <r>
    <s v="BASE"/>
    <s v="BaseLine"/>
    <m/>
    <m/>
    <m/>
    <m/>
    <x v="33"/>
    <x v="3"/>
    <s v="Brazil"/>
    <x v="54"/>
    <n v="-116.051793392072"/>
  </r>
  <r>
    <s v="BASE"/>
    <s v="BaseLine"/>
    <m/>
    <m/>
    <m/>
    <m/>
    <x v="34"/>
    <x v="0"/>
    <s v="Brazil"/>
    <x v="54"/>
    <n v="0"/>
  </r>
  <r>
    <s v="BASE"/>
    <s v="BaseLine"/>
    <m/>
    <m/>
    <m/>
    <m/>
    <x v="34"/>
    <x v="1"/>
    <s v="Brazil"/>
    <x v="54"/>
    <n v="0"/>
  </r>
  <r>
    <s v="BASE"/>
    <s v="BaseLine"/>
    <m/>
    <m/>
    <m/>
    <m/>
    <x v="34"/>
    <x v="2"/>
    <s v="Brazil"/>
    <x v="54"/>
    <n v="0"/>
  </r>
  <r>
    <s v="BASE"/>
    <s v="BaseLine"/>
    <m/>
    <m/>
    <m/>
    <m/>
    <x v="34"/>
    <x v="3"/>
    <s v="Brazil"/>
    <x v="54"/>
    <n v="0"/>
  </r>
  <r>
    <s v="BASE"/>
    <s v="BaseLine"/>
    <s v="NY"/>
    <m/>
    <m/>
    <m/>
    <x v="35"/>
    <x v="0"/>
    <s v="Brazil"/>
    <x v="54"/>
    <n v="0"/>
  </r>
  <r>
    <s v="BASE"/>
    <s v="BaseLine"/>
    <s v="NY"/>
    <m/>
    <m/>
    <m/>
    <x v="35"/>
    <x v="1"/>
    <s v="Brazil"/>
    <x v="54"/>
    <n v="314.334740078474"/>
  </r>
  <r>
    <s v="BASE"/>
    <s v="BaseLine"/>
    <s v="NY"/>
    <m/>
    <m/>
    <m/>
    <x v="35"/>
    <x v="2"/>
    <s v="Brazil"/>
    <x v="54"/>
    <n v="0"/>
  </r>
  <r>
    <s v="BASE"/>
    <s v="BaseLine"/>
    <s v="NY"/>
    <m/>
    <m/>
    <m/>
    <x v="35"/>
    <x v="3"/>
    <s v="Brazil"/>
    <x v="54"/>
    <n v="0"/>
  </r>
  <r>
    <s v="BASE"/>
    <s v="BaseLine"/>
    <s v="PL_Dummy"/>
    <m/>
    <m/>
    <m/>
    <x v="36"/>
    <x v="0"/>
    <s v="Brazil"/>
    <x v="54"/>
    <n v="0"/>
  </r>
  <r>
    <s v="BASE"/>
    <s v="BaseLine"/>
    <s v="PL_Dummy"/>
    <m/>
    <m/>
    <m/>
    <x v="36"/>
    <x v="1"/>
    <s v="Brazil"/>
    <x v="54"/>
    <n v="0"/>
  </r>
  <r>
    <s v="BASE"/>
    <s v="BaseLine"/>
    <s v="PL_Dummy"/>
    <m/>
    <m/>
    <m/>
    <x v="36"/>
    <x v="2"/>
    <s v="Brazil"/>
    <x v="54"/>
    <n v="0"/>
  </r>
  <r>
    <s v="BASE"/>
    <s v="BaseLine"/>
    <s v="PL_Dummy"/>
    <m/>
    <m/>
    <m/>
    <x v="36"/>
    <x v="3"/>
    <s v="Brazil"/>
    <x v="54"/>
    <n v="0"/>
  </r>
  <r>
    <s v="BASE"/>
    <s v="BaseLine"/>
    <s v="PL_Dummy"/>
    <m/>
    <m/>
    <m/>
    <x v="37"/>
    <x v="0"/>
    <s v="Brazil"/>
    <x v="54"/>
    <n v="0"/>
  </r>
  <r>
    <s v="BASE"/>
    <s v="BaseLine"/>
    <s v="PL_Dummy"/>
    <m/>
    <m/>
    <m/>
    <x v="37"/>
    <x v="1"/>
    <s v="Brazil"/>
    <x v="54"/>
    <n v="0"/>
  </r>
  <r>
    <s v="BASE"/>
    <s v="BaseLine"/>
    <s v="PL_Dummy"/>
    <m/>
    <m/>
    <m/>
    <x v="37"/>
    <x v="2"/>
    <s v="Brazil"/>
    <x v="54"/>
    <n v="0"/>
  </r>
  <r>
    <s v="BASE"/>
    <s v="BaseLine"/>
    <s v="PL_Dummy"/>
    <m/>
    <m/>
    <m/>
    <x v="37"/>
    <x v="3"/>
    <s v="Brazil"/>
    <x v="54"/>
    <n v="0"/>
  </r>
  <r>
    <s v="BASE"/>
    <s v="BaseLine"/>
    <m/>
    <m/>
    <m/>
    <m/>
    <x v="38"/>
    <x v="0"/>
    <s v="Brazil"/>
    <x v="54"/>
    <n v="0"/>
  </r>
  <r>
    <s v="BASE"/>
    <s v="BaseLine"/>
    <m/>
    <m/>
    <m/>
    <m/>
    <x v="38"/>
    <x v="1"/>
    <s v="Brazil"/>
    <x v="54"/>
    <n v="0"/>
  </r>
  <r>
    <s v="BASE"/>
    <s v="BaseLine"/>
    <m/>
    <m/>
    <m/>
    <m/>
    <x v="38"/>
    <x v="2"/>
    <s v="Brazil"/>
    <x v="54"/>
    <n v="0"/>
  </r>
  <r>
    <s v="BASE"/>
    <s v="BaseLine"/>
    <m/>
    <m/>
    <m/>
    <m/>
    <x v="38"/>
    <x v="3"/>
    <s v="Brazil"/>
    <x v="54"/>
    <n v="0"/>
  </r>
  <r>
    <s v="BASE"/>
    <s v="BaseLine"/>
    <m/>
    <m/>
    <m/>
    <m/>
    <x v="39"/>
    <x v="0"/>
    <s v="Brazil"/>
    <x v="54"/>
    <n v="0"/>
  </r>
  <r>
    <s v="BASE"/>
    <s v="BaseLine"/>
    <m/>
    <m/>
    <m/>
    <m/>
    <x v="39"/>
    <x v="1"/>
    <s v="Brazil"/>
    <x v="54"/>
    <n v="0"/>
  </r>
  <r>
    <s v="BASE"/>
    <s v="BaseLine"/>
    <m/>
    <m/>
    <m/>
    <m/>
    <x v="39"/>
    <x v="2"/>
    <s v="Brazil"/>
    <x v="54"/>
    <n v="0"/>
  </r>
  <r>
    <s v="BASE"/>
    <s v="BaseLine"/>
    <m/>
    <m/>
    <m/>
    <m/>
    <x v="39"/>
    <x v="3"/>
    <s v="Brazil"/>
    <x v="54"/>
    <n v="0"/>
  </r>
  <r>
    <s v="BASE"/>
    <s v="BaseLine"/>
    <s v="PL_Dummy"/>
    <m/>
    <m/>
    <m/>
    <x v="40"/>
    <x v="0"/>
    <s v="Brazil"/>
    <x v="54"/>
    <n v="0"/>
  </r>
  <r>
    <s v="BASE"/>
    <s v="BaseLine"/>
    <s v="PL_Dummy"/>
    <m/>
    <m/>
    <m/>
    <x v="40"/>
    <x v="1"/>
    <s v="Brazil"/>
    <x v="54"/>
    <n v="0"/>
  </r>
  <r>
    <s v="BASE"/>
    <s v="BaseLine"/>
    <s v="PL_Dummy"/>
    <m/>
    <m/>
    <m/>
    <x v="40"/>
    <x v="2"/>
    <s v="Brazil"/>
    <x v="54"/>
    <n v="0"/>
  </r>
  <r>
    <s v="BASE"/>
    <s v="BaseLine"/>
    <s v="PL_Dummy"/>
    <m/>
    <m/>
    <m/>
    <x v="40"/>
    <x v="3"/>
    <s v="Brazil"/>
    <x v="54"/>
    <n v="0"/>
  </r>
  <r>
    <s v="BASE"/>
    <s v="BaseLine"/>
    <m/>
    <m/>
    <m/>
    <m/>
    <x v="41"/>
    <x v="0"/>
    <s v="Brazil"/>
    <x v="54"/>
    <n v="0"/>
  </r>
  <r>
    <s v="BASE"/>
    <s v="BaseLine"/>
    <m/>
    <m/>
    <m/>
    <m/>
    <x v="41"/>
    <x v="1"/>
    <s v="Brazil"/>
    <x v="54"/>
    <n v="0"/>
  </r>
  <r>
    <s v="BASE"/>
    <s v="BaseLine"/>
    <m/>
    <m/>
    <m/>
    <m/>
    <x v="41"/>
    <x v="2"/>
    <s v="Brazil"/>
    <x v="54"/>
    <n v="4157.2768494255397"/>
  </r>
  <r>
    <s v="BASE"/>
    <s v="BaseLine"/>
    <m/>
    <m/>
    <m/>
    <m/>
    <x v="41"/>
    <x v="3"/>
    <s v="Brazil"/>
    <x v="54"/>
    <n v="0"/>
  </r>
  <r>
    <s v="BASE"/>
    <s v="BaseLine"/>
    <m/>
    <m/>
    <m/>
    <m/>
    <x v="42"/>
    <x v="0"/>
    <s v="Brazil"/>
    <x v="54"/>
    <n v="0"/>
  </r>
  <r>
    <s v="BASE"/>
    <s v="BaseLine"/>
    <m/>
    <m/>
    <m/>
    <m/>
    <x v="42"/>
    <x v="1"/>
    <s v="Brazil"/>
    <x v="54"/>
    <n v="0"/>
  </r>
  <r>
    <s v="BASE"/>
    <s v="BaseLine"/>
    <m/>
    <m/>
    <m/>
    <m/>
    <x v="42"/>
    <x v="2"/>
    <s v="Brazil"/>
    <x v="54"/>
    <n v="0"/>
  </r>
  <r>
    <s v="BASE"/>
    <s v="BaseLine"/>
    <m/>
    <m/>
    <m/>
    <m/>
    <x v="42"/>
    <x v="3"/>
    <s v="Brazil"/>
    <x v="54"/>
    <n v="0"/>
  </r>
  <r>
    <s v="BASE"/>
    <s v="BaseLine"/>
    <m/>
    <m/>
    <m/>
    <m/>
    <x v="43"/>
    <x v="0"/>
    <s v="Brazil"/>
    <x v="54"/>
    <n v="0"/>
  </r>
  <r>
    <s v="BASE"/>
    <s v="BaseLine"/>
    <m/>
    <m/>
    <m/>
    <m/>
    <x v="43"/>
    <x v="1"/>
    <s v="Brazil"/>
    <x v="54"/>
    <n v="0"/>
  </r>
  <r>
    <s v="BASE"/>
    <s v="BaseLine"/>
    <m/>
    <m/>
    <m/>
    <m/>
    <x v="43"/>
    <x v="2"/>
    <s v="Brazil"/>
    <x v="54"/>
    <n v="3451.0922867613099"/>
  </r>
  <r>
    <s v="BASE"/>
    <s v="BaseLine"/>
    <m/>
    <m/>
    <m/>
    <m/>
    <x v="43"/>
    <x v="3"/>
    <s v="Brazil"/>
    <x v="54"/>
    <n v="0"/>
  </r>
  <r>
    <s v="INCREMENTAL"/>
    <s v="Media"/>
    <m/>
    <m/>
    <m/>
    <m/>
    <x v="44"/>
    <x v="0"/>
    <s v="Brazil"/>
    <x v="54"/>
    <n v="0"/>
  </r>
  <r>
    <s v="INCREMENTAL"/>
    <s v="Media"/>
    <m/>
    <m/>
    <m/>
    <m/>
    <x v="44"/>
    <x v="1"/>
    <s v="Brazil"/>
    <x v="54"/>
    <n v="0"/>
  </r>
  <r>
    <s v="INCREMENTAL"/>
    <s v="Media"/>
    <m/>
    <m/>
    <m/>
    <m/>
    <x v="44"/>
    <x v="2"/>
    <s v="Brazil"/>
    <x v="54"/>
    <n v="0"/>
  </r>
  <r>
    <s v="INCREMENTAL"/>
    <s v="Media"/>
    <m/>
    <m/>
    <m/>
    <m/>
    <x v="44"/>
    <x v="3"/>
    <s v="Brazil"/>
    <x v="54"/>
    <n v="0"/>
  </r>
  <r>
    <s v="INCREMENTAL"/>
    <s v="Media"/>
    <m/>
    <m/>
    <m/>
    <m/>
    <x v="45"/>
    <x v="0"/>
    <s v="Brazil"/>
    <x v="54"/>
    <n v="0"/>
  </r>
  <r>
    <s v="INCREMENTAL"/>
    <s v="Media"/>
    <m/>
    <m/>
    <m/>
    <m/>
    <x v="45"/>
    <x v="1"/>
    <s v="Brazil"/>
    <x v="54"/>
    <n v="0"/>
  </r>
  <r>
    <s v="INCREMENTAL"/>
    <s v="Media"/>
    <m/>
    <m/>
    <m/>
    <m/>
    <x v="45"/>
    <x v="2"/>
    <s v="Brazil"/>
    <x v="54"/>
    <n v="0"/>
  </r>
  <r>
    <s v="INCREMENTAL"/>
    <s v="Media"/>
    <m/>
    <m/>
    <m/>
    <m/>
    <x v="45"/>
    <x v="3"/>
    <s v="Brazil"/>
    <x v="54"/>
    <n v="0"/>
  </r>
  <r>
    <s v="BASE"/>
    <s v="BaseLine"/>
    <m/>
    <m/>
    <m/>
    <m/>
    <x v="46"/>
    <x v="0"/>
    <s v="Brazil"/>
    <x v="54"/>
    <n v="0"/>
  </r>
  <r>
    <s v="BASE"/>
    <s v="BaseLine"/>
    <m/>
    <m/>
    <m/>
    <m/>
    <x v="46"/>
    <x v="1"/>
    <s v="Brazil"/>
    <x v="54"/>
    <n v="0"/>
  </r>
  <r>
    <s v="BASE"/>
    <s v="BaseLine"/>
    <m/>
    <m/>
    <m/>
    <m/>
    <x v="46"/>
    <x v="2"/>
    <s v="Brazil"/>
    <x v="54"/>
    <n v="0"/>
  </r>
  <r>
    <s v="BASE"/>
    <s v="BaseLine"/>
    <m/>
    <m/>
    <m/>
    <m/>
    <x v="46"/>
    <x v="3"/>
    <s v="Brazil"/>
    <x v="54"/>
    <n v="0"/>
  </r>
  <r>
    <s v="INCREMENTAL"/>
    <s v="Media"/>
    <m/>
    <m/>
    <m/>
    <m/>
    <x v="47"/>
    <x v="0"/>
    <s v="Brazil"/>
    <x v="54"/>
    <n v="0"/>
  </r>
  <r>
    <s v="INCREMENTAL"/>
    <s v="Media"/>
    <m/>
    <m/>
    <m/>
    <m/>
    <x v="47"/>
    <x v="1"/>
    <s v="Brazil"/>
    <x v="54"/>
    <n v="0"/>
  </r>
  <r>
    <s v="INCREMENTAL"/>
    <s v="Media"/>
    <m/>
    <m/>
    <m/>
    <m/>
    <x v="47"/>
    <x v="2"/>
    <s v="Brazil"/>
    <x v="54"/>
    <n v="0"/>
  </r>
  <r>
    <s v="INCREMENTAL"/>
    <s v="Media"/>
    <m/>
    <m/>
    <m/>
    <m/>
    <x v="47"/>
    <x v="3"/>
    <s v="Brazil"/>
    <x v="54"/>
    <n v="0"/>
  </r>
  <r>
    <s v="INCREMENTAL"/>
    <s v="Media"/>
    <m/>
    <m/>
    <m/>
    <m/>
    <x v="48"/>
    <x v="0"/>
    <s v="Brazil"/>
    <x v="54"/>
    <n v="0"/>
  </r>
  <r>
    <s v="INCREMENTAL"/>
    <s v="Media"/>
    <m/>
    <m/>
    <m/>
    <m/>
    <x v="48"/>
    <x v="1"/>
    <s v="Brazil"/>
    <x v="54"/>
    <n v="0"/>
  </r>
  <r>
    <s v="INCREMENTAL"/>
    <s v="Media"/>
    <m/>
    <m/>
    <m/>
    <m/>
    <x v="48"/>
    <x v="2"/>
    <s v="Brazil"/>
    <x v="54"/>
    <n v="0"/>
  </r>
  <r>
    <s v="INCREMENTAL"/>
    <s v="Media"/>
    <m/>
    <m/>
    <m/>
    <m/>
    <x v="48"/>
    <x v="3"/>
    <s v="Brazil"/>
    <x v="54"/>
    <n v="0"/>
  </r>
  <r>
    <s v="INCREMENTAL"/>
    <s v="Media"/>
    <m/>
    <m/>
    <m/>
    <m/>
    <x v="49"/>
    <x v="0"/>
    <s v="Brazil"/>
    <x v="54"/>
    <n v="0"/>
  </r>
  <r>
    <s v="INCREMENTAL"/>
    <s v="Media"/>
    <m/>
    <m/>
    <m/>
    <m/>
    <x v="49"/>
    <x v="1"/>
    <s v="Brazil"/>
    <x v="54"/>
    <n v="0"/>
  </r>
  <r>
    <s v="INCREMENTAL"/>
    <s v="Media"/>
    <m/>
    <m/>
    <m/>
    <m/>
    <x v="49"/>
    <x v="2"/>
    <s v="Brazil"/>
    <x v="54"/>
    <n v="0"/>
  </r>
  <r>
    <s v="INCREMENTAL"/>
    <s v="Media"/>
    <m/>
    <m/>
    <m/>
    <m/>
    <x v="49"/>
    <x v="3"/>
    <s v="Brazil"/>
    <x v="54"/>
    <n v="0"/>
  </r>
  <r>
    <s v="BASE"/>
    <s v="BaseLine"/>
    <m/>
    <m/>
    <m/>
    <m/>
    <x v="50"/>
    <x v="0"/>
    <s v="Brazil"/>
    <x v="54"/>
    <n v="0"/>
  </r>
  <r>
    <s v="BASE"/>
    <s v="BaseLine"/>
    <m/>
    <m/>
    <m/>
    <m/>
    <x v="50"/>
    <x v="1"/>
    <s v="Brazil"/>
    <x v="54"/>
    <n v="0"/>
  </r>
  <r>
    <s v="BASE"/>
    <s v="BaseLine"/>
    <m/>
    <m/>
    <m/>
    <m/>
    <x v="50"/>
    <x v="2"/>
    <s v="Brazil"/>
    <x v="54"/>
    <n v="0"/>
  </r>
  <r>
    <s v="BASE"/>
    <s v="BaseLine"/>
    <m/>
    <m/>
    <m/>
    <m/>
    <x v="50"/>
    <x v="3"/>
    <s v="Brazil"/>
    <x v="54"/>
    <n v="52.545693334408703"/>
  </r>
  <r>
    <s v="BASE"/>
    <s v="BaseLine"/>
    <m/>
    <m/>
    <m/>
    <m/>
    <x v="51"/>
    <x v="0"/>
    <s v="Brazil"/>
    <x v="54"/>
    <n v="0"/>
  </r>
  <r>
    <s v="BASE"/>
    <s v="BaseLine"/>
    <m/>
    <m/>
    <m/>
    <m/>
    <x v="51"/>
    <x v="1"/>
    <s v="Brazil"/>
    <x v="54"/>
    <n v="0"/>
  </r>
  <r>
    <s v="BASE"/>
    <s v="BaseLine"/>
    <m/>
    <m/>
    <m/>
    <m/>
    <x v="51"/>
    <x v="2"/>
    <s v="Brazil"/>
    <x v="54"/>
    <n v="0"/>
  </r>
  <r>
    <s v="BASE"/>
    <s v="BaseLine"/>
    <m/>
    <m/>
    <m/>
    <m/>
    <x v="51"/>
    <x v="3"/>
    <s v="Brazil"/>
    <x v="54"/>
    <n v="1131.81887362573"/>
  </r>
  <r>
    <s v="INCREMENTAL"/>
    <s v="Media"/>
    <m/>
    <m/>
    <m/>
    <m/>
    <x v="52"/>
    <x v="0"/>
    <s v="Brazil"/>
    <x v="54"/>
    <n v="0"/>
  </r>
  <r>
    <s v="INCREMENTAL"/>
    <s v="Media"/>
    <m/>
    <m/>
    <m/>
    <m/>
    <x v="52"/>
    <x v="1"/>
    <s v="Brazil"/>
    <x v="54"/>
    <n v="0"/>
  </r>
  <r>
    <s v="INCREMENTAL"/>
    <s v="Media"/>
    <m/>
    <m/>
    <m/>
    <m/>
    <x v="52"/>
    <x v="2"/>
    <s v="Brazil"/>
    <x v="54"/>
    <n v="0"/>
  </r>
  <r>
    <s v="INCREMENTAL"/>
    <s v="Media"/>
    <m/>
    <m/>
    <m/>
    <m/>
    <x v="52"/>
    <x v="3"/>
    <s v="Brazil"/>
    <x v="54"/>
    <n v="0"/>
  </r>
  <r>
    <s v="BASE"/>
    <s v="BaseLine"/>
    <m/>
    <m/>
    <m/>
    <m/>
    <x v="53"/>
    <x v="0"/>
    <s v="Brazil"/>
    <x v="54"/>
    <n v="-106.896217564167"/>
  </r>
  <r>
    <s v="BASE"/>
    <s v="BaseLine"/>
    <m/>
    <m/>
    <m/>
    <m/>
    <x v="53"/>
    <x v="1"/>
    <s v="Brazil"/>
    <x v="54"/>
    <n v="-78.280676091196398"/>
  </r>
  <r>
    <s v="BASE"/>
    <s v="BaseLine"/>
    <m/>
    <m/>
    <m/>
    <m/>
    <x v="53"/>
    <x v="2"/>
    <s v="Brazil"/>
    <x v="54"/>
    <n v="-146.06866894502201"/>
  </r>
  <r>
    <s v="BASE"/>
    <s v="BaseLine"/>
    <m/>
    <m/>
    <m/>
    <m/>
    <x v="53"/>
    <x v="3"/>
    <s v="Brazil"/>
    <x v="54"/>
    <n v="-77.324862227164999"/>
  </r>
  <r>
    <s v="BASE"/>
    <s v="BaseLine"/>
    <m/>
    <m/>
    <m/>
    <m/>
    <x v="54"/>
    <x v="0"/>
    <s v="Brazil"/>
    <x v="54"/>
    <n v="-512.27642989138599"/>
  </r>
  <r>
    <s v="BASE"/>
    <s v="BaseLine"/>
    <m/>
    <m/>
    <m/>
    <m/>
    <x v="54"/>
    <x v="1"/>
    <s v="Brazil"/>
    <x v="54"/>
    <n v="-2556.9732553656099"/>
  </r>
  <r>
    <s v="BASE"/>
    <s v="BaseLine"/>
    <m/>
    <m/>
    <m/>
    <m/>
    <x v="54"/>
    <x v="2"/>
    <s v="Brazil"/>
    <x v="54"/>
    <n v="-2775.1568222679198"/>
  </r>
  <r>
    <s v="BASE"/>
    <s v="BaseLine"/>
    <m/>
    <m/>
    <m/>
    <m/>
    <x v="54"/>
    <x v="3"/>
    <s v="Brazil"/>
    <x v="54"/>
    <n v="-494.70062206485301"/>
  </r>
  <r>
    <s v="INCREMENTAL"/>
    <s v="Media"/>
    <m/>
    <m/>
    <m/>
    <m/>
    <x v="0"/>
    <x v="0"/>
    <s v="Brazil"/>
    <x v="55"/>
    <n v="0"/>
  </r>
  <r>
    <s v="INCREMENTAL"/>
    <s v="Media"/>
    <m/>
    <m/>
    <m/>
    <m/>
    <x v="0"/>
    <x v="1"/>
    <s v="Brazil"/>
    <x v="55"/>
    <n v="0"/>
  </r>
  <r>
    <s v="INCREMENTAL"/>
    <s v="Media"/>
    <m/>
    <m/>
    <m/>
    <m/>
    <x v="0"/>
    <x v="2"/>
    <s v="Brazil"/>
    <x v="55"/>
    <n v="0"/>
  </r>
  <r>
    <s v="INCREMENTAL"/>
    <s v="Media"/>
    <m/>
    <m/>
    <m/>
    <m/>
    <x v="0"/>
    <x v="3"/>
    <s v="Brazil"/>
    <x v="55"/>
    <n v="0"/>
  </r>
  <r>
    <s v="INCREMENTAL"/>
    <s v="Media"/>
    <m/>
    <m/>
    <m/>
    <m/>
    <x v="1"/>
    <x v="0"/>
    <s v="Brazil"/>
    <x v="55"/>
    <n v="0"/>
  </r>
  <r>
    <s v="INCREMENTAL"/>
    <s v="Media"/>
    <m/>
    <m/>
    <m/>
    <m/>
    <x v="1"/>
    <x v="1"/>
    <s v="Brazil"/>
    <x v="55"/>
    <n v="0"/>
  </r>
  <r>
    <s v="INCREMENTAL"/>
    <s v="Media"/>
    <m/>
    <m/>
    <m/>
    <m/>
    <x v="1"/>
    <x v="2"/>
    <s v="Brazil"/>
    <x v="55"/>
    <n v="0"/>
  </r>
  <r>
    <s v="INCREMENTAL"/>
    <s v="Media"/>
    <m/>
    <m/>
    <m/>
    <m/>
    <x v="1"/>
    <x v="3"/>
    <s v="Brazil"/>
    <x v="55"/>
    <n v="0"/>
  </r>
  <r>
    <s v="INCREMENTAL"/>
    <s v="Media"/>
    <m/>
    <m/>
    <m/>
    <m/>
    <x v="2"/>
    <x v="0"/>
    <s v="Brazil"/>
    <x v="55"/>
    <n v="0"/>
  </r>
  <r>
    <s v="INCREMENTAL"/>
    <s v="Media"/>
    <m/>
    <m/>
    <m/>
    <m/>
    <x v="2"/>
    <x v="1"/>
    <s v="Brazil"/>
    <x v="55"/>
    <n v="0"/>
  </r>
  <r>
    <s v="INCREMENTAL"/>
    <s v="Media"/>
    <m/>
    <m/>
    <m/>
    <m/>
    <x v="2"/>
    <x v="2"/>
    <s v="Brazil"/>
    <x v="55"/>
    <n v="0"/>
  </r>
  <r>
    <s v="INCREMENTAL"/>
    <s v="Media"/>
    <m/>
    <m/>
    <m/>
    <m/>
    <x v="2"/>
    <x v="3"/>
    <s v="Brazil"/>
    <x v="55"/>
    <n v="0"/>
  </r>
  <r>
    <s v="BASE"/>
    <s v="BaseLine"/>
    <m/>
    <m/>
    <m/>
    <m/>
    <x v="3"/>
    <x v="0"/>
    <s v="Brazil"/>
    <x v="55"/>
    <n v="0"/>
  </r>
  <r>
    <s v="BASE"/>
    <s v="BaseLine"/>
    <m/>
    <m/>
    <m/>
    <m/>
    <x v="3"/>
    <x v="1"/>
    <s v="Brazil"/>
    <x v="55"/>
    <n v="0"/>
  </r>
  <r>
    <s v="BASE"/>
    <s v="BaseLine"/>
    <m/>
    <m/>
    <m/>
    <m/>
    <x v="3"/>
    <x v="2"/>
    <s v="Brazil"/>
    <x v="55"/>
    <n v="0"/>
  </r>
  <r>
    <s v="BASE"/>
    <s v="BaseLine"/>
    <m/>
    <m/>
    <m/>
    <m/>
    <x v="3"/>
    <x v="3"/>
    <s v="Brazil"/>
    <x v="55"/>
    <n v="0"/>
  </r>
  <r>
    <s v="BASE"/>
    <s v="BaseLine"/>
    <m/>
    <m/>
    <m/>
    <m/>
    <x v="4"/>
    <x v="0"/>
    <s v="Brazil"/>
    <x v="55"/>
    <n v="0"/>
  </r>
  <r>
    <s v="BASE"/>
    <s v="BaseLine"/>
    <m/>
    <m/>
    <m/>
    <m/>
    <x v="4"/>
    <x v="1"/>
    <s v="Brazil"/>
    <x v="55"/>
    <n v="0"/>
  </r>
  <r>
    <s v="BASE"/>
    <s v="BaseLine"/>
    <m/>
    <m/>
    <m/>
    <m/>
    <x v="4"/>
    <x v="2"/>
    <s v="Brazil"/>
    <x v="55"/>
    <n v="0"/>
  </r>
  <r>
    <s v="BASE"/>
    <s v="BaseLine"/>
    <m/>
    <m/>
    <m/>
    <m/>
    <x v="4"/>
    <x v="3"/>
    <s v="Brazil"/>
    <x v="55"/>
    <n v="0"/>
  </r>
  <r>
    <s v="BASE"/>
    <s v="BaseLine"/>
    <m/>
    <m/>
    <m/>
    <m/>
    <x v="5"/>
    <x v="0"/>
    <s v="Brazil"/>
    <x v="55"/>
    <n v="0"/>
  </r>
  <r>
    <s v="BASE"/>
    <s v="BaseLine"/>
    <m/>
    <m/>
    <m/>
    <m/>
    <x v="5"/>
    <x v="1"/>
    <s v="Brazil"/>
    <x v="55"/>
    <n v="0"/>
  </r>
  <r>
    <s v="BASE"/>
    <s v="BaseLine"/>
    <m/>
    <m/>
    <m/>
    <m/>
    <x v="5"/>
    <x v="2"/>
    <s v="Brazil"/>
    <x v="55"/>
    <n v="0"/>
  </r>
  <r>
    <s v="BASE"/>
    <s v="BaseLine"/>
    <m/>
    <m/>
    <m/>
    <m/>
    <x v="5"/>
    <x v="3"/>
    <s v="Brazil"/>
    <x v="55"/>
    <n v="0"/>
  </r>
  <r>
    <s v="BASE"/>
    <s v="BaseLine"/>
    <m/>
    <m/>
    <m/>
    <m/>
    <x v="6"/>
    <x v="0"/>
    <s v="Brazil"/>
    <x v="55"/>
    <n v="0"/>
  </r>
  <r>
    <s v="BASE"/>
    <s v="BaseLine"/>
    <m/>
    <m/>
    <m/>
    <m/>
    <x v="6"/>
    <x v="1"/>
    <s v="Brazil"/>
    <x v="55"/>
    <n v="0"/>
  </r>
  <r>
    <s v="BASE"/>
    <s v="BaseLine"/>
    <m/>
    <m/>
    <m/>
    <m/>
    <x v="6"/>
    <x v="2"/>
    <s v="Brazil"/>
    <x v="55"/>
    <n v="0"/>
  </r>
  <r>
    <s v="BASE"/>
    <s v="BaseLine"/>
    <m/>
    <m/>
    <m/>
    <m/>
    <x v="6"/>
    <x v="3"/>
    <s v="Brazil"/>
    <x v="55"/>
    <n v="0"/>
  </r>
  <r>
    <s v="BASE"/>
    <s v="BaseLine"/>
    <m/>
    <m/>
    <m/>
    <m/>
    <x v="7"/>
    <x v="0"/>
    <s v="Brazil"/>
    <x v="55"/>
    <n v="0"/>
  </r>
  <r>
    <s v="BASE"/>
    <s v="BaseLine"/>
    <m/>
    <m/>
    <m/>
    <m/>
    <x v="7"/>
    <x v="1"/>
    <s v="Brazil"/>
    <x v="55"/>
    <n v="0"/>
  </r>
  <r>
    <s v="BASE"/>
    <s v="BaseLine"/>
    <m/>
    <m/>
    <m/>
    <m/>
    <x v="7"/>
    <x v="2"/>
    <s v="Brazil"/>
    <x v="55"/>
    <n v="0"/>
  </r>
  <r>
    <s v="BASE"/>
    <s v="BaseLine"/>
    <m/>
    <m/>
    <m/>
    <m/>
    <x v="7"/>
    <x v="3"/>
    <s v="Brazil"/>
    <x v="55"/>
    <n v="0"/>
  </r>
  <r>
    <s v="BASE"/>
    <s v="BaseLine"/>
    <m/>
    <m/>
    <m/>
    <m/>
    <x v="8"/>
    <x v="0"/>
    <s v="Brazil"/>
    <x v="55"/>
    <n v="1366.3005340940599"/>
  </r>
  <r>
    <s v="BASE"/>
    <s v="BaseLine"/>
    <m/>
    <m/>
    <m/>
    <m/>
    <x v="8"/>
    <x v="1"/>
    <s v="Brazil"/>
    <x v="55"/>
    <n v="0"/>
  </r>
  <r>
    <s v="BASE"/>
    <s v="BaseLine"/>
    <m/>
    <m/>
    <m/>
    <m/>
    <x v="8"/>
    <x v="2"/>
    <s v="Brazil"/>
    <x v="55"/>
    <n v="0"/>
  </r>
  <r>
    <s v="BASE"/>
    <s v="BaseLine"/>
    <m/>
    <m/>
    <m/>
    <m/>
    <x v="8"/>
    <x v="3"/>
    <s v="Brazil"/>
    <x v="55"/>
    <n v="0"/>
  </r>
  <r>
    <s v="INCREMENTAL"/>
    <s v="Media"/>
    <m/>
    <m/>
    <m/>
    <m/>
    <x v="9"/>
    <x v="0"/>
    <s v="Brazil"/>
    <x v="55"/>
    <n v="0"/>
  </r>
  <r>
    <s v="INCREMENTAL"/>
    <s v="Media"/>
    <m/>
    <m/>
    <m/>
    <m/>
    <x v="9"/>
    <x v="1"/>
    <s v="Brazil"/>
    <x v="55"/>
    <n v="0"/>
  </r>
  <r>
    <s v="INCREMENTAL"/>
    <s v="Media"/>
    <m/>
    <m/>
    <m/>
    <m/>
    <x v="9"/>
    <x v="2"/>
    <s v="Brazil"/>
    <x v="55"/>
    <n v="0"/>
  </r>
  <r>
    <s v="INCREMENTAL"/>
    <s v="Media"/>
    <m/>
    <m/>
    <m/>
    <m/>
    <x v="9"/>
    <x v="3"/>
    <s v="Brazil"/>
    <x v="55"/>
    <n v="0"/>
  </r>
  <r>
    <s v="BASE"/>
    <s v="Price"/>
    <m/>
    <m/>
    <m/>
    <m/>
    <x v="10"/>
    <x v="0"/>
    <s v="Brazil"/>
    <x v="55"/>
    <n v="0"/>
  </r>
  <r>
    <s v="BASE"/>
    <s v="Price"/>
    <m/>
    <m/>
    <m/>
    <m/>
    <x v="10"/>
    <x v="1"/>
    <s v="Brazil"/>
    <x v="55"/>
    <n v="0"/>
  </r>
  <r>
    <s v="BASE"/>
    <s v="Price"/>
    <m/>
    <m/>
    <m/>
    <m/>
    <x v="10"/>
    <x v="2"/>
    <s v="Brazil"/>
    <x v="55"/>
    <n v="0"/>
  </r>
  <r>
    <s v="BASE"/>
    <s v="Price"/>
    <m/>
    <m/>
    <m/>
    <m/>
    <x v="10"/>
    <x v="3"/>
    <s v="Brazil"/>
    <x v="55"/>
    <n v="0"/>
  </r>
  <r>
    <s v="BASE"/>
    <s v="Price"/>
    <m/>
    <m/>
    <m/>
    <m/>
    <x v="11"/>
    <x v="0"/>
    <s v="Brazil"/>
    <x v="55"/>
    <n v="-661.71374162218797"/>
  </r>
  <r>
    <s v="BASE"/>
    <s v="Price"/>
    <m/>
    <m/>
    <m/>
    <m/>
    <x v="11"/>
    <x v="1"/>
    <s v="Brazil"/>
    <x v="55"/>
    <n v="0"/>
  </r>
  <r>
    <s v="BASE"/>
    <s v="Price"/>
    <m/>
    <m/>
    <m/>
    <m/>
    <x v="11"/>
    <x v="2"/>
    <s v="Brazil"/>
    <x v="55"/>
    <n v="0"/>
  </r>
  <r>
    <s v="BASE"/>
    <s v="Price"/>
    <m/>
    <m/>
    <m/>
    <m/>
    <x v="11"/>
    <x v="3"/>
    <s v="Brazil"/>
    <x v="55"/>
    <n v="-748.11961859772396"/>
  </r>
  <r>
    <s v="BASE"/>
    <s v="BaseLine"/>
    <m/>
    <m/>
    <m/>
    <m/>
    <x v="12"/>
    <x v="0"/>
    <s v="Brazil"/>
    <x v="55"/>
    <n v="385.22916959295299"/>
  </r>
  <r>
    <s v="BASE"/>
    <s v="BaseLine"/>
    <m/>
    <m/>
    <m/>
    <m/>
    <x v="12"/>
    <x v="1"/>
    <s v="Brazil"/>
    <x v="55"/>
    <n v="694.47489990441102"/>
  </r>
  <r>
    <s v="BASE"/>
    <s v="BaseLine"/>
    <m/>
    <m/>
    <m/>
    <m/>
    <x v="12"/>
    <x v="2"/>
    <s v="Brazil"/>
    <x v="55"/>
    <n v="851.39089582178997"/>
  </r>
  <r>
    <s v="BASE"/>
    <s v="BaseLine"/>
    <m/>
    <m/>
    <m/>
    <m/>
    <x v="12"/>
    <x v="3"/>
    <s v="Brazil"/>
    <x v="55"/>
    <n v="22.550018544003802"/>
  </r>
  <r>
    <s v="INCREMENTAL"/>
    <s v="Media"/>
    <m/>
    <m/>
    <m/>
    <m/>
    <x v="13"/>
    <x v="0"/>
    <s v="Brazil"/>
    <x v="55"/>
    <n v="0"/>
  </r>
  <r>
    <s v="INCREMENTAL"/>
    <s v="Media"/>
    <m/>
    <m/>
    <m/>
    <m/>
    <x v="13"/>
    <x v="1"/>
    <s v="Brazil"/>
    <x v="55"/>
    <n v="0"/>
  </r>
  <r>
    <s v="INCREMENTAL"/>
    <s v="Media"/>
    <m/>
    <m/>
    <m/>
    <m/>
    <x v="13"/>
    <x v="2"/>
    <s v="Brazil"/>
    <x v="55"/>
    <n v="0"/>
  </r>
  <r>
    <s v="INCREMENTAL"/>
    <s v="Media"/>
    <m/>
    <m/>
    <m/>
    <m/>
    <x v="13"/>
    <x v="3"/>
    <s v="Brazil"/>
    <x v="55"/>
    <n v="0"/>
  </r>
  <r>
    <s v="INCREMENTAL"/>
    <s v="Media"/>
    <m/>
    <m/>
    <m/>
    <m/>
    <x v="14"/>
    <x v="0"/>
    <s v="Brazil"/>
    <x v="55"/>
    <n v="382.19256408397899"/>
  </r>
  <r>
    <s v="INCREMENTAL"/>
    <s v="Media"/>
    <m/>
    <m/>
    <m/>
    <m/>
    <x v="14"/>
    <x v="1"/>
    <s v="Brazil"/>
    <x v="55"/>
    <n v="475.79884575856698"/>
  </r>
  <r>
    <s v="INCREMENTAL"/>
    <s v="Media"/>
    <m/>
    <m/>
    <m/>
    <m/>
    <x v="14"/>
    <x v="2"/>
    <s v="Brazil"/>
    <x v="55"/>
    <n v="393.69346652338902"/>
  </r>
  <r>
    <s v="INCREMENTAL"/>
    <s v="Media"/>
    <m/>
    <m/>
    <m/>
    <m/>
    <x v="14"/>
    <x v="3"/>
    <s v="Brazil"/>
    <x v="55"/>
    <n v="282.84367052997499"/>
  </r>
  <r>
    <s v="INCREMENTAL"/>
    <s v="Media"/>
    <m/>
    <m/>
    <m/>
    <m/>
    <x v="15"/>
    <x v="0"/>
    <s v="Brazil"/>
    <x v="55"/>
    <n v="3.5254562461002399"/>
  </r>
  <r>
    <s v="INCREMENTAL"/>
    <s v="Media"/>
    <m/>
    <m/>
    <m/>
    <m/>
    <x v="15"/>
    <x v="1"/>
    <s v="Brazil"/>
    <x v="55"/>
    <n v="3.2624701115794199"/>
  </r>
  <r>
    <s v="INCREMENTAL"/>
    <s v="Media"/>
    <m/>
    <m/>
    <m/>
    <m/>
    <x v="15"/>
    <x v="2"/>
    <s v="Brazil"/>
    <x v="55"/>
    <n v="2.2256022024668001"/>
  </r>
  <r>
    <s v="INCREMENTAL"/>
    <s v="Media"/>
    <m/>
    <m/>
    <m/>
    <m/>
    <x v="15"/>
    <x v="3"/>
    <s v="Brazil"/>
    <x v="55"/>
    <n v="0"/>
  </r>
  <r>
    <s v="INCREMENTAL"/>
    <s v="Media"/>
    <m/>
    <m/>
    <m/>
    <m/>
    <x v="16"/>
    <x v="0"/>
    <s v="Brazil"/>
    <x v="55"/>
    <n v="29.889901583316401"/>
  </r>
  <r>
    <s v="INCREMENTAL"/>
    <s v="Media"/>
    <m/>
    <m/>
    <m/>
    <m/>
    <x v="16"/>
    <x v="1"/>
    <s v="Brazil"/>
    <x v="55"/>
    <n v="23.452075653093502"/>
  </r>
  <r>
    <s v="INCREMENTAL"/>
    <s v="Media"/>
    <m/>
    <m/>
    <m/>
    <m/>
    <x v="16"/>
    <x v="2"/>
    <s v="Brazil"/>
    <x v="55"/>
    <n v="21.880241774191401"/>
  </r>
  <r>
    <s v="INCREMENTAL"/>
    <s v="Media"/>
    <m/>
    <m/>
    <m/>
    <m/>
    <x v="16"/>
    <x v="3"/>
    <s v="Brazil"/>
    <x v="55"/>
    <n v="20.3343053161149"/>
  </r>
  <r>
    <s v="INCREMENTAL"/>
    <s v="Media"/>
    <m/>
    <m/>
    <m/>
    <m/>
    <x v="17"/>
    <x v="0"/>
    <s v="Brazil"/>
    <x v="55"/>
    <n v="0"/>
  </r>
  <r>
    <s v="INCREMENTAL"/>
    <s v="Media"/>
    <m/>
    <m/>
    <m/>
    <m/>
    <x v="17"/>
    <x v="1"/>
    <s v="Brazil"/>
    <x v="55"/>
    <n v="0"/>
  </r>
  <r>
    <s v="INCREMENTAL"/>
    <s v="Media"/>
    <m/>
    <m/>
    <m/>
    <m/>
    <x v="17"/>
    <x v="2"/>
    <s v="Brazil"/>
    <x v="55"/>
    <n v="0"/>
  </r>
  <r>
    <s v="INCREMENTAL"/>
    <s v="Media"/>
    <m/>
    <m/>
    <m/>
    <m/>
    <x v="17"/>
    <x v="3"/>
    <s v="Brazil"/>
    <x v="55"/>
    <n v="0"/>
  </r>
  <r>
    <s v="INCREMENTAL"/>
    <s v="Media"/>
    <m/>
    <m/>
    <m/>
    <m/>
    <x v="18"/>
    <x v="0"/>
    <s v="Brazil"/>
    <x v="55"/>
    <n v="886.80235024948195"/>
  </r>
  <r>
    <s v="INCREMENTAL"/>
    <s v="Media"/>
    <m/>
    <m/>
    <m/>
    <m/>
    <x v="18"/>
    <x v="1"/>
    <s v="Brazil"/>
    <x v="55"/>
    <n v="412.93144902095599"/>
  </r>
  <r>
    <s v="INCREMENTAL"/>
    <s v="Media"/>
    <m/>
    <m/>
    <m/>
    <m/>
    <x v="18"/>
    <x v="2"/>
    <s v="Brazil"/>
    <x v="55"/>
    <n v="315.52281503978401"/>
  </r>
  <r>
    <s v="INCREMENTAL"/>
    <s v="Media"/>
    <m/>
    <m/>
    <m/>
    <m/>
    <x v="18"/>
    <x v="3"/>
    <s v="Brazil"/>
    <x v="55"/>
    <n v="481.39939651367598"/>
  </r>
  <r>
    <s v="INCREMENTAL"/>
    <s v="Media"/>
    <m/>
    <m/>
    <m/>
    <m/>
    <x v="19"/>
    <x v="0"/>
    <s v="Brazil"/>
    <x v="55"/>
    <n v="0"/>
  </r>
  <r>
    <s v="INCREMENTAL"/>
    <s v="Media"/>
    <m/>
    <m/>
    <m/>
    <m/>
    <x v="19"/>
    <x v="1"/>
    <s v="Brazil"/>
    <x v="55"/>
    <n v="0"/>
  </r>
  <r>
    <s v="INCREMENTAL"/>
    <s v="Media"/>
    <m/>
    <m/>
    <m/>
    <m/>
    <x v="19"/>
    <x v="2"/>
    <s v="Brazil"/>
    <x v="55"/>
    <n v="0"/>
  </r>
  <r>
    <s v="INCREMENTAL"/>
    <s v="Media"/>
    <m/>
    <m/>
    <m/>
    <m/>
    <x v="19"/>
    <x v="3"/>
    <s v="Brazil"/>
    <x v="55"/>
    <n v="0"/>
  </r>
  <r>
    <s v="INCREMENTAL"/>
    <s v="Media"/>
    <m/>
    <m/>
    <m/>
    <m/>
    <x v="20"/>
    <x v="0"/>
    <s v="Brazil"/>
    <x v="55"/>
    <n v="17.204094621830698"/>
  </r>
  <r>
    <s v="INCREMENTAL"/>
    <s v="Media"/>
    <m/>
    <m/>
    <m/>
    <m/>
    <x v="20"/>
    <x v="1"/>
    <s v="Brazil"/>
    <x v="55"/>
    <n v="19.624827447817101"/>
  </r>
  <r>
    <s v="INCREMENTAL"/>
    <s v="Media"/>
    <m/>
    <m/>
    <m/>
    <m/>
    <x v="20"/>
    <x v="2"/>
    <s v="Brazil"/>
    <x v="55"/>
    <n v="18.384942019387999"/>
  </r>
  <r>
    <s v="INCREMENTAL"/>
    <s v="Media"/>
    <m/>
    <m/>
    <m/>
    <m/>
    <x v="20"/>
    <x v="3"/>
    <s v="Brazil"/>
    <x v="55"/>
    <n v="18.108836093769799"/>
  </r>
  <r>
    <s v="INCREMENTAL"/>
    <s v="Media"/>
    <m/>
    <m/>
    <m/>
    <m/>
    <x v="21"/>
    <x v="0"/>
    <s v="Brazil"/>
    <x v="55"/>
    <n v="0"/>
  </r>
  <r>
    <s v="INCREMENTAL"/>
    <s v="Media"/>
    <m/>
    <m/>
    <m/>
    <m/>
    <x v="21"/>
    <x v="1"/>
    <s v="Brazil"/>
    <x v="55"/>
    <n v="0"/>
  </r>
  <r>
    <s v="INCREMENTAL"/>
    <s v="Media"/>
    <m/>
    <m/>
    <m/>
    <m/>
    <x v="21"/>
    <x v="2"/>
    <s v="Brazil"/>
    <x v="55"/>
    <n v="0"/>
  </r>
  <r>
    <s v="INCREMENTAL"/>
    <s v="Media"/>
    <m/>
    <m/>
    <m/>
    <m/>
    <x v="21"/>
    <x v="3"/>
    <s v="Brazil"/>
    <x v="55"/>
    <n v="0"/>
  </r>
  <r>
    <s v="INCREMENTAL"/>
    <s v="Media"/>
    <m/>
    <m/>
    <m/>
    <m/>
    <x v="22"/>
    <x v="0"/>
    <s v="Brazil"/>
    <x v="55"/>
    <n v="352.44575729854802"/>
  </r>
  <r>
    <s v="INCREMENTAL"/>
    <s v="Media"/>
    <m/>
    <m/>
    <m/>
    <m/>
    <x v="22"/>
    <x v="1"/>
    <s v="Brazil"/>
    <x v="55"/>
    <n v="133.657363002615"/>
  </r>
  <r>
    <s v="INCREMENTAL"/>
    <s v="Media"/>
    <m/>
    <m/>
    <m/>
    <m/>
    <x v="22"/>
    <x v="2"/>
    <s v="Brazil"/>
    <x v="55"/>
    <n v="126.91776320284799"/>
  </r>
  <r>
    <s v="INCREMENTAL"/>
    <s v="Media"/>
    <m/>
    <m/>
    <m/>
    <m/>
    <x v="22"/>
    <x v="3"/>
    <s v="Brazil"/>
    <x v="55"/>
    <n v="191.04713833882801"/>
  </r>
  <r>
    <s v="INCREMENTAL"/>
    <s v="Media"/>
    <m/>
    <m/>
    <m/>
    <m/>
    <x v="23"/>
    <x v="0"/>
    <s v="Brazil"/>
    <x v="55"/>
    <n v="0"/>
  </r>
  <r>
    <s v="INCREMENTAL"/>
    <s v="Media"/>
    <m/>
    <m/>
    <m/>
    <m/>
    <x v="23"/>
    <x v="1"/>
    <s v="Brazil"/>
    <x v="55"/>
    <n v="0"/>
  </r>
  <r>
    <s v="INCREMENTAL"/>
    <s v="Media"/>
    <m/>
    <m/>
    <m/>
    <m/>
    <x v="23"/>
    <x v="2"/>
    <s v="Brazil"/>
    <x v="55"/>
    <n v="0"/>
  </r>
  <r>
    <s v="INCREMENTAL"/>
    <s v="Media"/>
    <m/>
    <m/>
    <m/>
    <m/>
    <x v="23"/>
    <x v="3"/>
    <s v="Brazil"/>
    <x v="55"/>
    <n v="0"/>
  </r>
  <r>
    <s v="INCREMENTAL"/>
    <s v="Media"/>
    <m/>
    <m/>
    <m/>
    <m/>
    <x v="24"/>
    <x v="0"/>
    <s v="Brazil"/>
    <x v="55"/>
    <n v="0"/>
  </r>
  <r>
    <s v="INCREMENTAL"/>
    <s v="Media"/>
    <m/>
    <m/>
    <m/>
    <m/>
    <x v="24"/>
    <x v="1"/>
    <s v="Brazil"/>
    <x v="55"/>
    <n v="2.7840351500854599"/>
  </r>
  <r>
    <s v="INCREMENTAL"/>
    <s v="Media"/>
    <m/>
    <m/>
    <m/>
    <m/>
    <x v="24"/>
    <x v="2"/>
    <s v="Brazil"/>
    <x v="55"/>
    <n v="0"/>
  </r>
  <r>
    <s v="INCREMENTAL"/>
    <s v="Media"/>
    <m/>
    <m/>
    <m/>
    <m/>
    <x v="24"/>
    <x v="3"/>
    <s v="Brazil"/>
    <x v="55"/>
    <n v="0"/>
  </r>
  <r>
    <s v="BASE"/>
    <s v="BaseLine"/>
    <m/>
    <m/>
    <m/>
    <m/>
    <x v="25"/>
    <x v="0"/>
    <s v="Brazil"/>
    <x v="55"/>
    <n v="0"/>
  </r>
  <r>
    <s v="BASE"/>
    <s v="BaseLine"/>
    <m/>
    <m/>
    <m/>
    <m/>
    <x v="25"/>
    <x v="1"/>
    <s v="Brazil"/>
    <x v="55"/>
    <n v="0"/>
  </r>
  <r>
    <s v="BASE"/>
    <s v="BaseLine"/>
    <m/>
    <m/>
    <m/>
    <m/>
    <x v="25"/>
    <x v="2"/>
    <s v="Brazil"/>
    <x v="55"/>
    <n v="0"/>
  </r>
  <r>
    <s v="BASE"/>
    <s v="BaseLine"/>
    <m/>
    <m/>
    <m/>
    <m/>
    <x v="25"/>
    <x v="3"/>
    <s v="Brazil"/>
    <x v="55"/>
    <n v="0"/>
  </r>
  <r>
    <s v="BASE"/>
    <s v="BaseLine"/>
    <m/>
    <m/>
    <m/>
    <m/>
    <x v="26"/>
    <x v="0"/>
    <s v="Brazil"/>
    <x v="55"/>
    <n v="0"/>
  </r>
  <r>
    <s v="BASE"/>
    <s v="BaseLine"/>
    <m/>
    <m/>
    <m/>
    <m/>
    <x v="26"/>
    <x v="1"/>
    <s v="Brazil"/>
    <x v="55"/>
    <n v="1731.6617596275801"/>
  </r>
  <r>
    <s v="BASE"/>
    <s v="BaseLine"/>
    <m/>
    <m/>
    <m/>
    <m/>
    <x v="26"/>
    <x v="2"/>
    <s v="Brazil"/>
    <x v="55"/>
    <n v="0"/>
  </r>
  <r>
    <s v="BASE"/>
    <s v="BaseLine"/>
    <m/>
    <m/>
    <m/>
    <m/>
    <x v="26"/>
    <x v="3"/>
    <s v="Brazil"/>
    <x v="55"/>
    <n v="0"/>
  </r>
  <r>
    <s v="INCREMENTAL"/>
    <s v="Media"/>
    <m/>
    <m/>
    <m/>
    <m/>
    <x v="27"/>
    <x v="0"/>
    <s v="Brazil"/>
    <x v="55"/>
    <n v="0"/>
  </r>
  <r>
    <s v="INCREMENTAL"/>
    <s v="Media"/>
    <m/>
    <m/>
    <m/>
    <m/>
    <x v="27"/>
    <x v="1"/>
    <s v="Brazil"/>
    <x v="55"/>
    <n v="0"/>
  </r>
  <r>
    <s v="INCREMENTAL"/>
    <s v="Media"/>
    <m/>
    <m/>
    <m/>
    <m/>
    <x v="27"/>
    <x v="2"/>
    <s v="Brazil"/>
    <x v="55"/>
    <n v="0"/>
  </r>
  <r>
    <s v="INCREMENTAL"/>
    <s v="Media"/>
    <m/>
    <m/>
    <m/>
    <m/>
    <x v="27"/>
    <x v="3"/>
    <s v="Brazil"/>
    <x v="55"/>
    <n v="0"/>
  </r>
  <r>
    <s v="INCREMENTAL"/>
    <s v="Media"/>
    <m/>
    <m/>
    <m/>
    <m/>
    <x v="28"/>
    <x v="0"/>
    <s v="Brazil"/>
    <x v="55"/>
    <n v="0"/>
  </r>
  <r>
    <s v="INCREMENTAL"/>
    <s v="Media"/>
    <m/>
    <m/>
    <m/>
    <m/>
    <x v="28"/>
    <x v="1"/>
    <s v="Brazil"/>
    <x v="55"/>
    <n v="0"/>
  </r>
  <r>
    <s v="INCREMENTAL"/>
    <s v="Media"/>
    <m/>
    <m/>
    <m/>
    <m/>
    <x v="28"/>
    <x v="2"/>
    <s v="Brazil"/>
    <x v="55"/>
    <n v="0"/>
  </r>
  <r>
    <s v="INCREMENTAL"/>
    <s v="Media"/>
    <m/>
    <m/>
    <m/>
    <m/>
    <x v="28"/>
    <x v="3"/>
    <s v="Brazil"/>
    <x v="55"/>
    <n v="0"/>
  </r>
  <r>
    <s v="BASE"/>
    <s v="BaseLine"/>
    <m/>
    <m/>
    <m/>
    <m/>
    <x v="29"/>
    <x v="0"/>
    <s v="Brazil"/>
    <x v="55"/>
    <n v="0"/>
  </r>
  <r>
    <s v="BASE"/>
    <s v="BaseLine"/>
    <m/>
    <m/>
    <m/>
    <m/>
    <x v="29"/>
    <x v="1"/>
    <s v="Brazil"/>
    <x v="55"/>
    <n v="743.807365808957"/>
  </r>
  <r>
    <s v="BASE"/>
    <s v="BaseLine"/>
    <m/>
    <m/>
    <m/>
    <m/>
    <x v="29"/>
    <x v="2"/>
    <s v="Brazil"/>
    <x v="55"/>
    <n v="0"/>
  </r>
  <r>
    <s v="BASE"/>
    <s v="BaseLine"/>
    <m/>
    <m/>
    <m/>
    <m/>
    <x v="29"/>
    <x v="3"/>
    <s v="Brazil"/>
    <x v="55"/>
    <n v="0"/>
  </r>
  <r>
    <s v="BASE"/>
    <s v="BaseLine"/>
    <m/>
    <m/>
    <m/>
    <m/>
    <x v="30"/>
    <x v="0"/>
    <s v="Brazil"/>
    <x v="55"/>
    <n v="0"/>
  </r>
  <r>
    <s v="BASE"/>
    <s v="BaseLine"/>
    <m/>
    <m/>
    <m/>
    <m/>
    <x v="30"/>
    <x v="1"/>
    <s v="Brazil"/>
    <x v="55"/>
    <n v="446.372876329088"/>
  </r>
  <r>
    <s v="BASE"/>
    <s v="BaseLine"/>
    <m/>
    <m/>
    <m/>
    <m/>
    <x v="30"/>
    <x v="2"/>
    <s v="Brazil"/>
    <x v="55"/>
    <n v="0"/>
  </r>
  <r>
    <s v="BASE"/>
    <s v="BaseLine"/>
    <m/>
    <m/>
    <m/>
    <m/>
    <x v="30"/>
    <x v="3"/>
    <s v="Brazil"/>
    <x v="55"/>
    <n v="0"/>
  </r>
  <r>
    <s v="INCREMENTAL"/>
    <s v="Media"/>
    <m/>
    <m/>
    <m/>
    <m/>
    <x v="31"/>
    <x v="0"/>
    <s v="Brazil"/>
    <x v="55"/>
    <n v="0"/>
  </r>
  <r>
    <s v="INCREMENTAL"/>
    <s v="Media"/>
    <m/>
    <m/>
    <m/>
    <m/>
    <x v="31"/>
    <x v="1"/>
    <s v="Brazil"/>
    <x v="55"/>
    <n v="6.2616839252060599"/>
  </r>
  <r>
    <s v="INCREMENTAL"/>
    <s v="Media"/>
    <m/>
    <m/>
    <m/>
    <m/>
    <x v="31"/>
    <x v="2"/>
    <s v="Brazil"/>
    <x v="55"/>
    <n v="0"/>
  </r>
  <r>
    <s v="INCREMENTAL"/>
    <s v="Media"/>
    <m/>
    <m/>
    <m/>
    <m/>
    <x v="31"/>
    <x v="3"/>
    <s v="Brazil"/>
    <x v="55"/>
    <n v="0"/>
  </r>
  <r>
    <m/>
    <m/>
    <m/>
    <m/>
    <m/>
    <m/>
    <x v="32"/>
    <x v="0"/>
    <s v="Brazil"/>
    <x v="55"/>
    <n v="1288.8368238743701"/>
  </r>
  <r>
    <m/>
    <m/>
    <m/>
    <m/>
    <m/>
    <m/>
    <x v="32"/>
    <x v="1"/>
    <s v="Brazil"/>
    <x v="55"/>
    <n v="943.82215052234096"/>
  </r>
  <r>
    <m/>
    <m/>
    <m/>
    <m/>
    <m/>
    <m/>
    <x v="32"/>
    <x v="2"/>
    <s v="Brazil"/>
    <x v="55"/>
    <n v="1761.1350863528301"/>
  </r>
  <r>
    <m/>
    <m/>
    <m/>
    <m/>
    <m/>
    <m/>
    <x v="32"/>
    <x v="3"/>
    <s v="Brazil"/>
    <x v="55"/>
    <n v="932.29799996955103"/>
  </r>
  <r>
    <s v="BASE"/>
    <s v="BaseLine"/>
    <m/>
    <m/>
    <m/>
    <m/>
    <x v="33"/>
    <x v="0"/>
    <s v="Brazil"/>
    <x v="55"/>
    <n v="-131.512453653097"/>
  </r>
  <r>
    <s v="BASE"/>
    <s v="BaseLine"/>
    <m/>
    <m/>
    <m/>
    <m/>
    <x v="33"/>
    <x v="1"/>
    <s v="Brazil"/>
    <x v="55"/>
    <n v="-357.993775298993"/>
  </r>
  <r>
    <s v="BASE"/>
    <s v="BaseLine"/>
    <m/>
    <m/>
    <m/>
    <m/>
    <x v="33"/>
    <x v="2"/>
    <s v="Brazil"/>
    <x v="55"/>
    <n v="-178.725428766123"/>
  </r>
  <r>
    <s v="BASE"/>
    <s v="BaseLine"/>
    <m/>
    <m/>
    <m/>
    <m/>
    <x v="33"/>
    <x v="3"/>
    <s v="Brazil"/>
    <x v="55"/>
    <n v="-111.629759289505"/>
  </r>
  <r>
    <s v="BASE"/>
    <s v="BaseLine"/>
    <m/>
    <m/>
    <m/>
    <m/>
    <x v="34"/>
    <x v="0"/>
    <s v="Brazil"/>
    <x v="55"/>
    <n v="0"/>
  </r>
  <r>
    <s v="BASE"/>
    <s v="BaseLine"/>
    <m/>
    <m/>
    <m/>
    <m/>
    <x v="34"/>
    <x v="1"/>
    <s v="Brazil"/>
    <x v="55"/>
    <n v="0"/>
  </r>
  <r>
    <s v="BASE"/>
    <s v="BaseLine"/>
    <m/>
    <m/>
    <m/>
    <m/>
    <x v="34"/>
    <x v="2"/>
    <s v="Brazil"/>
    <x v="55"/>
    <n v="0"/>
  </r>
  <r>
    <s v="BASE"/>
    <s v="BaseLine"/>
    <m/>
    <m/>
    <m/>
    <m/>
    <x v="34"/>
    <x v="3"/>
    <s v="Brazil"/>
    <x v="55"/>
    <n v="0"/>
  </r>
  <r>
    <s v="BASE"/>
    <s v="BaseLine"/>
    <s v="NY"/>
    <m/>
    <m/>
    <m/>
    <x v="35"/>
    <x v="0"/>
    <s v="Brazil"/>
    <x v="55"/>
    <n v="0"/>
  </r>
  <r>
    <s v="BASE"/>
    <s v="BaseLine"/>
    <s v="NY"/>
    <m/>
    <m/>
    <m/>
    <x v="35"/>
    <x v="1"/>
    <s v="Brazil"/>
    <x v="55"/>
    <n v="0"/>
  </r>
  <r>
    <s v="BASE"/>
    <s v="BaseLine"/>
    <s v="NY"/>
    <m/>
    <m/>
    <m/>
    <x v="35"/>
    <x v="2"/>
    <s v="Brazil"/>
    <x v="55"/>
    <n v="0"/>
  </r>
  <r>
    <s v="BASE"/>
    <s v="BaseLine"/>
    <s v="NY"/>
    <m/>
    <m/>
    <m/>
    <x v="35"/>
    <x v="3"/>
    <s v="Brazil"/>
    <x v="55"/>
    <n v="0"/>
  </r>
  <r>
    <s v="BASE"/>
    <s v="BaseLine"/>
    <s v="PL_Dummy"/>
    <m/>
    <m/>
    <m/>
    <x v="36"/>
    <x v="0"/>
    <s v="Brazil"/>
    <x v="55"/>
    <n v="0"/>
  </r>
  <r>
    <s v="BASE"/>
    <s v="BaseLine"/>
    <s v="PL_Dummy"/>
    <m/>
    <m/>
    <m/>
    <x v="36"/>
    <x v="1"/>
    <s v="Brazil"/>
    <x v="55"/>
    <n v="0"/>
  </r>
  <r>
    <s v="BASE"/>
    <s v="BaseLine"/>
    <s v="PL_Dummy"/>
    <m/>
    <m/>
    <m/>
    <x v="36"/>
    <x v="2"/>
    <s v="Brazil"/>
    <x v="55"/>
    <n v="0"/>
  </r>
  <r>
    <s v="BASE"/>
    <s v="BaseLine"/>
    <s v="PL_Dummy"/>
    <m/>
    <m/>
    <m/>
    <x v="36"/>
    <x v="3"/>
    <s v="Brazil"/>
    <x v="55"/>
    <n v="0"/>
  </r>
  <r>
    <s v="BASE"/>
    <s v="BaseLine"/>
    <s v="PL_Dummy"/>
    <m/>
    <m/>
    <m/>
    <x v="37"/>
    <x v="0"/>
    <s v="Brazil"/>
    <x v="55"/>
    <n v="0"/>
  </r>
  <r>
    <s v="BASE"/>
    <s v="BaseLine"/>
    <s v="PL_Dummy"/>
    <m/>
    <m/>
    <m/>
    <x v="37"/>
    <x v="1"/>
    <s v="Brazil"/>
    <x v="55"/>
    <n v="0"/>
  </r>
  <r>
    <s v="BASE"/>
    <s v="BaseLine"/>
    <s v="PL_Dummy"/>
    <m/>
    <m/>
    <m/>
    <x v="37"/>
    <x v="2"/>
    <s v="Brazil"/>
    <x v="55"/>
    <n v="0"/>
  </r>
  <r>
    <s v="BASE"/>
    <s v="BaseLine"/>
    <s v="PL_Dummy"/>
    <m/>
    <m/>
    <m/>
    <x v="37"/>
    <x v="3"/>
    <s v="Brazil"/>
    <x v="55"/>
    <n v="0"/>
  </r>
  <r>
    <s v="BASE"/>
    <s v="BaseLine"/>
    <m/>
    <m/>
    <m/>
    <m/>
    <x v="38"/>
    <x v="0"/>
    <s v="Brazil"/>
    <x v="55"/>
    <n v="0"/>
  </r>
  <r>
    <s v="BASE"/>
    <s v="BaseLine"/>
    <m/>
    <m/>
    <m/>
    <m/>
    <x v="38"/>
    <x v="1"/>
    <s v="Brazil"/>
    <x v="55"/>
    <n v="0"/>
  </r>
  <r>
    <s v="BASE"/>
    <s v="BaseLine"/>
    <m/>
    <m/>
    <m/>
    <m/>
    <x v="38"/>
    <x v="2"/>
    <s v="Brazil"/>
    <x v="55"/>
    <n v="0"/>
  </r>
  <r>
    <s v="BASE"/>
    <s v="BaseLine"/>
    <m/>
    <m/>
    <m/>
    <m/>
    <x v="38"/>
    <x v="3"/>
    <s v="Brazil"/>
    <x v="55"/>
    <n v="0"/>
  </r>
  <r>
    <s v="BASE"/>
    <s v="BaseLine"/>
    <m/>
    <m/>
    <m/>
    <m/>
    <x v="39"/>
    <x v="0"/>
    <s v="Brazil"/>
    <x v="55"/>
    <n v="0"/>
  </r>
  <r>
    <s v="BASE"/>
    <s v="BaseLine"/>
    <m/>
    <m/>
    <m/>
    <m/>
    <x v="39"/>
    <x v="1"/>
    <s v="Brazil"/>
    <x v="55"/>
    <n v="0"/>
  </r>
  <r>
    <s v="BASE"/>
    <s v="BaseLine"/>
    <m/>
    <m/>
    <m/>
    <m/>
    <x v="39"/>
    <x v="2"/>
    <s v="Brazil"/>
    <x v="55"/>
    <n v="0"/>
  </r>
  <r>
    <s v="BASE"/>
    <s v="BaseLine"/>
    <m/>
    <m/>
    <m/>
    <m/>
    <x v="39"/>
    <x v="3"/>
    <s v="Brazil"/>
    <x v="55"/>
    <n v="0"/>
  </r>
  <r>
    <s v="BASE"/>
    <s v="BaseLine"/>
    <s v="PL_Dummy"/>
    <m/>
    <m/>
    <m/>
    <x v="40"/>
    <x v="0"/>
    <s v="Brazil"/>
    <x v="55"/>
    <n v="0"/>
  </r>
  <r>
    <s v="BASE"/>
    <s v="BaseLine"/>
    <s v="PL_Dummy"/>
    <m/>
    <m/>
    <m/>
    <x v="40"/>
    <x v="1"/>
    <s v="Brazil"/>
    <x v="55"/>
    <n v="0"/>
  </r>
  <r>
    <s v="BASE"/>
    <s v="BaseLine"/>
    <s v="PL_Dummy"/>
    <m/>
    <m/>
    <m/>
    <x v="40"/>
    <x v="2"/>
    <s v="Brazil"/>
    <x v="55"/>
    <n v="0"/>
  </r>
  <r>
    <s v="BASE"/>
    <s v="BaseLine"/>
    <s v="PL_Dummy"/>
    <m/>
    <m/>
    <m/>
    <x v="40"/>
    <x v="3"/>
    <s v="Brazil"/>
    <x v="55"/>
    <n v="0"/>
  </r>
  <r>
    <s v="BASE"/>
    <s v="BaseLine"/>
    <m/>
    <m/>
    <m/>
    <m/>
    <x v="41"/>
    <x v="0"/>
    <s v="Brazil"/>
    <x v="55"/>
    <n v="0"/>
  </r>
  <r>
    <s v="BASE"/>
    <s v="BaseLine"/>
    <m/>
    <m/>
    <m/>
    <m/>
    <x v="41"/>
    <x v="1"/>
    <s v="Brazil"/>
    <x v="55"/>
    <n v="0"/>
  </r>
  <r>
    <s v="BASE"/>
    <s v="BaseLine"/>
    <m/>
    <m/>
    <m/>
    <m/>
    <x v="41"/>
    <x v="2"/>
    <s v="Brazil"/>
    <x v="55"/>
    <n v="4199.43147043514"/>
  </r>
  <r>
    <s v="BASE"/>
    <s v="BaseLine"/>
    <m/>
    <m/>
    <m/>
    <m/>
    <x v="41"/>
    <x v="3"/>
    <s v="Brazil"/>
    <x v="55"/>
    <n v="0"/>
  </r>
  <r>
    <s v="BASE"/>
    <s v="BaseLine"/>
    <m/>
    <m/>
    <m/>
    <m/>
    <x v="42"/>
    <x v="0"/>
    <s v="Brazil"/>
    <x v="55"/>
    <n v="0"/>
  </r>
  <r>
    <s v="BASE"/>
    <s v="BaseLine"/>
    <m/>
    <m/>
    <m/>
    <m/>
    <x v="42"/>
    <x v="1"/>
    <s v="Brazil"/>
    <x v="55"/>
    <n v="0"/>
  </r>
  <r>
    <s v="BASE"/>
    <s v="BaseLine"/>
    <m/>
    <m/>
    <m/>
    <m/>
    <x v="42"/>
    <x v="2"/>
    <s v="Brazil"/>
    <x v="55"/>
    <n v="0"/>
  </r>
  <r>
    <s v="BASE"/>
    <s v="BaseLine"/>
    <m/>
    <m/>
    <m/>
    <m/>
    <x v="42"/>
    <x v="3"/>
    <s v="Brazil"/>
    <x v="55"/>
    <n v="0"/>
  </r>
  <r>
    <s v="BASE"/>
    <s v="BaseLine"/>
    <m/>
    <m/>
    <m/>
    <m/>
    <x v="43"/>
    <x v="0"/>
    <s v="Brazil"/>
    <x v="55"/>
    <n v="0"/>
  </r>
  <r>
    <s v="BASE"/>
    <s v="BaseLine"/>
    <m/>
    <m/>
    <m/>
    <m/>
    <x v="43"/>
    <x v="1"/>
    <s v="Brazil"/>
    <x v="55"/>
    <n v="0"/>
  </r>
  <r>
    <s v="BASE"/>
    <s v="BaseLine"/>
    <m/>
    <m/>
    <m/>
    <m/>
    <x v="43"/>
    <x v="2"/>
    <s v="Brazil"/>
    <x v="55"/>
    <n v="3451.0922867613099"/>
  </r>
  <r>
    <s v="BASE"/>
    <s v="BaseLine"/>
    <m/>
    <m/>
    <m/>
    <m/>
    <x v="43"/>
    <x v="3"/>
    <s v="Brazil"/>
    <x v="55"/>
    <n v="0"/>
  </r>
  <r>
    <s v="INCREMENTAL"/>
    <s v="Media"/>
    <m/>
    <m/>
    <m/>
    <m/>
    <x v="44"/>
    <x v="0"/>
    <s v="Brazil"/>
    <x v="55"/>
    <n v="0"/>
  </r>
  <r>
    <s v="INCREMENTAL"/>
    <s v="Media"/>
    <m/>
    <m/>
    <m/>
    <m/>
    <x v="44"/>
    <x v="1"/>
    <s v="Brazil"/>
    <x v="55"/>
    <n v="0"/>
  </r>
  <r>
    <s v="INCREMENTAL"/>
    <s v="Media"/>
    <m/>
    <m/>
    <m/>
    <m/>
    <x v="44"/>
    <x v="2"/>
    <s v="Brazil"/>
    <x v="55"/>
    <n v="0"/>
  </r>
  <r>
    <s v="INCREMENTAL"/>
    <s v="Media"/>
    <m/>
    <m/>
    <m/>
    <m/>
    <x v="44"/>
    <x v="3"/>
    <s v="Brazil"/>
    <x v="55"/>
    <n v="0"/>
  </r>
  <r>
    <s v="INCREMENTAL"/>
    <s v="Media"/>
    <m/>
    <m/>
    <m/>
    <m/>
    <x v="45"/>
    <x v="0"/>
    <s v="Brazil"/>
    <x v="55"/>
    <n v="0"/>
  </r>
  <r>
    <s v="INCREMENTAL"/>
    <s v="Media"/>
    <m/>
    <m/>
    <m/>
    <m/>
    <x v="45"/>
    <x v="1"/>
    <s v="Brazil"/>
    <x v="55"/>
    <n v="0"/>
  </r>
  <r>
    <s v="INCREMENTAL"/>
    <s v="Media"/>
    <m/>
    <m/>
    <m/>
    <m/>
    <x v="45"/>
    <x v="2"/>
    <s v="Brazil"/>
    <x v="55"/>
    <n v="0"/>
  </r>
  <r>
    <s v="INCREMENTAL"/>
    <s v="Media"/>
    <m/>
    <m/>
    <m/>
    <m/>
    <x v="45"/>
    <x v="3"/>
    <s v="Brazil"/>
    <x v="55"/>
    <n v="0"/>
  </r>
  <r>
    <s v="BASE"/>
    <s v="BaseLine"/>
    <m/>
    <m/>
    <m/>
    <m/>
    <x v="46"/>
    <x v="0"/>
    <s v="Brazil"/>
    <x v="55"/>
    <n v="0"/>
  </r>
  <r>
    <s v="BASE"/>
    <s v="BaseLine"/>
    <m/>
    <m/>
    <m/>
    <m/>
    <x v="46"/>
    <x v="1"/>
    <s v="Brazil"/>
    <x v="55"/>
    <n v="0"/>
  </r>
  <r>
    <s v="BASE"/>
    <s v="BaseLine"/>
    <m/>
    <m/>
    <m/>
    <m/>
    <x v="46"/>
    <x v="2"/>
    <s v="Brazil"/>
    <x v="55"/>
    <n v="0"/>
  </r>
  <r>
    <s v="BASE"/>
    <s v="BaseLine"/>
    <m/>
    <m/>
    <m/>
    <m/>
    <x v="46"/>
    <x v="3"/>
    <s v="Brazil"/>
    <x v="55"/>
    <n v="0"/>
  </r>
  <r>
    <s v="INCREMENTAL"/>
    <s v="Media"/>
    <m/>
    <m/>
    <m/>
    <m/>
    <x v="47"/>
    <x v="0"/>
    <s v="Brazil"/>
    <x v="55"/>
    <n v="0"/>
  </r>
  <r>
    <s v="INCREMENTAL"/>
    <s v="Media"/>
    <m/>
    <m/>
    <m/>
    <m/>
    <x v="47"/>
    <x v="1"/>
    <s v="Brazil"/>
    <x v="55"/>
    <n v="0"/>
  </r>
  <r>
    <s v="INCREMENTAL"/>
    <s v="Media"/>
    <m/>
    <m/>
    <m/>
    <m/>
    <x v="47"/>
    <x v="2"/>
    <s v="Brazil"/>
    <x v="55"/>
    <n v="0"/>
  </r>
  <r>
    <s v="INCREMENTAL"/>
    <s v="Media"/>
    <m/>
    <m/>
    <m/>
    <m/>
    <x v="47"/>
    <x v="3"/>
    <s v="Brazil"/>
    <x v="55"/>
    <n v="0"/>
  </r>
  <r>
    <s v="INCREMENTAL"/>
    <s v="Media"/>
    <m/>
    <m/>
    <m/>
    <m/>
    <x v="48"/>
    <x v="0"/>
    <s v="Brazil"/>
    <x v="55"/>
    <n v="0"/>
  </r>
  <r>
    <s v="INCREMENTAL"/>
    <s v="Media"/>
    <m/>
    <m/>
    <m/>
    <m/>
    <x v="48"/>
    <x v="1"/>
    <s v="Brazil"/>
    <x v="55"/>
    <n v="0"/>
  </r>
  <r>
    <s v="INCREMENTAL"/>
    <s v="Media"/>
    <m/>
    <m/>
    <m/>
    <m/>
    <x v="48"/>
    <x v="2"/>
    <s v="Brazil"/>
    <x v="55"/>
    <n v="0"/>
  </r>
  <r>
    <s v="INCREMENTAL"/>
    <s v="Media"/>
    <m/>
    <m/>
    <m/>
    <m/>
    <x v="48"/>
    <x v="3"/>
    <s v="Brazil"/>
    <x v="55"/>
    <n v="0"/>
  </r>
  <r>
    <s v="INCREMENTAL"/>
    <s v="Media"/>
    <m/>
    <m/>
    <m/>
    <m/>
    <x v="49"/>
    <x v="0"/>
    <s v="Brazil"/>
    <x v="55"/>
    <n v="0"/>
  </r>
  <r>
    <s v="INCREMENTAL"/>
    <s v="Media"/>
    <m/>
    <m/>
    <m/>
    <m/>
    <x v="49"/>
    <x v="1"/>
    <s v="Brazil"/>
    <x v="55"/>
    <n v="0"/>
  </r>
  <r>
    <s v="INCREMENTAL"/>
    <s v="Media"/>
    <m/>
    <m/>
    <m/>
    <m/>
    <x v="49"/>
    <x v="2"/>
    <s v="Brazil"/>
    <x v="55"/>
    <n v="0"/>
  </r>
  <r>
    <s v="INCREMENTAL"/>
    <s v="Media"/>
    <m/>
    <m/>
    <m/>
    <m/>
    <x v="49"/>
    <x v="3"/>
    <s v="Brazil"/>
    <x v="55"/>
    <n v="0"/>
  </r>
  <r>
    <s v="BASE"/>
    <s v="BaseLine"/>
    <m/>
    <m/>
    <m/>
    <m/>
    <x v="50"/>
    <x v="0"/>
    <s v="Brazil"/>
    <x v="55"/>
    <n v="0"/>
  </r>
  <r>
    <s v="BASE"/>
    <s v="BaseLine"/>
    <m/>
    <m/>
    <m/>
    <m/>
    <x v="50"/>
    <x v="1"/>
    <s v="Brazil"/>
    <x v="55"/>
    <n v="0"/>
  </r>
  <r>
    <s v="BASE"/>
    <s v="BaseLine"/>
    <m/>
    <m/>
    <m/>
    <m/>
    <x v="50"/>
    <x v="2"/>
    <s v="Brazil"/>
    <x v="55"/>
    <n v="0"/>
  </r>
  <r>
    <s v="BASE"/>
    <s v="BaseLine"/>
    <m/>
    <m/>
    <m/>
    <m/>
    <x v="50"/>
    <x v="3"/>
    <s v="Brazil"/>
    <x v="55"/>
    <n v="64.946598108864293"/>
  </r>
  <r>
    <s v="BASE"/>
    <s v="BaseLine"/>
    <m/>
    <m/>
    <m/>
    <m/>
    <x v="51"/>
    <x v="0"/>
    <s v="Brazil"/>
    <x v="55"/>
    <n v="0"/>
  </r>
  <r>
    <s v="BASE"/>
    <s v="BaseLine"/>
    <m/>
    <m/>
    <m/>
    <m/>
    <x v="51"/>
    <x v="1"/>
    <s v="Brazil"/>
    <x v="55"/>
    <n v="0"/>
  </r>
  <r>
    <s v="BASE"/>
    <s v="BaseLine"/>
    <m/>
    <m/>
    <m/>
    <m/>
    <x v="51"/>
    <x v="2"/>
    <s v="Brazil"/>
    <x v="55"/>
    <n v="0"/>
  </r>
  <r>
    <s v="BASE"/>
    <s v="BaseLine"/>
    <m/>
    <m/>
    <m/>
    <m/>
    <x v="51"/>
    <x v="3"/>
    <s v="Brazil"/>
    <x v="55"/>
    <n v="1158.3384790328601"/>
  </r>
  <r>
    <s v="INCREMENTAL"/>
    <s v="Media"/>
    <m/>
    <m/>
    <m/>
    <m/>
    <x v="52"/>
    <x v="0"/>
    <s v="Brazil"/>
    <x v="55"/>
    <n v="0"/>
  </r>
  <r>
    <s v="INCREMENTAL"/>
    <s v="Media"/>
    <m/>
    <m/>
    <m/>
    <m/>
    <x v="52"/>
    <x v="1"/>
    <s v="Brazil"/>
    <x v="55"/>
    <n v="0"/>
  </r>
  <r>
    <s v="INCREMENTAL"/>
    <s v="Media"/>
    <m/>
    <m/>
    <m/>
    <m/>
    <x v="52"/>
    <x v="2"/>
    <s v="Brazil"/>
    <x v="55"/>
    <n v="0"/>
  </r>
  <r>
    <s v="INCREMENTAL"/>
    <s v="Media"/>
    <m/>
    <m/>
    <m/>
    <m/>
    <x v="52"/>
    <x v="3"/>
    <s v="Brazil"/>
    <x v="55"/>
    <n v="0"/>
  </r>
  <r>
    <s v="BASE"/>
    <s v="BaseLine"/>
    <m/>
    <m/>
    <m/>
    <m/>
    <x v="53"/>
    <x v="0"/>
    <s v="Brazil"/>
    <x v="55"/>
    <n v="-106.896217564167"/>
  </r>
  <r>
    <s v="BASE"/>
    <s v="BaseLine"/>
    <m/>
    <m/>
    <m/>
    <m/>
    <x v="53"/>
    <x v="1"/>
    <s v="Brazil"/>
    <x v="55"/>
    <n v="-78.280676091196398"/>
  </r>
  <r>
    <s v="BASE"/>
    <s v="BaseLine"/>
    <m/>
    <m/>
    <m/>
    <m/>
    <x v="53"/>
    <x v="2"/>
    <s v="Brazil"/>
    <x v="55"/>
    <n v="-146.06866894502201"/>
  </r>
  <r>
    <s v="BASE"/>
    <s v="BaseLine"/>
    <m/>
    <m/>
    <m/>
    <m/>
    <x v="53"/>
    <x v="3"/>
    <s v="Brazil"/>
    <x v="55"/>
    <n v="-77.324862227164999"/>
  </r>
  <r>
    <s v="BASE"/>
    <s v="BaseLine"/>
    <m/>
    <m/>
    <m/>
    <m/>
    <x v="54"/>
    <x v="0"/>
    <s v="Brazil"/>
    <x v="55"/>
    <n v="-512.27642989138599"/>
  </r>
  <r>
    <s v="BASE"/>
    <s v="BaseLine"/>
    <m/>
    <m/>
    <m/>
    <m/>
    <x v="54"/>
    <x v="1"/>
    <s v="Brazil"/>
    <x v="55"/>
    <n v="-2556.9732553656099"/>
  </r>
  <r>
    <s v="BASE"/>
    <s v="BaseLine"/>
    <m/>
    <m/>
    <m/>
    <m/>
    <x v="54"/>
    <x v="2"/>
    <s v="Brazil"/>
    <x v="55"/>
    <n v="-2775.1568222679198"/>
  </r>
  <r>
    <s v="BASE"/>
    <s v="BaseLine"/>
    <m/>
    <m/>
    <m/>
    <m/>
    <x v="54"/>
    <x v="3"/>
    <s v="Brazil"/>
    <x v="55"/>
    <n v="-494.70062206485301"/>
  </r>
  <r>
    <s v="INCREMENTAL"/>
    <s v="Media"/>
    <m/>
    <m/>
    <m/>
    <m/>
    <x v="0"/>
    <x v="0"/>
    <s v="Brazil"/>
    <x v="56"/>
    <n v="0"/>
  </r>
  <r>
    <s v="INCREMENTAL"/>
    <s v="Media"/>
    <m/>
    <m/>
    <m/>
    <m/>
    <x v="0"/>
    <x v="1"/>
    <s v="Brazil"/>
    <x v="56"/>
    <n v="0"/>
  </r>
  <r>
    <s v="INCREMENTAL"/>
    <s v="Media"/>
    <m/>
    <m/>
    <m/>
    <m/>
    <x v="0"/>
    <x v="2"/>
    <s v="Brazil"/>
    <x v="56"/>
    <n v="0"/>
  </r>
  <r>
    <s v="INCREMENTAL"/>
    <s v="Media"/>
    <m/>
    <m/>
    <m/>
    <m/>
    <x v="0"/>
    <x v="3"/>
    <s v="Brazil"/>
    <x v="56"/>
    <n v="0"/>
  </r>
  <r>
    <s v="INCREMENTAL"/>
    <s v="Media"/>
    <m/>
    <m/>
    <m/>
    <m/>
    <x v="1"/>
    <x v="0"/>
    <s v="Brazil"/>
    <x v="56"/>
    <n v="0"/>
  </r>
  <r>
    <s v="INCREMENTAL"/>
    <s v="Media"/>
    <m/>
    <m/>
    <m/>
    <m/>
    <x v="1"/>
    <x v="1"/>
    <s v="Brazil"/>
    <x v="56"/>
    <n v="0"/>
  </r>
  <r>
    <s v="INCREMENTAL"/>
    <s v="Media"/>
    <m/>
    <m/>
    <m/>
    <m/>
    <x v="1"/>
    <x v="2"/>
    <s v="Brazil"/>
    <x v="56"/>
    <n v="0"/>
  </r>
  <r>
    <s v="INCREMENTAL"/>
    <s v="Media"/>
    <m/>
    <m/>
    <m/>
    <m/>
    <x v="1"/>
    <x v="3"/>
    <s v="Brazil"/>
    <x v="56"/>
    <n v="0"/>
  </r>
  <r>
    <s v="INCREMENTAL"/>
    <s v="Media"/>
    <m/>
    <m/>
    <m/>
    <m/>
    <x v="2"/>
    <x v="0"/>
    <s v="Brazil"/>
    <x v="56"/>
    <n v="0"/>
  </r>
  <r>
    <s v="INCREMENTAL"/>
    <s v="Media"/>
    <m/>
    <m/>
    <m/>
    <m/>
    <x v="2"/>
    <x v="1"/>
    <s v="Brazil"/>
    <x v="56"/>
    <n v="0"/>
  </r>
  <r>
    <s v="INCREMENTAL"/>
    <s v="Media"/>
    <m/>
    <m/>
    <m/>
    <m/>
    <x v="2"/>
    <x v="2"/>
    <s v="Brazil"/>
    <x v="56"/>
    <n v="0"/>
  </r>
  <r>
    <s v="INCREMENTAL"/>
    <s v="Media"/>
    <m/>
    <m/>
    <m/>
    <m/>
    <x v="2"/>
    <x v="3"/>
    <s v="Brazil"/>
    <x v="56"/>
    <n v="0"/>
  </r>
  <r>
    <s v="BASE"/>
    <s v="BaseLine"/>
    <m/>
    <m/>
    <m/>
    <m/>
    <x v="3"/>
    <x v="0"/>
    <s v="Brazil"/>
    <x v="56"/>
    <n v="0"/>
  </r>
  <r>
    <s v="BASE"/>
    <s v="BaseLine"/>
    <m/>
    <m/>
    <m/>
    <m/>
    <x v="3"/>
    <x v="1"/>
    <s v="Brazil"/>
    <x v="56"/>
    <n v="0"/>
  </r>
  <r>
    <s v="BASE"/>
    <s v="BaseLine"/>
    <m/>
    <m/>
    <m/>
    <m/>
    <x v="3"/>
    <x v="2"/>
    <s v="Brazil"/>
    <x v="56"/>
    <n v="0"/>
  </r>
  <r>
    <s v="BASE"/>
    <s v="BaseLine"/>
    <m/>
    <m/>
    <m/>
    <m/>
    <x v="3"/>
    <x v="3"/>
    <s v="Brazil"/>
    <x v="56"/>
    <n v="0"/>
  </r>
  <r>
    <s v="BASE"/>
    <s v="BaseLine"/>
    <m/>
    <m/>
    <m/>
    <m/>
    <x v="4"/>
    <x v="0"/>
    <s v="Brazil"/>
    <x v="56"/>
    <n v="0"/>
  </r>
  <r>
    <s v="BASE"/>
    <s v="BaseLine"/>
    <m/>
    <m/>
    <m/>
    <m/>
    <x v="4"/>
    <x v="1"/>
    <s v="Brazil"/>
    <x v="56"/>
    <n v="0"/>
  </r>
  <r>
    <s v="BASE"/>
    <s v="BaseLine"/>
    <m/>
    <m/>
    <m/>
    <m/>
    <x v="4"/>
    <x v="2"/>
    <s v="Brazil"/>
    <x v="56"/>
    <n v="0"/>
  </r>
  <r>
    <s v="BASE"/>
    <s v="BaseLine"/>
    <m/>
    <m/>
    <m/>
    <m/>
    <x v="4"/>
    <x v="3"/>
    <s v="Brazil"/>
    <x v="56"/>
    <n v="0"/>
  </r>
  <r>
    <s v="BASE"/>
    <s v="BaseLine"/>
    <m/>
    <m/>
    <m/>
    <m/>
    <x v="5"/>
    <x v="0"/>
    <s v="Brazil"/>
    <x v="56"/>
    <n v="0"/>
  </r>
  <r>
    <s v="BASE"/>
    <s v="BaseLine"/>
    <m/>
    <m/>
    <m/>
    <m/>
    <x v="5"/>
    <x v="1"/>
    <s v="Brazil"/>
    <x v="56"/>
    <n v="0"/>
  </r>
  <r>
    <s v="BASE"/>
    <s v="BaseLine"/>
    <m/>
    <m/>
    <m/>
    <m/>
    <x v="5"/>
    <x v="2"/>
    <s v="Brazil"/>
    <x v="56"/>
    <n v="0"/>
  </r>
  <r>
    <s v="BASE"/>
    <s v="BaseLine"/>
    <m/>
    <m/>
    <m/>
    <m/>
    <x v="5"/>
    <x v="3"/>
    <s v="Brazil"/>
    <x v="56"/>
    <n v="0"/>
  </r>
  <r>
    <s v="BASE"/>
    <s v="BaseLine"/>
    <m/>
    <m/>
    <m/>
    <m/>
    <x v="6"/>
    <x v="0"/>
    <s v="Brazil"/>
    <x v="56"/>
    <n v="0"/>
  </r>
  <r>
    <s v="BASE"/>
    <s v="BaseLine"/>
    <m/>
    <m/>
    <m/>
    <m/>
    <x v="6"/>
    <x v="1"/>
    <s v="Brazil"/>
    <x v="56"/>
    <n v="0"/>
  </r>
  <r>
    <s v="BASE"/>
    <s v="BaseLine"/>
    <m/>
    <m/>
    <m/>
    <m/>
    <x v="6"/>
    <x v="2"/>
    <s v="Brazil"/>
    <x v="56"/>
    <n v="0"/>
  </r>
  <r>
    <s v="BASE"/>
    <s v="BaseLine"/>
    <m/>
    <m/>
    <m/>
    <m/>
    <x v="6"/>
    <x v="3"/>
    <s v="Brazil"/>
    <x v="56"/>
    <n v="0"/>
  </r>
  <r>
    <s v="BASE"/>
    <s v="BaseLine"/>
    <m/>
    <m/>
    <m/>
    <m/>
    <x v="7"/>
    <x v="0"/>
    <s v="Brazil"/>
    <x v="56"/>
    <n v="0"/>
  </r>
  <r>
    <s v="BASE"/>
    <s v="BaseLine"/>
    <m/>
    <m/>
    <m/>
    <m/>
    <x v="7"/>
    <x v="1"/>
    <s v="Brazil"/>
    <x v="56"/>
    <n v="0"/>
  </r>
  <r>
    <s v="BASE"/>
    <s v="BaseLine"/>
    <m/>
    <m/>
    <m/>
    <m/>
    <x v="7"/>
    <x v="2"/>
    <s v="Brazil"/>
    <x v="56"/>
    <n v="0"/>
  </r>
  <r>
    <s v="BASE"/>
    <s v="BaseLine"/>
    <m/>
    <m/>
    <m/>
    <m/>
    <x v="7"/>
    <x v="3"/>
    <s v="Brazil"/>
    <x v="56"/>
    <n v="0"/>
  </r>
  <r>
    <s v="BASE"/>
    <s v="BaseLine"/>
    <m/>
    <m/>
    <m/>
    <m/>
    <x v="8"/>
    <x v="0"/>
    <s v="Brazil"/>
    <x v="56"/>
    <n v="1394.71474440001"/>
  </r>
  <r>
    <s v="BASE"/>
    <s v="BaseLine"/>
    <m/>
    <m/>
    <m/>
    <m/>
    <x v="8"/>
    <x v="1"/>
    <s v="Brazil"/>
    <x v="56"/>
    <n v="0"/>
  </r>
  <r>
    <s v="BASE"/>
    <s v="BaseLine"/>
    <m/>
    <m/>
    <m/>
    <m/>
    <x v="8"/>
    <x v="2"/>
    <s v="Brazil"/>
    <x v="56"/>
    <n v="0"/>
  </r>
  <r>
    <s v="BASE"/>
    <s v="BaseLine"/>
    <m/>
    <m/>
    <m/>
    <m/>
    <x v="8"/>
    <x v="3"/>
    <s v="Brazil"/>
    <x v="56"/>
    <n v="0"/>
  </r>
  <r>
    <s v="INCREMENTAL"/>
    <s v="Media"/>
    <m/>
    <m/>
    <m/>
    <m/>
    <x v="9"/>
    <x v="0"/>
    <s v="Brazil"/>
    <x v="56"/>
    <n v="0"/>
  </r>
  <r>
    <s v="INCREMENTAL"/>
    <s v="Media"/>
    <m/>
    <m/>
    <m/>
    <m/>
    <x v="9"/>
    <x v="1"/>
    <s v="Brazil"/>
    <x v="56"/>
    <n v="0"/>
  </r>
  <r>
    <s v="INCREMENTAL"/>
    <s v="Media"/>
    <m/>
    <m/>
    <m/>
    <m/>
    <x v="9"/>
    <x v="2"/>
    <s v="Brazil"/>
    <x v="56"/>
    <n v="0"/>
  </r>
  <r>
    <s v="INCREMENTAL"/>
    <s v="Media"/>
    <m/>
    <m/>
    <m/>
    <m/>
    <x v="9"/>
    <x v="3"/>
    <s v="Brazil"/>
    <x v="56"/>
    <n v="0"/>
  </r>
  <r>
    <s v="BASE"/>
    <s v="Price"/>
    <m/>
    <m/>
    <m/>
    <m/>
    <x v="10"/>
    <x v="0"/>
    <s v="Brazil"/>
    <x v="56"/>
    <n v="0"/>
  </r>
  <r>
    <s v="BASE"/>
    <s v="Price"/>
    <m/>
    <m/>
    <m/>
    <m/>
    <x v="10"/>
    <x v="1"/>
    <s v="Brazil"/>
    <x v="56"/>
    <n v="0"/>
  </r>
  <r>
    <s v="BASE"/>
    <s v="Price"/>
    <m/>
    <m/>
    <m/>
    <m/>
    <x v="10"/>
    <x v="2"/>
    <s v="Brazil"/>
    <x v="56"/>
    <n v="0"/>
  </r>
  <r>
    <s v="BASE"/>
    <s v="Price"/>
    <m/>
    <m/>
    <m/>
    <m/>
    <x v="10"/>
    <x v="3"/>
    <s v="Brazil"/>
    <x v="56"/>
    <n v="0"/>
  </r>
  <r>
    <s v="BASE"/>
    <s v="Price"/>
    <m/>
    <m/>
    <m/>
    <m/>
    <x v="11"/>
    <x v="0"/>
    <s v="Brazil"/>
    <x v="56"/>
    <n v="-741.81043315252805"/>
  </r>
  <r>
    <s v="BASE"/>
    <s v="Price"/>
    <m/>
    <m/>
    <m/>
    <m/>
    <x v="11"/>
    <x v="1"/>
    <s v="Brazil"/>
    <x v="56"/>
    <n v="0"/>
  </r>
  <r>
    <s v="BASE"/>
    <s v="Price"/>
    <m/>
    <m/>
    <m/>
    <m/>
    <x v="11"/>
    <x v="2"/>
    <s v="Brazil"/>
    <x v="56"/>
    <n v="0"/>
  </r>
  <r>
    <s v="BASE"/>
    <s v="Price"/>
    <m/>
    <m/>
    <m/>
    <m/>
    <x v="11"/>
    <x v="3"/>
    <s v="Brazil"/>
    <x v="56"/>
    <n v="-838.67525096485599"/>
  </r>
  <r>
    <s v="BASE"/>
    <s v="BaseLine"/>
    <m/>
    <m/>
    <m/>
    <m/>
    <x v="12"/>
    <x v="0"/>
    <s v="Brazil"/>
    <x v="56"/>
    <n v="396.40996343338202"/>
  </r>
  <r>
    <s v="BASE"/>
    <s v="BaseLine"/>
    <m/>
    <m/>
    <m/>
    <m/>
    <x v="12"/>
    <x v="1"/>
    <s v="Brazil"/>
    <x v="56"/>
    <n v="714.63116349002701"/>
  </r>
  <r>
    <s v="BASE"/>
    <s v="BaseLine"/>
    <m/>
    <m/>
    <m/>
    <m/>
    <x v="12"/>
    <x v="2"/>
    <s v="Brazil"/>
    <x v="56"/>
    <n v="876.10144952637995"/>
  </r>
  <r>
    <s v="BASE"/>
    <s v="BaseLine"/>
    <m/>
    <m/>
    <m/>
    <m/>
    <x v="12"/>
    <x v="3"/>
    <s v="Brazil"/>
    <x v="56"/>
    <n v="23.204504570347002"/>
  </r>
  <r>
    <s v="INCREMENTAL"/>
    <s v="Media"/>
    <m/>
    <m/>
    <m/>
    <m/>
    <x v="13"/>
    <x v="0"/>
    <s v="Brazil"/>
    <x v="56"/>
    <n v="0"/>
  </r>
  <r>
    <s v="INCREMENTAL"/>
    <s v="Media"/>
    <m/>
    <m/>
    <m/>
    <m/>
    <x v="13"/>
    <x v="1"/>
    <s v="Brazil"/>
    <x v="56"/>
    <n v="0"/>
  </r>
  <r>
    <s v="INCREMENTAL"/>
    <s v="Media"/>
    <m/>
    <m/>
    <m/>
    <m/>
    <x v="13"/>
    <x v="2"/>
    <s v="Brazil"/>
    <x v="56"/>
    <n v="0"/>
  </r>
  <r>
    <s v="INCREMENTAL"/>
    <s v="Media"/>
    <m/>
    <m/>
    <m/>
    <m/>
    <x v="13"/>
    <x v="3"/>
    <s v="Brazil"/>
    <x v="56"/>
    <n v="0"/>
  </r>
  <r>
    <s v="INCREMENTAL"/>
    <s v="Media"/>
    <m/>
    <m/>
    <m/>
    <m/>
    <x v="14"/>
    <x v="0"/>
    <s v="Brazil"/>
    <x v="56"/>
    <n v="369.04478343009902"/>
  </r>
  <r>
    <s v="INCREMENTAL"/>
    <s v="Media"/>
    <m/>
    <m/>
    <m/>
    <m/>
    <x v="14"/>
    <x v="1"/>
    <s v="Brazil"/>
    <x v="56"/>
    <n v="459.43092171379499"/>
  </r>
  <r>
    <s v="INCREMENTAL"/>
    <s v="Media"/>
    <m/>
    <m/>
    <m/>
    <m/>
    <x v="14"/>
    <x v="2"/>
    <s v="Brazil"/>
    <x v="56"/>
    <n v="380.15004409935199"/>
  </r>
  <r>
    <s v="INCREMENTAL"/>
    <s v="Media"/>
    <m/>
    <m/>
    <m/>
    <m/>
    <x v="14"/>
    <x v="3"/>
    <s v="Brazil"/>
    <x v="56"/>
    <n v="273.11358447144698"/>
  </r>
  <r>
    <s v="INCREMENTAL"/>
    <s v="Media"/>
    <m/>
    <m/>
    <m/>
    <m/>
    <x v="15"/>
    <x v="0"/>
    <s v="Brazil"/>
    <x v="56"/>
    <n v="2.24989183161947"/>
  </r>
  <r>
    <s v="INCREMENTAL"/>
    <s v="Media"/>
    <m/>
    <m/>
    <m/>
    <m/>
    <x v="15"/>
    <x v="1"/>
    <s v="Brazil"/>
    <x v="56"/>
    <n v="2.0820581344796798"/>
  </r>
  <r>
    <s v="INCREMENTAL"/>
    <s v="Media"/>
    <m/>
    <m/>
    <m/>
    <m/>
    <x v="15"/>
    <x v="2"/>
    <s v="Brazil"/>
    <x v="56"/>
    <n v="1.4203450181245001"/>
  </r>
  <r>
    <s v="INCREMENTAL"/>
    <s v="Media"/>
    <m/>
    <m/>
    <m/>
    <m/>
    <x v="15"/>
    <x v="3"/>
    <s v="Brazil"/>
    <x v="56"/>
    <n v="0"/>
  </r>
  <r>
    <s v="INCREMENTAL"/>
    <s v="Media"/>
    <m/>
    <m/>
    <m/>
    <m/>
    <x v="16"/>
    <x v="0"/>
    <s v="Brazil"/>
    <x v="56"/>
    <n v="35.597873753291999"/>
  </r>
  <r>
    <s v="INCREMENTAL"/>
    <s v="Media"/>
    <m/>
    <m/>
    <m/>
    <m/>
    <x v="16"/>
    <x v="1"/>
    <s v="Brazil"/>
    <x v="56"/>
    <n v="27.930638246646499"/>
  </r>
  <r>
    <s v="INCREMENTAL"/>
    <s v="Media"/>
    <m/>
    <m/>
    <m/>
    <m/>
    <x v="16"/>
    <x v="2"/>
    <s v="Brazil"/>
    <x v="56"/>
    <n v="26.058636633448199"/>
  </r>
  <r>
    <s v="INCREMENTAL"/>
    <s v="Media"/>
    <m/>
    <m/>
    <m/>
    <m/>
    <x v="16"/>
    <x v="3"/>
    <s v="Brazil"/>
    <x v="56"/>
    <n v="24.217477982864501"/>
  </r>
  <r>
    <s v="INCREMENTAL"/>
    <s v="Media"/>
    <m/>
    <m/>
    <m/>
    <m/>
    <x v="17"/>
    <x v="0"/>
    <s v="Brazil"/>
    <x v="56"/>
    <n v="0"/>
  </r>
  <r>
    <s v="INCREMENTAL"/>
    <s v="Media"/>
    <m/>
    <m/>
    <m/>
    <m/>
    <x v="17"/>
    <x v="1"/>
    <s v="Brazil"/>
    <x v="56"/>
    <n v="0"/>
  </r>
  <r>
    <s v="INCREMENTAL"/>
    <s v="Media"/>
    <m/>
    <m/>
    <m/>
    <m/>
    <x v="17"/>
    <x v="2"/>
    <s v="Brazil"/>
    <x v="56"/>
    <n v="0"/>
  </r>
  <r>
    <s v="INCREMENTAL"/>
    <s v="Media"/>
    <m/>
    <m/>
    <m/>
    <m/>
    <x v="17"/>
    <x v="3"/>
    <s v="Brazil"/>
    <x v="56"/>
    <n v="0"/>
  </r>
  <r>
    <s v="INCREMENTAL"/>
    <s v="Media"/>
    <m/>
    <m/>
    <m/>
    <m/>
    <x v="18"/>
    <x v="0"/>
    <s v="Brazil"/>
    <x v="56"/>
    <n v="946.41590576282101"/>
  </r>
  <r>
    <s v="INCREMENTAL"/>
    <s v="Media"/>
    <m/>
    <m/>
    <m/>
    <m/>
    <x v="18"/>
    <x v="1"/>
    <s v="Brazil"/>
    <x v="56"/>
    <n v="440.68995896681798"/>
  </r>
  <r>
    <s v="INCREMENTAL"/>
    <s v="Media"/>
    <m/>
    <m/>
    <m/>
    <m/>
    <x v="18"/>
    <x v="2"/>
    <s v="Brazil"/>
    <x v="56"/>
    <n v="336.73321986652797"/>
  </r>
  <r>
    <s v="INCREMENTAL"/>
    <s v="Media"/>
    <m/>
    <m/>
    <m/>
    <m/>
    <x v="18"/>
    <x v="3"/>
    <s v="Brazil"/>
    <x v="56"/>
    <n v="513.760530468816"/>
  </r>
  <r>
    <s v="INCREMENTAL"/>
    <s v="Media"/>
    <m/>
    <m/>
    <m/>
    <m/>
    <x v="19"/>
    <x v="0"/>
    <s v="Brazil"/>
    <x v="56"/>
    <n v="0"/>
  </r>
  <r>
    <s v="INCREMENTAL"/>
    <s v="Media"/>
    <m/>
    <m/>
    <m/>
    <m/>
    <x v="19"/>
    <x v="1"/>
    <s v="Brazil"/>
    <x v="56"/>
    <n v="0"/>
  </r>
  <r>
    <s v="INCREMENTAL"/>
    <s v="Media"/>
    <m/>
    <m/>
    <m/>
    <m/>
    <x v="19"/>
    <x v="2"/>
    <s v="Brazil"/>
    <x v="56"/>
    <n v="0"/>
  </r>
  <r>
    <s v="INCREMENTAL"/>
    <s v="Media"/>
    <m/>
    <m/>
    <m/>
    <m/>
    <x v="19"/>
    <x v="3"/>
    <s v="Brazil"/>
    <x v="56"/>
    <n v="0"/>
  </r>
  <r>
    <s v="INCREMENTAL"/>
    <s v="Media"/>
    <m/>
    <m/>
    <m/>
    <m/>
    <x v="20"/>
    <x v="0"/>
    <s v="Brazil"/>
    <x v="56"/>
    <n v="3.7409307289605498"/>
  </r>
  <r>
    <s v="INCREMENTAL"/>
    <s v="Media"/>
    <m/>
    <m/>
    <m/>
    <m/>
    <x v="20"/>
    <x v="1"/>
    <s v="Brazil"/>
    <x v="56"/>
    <n v="4.2673050610247802"/>
  </r>
  <r>
    <s v="INCREMENTAL"/>
    <s v="Media"/>
    <m/>
    <m/>
    <m/>
    <m/>
    <x v="20"/>
    <x v="2"/>
    <s v="Brazil"/>
    <x v="56"/>
    <n v="3.99769915606102"/>
  </r>
  <r>
    <s v="INCREMENTAL"/>
    <s v="Media"/>
    <m/>
    <m/>
    <m/>
    <m/>
    <x v="20"/>
    <x v="3"/>
    <s v="Brazil"/>
    <x v="56"/>
    <n v="3.93766152174793"/>
  </r>
  <r>
    <s v="INCREMENTAL"/>
    <s v="Media"/>
    <m/>
    <m/>
    <m/>
    <m/>
    <x v="21"/>
    <x v="0"/>
    <s v="Brazil"/>
    <x v="56"/>
    <n v="0"/>
  </r>
  <r>
    <s v="INCREMENTAL"/>
    <s v="Media"/>
    <m/>
    <m/>
    <m/>
    <m/>
    <x v="21"/>
    <x v="1"/>
    <s v="Brazil"/>
    <x v="56"/>
    <n v="0"/>
  </r>
  <r>
    <s v="INCREMENTAL"/>
    <s v="Media"/>
    <m/>
    <m/>
    <m/>
    <m/>
    <x v="21"/>
    <x v="2"/>
    <s v="Brazil"/>
    <x v="56"/>
    <n v="0"/>
  </r>
  <r>
    <s v="INCREMENTAL"/>
    <s v="Media"/>
    <m/>
    <m/>
    <m/>
    <m/>
    <x v="21"/>
    <x v="3"/>
    <s v="Brazil"/>
    <x v="56"/>
    <n v="0"/>
  </r>
  <r>
    <s v="INCREMENTAL"/>
    <s v="Media"/>
    <m/>
    <m/>
    <m/>
    <m/>
    <x v="22"/>
    <x v="0"/>
    <s v="Brazil"/>
    <x v="56"/>
    <n v="309.71533744154499"/>
  </r>
  <r>
    <s v="INCREMENTAL"/>
    <s v="Media"/>
    <m/>
    <m/>
    <m/>
    <m/>
    <x v="22"/>
    <x v="1"/>
    <s v="Brazil"/>
    <x v="56"/>
    <n v="117.452783660088"/>
  </r>
  <r>
    <s v="INCREMENTAL"/>
    <s v="Media"/>
    <m/>
    <m/>
    <m/>
    <m/>
    <x v="22"/>
    <x v="2"/>
    <s v="Brazil"/>
    <x v="56"/>
    <n v="111.530290955947"/>
  </r>
  <r>
    <s v="INCREMENTAL"/>
    <s v="Media"/>
    <m/>
    <m/>
    <m/>
    <m/>
    <x v="22"/>
    <x v="3"/>
    <s v="Brazil"/>
    <x v="56"/>
    <n v="167.88463952973601"/>
  </r>
  <r>
    <s v="INCREMENTAL"/>
    <s v="Media"/>
    <m/>
    <m/>
    <m/>
    <m/>
    <x v="23"/>
    <x v="0"/>
    <s v="Brazil"/>
    <x v="56"/>
    <n v="0"/>
  </r>
  <r>
    <s v="INCREMENTAL"/>
    <s v="Media"/>
    <m/>
    <m/>
    <m/>
    <m/>
    <x v="23"/>
    <x v="1"/>
    <s v="Brazil"/>
    <x v="56"/>
    <n v="0"/>
  </r>
  <r>
    <s v="INCREMENTAL"/>
    <s v="Media"/>
    <m/>
    <m/>
    <m/>
    <m/>
    <x v="23"/>
    <x v="2"/>
    <s v="Brazil"/>
    <x v="56"/>
    <n v="0"/>
  </r>
  <r>
    <s v="INCREMENTAL"/>
    <s v="Media"/>
    <m/>
    <m/>
    <m/>
    <m/>
    <x v="23"/>
    <x v="3"/>
    <s v="Brazil"/>
    <x v="56"/>
    <n v="0"/>
  </r>
  <r>
    <s v="INCREMENTAL"/>
    <s v="Media"/>
    <m/>
    <m/>
    <m/>
    <m/>
    <x v="24"/>
    <x v="0"/>
    <s v="Brazil"/>
    <x v="56"/>
    <n v="0"/>
  </r>
  <r>
    <s v="INCREMENTAL"/>
    <s v="Media"/>
    <m/>
    <m/>
    <m/>
    <m/>
    <x v="24"/>
    <x v="1"/>
    <s v="Brazil"/>
    <x v="56"/>
    <n v="2.6010981273440898"/>
  </r>
  <r>
    <s v="INCREMENTAL"/>
    <s v="Media"/>
    <m/>
    <m/>
    <m/>
    <m/>
    <x v="24"/>
    <x v="2"/>
    <s v="Brazil"/>
    <x v="56"/>
    <n v="0"/>
  </r>
  <r>
    <s v="INCREMENTAL"/>
    <s v="Media"/>
    <m/>
    <m/>
    <m/>
    <m/>
    <x v="24"/>
    <x v="3"/>
    <s v="Brazil"/>
    <x v="56"/>
    <n v="0"/>
  </r>
  <r>
    <s v="BASE"/>
    <s v="BaseLine"/>
    <m/>
    <m/>
    <m/>
    <m/>
    <x v="25"/>
    <x v="0"/>
    <s v="Brazil"/>
    <x v="56"/>
    <n v="0"/>
  </r>
  <r>
    <s v="BASE"/>
    <s v="BaseLine"/>
    <m/>
    <m/>
    <m/>
    <m/>
    <x v="25"/>
    <x v="1"/>
    <s v="Brazil"/>
    <x v="56"/>
    <n v="0"/>
  </r>
  <r>
    <s v="BASE"/>
    <s v="BaseLine"/>
    <m/>
    <m/>
    <m/>
    <m/>
    <x v="25"/>
    <x v="2"/>
    <s v="Brazil"/>
    <x v="56"/>
    <n v="0"/>
  </r>
  <r>
    <s v="BASE"/>
    <s v="BaseLine"/>
    <m/>
    <m/>
    <m/>
    <m/>
    <x v="25"/>
    <x v="3"/>
    <s v="Brazil"/>
    <x v="56"/>
    <n v="0"/>
  </r>
  <r>
    <s v="BASE"/>
    <s v="BaseLine"/>
    <m/>
    <m/>
    <m/>
    <m/>
    <x v="26"/>
    <x v="0"/>
    <s v="Brazil"/>
    <x v="56"/>
    <n v="0"/>
  </r>
  <r>
    <s v="BASE"/>
    <s v="BaseLine"/>
    <m/>
    <m/>
    <m/>
    <m/>
    <x v="26"/>
    <x v="1"/>
    <s v="Brazil"/>
    <x v="56"/>
    <n v="1775.83680451604"/>
  </r>
  <r>
    <s v="BASE"/>
    <s v="BaseLine"/>
    <m/>
    <m/>
    <m/>
    <m/>
    <x v="26"/>
    <x v="2"/>
    <s v="Brazil"/>
    <x v="56"/>
    <n v="0"/>
  </r>
  <r>
    <s v="BASE"/>
    <s v="BaseLine"/>
    <m/>
    <m/>
    <m/>
    <m/>
    <x v="26"/>
    <x v="3"/>
    <s v="Brazil"/>
    <x v="56"/>
    <n v="0"/>
  </r>
  <r>
    <s v="INCREMENTAL"/>
    <s v="Media"/>
    <m/>
    <m/>
    <m/>
    <m/>
    <x v="27"/>
    <x v="0"/>
    <s v="Brazil"/>
    <x v="56"/>
    <n v="0"/>
  </r>
  <r>
    <s v="INCREMENTAL"/>
    <s v="Media"/>
    <m/>
    <m/>
    <m/>
    <m/>
    <x v="27"/>
    <x v="1"/>
    <s v="Brazil"/>
    <x v="56"/>
    <n v="0"/>
  </r>
  <r>
    <s v="INCREMENTAL"/>
    <s v="Media"/>
    <m/>
    <m/>
    <m/>
    <m/>
    <x v="27"/>
    <x v="2"/>
    <s v="Brazil"/>
    <x v="56"/>
    <n v="0"/>
  </r>
  <r>
    <s v="INCREMENTAL"/>
    <s v="Media"/>
    <m/>
    <m/>
    <m/>
    <m/>
    <x v="27"/>
    <x v="3"/>
    <s v="Brazil"/>
    <x v="56"/>
    <n v="0"/>
  </r>
  <r>
    <s v="INCREMENTAL"/>
    <s v="Media"/>
    <m/>
    <m/>
    <m/>
    <m/>
    <x v="28"/>
    <x v="0"/>
    <s v="Brazil"/>
    <x v="56"/>
    <n v="0"/>
  </r>
  <r>
    <s v="INCREMENTAL"/>
    <s v="Media"/>
    <m/>
    <m/>
    <m/>
    <m/>
    <x v="28"/>
    <x v="1"/>
    <s v="Brazil"/>
    <x v="56"/>
    <n v="0"/>
  </r>
  <r>
    <s v="INCREMENTAL"/>
    <s v="Media"/>
    <m/>
    <m/>
    <m/>
    <m/>
    <x v="28"/>
    <x v="2"/>
    <s v="Brazil"/>
    <x v="56"/>
    <n v="0"/>
  </r>
  <r>
    <s v="INCREMENTAL"/>
    <s v="Media"/>
    <m/>
    <m/>
    <m/>
    <m/>
    <x v="28"/>
    <x v="3"/>
    <s v="Brazil"/>
    <x v="56"/>
    <n v="0"/>
  </r>
  <r>
    <s v="BASE"/>
    <s v="BaseLine"/>
    <m/>
    <m/>
    <m/>
    <m/>
    <x v="29"/>
    <x v="0"/>
    <s v="Brazil"/>
    <x v="56"/>
    <n v="0"/>
  </r>
  <r>
    <s v="BASE"/>
    <s v="BaseLine"/>
    <m/>
    <m/>
    <m/>
    <m/>
    <x v="29"/>
    <x v="1"/>
    <s v="Brazil"/>
    <x v="56"/>
    <n v="770.64351168006795"/>
  </r>
  <r>
    <s v="BASE"/>
    <s v="BaseLine"/>
    <m/>
    <m/>
    <m/>
    <m/>
    <x v="29"/>
    <x v="2"/>
    <s v="Brazil"/>
    <x v="56"/>
    <n v="0"/>
  </r>
  <r>
    <s v="BASE"/>
    <s v="BaseLine"/>
    <m/>
    <m/>
    <m/>
    <m/>
    <x v="29"/>
    <x v="3"/>
    <s v="Brazil"/>
    <x v="56"/>
    <n v="0"/>
  </r>
  <r>
    <s v="BASE"/>
    <s v="BaseLine"/>
    <m/>
    <m/>
    <m/>
    <m/>
    <x v="30"/>
    <x v="0"/>
    <s v="Brazil"/>
    <x v="56"/>
    <n v="0"/>
  </r>
  <r>
    <s v="BASE"/>
    <s v="BaseLine"/>
    <m/>
    <m/>
    <m/>
    <m/>
    <x v="30"/>
    <x v="1"/>
    <s v="Brazil"/>
    <x v="56"/>
    <n v="454.96375952761798"/>
  </r>
  <r>
    <s v="BASE"/>
    <s v="BaseLine"/>
    <m/>
    <m/>
    <m/>
    <m/>
    <x v="30"/>
    <x v="2"/>
    <s v="Brazil"/>
    <x v="56"/>
    <n v="0"/>
  </r>
  <r>
    <s v="BASE"/>
    <s v="BaseLine"/>
    <m/>
    <m/>
    <m/>
    <m/>
    <x v="30"/>
    <x v="3"/>
    <s v="Brazil"/>
    <x v="56"/>
    <n v="0"/>
  </r>
  <r>
    <s v="INCREMENTAL"/>
    <s v="Media"/>
    <m/>
    <m/>
    <m/>
    <m/>
    <x v="31"/>
    <x v="0"/>
    <s v="Brazil"/>
    <x v="56"/>
    <n v="0"/>
  </r>
  <r>
    <s v="INCREMENTAL"/>
    <s v="Media"/>
    <m/>
    <m/>
    <m/>
    <m/>
    <x v="31"/>
    <x v="1"/>
    <s v="Brazil"/>
    <x v="56"/>
    <n v="14.5769232638534"/>
  </r>
  <r>
    <s v="INCREMENTAL"/>
    <s v="Media"/>
    <m/>
    <m/>
    <m/>
    <m/>
    <x v="31"/>
    <x v="2"/>
    <s v="Brazil"/>
    <x v="56"/>
    <n v="0"/>
  </r>
  <r>
    <s v="INCREMENTAL"/>
    <s v="Media"/>
    <m/>
    <m/>
    <m/>
    <m/>
    <x v="31"/>
    <x v="3"/>
    <s v="Brazil"/>
    <x v="56"/>
    <n v="0"/>
  </r>
  <r>
    <m/>
    <m/>
    <m/>
    <m/>
    <m/>
    <m/>
    <x v="32"/>
    <x v="0"/>
    <s v="Brazil"/>
    <x v="56"/>
    <n v="1288.8368238743701"/>
  </r>
  <r>
    <m/>
    <m/>
    <m/>
    <m/>
    <m/>
    <m/>
    <x v="32"/>
    <x v="1"/>
    <s v="Brazil"/>
    <x v="56"/>
    <n v="943.82215052234096"/>
  </r>
  <r>
    <m/>
    <m/>
    <m/>
    <m/>
    <m/>
    <m/>
    <x v="32"/>
    <x v="2"/>
    <s v="Brazil"/>
    <x v="56"/>
    <n v="1761.1350863528301"/>
  </r>
  <r>
    <m/>
    <m/>
    <m/>
    <m/>
    <m/>
    <m/>
    <x v="32"/>
    <x v="3"/>
    <s v="Brazil"/>
    <x v="56"/>
    <n v="932.29799996955103"/>
  </r>
  <r>
    <s v="BASE"/>
    <s v="BaseLine"/>
    <m/>
    <m/>
    <m/>
    <m/>
    <x v="33"/>
    <x v="0"/>
    <s v="Brazil"/>
    <x v="56"/>
    <n v="-102.085672186228"/>
  </r>
  <r>
    <s v="BASE"/>
    <s v="BaseLine"/>
    <m/>
    <m/>
    <m/>
    <m/>
    <x v="33"/>
    <x v="1"/>
    <s v="Brazil"/>
    <x v="56"/>
    <n v="-277.890299927672"/>
  </r>
  <r>
    <s v="BASE"/>
    <s v="BaseLine"/>
    <m/>
    <m/>
    <m/>
    <m/>
    <x v="33"/>
    <x v="2"/>
    <s v="Brazil"/>
    <x v="56"/>
    <n v="-138.73443180133299"/>
  </r>
  <r>
    <s v="BASE"/>
    <s v="BaseLine"/>
    <m/>
    <m/>
    <m/>
    <m/>
    <x v="33"/>
    <x v="3"/>
    <s v="Brazil"/>
    <x v="56"/>
    <n v="-86.651862211587499"/>
  </r>
  <r>
    <s v="BASE"/>
    <s v="BaseLine"/>
    <m/>
    <m/>
    <m/>
    <m/>
    <x v="34"/>
    <x v="0"/>
    <s v="Brazil"/>
    <x v="56"/>
    <n v="0"/>
  </r>
  <r>
    <s v="BASE"/>
    <s v="BaseLine"/>
    <m/>
    <m/>
    <m/>
    <m/>
    <x v="34"/>
    <x v="1"/>
    <s v="Brazil"/>
    <x v="56"/>
    <n v="0"/>
  </r>
  <r>
    <s v="BASE"/>
    <s v="BaseLine"/>
    <m/>
    <m/>
    <m/>
    <m/>
    <x v="34"/>
    <x v="2"/>
    <s v="Brazil"/>
    <x v="56"/>
    <n v="0"/>
  </r>
  <r>
    <s v="BASE"/>
    <s v="BaseLine"/>
    <m/>
    <m/>
    <m/>
    <m/>
    <x v="34"/>
    <x v="3"/>
    <s v="Brazil"/>
    <x v="56"/>
    <n v="0"/>
  </r>
  <r>
    <s v="BASE"/>
    <s v="BaseLine"/>
    <s v="NY"/>
    <m/>
    <m/>
    <m/>
    <x v="35"/>
    <x v="0"/>
    <s v="Brazil"/>
    <x v="56"/>
    <n v="0"/>
  </r>
  <r>
    <s v="BASE"/>
    <s v="BaseLine"/>
    <s v="NY"/>
    <m/>
    <m/>
    <m/>
    <x v="35"/>
    <x v="1"/>
    <s v="Brazil"/>
    <x v="56"/>
    <n v="0"/>
  </r>
  <r>
    <s v="BASE"/>
    <s v="BaseLine"/>
    <s v="NY"/>
    <m/>
    <m/>
    <m/>
    <x v="35"/>
    <x v="2"/>
    <s v="Brazil"/>
    <x v="56"/>
    <n v="0"/>
  </r>
  <r>
    <s v="BASE"/>
    <s v="BaseLine"/>
    <s v="NY"/>
    <m/>
    <m/>
    <m/>
    <x v="35"/>
    <x v="3"/>
    <s v="Brazil"/>
    <x v="56"/>
    <n v="0"/>
  </r>
  <r>
    <s v="BASE"/>
    <s v="BaseLine"/>
    <s v="PL_Dummy"/>
    <m/>
    <m/>
    <m/>
    <x v="36"/>
    <x v="0"/>
    <s v="Brazil"/>
    <x v="56"/>
    <n v="0"/>
  </r>
  <r>
    <s v="BASE"/>
    <s v="BaseLine"/>
    <s v="PL_Dummy"/>
    <m/>
    <m/>
    <m/>
    <x v="36"/>
    <x v="1"/>
    <s v="Brazil"/>
    <x v="56"/>
    <n v="0"/>
  </r>
  <r>
    <s v="BASE"/>
    <s v="BaseLine"/>
    <s v="PL_Dummy"/>
    <m/>
    <m/>
    <m/>
    <x v="36"/>
    <x v="2"/>
    <s v="Brazil"/>
    <x v="56"/>
    <n v="0"/>
  </r>
  <r>
    <s v="BASE"/>
    <s v="BaseLine"/>
    <s v="PL_Dummy"/>
    <m/>
    <m/>
    <m/>
    <x v="36"/>
    <x v="3"/>
    <s v="Brazil"/>
    <x v="56"/>
    <n v="0"/>
  </r>
  <r>
    <s v="BASE"/>
    <s v="BaseLine"/>
    <s v="PL_Dummy"/>
    <m/>
    <m/>
    <m/>
    <x v="37"/>
    <x v="0"/>
    <s v="Brazil"/>
    <x v="56"/>
    <n v="0"/>
  </r>
  <r>
    <s v="BASE"/>
    <s v="BaseLine"/>
    <s v="PL_Dummy"/>
    <m/>
    <m/>
    <m/>
    <x v="37"/>
    <x v="1"/>
    <s v="Brazil"/>
    <x v="56"/>
    <n v="0"/>
  </r>
  <r>
    <s v="BASE"/>
    <s v="BaseLine"/>
    <s v="PL_Dummy"/>
    <m/>
    <m/>
    <m/>
    <x v="37"/>
    <x v="2"/>
    <s v="Brazil"/>
    <x v="56"/>
    <n v="0"/>
  </r>
  <r>
    <s v="BASE"/>
    <s v="BaseLine"/>
    <s v="PL_Dummy"/>
    <m/>
    <m/>
    <m/>
    <x v="37"/>
    <x v="3"/>
    <s v="Brazil"/>
    <x v="56"/>
    <n v="0"/>
  </r>
  <r>
    <s v="BASE"/>
    <s v="BaseLine"/>
    <m/>
    <m/>
    <m/>
    <m/>
    <x v="38"/>
    <x v="0"/>
    <s v="Brazil"/>
    <x v="56"/>
    <n v="0"/>
  </r>
  <r>
    <s v="BASE"/>
    <s v="BaseLine"/>
    <m/>
    <m/>
    <m/>
    <m/>
    <x v="38"/>
    <x v="1"/>
    <s v="Brazil"/>
    <x v="56"/>
    <n v="0"/>
  </r>
  <r>
    <s v="BASE"/>
    <s v="BaseLine"/>
    <m/>
    <m/>
    <m/>
    <m/>
    <x v="38"/>
    <x v="2"/>
    <s v="Brazil"/>
    <x v="56"/>
    <n v="0"/>
  </r>
  <r>
    <s v="BASE"/>
    <s v="BaseLine"/>
    <m/>
    <m/>
    <m/>
    <m/>
    <x v="38"/>
    <x v="3"/>
    <s v="Brazil"/>
    <x v="56"/>
    <n v="0"/>
  </r>
  <r>
    <s v="BASE"/>
    <s v="BaseLine"/>
    <m/>
    <m/>
    <m/>
    <m/>
    <x v="39"/>
    <x v="0"/>
    <s v="Brazil"/>
    <x v="56"/>
    <n v="0"/>
  </r>
  <r>
    <s v="BASE"/>
    <s v="BaseLine"/>
    <m/>
    <m/>
    <m/>
    <m/>
    <x v="39"/>
    <x v="1"/>
    <s v="Brazil"/>
    <x v="56"/>
    <n v="0"/>
  </r>
  <r>
    <s v="BASE"/>
    <s v="BaseLine"/>
    <m/>
    <m/>
    <m/>
    <m/>
    <x v="39"/>
    <x v="2"/>
    <s v="Brazil"/>
    <x v="56"/>
    <n v="0"/>
  </r>
  <r>
    <s v="BASE"/>
    <s v="BaseLine"/>
    <m/>
    <m/>
    <m/>
    <m/>
    <x v="39"/>
    <x v="3"/>
    <s v="Brazil"/>
    <x v="56"/>
    <n v="0"/>
  </r>
  <r>
    <s v="BASE"/>
    <s v="BaseLine"/>
    <s v="PL_Dummy"/>
    <m/>
    <m/>
    <m/>
    <x v="40"/>
    <x v="0"/>
    <s v="Brazil"/>
    <x v="56"/>
    <n v="0"/>
  </r>
  <r>
    <s v="BASE"/>
    <s v="BaseLine"/>
    <s v="PL_Dummy"/>
    <m/>
    <m/>
    <m/>
    <x v="40"/>
    <x v="1"/>
    <s v="Brazil"/>
    <x v="56"/>
    <n v="0"/>
  </r>
  <r>
    <s v="BASE"/>
    <s v="BaseLine"/>
    <s v="PL_Dummy"/>
    <m/>
    <m/>
    <m/>
    <x v="40"/>
    <x v="2"/>
    <s v="Brazil"/>
    <x v="56"/>
    <n v="0"/>
  </r>
  <r>
    <s v="BASE"/>
    <s v="BaseLine"/>
    <s v="PL_Dummy"/>
    <m/>
    <m/>
    <m/>
    <x v="40"/>
    <x v="3"/>
    <s v="Brazil"/>
    <x v="56"/>
    <n v="0"/>
  </r>
  <r>
    <s v="BASE"/>
    <s v="BaseLine"/>
    <m/>
    <m/>
    <m/>
    <m/>
    <x v="41"/>
    <x v="0"/>
    <s v="Brazil"/>
    <x v="56"/>
    <n v="0"/>
  </r>
  <r>
    <s v="BASE"/>
    <s v="BaseLine"/>
    <m/>
    <m/>
    <m/>
    <m/>
    <x v="41"/>
    <x v="1"/>
    <s v="Brazil"/>
    <x v="56"/>
    <n v="0"/>
  </r>
  <r>
    <s v="BASE"/>
    <s v="BaseLine"/>
    <m/>
    <m/>
    <m/>
    <m/>
    <x v="41"/>
    <x v="2"/>
    <s v="Brazil"/>
    <x v="56"/>
    <n v="4086.6233297052199"/>
  </r>
  <r>
    <s v="BASE"/>
    <s v="BaseLine"/>
    <m/>
    <m/>
    <m/>
    <m/>
    <x v="41"/>
    <x v="3"/>
    <s v="Brazil"/>
    <x v="56"/>
    <n v="0"/>
  </r>
  <r>
    <s v="BASE"/>
    <s v="BaseLine"/>
    <m/>
    <m/>
    <m/>
    <m/>
    <x v="42"/>
    <x v="0"/>
    <s v="Brazil"/>
    <x v="56"/>
    <n v="0"/>
  </r>
  <r>
    <s v="BASE"/>
    <s v="BaseLine"/>
    <m/>
    <m/>
    <m/>
    <m/>
    <x v="42"/>
    <x v="1"/>
    <s v="Brazil"/>
    <x v="56"/>
    <n v="0"/>
  </r>
  <r>
    <s v="BASE"/>
    <s v="BaseLine"/>
    <m/>
    <m/>
    <m/>
    <m/>
    <x v="42"/>
    <x v="2"/>
    <s v="Brazil"/>
    <x v="56"/>
    <n v="0"/>
  </r>
  <r>
    <s v="BASE"/>
    <s v="BaseLine"/>
    <m/>
    <m/>
    <m/>
    <m/>
    <x v="42"/>
    <x v="3"/>
    <s v="Brazil"/>
    <x v="56"/>
    <n v="0"/>
  </r>
  <r>
    <s v="BASE"/>
    <s v="BaseLine"/>
    <m/>
    <m/>
    <m/>
    <m/>
    <x v="43"/>
    <x v="0"/>
    <s v="Brazil"/>
    <x v="56"/>
    <n v="0"/>
  </r>
  <r>
    <s v="BASE"/>
    <s v="BaseLine"/>
    <m/>
    <m/>
    <m/>
    <m/>
    <x v="43"/>
    <x v="1"/>
    <s v="Brazil"/>
    <x v="56"/>
    <n v="0"/>
  </r>
  <r>
    <s v="BASE"/>
    <s v="BaseLine"/>
    <m/>
    <m/>
    <m/>
    <m/>
    <x v="43"/>
    <x v="2"/>
    <s v="Brazil"/>
    <x v="56"/>
    <n v="3644.6772697004899"/>
  </r>
  <r>
    <s v="BASE"/>
    <s v="BaseLine"/>
    <m/>
    <m/>
    <m/>
    <m/>
    <x v="43"/>
    <x v="3"/>
    <s v="Brazil"/>
    <x v="56"/>
    <n v="0"/>
  </r>
  <r>
    <s v="INCREMENTAL"/>
    <s v="Media"/>
    <m/>
    <m/>
    <m/>
    <m/>
    <x v="44"/>
    <x v="0"/>
    <s v="Brazil"/>
    <x v="56"/>
    <n v="0"/>
  </r>
  <r>
    <s v="INCREMENTAL"/>
    <s v="Media"/>
    <m/>
    <m/>
    <m/>
    <m/>
    <x v="44"/>
    <x v="1"/>
    <s v="Brazil"/>
    <x v="56"/>
    <n v="0"/>
  </r>
  <r>
    <s v="INCREMENTAL"/>
    <s v="Media"/>
    <m/>
    <m/>
    <m/>
    <m/>
    <x v="44"/>
    <x v="2"/>
    <s v="Brazil"/>
    <x v="56"/>
    <n v="0"/>
  </r>
  <r>
    <s v="INCREMENTAL"/>
    <s v="Media"/>
    <m/>
    <m/>
    <m/>
    <m/>
    <x v="44"/>
    <x v="3"/>
    <s v="Brazil"/>
    <x v="56"/>
    <n v="0"/>
  </r>
  <r>
    <s v="INCREMENTAL"/>
    <s v="Media"/>
    <m/>
    <m/>
    <m/>
    <m/>
    <x v="45"/>
    <x v="0"/>
    <s v="Brazil"/>
    <x v="56"/>
    <n v="0"/>
  </r>
  <r>
    <s v="INCREMENTAL"/>
    <s v="Media"/>
    <m/>
    <m/>
    <m/>
    <m/>
    <x v="45"/>
    <x v="1"/>
    <s v="Brazil"/>
    <x v="56"/>
    <n v="0"/>
  </r>
  <r>
    <s v="INCREMENTAL"/>
    <s v="Media"/>
    <m/>
    <m/>
    <m/>
    <m/>
    <x v="45"/>
    <x v="2"/>
    <s v="Brazil"/>
    <x v="56"/>
    <n v="0"/>
  </r>
  <r>
    <s v="INCREMENTAL"/>
    <s v="Media"/>
    <m/>
    <m/>
    <m/>
    <m/>
    <x v="45"/>
    <x v="3"/>
    <s v="Brazil"/>
    <x v="56"/>
    <n v="0"/>
  </r>
  <r>
    <s v="BASE"/>
    <s v="BaseLine"/>
    <m/>
    <m/>
    <m/>
    <m/>
    <x v="46"/>
    <x v="0"/>
    <s v="Brazil"/>
    <x v="56"/>
    <n v="0"/>
  </r>
  <r>
    <s v="BASE"/>
    <s v="BaseLine"/>
    <m/>
    <m/>
    <m/>
    <m/>
    <x v="46"/>
    <x v="1"/>
    <s v="Brazil"/>
    <x v="56"/>
    <n v="0"/>
  </r>
  <r>
    <s v="BASE"/>
    <s v="BaseLine"/>
    <m/>
    <m/>
    <m/>
    <m/>
    <x v="46"/>
    <x v="2"/>
    <s v="Brazil"/>
    <x v="56"/>
    <n v="0"/>
  </r>
  <r>
    <s v="BASE"/>
    <s v="BaseLine"/>
    <m/>
    <m/>
    <m/>
    <m/>
    <x v="46"/>
    <x v="3"/>
    <s v="Brazil"/>
    <x v="56"/>
    <n v="0"/>
  </r>
  <r>
    <s v="INCREMENTAL"/>
    <s v="Media"/>
    <m/>
    <m/>
    <m/>
    <m/>
    <x v="47"/>
    <x v="0"/>
    <s v="Brazil"/>
    <x v="56"/>
    <n v="0"/>
  </r>
  <r>
    <s v="INCREMENTAL"/>
    <s v="Media"/>
    <m/>
    <m/>
    <m/>
    <m/>
    <x v="47"/>
    <x v="1"/>
    <s v="Brazil"/>
    <x v="56"/>
    <n v="0"/>
  </r>
  <r>
    <s v="INCREMENTAL"/>
    <s v="Media"/>
    <m/>
    <m/>
    <m/>
    <m/>
    <x v="47"/>
    <x v="2"/>
    <s v="Brazil"/>
    <x v="56"/>
    <n v="0"/>
  </r>
  <r>
    <s v="INCREMENTAL"/>
    <s v="Media"/>
    <m/>
    <m/>
    <m/>
    <m/>
    <x v="47"/>
    <x v="3"/>
    <s v="Brazil"/>
    <x v="56"/>
    <n v="0"/>
  </r>
  <r>
    <s v="INCREMENTAL"/>
    <s v="Media"/>
    <m/>
    <m/>
    <m/>
    <m/>
    <x v="48"/>
    <x v="0"/>
    <s v="Brazil"/>
    <x v="56"/>
    <n v="0"/>
  </r>
  <r>
    <s v="INCREMENTAL"/>
    <s v="Media"/>
    <m/>
    <m/>
    <m/>
    <m/>
    <x v="48"/>
    <x v="1"/>
    <s v="Brazil"/>
    <x v="56"/>
    <n v="0"/>
  </r>
  <r>
    <s v="INCREMENTAL"/>
    <s v="Media"/>
    <m/>
    <m/>
    <m/>
    <m/>
    <x v="48"/>
    <x v="2"/>
    <s v="Brazil"/>
    <x v="56"/>
    <n v="0"/>
  </r>
  <r>
    <s v="INCREMENTAL"/>
    <s v="Media"/>
    <m/>
    <m/>
    <m/>
    <m/>
    <x v="48"/>
    <x v="3"/>
    <s v="Brazil"/>
    <x v="56"/>
    <n v="0"/>
  </r>
  <r>
    <s v="INCREMENTAL"/>
    <s v="Media"/>
    <m/>
    <m/>
    <m/>
    <m/>
    <x v="49"/>
    <x v="0"/>
    <s v="Brazil"/>
    <x v="56"/>
    <n v="0"/>
  </r>
  <r>
    <s v="INCREMENTAL"/>
    <s v="Media"/>
    <m/>
    <m/>
    <m/>
    <m/>
    <x v="49"/>
    <x v="1"/>
    <s v="Brazil"/>
    <x v="56"/>
    <n v="0"/>
  </r>
  <r>
    <s v="INCREMENTAL"/>
    <s v="Media"/>
    <m/>
    <m/>
    <m/>
    <m/>
    <x v="49"/>
    <x v="2"/>
    <s v="Brazil"/>
    <x v="56"/>
    <n v="0"/>
  </r>
  <r>
    <s v="INCREMENTAL"/>
    <s v="Media"/>
    <m/>
    <m/>
    <m/>
    <m/>
    <x v="49"/>
    <x v="3"/>
    <s v="Brazil"/>
    <x v="56"/>
    <n v="0"/>
  </r>
  <r>
    <s v="BASE"/>
    <s v="BaseLine"/>
    <m/>
    <m/>
    <m/>
    <m/>
    <x v="50"/>
    <x v="0"/>
    <s v="Brazil"/>
    <x v="56"/>
    <n v="0"/>
  </r>
  <r>
    <s v="BASE"/>
    <s v="BaseLine"/>
    <m/>
    <m/>
    <m/>
    <m/>
    <x v="50"/>
    <x v="1"/>
    <s v="Brazil"/>
    <x v="56"/>
    <n v="0"/>
  </r>
  <r>
    <s v="BASE"/>
    <s v="BaseLine"/>
    <m/>
    <m/>
    <m/>
    <m/>
    <x v="50"/>
    <x v="2"/>
    <s v="Brazil"/>
    <x v="56"/>
    <n v="0"/>
  </r>
  <r>
    <s v="BASE"/>
    <s v="BaseLine"/>
    <m/>
    <m/>
    <m/>
    <m/>
    <x v="50"/>
    <x v="3"/>
    <s v="Brazil"/>
    <x v="56"/>
    <n v="74.509760982105405"/>
  </r>
  <r>
    <s v="BASE"/>
    <s v="BaseLine"/>
    <m/>
    <m/>
    <m/>
    <m/>
    <x v="51"/>
    <x v="0"/>
    <s v="Brazil"/>
    <x v="56"/>
    <n v="0"/>
  </r>
  <r>
    <s v="BASE"/>
    <s v="BaseLine"/>
    <m/>
    <m/>
    <m/>
    <m/>
    <x v="51"/>
    <x v="1"/>
    <s v="Brazil"/>
    <x v="56"/>
    <n v="0"/>
  </r>
  <r>
    <s v="BASE"/>
    <s v="BaseLine"/>
    <m/>
    <m/>
    <m/>
    <m/>
    <x v="51"/>
    <x v="2"/>
    <s v="Brazil"/>
    <x v="56"/>
    <n v="0"/>
  </r>
  <r>
    <s v="BASE"/>
    <s v="BaseLine"/>
    <m/>
    <m/>
    <m/>
    <m/>
    <x v="51"/>
    <x v="3"/>
    <s v="Brazil"/>
    <x v="56"/>
    <n v="1089.1980792214099"/>
  </r>
  <r>
    <s v="INCREMENTAL"/>
    <s v="Media"/>
    <m/>
    <m/>
    <m/>
    <m/>
    <x v="52"/>
    <x v="0"/>
    <s v="Brazil"/>
    <x v="56"/>
    <n v="0"/>
  </r>
  <r>
    <s v="INCREMENTAL"/>
    <s v="Media"/>
    <m/>
    <m/>
    <m/>
    <m/>
    <x v="52"/>
    <x v="1"/>
    <s v="Brazil"/>
    <x v="56"/>
    <n v="0"/>
  </r>
  <r>
    <s v="INCREMENTAL"/>
    <s v="Media"/>
    <m/>
    <m/>
    <m/>
    <m/>
    <x v="52"/>
    <x v="2"/>
    <s v="Brazil"/>
    <x v="56"/>
    <n v="0"/>
  </r>
  <r>
    <s v="INCREMENTAL"/>
    <s v="Media"/>
    <m/>
    <m/>
    <m/>
    <m/>
    <x v="52"/>
    <x v="3"/>
    <s v="Brazil"/>
    <x v="56"/>
    <n v="0"/>
  </r>
  <r>
    <s v="BASE"/>
    <s v="BaseLine"/>
    <m/>
    <m/>
    <m/>
    <m/>
    <x v="53"/>
    <x v="0"/>
    <s v="Brazil"/>
    <x v="56"/>
    <n v="-106.896217564167"/>
  </r>
  <r>
    <s v="BASE"/>
    <s v="BaseLine"/>
    <m/>
    <m/>
    <m/>
    <m/>
    <x v="53"/>
    <x v="1"/>
    <s v="Brazil"/>
    <x v="56"/>
    <n v="-78.280676091196398"/>
  </r>
  <r>
    <s v="BASE"/>
    <s v="BaseLine"/>
    <m/>
    <m/>
    <m/>
    <m/>
    <x v="53"/>
    <x v="2"/>
    <s v="Brazil"/>
    <x v="56"/>
    <n v="-146.06866894502201"/>
  </r>
  <r>
    <s v="BASE"/>
    <s v="BaseLine"/>
    <m/>
    <m/>
    <m/>
    <m/>
    <x v="53"/>
    <x v="3"/>
    <s v="Brazil"/>
    <x v="56"/>
    <n v="-77.324862227164999"/>
  </r>
  <r>
    <s v="BASE"/>
    <s v="BaseLine"/>
    <m/>
    <m/>
    <m/>
    <m/>
    <x v="54"/>
    <x v="0"/>
    <s v="Brazil"/>
    <x v="56"/>
    <n v="-519.49159087577095"/>
  </r>
  <r>
    <s v="BASE"/>
    <s v="BaseLine"/>
    <m/>
    <m/>
    <m/>
    <m/>
    <x v="54"/>
    <x v="1"/>
    <s v="Brazil"/>
    <x v="56"/>
    <n v="-2592.98696318766"/>
  </r>
  <r>
    <s v="BASE"/>
    <s v="BaseLine"/>
    <m/>
    <m/>
    <m/>
    <m/>
    <x v="54"/>
    <x v="2"/>
    <s v="Brazil"/>
    <x v="56"/>
    <n v="-2814.2435380745101"/>
  </r>
  <r>
    <s v="BASE"/>
    <s v="BaseLine"/>
    <m/>
    <m/>
    <m/>
    <m/>
    <x v="54"/>
    <x v="3"/>
    <s v="Brazil"/>
    <x v="56"/>
    <n v="-501.66823646013302"/>
  </r>
  <r>
    <s v="INCREMENTAL"/>
    <s v="Media"/>
    <m/>
    <m/>
    <m/>
    <m/>
    <x v="0"/>
    <x v="0"/>
    <s v="Brazil"/>
    <x v="57"/>
    <n v="0"/>
  </r>
  <r>
    <s v="INCREMENTAL"/>
    <s v="Media"/>
    <m/>
    <m/>
    <m/>
    <m/>
    <x v="0"/>
    <x v="1"/>
    <s v="Brazil"/>
    <x v="57"/>
    <n v="0"/>
  </r>
  <r>
    <s v="INCREMENTAL"/>
    <s v="Media"/>
    <m/>
    <m/>
    <m/>
    <m/>
    <x v="0"/>
    <x v="2"/>
    <s v="Brazil"/>
    <x v="57"/>
    <n v="0"/>
  </r>
  <r>
    <s v="INCREMENTAL"/>
    <s v="Media"/>
    <m/>
    <m/>
    <m/>
    <m/>
    <x v="0"/>
    <x v="3"/>
    <s v="Brazil"/>
    <x v="57"/>
    <n v="0"/>
  </r>
  <r>
    <s v="INCREMENTAL"/>
    <s v="Media"/>
    <m/>
    <m/>
    <m/>
    <m/>
    <x v="1"/>
    <x v="0"/>
    <s v="Brazil"/>
    <x v="57"/>
    <n v="0"/>
  </r>
  <r>
    <s v="INCREMENTAL"/>
    <s v="Media"/>
    <m/>
    <m/>
    <m/>
    <m/>
    <x v="1"/>
    <x v="1"/>
    <s v="Brazil"/>
    <x v="57"/>
    <n v="0"/>
  </r>
  <r>
    <s v="INCREMENTAL"/>
    <s v="Media"/>
    <m/>
    <m/>
    <m/>
    <m/>
    <x v="1"/>
    <x v="2"/>
    <s v="Brazil"/>
    <x v="57"/>
    <n v="0"/>
  </r>
  <r>
    <s v="INCREMENTAL"/>
    <s v="Media"/>
    <m/>
    <m/>
    <m/>
    <m/>
    <x v="1"/>
    <x v="3"/>
    <s v="Brazil"/>
    <x v="57"/>
    <n v="0"/>
  </r>
  <r>
    <s v="INCREMENTAL"/>
    <s v="Media"/>
    <m/>
    <m/>
    <m/>
    <m/>
    <x v="2"/>
    <x v="0"/>
    <s v="Brazil"/>
    <x v="57"/>
    <n v="0"/>
  </r>
  <r>
    <s v="INCREMENTAL"/>
    <s v="Media"/>
    <m/>
    <m/>
    <m/>
    <m/>
    <x v="2"/>
    <x v="1"/>
    <s v="Brazil"/>
    <x v="57"/>
    <n v="0"/>
  </r>
  <r>
    <s v="INCREMENTAL"/>
    <s v="Media"/>
    <m/>
    <m/>
    <m/>
    <m/>
    <x v="2"/>
    <x v="2"/>
    <s v="Brazil"/>
    <x v="57"/>
    <n v="0"/>
  </r>
  <r>
    <s v="INCREMENTAL"/>
    <s v="Media"/>
    <m/>
    <m/>
    <m/>
    <m/>
    <x v="2"/>
    <x v="3"/>
    <s v="Brazil"/>
    <x v="57"/>
    <n v="0"/>
  </r>
  <r>
    <s v="BASE"/>
    <s v="BaseLine"/>
    <m/>
    <m/>
    <m/>
    <m/>
    <x v="3"/>
    <x v="0"/>
    <s v="Brazil"/>
    <x v="57"/>
    <n v="0"/>
  </r>
  <r>
    <s v="BASE"/>
    <s v="BaseLine"/>
    <m/>
    <m/>
    <m/>
    <m/>
    <x v="3"/>
    <x v="1"/>
    <s v="Brazil"/>
    <x v="57"/>
    <n v="0"/>
  </r>
  <r>
    <s v="BASE"/>
    <s v="BaseLine"/>
    <m/>
    <m/>
    <m/>
    <m/>
    <x v="3"/>
    <x v="2"/>
    <s v="Brazil"/>
    <x v="57"/>
    <n v="0"/>
  </r>
  <r>
    <s v="BASE"/>
    <s v="BaseLine"/>
    <m/>
    <m/>
    <m/>
    <m/>
    <x v="3"/>
    <x v="3"/>
    <s v="Brazil"/>
    <x v="57"/>
    <n v="0"/>
  </r>
  <r>
    <s v="BASE"/>
    <s v="BaseLine"/>
    <m/>
    <m/>
    <m/>
    <m/>
    <x v="4"/>
    <x v="0"/>
    <s v="Brazil"/>
    <x v="57"/>
    <n v="0"/>
  </r>
  <r>
    <s v="BASE"/>
    <s v="BaseLine"/>
    <m/>
    <m/>
    <m/>
    <m/>
    <x v="4"/>
    <x v="1"/>
    <s v="Brazil"/>
    <x v="57"/>
    <n v="0"/>
  </r>
  <r>
    <s v="BASE"/>
    <s v="BaseLine"/>
    <m/>
    <m/>
    <m/>
    <m/>
    <x v="4"/>
    <x v="2"/>
    <s v="Brazil"/>
    <x v="57"/>
    <n v="0"/>
  </r>
  <r>
    <s v="BASE"/>
    <s v="BaseLine"/>
    <m/>
    <m/>
    <m/>
    <m/>
    <x v="4"/>
    <x v="3"/>
    <s v="Brazil"/>
    <x v="57"/>
    <n v="0"/>
  </r>
  <r>
    <s v="BASE"/>
    <s v="BaseLine"/>
    <m/>
    <m/>
    <m/>
    <m/>
    <x v="5"/>
    <x v="0"/>
    <s v="Brazil"/>
    <x v="57"/>
    <n v="0"/>
  </r>
  <r>
    <s v="BASE"/>
    <s v="BaseLine"/>
    <m/>
    <m/>
    <m/>
    <m/>
    <x v="5"/>
    <x v="1"/>
    <s v="Brazil"/>
    <x v="57"/>
    <n v="0"/>
  </r>
  <r>
    <s v="BASE"/>
    <s v="BaseLine"/>
    <m/>
    <m/>
    <m/>
    <m/>
    <x v="5"/>
    <x v="2"/>
    <s v="Brazil"/>
    <x v="57"/>
    <n v="0"/>
  </r>
  <r>
    <s v="BASE"/>
    <s v="BaseLine"/>
    <m/>
    <m/>
    <m/>
    <m/>
    <x v="5"/>
    <x v="3"/>
    <s v="Brazil"/>
    <x v="57"/>
    <n v="0"/>
  </r>
  <r>
    <s v="BASE"/>
    <s v="BaseLine"/>
    <m/>
    <m/>
    <m/>
    <m/>
    <x v="6"/>
    <x v="0"/>
    <s v="Brazil"/>
    <x v="57"/>
    <n v="0"/>
  </r>
  <r>
    <s v="BASE"/>
    <s v="BaseLine"/>
    <m/>
    <m/>
    <m/>
    <m/>
    <x v="6"/>
    <x v="1"/>
    <s v="Brazil"/>
    <x v="57"/>
    <n v="0"/>
  </r>
  <r>
    <s v="BASE"/>
    <s v="BaseLine"/>
    <m/>
    <m/>
    <m/>
    <m/>
    <x v="6"/>
    <x v="2"/>
    <s v="Brazil"/>
    <x v="57"/>
    <n v="0"/>
  </r>
  <r>
    <s v="BASE"/>
    <s v="BaseLine"/>
    <m/>
    <m/>
    <m/>
    <m/>
    <x v="6"/>
    <x v="3"/>
    <s v="Brazil"/>
    <x v="57"/>
    <n v="0"/>
  </r>
  <r>
    <s v="BASE"/>
    <s v="BaseLine"/>
    <m/>
    <m/>
    <m/>
    <m/>
    <x v="7"/>
    <x v="0"/>
    <s v="Brazil"/>
    <x v="57"/>
    <n v="0"/>
  </r>
  <r>
    <s v="BASE"/>
    <s v="BaseLine"/>
    <m/>
    <m/>
    <m/>
    <m/>
    <x v="7"/>
    <x v="1"/>
    <s v="Brazil"/>
    <x v="57"/>
    <n v="0"/>
  </r>
  <r>
    <s v="BASE"/>
    <s v="BaseLine"/>
    <m/>
    <m/>
    <m/>
    <m/>
    <x v="7"/>
    <x v="2"/>
    <s v="Brazil"/>
    <x v="57"/>
    <n v="0"/>
  </r>
  <r>
    <s v="BASE"/>
    <s v="BaseLine"/>
    <m/>
    <m/>
    <m/>
    <m/>
    <x v="7"/>
    <x v="3"/>
    <s v="Brazil"/>
    <x v="57"/>
    <n v="0"/>
  </r>
  <r>
    <s v="BASE"/>
    <s v="BaseLine"/>
    <m/>
    <m/>
    <m/>
    <m/>
    <x v="8"/>
    <x v="0"/>
    <s v="Brazil"/>
    <x v="57"/>
    <n v="1423.47026840792"/>
  </r>
  <r>
    <s v="BASE"/>
    <s v="BaseLine"/>
    <m/>
    <m/>
    <m/>
    <m/>
    <x v="8"/>
    <x v="1"/>
    <s v="Brazil"/>
    <x v="57"/>
    <n v="0"/>
  </r>
  <r>
    <s v="BASE"/>
    <s v="BaseLine"/>
    <m/>
    <m/>
    <m/>
    <m/>
    <x v="8"/>
    <x v="2"/>
    <s v="Brazil"/>
    <x v="57"/>
    <n v="0"/>
  </r>
  <r>
    <s v="BASE"/>
    <s v="BaseLine"/>
    <m/>
    <m/>
    <m/>
    <m/>
    <x v="8"/>
    <x v="3"/>
    <s v="Brazil"/>
    <x v="57"/>
    <n v="0"/>
  </r>
  <r>
    <s v="INCREMENTAL"/>
    <s v="Media"/>
    <m/>
    <m/>
    <m/>
    <m/>
    <x v="9"/>
    <x v="0"/>
    <s v="Brazil"/>
    <x v="57"/>
    <n v="0"/>
  </r>
  <r>
    <s v="INCREMENTAL"/>
    <s v="Media"/>
    <m/>
    <m/>
    <m/>
    <m/>
    <x v="9"/>
    <x v="1"/>
    <s v="Brazil"/>
    <x v="57"/>
    <n v="0"/>
  </r>
  <r>
    <s v="INCREMENTAL"/>
    <s v="Media"/>
    <m/>
    <m/>
    <m/>
    <m/>
    <x v="9"/>
    <x v="2"/>
    <s v="Brazil"/>
    <x v="57"/>
    <n v="0"/>
  </r>
  <r>
    <s v="INCREMENTAL"/>
    <s v="Media"/>
    <m/>
    <m/>
    <m/>
    <m/>
    <x v="9"/>
    <x v="3"/>
    <s v="Brazil"/>
    <x v="57"/>
    <n v="0"/>
  </r>
  <r>
    <s v="BASE"/>
    <s v="Price"/>
    <m/>
    <m/>
    <m/>
    <m/>
    <x v="10"/>
    <x v="0"/>
    <s v="Brazil"/>
    <x v="57"/>
    <n v="0"/>
  </r>
  <r>
    <s v="BASE"/>
    <s v="Price"/>
    <m/>
    <m/>
    <m/>
    <m/>
    <x v="10"/>
    <x v="1"/>
    <s v="Brazil"/>
    <x v="57"/>
    <n v="0"/>
  </r>
  <r>
    <s v="BASE"/>
    <s v="Price"/>
    <m/>
    <m/>
    <m/>
    <m/>
    <x v="10"/>
    <x v="2"/>
    <s v="Brazil"/>
    <x v="57"/>
    <n v="0"/>
  </r>
  <r>
    <s v="BASE"/>
    <s v="Price"/>
    <m/>
    <m/>
    <m/>
    <m/>
    <x v="10"/>
    <x v="3"/>
    <s v="Brazil"/>
    <x v="57"/>
    <n v="0"/>
  </r>
  <r>
    <s v="BASE"/>
    <s v="Price"/>
    <m/>
    <m/>
    <m/>
    <m/>
    <x v="11"/>
    <x v="0"/>
    <s v="Brazil"/>
    <x v="57"/>
    <n v="-741.81043315252805"/>
  </r>
  <r>
    <s v="BASE"/>
    <s v="Price"/>
    <m/>
    <m/>
    <m/>
    <m/>
    <x v="11"/>
    <x v="1"/>
    <s v="Brazil"/>
    <x v="57"/>
    <n v="0"/>
  </r>
  <r>
    <s v="BASE"/>
    <s v="Price"/>
    <m/>
    <m/>
    <m/>
    <m/>
    <x v="11"/>
    <x v="2"/>
    <s v="Brazil"/>
    <x v="57"/>
    <n v="0"/>
  </r>
  <r>
    <s v="BASE"/>
    <s v="Price"/>
    <m/>
    <m/>
    <m/>
    <m/>
    <x v="11"/>
    <x v="3"/>
    <s v="Brazil"/>
    <x v="57"/>
    <n v="-838.67525096485599"/>
  </r>
  <r>
    <s v="BASE"/>
    <s v="BaseLine"/>
    <m/>
    <m/>
    <m/>
    <m/>
    <x v="12"/>
    <x v="0"/>
    <s v="Brazil"/>
    <x v="57"/>
    <n v="396.40996343338202"/>
  </r>
  <r>
    <s v="BASE"/>
    <s v="BaseLine"/>
    <m/>
    <m/>
    <m/>
    <m/>
    <x v="12"/>
    <x v="1"/>
    <s v="Brazil"/>
    <x v="57"/>
    <n v="714.63116349002701"/>
  </r>
  <r>
    <s v="BASE"/>
    <s v="BaseLine"/>
    <m/>
    <m/>
    <m/>
    <m/>
    <x v="12"/>
    <x v="2"/>
    <s v="Brazil"/>
    <x v="57"/>
    <n v="876.10144952637995"/>
  </r>
  <r>
    <s v="BASE"/>
    <s v="BaseLine"/>
    <m/>
    <m/>
    <m/>
    <m/>
    <x v="12"/>
    <x v="3"/>
    <s v="Brazil"/>
    <x v="57"/>
    <n v="23.204504570347002"/>
  </r>
  <r>
    <s v="INCREMENTAL"/>
    <s v="Media"/>
    <m/>
    <m/>
    <m/>
    <m/>
    <x v="13"/>
    <x v="0"/>
    <s v="Brazil"/>
    <x v="57"/>
    <n v="0"/>
  </r>
  <r>
    <s v="INCREMENTAL"/>
    <s v="Media"/>
    <m/>
    <m/>
    <m/>
    <m/>
    <x v="13"/>
    <x v="1"/>
    <s v="Brazil"/>
    <x v="57"/>
    <n v="0"/>
  </r>
  <r>
    <s v="INCREMENTAL"/>
    <s v="Media"/>
    <m/>
    <m/>
    <m/>
    <m/>
    <x v="13"/>
    <x v="2"/>
    <s v="Brazil"/>
    <x v="57"/>
    <n v="0"/>
  </r>
  <r>
    <s v="INCREMENTAL"/>
    <s v="Media"/>
    <m/>
    <m/>
    <m/>
    <m/>
    <x v="13"/>
    <x v="3"/>
    <s v="Brazil"/>
    <x v="57"/>
    <n v="0"/>
  </r>
  <r>
    <s v="INCREMENTAL"/>
    <s v="Media"/>
    <m/>
    <m/>
    <m/>
    <m/>
    <x v="14"/>
    <x v="0"/>
    <s v="Brazil"/>
    <x v="57"/>
    <n v="363.55592326545002"/>
  </r>
  <r>
    <s v="INCREMENTAL"/>
    <s v="Media"/>
    <m/>
    <m/>
    <m/>
    <m/>
    <x v="14"/>
    <x v="1"/>
    <s v="Brazil"/>
    <x v="57"/>
    <n v="452.59773452939902"/>
  </r>
  <r>
    <s v="INCREMENTAL"/>
    <s v="Media"/>
    <m/>
    <m/>
    <m/>
    <m/>
    <x v="14"/>
    <x v="2"/>
    <s v="Brazil"/>
    <x v="57"/>
    <n v="374.49601367449998"/>
  </r>
  <r>
    <s v="INCREMENTAL"/>
    <s v="Media"/>
    <m/>
    <m/>
    <m/>
    <m/>
    <x v="14"/>
    <x v="3"/>
    <s v="Brazil"/>
    <x v="57"/>
    <n v="269.05152387192697"/>
  </r>
  <r>
    <s v="INCREMENTAL"/>
    <s v="Media"/>
    <m/>
    <m/>
    <m/>
    <m/>
    <x v="15"/>
    <x v="0"/>
    <s v="Brazil"/>
    <x v="57"/>
    <n v="1.1958948626328101"/>
  </r>
  <r>
    <s v="INCREMENTAL"/>
    <s v="Media"/>
    <m/>
    <m/>
    <m/>
    <m/>
    <x v="15"/>
    <x v="1"/>
    <s v="Brazil"/>
    <x v="57"/>
    <n v="1.10668548226821"/>
  </r>
  <r>
    <s v="INCREMENTAL"/>
    <s v="Media"/>
    <m/>
    <m/>
    <m/>
    <m/>
    <x v="15"/>
    <x v="2"/>
    <s v="Brazil"/>
    <x v="57"/>
    <n v="0.75496221039148703"/>
  </r>
  <r>
    <s v="INCREMENTAL"/>
    <s v="Media"/>
    <m/>
    <m/>
    <m/>
    <m/>
    <x v="15"/>
    <x v="3"/>
    <s v="Brazil"/>
    <x v="57"/>
    <n v="0"/>
  </r>
  <r>
    <s v="INCREMENTAL"/>
    <s v="Media"/>
    <m/>
    <m/>
    <m/>
    <m/>
    <x v="16"/>
    <x v="0"/>
    <s v="Brazil"/>
    <x v="57"/>
    <n v="34.7416145368584"/>
  </r>
  <r>
    <s v="INCREMENTAL"/>
    <s v="Media"/>
    <m/>
    <m/>
    <m/>
    <m/>
    <x v="16"/>
    <x v="1"/>
    <s v="Brazil"/>
    <x v="57"/>
    <n v="27.258804120110899"/>
  </r>
  <r>
    <s v="INCREMENTAL"/>
    <s v="Media"/>
    <m/>
    <m/>
    <m/>
    <m/>
    <x v="16"/>
    <x v="2"/>
    <s v="Brazil"/>
    <x v="57"/>
    <n v="25.431831000625198"/>
  </r>
  <r>
    <s v="INCREMENTAL"/>
    <s v="Media"/>
    <m/>
    <m/>
    <m/>
    <m/>
    <x v="16"/>
    <x v="3"/>
    <s v="Brazil"/>
    <x v="57"/>
    <n v="23.634958957562102"/>
  </r>
  <r>
    <s v="INCREMENTAL"/>
    <s v="Media"/>
    <m/>
    <m/>
    <m/>
    <m/>
    <x v="17"/>
    <x v="0"/>
    <s v="Brazil"/>
    <x v="57"/>
    <n v="0"/>
  </r>
  <r>
    <s v="INCREMENTAL"/>
    <s v="Media"/>
    <m/>
    <m/>
    <m/>
    <m/>
    <x v="17"/>
    <x v="1"/>
    <s v="Brazil"/>
    <x v="57"/>
    <n v="0"/>
  </r>
  <r>
    <s v="INCREMENTAL"/>
    <s v="Media"/>
    <m/>
    <m/>
    <m/>
    <m/>
    <x v="17"/>
    <x v="2"/>
    <s v="Brazil"/>
    <x v="57"/>
    <n v="0"/>
  </r>
  <r>
    <s v="INCREMENTAL"/>
    <s v="Media"/>
    <m/>
    <m/>
    <m/>
    <m/>
    <x v="17"/>
    <x v="3"/>
    <s v="Brazil"/>
    <x v="57"/>
    <n v="0"/>
  </r>
  <r>
    <s v="INCREMENTAL"/>
    <s v="Media"/>
    <m/>
    <m/>
    <m/>
    <m/>
    <x v="18"/>
    <x v="0"/>
    <s v="Brazil"/>
    <x v="57"/>
    <n v="1014.5559566693501"/>
  </r>
  <r>
    <s v="INCREMENTAL"/>
    <s v="Media"/>
    <m/>
    <m/>
    <m/>
    <m/>
    <x v="18"/>
    <x v="1"/>
    <s v="Brazil"/>
    <x v="57"/>
    <n v="472.41875394495599"/>
  </r>
  <r>
    <s v="INCREMENTAL"/>
    <s v="Media"/>
    <m/>
    <m/>
    <m/>
    <m/>
    <x v="18"/>
    <x v="2"/>
    <s v="Brazil"/>
    <x v="57"/>
    <n v="360.977337705114"/>
  </r>
  <r>
    <s v="INCREMENTAL"/>
    <s v="Media"/>
    <m/>
    <m/>
    <m/>
    <m/>
    <x v="18"/>
    <x v="3"/>
    <s v="Brazil"/>
    <x v="57"/>
    <n v="550.75026033995096"/>
  </r>
  <r>
    <s v="INCREMENTAL"/>
    <s v="Media"/>
    <m/>
    <m/>
    <m/>
    <m/>
    <x v="19"/>
    <x v="0"/>
    <s v="Brazil"/>
    <x v="57"/>
    <n v="0"/>
  </r>
  <r>
    <s v="INCREMENTAL"/>
    <s v="Media"/>
    <m/>
    <m/>
    <m/>
    <m/>
    <x v="19"/>
    <x v="1"/>
    <s v="Brazil"/>
    <x v="57"/>
    <n v="0"/>
  </r>
  <r>
    <s v="INCREMENTAL"/>
    <s v="Media"/>
    <m/>
    <m/>
    <m/>
    <m/>
    <x v="19"/>
    <x v="2"/>
    <s v="Brazil"/>
    <x v="57"/>
    <n v="0"/>
  </r>
  <r>
    <s v="INCREMENTAL"/>
    <s v="Media"/>
    <m/>
    <m/>
    <m/>
    <m/>
    <x v="19"/>
    <x v="3"/>
    <s v="Brazil"/>
    <x v="57"/>
    <n v="0"/>
  </r>
  <r>
    <s v="INCREMENTAL"/>
    <s v="Media"/>
    <m/>
    <m/>
    <m/>
    <m/>
    <x v="20"/>
    <x v="0"/>
    <s v="Brazil"/>
    <x v="57"/>
    <n v="3.6313603040029898"/>
  </r>
  <r>
    <s v="INCREMENTAL"/>
    <s v="Media"/>
    <m/>
    <m/>
    <m/>
    <m/>
    <x v="20"/>
    <x v="1"/>
    <s v="Brazil"/>
    <x v="57"/>
    <n v="4.1423173339491797"/>
  </r>
  <r>
    <s v="INCREMENTAL"/>
    <s v="Media"/>
    <m/>
    <m/>
    <m/>
    <m/>
    <x v="20"/>
    <x v="2"/>
    <s v="Brazil"/>
    <x v="57"/>
    <n v="3.8806080824436702"/>
  </r>
  <r>
    <s v="INCREMENTAL"/>
    <s v="Media"/>
    <m/>
    <m/>
    <m/>
    <m/>
    <x v="20"/>
    <x v="3"/>
    <s v="Brazil"/>
    <x v="57"/>
    <n v="3.8223289273919701"/>
  </r>
  <r>
    <s v="INCREMENTAL"/>
    <s v="Media"/>
    <m/>
    <m/>
    <m/>
    <m/>
    <x v="21"/>
    <x v="0"/>
    <s v="Brazil"/>
    <x v="57"/>
    <n v="0"/>
  </r>
  <r>
    <s v="INCREMENTAL"/>
    <s v="Media"/>
    <m/>
    <m/>
    <m/>
    <m/>
    <x v="21"/>
    <x v="1"/>
    <s v="Brazil"/>
    <x v="57"/>
    <n v="0"/>
  </r>
  <r>
    <s v="INCREMENTAL"/>
    <s v="Media"/>
    <m/>
    <m/>
    <m/>
    <m/>
    <x v="21"/>
    <x v="2"/>
    <s v="Brazil"/>
    <x v="57"/>
    <n v="0"/>
  </r>
  <r>
    <s v="INCREMENTAL"/>
    <s v="Media"/>
    <m/>
    <m/>
    <m/>
    <m/>
    <x v="21"/>
    <x v="3"/>
    <s v="Brazil"/>
    <x v="57"/>
    <n v="0"/>
  </r>
  <r>
    <s v="INCREMENTAL"/>
    <s v="Media"/>
    <m/>
    <m/>
    <m/>
    <m/>
    <x v="22"/>
    <x v="0"/>
    <s v="Brazil"/>
    <x v="57"/>
    <n v="268.105684205253"/>
  </r>
  <r>
    <s v="INCREMENTAL"/>
    <s v="Media"/>
    <m/>
    <m/>
    <m/>
    <m/>
    <x v="22"/>
    <x v="1"/>
    <s v="Brazil"/>
    <x v="57"/>
    <n v="101.673230603062"/>
  </r>
  <r>
    <s v="INCREMENTAL"/>
    <s v="Media"/>
    <m/>
    <m/>
    <m/>
    <m/>
    <x v="22"/>
    <x v="2"/>
    <s v="Brazil"/>
    <x v="57"/>
    <n v="96.546413275379706"/>
  </r>
  <r>
    <s v="INCREMENTAL"/>
    <s v="Media"/>
    <m/>
    <m/>
    <m/>
    <m/>
    <x v="22"/>
    <x v="3"/>
    <s v="Brazil"/>
    <x v="57"/>
    <n v="145.32966471887201"/>
  </r>
  <r>
    <s v="INCREMENTAL"/>
    <s v="Media"/>
    <m/>
    <m/>
    <m/>
    <m/>
    <x v="23"/>
    <x v="0"/>
    <s v="Brazil"/>
    <x v="57"/>
    <n v="0"/>
  </r>
  <r>
    <s v="INCREMENTAL"/>
    <s v="Media"/>
    <m/>
    <m/>
    <m/>
    <m/>
    <x v="23"/>
    <x v="1"/>
    <s v="Brazil"/>
    <x v="57"/>
    <n v="0"/>
  </r>
  <r>
    <s v="INCREMENTAL"/>
    <s v="Media"/>
    <m/>
    <m/>
    <m/>
    <m/>
    <x v="23"/>
    <x v="2"/>
    <s v="Brazil"/>
    <x v="57"/>
    <n v="0"/>
  </r>
  <r>
    <s v="INCREMENTAL"/>
    <s v="Media"/>
    <m/>
    <m/>
    <m/>
    <m/>
    <x v="23"/>
    <x v="3"/>
    <s v="Brazil"/>
    <x v="57"/>
    <n v="0"/>
  </r>
  <r>
    <s v="INCREMENTAL"/>
    <s v="Media"/>
    <m/>
    <m/>
    <m/>
    <m/>
    <x v="24"/>
    <x v="0"/>
    <s v="Brazil"/>
    <x v="57"/>
    <n v="0"/>
  </r>
  <r>
    <s v="INCREMENTAL"/>
    <s v="Media"/>
    <m/>
    <m/>
    <m/>
    <m/>
    <x v="24"/>
    <x v="1"/>
    <s v="Brazil"/>
    <x v="57"/>
    <n v="3.13008173404581"/>
  </r>
  <r>
    <s v="INCREMENTAL"/>
    <s v="Media"/>
    <m/>
    <m/>
    <m/>
    <m/>
    <x v="24"/>
    <x v="2"/>
    <s v="Brazil"/>
    <x v="57"/>
    <n v="0"/>
  </r>
  <r>
    <s v="INCREMENTAL"/>
    <s v="Media"/>
    <m/>
    <m/>
    <m/>
    <m/>
    <x v="24"/>
    <x v="3"/>
    <s v="Brazil"/>
    <x v="57"/>
    <n v="0"/>
  </r>
  <r>
    <s v="BASE"/>
    <s v="BaseLine"/>
    <m/>
    <m/>
    <m/>
    <m/>
    <x v="25"/>
    <x v="0"/>
    <s v="Brazil"/>
    <x v="57"/>
    <n v="0"/>
  </r>
  <r>
    <s v="BASE"/>
    <s v="BaseLine"/>
    <m/>
    <m/>
    <m/>
    <m/>
    <x v="25"/>
    <x v="1"/>
    <s v="Brazil"/>
    <x v="57"/>
    <n v="0"/>
  </r>
  <r>
    <s v="BASE"/>
    <s v="BaseLine"/>
    <m/>
    <m/>
    <m/>
    <m/>
    <x v="25"/>
    <x v="2"/>
    <s v="Brazil"/>
    <x v="57"/>
    <n v="0"/>
  </r>
  <r>
    <s v="BASE"/>
    <s v="BaseLine"/>
    <m/>
    <m/>
    <m/>
    <m/>
    <x v="25"/>
    <x v="3"/>
    <s v="Brazil"/>
    <x v="57"/>
    <n v="0"/>
  </r>
  <r>
    <s v="BASE"/>
    <s v="BaseLine"/>
    <m/>
    <m/>
    <m/>
    <m/>
    <x v="26"/>
    <x v="0"/>
    <s v="Brazil"/>
    <x v="57"/>
    <n v="0"/>
  </r>
  <r>
    <s v="BASE"/>
    <s v="BaseLine"/>
    <m/>
    <m/>
    <m/>
    <m/>
    <x v="26"/>
    <x v="1"/>
    <s v="Brazil"/>
    <x v="57"/>
    <n v="1775.83680451604"/>
  </r>
  <r>
    <s v="BASE"/>
    <s v="BaseLine"/>
    <m/>
    <m/>
    <m/>
    <m/>
    <x v="26"/>
    <x v="2"/>
    <s v="Brazil"/>
    <x v="57"/>
    <n v="0"/>
  </r>
  <r>
    <s v="BASE"/>
    <s v="BaseLine"/>
    <m/>
    <m/>
    <m/>
    <m/>
    <x v="26"/>
    <x v="3"/>
    <s v="Brazil"/>
    <x v="57"/>
    <n v="0"/>
  </r>
  <r>
    <s v="INCREMENTAL"/>
    <s v="Media"/>
    <m/>
    <m/>
    <m/>
    <m/>
    <x v="27"/>
    <x v="0"/>
    <s v="Brazil"/>
    <x v="57"/>
    <n v="0"/>
  </r>
  <r>
    <s v="INCREMENTAL"/>
    <s v="Media"/>
    <m/>
    <m/>
    <m/>
    <m/>
    <x v="27"/>
    <x v="1"/>
    <s v="Brazil"/>
    <x v="57"/>
    <n v="0"/>
  </r>
  <r>
    <s v="INCREMENTAL"/>
    <s v="Media"/>
    <m/>
    <m/>
    <m/>
    <m/>
    <x v="27"/>
    <x v="2"/>
    <s v="Brazil"/>
    <x v="57"/>
    <n v="0"/>
  </r>
  <r>
    <s v="INCREMENTAL"/>
    <s v="Media"/>
    <m/>
    <m/>
    <m/>
    <m/>
    <x v="27"/>
    <x v="3"/>
    <s v="Brazil"/>
    <x v="57"/>
    <n v="0"/>
  </r>
  <r>
    <s v="INCREMENTAL"/>
    <s v="Media"/>
    <m/>
    <m/>
    <m/>
    <m/>
    <x v="28"/>
    <x v="0"/>
    <s v="Brazil"/>
    <x v="57"/>
    <n v="0"/>
  </r>
  <r>
    <s v="INCREMENTAL"/>
    <s v="Media"/>
    <m/>
    <m/>
    <m/>
    <m/>
    <x v="28"/>
    <x v="1"/>
    <s v="Brazil"/>
    <x v="57"/>
    <n v="0"/>
  </r>
  <r>
    <s v="INCREMENTAL"/>
    <s v="Media"/>
    <m/>
    <m/>
    <m/>
    <m/>
    <x v="28"/>
    <x v="2"/>
    <s v="Brazil"/>
    <x v="57"/>
    <n v="0"/>
  </r>
  <r>
    <s v="INCREMENTAL"/>
    <s v="Media"/>
    <m/>
    <m/>
    <m/>
    <m/>
    <x v="28"/>
    <x v="3"/>
    <s v="Brazil"/>
    <x v="57"/>
    <n v="0"/>
  </r>
  <r>
    <s v="BASE"/>
    <s v="BaseLine"/>
    <m/>
    <m/>
    <m/>
    <m/>
    <x v="29"/>
    <x v="0"/>
    <s v="Brazil"/>
    <x v="57"/>
    <n v="0"/>
  </r>
  <r>
    <s v="BASE"/>
    <s v="BaseLine"/>
    <m/>
    <m/>
    <m/>
    <m/>
    <x v="29"/>
    <x v="1"/>
    <s v="Brazil"/>
    <x v="57"/>
    <n v="798.41843758832294"/>
  </r>
  <r>
    <s v="BASE"/>
    <s v="BaseLine"/>
    <m/>
    <m/>
    <m/>
    <m/>
    <x v="29"/>
    <x v="2"/>
    <s v="Brazil"/>
    <x v="57"/>
    <n v="0"/>
  </r>
  <r>
    <s v="BASE"/>
    <s v="BaseLine"/>
    <m/>
    <m/>
    <m/>
    <m/>
    <x v="29"/>
    <x v="3"/>
    <s v="Brazil"/>
    <x v="57"/>
    <n v="0"/>
  </r>
  <r>
    <s v="BASE"/>
    <s v="BaseLine"/>
    <m/>
    <m/>
    <m/>
    <m/>
    <x v="30"/>
    <x v="0"/>
    <s v="Brazil"/>
    <x v="57"/>
    <n v="0"/>
  </r>
  <r>
    <s v="BASE"/>
    <s v="BaseLine"/>
    <m/>
    <m/>
    <m/>
    <m/>
    <x v="30"/>
    <x v="1"/>
    <s v="Brazil"/>
    <x v="57"/>
    <n v="573.70624099770703"/>
  </r>
  <r>
    <s v="BASE"/>
    <s v="BaseLine"/>
    <m/>
    <m/>
    <m/>
    <m/>
    <x v="30"/>
    <x v="2"/>
    <s v="Brazil"/>
    <x v="57"/>
    <n v="0"/>
  </r>
  <r>
    <s v="BASE"/>
    <s v="BaseLine"/>
    <m/>
    <m/>
    <m/>
    <m/>
    <x v="30"/>
    <x v="3"/>
    <s v="Brazil"/>
    <x v="57"/>
    <n v="0"/>
  </r>
  <r>
    <s v="INCREMENTAL"/>
    <s v="Media"/>
    <m/>
    <m/>
    <m/>
    <m/>
    <x v="31"/>
    <x v="0"/>
    <s v="Brazil"/>
    <x v="57"/>
    <n v="0"/>
  </r>
  <r>
    <s v="INCREMENTAL"/>
    <s v="Media"/>
    <m/>
    <m/>
    <m/>
    <m/>
    <x v="31"/>
    <x v="1"/>
    <s v="Brazil"/>
    <x v="57"/>
    <n v="18.2668056398376"/>
  </r>
  <r>
    <s v="INCREMENTAL"/>
    <s v="Media"/>
    <m/>
    <m/>
    <m/>
    <m/>
    <x v="31"/>
    <x v="2"/>
    <s v="Brazil"/>
    <x v="57"/>
    <n v="0"/>
  </r>
  <r>
    <s v="INCREMENTAL"/>
    <s v="Media"/>
    <m/>
    <m/>
    <m/>
    <m/>
    <x v="31"/>
    <x v="3"/>
    <s v="Brazil"/>
    <x v="57"/>
    <n v="0"/>
  </r>
  <r>
    <m/>
    <m/>
    <m/>
    <m/>
    <m/>
    <m/>
    <x v="32"/>
    <x v="0"/>
    <s v="Brazil"/>
    <x v="57"/>
    <n v="1288.8368238743701"/>
  </r>
  <r>
    <m/>
    <m/>
    <m/>
    <m/>
    <m/>
    <m/>
    <x v="32"/>
    <x v="1"/>
    <s v="Brazil"/>
    <x v="57"/>
    <n v="943.82215052234096"/>
  </r>
  <r>
    <m/>
    <m/>
    <m/>
    <m/>
    <m/>
    <m/>
    <x v="32"/>
    <x v="2"/>
    <s v="Brazil"/>
    <x v="57"/>
    <n v="1761.1350863528301"/>
  </r>
  <r>
    <m/>
    <m/>
    <m/>
    <m/>
    <m/>
    <m/>
    <x v="32"/>
    <x v="3"/>
    <s v="Brazil"/>
    <x v="57"/>
    <n v="932.29799996955103"/>
  </r>
  <r>
    <s v="BASE"/>
    <s v="BaseLine"/>
    <m/>
    <m/>
    <m/>
    <m/>
    <x v="33"/>
    <x v="0"/>
    <s v="Brazil"/>
    <x v="57"/>
    <n v="-94.430931773310604"/>
  </r>
  <r>
    <s v="BASE"/>
    <s v="BaseLine"/>
    <m/>
    <m/>
    <m/>
    <m/>
    <x v="33"/>
    <x v="1"/>
    <s v="Brazil"/>
    <x v="57"/>
    <n v="-257.05311422218301"/>
  </r>
  <r>
    <s v="BASE"/>
    <s v="BaseLine"/>
    <m/>
    <m/>
    <m/>
    <m/>
    <x v="33"/>
    <x v="2"/>
    <s v="Brazil"/>
    <x v="57"/>
    <n v="-128.33163933271399"/>
  </r>
  <r>
    <s v="BASE"/>
    <s v="BaseLine"/>
    <m/>
    <m/>
    <m/>
    <m/>
    <x v="33"/>
    <x v="3"/>
    <s v="Brazil"/>
    <x v="57"/>
    <n v="-80.154402800088704"/>
  </r>
  <r>
    <s v="BASE"/>
    <s v="BaseLine"/>
    <m/>
    <m/>
    <m/>
    <m/>
    <x v="34"/>
    <x v="0"/>
    <s v="Brazil"/>
    <x v="57"/>
    <n v="0"/>
  </r>
  <r>
    <s v="BASE"/>
    <s v="BaseLine"/>
    <m/>
    <m/>
    <m/>
    <m/>
    <x v="34"/>
    <x v="1"/>
    <s v="Brazil"/>
    <x v="57"/>
    <n v="0"/>
  </r>
  <r>
    <s v="BASE"/>
    <s v="BaseLine"/>
    <m/>
    <m/>
    <m/>
    <m/>
    <x v="34"/>
    <x v="2"/>
    <s v="Brazil"/>
    <x v="57"/>
    <n v="0"/>
  </r>
  <r>
    <s v="BASE"/>
    <s v="BaseLine"/>
    <m/>
    <m/>
    <m/>
    <m/>
    <x v="34"/>
    <x v="3"/>
    <s v="Brazil"/>
    <x v="57"/>
    <n v="0"/>
  </r>
  <r>
    <s v="BASE"/>
    <s v="BaseLine"/>
    <s v="NY"/>
    <m/>
    <m/>
    <m/>
    <x v="35"/>
    <x v="0"/>
    <s v="Brazil"/>
    <x v="57"/>
    <n v="0"/>
  </r>
  <r>
    <s v="BASE"/>
    <s v="BaseLine"/>
    <s v="NY"/>
    <m/>
    <m/>
    <m/>
    <x v="35"/>
    <x v="1"/>
    <s v="Brazil"/>
    <x v="57"/>
    <n v="0"/>
  </r>
  <r>
    <s v="BASE"/>
    <s v="BaseLine"/>
    <s v="NY"/>
    <m/>
    <m/>
    <m/>
    <x v="35"/>
    <x v="2"/>
    <s v="Brazil"/>
    <x v="57"/>
    <n v="0"/>
  </r>
  <r>
    <s v="BASE"/>
    <s v="BaseLine"/>
    <s v="NY"/>
    <m/>
    <m/>
    <m/>
    <x v="35"/>
    <x v="3"/>
    <s v="Brazil"/>
    <x v="57"/>
    <n v="0"/>
  </r>
  <r>
    <s v="BASE"/>
    <s v="BaseLine"/>
    <s v="PL_Dummy"/>
    <m/>
    <m/>
    <m/>
    <x v="36"/>
    <x v="0"/>
    <s v="Brazil"/>
    <x v="57"/>
    <n v="0"/>
  </r>
  <r>
    <s v="BASE"/>
    <s v="BaseLine"/>
    <s v="PL_Dummy"/>
    <m/>
    <m/>
    <m/>
    <x v="36"/>
    <x v="1"/>
    <s v="Brazil"/>
    <x v="57"/>
    <n v="0"/>
  </r>
  <r>
    <s v="BASE"/>
    <s v="BaseLine"/>
    <s v="PL_Dummy"/>
    <m/>
    <m/>
    <m/>
    <x v="36"/>
    <x v="2"/>
    <s v="Brazil"/>
    <x v="57"/>
    <n v="0"/>
  </r>
  <r>
    <s v="BASE"/>
    <s v="BaseLine"/>
    <s v="PL_Dummy"/>
    <m/>
    <m/>
    <m/>
    <x v="36"/>
    <x v="3"/>
    <s v="Brazil"/>
    <x v="57"/>
    <n v="0"/>
  </r>
  <r>
    <s v="BASE"/>
    <s v="BaseLine"/>
    <s v="PL_Dummy"/>
    <m/>
    <m/>
    <m/>
    <x v="37"/>
    <x v="0"/>
    <s v="Brazil"/>
    <x v="57"/>
    <n v="0"/>
  </r>
  <r>
    <s v="BASE"/>
    <s v="BaseLine"/>
    <s v="PL_Dummy"/>
    <m/>
    <m/>
    <m/>
    <x v="37"/>
    <x v="1"/>
    <s v="Brazil"/>
    <x v="57"/>
    <n v="0"/>
  </r>
  <r>
    <s v="BASE"/>
    <s v="BaseLine"/>
    <s v="PL_Dummy"/>
    <m/>
    <m/>
    <m/>
    <x v="37"/>
    <x v="2"/>
    <s v="Brazil"/>
    <x v="57"/>
    <n v="0"/>
  </r>
  <r>
    <s v="BASE"/>
    <s v="BaseLine"/>
    <s v="PL_Dummy"/>
    <m/>
    <m/>
    <m/>
    <x v="37"/>
    <x v="3"/>
    <s v="Brazil"/>
    <x v="57"/>
    <n v="0"/>
  </r>
  <r>
    <s v="BASE"/>
    <s v="BaseLine"/>
    <m/>
    <m/>
    <m/>
    <m/>
    <x v="38"/>
    <x v="0"/>
    <s v="Brazil"/>
    <x v="57"/>
    <n v="0"/>
  </r>
  <r>
    <s v="BASE"/>
    <s v="BaseLine"/>
    <m/>
    <m/>
    <m/>
    <m/>
    <x v="38"/>
    <x v="1"/>
    <s v="Brazil"/>
    <x v="57"/>
    <n v="0"/>
  </r>
  <r>
    <s v="BASE"/>
    <s v="BaseLine"/>
    <m/>
    <m/>
    <m/>
    <m/>
    <x v="38"/>
    <x v="2"/>
    <s v="Brazil"/>
    <x v="57"/>
    <n v="0"/>
  </r>
  <r>
    <s v="BASE"/>
    <s v="BaseLine"/>
    <m/>
    <m/>
    <m/>
    <m/>
    <x v="38"/>
    <x v="3"/>
    <s v="Brazil"/>
    <x v="57"/>
    <n v="0"/>
  </r>
  <r>
    <s v="BASE"/>
    <s v="BaseLine"/>
    <m/>
    <m/>
    <m/>
    <m/>
    <x v="39"/>
    <x v="0"/>
    <s v="Brazil"/>
    <x v="57"/>
    <n v="0"/>
  </r>
  <r>
    <s v="BASE"/>
    <s v="BaseLine"/>
    <m/>
    <m/>
    <m/>
    <m/>
    <x v="39"/>
    <x v="1"/>
    <s v="Brazil"/>
    <x v="57"/>
    <n v="0"/>
  </r>
  <r>
    <s v="BASE"/>
    <s v="BaseLine"/>
    <m/>
    <m/>
    <m/>
    <m/>
    <x v="39"/>
    <x v="2"/>
    <s v="Brazil"/>
    <x v="57"/>
    <n v="0"/>
  </r>
  <r>
    <s v="BASE"/>
    <s v="BaseLine"/>
    <m/>
    <m/>
    <m/>
    <m/>
    <x v="39"/>
    <x v="3"/>
    <s v="Brazil"/>
    <x v="57"/>
    <n v="0"/>
  </r>
  <r>
    <s v="BASE"/>
    <s v="BaseLine"/>
    <s v="PL_Dummy"/>
    <m/>
    <m/>
    <m/>
    <x v="40"/>
    <x v="0"/>
    <s v="Brazil"/>
    <x v="57"/>
    <n v="0"/>
  </r>
  <r>
    <s v="BASE"/>
    <s v="BaseLine"/>
    <s v="PL_Dummy"/>
    <m/>
    <m/>
    <m/>
    <x v="40"/>
    <x v="1"/>
    <s v="Brazil"/>
    <x v="57"/>
    <n v="0"/>
  </r>
  <r>
    <s v="BASE"/>
    <s v="BaseLine"/>
    <s v="PL_Dummy"/>
    <m/>
    <m/>
    <m/>
    <x v="40"/>
    <x v="2"/>
    <s v="Brazil"/>
    <x v="57"/>
    <n v="0"/>
  </r>
  <r>
    <s v="BASE"/>
    <s v="BaseLine"/>
    <s v="PL_Dummy"/>
    <m/>
    <m/>
    <m/>
    <x v="40"/>
    <x v="3"/>
    <s v="Brazil"/>
    <x v="57"/>
    <n v="0"/>
  </r>
  <r>
    <s v="BASE"/>
    <s v="BaseLine"/>
    <m/>
    <m/>
    <m/>
    <m/>
    <x v="41"/>
    <x v="0"/>
    <s v="Brazil"/>
    <x v="57"/>
    <n v="0"/>
  </r>
  <r>
    <s v="BASE"/>
    <s v="BaseLine"/>
    <m/>
    <m/>
    <m/>
    <m/>
    <x v="41"/>
    <x v="1"/>
    <s v="Brazil"/>
    <x v="57"/>
    <n v="0"/>
  </r>
  <r>
    <s v="BASE"/>
    <s v="BaseLine"/>
    <m/>
    <m/>
    <m/>
    <m/>
    <x v="41"/>
    <x v="2"/>
    <s v="Brazil"/>
    <x v="57"/>
    <n v="4251.3825878765201"/>
  </r>
  <r>
    <s v="BASE"/>
    <s v="BaseLine"/>
    <m/>
    <m/>
    <m/>
    <m/>
    <x v="41"/>
    <x v="3"/>
    <s v="Brazil"/>
    <x v="57"/>
    <n v="0"/>
  </r>
  <r>
    <s v="BASE"/>
    <s v="BaseLine"/>
    <m/>
    <m/>
    <m/>
    <m/>
    <x v="42"/>
    <x v="0"/>
    <s v="Brazil"/>
    <x v="57"/>
    <n v="0"/>
  </r>
  <r>
    <s v="BASE"/>
    <s v="BaseLine"/>
    <m/>
    <m/>
    <m/>
    <m/>
    <x v="42"/>
    <x v="1"/>
    <s v="Brazil"/>
    <x v="57"/>
    <n v="0"/>
  </r>
  <r>
    <s v="BASE"/>
    <s v="BaseLine"/>
    <m/>
    <m/>
    <m/>
    <m/>
    <x v="42"/>
    <x v="2"/>
    <s v="Brazil"/>
    <x v="57"/>
    <n v="0"/>
  </r>
  <r>
    <s v="BASE"/>
    <s v="BaseLine"/>
    <m/>
    <m/>
    <m/>
    <m/>
    <x v="42"/>
    <x v="3"/>
    <s v="Brazil"/>
    <x v="57"/>
    <n v="0"/>
  </r>
  <r>
    <s v="BASE"/>
    <s v="BaseLine"/>
    <m/>
    <m/>
    <m/>
    <m/>
    <x v="43"/>
    <x v="0"/>
    <s v="Brazil"/>
    <x v="57"/>
    <n v="0"/>
  </r>
  <r>
    <s v="BASE"/>
    <s v="BaseLine"/>
    <m/>
    <m/>
    <m/>
    <m/>
    <x v="43"/>
    <x v="1"/>
    <s v="Brazil"/>
    <x v="57"/>
    <n v="0"/>
  </r>
  <r>
    <s v="BASE"/>
    <s v="BaseLine"/>
    <m/>
    <m/>
    <m/>
    <m/>
    <x v="43"/>
    <x v="2"/>
    <s v="Brazil"/>
    <x v="57"/>
    <n v="3644.6772697004899"/>
  </r>
  <r>
    <s v="BASE"/>
    <s v="BaseLine"/>
    <m/>
    <m/>
    <m/>
    <m/>
    <x v="43"/>
    <x v="3"/>
    <s v="Brazil"/>
    <x v="57"/>
    <n v="0"/>
  </r>
  <r>
    <s v="INCREMENTAL"/>
    <s v="Media"/>
    <m/>
    <m/>
    <m/>
    <m/>
    <x v="44"/>
    <x v="0"/>
    <s v="Brazil"/>
    <x v="57"/>
    <n v="0"/>
  </r>
  <r>
    <s v="INCREMENTAL"/>
    <s v="Media"/>
    <m/>
    <m/>
    <m/>
    <m/>
    <x v="44"/>
    <x v="1"/>
    <s v="Brazil"/>
    <x v="57"/>
    <n v="0"/>
  </r>
  <r>
    <s v="INCREMENTAL"/>
    <s v="Media"/>
    <m/>
    <m/>
    <m/>
    <m/>
    <x v="44"/>
    <x v="2"/>
    <s v="Brazil"/>
    <x v="57"/>
    <n v="0"/>
  </r>
  <r>
    <s v="INCREMENTAL"/>
    <s v="Media"/>
    <m/>
    <m/>
    <m/>
    <m/>
    <x v="44"/>
    <x v="3"/>
    <s v="Brazil"/>
    <x v="57"/>
    <n v="0"/>
  </r>
  <r>
    <s v="INCREMENTAL"/>
    <s v="Media"/>
    <m/>
    <m/>
    <m/>
    <m/>
    <x v="45"/>
    <x v="0"/>
    <s v="Brazil"/>
    <x v="57"/>
    <n v="0"/>
  </r>
  <r>
    <s v="INCREMENTAL"/>
    <s v="Media"/>
    <m/>
    <m/>
    <m/>
    <m/>
    <x v="45"/>
    <x v="1"/>
    <s v="Brazil"/>
    <x v="57"/>
    <n v="0"/>
  </r>
  <r>
    <s v="INCREMENTAL"/>
    <s v="Media"/>
    <m/>
    <m/>
    <m/>
    <m/>
    <x v="45"/>
    <x v="2"/>
    <s v="Brazil"/>
    <x v="57"/>
    <n v="0"/>
  </r>
  <r>
    <s v="INCREMENTAL"/>
    <s v="Media"/>
    <m/>
    <m/>
    <m/>
    <m/>
    <x v="45"/>
    <x v="3"/>
    <s v="Brazil"/>
    <x v="57"/>
    <n v="0"/>
  </r>
  <r>
    <s v="BASE"/>
    <s v="BaseLine"/>
    <m/>
    <m/>
    <m/>
    <m/>
    <x v="46"/>
    <x v="0"/>
    <s v="Brazil"/>
    <x v="57"/>
    <n v="0"/>
  </r>
  <r>
    <s v="BASE"/>
    <s v="BaseLine"/>
    <m/>
    <m/>
    <m/>
    <m/>
    <x v="46"/>
    <x v="1"/>
    <s v="Brazil"/>
    <x v="57"/>
    <n v="0"/>
  </r>
  <r>
    <s v="BASE"/>
    <s v="BaseLine"/>
    <m/>
    <m/>
    <m/>
    <m/>
    <x v="46"/>
    <x v="2"/>
    <s v="Brazil"/>
    <x v="57"/>
    <n v="0"/>
  </r>
  <r>
    <s v="BASE"/>
    <s v="BaseLine"/>
    <m/>
    <m/>
    <m/>
    <m/>
    <x v="46"/>
    <x v="3"/>
    <s v="Brazil"/>
    <x v="57"/>
    <n v="0"/>
  </r>
  <r>
    <s v="INCREMENTAL"/>
    <s v="Media"/>
    <m/>
    <m/>
    <m/>
    <m/>
    <x v="47"/>
    <x v="0"/>
    <s v="Brazil"/>
    <x v="57"/>
    <n v="0"/>
  </r>
  <r>
    <s v="INCREMENTAL"/>
    <s v="Media"/>
    <m/>
    <m/>
    <m/>
    <m/>
    <x v="47"/>
    <x v="1"/>
    <s v="Brazil"/>
    <x v="57"/>
    <n v="0"/>
  </r>
  <r>
    <s v="INCREMENTAL"/>
    <s v="Media"/>
    <m/>
    <m/>
    <m/>
    <m/>
    <x v="47"/>
    <x v="2"/>
    <s v="Brazil"/>
    <x v="57"/>
    <n v="0"/>
  </r>
  <r>
    <s v="INCREMENTAL"/>
    <s v="Media"/>
    <m/>
    <m/>
    <m/>
    <m/>
    <x v="47"/>
    <x v="3"/>
    <s v="Brazil"/>
    <x v="57"/>
    <n v="0"/>
  </r>
  <r>
    <s v="INCREMENTAL"/>
    <s v="Media"/>
    <m/>
    <m/>
    <m/>
    <m/>
    <x v="48"/>
    <x v="0"/>
    <s v="Brazil"/>
    <x v="57"/>
    <n v="0"/>
  </r>
  <r>
    <s v="INCREMENTAL"/>
    <s v="Media"/>
    <m/>
    <m/>
    <m/>
    <m/>
    <x v="48"/>
    <x v="1"/>
    <s v="Brazil"/>
    <x v="57"/>
    <n v="0"/>
  </r>
  <r>
    <s v="INCREMENTAL"/>
    <s v="Media"/>
    <m/>
    <m/>
    <m/>
    <m/>
    <x v="48"/>
    <x v="2"/>
    <s v="Brazil"/>
    <x v="57"/>
    <n v="0"/>
  </r>
  <r>
    <s v="INCREMENTAL"/>
    <s v="Media"/>
    <m/>
    <m/>
    <m/>
    <m/>
    <x v="48"/>
    <x v="3"/>
    <s v="Brazil"/>
    <x v="57"/>
    <n v="0"/>
  </r>
  <r>
    <s v="INCREMENTAL"/>
    <s v="Media"/>
    <m/>
    <m/>
    <m/>
    <m/>
    <x v="49"/>
    <x v="0"/>
    <s v="Brazil"/>
    <x v="57"/>
    <n v="0"/>
  </r>
  <r>
    <s v="INCREMENTAL"/>
    <s v="Media"/>
    <m/>
    <m/>
    <m/>
    <m/>
    <x v="49"/>
    <x v="1"/>
    <s v="Brazil"/>
    <x v="57"/>
    <n v="0"/>
  </r>
  <r>
    <s v="INCREMENTAL"/>
    <s v="Media"/>
    <m/>
    <m/>
    <m/>
    <m/>
    <x v="49"/>
    <x v="2"/>
    <s v="Brazil"/>
    <x v="57"/>
    <n v="0"/>
  </r>
  <r>
    <s v="INCREMENTAL"/>
    <s v="Media"/>
    <m/>
    <m/>
    <m/>
    <m/>
    <x v="49"/>
    <x v="3"/>
    <s v="Brazil"/>
    <x v="57"/>
    <n v="0"/>
  </r>
  <r>
    <s v="BASE"/>
    <s v="BaseLine"/>
    <m/>
    <m/>
    <m/>
    <m/>
    <x v="50"/>
    <x v="0"/>
    <s v="Brazil"/>
    <x v="57"/>
    <n v="0"/>
  </r>
  <r>
    <s v="BASE"/>
    <s v="BaseLine"/>
    <m/>
    <m/>
    <m/>
    <m/>
    <x v="50"/>
    <x v="1"/>
    <s v="Brazil"/>
    <x v="57"/>
    <n v="0"/>
  </r>
  <r>
    <s v="BASE"/>
    <s v="BaseLine"/>
    <m/>
    <m/>
    <m/>
    <m/>
    <x v="50"/>
    <x v="2"/>
    <s v="Brazil"/>
    <x v="57"/>
    <n v="0"/>
  </r>
  <r>
    <s v="BASE"/>
    <s v="BaseLine"/>
    <m/>
    <m/>
    <m/>
    <m/>
    <x v="50"/>
    <x v="3"/>
    <s v="Brazil"/>
    <x v="57"/>
    <n v="81.988864101723195"/>
  </r>
  <r>
    <s v="BASE"/>
    <s v="BaseLine"/>
    <m/>
    <m/>
    <m/>
    <m/>
    <x v="51"/>
    <x v="0"/>
    <s v="Brazil"/>
    <x v="57"/>
    <n v="0"/>
  </r>
  <r>
    <s v="BASE"/>
    <s v="BaseLine"/>
    <m/>
    <m/>
    <m/>
    <m/>
    <x v="51"/>
    <x v="1"/>
    <s v="Brazil"/>
    <x v="57"/>
    <n v="0"/>
  </r>
  <r>
    <s v="BASE"/>
    <s v="BaseLine"/>
    <m/>
    <m/>
    <m/>
    <m/>
    <x v="51"/>
    <x v="2"/>
    <s v="Brazil"/>
    <x v="57"/>
    <n v="0"/>
  </r>
  <r>
    <s v="BASE"/>
    <s v="BaseLine"/>
    <m/>
    <m/>
    <m/>
    <m/>
    <x v="51"/>
    <x v="3"/>
    <s v="Brazil"/>
    <x v="57"/>
    <n v="1358.1826483508701"/>
  </r>
  <r>
    <s v="INCREMENTAL"/>
    <s v="Media"/>
    <m/>
    <m/>
    <m/>
    <m/>
    <x v="52"/>
    <x v="0"/>
    <s v="Brazil"/>
    <x v="57"/>
    <n v="0"/>
  </r>
  <r>
    <s v="INCREMENTAL"/>
    <s v="Media"/>
    <m/>
    <m/>
    <m/>
    <m/>
    <x v="52"/>
    <x v="1"/>
    <s v="Brazil"/>
    <x v="57"/>
    <n v="0"/>
  </r>
  <r>
    <s v="INCREMENTAL"/>
    <s v="Media"/>
    <m/>
    <m/>
    <m/>
    <m/>
    <x v="52"/>
    <x v="2"/>
    <s v="Brazil"/>
    <x v="57"/>
    <n v="0"/>
  </r>
  <r>
    <s v="INCREMENTAL"/>
    <s v="Media"/>
    <m/>
    <m/>
    <m/>
    <m/>
    <x v="52"/>
    <x v="3"/>
    <s v="Brazil"/>
    <x v="57"/>
    <n v="0"/>
  </r>
  <r>
    <s v="BASE"/>
    <s v="BaseLine"/>
    <m/>
    <m/>
    <m/>
    <m/>
    <x v="53"/>
    <x v="0"/>
    <s v="Brazil"/>
    <x v="57"/>
    <n v="-106.896217564167"/>
  </r>
  <r>
    <s v="BASE"/>
    <s v="BaseLine"/>
    <m/>
    <m/>
    <m/>
    <m/>
    <x v="53"/>
    <x v="1"/>
    <s v="Brazil"/>
    <x v="57"/>
    <n v="-78.280676091196398"/>
  </r>
  <r>
    <s v="BASE"/>
    <s v="BaseLine"/>
    <m/>
    <m/>
    <m/>
    <m/>
    <x v="53"/>
    <x v="2"/>
    <s v="Brazil"/>
    <x v="57"/>
    <n v="-146.06866894502201"/>
  </r>
  <r>
    <s v="BASE"/>
    <s v="BaseLine"/>
    <m/>
    <m/>
    <m/>
    <m/>
    <x v="53"/>
    <x v="3"/>
    <s v="Brazil"/>
    <x v="57"/>
    <n v="-77.324862227164999"/>
  </r>
  <r>
    <s v="BASE"/>
    <s v="BaseLine"/>
    <m/>
    <m/>
    <m/>
    <m/>
    <x v="54"/>
    <x v="0"/>
    <s v="Brazil"/>
    <x v="57"/>
    <n v="-519.49159087577095"/>
  </r>
  <r>
    <s v="BASE"/>
    <s v="BaseLine"/>
    <m/>
    <m/>
    <m/>
    <m/>
    <x v="54"/>
    <x v="1"/>
    <s v="Brazil"/>
    <x v="57"/>
    <n v="-2592.98696318766"/>
  </r>
  <r>
    <s v="BASE"/>
    <s v="BaseLine"/>
    <m/>
    <m/>
    <m/>
    <m/>
    <x v="54"/>
    <x v="2"/>
    <s v="Brazil"/>
    <x v="57"/>
    <n v="-2814.2435380745101"/>
  </r>
  <r>
    <s v="BASE"/>
    <s v="BaseLine"/>
    <m/>
    <m/>
    <m/>
    <m/>
    <x v="54"/>
    <x v="3"/>
    <s v="Brazil"/>
    <x v="57"/>
    <n v="-501.66823646013302"/>
  </r>
  <r>
    <s v="INCREMENTAL"/>
    <s v="Media"/>
    <m/>
    <m/>
    <m/>
    <m/>
    <x v="0"/>
    <x v="0"/>
    <s v="Brazil"/>
    <x v="58"/>
    <n v="0"/>
  </r>
  <r>
    <s v="INCREMENTAL"/>
    <s v="Media"/>
    <m/>
    <m/>
    <m/>
    <m/>
    <x v="0"/>
    <x v="1"/>
    <s v="Brazil"/>
    <x v="58"/>
    <n v="0"/>
  </r>
  <r>
    <s v="INCREMENTAL"/>
    <s v="Media"/>
    <m/>
    <m/>
    <m/>
    <m/>
    <x v="0"/>
    <x v="2"/>
    <s v="Brazil"/>
    <x v="58"/>
    <n v="0"/>
  </r>
  <r>
    <s v="INCREMENTAL"/>
    <s v="Media"/>
    <m/>
    <m/>
    <m/>
    <m/>
    <x v="0"/>
    <x v="3"/>
    <s v="Brazil"/>
    <x v="58"/>
    <n v="0"/>
  </r>
  <r>
    <s v="INCREMENTAL"/>
    <s v="Media"/>
    <m/>
    <m/>
    <m/>
    <m/>
    <x v="1"/>
    <x v="0"/>
    <s v="Brazil"/>
    <x v="58"/>
    <n v="0"/>
  </r>
  <r>
    <s v="INCREMENTAL"/>
    <s v="Media"/>
    <m/>
    <m/>
    <m/>
    <m/>
    <x v="1"/>
    <x v="1"/>
    <s v="Brazil"/>
    <x v="58"/>
    <n v="0"/>
  </r>
  <r>
    <s v="INCREMENTAL"/>
    <s v="Media"/>
    <m/>
    <m/>
    <m/>
    <m/>
    <x v="1"/>
    <x v="2"/>
    <s v="Brazil"/>
    <x v="58"/>
    <n v="0"/>
  </r>
  <r>
    <s v="INCREMENTAL"/>
    <s v="Media"/>
    <m/>
    <m/>
    <m/>
    <m/>
    <x v="1"/>
    <x v="3"/>
    <s v="Brazil"/>
    <x v="58"/>
    <n v="0"/>
  </r>
  <r>
    <s v="INCREMENTAL"/>
    <s v="Media"/>
    <m/>
    <m/>
    <m/>
    <m/>
    <x v="2"/>
    <x v="0"/>
    <s v="Brazil"/>
    <x v="58"/>
    <n v="0"/>
  </r>
  <r>
    <s v="INCREMENTAL"/>
    <s v="Media"/>
    <m/>
    <m/>
    <m/>
    <m/>
    <x v="2"/>
    <x v="1"/>
    <s v="Brazil"/>
    <x v="58"/>
    <n v="0"/>
  </r>
  <r>
    <s v="INCREMENTAL"/>
    <s v="Media"/>
    <m/>
    <m/>
    <m/>
    <m/>
    <x v="2"/>
    <x v="2"/>
    <s v="Brazil"/>
    <x v="58"/>
    <n v="0"/>
  </r>
  <r>
    <s v="INCREMENTAL"/>
    <s v="Media"/>
    <m/>
    <m/>
    <m/>
    <m/>
    <x v="2"/>
    <x v="3"/>
    <s v="Brazil"/>
    <x v="58"/>
    <n v="0"/>
  </r>
  <r>
    <s v="BASE"/>
    <s v="BaseLine"/>
    <m/>
    <m/>
    <m/>
    <m/>
    <x v="3"/>
    <x v="0"/>
    <s v="Brazil"/>
    <x v="58"/>
    <n v="0"/>
  </r>
  <r>
    <s v="BASE"/>
    <s v="BaseLine"/>
    <m/>
    <m/>
    <m/>
    <m/>
    <x v="3"/>
    <x v="1"/>
    <s v="Brazil"/>
    <x v="58"/>
    <n v="0"/>
  </r>
  <r>
    <s v="BASE"/>
    <s v="BaseLine"/>
    <m/>
    <m/>
    <m/>
    <m/>
    <x v="3"/>
    <x v="2"/>
    <s v="Brazil"/>
    <x v="58"/>
    <n v="0"/>
  </r>
  <r>
    <s v="BASE"/>
    <s v="BaseLine"/>
    <m/>
    <m/>
    <m/>
    <m/>
    <x v="3"/>
    <x v="3"/>
    <s v="Brazil"/>
    <x v="58"/>
    <n v="0"/>
  </r>
  <r>
    <s v="BASE"/>
    <s v="BaseLine"/>
    <m/>
    <m/>
    <m/>
    <m/>
    <x v="4"/>
    <x v="0"/>
    <s v="Brazil"/>
    <x v="58"/>
    <n v="0"/>
  </r>
  <r>
    <s v="BASE"/>
    <s v="BaseLine"/>
    <m/>
    <m/>
    <m/>
    <m/>
    <x v="4"/>
    <x v="1"/>
    <s v="Brazil"/>
    <x v="58"/>
    <n v="0"/>
  </r>
  <r>
    <s v="BASE"/>
    <s v="BaseLine"/>
    <m/>
    <m/>
    <m/>
    <m/>
    <x v="4"/>
    <x v="2"/>
    <s v="Brazil"/>
    <x v="58"/>
    <n v="0"/>
  </r>
  <r>
    <s v="BASE"/>
    <s v="BaseLine"/>
    <m/>
    <m/>
    <m/>
    <m/>
    <x v="4"/>
    <x v="3"/>
    <s v="Brazil"/>
    <x v="58"/>
    <n v="0"/>
  </r>
  <r>
    <s v="BASE"/>
    <s v="BaseLine"/>
    <m/>
    <m/>
    <m/>
    <m/>
    <x v="5"/>
    <x v="0"/>
    <s v="Brazil"/>
    <x v="58"/>
    <n v="0"/>
  </r>
  <r>
    <s v="BASE"/>
    <s v="BaseLine"/>
    <m/>
    <m/>
    <m/>
    <m/>
    <x v="5"/>
    <x v="1"/>
    <s v="Brazil"/>
    <x v="58"/>
    <n v="0"/>
  </r>
  <r>
    <s v="BASE"/>
    <s v="BaseLine"/>
    <m/>
    <m/>
    <m/>
    <m/>
    <x v="5"/>
    <x v="2"/>
    <s v="Brazil"/>
    <x v="58"/>
    <n v="0"/>
  </r>
  <r>
    <s v="BASE"/>
    <s v="BaseLine"/>
    <m/>
    <m/>
    <m/>
    <m/>
    <x v="5"/>
    <x v="3"/>
    <s v="Brazil"/>
    <x v="58"/>
    <n v="0"/>
  </r>
  <r>
    <s v="BASE"/>
    <s v="BaseLine"/>
    <m/>
    <m/>
    <m/>
    <m/>
    <x v="6"/>
    <x v="0"/>
    <s v="Brazil"/>
    <x v="58"/>
    <n v="0"/>
  </r>
  <r>
    <s v="BASE"/>
    <s v="BaseLine"/>
    <m/>
    <m/>
    <m/>
    <m/>
    <x v="6"/>
    <x v="1"/>
    <s v="Brazil"/>
    <x v="58"/>
    <n v="0"/>
  </r>
  <r>
    <s v="BASE"/>
    <s v="BaseLine"/>
    <m/>
    <m/>
    <m/>
    <m/>
    <x v="6"/>
    <x v="2"/>
    <s v="Brazil"/>
    <x v="58"/>
    <n v="0"/>
  </r>
  <r>
    <s v="BASE"/>
    <s v="BaseLine"/>
    <m/>
    <m/>
    <m/>
    <m/>
    <x v="6"/>
    <x v="3"/>
    <s v="Brazil"/>
    <x v="58"/>
    <n v="0"/>
  </r>
  <r>
    <s v="BASE"/>
    <s v="BaseLine"/>
    <m/>
    <m/>
    <m/>
    <m/>
    <x v="7"/>
    <x v="0"/>
    <s v="Brazil"/>
    <x v="58"/>
    <n v="0"/>
  </r>
  <r>
    <s v="BASE"/>
    <s v="BaseLine"/>
    <m/>
    <m/>
    <m/>
    <m/>
    <x v="7"/>
    <x v="1"/>
    <s v="Brazil"/>
    <x v="58"/>
    <n v="0"/>
  </r>
  <r>
    <s v="BASE"/>
    <s v="BaseLine"/>
    <m/>
    <m/>
    <m/>
    <m/>
    <x v="7"/>
    <x v="2"/>
    <s v="Brazil"/>
    <x v="58"/>
    <n v="0"/>
  </r>
  <r>
    <s v="BASE"/>
    <s v="BaseLine"/>
    <m/>
    <m/>
    <m/>
    <m/>
    <x v="7"/>
    <x v="3"/>
    <s v="Brazil"/>
    <x v="58"/>
    <n v="0"/>
  </r>
  <r>
    <s v="BASE"/>
    <s v="BaseLine"/>
    <m/>
    <m/>
    <m/>
    <m/>
    <x v="8"/>
    <x v="0"/>
    <s v="Brazil"/>
    <x v="58"/>
    <n v="1452.5792650081601"/>
  </r>
  <r>
    <s v="BASE"/>
    <s v="BaseLine"/>
    <m/>
    <m/>
    <m/>
    <m/>
    <x v="8"/>
    <x v="1"/>
    <s v="Brazil"/>
    <x v="58"/>
    <n v="0"/>
  </r>
  <r>
    <s v="BASE"/>
    <s v="BaseLine"/>
    <m/>
    <m/>
    <m/>
    <m/>
    <x v="8"/>
    <x v="2"/>
    <s v="Brazil"/>
    <x v="58"/>
    <n v="0"/>
  </r>
  <r>
    <s v="BASE"/>
    <s v="BaseLine"/>
    <m/>
    <m/>
    <m/>
    <m/>
    <x v="8"/>
    <x v="3"/>
    <s v="Brazil"/>
    <x v="58"/>
    <n v="0"/>
  </r>
  <r>
    <s v="INCREMENTAL"/>
    <s v="Media"/>
    <m/>
    <m/>
    <m/>
    <m/>
    <x v="9"/>
    <x v="0"/>
    <s v="Brazil"/>
    <x v="58"/>
    <n v="0"/>
  </r>
  <r>
    <s v="INCREMENTAL"/>
    <s v="Media"/>
    <m/>
    <m/>
    <m/>
    <m/>
    <x v="9"/>
    <x v="1"/>
    <s v="Brazil"/>
    <x v="58"/>
    <n v="0"/>
  </r>
  <r>
    <s v="INCREMENTAL"/>
    <s v="Media"/>
    <m/>
    <m/>
    <m/>
    <m/>
    <x v="9"/>
    <x v="2"/>
    <s v="Brazil"/>
    <x v="58"/>
    <n v="0"/>
  </r>
  <r>
    <s v="INCREMENTAL"/>
    <s v="Media"/>
    <m/>
    <m/>
    <m/>
    <m/>
    <x v="9"/>
    <x v="3"/>
    <s v="Brazil"/>
    <x v="58"/>
    <n v="0"/>
  </r>
  <r>
    <s v="BASE"/>
    <s v="Price"/>
    <m/>
    <m/>
    <m/>
    <m/>
    <x v="10"/>
    <x v="0"/>
    <s v="Brazil"/>
    <x v="58"/>
    <n v="0"/>
  </r>
  <r>
    <s v="BASE"/>
    <s v="Price"/>
    <m/>
    <m/>
    <m/>
    <m/>
    <x v="10"/>
    <x v="1"/>
    <s v="Brazil"/>
    <x v="58"/>
    <n v="0"/>
  </r>
  <r>
    <s v="BASE"/>
    <s v="Price"/>
    <m/>
    <m/>
    <m/>
    <m/>
    <x v="10"/>
    <x v="2"/>
    <s v="Brazil"/>
    <x v="58"/>
    <n v="0"/>
  </r>
  <r>
    <s v="BASE"/>
    <s v="Price"/>
    <m/>
    <m/>
    <m/>
    <m/>
    <x v="10"/>
    <x v="3"/>
    <s v="Brazil"/>
    <x v="58"/>
    <n v="0"/>
  </r>
  <r>
    <s v="BASE"/>
    <s v="Price"/>
    <m/>
    <m/>
    <m/>
    <m/>
    <x v="11"/>
    <x v="0"/>
    <s v="Brazil"/>
    <x v="58"/>
    <n v="-741.81043315252805"/>
  </r>
  <r>
    <s v="BASE"/>
    <s v="Price"/>
    <m/>
    <m/>
    <m/>
    <m/>
    <x v="11"/>
    <x v="1"/>
    <s v="Brazil"/>
    <x v="58"/>
    <n v="0"/>
  </r>
  <r>
    <s v="BASE"/>
    <s v="Price"/>
    <m/>
    <m/>
    <m/>
    <m/>
    <x v="11"/>
    <x v="2"/>
    <s v="Brazil"/>
    <x v="58"/>
    <n v="0"/>
  </r>
  <r>
    <s v="BASE"/>
    <s v="Price"/>
    <m/>
    <m/>
    <m/>
    <m/>
    <x v="11"/>
    <x v="3"/>
    <s v="Brazil"/>
    <x v="58"/>
    <n v="-838.67525096485599"/>
  </r>
  <r>
    <s v="BASE"/>
    <s v="BaseLine"/>
    <m/>
    <m/>
    <m/>
    <m/>
    <x v="12"/>
    <x v="0"/>
    <s v="Brazil"/>
    <x v="58"/>
    <n v="396.40996343338202"/>
  </r>
  <r>
    <s v="BASE"/>
    <s v="BaseLine"/>
    <m/>
    <m/>
    <m/>
    <m/>
    <x v="12"/>
    <x v="1"/>
    <s v="Brazil"/>
    <x v="58"/>
    <n v="714.63116349002701"/>
  </r>
  <r>
    <s v="BASE"/>
    <s v="BaseLine"/>
    <m/>
    <m/>
    <m/>
    <m/>
    <x v="12"/>
    <x v="2"/>
    <s v="Brazil"/>
    <x v="58"/>
    <n v="876.10144952637995"/>
  </r>
  <r>
    <s v="BASE"/>
    <s v="BaseLine"/>
    <m/>
    <m/>
    <m/>
    <m/>
    <x v="12"/>
    <x v="3"/>
    <s v="Brazil"/>
    <x v="58"/>
    <n v="23.204504570347002"/>
  </r>
  <r>
    <s v="INCREMENTAL"/>
    <s v="Media"/>
    <m/>
    <m/>
    <m/>
    <m/>
    <x v="13"/>
    <x v="0"/>
    <s v="Brazil"/>
    <x v="58"/>
    <n v="0"/>
  </r>
  <r>
    <s v="INCREMENTAL"/>
    <s v="Media"/>
    <m/>
    <m/>
    <m/>
    <m/>
    <x v="13"/>
    <x v="1"/>
    <s v="Brazil"/>
    <x v="58"/>
    <n v="0"/>
  </r>
  <r>
    <s v="INCREMENTAL"/>
    <s v="Media"/>
    <m/>
    <m/>
    <m/>
    <m/>
    <x v="13"/>
    <x v="2"/>
    <s v="Brazil"/>
    <x v="58"/>
    <n v="0"/>
  </r>
  <r>
    <s v="INCREMENTAL"/>
    <s v="Media"/>
    <m/>
    <m/>
    <m/>
    <m/>
    <x v="13"/>
    <x v="3"/>
    <s v="Brazil"/>
    <x v="58"/>
    <n v="0"/>
  </r>
  <r>
    <s v="INCREMENTAL"/>
    <s v="Media"/>
    <m/>
    <m/>
    <m/>
    <m/>
    <x v="14"/>
    <x v="0"/>
    <s v="Brazil"/>
    <x v="58"/>
    <n v="363.55770438088598"/>
  </r>
  <r>
    <s v="INCREMENTAL"/>
    <s v="Media"/>
    <m/>
    <m/>
    <m/>
    <m/>
    <x v="14"/>
    <x v="1"/>
    <s v="Brazil"/>
    <x v="58"/>
    <n v="452.59995187413102"/>
  </r>
  <r>
    <s v="INCREMENTAL"/>
    <s v="Media"/>
    <m/>
    <m/>
    <m/>
    <m/>
    <x v="14"/>
    <x v="2"/>
    <s v="Brazil"/>
    <x v="58"/>
    <n v="374.497848387094"/>
  </r>
  <r>
    <s v="INCREMENTAL"/>
    <s v="Media"/>
    <m/>
    <m/>
    <m/>
    <m/>
    <x v="14"/>
    <x v="3"/>
    <s v="Brazil"/>
    <x v="58"/>
    <n v="269.05284199602198"/>
  </r>
  <r>
    <s v="INCREMENTAL"/>
    <s v="Media"/>
    <m/>
    <m/>
    <m/>
    <m/>
    <x v="15"/>
    <x v="0"/>
    <s v="Brazil"/>
    <x v="58"/>
    <n v="0"/>
  </r>
  <r>
    <s v="INCREMENTAL"/>
    <s v="Media"/>
    <m/>
    <m/>
    <m/>
    <m/>
    <x v="15"/>
    <x v="1"/>
    <s v="Brazil"/>
    <x v="58"/>
    <n v="0"/>
  </r>
  <r>
    <s v="INCREMENTAL"/>
    <s v="Media"/>
    <m/>
    <m/>
    <m/>
    <m/>
    <x v="15"/>
    <x v="2"/>
    <s v="Brazil"/>
    <x v="58"/>
    <n v="0"/>
  </r>
  <r>
    <s v="INCREMENTAL"/>
    <s v="Media"/>
    <m/>
    <m/>
    <m/>
    <m/>
    <x v="15"/>
    <x v="3"/>
    <s v="Brazil"/>
    <x v="58"/>
    <n v="0"/>
  </r>
  <r>
    <s v="INCREMENTAL"/>
    <s v="Media"/>
    <m/>
    <m/>
    <m/>
    <m/>
    <x v="16"/>
    <x v="0"/>
    <s v="Brazil"/>
    <x v="58"/>
    <n v="33.775754078654302"/>
  </r>
  <r>
    <s v="INCREMENTAL"/>
    <s v="Media"/>
    <m/>
    <m/>
    <m/>
    <m/>
    <x v="16"/>
    <x v="1"/>
    <s v="Brazil"/>
    <x v="58"/>
    <n v="26.5009751766802"/>
  </r>
  <r>
    <s v="INCREMENTAL"/>
    <s v="Media"/>
    <m/>
    <m/>
    <m/>
    <m/>
    <x v="16"/>
    <x v="2"/>
    <s v="Brazil"/>
    <x v="58"/>
    <n v="24.724794201366201"/>
  </r>
  <r>
    <s v="INCREMENTAL"/>
    <s v="Media"/>
    <m/>
    <m/>
    <m/>
    <m/>
    <x v="16"/>
    <x v="3"/>
    <s v="Brazil"/>
    <x v="58"/>
    <n v="22.977877454796399"/>
  </r>
  <r>
    <s v="INCREMENTAL"/>
    <s v="Media"/>
    <m/>
    <m/>
    <m/>
    <m/>
    <x v="17"/>
    <x v="0"/>
    <s v="Brazil"/>
    <x v="58"/>
    <n v="0"/>
  </r>
  <r>
    <s v="INCREMENTAL"/>
    <s v="Media"/>
    <m/>
    <m/>
    <m/>
    <m/>
    <x v="17"/>
    <x v="1"/>
    <s v="Brazil"/>
    <x v="58"/>
    <n v="0"/>
  </r>
  <r>
    <s v="INCREMENTAL"/>
    <s v="Media"/>
    <m/>
    <m/>
    <m/>
    <m/>
    <x v="17"/>
    <x v="2"/>
    <s v="Brazil"/>
    <x v="58"/>
    <n v="0"/>
  </r>
  <r>
    <s v="INCREMENTAL"/>
    <s v="Media"/>
    <m/>
    <m/>
    <m/>
    <m/>
    <x v="17"/>
    <x v="3"/>
    <s v="Brazil"/>
    <x v="58"/>
    <n v="0"/>
  </r>
  <r>
    <s v="INCREMENTAL"/>
    <s v="Media"/>
    <m/>
    <m/>
    <m/>
    <m/>
    <x v="18"/>
    <x v="0"/>
    <s v="Brazil"/>
    <x v="58"/>
    <n v="1236.4479991839801"/>
  </r>
  <r>
    <s v="INCREMENTAL"/>
    <s v="Media"/>
    <m/>
    <m/>
    <m/>
    <m/>
    <x v="18"/>
    <x v="1"/>
    <s v="Brazil"/>
    <x v="58"/>
    <n v="575.74076545745197"/>
  </r>
  <r>
    <s v="INCREMENTAL"/>
    <s v="Media"/>
    <m/>
    <m/>
    <m/>
    <m/>
    <x v="18"/>
    <x v="2"/>
    <s v="Brazil"/>
    <x v="58"/>
    <n v="439.92616082161499"/>
  </r>
  <r>
    <s v="INCREMENTAL"/>
    <s v="Media"/>
    <m/>
    <m/>
    <m/>
    <m/>
    <x v="18"/>
    <x v="3"/>
    <s v="Brazil"/>
    <x v="58"/>
    <n v="671.20404051732498"/>
  </r>
  <r>
    <s v="INCREMENTAL"/>
    <s v="Media"/>
    <m/>
    <m/>
    <m/>
    <m/>
    <x v="19"/>
    <x v="0"/>
    <s v="Brazil"/>
    <x v="58"/>
    <n v="0"/>
  </r>
  <r>
    <s v="INCREMENTAL"/>
    <s v="Media"/>
    <m/>
    <m/>
    <m/>
    <m/>
    <x v="19"/>
    <x v="1"/>
    <s v="Brazil"/>
    <x v="58"/>
    <n v="0"/>
  </r>
  <r>
    <s v="INCREMENTAL"/>
    <s v="Media"/>
    <m/>
    <m/>
    <m/>
    <m/>
    <x v="19"/>
    <x v="2"/>
    <s v="Brazil"/>
    <x v="58"/>
    <n v="0"/>
  </r>
  <r>
    <s v="INCREMENTAL"/>
    <s v="Media"/>
    <m/>
    <m/>
    <m/>
    <m/>
    <x v="19"/>
    <x v="3"/>
    <s v="Brazil"/>
    <x v="58"/>
    <n v="0"/>
  </r>
  <r>
    <s v="INCREMENTAL"/>
    <s v="Media"/>
    <m/>
    <m/>
    <m/>
    <m/>
    <x v="20"/>
    <x v="0"/>
    <s v="Brazil"/>
    <x v="58"/>
    <n v="6.1743144608521101"/>
  </r>
  <r>
    <s v="INCREMENTAL"/>
    <s v="Media"/>
    <m/>
    <m/>
    <m/>
    <m/>
    <x v="20"/>
    <x v="1"/>
    <s v="Brazil"/>
    <x v="58"/>
    <n v="7.0430823920852497"/>
  </r>
  <r>
    <s v="INCREMENTAL"/>
    <s v="Media"/>
    <m/>
    <m/>
    <m/>
    <m/>
    <x v="20"/>
    <x v="2"/>
    <s v="Brazil"/>
    <x v="58"/>
    <n v="6.5981044552146004"/>
  </r>
  <r>
    <s v="INCREMENTAL"/>
    <s v="Media"/>
    <m/>
    <m/>
    <m/>
    <m/>
    <x v="20"/>
    <x v="3"/>
    <s v="Brazil"/>
    <x v="58"/>
    <n v="6.4990138115774698"/>
  </r>
  <r>
    <s v="INCREMENTAL"/>
    <s v="Media"/>
    <m/>
    <m/>
    <m/>
    <m/>
    <x v="21"/>
    <x v="0"/>
    <s v="Brazil"/>
    <x v="58"/>
    <n v="0"/>
  </r>
  <r>
    <s v="INCREMENTAL"/>
    <s v="Media"/>
    <m/>
    <m/>
    <m/>
    <m/>
    <x v="21"/>
    <x v="1"/>
    <s v="Brazil"/>
    <x v="58"/>
    <n v="0"/>
  </r>
  <r>
    <s v="INCREMENTAL"/>
    <s v="Media"/>
    <m/>
    <m/>
    <m/>
    <m/>
    <x v="21"/>
    <x v="2"/>
    <s v="Brazil"/>
    <x v="58"/>
    <n v="0"/>
  </r>
  <r>
    <s v="INCREMENTAL"/>
    <s v="Media"/>
    <m/>
    <m/>
    <m/>
    <m/>
    <x v="21"/>
    <x v="3"/>
    <s v="Brazil"/>
    <x v="58"/>
    <n v="0"/>
  </r>
  <r>
    <s v="INCREMENTAL"/>
    <s v="Media"/>
    <m/>
    <m/>
    <m/>
    <m/>
    <x v="22"/>
    <x v="0"/>
    <s v="Brazil"/>
    <x v="58"/>
    <n v="216.847894683628"/>
  </r>
  <r>
    <s v="INCREMENTAL"/>
    <s v="Media"/>
    <m/>
    <m/>
    <m/>
    <m/>
    <x v="22"/>
    <x v="1"/>
    <s v="Brazil"/>
    <x v="58"/>
    <n v="82.234832384523799"/>
  </r>
  <r>
    <s v="INCREMENTAL"/>
    <s v="Media"/>
    <m/>
    <m/>
    <m/>
    <m/>
    <x v="22"/>
    <x v="2"/>
    <s v="Brazil"/>
    <x v="58"/>
    <n v="78.088185709609107"/>
  </r>
  <r>
    <s v="INCREMENTAL"/>
    <s v="Media"/>
    <m/>
    <m/>
    <m/>
    <m/>
    <x v="22"/>
    <x v="3"/>
    <s v="Brazil"/>
    <x v="58"/>
    <n v="117.544810445864"/>
  </r>
  <r>
    <s v="INCREMENTAL"/>
    <s v="Media"/>
    <m/>
    <m/>
    <m/>
    <m/>
    <x v="23"/>
    <x v="0"/>
    <s v="Brazil"/>
    <x v="58"/>
    <n v="0"/>
  </r>
  <r>
    <s v="INCREMENTAL"/>
    <s v="Media"/>
    <m/>
    <m/>
    <m/>
    <m/>
    <x v="23"/>
    <x v="1"/>
    <s v="Brazil"/>
    <x v="58"/>
    <n v="0"/>
  </r>
  <r>
    <s v="INCREMENTAL"/>
    <s v="Media"/>
    <m/>
    <m/>
    <m/>
    <m/>
    <x v="23"/>
    <x v="2"/>
    <s v="Brazil"/>
    <x v="58"/>
    <n v="0"/>
  </r>
  <r>
    <s v="INCREMENTAL"/>
    <s v="Media"/>
    <m/>
    <m/>
    <m/>
    <m/>
    <x v="23"/>
    <x v="3"/>
    <s v="Brazil"/>
    <x v="58"/>
    <n v="0"/>
  </r>
  <r>
    <s v="INCREMENTAL"/>
    <s v="Media"/>
    <m/>
    <m/>
    <m/>
    <m/>
    <x v="24"/>
    <x v="0"/>
    <s v="Brazil"/>
    <x v="58"/>
    <n v="0"/>
  </r>
  <r>
    <s v="INCREMENTAL"/>
    <s v="Media"/>
    <m/>
    <m/>
    <m/>
    <m/>
    <x v="24"/>
    <x v="1"/>
    <s v="Brazil"/>
    <x v="58"/>
    <n v="3.3352308687173902"/>
  </r>
  <r>
    <s v="INCREMENTAL"/>
    <s v="Media"/>
    <m/>
    <m/>
    <m/>
    <m/>
    <x v="24"/>
    <x v="2"/>
    <s v="Brazil"/>
    <x v="58"/>
    <n v="0"/>
  </r>
  <r>
    <s v="INCREMENTAL"/>
    <s v="Media"/>
    <m/>
    <m/>
    <m/>
    <m/>
    <x v="24"/>
    <x v="3"/>
    <s v="Brazil"/>
    <x v="58"/>
    <n v="0"/>
  </r>
  <r>
    <s v="BASE"/>
    <s v="BaseLine"/>
    <m/>
    <m/>
    <m/>
    <m/>
    <x v="25"/>
    <x v="0"/>
    <s v="Brazil"/>
    <x v="58"/>
    <n v="0"/>
  </r>
  <r>
    <s v="BASE"/>
    <s v="BaseLine"/>
    <m/>
    <m/>
    <m/>
    <m/>
    <x v="25"/>
    <x v="1"/>
    <s v="Brazil"/>
    <x v="58"/>
    <n v="0"/>
  </r>
  <r>
    <s v="BASE"/>
    <s v="BaseLine"/>
    <m/>
    <m/>
    <m/>
    <m/>
    <x v="25"/>
    <x v="2"/>
    <s v="Brazil"/>
    <x v="58"/>
    <n v="0"/>
  </r>
  <r>
    <s v="BASE"/>
    <s v="BaseLine"/>
    <m/>
    <m/>
    <m/>
    <m/>
    <x v="25"/>
    <x v="3"/>
    <s v="Brazil"/>
    <x v="58"/>
    <n v="0"/>
  </r>
  <r>
    <s v="BASE"/>
    <s v="BaseLine"/>
    <m/>
    <m/>
    <m/>
    <m/>
    <x v="26"/>
    <x v="0"/>
    <s v="Brazil"/>
    <x v="58"/>
    <n v="0"/>
  </r>
  <r>
    <s v="BASE"/>
    <s v="BaseLine"/>
    <m/>
    <m/>
    <m/>
    <m/>
    <x v="26"/>
    <x v="1"/>
    <s v="Brazil"/>
    <x v="58"/>
    <n v="1775.83680451604"/>
  </r>
  <r>
    <s v="BASE"/>
    <s v="BaseLine"/>
    <m/>
    <m/>
    <m/>
    <m/>
    <x v="26"/>
    <x v="2"/>
    <s v="Brazil"/>
    <x v="58"/>
    <n v="0"/>
  </r>
  <r>
    <s v="BASE"/>
    <s v="BaseLine"/>
    <m/>
    <m/>
    <m/>
    <m/>
    <x v="26"/>
    <x v="3"/>
    <s v="Brazil"/>
    <x v="58"/>
    <n v="0"/>
  </r>
  <r>
    <s v="INCREMENTAL"/>
    <s v="Media"/>
    <m/>
    <m/>
    <m/>
    <m/>
    <x v="27"/>
    <x v="0"/>
    <s v="Brazil"/>
    <x v="58"/>
    <n v="0"/>
  </r>
  <r>
    <s v="INCREMENTAL"/>
    <s v="Media"/>
    <m/>
    <m/>
    <m/>
    <m/>
    <x v="27"/>
    <x v="1"/>
    <s v="Brazil"/>
    <x v="58"/>
    <n v="0"/>
  </r>
  <r>
    <s v="INCREMENTAL"/>
    <s v="Media"/>
    <m/>
    <m/>
    <m/>
    <m/>
    <x v="27"/>
    <x v="2"/>
    <s v="Brazil"/>
    <x v="58"/>
    <n v="0"/>
  </r>
  <r>
    <s v="INCREMENTAL"/>
    <s v="Media"/>
    <m/>
    <m/>
    <m/>
    <m/>
    <x v="27"/>
    <x v="3"/>
    <s v="Brazil"/>
    <x v="58"/>
    <n v="0"/>
  </r>
  <r>
    <s v="INCREMENTAL"/>
    <s v="Media"/>
    <m/>
    <m/>
    <m/>
    <m/>
    <x v="28"/>
    <x v="0"/>
    <s v="Brazil"/>
    <x v="58"/>
    <n v="0"/>
  </r>
  <r>
    <s v="INCREMENTAL"/>
    <s v="Media"/>
    <m/>
    <m/>
    <m/>
    <m/>
    <x v="28"/>
    <x v="1"/>
    <s v="Brazil"/>
    <x v="58"/>
    <n v="0"/>
  </r>
  <r>
    <s v="INCREMENTAL"/>
    <s v="Media"/>
    <m/>
    <m/>
    <m/>
    <m/>
    <x v="28"/>
    <x v="2"/>
    <s v="Brazil"/>
    <x v="58"/>
    <n v="0"/>
  </r>
  <r>
    <s v="INCREMENTAL"/>
    <s v="Media"/>
    <m/>
    <m/>
    <m/>
    <m/>
    <x v="28"/>
    <x v="3"/>
    <s v="Brazil"/>
    <x v="58"/>
    <n v="0"/>
  </r>
  <r>
    <s v="BASE"/>
    <s v="BaseLine"/>
    <m/>
    <m/>
    <m/>
    <m/>
    <x v="29"/>
    <x v="0"/>
    <s v="Brazil"/>
    <x v="58"/>
    <n v="0"/>
  </r>
  <r>
    <s v="BASE"/>
    <s v="BaseLine"/>
    <m/>
    <m/>
    <m/>
    <m/>
    <x v="29"/>
    <x v="1"/>
    <s v="Brazil"/>
    <x v="58"/>
    <n v="827.07212649942301"/>
  </r>
  <r>
    <s v="BASE"/>
    <s v="BaseLine"/>
    <m/>
    <m/>
    <m/>
    <m/>
    <x v="29"/>
    <x v="2"/>
    <s v="Brazil"/>
    <x v="58"/>
    <n v="0"/>
  </r>
  <r>
    <s v="BASE"/>
    <s v="BaseLine"/>
    <m/>
    <m/>
    <m/>
    <m/>
    <x v="29"/>
    <x v="3"/>
    <s v="Brazil"/>
    <x v="58"/>
    <n v="0"/>
  </r>
  <r>
    <s v="BASE"/>
    <s v="BaseLine"/>
    <m/>
    <m/>
    <m/>
    <m/>
    <x v="30"/>
    <x v="0"/>
    <s v="Brazil"/>
    <x v="58"/>
    <n v="0"/>
  </r>
  <r>
    <s v="BASE"/>
    <s v="BaseLine"/>
    <m/>
    <m/>
    <m/>
    <m/>
    <x v="30"/>
    <x v="1"/>
    <s v="Brazil"/>
    <x v="58"/>
    <n v="499.33037549810803"/>
  </r>
  <r>
    <s v="BASE"/>
    <s v="BaseLine"/>
    <m/>
    <m/>
    <m/>
    <m/>
    <x v="30"/>
    <x v="2"/>
    <s v="Brazil"/>
    <x v="58"/>
    <n v="0"/>
  </r>
  <r>
    <s v="BASE"/>
    <s v="BaseLine"/>
    <m/>
    <m/>
    <m/>
    <m/>
    <x v="30"/>
    <x v="3"/>
    <s v="Brazil"/>
    <x v="58"/>
    <n v="0"/>
  </r>
  <r>
    <s v="INCREMENTAL"/>
    <s v="Media"/>
    <m/>
    <m/>
    <m/>
    <m/>
    <x v="31"/>
    <x v="0"/>
    <s v="Brazil"/>
    <x v="58"/>
    <n v="0"/>
  </r>
  <r>
    <s v="INCREMENTAL"/>
    <s v="Media"/>
    <m/>
    <m/>
    <m/>
    <m/>
    <x v="31"/>
    <x v="1"/>
    <s v="Brazil"/>
    <x v="58"/>
    <n v="21.3378729288053"/>
  </r>
  <r>
    <s v="INCREMENTAL"/>
    <s v="Media"/>
    <m/>
    <m/>
    <m/>
    <m/>
    <x v="31"/>
    <x v="2"/>
    <s v="Brazil"/>
    <x v="58"/>
    <n v="0"/>
  </r>
  <r>
    <s v="INCREMENTAL"/>
    <s v="Media"/>
    <m/>
    <m/>
    <m/>
    <m/>
    <x v="31"/>
    <x v="3"/>
    <s v="Brazil"/>
    <x v="58"/>
    <n v="0"/>
  </r>
  <r>
    <m/>
    <m/>
    <m/>
    <m/>
    <m/>
    <m/>
    <x v="32"/>
    <x v="0"/>
    <s v="Brazil"/>
    <x v="58"/>
    <n v="1288.8368238743701"/>
  </r>
  <r>
    <m/>
    <m/>
    <m/>
    <m/>
    <m/>
    <m/>
    <x v="32"/>
    <x v="1"/>
    <s v="Brazil"/>
    <x v="58"/>
    <n v="943.82215052234096"/>
  </r>
  <r>
    <m/>
    <m/>
    <m/>
    <m/>
    <m/>
    <m/>
    <x v="32"/>
    <x v="2"/>
    <s v="Brazil"/>
    <x v="58"/>
    <n v="1761.1350863528301"/>
  </r>
  <r>
    <m/>
    <m/>
    <m/>
    <m/>
    <m/>
    <m/>
    <x v="32"/>
    <x v="3"/>
    <s v="Brazil"/>
    <x v="58"/>
    <n v="932.29799996955103"/>
  </r>
  <r>
    <s v="BASE"/>
    <s v="BaseLine"/>
    <m/>
    <m/>
    <m/>
    <m/>
    <x v="33"/>
    <x v="0"/>
    <s v="Brazil"/>
    <x v="58"/>
    <n v="-126.64346928694501"/>
  </r>
  <r>
    <s v="BASE"/>
    <s v="BaseLine"/>
    <m/>
    <m/>
    <m/>
    <m/>
    <x v="33"/>
    <x v="1"/>
    <s v="Brazil"/>
    <x v="58"/>
    <n v="-344.73977503747801"/>
  </r>
  <r>
    <s v="BASE"/>
    <s v="BaseLine"/>
    <m/>
    <m/>
    <m/>
    <m/>
    <x v="33"/>
    <x v="2"/>
    <s v="Brazil"/>
    <x v="58"/>
    <n v="-172.108478855117"/>
  </r>
  <r>
    <s v="BASE"/>
    <s v="BaseLine"/>
    <m/>
    <m/>
    <m/>
    <m/>
    <x v="33"/>
    <x v="3"/>
    <s v="Brazil"/>
    <x v="58"/>
    <n v="-107.496891734531"/>
  </r>
  <r>
    <s v="BASE"/>
    <s v="BaseLine"/>
    <m/>
    <m/>
    <m/>
    <m/>
    <x v="34"/>
    <x v="0"/>
    <s v="Brazil"/>
    <x v="58"/>
    <n v="0"/>
  </r>
  <r>
    <s v="BASE"/>
    <s v="BaseLine"/>
    <m/>
    <m/>
    <m/>
    <m/>
    <x v="34"/>
    <x v="1"/>
    <s v="Brazil"/>
    <x v="58"/>
    <n v="0"/>
  </r>
  <r>
    <s v="BASE"/>
    <s v="BaseLine"/>
    <m/>
    <m/>
    <m/>
    <m/>
    <x v="34"/>
    <x v="2"/>
    <s v="Brazil"/>
    <x v="58"/>
    <n v="0"/>
  </r>
  <r>
    <s v="BASE"/>
    <s v="BaseLine"/>
    <m/>
    <m/>
    <m/>
    <m/>
    <x v="34"/>
    <x v="3"/>
    <s v="Brazil"/>
    <x v="58"/>
    <n v="0"/>
  </r>
  <r>
    <s v="BASE"/>
    <s v="BaseLine"/>
    <s v="NY"/>
    <m/>
    <m/>
    <m/>
    <x v="35"/>
    <x v="0"/>
    <s v="Brazil"/>
    <x v="58"/>
    <n v="0"/>
  </r>
  <r>
    <s v="BASE"/>
    <s v="BaseLine"/>
    <s v="NY"/>
    <m/>
    <m/>
    <m/>
    <x v="35"/>
    <x v="1"/>
    <s v="Brazil"/>
    <x v="58"/>
    <n v="0"/>
  </r>
  <r>
    <s v="BASE"/>
    <s v="BaseLine"/>
    <s v="NY"/>
    <m/>
    <m/>
    <m/>
    <x v="35"/>
    <x v="2"/>
    <s v="Brazil"/>
    <x v="58"/>
    <n v="0"/>
  </r>
  <r>
    <s v="BASE"/>
    <s v="BaseLine"/>
    <s v="NY"/>
    <m/>
    <m/>
    <m/>
    <x v="35"/>
    <x v="3"/>
    <s v="Brazil"/>
    <x v="58"/>
    <n v="0"/>
  </r>
  <r>
    <s v="BASE"/>
    <s v="BaseLine"/>
    <s v="PL_Dummy"/>
    <m/>
    <m/>
    <m/>
    <x v="36"/>
    <x v="0"/>
    <s v="Brazil"/>
    <x v="58"/>
    <n v="0"/>
  </r>
  <r>
    <s v="BASE"/>
    <s v="BaseLine"/>
    <s v="PL_Dummy"/>
    <m/>
    <m/>
    <m/>
    <x v="36"/>
    <x v="1"/>
    <s v="Brazil"/>
    <x v="58"/>
    <n v="0"/>
  </r>
  <r>
    <s v="BASE"/>
    <s v="BaseLine"/>
    <s v="PL_Dummy"/>
    <m/>
    <m/>
    <m/>
    <x v="36"/>
    <x v="2"/>
    <s v="Brazil"/>
    <x v="58"/>
    <n v="0"/>
  </r>
  <r>
    <s v="BASE"/>
    <s v="BaseLine"/>
    <s v="PL_Dummy"/>
    <m/>
    <m/>
    <m/>
    <x v="36"/>
    <x v="3"/>
    <s v="Brazil"/>
    <x v="58"/>
    <n v="0"/>
  </r>
  <r>
    <s v="BASE"/>
    <s v="BaseLine"/>
    <s v="PL_Dummy"/>
    <m/>
    <m/>
    <m/>
    <x v="37"/>
    <x v="0"/>
    <s v="Brazil"/>
    <x v="58"/>
    <n v="0"/>
  </r>
  <r>
    <s v="BASE"/>
    <s v="BaseLine"/>
    <s v="PL_Dummy"/>
    <m/>
    <m/>
    <m/>
    <x v="37"/>
    <x v="1"/>
    <s v="Brazil"/>
    <x v="58"/>
    <n v="0"/>
  </r>
  <r>
    <s v="BASE"/>
    <s v="BaseLine"/>
    <s v="PL_Dummy"/>
    <m/>
    <m/>
    <m/>
    <x v="37"/>
    <x v="2"/>
    <s v="Brazil"/>
    <x v="58"/>
    <n v="0"/>
  </r>
  <r>
    <s v="BASE"/>
    <s v="BaseLine"/>
    <s v="PL_Dummy"/>
    <m/>
    <m/>
    <m/>
    <x v="37"/>
    <x v="3"/>
    <s v="Brazil"/>
    <x v="58"/>
    <n v="0"/>
  </r>
  <r>
    <s v="BASE"/>
    <s v="BaseLine"/>
    <m/>
    <m/>
    <m/>
    <m/>
    <x v="38"/>
    <x v="0"/>
    <s v="Brazil"/>
    <x v="58"/>
    <n v="0"/>
  </r>
  <r>
    <s v="BASE"/>
    <s v="BaseLine"/>
    <m/>
    <m/>
    <m/>
    <m/>
    <x v="38"/>
    <x v="1"/>
    <s v="Brazil"/>
    <x v="58"/>
    <n v="0"/>
  </r>
  <r>
    <s v="BASE"/>
    <s v="BaseLine"/>
    <m/>
    <m/>
    <m/>
    <m/>
    <x v="38"/>
    <x v="2"/>
    <s v="Brazil"/>
    <x v="58"/>
    <n v="0"/>
  </r>
  <r>
    <s v="BASE"/>
    <s v="BaseLine"/>
    <m/>
    <m/>
    <m/>
    <m/>
    <x v="38"/>
    <x v="3"/>
    <s v="Brazil"/>
    <x v="58"/>
    <n v="0"/>
  </r>
  <r>
    <s v="BASE"/>
    <s v="BaseLine"/>
    <m/>
    <m/>
    <m/>
    <m/>
    <x v="39"/>
    <x v="0"/>
    <s v="Brazil"/>
    <x v="58"/>
    <n v="0"/>
  </r>
  <r>
    <s v="BASE"/>
    <s v="BaseLine"/>
    <m/>
    <m/>
    <m/>
    <m/>
    <x v="39"/>
    <x v="1"/>
    <s v="Brazil"/>
    <x v="58"/>
    <n v="0"/>
  </r>
  <r>
    <s v="BASE"/>
    <s v="BaseLine"/>
    <m/>
    <m/>
    <m/>
    <m/>
    <x v="39"/>
    <x v="2"/>
    <s v="Brazil"/>
    <x v="58"/>
    <n v="16.544748776162599"/>
  </r>
  <r>
    <s v="BASE"/>
    <s v="BaseLine"/>
    <m/>
    <m/>
    <m/>
    <m/>
    <x v="39"/>
    <x v="3"/>
    <s v="Brazil"/>
    <x v="58"/>
    <n v="0"/>
  </r>
  <r>
    <s v="BASE"/>
    <s v="BaseLine"/>
    <s v="PL_Dummy"/>
    <m/>
    <m/>
    <m/>
    <x v="40"/>
    <x v="0"/>
    <s v="Brazil"/>
    <x v="58"/>
    <n v="0"/>
  </r>
  <r>
    <s v="BASE"/>
    <s v="BaseLine"/>
    <s v="PL_Dummy"/>
    <m/>
    <m/>
    <m/>
    <x v="40"/>
    <x v="1"/>
    <s v="Brazil"/>
    <x v="58"/>
    <n v="0"/>
  </r>
  <r>
    <s v="BASE"/>
    <s v="BaseLine"/>
    <s v="PL_Dummy"/>
    <m/>
    <m/>
    <m/>
    <x v="40"/>
    <x v="2"/>
    <s v="Brazil"/>
    <x v="58"/>
    <n v="0"/>
  </r>
  <r>
    <s v="BASE"/>
    <s v="BaseLine"/>
    <s v="PL_Dummy"/>
    <m/>
    <m/>
    <m/>
    <x v="40"/>
    <x v="3"/>
    <s v="Brazil"/>
    <x v="58"/>
    <n v="0"/>
  </r>
  <r>
    <s v="BASE"/>
    <s v="BaseLine"/>
    <m/>
    <m/>
    <m/>
    <m/>
    <x v="41"/>
    <x v="0"/>
    <s v="Brazil"/>
    <x v="58"/>
    <n v="0"/>
  </r>
  <r>
    <s v="BASE"/>
    <s v="BaseLine"/>
    <m/>
    <m/>
    <m/>
    <m/>
    <x v="41"/>
    <x v="1"/>
    <s v="Brazil"/>
    <x v="58"/>
    <n v="0"/>
  </r>
  <r>
    <s v="BASE"/>
    <s v="BaseLine"/>
    <m/>
    <m/>
    <m/>
    <m/>
    <x v="41"/>
    <x v="2"/>
    <s v="Brazil"/>
    <x v="58"/>
    <n v="4037.6408475461599"/>
  </r>
  <r>
    <s v="BASE"/>
    <s v="BaseLine"/>
    <m/>
    <m/>
    <m/>
    <m/>
    <x v="41"/>
    <x v="3"/>
    <s v="Brazil"/>
    <x v="58"/>
    <n v="0"/>
  </r>
  <r>
    <s v="BASE"/>
    <s v="BaseLine"/>
    <m/>
    <m/>
    <m/>
    <m/>
    <x v="42"/>
    <x v="0"/>
    <s v="Brazil"/>
    <x v="58"/>
    <n v="0"/>
  </r>
  <r>
    <s v="BASE"/>
    <s v="BaseLine"/>
    <m/>
    <m/>
    <m/>
    <m/>
    <x v="42"/>
    <x v="1"/>
    <s v="Brazil"/>
    <x v="58"/>
    <n v="0"/>
  </r>
  <r>
    <s v="BASE"/>
    <s v="BaseLine"/>
    <m/>
    <m/>
    <m/>
    <m/>
    <x v="42"/>
    <x v="2"/>
    <s v="Brazil"/>
    <x v="58"/>
    <n v="0"/>
  </r>
  <r>
    <s v="BASE"/>
    <s v="BaseLine"/>
    <m/>
    <m/>
    <m/>
    <m/>
    <x v="42"/>
    <x v="3"/>
    <s v="Brazil"/>
    <x v="58"/>
    <n v="0"/>
  </r>
  <r>
    <s v="BASE"/>
    <s v="BaseLine"/>
    <m/>
    <m/>
    <m/>
    <m/>
    <x v="43"/>
    <x v="0"/>
    <s v="Brazil"/>
    <x v="58"/>
    <n v="0"/>
  </r>
  <r>
    <s v="BASE"/>
    <s v="BaseLine"/>
    <m/>
    <m/>
    <m/>
    <m/>
    <x v="43"/>
    <x v="1"/>
    <s v="Brazil"/>
    <x v="58"/>
    <n v="0"/>
  </r>
  <r>
    <s v="BASE"/>
    <s v="BaseLine"/>
    <m/>
    <m/>
    <m/>
    <m/>
    <x v="43"/>
    <x v="2"/>
    <s v="Brazil"/>
    <x v="58"/>
    <n v="3644.6772697004899"/>
  </r>
  <r>
    <s v="BASE"/>
    <s v="BaseLine"/>
    <m/>
    <m/>
    <m/>
    <m/>
    <x v="43"/>
    <x v="3"/>
    <s v="Brazil"/>
    <x v="58"/>
    <n v="0"/>
  </r>
  <r>
    <s v="INCREMENTAL"/>
    <s v="Media"/>
    <m/>
    <m/>
    <m/>
    <m/>
    <x v="44"/>
    <x v="0"/>
    <s v="Brazil"/>
    <x v="58"/>
    <n v="0"/>
  </r>
  <r>
    <s v="INCREMENTAL"/>
    <s v="Media"/>
    <m/>
    <m/>
    <m/>
    <m/>
    <x v="44"/>
    <x v="1"/>
    <s v="Brazil"/>
    <x v="58"/>
    <n v="0"/>
  </r>
  <r>
    <s v="INCREMENTAL"/>
    <s v="Media"/>
    <m/>
    <m/>
    <m/>
    <m/>
    <x v="44"/>
    <x v="2"/>
    <s v="Brazil"/>
    <x v="58"/>
    <n v="0"/>
  </r>
  <r>
    <s v="INCREMENTAL"/>
    <s v="Media"/>
    <m/>
    <m/>
    <m/>
    <m/>
    <x v="44"/>
    <x v="3"/>
    <s v="Brazil"/>
    <x v="58"/>
    <n v="0"/>
  </r>
  <r>
    <s v="INCREMENTAL"/>
    <s v="Media"/>
    <m/>
    <m/>
    <m/>
    <m/>
    <x v="45"/>
    <x v="0"/>
    <s v="Brazil"/>
    <x v="58"/>
    <n v="0"/>
  </r>
  <r>
    <s v="INCREMENTAL"/>
    <s v="Media"/>
    <m/>
    <m/>
    <m/>
    <m/>
    <x v="45"/>
    <x v="1"/>
    <s v="Brazil"/>
    <x v="58"/>
    <n v="0"/>
  </r>
  <r>
    <s v="INCREMENTAL"/>
    <s v="Media"/>
    <m/>
    <m/>
    <m/>
    <m/>
    <x v="45"/>
    <x v="2"/>
    <s v="Brazil"/>
    <x v="58"/>
    <n v="0"/>
  </r>
  <r>
    <s v="INCREMENTAL"/>
    <s v="Media"/>
    <m/>
    <m/>
    <m/>
    <m/>
    <x v="45"/>
    <x v="3"/>
    <s v="Brazil"/>
    <x v="58"/>
    <n v="0"/>
  </r>
  <r>
    <s v="BASE"/>
    <s v="BaseLine"/>
    <m/>
    <m/>
    <m/>
    <m/>
    <x v="46"/>
    <x v="0"/>
    <s v="Brazil"/>
    <x v="58"/>
    <n v="0"/>
  </r>
  <r>
    <s v="BASE"/>
    <s v="BaseLine"/>
    <m/>
    <m/>
    <m/>
    <m/>
    <x v="46"/>
    <x v="1"/>
    <s v="Brazil"/>
    <x v="58"/>
    <n v="0"/>
  </r>
  <r>
    <s v="BASE"/>
    <s v="BaseLine"/>
    <m/>
    <m/>
    <m/>
    <m/>
    <x v="46"/>
    <x v="2"/>
    <s v="Brazil"/>
    <x v="58"/>
    <n v="0"/>
  </r>
  <r>
    <s v="BASE"/>
    <s v="BaseLine"/>
    <m/>
    <m/>
    <m/>
    <m/>
    <x v="46"/>
    <x v="3"/>
    <s v="Brazil"/>
    <x v="58"/>
    <n v="0"/>
  </r>
  <r>
    <s v="INCREMENTAL"/>
    <s v="Media"/>
    <m/>
    <m/>
    <m/>
    <m/>
    <x v="47"/>
    <x v="0"/>
    <s v="Brazil"/>
    <x v="58"/>
    <n v="0"/>
  </r>
  <r>
    <s v="INCREMENTAL"/>
    <s v="Media"/>
    <m/>
    <m/>
    <m/>
    <m/>
    <x v="47"/>
    <x v="1"/>
    <s v="Brazil"/>
    <x v="58"/>
    <n v="0"/>
  </r>
  <r>
    <s v="INCREMENTAL"/>
    <s v="Media"/>
    <m/>
    <m/>
    <m/>
    <m/>
    <x v="47"/>
    <x v="2"/>
    <s v="Brazil"/>
    <x v="58"/>
    <n v="0"/>
  </r>
  <r>
    <s v="INCREMENTAL"/>
    <s v="Media"/>
    <m/>
    <m/>
    <m/>
    <m/>
    <x v="47"/>
    <x v="3"/>
    <s v="Brazil"/>
    <x v="58"/>
    <n v="0"/>
  </r>
  <r>
    <s v="INCREMENTAL"/>
    <s v="Media"/>
    <m/>
    <m/>
    <m/>
    <m/>
    <x v="48"/>
    <x v="0"/>
    <s v="Brazil"/>
    <x v="58"/>
    <n v="0"/>
  </r>
  <r>
    <s v="INCREMENTAL"/>
    <s v="Media"/>
    <m/>
    <m/>
    <m/>
    <m/>
    <x v="48"/>
    <x v="1"/>
    <s v="Brazil"/>
    <x v="58"/>
    <n v="0"/>
  </r>
  <r>
    <s v="INCREMENTAL"/>
    <s v="Media"/>
    <m/>
    <m/>
    <m/>
    <m/>
    <x v="48"/>
    <x v="2"/>
    <s v="Brazil"/>
    <x v="58"/>
    <n v="0"/>
  </r>
  <r>
    <s v="INCREMENTAL"/>
    <s v="Media"/>
    <m/>
    <m/>
    <m/>
    <m/>
    <x v="48"/>
    <x v="3"/>
    <s v="Brazil"/>
    <x v="58"/>
    <n v="0"/>
  </r>
  <r>
    <s v="INCREMENTAL"/>
    <s v="Media"/>
    <m/>
    <m/>
    <m/>
    <m/>
    <x v="49"/>
    <x v="0"/>
    <s v="Brazil"/>
    <x v="58"/>
    <n v="0"/>
  </r>
  <r>
    <s v="INCREMENTAL"/>
    <s v="Media"/>
    <m/>
    <m/>
    <m/>
    <m/>
    <x v="49"/>
    <x v="1"/>
    <s v="Brazil"/>
    <x v="58"/>
    <n v="0"/>
  </r>
  <r>
    <s v="INCREMENTAL"/>
    <s v="Media"/>
    <m/>
    <m/>
    <m/>
    <m/>
    <x v="49"/>
    <x v="2"/>
    <s v="Brazil"/>
    <x v="58"/>
    <n v="0"/>
  </r>
  <r>
    <s v="INCREMENTAL"/>
    <s v="Media"/>
    <m/>
    <m/>
    <m/>
    <m/>
    <x v="49"/>
    <x v="3"/>
    <s v="Brazil"/>
    <x v="58"/>
    <n v="0"/>
  </r>
  <r>
    <s v="BASE"/>
    <s v="BaseLine"/>
    <m/>
    <m/>
    <m/>
    <m/>
    <x v="50"/>
    <x v="0"/>
    <s v="Brazil"/>
    <x v="58"/>
    <n v="0"/>
  </r>
  <r>
    <s v="BASE"/>
    <s v="BaseLine"/>
    <m/>
    <m/>
    <m/>
    <m/>
    <x v="50"/>
    <x v="1"/>
    <s v="Brazil"/>
    <x v="58"/>
    <n v="0"/>
  </r>
  <r>
    <s v="BASE"/>
    <s v="BaseLine"/>
    <m/>
    <m/>
    <m/>
    <m/>
    <x v="50"/>
    <x v="2"/>
    <s v="Brazil"/>
    <x v="58"/>
    <n v="0"/>
  </r>
  <r>
    <s v="BASE"/>
    <s v="BaseLine"/>
    <m/>
    <m/>
    <m/>
    <m/>
    <x v="50"/>
    <x v="3"/>
    <s v="Brazil"/>
    <x v="58"/>
    <n v="88.059688138231195"/>
  </r>
  <r>
    <s v="BASE"/>
    <s v="BaseLine"/>
    <m/>
    <m/>
    <m/>
    <m/>
    <x v="51"/>
    <x v="0"/>
    <s v="Brazil"/>
    <x v="58"/>
    <n v="0"/>
  </r>
  <r>
    <s v="BASE"/>
    <s v="BaseLine"/>
    <m/>
    <m/>
    <m/>
    <m/>
    <x v="51"/>
    <x v="1"/>
    <s v="Brazil"/>
    <x v="58"/>
    <n v="0"/>
  </r>
  <r>
    <s v="BASE"/>
    <s v="BaseLine"/>
    <m/>
    <m/>
    <m/>
    <m/>
    <x v="51"/>
    <x v="2"/>
    <s v="Brazil"/>
    <x v="58"/>
    <n v="0"/>
  </r>
  <r>
    <s v="BASE"/>
    <s v="BaseLine"/>
    <m/>
    <m/>
    <m/>
    <m/>
    <x v="51"/>
    <x v="3"/>
    <s v="Brazil"/>
    <x v="58"/>
    <n v="1401.7505715197301"/>
  </r>
  <r>
    <s v="INCREMENTAL"/>
    <s v="Media"/>
    <m/>
    <m/>
    <m/>
    <m/>
    <x v="52"/>
    <x v="0"/>
    <s v="Brazil"/>
    <x v="58"/>
    <n v="0"/>
  </r>
  <r>
    <s v="INCREMENTAL"/>
    <s v="Media"/>
    <m/>
    <m/>
    <m/>
    <m/>
    <x v="52"/>
    <x v="1"/>
    <s v="Brazil"/>
    <x v="58"/>
    <n v="0"/>
  </r>
  <r>
    <s v="INCREMENTAL"/>
    <s v="Media"/>
    <m/>
    <m/>
    <m/>
    <m/>
    <x v="52"/>
    <x v="2"/>
    <s v="Brazil"/>
    <x v="58"/>
    <n v="0"/>
  </r>
  <r>
    <s v="INCREMENTAL"/>
    <s v="Media"/>
    <m/>
    <m/>
    <m/>
    <m/>
    <x v="52"/>
    <x v="3"/>
    <s v="Brazil"/>
    <x v="58"/>
    <n v="0"/>
  </r>
  <r>
    <s v="BASE"/>
    <s v="BaseLine"/>
    <m/>
    <m/>
    <m/>
    <m/>
    <x v="53"/>
    <x v="0"/>
    <s v="Brazil"/>
    <x v="58"/>
    <n v="-106.896217564167"/>
  </r>
  <r>
    <s v="BASE"/>
    <s v="BaseLine"/>
    <m/>
    <m/>
    <m/>
    <m/>
    <x v="53"/>
    <x v="1"/>
    <s v="Brazil"/>
    <x v="58"/>
    <n v="-78.280676091196398"/>
  </r>
  <r>
    <s v="BASE"/>
    <s v="BaseLine"/>
    <m/>
    <m/>
    <m/>
    <m/>
    <x v="53"/>
    <x v="2"/>
    <s v="Brazil"/>
    <x v="58"/>
    <n v="-146.06866894502201"/>
  </r>
  <r>
    <s v="BASE"/>
    <s v="BaseLine"/>
    <m/>
    <m/>
    <m/>
    <m/>
    <x v="53"/>
    <x v="3"/>
    <s v="Brazil"/>
    <x v="58"/>
    <n v="-77.324862227164999"/>
  </r>
  <r>
    <s v="BASE"/>
    <s v="BaseLine"/>
    <m/>
    <m/>
    <m/>
    <m/>
    <x v="54"/>
    <x v="0"/>
    <s v="Brazil"/>
    <x v="58"/>
    <n v="-519.49159087577095"/>
  </r>
  <r>
    <s v="BASE"/>
    <s v="BaseLine"/>
    <m/>
    <m/>
    <m/>
    <m/>
    <x v="54"/>
    <x v="1"/>
    <s v="Brazil"/>
    <x v="58"/>
    <n v="-2592.98696318766"/>
  </r>
  <r>
    <s v="BASE"/>
    <s v="BaseLine"/>
    <m/>
    <m/>
    <m/>
    <m/>
    <x v="54"/>
    <x v="2"/>
    <s v="Brazil"/>
    <x v="58"/>
    <n v="-2814.2435380745101"/>
  </r>
  <r>
    <s v="BASE"/>
    <s v="BaseLine"/>
    <m/>
    <m/>
    <m/>
    <m/>
    <x v="54"/>
    <x v="3"/>
    <s v="Brazil"/>
    <x v="58"/>
    <n v="-501.66823646013302"/>
  </r>
  <r>
    <s v="INCREMENTAL"/>
    <s v="Media"/>
    <m/>
    <m/>
    <m/>
    <m/>
    <x v="0"/>
    <x v="0"/>
    <s v="Brazil"/>
    <x v="59"/>
    <n v="0"/>
  </r>
  <r>
    <s v="INCREMENTAL"/>
    <s v="Media"/>
    <m/>
    <m/>
    <m/>
    <m/>
    <x v="0"/>
    <x v="1"/>
    <s v="Brazil"/>
    <x v="59"/>
    <n v="0"/>
  </r>
  <r>
    <s v="INCREMENTAL"/>
    <s v="Media"/>
    <m/>
    <m/>
    <m/>
    <m/>
    <x v="0"/>
    <x v="2"/>
    <s v="Brazil"/>
    <x v="59"/>
    <n v="0"/>
  </r>
  <r>
    <s v="INCREMENTAL"/>
    <s v="Media"/>
    <m/>
    <m/>
    <m/>
    <m/>
    <x v="0"/>
    <x v="3"/>
    <s v="Brazil"/>
    <x v="59"/>
    <n v="0"/>
  </r>
  <r>
    <s v="INCREMENTAL"/>
    <s v="Media"/>
    <m/>
    <m/>
    <m/>
    <m/>
    <x v="1"/>
    <x v="0"/>
    <s v="Brazil"/>
    <x v="59"/>
    <n v="0"/>
  </r>
  <r>
    <s v="INCREMENTAL"/>
    <s v="Media"/>
    <m/>
    <m/>
    <m/>
    <m/>
    <x v="1"/>
    <x v="1"/>
    <s v="Brazil"/>
    <x v="59"/>
    <n v="0"/>
  </r>
  <r>
    <s v="INCREMENTAL"/>
    <s v="Media"/>
    <m/>
    <m/>
    <m/>
    <m/>
    <x v="1"/>
    <x v="2"/>
    <s v="Brazil"/>
    <x v="59"/>
    <n v="0"/>
  </r>
  <r>
    <s v="INCREMENTAL"/>
    <s v="Media"/>
    <m/>
    <m/>
    <m/>
    <m/>
    <x v="1"/>
    <x v="3"/>
    <s v="Brazil"/>
    <x v="59"/>
    <n v="0"/>
  </r>
  <r>
    <s v="INCREMENTAL"/>
    <s v="Media"/>
    <m/>
    <m/>
    <m/>
    <m/>
    <x v="2"/>
    <x v="0"/>
    <s v="Brazil"/>
    <x v="59"/>
    <n v="0"/>
  </r>
  <r>
    <s v="INCREMENTAL"/>
    <s v="Media"/>
    <m/>
    <m/>
    <m/>
    <m/>
    <x v="2"/>
    <x v="1"/>
    <s v="Brazil"/>
    <x v="59"/>
    <n v="0"/>
  </r>
  <r>
    <s v="INCREMENTAL"/>
    <s v="Media"/>
    <m/>
    <m/>
    <m/>
    <m/>
    <x v="2"/>
    <x v="2"/>
    <s v="Brazil"/>
    <x v="59"/>
    <n v="0"/>
  </r>
  <r>
    <s v="INCREMENTAL"/>
    <s v="Media"/>
    <m/>
    <m/>
    <m/>
    <m/>
    <x v="2"/>
    <x v="3"/>
    <s v="Brazil"/>
    <x v="59"/>
    <n v="0"/>
  </r>
  <r>
    <s v="BASE"/>
    <s v="BaseLine"/>
    <m/>
    <m/>
    <m/>
    <m/>
    <x v="3"/>
    <x v="0"/>
    <s v="Brazil"/>
    <x v="59"/>
    <n v="0"/>
  </r>
  <r>
    <s v="BASE"/>
    <s v="BaseLine"/>
    <m/>
    <m/>
    <m/>
    <m/>
    <x v="3"/>
    <x v="1"/>
    <s v="Brazil"/>
    <x v="59"/>
    <n v="0"/>
  </r>
  <r>
    <s v="BASE"/>
    <s v="BaseLine"/>
    <m/>
    <m/>
    <m/>
    <m/>
    <x v="3"/>
    <x v="2"/>
    <s v="Brazil"/>
    <x v="59"/>
    <n v="0"/>
  </r>
  <r>
    <s v="BASE"/>
    <s v="BaseLine"/>
    <m/>
    <m/>
    <m/>
    <m/>
    <x v="3"/>
    <x v="3"/>
    <s v="Brazil"/>
    <x v="59"/>
    <n v="0"/>
  </r>
  <r>
    <s v="BASE"/>
    <s v="BaseLine"/>
    <m/>
    <m/>
    <m/>
    <m/>
    <x v="4"/>
    <x v="0"/>
    <s v="Brazil"/>
    <x v="59"/>
    <n v="0"/>
  </r>
  <r>
    <s v="BASE"/>
    <s v="BaseLine"/>
    <m/>
    <m/>
    <m/>
    <m/>
    <x v="4"/>
    <x v="1"/>
    <s v="Brazil"/>
    <x v="59"/>
    <n v="0"/>
  </r>
  <r>
    <s v="BASE"/>
    <s v="BaseLine"/>
    <m/>
    <m/>
    <m/>
    <m/>
    <x v="4"/>
    <x v="2"/>
    <s v="Brazil"/>
    <x v="59"/>
    <n v="0"/>
  </r>
  <r>
    <s v="BASE"/>
    <s v="BaseLine"/>
    <m/>
    <m/>
    <m/>
    <m/>
    <x v="4"/>
    <x v="3"/>
    <s v="Brazil"/>
    <x v="59"/>
    <n v="0"/>
  </r>
  <r>
    <s v="BASE"/>
    <s v="BaseLine"/>
    <m/>
    <m/>
    <m/>
    <m/>
    <x v="5"/>
    <x v="0"/>
    <s v="Brazil"/>
    <x v="59"/>
    <n v="0"/>
  </r>
  <r>
    <s v="BASE"/>
    <s v="BaseLine"/>
    <m/>
    <m/>
    <m/>
    <m/>
    <x v="5"/>
    <x v="1"/>
    <s v="Brazil"/>
    <x v="59"/>
    <n v="0"/>
  </r>
  <r>
    <s v="BASE"/>
    <s v="BaseLine"/>
    <m/>
    <m/>
    <m/>
    <m/>
    <x v="5"/>
    <x v="2"/>
    <s v="Brazil"/>
    <x v="59"/>
    <n v="0"/>
  </r>
  <r>
    <s v="BASE"/>
    <s v="BaseLine"/>
    <m/>
    <m/>
    <m/>
    <m/>
    <x v="5"/>
    <x v="3"/>
    <s v="Brazil"/>
    <x v="59"/>
    <n v="0"/>
  </r>
  <r>
    <s v="BASE"/>
    <s v="BaseLine"/>
    <m/>
    <m/>
    <m/>
    <m/>
    <x v="6"/>
    <x v="0"/>
    <s v="Brazil"/>
    <x v="59"/>
    <n v="0"/>
  </r>
  <r>
    <s v="BASE"/>
    <s v="BaseLine"/>
    <m/>
    <m/>
    <m/>
    <m/>
    <x v="6"/>
    <x v="1"/>
    <s v="Brazil"/>
    <x v="59"/>
    <n v="0"/>
  </r>
  <r>
    <s v="BASE"/>
    <s v="BaseLine"/>
    <m/>
    <m/>
    <m/>
    <m/>
    <x v="6"/>
    <x v="2"/>
    <s v="Brazil"/>
    <x v="59"/>
    <n v="0"/>
  </r>
  <r>
    <s v="BASE"/>
    <s v="BaseLine"/>
    <m/>
    <m/>
    <m/>
    <m/>
    <x v="6"/>
    <x v="3"/>
    <s v="Brazil"/>
    <x v="59"/>
    <n v="0"/>
  </r>
  <r>
    <s v="BASE"/>
    <s v="BaseLine"/>
    <m/>
    <m/>
    <m/>
    <m/>
    <x v="7"/>
    <x v="0"/>
    <s v="Brazil"/>
    <x v="59"/>
    <n v="0"/>
  </r>
  <r>
    <s v="BASE"/>
    <s v="BaseLine"/>
    <m/>
    <m/>
    <m/>
    <m/>
    <x v="7"/>
    <x v="1"/>
    <s v="Brazil"/>
    <x v="59"/>
    <n v="0"/>
  </r>
  <r>
    <s v="BASE"/>
    <s v="BaseLine"/>
    <m/>
    <m/>
    <m/>
    <m/>
    <x v="7"/>
    <x v="2"/>
    <s v="Brazil"/>
    <x v="59"/>
    <n v="0"/>
  </r>
  <r>
    <s v="BASE"/>
    <s v="BaseLine"/>
    <m/>
    <m/>
    <m/>
    <m/>
    <x v="7"/>
    <x v="3"/>
    <s v="Brazil"/>
    <x v="59"/>
    <n v="0"/>
  </r>
  <r>
    <s v="BASE"/>
    <s v="BaseLine"/>
    <m/>
    <m/>
    <m/>
    <m/>
    <x v="8"/>
    <x v="0"/>
    <s v="Brazil"/>
    <x v="59"/>
    <n v="1482.0474465692801"/>
  </r>
  <r>
    <s v="BASE"/>
    <s v="BaseLine"/>
    <m/>
    <m/>
    <m/>
    <m/>
    <x v="8"/>
    <x v="1"/>
    <s v="Brazil"/>
    <x v="59"/>
    <n v="0"/>
  </r>
  <r>
    <s v="BASE"/>
    <s v="BaseLine"/>
    <m/>
    <m/>
    <m/>
    <m/>
    <x v="8"/>
    <x v="2"/>
    <s v="Brazil"/>
    <x v="59"/>
    <n v="0"/>
  </r>
  <r>
    <s v="BASE"/>
    <s v="BaseLine"/>
    <m/>
    <m/>
    <m/>
    <m/>
    <x v="8"/>
    <x v="3"/>
    <s v="Brazil"/>
    <x v="59"/>
    <n v="0"/>
  </r>
  <r>
    <s v="INCREMENTAL"/>
    <s v="Media"/>
    <m/>
    <m/>
    <m/>
    <m/>
    <x v="9"/>
    <x v="0"/>
    <s v="Brazil"/>
    <x v="59"/>
    <n v="0"/>
  </r>
  <r>
    <s v="INCREMENTAL"/>
    <s v="Media"/>
    <m/>
    <m/>
    <m/>
    <m/>
    <x v="9"/>
    <x v="1"/>
    <s v="Brazil"/>
    <x v="59"/>
    <n v="0"/>
  </r>
  <r>
    <s v="INCREMENTAL"/>
    <s v="Media"/>
    <m/>
    <m/>
    <m/>
    <m/>
    <x v="9"/>
    <x v="2"/>
    <s v="Brazil"/>
    <x v="59"/>
    <n v="0"/>
  </r>
  <r>
    <s v="INCREMENTAL"/>
    <s v="Media"/>
    <m/>
    <m/>
    <m/>
    <m/>
    <x v="9"/>
    <x v="3"/>
    <s v="Brazil"/>
    <x v="59"/>
    <n v="0"/>
  </r>
  <r>
    <s v="BASE"/>
    <s v="Price"/>
    <m/>
    <m/>
    <m/>
    <m/>
    <x v="10"/>
    <x v="0"/>
    <s v="Brazil"/>
    <x v="59"/>
    <n v="0"/>
  </r>
  <r>
    <s v="BASE"/>
    <s v="Price"/>
    <m/>
    <m/>
    <m/>
    <m/>
    <x v="10"/>
    <x v="1"/>
    <s v="Brazil"/>
    <x v="59"/>
    <n v="0"/>
  </r>
  <r>
    <s v="BASE"/>
    <s v="Price"/>
    <m/>
    <m/>
    <m/>
    <m/>
    <x v="10"/>
    <x v="2"/>
    <s v="Brazil"/>
    <x v="59"/>
    <n v="0"/>
  </r>
  <r>
    <s v="BASE"/>
    <s v="Price"/>
    <m/>
    <m/>
    <m/>
    <m/>
    <x v="10"/>
    <x v="3"/>
    <s v="Brazil"/>
    <x v="59"/>
    <n v="0"/>
  </r>
  <r>
    <s v="BASE"/>
    <s v="Price"/>
    <m/>
    <m/>
    <m/>
    <m/>
    <x v="11"/>
    <x v="0"/>
    <s v="Brazil"/>
    <x v="59"/>
    <n v="-741.81043315252805"/>
  </r>
  <r>
    <s v="BASE"/>
    <s v="Price"/>
    <m/>
    <m/>
    <m/>
    <m/>
    <x v="11"/>
    <x v="1"/>
    <s v="Brazil"/>
    <x v="59"/>
    <n v="0"/>
  </r>
  <r>
    <s v="BASE"/>
    <s v="Price"/>
    <m/>
    <m/>
    <m/>
    <m/>
    <x v="11"/>
    <x v="2"/>
    <s v="Brazil"/>
    <x v="59"/>
    <n v="0"/>
  </r>
  <r>
    <s v="BASE"/>
    <s v="Price"/>
    <m/>
    <m/>
    <m/>
    <m/>
    <x v="11"/>
    <x v="3"/>
    <s v="Brazil"/>
    <x v="59"/>
    <n v="-838.67525096485599"/>
  </r>
  <r>
    <s v="BASE"/>
    <s v="BaseLine"/>
    <m/>
    <m/>
    <m/>
    <m/>
    <x v="12"/>
    <x v="0"/>
    <s v="Brazil"/>
    <x v="59"/>
    <n v="396.40996343338202"/>
  </r>
  <r>
    <s v="BASE"/>
    <s v="BaseLine"/>
    <m/>
    <m/>
    <m/>
    <m/>
    <x v="12"/>
    <x v="1"/>
    <s v="Brazil"/>
    <x v="59"/>
    <n v="714.63116349002701"/>
  </r>
  <r>
    <s v="BASE"/>
    <s v="BaseLine"/>
    <m/>
    <m/>
    <m/>
    <m/>
    <x v="12"/>
    <x v="2"/>
    <s v="Brazil"/>
    <x v="59"/>
    <n v="876.10144952637995"/>
  </r>
  <r>
    <s v="BASE"/>
    <s v="BaseLine"/>
    <m/>
    <m/>
    <m/>
    <m/>
    <x v="12"/>
    <x v="3"/>
    <s v="Brazil"/>
    <x v="59"/>
    <n v="23.204504570347002"/>
  </r>
  <r>
    <s v="INCREMENTAL"/>
    <s v="Media"/>
    <m/>
    <m/>
    <m/>
    <m/>
    <x v="13"/>
    <x v="0"/>
    <s v="Brazil"/>
    <x v="59"/>
    <n v="0"/>
  </r>
  <r>
    <s v="INCREMENTAL"/>
    <s v="Media"/>
    <m/>
    <m/>
    <m/>
    <m/>
    <x v="13"/>
    <x v="1"/>
    <s v="Brazil"/>
    <x v="59"/>
    <n v="0"/>
  </r>
  <r>
    <s v="INCREMENTAL"/>
    <s v="Media"/>
    <m/>
    <m/>
    <m/>
    <m/>
    <x v="13"/>
    <x v="2"/>
    <s v="Brazil"/>
    <x v="59"/>
    <n v="0"/>
  </r>
  <r>
    <s v="INCREMENTAL"/>
    <s v="Media"/>
    <m/>
    <m/>
    <m/>
    <m/>
    <x v="13"/>
    <x v="3"/>
    <s v="Brazil"/>
    <x v="59"/>
    <n v="0"/>
  </r>
  <r>
    <s v="INCREMENTAL"/>
    <s v="Media"/>
    <m/>
    <m/>
    <m/>
    <m/>
    <x v="14"/>
    <x v="0"/>
    <s v="Brazil"/>
    <x v="59"/>
    <n v="360.49909174667198"/>
  </r>
  <r>
    <s v="INCREMENTAL"/>
    <s v="Media"/>
    <m/>
    <m/>
    <m/>
    <m/>
    <x v="14"/>
    <x v="1"/>
    <s v="Brazil"/>
    <x v="59"/>
    <n v="448.792226403413"/>
  </r>
  <r>
    <s v="INCREMENTAL"/>
    <s v="Media"/>
    <m/>
    <m/>
    <m/>
    <m/>
    <x v="14"/>
    <x v="2"/>
    <s v="Brazil"/>
    <x v="59"/>
    <n v="371.34719627118398"/>
  </r>
  <r>
    <s v="INCREMENTAL"/>
    <s v="Media"/>
    <m/>
    <m/>
    <m/>
    <m/>
    <x v="14"/>
    <x v="3"/>
    <s v="Brazil"/>
    <x v="59"/>
    <n v="266.78929920244599"/>
  </r>
  <r>
    <s v="INCREMENTAL"/>
    <s v="Media"/>
    <m/>
    <m/>
    <m/>
    <m/>
    <x v="15"/>
    <x v="0"/>
    <s v="Brazil"/>
    <x v="59"/>
    <n v="0"/>
  </r>
  <r>
    <s v="INCREMENTAL"/>
    <s v="Media"/>
    <m/>
    <m/>
    <m/>
    <m/>
    <x v="15"/>
    <x v="1"/>
    <s v="Brazil"/>
    <x v="59"/>
    <n v="0"/>
  </r>
  <r>
    <s v="INCREMENTAL"/>
    <s v="Media"/>
    <m/>
    <m/>
    <m/>
    <m/>
    <x v="15"/>
    <x v="2"/>
    <s v="Brazil"/>
    <x v="59"/>
    <n v="0"/>
  </r>
  <r>
    <s v="INCREMENTAL"/>
    <s v="Media"/>
    <m/>
    <m/>
    <m/>
    <m/>
    <x v="15"/>
    <x v="3"/>
    <s v="Brazil"/>
    <x v="59"/>
    <n v="0"/>
  </r>
  <r>
    <s v="INCREMENTAL"/>
    <s v="Media"/>
    <m/>
    <m/>
    <m/>
    <m/>
    <x v="16"/>
    <x v="0"/>
    <s v="Brazil"/>
    <x v="59"/>
    <n v="32.649469282830097"/>
  </r>
  <r>
    <s v="INCREMENTAL"/>
    <s v="Media"/>
    <m/>
    <m/>
    <m/>
    <m/>
    <x v="16"/>
    <x v="1"/>
    <s v="Brazil"/>
    <x v="59"/>
    <n v="25.6172748351126"/>
  </r>
  <r>
    <s v="INCREMENTAL"/>
    <s v="Media"/>
    <m/>
    <m/>
    <m/>
    <m/>
    <x v="16"/>
    <x v="2"/>
    <s v="Brazil"/>
    <x v="59"/>
    <n v="23.900322311737"/>
  </r>
  <r>
    <s v="INCREMENTAL"/>
    <s v="Media"/>
    <m/>
    <m/>
    <m/>
    <m/>
    <x v="16"/>
    <x v="3"/>
    <s v="Brazil"/>
    <x v="59"/>
    <n v="22.211658173433101"/>
  </r>
  <r>
    <s v="INCREMENTAL"/>
    <s v="Media"/>
    <m/>
    <m/>
    <m/>
    <m/>
    <x v="17"/>
    <x v="0"/>
    <s v="Brazil"/>
    <x v="59"/>
    <n v="0"/>
  </r>
  <r>
    <s v="INCREMENTAL"/>
    <s v="Media"/>
    <m/>
    <m/>
    <m/>
    <m/>
    <x v="17"/>
    <x v="1"/>
    <s v="Brazil"/>
    <x v="59"/>
    <n v="0"/>
  </r>
  <r>
    <s v="INCREMENTAL"/>
    <s v="Media"/>
    <m/>
    <m/>
    <m/>
    <m/>
    <x v="17"/>
    <x v="2"/>
    <s v="Brazil"/>
    <x v="59"/>
    <n v="0"/>
  </r>
  <r>
    <s v="INCREMENTAL"/>
    <s v="Media"/>
    <m/>
    <m/>
    <m/>
    <m/>
    <x v="17"/>
    <x v="3"/>
    <s v="Brazil"/>
    <x v="59"/>
    <n v="0"/>
  </r>
  <r>
    <s v="INCREMENTAL"/>
    <s v="Media"/>
    <m/>
    <m/>
    <m/>
    <m/>
    <x v="18"/>
    <x v="0"/>
    <s v="Brazil"/>
    <x v="59"/>
    <n v="1508.5963968236199"/>
  </r>
  <r>
    <s v="INCREMENTAL"/>
    <s v="Media"/>
    <m/>
    <m/>
    <m/>
    <m/>
    <x v="18"/>
    <x v="1"/>
    <s v="Brazil"/>
    <x v="59"/>
    <n v="702.46419165771999"/>
  </r>
  <r>
    <s v="INCREMENTAL"/>
    <s v="Media"/>
    <m/>
    <m/>
    <m/>
    <m/>
    <x v="18"/>
    <x v="2"/>
    <s v="Brazil"/>
    <x v="59"/>
    <n v="536.75611228449304"/>
  </r>
  <r>
    <s v="INCREMENTAL"/>
    <s v="Media"/>
    <m/>
    <m/>
    <m/>
    <m/>
    <x v="18"/>
    <x v="3"/>
    <s v="Brazil"/>
    <x v="59"/>
    <n v="818.93941170688595"/>
  </r>
  <r>
    <s v="INCREMENTAL"/>
    <s v="Media"/>
    <m/>
    <m/>
    <m/>
    <m/>
    <x v="19"/>
    <x v="0"/>
    <s v="Brazil"/>
    <x v="59"/>
    <n v="0"/>
  </r>
  <r>
    <s v="INCREMENTAL"/>
    <s v="Media"/>
    <m/>
    <m/>
    <m/>
    <m/>
    <x v="19"/>
    <x v="1"/>
    <s v="Brazil"/>
    <x v="59"/>
    <n v="0"/>
  </r>
  <r>
    <s v="INCREMENTAL"/>
    <s v="Media"/>
    <m/>
    <m/>
    <m/>
    <m/>
    <x v="19"/>
    <x v="2"/>
    <s v="Brazil"/>
    <x v="59"/>
    <n v="0"/>
  </r>
  <r>
    <s v="INCREMENTAL"/>
    <s v="Media"/>
    <m/>
    <m/>
    <m/>
    <m/>
    <x v="19"/>
    <x v="3"/>
    <s v="Brazil"/>
    <x v="59"/>
    <n v="0"/>
  </r>
  <r>
    <s v="INCREMENTAL"/>
    <s v="Media"/>
    <m/>
    <m/>
    <m/>
    <m/>
    <x v="20"/>
    <x v="0"/>
    <s v="Brazil"/>
    <x v="59"/>
    <n v="8.0580948647138797"/>
  </r>
  <r>
    <s v="INCREMENTAL"/>
    <s v="Media"/>
    <m/>
    <m/>
    <m/>
    <m/>
    <x v="20"/>
    <x v="1"/>
    <s v="Brazil"/>
    <x v="59"/>
    <n v="9.1919234783494197"/>
  </r>
  <r>
    <s v="INCREMENTAL"/>
    <s v="Media"/>
    <m/>
    <m/>
    <m/>
    <m/>
    <x v="20"/>
    <x v="2"/>
    <s v="Brazil"/>
    <x v="59"/>
    <n v="8.6111829846892594"/>
  </r>
  <r>
    <s v="INCREMENTAL"/>
    <s v="Media"/>
    <m/>
    <m/>
    <m/>
    <m/>
    <x v="20"/>
    <x v="3"/>
    <s v="Brazil"/>
    <x v="59"/>
    <n v="8.4818598328322707"/>
  </r>
  <r>
    <s v="INCREMENTAL"/>
    <s v="Media"/>
    <m/>
    <m/>
    <m/>
    <m/>
    <x v="21"/>
    <x v="0"/>
    <s v="Brazil"/>
    <x v="59"/>
    <n v="0"/>
  </r>
  <r>
    <s v="INCREMENTAL"/>
    <s v="Media"/>
    <m/>
    <m/>
    <m/>
    <m/>
    <x v="21"/>
    <x v="1"/>
    <s v="Brazil"/>
    <x v="59"/>
    <n v="0"/>
  </r>
  <r>
    <s v="INCREMENTAL"/>
    <s v="Media"/>
    <m/>
    <m/>
    <m/>
    <m/>
    <x v="21"/>
    <x v="2"/>
    <s v="Brazil"/>
    <x v="59"/>
    <n v="0"/>
  </r>
  <r>
    <s v="INCREMENTAL"/>
    <s v="Media"/>
    <m/>
    <m/>
    <m/>
    <m/>
    <x v="21"/>
    <x v="3"/>
    <s v="Brazil"/>
    <x v="59"/>
    <n v="0"/>
  </r>
  <r>
    <s v="INCREMENTAL"/>
    <s v="Media"/>
    <m/>
    <m/>
    <m/>
    <m/>
    <x v="22"/>
    <x v="0"/>
    <s v="Brazil"/>
    <x v="59"/>
    <n v="430.62543142951898"/>
  </r>
  <r>
    <s v="INCREMENTAL"/>
    <s v="Media"/>
    <m/>
    <m/>
    <m/>
    <m/>
    <x v="22"/>
    <x v="1"/>
    <s v="Brazil"/>
    <x v="59"/>
    <n v="163.30529851712399"/>
  </r>
  <r>
    <s v="INCREMENTAL"/>
    <s v="Media"/>
    <m/>
    <m/>
    <m/>
    <m/>
    <x v="22"/>
    <x v="2"/>
    <s v="Brazil"/>
    <x v="59"/>
    <n v="155.07071770195799"/>
  </r>
  <r>
    <s v="INCREMENTAL"/>
    <s v="Media"/>
    <m/>
    <m/>
    <m/>
    <m/>
    <x v="22"/>
    <x v="3"/>
    <s v="Brazil"/>
    <x v="59"/>
    <n v="233.42529926057301"/>
  </r>
  <r>
    <s v="INCREMENTAL"/>
    <s v="Media"/>
    <m/>
    <m/>
    <m/>
    <m/>
    <x v="23"/>
    <x v="0"/>
    <s v="Brazil"/>
    <x v="59"/>
    <n v="0"/>
  </r>
  <r>
    <s v="INCREMENTAL"/>
    <s v="Media"/>
    <m/>
    <m/>
    <m/>
    <m/>
    <x v="23"/>
    <x v="1"/>
    <s v="Brazil"/>
    <x v="59"/>
    <n v="0"/>
  </r>
  <r>
    <s v="INCREMENTAL"/>
    <s v="Media"/>
    <m/>
    <m/>
    <m/>
    <m/>
    <x v="23"/>
    <x v="2"/>
    <s v="Brazil"/>
    <x v="59"/>
    <n v="0"/>
  </r>
  <r>
    <s v="INCREMENTAL"/>
    <s v="Media"/>
    <m/>
    <m/>
    <m/>
    <m/>
    <x v="23"/>
    <x v="3"/>
    <s v="Brazil"/>
    <x v="59"/>
    <n v="0"/>
  </r>
  <r>
    <s v="INCREMENTAL"/>
    <s v="Media"/>
    <m/>
    <m/>
    <m/>
    <m/>
    <x v="24"/>
    <x v="0"/>
    <s v="Brazil"/>
    <x v="59"/>
    <n v="0"/>
  </r>
  <r>
    <s v="INCREMENTAL"/>
    <s v="Media"/>
    <m/>
    <m/>
    <m/>
    <m/>
    <x v="24"/>
    <x v="1"/>
    <s v="Brazil"/>
    <x v="59"/>
    <n v="3.3543843069782899"/>
  </r>
  <r>
    <s v="INCREMENTAL"/>
    <s v="Media"/>
    <m/>
    <m/>
    <m/>
    <m/>
    <x v="24"/>
    <x v="2"/>
    <s v="Brazil"/>
    <x v="59"/>
    <n v="0"/>
  </r>
  <r>
    <s v="INCREMENTAL"/>
    <s v="Media"/>
    <m/>
    <m/>
    <m/>
    <m/>
    <x v="24"/>
    <x v="3"/>
    <s v="Brazil"/>
    <x v="59"/>
    <n v="0"/>
  </r>
  <r>
    <s v="BASE"/>
    <s v="BaseLine"/>
    <m/>
    <m/>
    <m/>
    <m/>
    <x v="25"/>
    <x v="0"/>
    <s v="Brazil"/>
    <x v="59"/>
    <n v="0"/>
  </r>
  <r>
    <s v="BASE"/>
    <s v="BaseLine"/>
    <m/>
    <m/>
    <m/>
    <m/>
    <x v="25"/>
    <x v="1"/>
    <s v="Brazil"/>
    <x v="59"/>
    <n v="0"/>
  </r>
  <r>
    <s v="BASE"/>
    <s v="BaseLine"/>
    <m/>
    <m/>
    <m/>
    <m/>
    <x v="25"/>
    <x v="2"/>
    <s v="Brazil"/>
    <x v="59"/>
    <n v="0"/>
  </r>
  <r>
    <s v="BASE"/>
    <s v="BaseLine"/>
    <m/>
    <m/>
    <m/>
    <m/>
    <x v="25"/>
    <x v="3"/>
    <s v="Brazil"/>
    <x v="59"/>
    <n v="0"/>
  </r>
  <r>
    <s v="BASE"/>
    <s v="BaseLine"/>
    <m/>
    <m/>
    <m/>
    <m/>
    <x v="26"/>
    <x v="0"/>
    <s v="Brazil"/>
    <x v="59"/>
    <n v="0"/>
  </r>
  <r>
    <s v="BASE"/>
    <s v="BaseLine"/>
    <m/>
    <m/>
    <m/>
    <m/>
    <x v="26"/>
    <x v="1"/>
    <s v="Brazil"/>
    <x v="59"/>
    <n v="1775.83680451604"/>
  </r>
  <r>
    <s v="BASE"/>
    <s v="BaseLine"/>
    <m/>
    <m/>
    <m/>
    <m/>
    <x v="26"/>
    <x v="2"/>
    <s v="Brazil"/>
    <x v="59"/>
    <n v="0"/>
  </r>
  <r>
    <s v="BASE"/>
    <s v="BaseLine"/>
    <m/>
    <m/>
    <m/>
    <m/>
    <x v="26"/>
    <x v="3"/>
    <s v="Brazil"/>
    <x v="59"/>
    <n v="0"/>
  </r>
  <r>
    <s v="INCREMENTAL"/>
    <s v="Media"/>
    <m/>
    <m/>
    <m/>
    <m/>
    <x v="27"/>
    <x v="0"/>
    <s v="Brazil"/>
    <x v="59"/>
    <n v="0"/>
  </r>
  <r>
    <s v="INCREMENTAL"/>
    <s v="Media"/>
    <m/>
    <m/>
    <m/>
    <m/>
    <x v="27"/>
    <x v="1"/>
    <s v="Brazil"/>
    <x v="59"/>
    <n v="0"/>
  </r>
  <r>
    <s v="INCREMENTAL"/>
    <s v="Media"/>
    <m/>
    <m/>
    <m/>
    <m/>
    <x v="27"/>
    <x v="2"/>
    <s v="Brazil"/>
    <x v="59"/>
    <n v="0"/>
  </r>
  <r>
    <s v="INCREMENTAL"/>
    <s v="Media"/>
    <m/>
    <m/>
    <m/>
    <m/>
    <x v="27"/>
    <x v="3"/>
    <s v="Brazil"/>
    <x v="59"/>
    <n v="0"/>
  </r>
  <r>
    <s v="INCREMENTAL"/>
    <s v="Media"/>
    <m/>
    <m/>
    <m/>
    <m/>
    <x v="28"/>
    <x v="0"/>
    <s v="Brazil"/>
    <x v="59"/>
    <n v="0"/>
  </r>
  <r>
    <s v="INCREMENTAL"/>
    <s v="Media"/>
    <m/>
    <m/>
    <m/>
    <m/>
    <x v="28"/>
    <x v="1"/>
    <s v="Brazil"/>
    <x v="59"/>
    <n v="0"/>
  </r>
  <r>
    <s v="INCREMENTAL"/>
    <s v="Media"/>
    <m/>
    <m/>
    <m/>
    <m/>
    <x v="28"/>
    <x v="2"/>
    <s v="Brazil"/>
    <x v="59"/>
    <n v="0"/>
  </r>
  <r>
    <s v="INCREMENTAL"/>
    <s v="Media"/>
    <m/>
    <m/>
    <m/>
    <m/>
    <x v="28"/>
    <x v="3"/>
    <s v="Brazil"/>
    <x v="59"/>
    <n v="0"/>
  </r>
  <r>
    <s v="BASE"/>
    <s v="BaseLine"/>
    <m/>
    <m/>
    <m/>
    <m/>
    <x v="29"/>
    <x v="0"/>
    <s v="Brazil"/>
    <x v="59"/>
    <n v="0"/>
  </r>
  <r>
    <s v="BASE"/>
    <s v="BaseLine"/>
    <m/>
    <m/>
    <m/>
    <m/>
    <x v="29"/>
    <x v="1"/>
    <s v="Brazil"/>
    <x v="59"/>
    <n v="856.53817021401903"/>
  </r>
  <r>
    <s v="BASE"/>
    <s v="BaseLine"/>
    <m/>
    <m/>
    <m/>
    <m/>
    <x v="29"/>
    <x v="2"/>
    <s v="Brazil"/>
    <x v="59"/>
    <n v="0"/>
  </r>
  <r>
    <s v="BASE"/>
    <s v="BaseLine"/>
    <m/>
    <m/>
    <m/>
    <m/>
    <x v="29"/>
    <x v="3"/>
    <s v="Brazil"/>
    <x v="59"/>
    <n v="0"/>
  </r>
  <r>
    <s v="BASE"/>
    <s v="BaseLine"/>
    <m/>
    <m/>
    <m/>
    <m/>
    <x v="30"/>
    <x v="0"/>
    <s v="Brazil"/>
    <x v="59"/>
    <n v="0"/>
  </r>
  <r>
    <s v="BASE"/>
    <s v="BaseLine"/>
    <m/>
    <m/>
    <m/>
    <m/>
    <x v="30"/>
    <x v="1"/>
    <s v="Brazil"/>
    <x v="59"/>
    <n v="517.57129187854696"/>
  </r>
  <r>
    <s v="BASE"/>
    <s v="BaseLine"/>
    <m/>
    <m/>
    <m/>
    <m/>
    <x v="30"/>
    <x v="2"/>
    <s v="Brazil"/>
    <x v="59"/>
    <n v="0"/>
  </r>
  <r>
    <s v="BASE"/>
    <s v="BaseLine"/>
    <m/>
    <m/>
    <m/>
    <m/>
    <x v="30"/>
    <x v="3"/>
    <s v="Brazil"/>
    <x v="59"/>
    <n v="0"/>
  </r>
  <r>
    <s v="INCREMENTAL"/>
    <s v="Media"/>
    <m/>
    <m/>
    <m/>
    <m/>
    <x v="31"/>
    <x v="0"/>
    <s v="Brazil"/>
    <x v="59"/>
    <n v="0"/>
  </r>
  <r>
    <s v="INCREMENTAL"/>
    <s v="Media"/>
    <m/>
    <m/>
    <m/>
    <m/>
    <x v="31"/>
    <x v="1"/>
    <s v="Brazil"/>
    <x v="59"/>
    <n v="13.2723377799836"/>
  </r>
  <r>
    <s v="INCREMENTAL"/>
    <s v="Media"/>
    <m/>
    <m/>
    <m/>
    <m/>
    <x v="31"/>
    <x v="2"/>
    <s v="Brazil"/>
    <x v="59"/>
    <n v="0"/>
  </r>
  <r>
    <s v="INCREMENTAL"/>
    <s v="Media"/>
    <m/>
    <m/>
    <m/>
    <m/>
    <x v="31"/>
    <x v="3"/>
    <s v="Brazil"/>
    <x v="59"/>
    <n v="0"/>
  </r>
  <r>
    <m/>
    <m/>
    <m/>
    <m/>
    <m/>
    <m/>
    <x v="32"/>
    <x v="0"/>
    <s v="Brazil"/>
    <x v="59"/>
    <n v="1288.8368238743701"/>
  </r>
  <r>
    <m/>
    <m/>
    <m/>
    <m/>
    <m/>
    <m/>
    <x v="32"/>
    <x v="1"/>
    <s v="Brazil"/>
    <x v="59"/>
    <n v="943.82215052234096"/>
  </r>
  <r>
    <m/>
    <m/>
    <m/>
    <m/>
    <m/>
    <m/>
    <x v="32"/>
    <x v="2"/>
    <s v="Brazil"/>
    <x v="59"/>
    <n v="1761.1350863528301"/>
  </r>
  <r>
    <m/>
    <m/>
    <m/>
    <m/>
    <m/>
    <m/>
    <x v="32"/>
    <x v="3"/>
    <s v="Brazil"/>
    <x v="59"/>
    <n v="932.29799996955103"/>
  </r>
  <r>
    <s v="BASE"/>
    <s v="BaseLine"/>
    <m/>
    <m/>
    <m/>
    <m/>
    <x v="33"/>
    <x v="0"/>
    <s v="Brazil"/>
    <x v="59"/>
    <n v="-133.459238959148"/>
  </r>
  <r>
    <s v="BASE"/>
    <s v="BaseLine"/>
    <m/>
    <m/>
    <m/>
    <m/>
    <x v="33"/>
    <x v="1"/>
    <s v="Brazil"/>
    <x v="59"/>
    <n v="-363.29317472505801"/>
  </r>
  <r>
    <s v="BASE"/>
    <s v="BaseLine"/>
    <m/>
    <m/>
    <m/>
    <m/>
    <x v="33"/>
    <x v="2"/>
    <s v="Brazil"/>
    <x v="59"/>
    <n v="-181.37111005998199"/>
  </r>
  <r>
    <s v="BASE"/>
    <s v="BaseLine"/>
    <m/>
    <m/>
    <m/>
    <m/>
    <x v="33"/>
    <x v="3"/>
    <s v="Brazil"/>
    <x v="59"/>
    <n v="-113.28222009504999"/>
  </r>
  <r>
    <s v="BASE"/>
    <s v="BaseLine"/>
    <m/>
    <m/>
    <m/>
    <m/>
    <x v="34"/>
    <x v="0"/>
    <s v="Brazil"/>
    <x v="59"/>
    <n v="0"/>
  </r>
  <r>
    <s v="BASE"/>
    <s v="BaseLine"/>
    <m/>
    <m/>
    <m/>
    <m/>
    <x v="34"/>
    <x v="1"/>
    <s v="Brazil"/>
    <x v="59"/>
    <n v="0"/>
  </r>
  <r>
    <s v="BASE"/>
    <s v="BaseLine"/>
    <m/>
    <m/>
    <m/>
    <m/>
    <x v="34"/>
    <x v="2"/>
    <s v="Brazil"/>
    <x v="59"/>
    <n v="0"/>
  </r>
  <r>
    <s v="BASE"/>
    <s v="BaseLine"/>
    <m/>
    <m/>
    <m/>
    <m/>
    <x v="34"/>
    <x v="3"/>
    <s v="Brazil"/>
    <x v="59"/>
    <n v="0"/>
  </r>
  <r>
    <s v="BASE"/>
    <s v="BaseLine"/>
    <s v="NY"/>
    <m/>
    <m/>
    <m/>
    <x v="35"/>
    <x v="0"/>
    <s v="Brazil"/>
    <x v="59"/>
    <n v="0"/>
  </r>
  <r>
    <s v="BASE"/>
    <s v="BaseLine"/>
    <s v="NY"/>
    <m/>
    <m/>
    <m/>
    <x v="35"/>
    <x v="1"/>
    <s v="Brazil"/>
    <x v="59"/>
    <n v="0"/>
  </r>
  <r>
    <s v="BASE"/>
    <s v="BaseLine"/>
    <s v="NY"/>
    <m/>
    <m/>
    <m/>
    <x v="35"/>
    <x v="2"/>
    <s v="Brazil"/>
    <x v="59"/>
    <n v="0"/>
  </r>
  <r>
    <s v="BASE"/>
    <s v="BaseLine"/>
    <s v="NY"/>
    <m/>
    <m/>
    <m/>
    <x v="35"/>
    <x v="3"/>
    <s v="Brazil"/>
    <x v="59"/>
    <n v="0"/>
  </r>
  <r>
    <s v="BASE"/>
    <s v="BaseLine"/>
    <s v="PL_Dummy"/>
    <m/>
    <m/>
    <m/>
    <x v="36"/>
    <x v="0"/>
    <s v="Brazil"/>
    <x v="59"/>
    <n v="0"/>
  </r>
  <r>
    <s v="BASE"/>
    <s v="BaseLine"/>
    <s v="PL_Dummy"/>
    <m/>
    <m/>
    <m/>
    <x v="36"/>
    <x v="1"/>
    <s v="Brazil"/>
    <x v="59"/>
    <n v="0"/>
  </r>
  <r>
    <s v="BASE"/>
    <s v="BaseLine"/>
    <s v="PL_Dummy"/>
    <m/>
    <m/>
    <m/>
    <x v="36"/>
    <x v="2"/>
    <s v="Brazil"/>
    <x v="59"/>
    <n v="0"/>
  </r>
  <r>
    <s v="BASE"/>
    <s v="BaseLine"/>
    <s v="PL_Dummy"/>
    <m/>
    <m/>
    <m/>
    <x v="36"/>
    <x v="3"/>
    <s v="Brazil"/>
    <x v="59"/>
    <n v="0"/>
  </r>
  <r>
    <s v="BASE"/>
    <s v="BaseLine"/>
    <s v="PL_Dummy"/>
    <m/>
    <m/>
    <m/>
    <x v="37"/>
    <x v="0"/>
    <s v="Brazil"/>
    <x v="59"/>
    <n v="0"/>
  </r>
  <r>
    <s v="BASE"/>
    <s v="BaseLine"/>
    <s v="PL_Dummy"/>
    <m/>
    <m/>
    <m/>
    <x v="37"/>
    <x v="1"/>
    <s v="Brazil"/>
    <x v="59"/>
    <n v="0"/>
  </r>
  <r>
    <s v="BASE"/>
    <s v="BaseLine"/>
    <s v="PL_Dummy"/>
    <m/>
    <m/>
    <m/>
    <x v="37"/>
    <x v="2"/>
    <s v="Brazil"/>
    <x v="59"/>
    <n v="0"/>
  </r>
  <r>
    <s v="BASE"/>
    <s v="BaseLine"/>
    <s v="PL_Dummy"/>
    <m/>
    <m/>
    <m/>
    <x v="37"/>
    <x v="3"/>
    <s v="Brazil"/>
    <x v="59"/>
    <n v="0"/>
  </r>
  <r>
    <s v="BASE"/>
    <s v="BaseLine"/>
    <m/>
    <m/>
    <m/>
    <m/>
    <x v="38"/>
    <x v="0"/>
    <s v="Brazil"/>
    <x v="59"/>
    <n v="0"/>
  </r>
  <r>
    <s v="BASE"/>
    <s v="BaseLine"/>
    <m/>
    <m/>
    <m/>
    <m/>
    <x v="38"/>
    <x v="1"/>
    <s v="Brazil"/>
    <x v="59"/>
    <n v="0"/>
  </r>
  <r>
    <s v="BASE"/>
    <s v="BaseLine"/>
    <m/>
    <m/>
    <m/>
    <m/>
    <x v="38"/>
    <x v="2"/>
    <s v="Brazil"/>
    <x v="59"/>
    <n v="0"/>
  </r>
  <r>
    <s v="BASE"/>
    <s v="BaseLine"/>
    <m/>
    <m/>
    <m/>
    <m/>
    <x v="38"/>
    <x v="3"/>
    <s v="Brazil"/>
    <x v="59"/>
    <n v="0"/>
  </r>
  <r>
    <s v="BASE"/>
    <s v="BaseLine"/>
    <m/>
    <m/>
    <m/>
    <m/>
    <x v="39"/>
    <x v="0"/>
    <s v="Brazil"/>
    <x v="59"/>
    <n v="0"/>
  </r>
  <r>
    <s v="BASE"/>
    <s v="BaseLine"/>
    <m/>
    <m/>
    <m/>
    <m/>
    <x v="39"/>
    <x v="1"/>
    <s v="Brazil"/>
    <x v="59"/>
    <n v="0"/>
  </r>
  <r>
    <s v="BASE"/>
    <s v="BaseLine"/>
    <m/>
    <m/>
    <m/>
    <m/>
    <x v="39"/>
    <x v="2"/>
    <s v="Brazil"/>
    <x v="59"/>
    <n v="13.9365829298905"/>
  </r>
  <r>
    <s v="BASE"/>
    <s v="BaseLine"/>
    <m/>
    <m/>
    <m/>
    <m/>
    <x v="39"/>
    <x v="3"/>
    <s v="Brazil"/>
    <x v="59"/>
    <n v="0"/>
  </r>
  <r>
    <s v="BASE"/>
    <s v="BaseLine"/>
    <s v="PL_Dummy"/>
    <m/>
    <m/>
    <m/>
    <x v="40"/>
    <x v="0"/>
    <s v="Brazil"/>
    <x v="59"/>
    <n v="0"/>
  </r>
  <r>
    <s v="BASE"/>
    <s v="BaseLine"/>
    <s v="PL_Dummy"/>
    <m/>
    <m/>
    <m/>
    <x v="40"/>
    <x v="1"/>
    <s v="Brazil"/>
    <x v="59"/>
    <n v="0"/>
  </r>
  <r>
    <s v="BASE"/>
    <s v="BaseLine"/>
    <s v="PL_Dummy"/>
    <m/>
    <m/>
    <m/>
    <x v="40"/>
    <x v="2"/>
    <s v="Brazil"/>
    <x v="59"/>
    <n v="0"/>
  </r>
  <r>
    <s v="BASE"/>
    <s v="BaseLine"/>
    <s v="PL_Dummy"/>
    <m/>
    <m/>
    <m/>
    <x v="40"/>
    <x v="3"/>
    <s v="Brazil"/>
    <x v="59"/>
    <n v="0"/>
  </r>
  <r>
    <s v="BASE"/>
    <s v="BaseLine"/>
    <m/>
    <m/>
    <m/>
    <m/>
    <x v="41"/>
    <x v="0"/>
    <s v="Brazil"/>
    <x v="59"/>
    <n v="0"/>
  </r>
  <r>
    <s v="BASE"/>
    <s v="BaseLine"/>
    <m/>
    <m/>
    <m/>
    <m/>
    <x v="41"/>
    <x v="1"/>
    <s v="Brazil"/>
    <x v="59"/>
    <n v="0"/>
  </r>
  <r>
    <s v="BASE"/>
    <s v="BaseLine"/>
    <m/>
    <m/>
    <m/>
    <m/>
    <x v="41"/>
    <x v="2"/>
    <s v="Brazil"/>
    <x v="59"/>
    <n v="3440.64829226235"/>
  </r>
  <r>
    <s v="BASE"/>
    <s v="BaseLine"/>
    <m/>
    <m/>
    <m/>
    <m/>
    <x v="41"/>
    <x v="3"/>
    <s v="Brazil"/>
    <x v="59"/>
    <n v="0"/>
  </r>
  <r>
    <s v="BASE"/>
    <s v="BaseLine"/>
    <m/>
    <m/>
    <m/>
    <m/>
    <x v="42"/>
    <x v="0"/>
    <s v="Brazil"/>
    <x v="59"/>
    <n v="0"/>
  </r>
  <r>
    <s v="BASE"/>
    <s v="BaseLine"/>
    <m/>
    <m/>
    <m/>
    <m/>
    <x v="42"/>
    <x v="1"/>
    <s v="Brazil"/>
    <x v="59"/>
    <n v="0"/>
  </r>
  <r>
    <s v="BASE"/>
    <s v="BaseLine"/>
    <m/>
    <m/>
    <m/>
    <m/>
    <x v="42"/>
    <x v="2"/>
    <s v="Brazil"/>
    <x v="59"/>
    <n v="0"/>
  </r>
  <r>
    <s v="BASE"/>
    <s v="BaseLine"/>
    <m/>
    <m/>
    <m/>
    <m/>
    <x v="42"/>
    <x v="3"/>
    <s v="Brazil"/>
    <x v="59"/>
    <n v="0"/>
  </r>
  <r>
    <s v="BASE"/>
    <s v="BaseLine"/>
    <m/>
    <m/>
    <m/>
    <m/>
    <x v="43"/>
    <x v="0"/>
    <s v="Brazil"/>
    <x v="59"/>
    <n v="0"/>
  </r>
  <r>
    <s v="BASE"/>
    <s v="BaseLine"/>
    <m/>
    <m/>
    <m/>
    <m/>
    <x v="43"/>
    <x v="1"/>
    <s v="Brazil"/>
    <x v="59"/>
    <n v="0"/>
  </r>
  <r>
    <s v="BASE"/>
    <s v="BaseLine"/>
    <m/>
    <m/>
    <m/>
    <m/>
    <x v="43"/>
    <x v="2"/>
    <s v="Brazil"/>
    <x v="59"/>
    <n v="3644.6772697004899"/>
  </r>
  <r>
    <s v="BASE"/>
    <s v="BaseLine"/>
    <m/>
    <m/>
    <m/>
    <m/>
    <x v="43"/>
    <x v="3"/>
    <s v="Brazil"/>
    <x v="59"/>
    <n v="0"/>
  </r>
  <r>
    <s v="INCREMENTAL"/>
    <s v="Media"/>
    <m/>
    <m/>
    <m/>
    <m/>
    <x v="44"/>
    <x v="0"/>
    <s v="Brazil"/>
    <x v="59"/>
    <n v="0"/>
  </r>
  <r>
    <s v="INCREMENTAL"/>
    <s v="Media"/>
    <m/>
    <m/>
    <m/>
    <m/>
    <x v="44"/>
    <x v="1"/>
    <s v="Brazil"/>
    <x v="59"/>
    <n v="0"/>
  </r>
  <r>
    <s v="INCREMENTAL"/>
    <s v="Media"/>
    <m/>
    <m/>
    <m/>
    <m/>
    <x v="44"/>
    <x v="2"/>
    <s v="Brazil"/>
    <x v="59"/>
    <n v="0"/>
  </r>
  <r>
    <s v="INCREMENTAL"/>
    <s v="Media"/>
    <m/>
    <m/>
    <m/>
    <m/>
    <x v="44"/>
    <x v="3"/>
    <s v="Brazil"/>
    <x v="59"/>
    <n v="0"/>
  </r>
  <r>
    <s v="INCREMENTAL"/>
    <s v="Media"/>
    <m/>
    <m/>
    <m/>
    <m/>
    <x v="45"/>
    <x v="0"/>
    <s v="Brazil"/>
    <x v="59"/>
    <n v="0"/>
  </r>
  <r>
    <s v="INCREMENTAL"/>
    <s v="Media"/>
    <m/>
    <m/>
    <m/>
    <m/>
    <x v="45"/>
    <x v="1"/>
    <s v="Brazil"/>
    <x v="59"/>
    <n v="0"/>
  </r>
  <r>
    <s v="INCREMENTAL"/>
    <s v="Media"/>
    <m/>
    <m/>
    <m/>
    <m/>
    <x v="45"/>
    <x v="2"/>
    <s v="Brazil"/>
    <x v="59"/>
    <n v="0"/>
  </r>
  <r>
    <s v="INCREMENTAL"/>
    <s v="Media"/>
    <m/>
    <m/>
    <m/>
    <m/>
    <x v="45"/>
    <x v="3"/>
    <s v="Brazil"/>
    <x v="59"/>
    <n v="0"/>
  </r>
  <r>
    <s v="BASE"/>
    <s v="BaseLine"/>
    <m/>
    <m/>
    <m/>
    <m/>
    <x v="46"/>
    <x v="0"/>
    <s v="Brazil"/>
    <x v="59"/>
    <n v="0"/>
  </r>
  <r>
    <s v="BASE"/>
    <s v="BaseLine"/>
    <m/>
    <m/>
    <m/>
    <m/>
    <x v="46"/>
    <x v="1"/>
    <s v="Brazil"/>
    <x v="59"/>
    <n v="0"/>
  </r>
  <r>
    <s v="BASE"/>
    <s v="BaseLine"/>
    <m/>
    <m/>
    <m/>
    <m/>
    <x v="46"/>
    <x v="2"/>
    <s v="Brazil"/>
    <x v="59"/>
    <n v="0"/>
  </r>
  <r>
    <s v="BASE"/>
    <s v="BaseLine"/>
    <m/>
    <m/>
    <m/>
    <m/>
    <x v="46"/>
    <x v="3"/>
    <s v="Brazil"/>
    <x v="59"/>
    <n v="0"/>
  </r>
  <r>
    <s v="INCREMENTAL"/>
    <s v="Media"/>
    <m/>
    <m/>
    <m/>
    <m/>
    <x v="47"/>
    <x v="0"/>
    <s v="Brazil"/>
    <x v="59"/>
    <n v="0"/>
  </r>
  <r>
    <s v="INCREMENTAL"/>
    <s v="Media"/>
    <m/>
    <m/>
    <m/>
    <m/>
    <x v="47"/>
    <x v="1"/>
    <s v="Brazil"/>
    <x v="59"/>
    <n v="0"/>
  </r>
  <r>
    <s v="INCREMENTAL"/>
    <s v="Media"/>
    <m/>
    <m/>
    <m/>
    <m/>
    <x v="47"/>
    <x v="2"/>
    <s v="Brazil"/>
    <x v="59"/>
    <n v="0"/>
  </r>
  <r>
    <s v="INCREMENTAL"/>
    <s v="Media"/>
    <m/>
    <m/>
    <m/>
    <m/>
    <x v="47"/>
    <x v="3"/>
    <s v="Brazil"/>
    <x v="59"/>
    <n v="0"/>
  </r>
  <r>
    <s v="INCREMENTAL"/>
    <s v="Media"/>
    <m/>
    <m/>
    <m/>
    <m/>
    <x v="48"/>
    <x v="0"/>
    <s v="Brazil"/>
    <x v="59"/>
    <n v="0"/>
  </r>
  <r>
    <s v="INCREMENTAL"/>
    <s v="Media"/>
    <m/>
    <m/>
    <m/>
    <m/>
    <x v="48"/>
    <x v="1"/>
    <s v="Brazil"/>
    <x v="59"/>
    <n v="0"/>
  </r>
  <r>
    <s v="INCREMENTAL"/>
    <s v="Media"/>
    <m/>
    <m/>
    <m/>
    <m/>
    <x v="48"/>
    <x v="2"/>
    <s v="Brazil"/>
    <x v="59"/>
    <n v="0"/>
  </r>
  <r>
    <s v="INCREMENTAL"/>
    <s v="Media"/>
    <m/>
    <m/>
    <m/>
    <m/>
    <x v="48"/>
    <x v="3"/>
    <s v="Brazil"/>
    <x v="59"/>
    <n v="0"/>
  </r>
  <r>
    <s v="INCREMENTAL"/>
    <s v="Media"/>
    <m/>
    <m/>
    <m/>
    <m/>
    <x v="49"/>
    <x v="0"/>
    <s v="Brazil"/>
    <x v="59"/>
    <n v="0"/>
  </r>
  <r>
    <s v="INCREMENTAL"/>
    <s v="Media"/>
    <m/>
    <m/>
    <m/>
    <m/>
    <x v="49"/>
    <x v="1"/>
    <s v="Brazil"/>
    <x v="59"/>
    <n v="0"/>
  </r>
  <r>
    <s v="INCREMENTAL"/>
    <s v="Media"/>
    <m/>
    <m/>
    <m/>
    <m/>
    <x v="49"/>
    <x v="2"/>
    <s v="Brazil"/>
    <x v="59"/>
    <n v="0"/>
  </r>
  <r>
    <s v="INCREMENTAL"/>
    <s v="Media"/>
    <m/>
    <m/>
    <m/>
    <m/>
    <x v="49"/>
    <x v="3"/>
    <s v="Brazil"/>
    <x v="59"/>
    <n v="0"/>
  </r>
  <r>
    <s v="BASE"/>
    <s v="BaseLine"/>
    <m/>
    <m/>
    <m/>
    <m/>
    <x v="50"/>
    <x v="0"/>
    <s v="Brazil"/>
    <x v="59"/>
    <n v="0"/>
  </r>
  <r>
    <s v="BASE"/>
    <s v="BaseLine"/>
    <m/>
    <m/>
    <m/>
    <m/>
    <x v="50"/>
    <x v="1"/>
    <s v="Brazil"/>
    <x v="59"/>
    <n v="0"/>
  </r>
  <r>
    <s v="BASE"/>
    <s v="BaseLine"/>
    <m/>
    <m/>
    <m/>
    <m/>
    <x v="50"/>
    <x v="2"/>
    <s v="Brazil"/>
    <x v="59"/>
    <n v="0"/>
  </r>
  <r>
    <s v="BASE"/>
    <s v="BaseLine"/>
    <m/>
    <m/>
    <m/>
    <m/>
    <x v="50"/>
    <x v="3"/>
    <s v="Brazil"/>
    <x v="59"/>
    <n v="93.323040912023004"/>
  </r>
  <r>
    <s v="BASE"/>
    <s v="BaseLine"/>
    <m/>
    <m/>
    <m/>
    <m/>
    <x v="51"/>
    <x v="0"/>
    <s v="Brazil"/>
    <x v="59"/>
    <n v="0"/>
  </r>
  <r>
    <s v="BASE"/>
    <s v="BaseLine"/>
    <m/>
    <m/>
    <m/>
    <m/>
    <x v="51"/>
    <x v="1"/>
    <s v="Brazil"/>
    <x v="59"/>
    <n v="0"/>
  </r>
  <r>
    <s v="BASE"/>
    <s v="BaseLine"/>
    <m/>
    <m/>
    <m/>
    <m/>
    <x v="51"/>
    <x v="2"/>
    <s v="Brazil"/>
    <x v="59"/>
    <n v="0"/>
  </r>
  <r>
    <s v="BASE"/>
    <s v="BaseLine"/>
    <m/>
    <m/>
    <m/>
    <m/>
    <x v="51"/>
    <x v="3"/>
    <s v="Brazil"/>
    <x v="59"/>
    <n v="1910.3587180779"/>
  </r>
  <r>
    <s v="INCREMENTAL"/>
    <s v="Media"/>
    <m/>
    <m/>
    <m/>
    <m/>
    <x v="52"/>
    <x v="0"/>
    <s v="Brazil"/>
    <x v="59"/>
    <n v="0"/>
  </r>
  <r>
    <s v="INCREMENTAL"/>
    <s v="Media"/>
    <m/>
    <m/>
    <m/>
    <m/>
    <x v="52"/>
    <x v="1"/>
    <s v="Brazil"/>
    <x v="59"/>
    <n v="0"/>
  </r>
  <r>
    <s v="INCREMENTAL"/>
    <s v="Media"/>
    <m/>
    <m/>
    <m/>
    <m/>
    <x v="52"/>
    <x v="2"/>
    <s v="Brazil"/>
    <x v="59"/>
    <n v="0"/>
  </r>
  <r>
    <s v="INCREMENTAL"/>
    <s v="Media"/>
    <m/>
    <m/>
    <m/>
    <m/>
    <x v="52"/>
    <x v="3"/>
    <s v="Brazil"/>
    <x v="59"/>
    <n v="0"/>
  </r>
  <r>
    <s v="BASE"/>
    <s v="BaseLine"/>
    <m/>
    <m/>
    <m/>
    <m/>
    <x v="53"/>
    <x v="0"/>
    <s v="Brazil"/>
    <x v="59"/>
    <n v="-106.896217564167"/>
  </r>
  <r>
    <s v="BASE"/>
    <s v="BaseLine"/>
    <m/>
    <m/>
    <m/>
    <m/>
    <x v="53"/>
    <x v="1"/>
    <s v="Brazil"/>
    <x v="59"/>
    <n v="-78.280676091196398"/>
  </r>
  <r>
    <s v="BASE"/>
    <s v="BaseLine"/>
    <m/>
    <m/>
    <m/>
    <m/>
    <x v="53"/>
    <x v="2"/>
    <s v="Brazil"/>
    <x v="59"/>
    <n v="-146.06866894502201"/>
  </r>
  <r>
    <s v="BASE"/>
    <s v="BaseLine"/>
    <m/>
    <m/>
    <m/>
    <m/>
    <x v="53"/>
    <x v="3"/>
    <s v="Brazil"/>
    <x v="59"/>
    <n v="-77.324862227164999"/>
  </r>
  <r>
    <s v="BASE"/>
    <s v="BaseLine"/>
    <m/>
    <m/>
    <m/>
    <m/>
    <x v="54"/>
    <x v="0"/>
    <s v="Brazil"/>
    <x v="59"/>
    <n v="-519.49159087577095"/>
  </r>
  <r>
    <s v="BASE"/>
    <s v="BaseLine"/>
    <m/>
    <m/>
    <m/>
    <m/>
    <x v="54"/>
    <x v="1"/>
    <s v="Brazil"/>
    <x v="59"/>
    <n v="-2592.98696318766"/>
  </r>
  <r>
    <s v="BASE"/>
    <s v="BaseLine"/>
    <m/>
    <m/>
    <m/>
    <m/>
    <x v="54"/>
    <x v="2"/>
    <s v="Brazil"/>
    <x v="59"/>
    <n v="-2814.2435380745101"/>
  </r>
  <r>
    <s v="BASE"/>
    <s v="BaseLine"/>
    <m/>
    <m/>
    <m/>
    <m/>
    <x v="54"/>
    <x v="3"/>
    <s v="Brazil"/>
    <x v="59"/>
    <n v="-501.66823646013302"/>
  </r>
  <r>
    <s v="INCREMENTAL"/>
    <s v="Media"/>
    <m/>
    <m/>
    <m/>
    <m/>
    <x v="0"/>
    <x v="0"/>
    <s v="Brazil"/>
    <x v="60"/>
    <n v="0"/>
  </r>
  <r>
    <s v="INCREMENTAL"/>
    <s v="Media"/>
    <m/>
    <m/>
    <m/>
    <m/>
    <x v="0"/>
    <x v="1"/>
    <s v="Brazil"/>
    <x v="60"/>
    <n v="0"/>
  </r>
  <r>
    <s v="INCREMENTAL"/>
    <s v="Media"/>
    <m/>
    <m/>
    <m/>
    <m/>
    <x v="0"/>
    <x v="2"/>
    <s v="Brazil"/>
    <x v="60"/>
    <n v="0"/>
  </r>
  <r>
    <s v="INCREMENTAL"/>
    <s v="Media"/>
    <m/>
    <m/>
    <m/>
    <m/>
    <x v="0"/>
    <x v="3"/>
    <s v="Brazil"/>
    <x v="60"/>
    <n v="0"/>
  </r>
  <r>
    <s v="INCREMENTAL"/>
    <s v="Media"/>
    <m/>
    <m/>
    <m/>
    <m/>
    <x v="1"/>
    <x v="0"/>
    <s v="Brazil"/>
    <x v="60"/>
    <n v="0"/>
  </r>
  <r>
    <s v="INCREMENTAL"/>
    <s v="Media"/>
    <m/>
    <m/>
    <m/>
    <m/>
    <x v="1"/>
    <x v="1"/>
    <s v="Brazil"/>
    <x v="60"/>
    <n v="0"/>
  </r>
  <r>
    <s v="INCREMENTAL"/>
    <s v="Media"/>
    <m/>
    <m/>
    <m/>
    <m/>
    <x v="1"/>
    <x v="2"/>
    <s v="Brazil"/>
    <x v="60"/>
    <n v="0"/>
  </r>
  <r>
    <s v="INCREMENTAL"/>
    <s v="Media"/>
    <m/>
    <m/>
    <m/>
    <m/>
    <x v="1"/>
    <x v="3"/>
    <s v="Brazil"/>
    <x v="60"/>
    <n v="0"/>
  </r>
  <r>
    <s v="INCREMENTAL"/>
    <s v="Media"/>
    <m/>
    <m/>
    <m/>
    <m/>
    <x v="2"/>
    <x v="0"/>
    <s v="Brazil"/>
    <x v="60"/>
    <n v="0"/>
  </r>
  <r>
    <s v="INCREMENTAL"/>
    <s v="Media"/>
    <m/>
    <m/>
    <m/>
    <m/>
    <x v="2"/>
    <x v="1"/>
    <s v="Brazil"/>
    <x v="60"/>
    <n v="0"/>
  </r>
  <r>
    <s v="INCREMENTAL"/>
    <s v="Media"/>
    <m/>
    <m/>
    <m/>
    <m/>
    <x v="2"/>
    <x v="2"/>
    <s v="Brazil"/>
    <x v="60"/>
    <n v="0"/>
  </r>
  <r>
    <s v="INCREMENTAL"/>
    <s v="Media"/>
    <m/>
    <m/>
    <m/>
    <m/>
    <x v="2"/>
    <x v="3"/>
    <s v="Brazil"/>
    <x v="60"/>
    <n v="0"/>
  </r>
  <r>
    <s v="BASE"/>
    <s v="BaseLine"/>
    <m/>
    <m/>
    <m/>
    <m/>
    <x v="3"/>
    <x v="0"/>
    <s v="Brazil"/>
    <x v="60"/>
    <n v="0"/>
  </r>
  <r>
    <s v="BASE"/>
    <s v="BaseLine"/>
    <m/>
    <m/>
    <m/>
    <m/>
    <x v="3"/>
    <x v="1"/>
    <s v="Brazil"/>
    <x v="60"/>
    <n v="0"/>
  </r>
  <r>
    <s v="BASE"/>
    <s v="BaseLine"/>
    <m/>
    <m/>
    <m/>
    <m/>
    <x v="3"/>
    <x v="2"/>
    <s v="Brazil"/>
    <x v="60"/>
    <n v="0"/>
  </r>
  <r>
    <s v="BASE"/>
    <s v="BaseLine"/>
    <m/>
    <m/>
    <m/>
    <m/>
    <x v="3"/>
    <x v="3"/>
    <s v="Brazil"/>
    <x v="60"/>
    <n v="0"/>
  </r>
  <r>
    <s v="BASE"/>
    <s v="BaseLine"/>
    <m/>
    <m/>
    <m/>
    <m/>
    <x v="4"/>
    <x v="0"/>
    <s v="Brazil"/>
    <x v="60"/>
    <n v="0"/>
  </r>
  <r>
    <s v="BASE"/>
    <s v="BaseLine"/>
    <m/>
    <m/>
    <m/>
    <m/>
    <x v="4"/>
    <x v="1"/>
    <s v="Brazil"/>
    <x v="60"/>
    <n v="0"/>
  </r>
  <r>
    <s v="BASE"/>
    <s v="BaseLine"/>
    <m/>
    <m/>
    <m/>
    <m/>
    <x v="4"/>
    <x v="2"/>
    <s v="Brazil"/>
    <x v="60"/>
    <n v="0"/>
  </r>
  <r>
    <s v="BASE"/>
    <s v="BaseLine"/>
    <m/>
    <m/>
    <m/>
    <m/>
    <x v="4"/>
    <x v="3"/>
    <s v="Brazil"/>
    <x v="60"/>
    <n v="0"/>
  </r>
  <r>
    <s v="BASE"/>
    <s v="BaseLine"/>
    <m/>
    <m/>
    <m/>
    <m/>
    <x v="5"/>
    <x v="0"/>
    <s v="Brazil"/>
    <x v="60"/>
    <n v="0"/>
  </r>
  <r>
    <s v="BASE"/>
    <s v="BaseLine"/>
    <m/>
    <m/>
    <m/>
    <m/>
    <x v="5"/>
    <x v="1"/>
    <s v="Brazil"/>
    <x v="60"/>
    <n v="0"/>
  </r>
  <r>
    <s v="BASE"/>
    <s v="BaseLine"/>
    <m/>
    <m/>
    <m/>
    <m/>
    <x v="5"/>
    <x v="2"/>
    <s v="Brazil"/>
    <x v="60"/>
    <n v="0"/>
  </r>
  <r>
    <s v="BASE"/>
    <s v="BaseLine"/>
    <m/>
    <m/>
    <m/>
    <m/>
    <x v="5"/>
    <x v="3"/>
    <s v="Brazil"/>
    <x v="60"/>
    <n v="0"/>
  </r>
  <r>
    <s v="BASE"/>
    <s v="BaseLine"/>
    <m/>
    <m/>
    <m/>
    <m/>
    <x v="6"/>
    <x v="0"/>
    <s v="Brazil"/>
    <x v="60"/>
    <n v="0"/>
  </r>
  <r>
    <s v="BASE"/>
    <s v="BaseLine"/>
    <m/>
    <m/>
    <m/>
    <m/>
    <x v="6"/>
    <x v="1"/>
    <s v="Brazil"/>
    <x v="60"/>
    <n v="0"/>
  </r>
  <r>
    <s v="BASE"/>
    <s v="BaseLine"/>
    <m/>
    <m/>
    <m/>
    <m/>
    <x v="6"/>
    <x v="2"/>
    <s v="Brazil"/>
    <x v="60"/>
    <n v="0"/>
  </r>
  <r>
    <s v="BASE"/>
    <s v="BaseLine"/>
    <m/>
    <m/>
    <m/>
    <m/>
    <x v="6"/>
    <x v="3"/>
    <s v="Brazil"/>
    <x v="60"/>
    <n v="0"/>
  </r>
  <r>
    <s v="BASE"/>
    <s v="BaseLine"/>
    <m/>
    <m/>
    <m/>
    <m/>
    <x v="7"/>
    <x v="0"/>
    <s v="Brazil"/>
    <x v="60"/>
    <n v="0"/>
  </r>
  <r>
    <s v="BASE"/>
    <s v="BaseLine"/>
    <m/>
    <m/>
    <m/>
    <m/>
    <x v="7"/>
    <x v="1"/>
    <s v="Brazil"/>
    <x v="60"/>
    <n v="0"/>
  </r>
  <r>
    <s v="BASE"/>
    <s v="BaseLine"/>
    <m/>
    <m/>
    <m/>
    <m/>
    <x v="7"/>
    <x v="2"/>
    <s v="Brazil"/>
    <x v="60"/>
    <n v="0"/>
  </r>
  <r>
    <s v="BASE"/>
    <s v="BaseLine"/>
    <m/>
    <m/>
    <m/>
    <m/>
    <x v="7"/>
    <x v="3"/>
    <s v="Brazil"/>
    <x v="60"/>
    <n v="0"/>
  </r>
  <r>
    <s v="BASE"/>
    <s v="BaseLine"/>
    <m/>
    <m/>
    <m/>
    <m/>
    <x v="8"/>
    <x v="0"/>
    <s v="Brazil"/>
    <x v="60"/>
    <n v="1511.8735086921599"/>
  </r>
  <r>
    <s v="BASE"/>
    <s v="BaseLine"/>
    <m/>
    <m/>
    <m/>
    <m/>
    <x v="8"/>
    <x v="1"/>
    <s v="Brazil"/>
    <x v="60"/>
    <n v="0"/>
  </r>
  <r>
    <s v="BASE"/>
    <s v="BaseLine"/>
    <m/>
    <m/>
    <m/>
    <m/>
    <x v="8"/>
    <x v="2"/>
    <s v="Brazil"/>
    <x v="60"/>
    <n v="0"/>
  </r>
  <r>
    <s v="BASE"/>
    <s v="BaseLine"/>
    <m/>
    <m/>
    <m/>
    <m/>
    <x v="8"/>
    <x v="3"/>
    <s v="Brazil"/>
    <x v="60"/>
    <n v="0"/>
  </r>
  <r>
    <s v="INCREMENTAL"/>
    <s v="Media"/>
    <m/>
    <m/>
    <m/>
    <m/>
    <x v="9"/>
    <x v="0"/>
    <s v="Brazil"/>
    <x v="60"/>
    <n v="0"/>
  </r>
  <r>
    <s v="INCREMENTAL"/>
    <s v="Media"/>
    <m/>
    <m/>
    <m/>
    <m/>
    <x v="9"/>
    <x v="1"/>
    <s v="Brazil"/>
    <x v="60"/>
    <n v="0"/>
  </r>
  <r>
    <s v="INCREMENTAL"/>
    <s v="Media"/>
    <m/>
    <m/>
    <m/>
    <m/>
    <x v="9"/>
    <x v="2"/>
    <s v="Brazil"/>
    <x v="60"/>
    <n v="0"/>
  </r>
  <r>
    <s v="INCREMENTAL"/>
    <s v="Media"/>
    <m/>
    <m/>
    <m/>
    <m/>
    <x v="9"/>
    <x v="3"/>
    <s v="Brazil"/>
    <x v="60"/>
    <n v="0"/>
  </r>
  <r>
    <s v="BASE"/>
    <s v="Price"/>
    <m/>
    <m/>
    <m/>
    <m/>
    <x v="10"/>
    <x v="0"/>
    <s v="Brazil"/>
    <x v="60"/>
    <n v="0"/>
  </r>
  <r>
    <s v="BASE"/>
    <s v="Price"/>
    <m/>
    <m/>
    <m/>
    <m/>
    <x v="10"/>
    <x v="1"/>
    <s v="Brazil"/>
    <x v="60"/>
    <n v="0"/>
  </r>
  <r>
    <s v="BASE"/>
    <s v="Price"/>
    <m/>
    <m/>
    <m/>
    <m/>
    <x v="10"/>
    <x v="2"/>
    <s v="Brazil"/>
    <x v="60"/>
    <n v="0"/>
  </r>
  <r>
    <s v="BASE"/>
    <s v="Price"/>
    <m/>
    <m/>
    <m/>
    <m/>
    <x v="10"/>
    <x v="3"/>
    <s v="Brazil"/>
    <x v="60"/>
    <n v="0"/>
  </r>
  <r>
    <s v="BASE"/>
    <s v="Price"/>
    <m/>
    <m/>
    <m/>
    <m/>
    <x v="11"/>
    <x v="0"/>
    <s v="Brazil"/>
    <x v="60"/>
    <n v="-962.99317512337495"/>
  </r>
  <r>
    <s v="BASE"/>
    <s v="Price"/>
    <m/>
    <m/>
    <m/>
    <m/>
    <x v="11"/>
    <x v="1"/>
    <s v="Brazil"/>
    <x v="60"/>
    <n v="0"/>
  </r>
  <r>
    <s v="BASE"/>
    <s v="Price"/>
    <m/>
    <m/>
    <m/>
    <m/>
    <x v="11"/>
    <x v="2"/>
    <s v="Brazil"/>
    <x v="60"/>
    <n v="0"/>
  </r>
  <r>
    <s v="BASE"/>
    <s v="Price"/>
    <m/>
    <m/>
    <m/>
    <m/>
    <x v="11"/>
    <x v="3"/>
    <s v="Brazil"/>
    <x v="60"/>
    <n v="-1088.7398002637401"/>
  </r>
  <r>
    <s v="BASE"/>
    <s v="BaseLine"/>
    <m/>
    <m/>
    <m/>
    <m/>
    <x v="12"/>
    <x v="0"/>
    <s v="Brazil"/>
    <x v="60"/>
    <n v="346.60460905329001"/>
  </r>
  <r>
    <s v="BASE"/>
    <s v="BaseLine"/>
    <m/>
    <m/>
    <m/>
    <m/>
    <x v="12"/>
    <x v="1"/>
    <s v="Brazil"/>
    <x v="60"/>
    <n v="624.84417115409997"/>
  </r>
  <r>
    <s v="BASE"/>
    <s v="BaseLine"/>
    <m/>
    <m/>
    <m/>
    <m/>
    <x v="12"/>
    <x v="2"/>
    <s v="Brazil"/>
    <x v="60"/>
    <n v="766.027164842297"/>
  </r>
  <r>
    <s v="BASE"/>
    <s v="BaseLine"/>
    <m/>
    <m/>
    <m/>
    <m/>
    <x v="12"/>
    <x v="3"/>
    <s v="Brazil"/>
    <x v="60"/>
    <n v="20.289066816636701"/>
  </r>
  <r>
    <s v="INCREMENTAL"/>
    <s v="Media"/>
    <m/>
    <m/>
    <m/>
    <m/>
    <x v="13"/>
    <x v="0"/>
    <s v="Brazil"/>
    <x v="60"/>
    <n v="0"/>
  </r>
  <r>
    <s v="INCREMENTAL"/>
    <s v="Media"/>
    <m/>
    <m/>
    <m/>
    <m/>
    <x v="13"/>
    <x v="1"/>
    <s v="Brazil"/>
    <x v="60"/>
    <n v="0"/>
  </r>
  <r>
    <s v="INCREMENTAL"/>
    <s v="Media"/>
    <m/>
    <m/>
    <m/>
    <m/>
    <x v="13"/>
    <x v="2"/>
    <s v="Brazil"/>
    <x v="60"/>
    <n v="0"/>
  </r>
  <r>
    <s v="INCREMENTAL"/>
    <s v="Media"/>
    <m/>
    <m/>
    <m/>
    <m/>
    <x v="13"/>
    <x v="3"/>
    <s v="Brazil"/>
    <x v="60"/>
    <n v="0"/>
  </r>
  <r>
    <s v="INCREMENTAL"/>
    <s v="Media"/>
    <m/>
    <m/>
    <m/>
    <m/>
    <x v="14"/>
    <x v="0"/>
    <s v="Brazil"/>
    <x v="60"/>
    <n v="365.51910991961199"/>
  </r>
  <r>
    <s v="INCREMENTAL"/>
    <s v="Media"/>
    <m/>
    <m/>
    <m/>
    <m/>
    <x v="14"/>
    <x v="1"/>
    <s v="Brazil"/>
    <x v="60"/>
    <n v="455.04174320941598"/>
  </r>
  <r>
    <s v="INCREMENTAL"/>
    <s v="Media"/>
    <m/>
    <m/>
    <m/>
    <m/>
    <x v="14"/>
    <x v="2"/>
    <s v="Brazil"/>
    <x v="60"/>
    <n v="376.51827635551899"/>
  </r>
  <r>
    <s v="INCREMENTAL"/>
    <s v="Media"/>
    <m/>
    <m/>
    <m/>
    <m/>
    <x v="14"/>
    <x v="3"/>
    <s v="Brazil"/>
    <x v="60"/>
    <n v="270.50439075469802"/>
  </r>
  <r>
    <s v="INCREMENTAL"/>
    <s v="Media"/>
    <m/>
    <m/>
    <m/>
    <m/>
    <x v="15"/>
    <x v="0"/>
    <s v="Brazil"/>
    <x v="60"/>
    <n v="0"/>
  </r>
  <r>
    <s v="INCREMENTAL"/>
    <s v="Media"/>
    <m/>
    <m/>
    <m/>
    <m/>
    <x v="15"/>
    <x v="1"/>
    <s v="Brazil"/>
    <x v="60"/>
    <n v="0"/>
  </r>
  <r>
    <s v="INCREMENTAL"/>
    <s v="Media"/>
    <m/>
    <m/>
    <m/>
    <m/>
    <x v="15"/>
    <x v="2"/>
    <s v="Brazil"/>
    <x v="60"/>
    <n v="0"/>
  </r>
  <r>
    <s v="INCREMENTAL"/>
    <s v="Media"/>
    <m/>
    <m/>
    <m/>
    <m/>
    <x v="15"/>
    <x v="3"/>
    <s v="Brazil"/>
    <x v="60"/>
    <n v="0"/>
  </r>
  <r>
    <s v="INCREMENTAL"/>
    <s v="Media"/>
    <m/>
    <m/>
    <m/>
    <m/>
    <x v="16"/>
    <x v="0"/>
    <s v="Brazil"/>
    <x v="60"/>
    <n v="35.182822895163099"/>
  </r>
  <r>
    <s v="INCREMENTAL"/>
    <s v="Media"/>
    <m/>
    <m/>
    <m/>
    <m/>
    <x v="16"/>
    <x v="1"/>
    <s v="Brazil"/>
    <x v="60"/>
    <n v="27.6049829714831"/>
  </r>
  <r>
    <s v="INCREMENTAL"/>
    <s v="Media"/>
    <m/>
    <m/>
    <m/>
    <m/>
    <x v="16"/>
    <x v="2"/>
    <s v="Brazil"/>
    <x v="60"/>
    <n v="25.754807826948799"/>
  </r>
  <r>
    <s v="INCREMENTAL"/>
    <s v="Media"/>
    <m/>
    <m/>
    <m/>
    <m/>
    <x v="16"/>
    <x v="3"/>
    <s v="Brazil"/>
    <x v="60"/>
    <n v="23.935116033716501"/>
  </r>
  <r>
    <s v="INCREMENTAL"/>
    <s v="Media"/>
    <m/>
    <m/>
    <m/>
    <m/>
    <x v="17"/>
    <x v="0"/>
    <s v="Brazil"/>
    <x v="60"/>
    <n v="0"/>
  </r>
  <r>
    <s v="INCREMENTAL"/>
    <s v="Media"/>
    <m/>
    <m/>
    <m/>
    <m/>
    <x v="17"/>
    <x v="1"/>
    <s v="Brazil"/>
    <x v="60"/>
    <n v="0"/>
  </r>
  <r>
    <s v="INCREMENTAL"/>
    <s v="Media"/>
    <m/>
    <m/>
    <m/>
    <m/>
    <x v="17"/>
    <x v="2"/>
    <s v="Brazil"/>
    <x v="60"/>
    <n v="0"/>
  </r>
  <r>
    <s v="INCREMENTAL"/>
    <s v="Media"/>
    <m/>
    <m/>
    <m/>
    <m/>
    <x v="17"/>
    <x v="3"/>
    <s v="Brazil"/>
    <x v="60"/>
    <n v="0"/>
  </r>
  <r>
    <s v="INCREMENTAL"/>
    <s v="Media"/>
    <m/>
    <m/>
    <m/>
    <m/>
    <x v="18"/>
    <x v="0"/>
    <s v="Brazil"/>
    <x v="60"/>
    <n v="1800.0484470907199"/>
  </r>
  <r>
    <s v="INCREMENTAL"/>
    <s v="Media"/>
    <m/>
    <m/>
    <m/>
    <m/>
    <x v="18"/>
    <x v="1"/>
    <s v="Brazil"/>
    <x v="60"/>
    <n v="838.17618813930801"/>
  </r>
  <r>
    <s v="INCREMENTAL"/>
    <s v="Media"/>
    <m/>
    <m/>
    <m/>
    <m/>
    <x v="18"/>
    <x v="2"/>
    <s v="Brazil"/>
    <x v="60"/>
    <n v="640.45427154570996"/>
  </r>
  <r>
    <s v="INCREMENTAL"/>
    <s v="Media"/>
    <m/>
    <m/>
    <m/>
    <m/>
    <x v="18"/>
    <x v="3"/>
    <s v="Brazil"/>
    <x v="60"/>
    <n v="977.15374331277803"/>
  </r>
  <r>
    <s v="INCREMENTAL"/>
    <s v="Media"/>
    <m/>
    <m/>
    <m/>
    <m/>
    <x v="19"/>
    <x v="0"/>
    <s v="Brazil"/>
    <x v="60"/>
    <n v="0"/>
  </r>
  <r>
    <s v="INCREMENTAL"/>
    <s v="Media"/>
    <m/>
    <m/>
    <m/>
    <m/>
    <x v="19"/>
    <x v="1"/>
    <s v="Brazil"/>
    <x v="60"/>
    <n v="0"/>
  </r>
  <r>
    <s v="INCREMENTAL"/>
    <s v="Media"/>
    <m/>
    <m/>
    <m/>
    <m/>
    <x v="19"/>
    <x v="2"/>
    <s v="Brazil"/>
    <x v="60"/>
    <n v="0"/>
  </r>
  <r>
    <s v="INCREMENTAL"/>
    <s v="Media"/>
    <m/>
    <m/>
    <m/>
    <m/>
    <x v="19"/>
    <x v="3"/>
    <s v="Brazil"/>
    <x v="60"/>
    <n v="0"/>
  </r>
  <r>
    <s v="INCREMENTAL"/>
    <s v="Media"/>
    <m/>
    <m/>
    <m/>
    <m/>
    <x v="20"/>
    <x v="0"/>
    <s v="Brazil"/>
    <x v="60"/>
    <n v="8.1060682045647798"/>
  </r>
  <r>
    <s v="INCREMENTAL"/>
    <s v="Media"/>
    <m/>
    <m/>
    <m/>
    <m/>
    <x v="20"/>
    <x v="1"/>
    <s v="Brazil"/>
    <x v="60"/>
    <n v="9.2466469925688095"/>
  </r>
  <r>
    <s v="INCREMENTAL"/>
    <s v="Media"/>
    <m/>
    <m/>
    <m/>
    <m/>
    <x v="20"/>
    <x v="2"/>
    <s v="Brazil"/>
    <x v="60"/>
    <n v="8.6624490984268601"/>
  </r>
  <r>
    <s v="INCREMENTAL"/>
    <s v="Media"/>
    <m/>
    <m/>
    <m/>
    <m/>
    <x v="20"/>
    <x v="3"/>
    <s v="Brazil"/>
    <x v="60"/>
    <n v="8.53235602965791"/>
  </r>
  <r>
    <s v="INCREMENTAL"/>
    <s v="Media"/>
    <m/>
    <m/>
    <m/>
    <m/>
    <x v="21"/>
    <x v="0"/>
    <s v="Brazil"/>
    <x v="60"/>
    <n v="0"/>
  </r>
  <r>
    <s v="INCREMENTAL"/>
    <s v="Media"/>
    <m/>
    <m/>
    <m/>
    <m/>
    <x v="21"/>
    <x v="1"/>
    <s v="Brazil"/>
    <x v="60"/>
    <n v="0"/>
  </r>
  <r>
    <s v="INCREMENTAL"/>
    <s v="Media"/>
    <m/>
    <m/>
    <m/>
    <m/>
    <x v="21"/>
    <x v="2"/>
    <s v="Brazil"/>
    <x v="60"/>
    <n v="0"/>
  </r>
  <r>
    <s v="INCREMENTAL"/>
    <s v="Media"/>
    <m/>
    <m/>
    <m/>
    <m/>
    <x v="21"/>
    <x v="3"/>
    <s v="Brazil"/>
    <x v="60"/>
    <n v="0"/>
  </r>
  <r>
    <s v="INCREMENTAL"/>
    <s v="Media"/>
    <m/>
    <m/>
    <m/>
    <m/>
    <x v="22"/>
    <x v="0"/>
    <s v="Brazil"/>
    <x v="60"/>
    <n v="655.74199850897196"/>
  </r>
  <r>
    <s v="INCREMENTAL"/>
    <s v="Media"/>
    <m/>
    <m/>
    <m/>
    <m/>
    <x v="22"/>
    <x v="1"/>
    <s v="Brazil"/>
    <x v="60"/>
    <n v="248.67584448330399"/>
  </r>
  <r>
    <s v="INCREMENTAL"/>
    <s v="Media"/>
    <m/>
    <m/>
    <m/>
    <m/>
    <x v="22"/>
    <x v="2"/>
    <s v="Brazil"/>
    <x v="60"/>
    <n v="236.13650034216701"/>
  </r>
  <r>
    <s v="INCREMENTAL"/>
    <s v="Media"/>
    <m/>
    <m/>
    <m/>
    <m/>
    <x v="22"/>
    <x v="3"/>
    <s v="Brazil"/>
    <x v="60"/>
    <n v="355.452235441732"/>
  </r>
  <r>
    <s v="INCREMENTAL"/>
    <s v="Media"/>
    <m/>
    <m/>
    <m/>
    <m/>
    <x v="23"/>
    <x v="0"/>
    <s v="Brazil"/>
    <x v="60"/>
    <n v="0"/>
  </r>
  <r>
    <s v="INCREMENTAL"/>
    <s v="Media"/>
    <m/>
    <m/>
    <m/>
    <m/>
    <x v="23"/>
    <x v="1"/>
    <s v="Brazil"/>
    <x v="60"/>
    <n v="0"/>
  </r>
  <r>
    <s v="INCREMENTAL"/>
    <s v="Media"/>
    <m/>
    <m/>
    <m/>
    <m/>
    <x v="23"/>
    <x v="2"/>
    <s v="Brazil"/>
    <x v="60"/>
    <n v="0"/>
  </r>
  <r>
    <s v="INCREMENTAL"/>
    <s v="Media"/>
    <m/>
    <m/>
    <m/>
    <m/>
    <x v="23"/>
    <x v="3"/>
    <s v="Brazil"/>
    <x v="60"/>
    <n v="0"/>
  </r>
  <r>
    <s v="INCREMENTAL"/>
    <s v="Media"/>
    <m/>
    <m/>
    <m/>
    <m/>
    <x v="24"/>
    <x v="0"/>
    <s v="Brazil"/>
    <x v="60"/>
    <n v="0"/>
  </r>
  <r>
    <s v="INCREMENTAL"/>
    <s v="Media"/>
    <m/>
    <m/>
    <m/>
    <m/>
    <x v="24"/>
    <x v="1"/>
    <s v="Brazil"/>
    <x v="60"/>
    <n v="2.47745878116331"/>
  </r>
  <r>
    <s v="INCREMENTAL"/>
    <s v="Media"/>
    <m/>
    <m/>
    <m/>
    <m/>
    <x v="24"/>
    <x v="2"/>
    <s v="Brazil"/>
    <x v="60"/>
    <n v="0"/>
  </r>
  <r>
    <s v="INCREMENTAL"/>
    <s v="Media"/>
    <m/>
    <m/>
    <m/>
    <m/>
    <x v="24"/>
    <x v="3"/>
    <s v="Brazil"/>
    <x v="60"/>
    <n v="0"/>
  </r>
  <r>
    <s v="BASE"/>
    <s v="BaseLine"/>
    <m/>
    <m/>
    <m/>
    <m/>
    <x v="25"/>
    <x v="0"/>
    <s v="Brazil"/>
    <x v="60"/>
    <n v="0"/>
  </r>
  <r>
    <s v="BASE"/>
    <s v="BaseLine"/>
    <m/>
    <m/>
    <m/>
    <m/>
    <x v="25"/>
    <x v="1"/>
    <s v="Brazil"/>
    <x v="60"/>
    <n v="0"/>
  </r>
  <r>
    <s v="BASE"/>
    <s v="BaseLine"/>
    <m/>
    <m/>
    <m/>
    <m/>
    <x v="25"/>
    <x v="2"/>
    <s v="Brazil"/>
    <x v="60"/>
    <n v="0"/>
  </r>
  <r>
    <s v="BASE"/>
    <s v="BaseLine"/>
    <m/>
    <m/>
    <m/>
    <m/>
    <x v="25"/>
    <x v="3"/>
    <s v="Brazil"/>
    <x v="60"/>
    <n v="0"/>
  </r>
  <r>
    <s v="BASE"/>
    <s v="BaseLine"/>
    <m/>
    <m/>
    <m/>
    <m/>
    <x v="26"/>
    <x v="0"/>
    <s v="Brazil"/>
    <x v="60"/>
    <n v="0"/>
  </r>
  <r>
    <s v="BASE"/>
    <s v="BaseLine"/>
    <m/>
    <m/>
    <m/>
    <m/>
    <x v="26"/>
    <x v="1"/>
    <s v="Brazil"/>
    <x v="60"/>
    <n v="2040.8870738467899"/>
  </r>
  <r>
    <s v="BASE"/>
    <s v="BaseLine"/>
    <m/>
    <m/>
    <m/>
    <m/>
    <x v="26"/>
    <x v="2"/>
    <s v="Brazil"/>
    <x v="60"/>
    <n v="0"/>
  </r>
  <r>
    <s v="BASE"/>
    <s v="BaseLine"/>
    <m/>
    <m/>
    <m/>
    <m/>
    <x v="26"/>
    <x v="3"/>
    <s v="Brazil"/>
    <x v="60"/>
    <n v="0"/>
  </r>
  <r>
    <s v="INCREMENTAL"/>
    <s v="Media"/>
    <m/>
    <m/>
    <m/>
    <m/>
    <x v="27"/>
    <x v="0"/>
    <s v="Brazil"/>
    <x v="60"/>
    <n v="0"/>
  </r>
  <r>
    <s v="INCREMENTAL"/>
    <s v="Media"/>
    <m/>
    <m/>
    <m/>
    <m/>
    <x v="27"/>
    <x v="1"/>
    <s v="Brazil"/>
    <x v="60"/>
    <n v="0"/>
  </r>
  <r>
    <s v="INCREMENTAL"/>
    <s v="Media"/>
    <m/>
    <m/>
    <m/>
    <m/>
    <x v="27"/>
    <x v="2"/>
    <s v="Brazil"/>
    <x v="60"/>
    <n v="0"/>
  </r>
  <r>
    <s v="INCREMENTAL"/>
    <s v="Media"/>
    <m/>
    <m/>
    <m/>
    <m/>
    <x v="27"/>
    <x v="3"/>
    <s v="Brazil"/>
    <x v="60"/>
    <n v="0"/>
  </r>
  <r>
    <s v="INCREMENTAL"/>
    <s v="Media"/>
    <m/>
    <m/>
    <m/>
    <m/>
    <x v="28"/>
    <x v="0"/>
    <s v="Brazil"/>
    <x v="60"/>
    <n v="0"/>
  </r>
  <r>
    <s v="INCREMENTAL"/>
    <s v="Media"/>
    <m/>
    <m/>
    <m/>
    <m/>
    <x v="28"/>
    <x v="1"/>
    <s v="Brazil"/>
    <x v="60"/>
    <n v="0"/>
  </r>
  <r>
    <s v="INCREMENTAL"/>
    <s v="Media"/>
    <m/>
    <m/>
    <m/>
    <m/>
    <x v="28"/>
    <x v="2"/>
    <s v="Brazil"/>
    <x v="60"/>
    <n v="0"/>
  </r>
  <r>
    <s v="INCREMENTAL"/>
    <s v="Media"/>
    <m/>
    <m/>
    <m/>
    <m/>
    <x v="28"/>
    <x v="3"/>
    <s v="Brazil"/>
    <x v="60"/>
    <n v="0"/>
  </r>
  <r>
    <s v="BASE"/>
    <s v="BaseLine"/>
    <m/>
    <m/>
    <m/>
    <m/>
    <x v="29"/>
    <x v="0"/>
    <s v="Brazil"/>
    <x v="60"/>
    <n v="0"/>
  </r>
  <r>
    <s v="BASE"/>
    <s v="BaseLine"/>
    <m/>
    <m/>
    <m/>
    <m/>
    <x v="29"/>
    <x v="1"/>
    <s v="Brazil"/>
    <x v="60"/>
    <n v="886.74363621843997"/>
  </r>
  <r>
    <s v="BASE"/>
    <s v="BaseLine"/>
    <m/>
    <m/>
    <m/>
    <m/>
    <x v="29"/>
    <x v="2"/>
    <s v="Brazil"/>
    <x v="60"/>
    <n v="0"/>
  </r>
  <r>
    <s v="BASE"/>
    <s v="BaseLine"/>
    <m/>
    <m/>
    <m/>
    <m/>
    <x v="29"/>
    <x v="3"/>
    <s v="Brazil"/>
    <x v="60"/>
    <n v="0"/>
  </r>
  <r>
    <s v="BASE"/>
    <s v="BaseLine"/>
    <m/>
    <m/>
    <m/>
    <m/>
    <x v="30"/>
    <x v="0"/>
    <s v="Brazil"/>
    <x v="60"/>
    <n v="0"/>
  </r>
  <r>
    <s v="BASE"/>
    <s v="BaseLine"/>
    <m/>
    <m/>
    <m/>
    <m/>
    <x v="30"/>
    <x v="1"/>
    <s v="Brazil"/>
    <x v="60"/>
    <n v="704.21705561646797"/>
  </r>
  <r>
    <s v="BASE"/>
    <s v="BaseLine"/>
    <m/>
    <m/>
    <m/>
    <m/>
    <x v="30"/>
    <x v="2"/>
    <s v="Brazil"/>
    <x v="60"/>
    <n v="0"/>
  </r>
  <r>
    <s v="BASE"/>
    <s v="BaseLine"/>
    <m/>
    <m/>
    <m/>
    <m/>
    <x v="30"/>
    <x v="3"/>
    <s v="Brazil"/>
    <x v="60"/>
    <n v="0"/>
  </r>
  <r>
    <s v="INCREMENTAL"/>
    <s v="Media"/>
    <m/>
    <m/>
    <m/>
    <m/>
    <x v="31"/>
    <x v="0"/>
    <s v="Brazil"/>
    <x v="60"/>
    <n v="0"/>
  </r>
  <r>
    <s v="INCREMENTAL"/>
    <s v="Media"/>
    <m/>
    <m/>
    <m/>
    <m/>
    <x v="31"/>
    <x v="1"/>
    <s v="Brazil"/>
    <x v="60"/>
    <n v="7.0814739935536801"/>
  </r>
  <r>
    <s v="INCREMENTAL"/>
    <s v="Media"/>
    <m/>
    <m/>
    <m/>
    <m/>
    <x v="31"/>
    <x v="2"/>
    <s v="Brazil"/>
    <x v="60"/>
    <n v="0"/>
  </r>
  <r>
    <s v="INCREMENTAL"/>
    <s v="Media"/>
    <m/>
    <m/>
    <m/>
    <m/>
    <x v="31"/>
    <x v="3"/>
    <s v="Brazil"/>
    <x v="60"/>
    <n v="0"/>
  </r>
  <r>
    <m/>
    <m/>
    <m/>
    <m/>
    <m/>
    <m/>
    <x v="32"/>
    <x v="0"/>
    <s v="Brazil"/>
    <x v="60"/>
    <n v="1288.8368238743701"/>
  </r>
  <r>
    <m/>
    <m/>
    <m/>
    <m/>
    <m/>
    <m/>
    <x v="32"/>
    <x v="1"/>
    <s v="Brazil"/>
    <x v="60"/>
    <n v="943.82215052234096"/>
  </r>
  <r>
    <m/>
    <m/>
    <m/>
    <m/>
    <m/>
    <m/>
    <x v="32"/>
    <x v="2"/>
    <s v="Brazil"/>
    <x v="60"/>
    <n v="1761.1350863528301"/>
  </r>
  <r>
    <m/>
    <m/>
    <m/>
    <m/>
    <m/>
    <m/>
    <x v="32"/>
    <x v="3"/>
    <s v="Brazil"/>
    <x v="60"/>
    <n v="932.29799996955103"/>
  </r>
  <r>
    <s v="BASE"/>
    <s v="BaseLine"/>
    <m/>
    <m/>
    <m/>
    <m/>
    <x v="33"/>
    <x v="0"/>
    <s v="Brazil"/>
    <x v="60"/>
    <n v="-164.393133819094"/>
  </r>
  <r>
    <s v="BASE"/>
    <s v="BaseLine"/>
    <m/>
    <m/>
    <m/>
    <m/>
    <x v="33"/>
    <x v="1"/>
    <s v="Brazil"/>
    <x v="60"/>
    <n v="-447.49920615403198"/>
  </r>
  <r>
    <s v="BASE"/>
    <s v="BaseLine"/>
    <m/>
    <m/>
    <m/>
    <m/>
    <x v="33"/>
    <x v="2"/>
    <s v="Brazil"/>
    <x v="60"/>
    <n v="-223.41027417468601"/>
  </r>
  <r>
    <s v="BASE"/>
    <s v="BaseLine"/>
    <m/>
    <m/>
    <m/>
    <m/>
    <x v="33"/>
    <x v="3"/>
    <s v="Brazil"/>
    <x v="60"/>
    <n v="-139.53937781040401"/>
  </r>
  <r>
    <s v="BASE"/>
    <s v="BaseLine"/>
    <m/>
    <m/>
    <m/>
    <m/>
    <x v="34"/>
    <x v="0"/>
    <s v="Brazil"/>
    <x v="60"/>
    <n v="0"/>
  </r>
  <r>
    <s v="BASE"/>
    <s v="BaseLine"/>
    <m/>
    <m/>
    <m/>
    <m/>
    <x v="34"/>
    <x v="1"/>
    <s v="Brazil"/>
    <x v="60"/>
    <n v="0"/>
  </r>
  <r>
    <s v="BASE"/>
    <s v="BaseLine"/>
    <m/>
    <m/>
    <m/>
    <m/>
    <x v="34"/>
    <x v="2"/>
    <s v="Brazil"/>
    <x v="60"/>
    <n v="0"/>
  </r>
  <r>
    <s v="BASE"/>
    <s v="BaseLine"/>
    <m/>
    <m/>
    <m/>
    <m/>
    <x v="34"/>
    <x v="3"/>
    <s v="Brazil"/>
    <x v="60"/>
    <n v="0"/>
  </r>
  <r>
    <s v="BASE"/>
    <s v="BaseLine"/>
    <s v="NY"/>
    <m/>
    <m/>
    <m/>
    <x v="35"/>
    <x v="0"/>
    <s v="Brazil"/>
    <x v="60"/>
    <n v="0"/>
  </r>
  <r>
    <s v="BASE"/>
    <s v="BaseLine"/>
    <s v="NY"/>
    <m/>
    <m/>
    <m/>
    <x v="35"/>
    <x v="1"/>
    <s v="Brazil"/>
    <x v="60"/>
    <n v="0"/>
  </r>
  <r>
    <s v="BASE"/>
    <s v="BaseLine"/>
    <s v="NY"/>
    <m/>
    <m/>
    <m/>
    <x v="35"/>
    <x v="2"/>
    <s v="Brazil"/>
    <x v="60"/>
    <n v="0"/>
  </r>
  <r>
    <s v="BASE"/>
    <s v="BaseLine"/>
    <s v="NY"/>
    <m/>
    <m/>
    <m/>
    <x v="35"/>
    <x v="3"/>
    <s v="Brazil"/>
    <x v="60"/>
    <n v="0"/>
  </r>
  <r>
    <s v="BASE"/>
    <s v="BaseLine"/>
    <s v="PL_Dummy"/>
    <m/>
    <m/>
    <m/>
    <x v="36"/>
    <x v="0"/>
    <s v="Brazil"/>
    <x v="60"/>
    <n v="0"/>
  </r>
  <r>
    <s v="BASE"/>
    <s v="BaseLine"/>
    <s v="PL_Dummy"/>
    <m/>
    <m/>
    <m/>
    <x v="36"/>
    <x v="1"/>
    <s v="Brazil"/>
    <x v="60"/>
    <n v="0"/>
  </r>
  <r>
    <s v="BASE"/>
    <s v="BaseLine"/>
    <s v="PL_Dummy"/>
    <m/>
    <m/>
    <m/>
    <x v="36"/>
    <x v="2"/>
    <s v="Brazil"/>
    <x v="60"/>
    <n v="0"/>
  </r>
  <r>
    <s v="BASE"/>
    <s v="BaseLine"/>
    <s v="PL_Dummy"/>
    <m/>
    <m/>
    <m/>
    <x v="36"/>
    <x v="3"/>
    <s v="Brazil"/>
    <x v="60"/>
    <n v="0"/>
  </r>
  <r>
    <s v="BASE"/>
    <s v="BaseLine"/>
    <s v="PL_Dummy"/>
    <m/>
    <m/>
    <m/>
    <x v="37"/>
    <x v="0"/>
    <s v="Brazil"/>
    <x v="60"/>
    <n v="0"/>
  </r>
  <r>
    <s v="BASE"/>
    <s v="BaseLine"/>
    <s v="PL_Dummy"/>
    <m/>
    <m/>
    <m/>
    <x v="37"/>
    <x v="1"/>
    <s v="Brazil"/>
    <x v="60"/>
    <n v="0"/>
  </r>
  <r>
    <s v="BASE"/>
    <s v="BaseLine"/>
    <s v="PL_Dummy"/>
    <m/>
    <m/>
    <m/>
    <x v="37"/>
    <x v="2"/>
    <s v="Brazil"/>
    <x v="60"/>
    <n v="0"/>
  </r>
  <r>
    <s v="BASE"/>
    <s v="BaseLine"/>
    <s v="PL_Dummy"/>
    <m/>
    <m/>
    <m/>
    <x v="37"/>
    <x v="3"/>
    <s v="Brazil"/>
    <x v="60"/>
    <n v="0"/>
  </r>
  <r>
    <s v="BASE"/>
    <s v="BaseLine"/>
    <m/>
    <m/>
    <m/>
    <m/>
    <x v="38"/>
    <x v="0"/>
    <s v="Brazil"/>
    <x v="60"/>
    <n v="0"/>
  </r>
  <r>
    <s v="BASE"/>
    <s v="BaseLine"/>
    <m/>
    <m/>
    <m/>
    <m/>
    <x v="38"/>
    <x v="1"/>
    <s v="Brazil"/>
    <x v="60"/>
    <n v="0"/>
  </r>
  <r>
    <s v="BASE"/>
    <s v="BaseLine"/>
    <m/>
    <m/>
    <m/>
    <m/>
    <x v="38"/>
    <x v="2"/>
    <s v="Brazil"/>
    <x v="60"/>
    <n v="0"/>
  </r>
  <r>
    <s v="BASE"/>
    <s v="BaseLine"/>
    <m/>
    <m/>
    <m/>
    <m/>
    <x v="38"/>
    <x v="3"/>
    <s v="Brazil"/>
    <x v="60"/>
    <n v="0"/>
  </r>
  <r>
    <s v="BASE"/>
    <s v="BaseLine"/>
    <m/>
    <m/>
    <m/>
    <m/>
    <x v="39"/>
    <x v="0"/>
    <s v="Brazil"/>
    <x v="60"/>
    <n v="0"/>
  </r>
  <r>
    <s v="BASE"/>
    <s v="BaseLine"/>
    <m/>
    <m/>
    <m/>
    <m/>
    <x v="39"/>
    <x v="1"/>
    <s v="Brazil"/>
    <x v="60"/>
    <n v="0"/>
  </r>
  <r>
    <s v="BASE"/>
    <s v="BaseLine"/>
    <m/>
    <m/>
    <m/>
    <m/>
    <x v="39"/>
    <x v="2"/>
    <s v="Brazil"/>
    <x v="60"/>
    <n v="14.1540948655159"/>
  </r>
  <r>
    <s v="BASE"/>
    <s v="BaseLine"/>
    <m/>
    <m/>
    <m/>
    <m/>
    <x v="39"/>
    <x v="3"/>
    <s v="Brazil"/>
    <x v="60"/>
    <n v="0"/>
  </r>
  <r>
    <s v="BASE"/>
    <s v="BaseLine"/>
    <s v="PL_Dummy"/>
    <m/>
    <m/>
    <m/>
    <x v="40"/>
    <x v="0"/>
    <s v="Brazil"/>
    <x v="60"/>
    <n v="0"/>
  </r>
  <r>
    <s v="BASE"/>
    <s v="BaseLine"/>
    <s v="PL_Dummy"/>
    <m/>
    <m/>
    <m/>
    <x v="40"/>
    <x v="1"/>
    <s v="Brazil"/>
    <x v="60"/>
    <n v="0"/>
  </r>
  <r>
    <s v="BASE"/>
    <s v="BaseLine"/>
    <s v="PL_Dummy"/>
    <m/>
    <m/>
    <m/>
    <x v="40"/>
    <x v="2"/>
    <s v="Brazil"/>
    <x v="60"/>
    <n v="0"/>
  </r>
  <r>
    <s v="BASE"/>
    <s v="BaseLine"/>
    <s v="PL_Dummy"/>
    <m/>
    <m/>
    <m/>
    <x v="40"/>
    <x v="3"/>
    <s v="Brazil"/>
    <x v="60"/>
    <n v="0"/>
  </r>
  <r>
    <s v="BASE"/>
    <s v="BaseLine"/>
    <m/>
    <m/>
    <m/>
    <m/>
    <x v="41"/>
    <x v="0"/>
    <s v="Brazil"/>
    <x v="60"/>
    <n v="0"/>
  </r>
  <r>
    <s v="BASE"/>
    <s v="BaseLine"/>
    <m/>
    <m/>
    <m/>
    <m/>
    <x v="41"/>
    <x v="1"/>
    <s v="Brazil"/>
    <x v="60"/>
    <n v="0"/>
  </r>
  <r>
    <s v="BASE"/>
    <s v="BaseLine"/>
    <m/>
    <m/>
    <m/>
    <m/>
    <x v="41"/>
    <x v="2"/>
    <s v="Brazil"/>
    <x v="60"/>
    <n v="4595.4474171027896"/>
  </r>
  <r>
    <s v="BASE"/>
    <s v="BaseLine"/>
    <m/>
    <m/>
    <m/>
    <m/>
    <x v="41"/>
    <x v="3"/>
    <s v="Brazil"/>
    <x v="60"/>
    <n v="0"/>
  </r>
  <r>
    <s v="BASE"/>
    <s v="BaseLine"/>
    <m/>
    <m/>
    <m/>
    <m/>
    <x v="42"/>
    <x v="0"/>
    <s v="Brazil"/>
    <x v="60"/>
    <n v="0"/>
  </r>
  <r>
    <s v="BASE"/>
    <s v="BaseLine"/>
    <m/>
    <m/>
    <m/>
    <m/>
    <x v="42"/>
    <x v="1"/>
    <s v="Brazil"/>
    <x v="60"/>
    <n v="0"/>
  </r>
  <r>
    <s v="BASE"/>
    <s v="BaseLine"/>
    <m/>
    <m/>
    <m/>
    <m/>
    <x v="42"/>
    <x v="2"/>
    <s v="Brazil"/>
    <x v="60"/>
    <n v="0"/>
  </r>
  <r>
    <s v="BASE"/>
    <s v="BaseLine"/>
    <m/>
    <m/>
    <m/>
    <m/>
    <x v="42"/>
    <x v="3"/>
    <s v="Brazil"/>
    <x v="60"/>
    <n v="0"/>
  </r>
  <r>
    <s v="BASE"/>
    <s v="BaseLine"/>
    <m/>
    <m/>
    <m/>
    <m/>
    <x v="43"/>
    <x v="0"/>
    <s v="Brazil"/>
    <x v="60"/>
    <n v="0"/>
  </r>
  <r>
    <s v="BASE"/>
    <s v="BaseLine"/>
    <m/>
    <m/>
    <m/>
    <m/>
    <x v="43"/>
    <x v="1"/>
    <s v="Brazil"/>
    <x v="60"/>
    <n v="0"/>
  </r>
  <r>
    <s v="BASE"/>
    <s v="BaseLine"/>
    <m/>
    <m/>
    <m/>
    <m/>
    <x v="43"/>
    <x v="2"/>
    <s v="Brazil"/>
    <x v="60"/>
    <n v="3720.3513993949"/>
  </r>
  <r>
    <s v="BASE"/>
    <s v="BaseLine"/>
    <m/>
    <m/>
    <m/>
    <m/>
    <x v="43"/>
    <x v="3"/>
    <s v="Brazil"/>
    <x v="60"/>
    <n v="0"/>
  </r>
  <r>
    <s v="INCREMENTAL"/>
    <s v="Media"/>
    <m/>
    <m/>
    <m/>
    <m/>
    <x v="44"/>
    <x v="0"/>
    <s v="Brazil"/>
    <x v="60"/>
    <n v="0"/>
  </r>
  <r>
    <s v="INCREMENTAL"/>
    <s v="Media"/>
    <m/>
    <m/>
    <m/>
    <m/>
    <x v="44"/>
    <x v="1"/>
    <s v="Brazil"/>
    <x v="60"/>
    <n v="0"/>
  </r>
  <r>
    <s v="INCREMENTAL"/>
    <s v="Media"/>
    <m/>
    <m/>
    <m/>
    <m/>
    <x v="44"/>
    <x v="2"/>
    <s v="Brazil"/>
    <x v="60"/>
    <n v="0"/>
  </r>
  <r>
    <s v="INCREMENTAL"/>
    <s v="Media"/>
    <m/>
    <m/>
    <m/>
    <m/>
    <x v="44"/>
    <x v="3"/>
    <s v="Brazil"/>
    <x v="60"/>
    <n v="0"/>
  </r>
  <r>
    <s v="INCREMENTAL"/>
    <s v="Media"/>
    <m/>
    <m/>
    <m/>
    <m/>
    <x v="45"/>
    <x v="0"/>
    <s v="Brazil"/>
    <x v="60"/>
    <n v="0"/>
  </r>
  <r>
    <s v="INCREMENTAL"/>
    <s v="Media"/>
    <m/>
    <m/>
    <m/>
    <m/>
    <x v="45"/>
    <x v="1"/>
    <s v="Brazil"/>
    <x v="60"/>
    <n v="0"/>
  </r>
  <r>
    <s v="INCREMENTAL"/>
    <s v="Media"/>
    <m/>
    <m/>
    <m/>
    <m/>
    <x v="45"/>
    <x v="2"/>
    <s v="Brazil"/>
    <x v="60"/>
    <n v="0"/>
  </r>
  <r>
    <s v="INCREMENTAL"/>
    <s v="Media"/>
    <m/>
    <m/>
    <m/>
    <m/>
    <x v="45"/>
    <x v="3"/>
    <s v="Brazil"/>
    <x v="60"/>
    <n v="0"/>
  </r>
  <r>
    <s v="BASE"/>
    <s v="BaseLine"/>
    <m/>
    <m/>
    <m/>
    <m/>
    <x v="46"/>
    <x v="0"/>
    <s v="Brazil"/>
    <x v="60"/>
    <n v="0"/>
  </r>
  <r>
    <s v="BASE"/>
    <s v="BaseLine"/>
    <m/>
    <m/>
    <m/>
    <m/>
    <x v="46"/>
    <x v="1"/>
    <s v="Brazil"/>
    <x v="60"/>
    <n v="0"/>
  </r>
  <r>
    <s v="BASE"/>
    <s v="BaseLine"/>
    <m/>
    <m/>
    <m/>
    <m/>
    <x v="46"/>
    <x v="2"/>
    <s v="Brazil"/>
    <x v="60"/>
    <n v="0"/>
  </r>
  <r>
    <s v="BASE"/>
    <s v="BaseLine"/>
    <m/>
    <m/>
    <m/>
    <m/>
    <x v="46"/>
    <x v="3"/>
    <s v="Brazil"/>
    <x v="60"/>
    <n v="0"/>
  </r>
  <r>
    <s v="INCREMENTAL"/>
    <s v="Media"/>
    <m/>
    <m/>
    <m/>
    <m/>
    <x v="47"/>
    <x v="0"/>
    <s v="Brazil"/>
    <x v="60"/>
    <n v="0"/>
  </r>
  <r>
    <s v="INCREMENTAL"/>
    <s v="Media"/>
    <m/>
    <m/>
    <m/>
    <m/>
    <x v="47"/>
    <x v="1"/>
    <s v="Brazil"/>
    <x v="60"/>
    <n v="0"/>
  </r>
  <r>
    <s v="INCREMENTAL"/>
    <s v="Media"/>
    <m/>
    <m/>
    <m/>
    <m/>
    <x v="47"/>
    <x v="2"/>
    <s v="Brazil"/>
    <x v="60"/>
    <n v="0"/>
  </r>
  <r>
    <s v="INCREMENTAL"/>
    <s v="Media"/>
    <m/>
    <m/>
    <m/>
    <m/>
    <x v="47"/>
    <x v="3"/>
    <s v="Brazil"/>
    <x v="60"/>
    <n v="0"/>
  </r>
  <r>
    <s v="INCREMENTAL"/>
    <s v="Media"/>
    <m/>
    <m/>
    <m/>
    <m/>
    <x v="48"/>
    <x v="0"/>
    <s v="Brazil"/>
    <x v="60"/>
    <n v="0"/>
  </r>
  <r>
    <s v="INCREMENTAL"/>
    <s v="Media"/>
    <m/>
    <m/>
    <m/>
    <m/>
    <x v="48"/>
    <x v="1"/>
    <s v="Brazil"/>
    <x v="60"/>
    <n v="0"/>
  </r>
  <r>
    <s v="INCREMENTAL"/>
    <s v="Media"/>
    <m/>
    <m/>
    <m/>
    <m/>
    <x v="48"/>
    <x v="2"/>
    <s v="Brazil"/>
    <x v="60"/>
    <n v="0"/>
  </r>
  <r>
    <s v="INCREMENTAL"/>
    <s v="Media"/>
    <m/>
    <m/>
    <m/>
    <m/>
    <x v="48"/>
    <x v="3"/>
    <s v="Brazil"/>
    <x v="60"/>
    <n v="0"/>
  </r>
  <r>
    <s v="INCREMENTAL"/>
    <s v="Media"/>
    <m/>
    <m/>
    <m/>
    <m/>
    <x v="49"/>
    <x v="0"/>
    <s v="Brazil"/>
    <x v="60"/>
    <n v="0"/>
  </r>
  <r>
    <s v="INCREMENTAL"/>
    <s v="Media"/>
    <m/>
    <m/>
    <m/>
    <m/>
    <x v="49"/>
    <x v="1"/>
    <s v="Brazil"/>
    <x v="60"/>
    <n v="0"/>
  </r>
  <r>
    <s v="INCREMENTAL"/>
    <s v="Media"/>
    <m/>
    <m/>
    <m/>
    <m/>
    <x v="49"/>
    <x v="2"/>
    <s v="Brazil"/>
    <x v="60"/>
    <n v="0"/>
  </r>
  <r>
    <s v="INCREMENTAL"/>
    <s v="Media"/>
    <m/>
    <m/>
    <m/>
    <m/>
    <x v="49"/>
    <x v="3"/>
    <s v="Brazil"/>
    <x v="60"/>
    <n v="0"/>
  </r>
  <r>
    <s v="BASE"/>
    <s v="BaseLine"/>
    <m/>
    <m/>
    <m/>
    <m/>
    <x v="50"/>
    <x v="0"/>
    <s v="Brazil"/>
    <x v="60"/>
    <n v="0"/>
  </r>
  <r>
    <s v="BASE"/>
    <s v="BaseLine"/>
    <m/>
    <m/>
    <m/>
    <m/>
    <x v="50"/>
    <x v="1"/>
    <s v="Brazil"/>
    <x v="60"/>
    <n v="0"/>
  </r>
  <r>
    <s v="BASE"/>
    <s v="BaseLine"/>
    <m/>
    <m/>
    <m/>
    <m/>
    <x v="50"/>
    <x v="2"/>
    <s v="Brazil"/>
    <x v="60"/>
    <n v="0"/>
  </r>
  <r>
    <s v="BASE"/>
    <s v="BaseLine"/>
    <m/>
    <m/>
    <m/>
    <m/>
    <x v="50"/>
    <x v="3"/>
    <s v="Brazil"/>
    <x v="60"/>
    <n v="98.307686020330294"/>
  </r>
  <r>
    <s v="BASE"/>
    <s v="BaseLine"/>
    <m/>
    <m/>
    <m/>
    <m/>
    <x v="51"/>
    <x v="0"/>
    <s v="Brazil"/>
    <x v="60"/>
    <n v="0"/>
  </r>
  <r>
    <s v="BASE"/>
    <s v="BaseLine"/>
    <m/>
    <m/>
    <m/>
    <m/>
    <x v="51"/>
    <x v="1"/>
    <s v="Brazil"/>
    <x v="60"/>
    <n v="0"/>
  </r>
  <r>
    <s v="BASE"/>
    <s v="BaseLine"/>
    <m/>
    <m/>
    <m/>
    <m/>
    <x v="51"/>
    <x v="2"/>
    <s v="Brazil"/>
    <x v="60"/>
    <n v="0"/>
  </r>
  <r>
    <s v="BASE"/>
    <s v="BaseLine"/>
    <m/>
    <m/>
    <m/>
    <m/>
    <x v="51"/>
    <x v="3"/>
    <s v="Brazil"/>
    <x v="60"/>
    <n v="1952.9795124822199"/>
  </r>
  <r>
    <s v="INCREMENTAL"/>
    <s v="Media"/>
    <m/>
    <m/>
    <m/>
    <m/>
    <x v="52"/>
    <x v="0"/>
    <s v="Brazil"/>
    <x v="60"/>
    <n v="0"/>
  </r>
  <r>
    <s v="INCREMENTAL"/>
    <s v="Media"/>
    <m/>
    <m/>
    <m/>
    <m/>
    <x v="52"/>
    <x v="1"/>
    <s v="Brazil"/>
    <x v="60"/>
    <n v="0"/>
  </r>
  <r>
    <s v="INCREMENTAL"/>
    <s v="Media"/>
    <m/>
    <m/>
    <m/>
    <m/>
    <x v="52"/>
    <x v="2"/>
    <s v="Brazil"/>
    <x v="60"/>
    <n v="0"/>
  </r>
  <r>
    <s v="INCREMENTAL"/>
    <s v="Media"/>
    <m/>
    <m/>
    <m/>
    <m/>
    <x v="52"/>
    <x v="3"/>
    <s v="Brazil"/>
    <x v="60"/>
    <n v="0"/>
  </r>
  <r>
    <s v="BASE"/>
    <s v="BaseLine"/>
    <m/>
    <m/>
    <m/>
    <m/>
    <x v="53"/>
    <x v="0"/>
    <s v="Brazil"/>
    <x v="60"/>
    <n v="-106.896217564167"/>
  </r>
  <r>
    <s v="BASE"/>
    <s v="BaseLine"/>
    <m/>
    <m/>
    <m/>
    <m/>
    <x v="53"/>
    <x v="1"/>
    <s v="Brazil"/>
    <x v="60"/>
    <n v="-78.280676091196398"/>
  </r>
  <r>
    <s v="BASE"/>
    <s v="BaseLine"/>
    <m/>
    <m/>
    <m/>
    <m/>
    <x v="53"/>
    <x v="2"/>
    <s v="Brazil"/>
    <x v="60"/>
    <n v="-146.06866894502201"/>
  </r>
  <r>
    <s v="BASE"/>
    <s v="BaseLine"/>
    <m/>
    <m/>
    <m/>
    <m/>
    <x v="53"/>
    <x v="3"/>
    <s v="Brazil"/>
    <x v="60"/>
    <n v="-77.324862227164999"/>
  </r>
  <r>
    <s v="BASE"/>
    <s v="BaseLine"/>
    <m/>
    <m/>
    <m/>
    <m/>
    <x v="54"/>
    <x v="0"/>
    <s v="Brazil"/>
    <x v="60"/>
    <n v="-512.27642989138599"/>
  </r>
  <r>
    <s v="BASE"/>
    <s v="BaseLine"/>
    <m/>
    <m/>
    <m/>
    <m/>
    <x v="54"/>
    <x v="1"/>
    <s v="Brazil"/>
    <x v="60"/>
    <n v="-2556.9732553656099"/>
  </r>
  <r>
    <s v="BASE"/>
    <s v="BaseLine"/>
    <m/>
    <m/>
    <m/>
    <m/>
    <x v="54"/>
    <x v="2"/>
    <s v="Brazil"/>
    <x v="60"/>
    <n v="-2775.1568222679198"/>
  </r>
  <r>
    <s v="BASE"/>
    <s v="BaseLine"/>
    <m/>
    <m/>
    <m/>
    <m/>
    <x v="54"/>
    <x v="3"/>
    <s v="Brazil"/>
    <x v="60"/>
    <n v="-494.70062206485301"/>
  </r>
  <r>
    <s v="INCREMENTAL"/>
    <s v="Media"/>
    <m/>
    <m/>
    <m/>
    <m/>
    <x v="0"/>
    <x v="0"/>
    <s v="Brazil"/>
    <x v="61"/>
    <n v="0"/>
  </r>
  <r>
    <s v="INCREMENTAL"/>
    <s v="Media"/>
    <m/>
    <m/>
    <m/>
    <m/>
    <x v="0"/>
    <x v="1"/>
    <s v="Brazil"/>
    <x v="61"/>
    <n v="0"/>
  </r>
  <r>
    <s v="INCREMENTAL"/>
    <s v="Media"/>
    <m/>
    <m/>
    <m/>
    <m/>
    <x v="0"/>
    <x v="2"/>
    <s v="Brazil"/>
    <x v="61"/>
    <n v="0"/>
  </r>
  <r>
    <s v="INCREMENTAL"/>
    <s v="Media"/>
    <m/>
    <m/>
    <m/>
    <m/>
    <x v="0"/>
    <x v="3"/>
    <s v="Brazil"/>
    <x v="61"/>
    <n v="0"/>
  </r>
  <r>
    <s v="INCREMENTAL"/>
    <s v="Media"/>
    <m/>
    <m/>
    <m/>
    <m/>
    <x v="1"/>
    <x v="0"/>
    <s v="Brazil"/>
    <x v="61"/>
    <n v="0"/>
  </r>
  <r>
    <s v="INCREMENTAL"/>
    <s v="Media"/>
    <m/>
    <m/>
    <m/>
    <m/>
    <x v="1"/>
    <x v="1"/>
    <s v="Brazil"/>
    <x v="61"/>
    <n v="0"/>
  </r>
  <r>
    <s v="INCREMENTAL"/>
    <s v="Media"/>
    <m/>
    <m/>
    <m/>
    <m/>
    <x v="1"/>
    <x v="2"/>
    <s v="Brazil"/>
    <x v="61"/>
    <n v="0"/>
  </r>
  <r>
    <s v="INCREMENTAL"/>
    <s v="Media"/>
    <m/>
    <m/>
    <m/>
    <m/>
    <x v="1"/>
    <x v="3"/>
    <s v="Brazil"/>
    <x v="61"/>
    <n v="0"/>
  </r>
  <r>
    <s v="INCREMENTAL"/>
    <s v="Media"/>
    <m/>
    <m/>
    <m/>
    <m/>
    <x v="2"/>
    <x v="0"/>
    <s v="Brazil"/>
    <x v="61"/>
    <n v="0"/>
  </r>
  <r>
    <s v="INCREMENTAL"/>
    <s v="Media"/>
    <m/>
    <m/>
    <m/>
    <m/>
    <x v="2"/>
    <x v="1"/>
    <s v="Brazil"/>
    <x v="61"/>
    <n v="0"/>
  </r>
  <r>
    <s v="INCREMENTAL"/>
    <s v="Media"/>
    <m/>
    <m/>
    <m/>
    <m/>
    <x v="2"/>
    <x v="2"/>
    <s v="Brazil"/>
    <x v="61"/>
    <n v="0"/>
  </r>
  <r>
    <s v="INCREMENTAL"/>
    <s v="Media"/>
    <m/>
    <m/>
    <m/>
    <m/>
    <x v="2"/>
    <x v="3"/>
    <s v="Brazil"/>
    <x v="61"/>
    <n v="0"/>
  </r>
  <r>
    <s v="BASE"/>
    <s v="BaseLine"/>
    <m/>
    <m/>
    <m/>
    <m/>
    <x v="3"/>
    <x v="0"/>
    <s v="Brazil"/>
    <x v="61"/>
    <n v="0"/>
  </r>
  <r>
    <s v="BASE"/>
    <s v="BaseLine"/>
    <m/>
    <m/>
    <m/>
    <m/>
    <x v="3"/>
    <x v="1"/>
    <s v="Brazil"/>
    <x v="61"/>
    <n v="0"/>
  </r>
  <r>
    <s v="BASE"/>
    <s v="BaseLine"/>
    <m/>
    <m/>
    <m/>
    <m/>
    <x v="3"/>
    <x v="2"/>
    <s v="Brazil"/>
    <x v="61"/>
    <n v="0"/>
  </r>
  <r>
    <s v="BASE"/>
    <s v="BaseLine"/>
    <m/>
    <m/>
    <m/>
    <m/>
    <x v="3"/>
    <x v="3"/>
    <s v="Brazil"/>
    <x v="61"/>
    <n v="0"/>
  </r>
  <r>
    <s v="BASE"/>
    <s v="BaseLine"/>
    <m/>
    <m/>
    <m/>
    <m/>
    <x v="4"/>
    <x v="0"/>
    <s v="Brazil"/>
    <x v="61"/>
    <n v="0"/>
  </r>
  <r>
    <s v="BASE"/>
    <s v="BaseLine"/>
    <m/>
    <m/>
    <m/>
    <m/>
    <x v="4"/>
    <x v="1"/>
    <s v="Brazil"/>
    <x v="61"/>
    <n v="0"/>
  </r>
  <r>
    <s v="BASE"/>
    <s v="BaseLine"/>
    <m/>
    <m/>
    <m/>
    <m/>
    <x v="4"/>
    <x v="2"/>
    <s v="Brazil"/>
    <x v="61"/>
    <n v="0"/>
  </r>
  <r>
    <s v="BASE"/>
    <s v="BaseLine"/>
    <m/>
    <m/>
    <m/>
    <m/>
    <x v="4"/>
    <x v="3"/>
    <s v="Brazil"/>
    <x v="61"/>
    <n v="0"/>
  </r>
  <r>
    <s v="BASE"/>
    <s v="BaseLine"/>
    <m/>
    <m/>
    <m/>
    <m/>
    <x v="5"/>
    <x v="0"/>
    <s v="Brazil"/>
    <x v="61"/>
    <n v="0"/>
  </r>
  <r>
    <s v="BASE"/>
    <s v="BaseLine"/>
    <m/>
    <m/>
    <m/>
    <m/>
    <x v="5"/>
    <x v="1"/>
    <s v="Brazil"/>
    <x v="61"/>
    <n v="0"/>
  </r>
  <r>
    <s v="BASE"/>
    <s v="BaseLine"/>
    <m/>
    <m/>
    <m/>
    <m/>
    <x v="5"/>
    <x v="2"/>
    <s v="Brazil"/>
    <x v="61"/>
    <n v="0"/>
  </r>
  <r>
    <s v="BASE"/>
    <s v="BaseLine"/>
    <m/>
    <m/>
    <m/>
    <m/>
    <x v="5"/>
    <x v="3"/>
    <s v="Brazil"/>
    <x v="61"/>
    <n v="0"/>
  </r>
  <r>
    <s v="BASE"/>
    <s v="BaseLine"/>
    <m/>
    <m/>
    <m/>
    <m/>
    <x v="6"/>
    <x v="0"/>
    <s v="Brazil"/>
    <x v="61"/>
    <n v="0"/>
  </r>
  <r>
    <s v="BASE"/>
    <s v="BaseLine"/>
    <m/>
    <m/>
    <m/>
    <m/>
    <x v="6"/>
    <x v="1"/>
    <s v="Brazil"/>
    <x v="61"/>
    <n v="0"/>
  </r>
  <r>
    <s v="BASE"/>
    <s v="BaseLine"/>
    <m/>
    <m/>
    <m/>
    <m/>
    <x v="6"/>
    <x v="2"/>
    <s v="Brazil"/>
    <x v="61"/>
    <n v="0"/>
  </r>
  <r>
    <s v="BASE"/>
    <s v="BaseLine"/>
    <m/>
    <m/>
    <m/>
    <m/>
    <x v="6"/>
    <x v="3"/>
    <s v="Brazil"/>
    <x v="61"/>
    <n v="0"/>
  </r>
  <r>
    <s v="BASE"/>
    <s v="BaseLine"/>
    <m/>
    <m/>
    <m/>
    <m/>
    <x v="7"/>
    <x v="0"/>
    <s v="Brazil"/>
    <x v="61"/>
    <n v="0"/>
  </r>
  <r>
    <s v="BASE"/>
    <s v="BaseLine"/>
    <m/>
    <m/>
    <m/>
    <m/>
    <x v="7"/>
    <x v="1"/>
    <s v="Brazil"/>
    <x v="61"/>
    <n v="0"/>
  </r>
  <r>
    <s v="BASE"/>
    <s v="BaseLine"/>
    <m/>
    <m/>
    <m/>
    <m/>
    <x v="7"/>
    <x v="2"/>
    <s v="Brazil"/>
    <x v="61"/>
    <n v="0"/>
  </r>
  <r>
    <s v="BASE"/>
    <s v="BaseLine"/>
    <m/>
    <m/>
    <m/>
    <m/>
    <x v="7"/>
    <x v="3"/>
    <s v="Brazil"/>
    <x v="61"/>
    <n v="0"/>
  </r>
  <r>
    <s v="BASE"/>
    <s v="BaseLine"/>
    <m/>
    <m/>
    <m/>
    <m/>
    <x v="8"/>
    <x v="0"/>
    <s v="Brazil"/>
    <x v="61"/>
    <n v="1542.04855996426"/>
  </r>
  <r>
    <s v="BASE"/>
    <s v="BaseLine"/>
    <m/>
    <m/>
    <m/>
    <m/>
    <x v="8"/>
    <x v="1"/>
    <s v="Brazil"/>
    <x v="61"/>
    <n v="0"/>
  </r>
  <r>
    <s v="BASE"/>
    <s v="BaseLine"/>
    <m/>
    <m/>
    <m/>
    <m/>
    <x v="8"/>
    <x v="2"/>
    <s v="Brazil"/>
    <x v="61"/>
    <n v="0"/>
  </r>
  <r>
    <s v="BASE"/>
    <s v="BaseLine"/>
    <m/>
    <m/>
    <m/>
    <m/>
    <x v="8"/>
    <x v="3"/>
    <s v="Brazil"/>
    <x v="61"/>
    <n v="0"/>
  </r>
  <r>
    <s v="INCREMENTAL"/>
    <s v="Media"/>
    <m/>
    <m/>
    <m/>
    <m/>
    <x v="9"/>
    <x v="0"/>
    <s v="Brazil"/>
    <x v="61"/>
    <n v="0"/>
  </r>
  <r>
    <s v="INCREMENTAL"/>
    <s v="Media"/>
    <m/>
    <m/>
    <m/>
    <m/>
    <x v="9"/>
    <x v="1"/>
    <s v="Brazil"/>
    <x v="61"/>
    <n v="0"/>
  </r>
  <r>
    <s v="INCREMENTAL"/>
    <s v="Media"/>
    <m/>
    <m/>
    <m/>
    <m/>
    <x v="9"/>
    <x v="2"/>
    <s v="Brazil"/>
    <x v="61"/>
    <n v="0"/>
  </r>
  <r>
    <s v="INCREMENTAL"/>
    <s v="Media"/>
    <m/>
    <m/>
    <m/>
    <m/>
    <x v="9"/>
    <x v="3"/>
    <s v="Brazil"/>
    <x v="61"/>
    <n v="0"/>
  </r>
  <r>
    <s v="BASE"/>
    <s v="Price"/>
    <m/>
    <m/>
    <m/>
    <m/>
    <x v="10"/>
    <x v="0"/>
    <s v="Brazil"/>
    <x v="61"/>
    <n v="0"/>
  </r>
  <r>
    <s v="BASE"/>
    <s v="Price"/>
    <m/>
    <m/>
    <m/>
    <m/>
    <x v="10"/>
    <x v="1"/>
    <s v="Brazil"/>
    <x v="61"/>
    <n v="0"/>
  </r>
  <r>
    <s v="BASE"/>
    <s v="Price"/>
    <m/>
    <m/>
    <m/>
    <m/>
    <x v="10"/>
    <x v="2"/>
    <s v="Brazil"/>
    <x v="61"/>
    <n v="0"/>
  </r>
  <r>
    <s v="BASE"/>
    <s v="Price"/>
    <m/>
    <m/>
    <m/>
    <m/>
    <x v="10"/>
    <x v="3"/>
    <s v="Brazil"/>
    <x v="61"/>
    <n v="0"/>
  </r>
  <r>
    <s v="BASE"/>
    <s v="Price"/>
    <m/>
    <m/>
    <m/>
    <m/>
    <x v="11"/>
    <x v="0"/>
    <s v="Brazil"/>
    <x v="61"/>
    <n v="-962.99317512337495"/>
  </r>
  <r>
    <s v="BASE"/>
    <s v="Price"/>
    <m/>
    <m/>
    <m/>
    <m/>
    <x v="11"/>
    <x v="1"/>
    <s v="Brazil"/>
    <x v="61"/>
    <n v="0"/>
  </r>
  <r>
    <s v="BASE"/>
    <s v="Price"/>
    <m/>
    <m/>
    <m/>
    <m/>
    <x v="11"/>
    <x v="2"/>
    <s v="Brazil"/>
    <x v="61"/>
    <n v="0"/>
  </r>
  <r>
    <s v="BASE"/>
    <s v="Price"/>
    <m/>
    <m/>
    <m/>
    <m/>
    <x v="11"/>
    <x v="3"/>
    <s v="Brazil"/>
    <x v="61"/>
    <n v="-1088.7398002637401"/>
  </r>
  <r>
    <s v="BASE"/>
    <s v="BaseLine"/>
    <m/>
    <m/>
    <m/>
    <m/>
    <x v="12"/>
    <x v="0"/>
    <s v="Brazil"/>
    <x v="61"/>
    <n v="346.60460905329001"/>
  </r>
  <r>
    <s v="BASE"/>
    <s v="BaseLine"/>
    <m/>
    <m/>
    <m/>
    <m/>
    <x v="12"/>
    <x v="1"/>
    <s v="Brazil"/>
    <x v="61"/>
    <n v="624.84417115409997"/>
  </r>
  <r>
    <s v="BASE"/>
    <s v="BaseLine"/>
    <m/>
    <m/>
    <m/>
    <m/>
    <x v="12"/>
    <x v="2"/>
    <s v="Brazil"/>
    <x v="61"/>
    <n v="766.027164842297"/>
  </r>
  <r>
    <s v="BASE"/>
    <s v="BaseLine"/>
    <m/>
    <m/>
    <m/>
    <m/>
    <x v="12"/>
    <x v="3"/>
    <s v="Brazil"/>
    <x v="61"/>
    <n v="20.289066816636701"/>
  </r>
  <r>
    <s v="INCREMENTAL"/>
    <s v="Media"/>
    <m/>
    <m/>
    <m/>
    <m/>
    <x v="13"/>
    <x v="0"/>
    <s v="Brazil"/>
    <x v="61"/>
    <n v="0"/>
  </r>
  <r>
    <s v="INCREMENTAL"/>
    <s v="Media"/>
    <m/>
    <m/>
    <m/>
    <m/>
    <x v="13"/>
    <x v="1"/>
    <s v="Brazil"/>
    <x v="61"/>
    <n v="0"/>
  </r>
  <r>
    <s v="INCREMENTAL"/>
    <s v="Media"/>
    <m/>
    <m/>
    <m/>
    <m/>
    <x v="13"/>
    <x v="2"/>
    <s v="Brazil"/>
    <x v="61"/>
    <n v="0"/>
  </r>
  <r>
    <s v="INCREMENTAL"/>
    <s v="Media"/>
    <m/>
    <m/>
    <m/>
    <m/>
    <x v="13"/>
    <x v="3"/>
    <s v="Brazil"/>
    <x v="61"/>
    <n v="0"/>
  </r>
  <r>
    <s v="INCREMENTAL"/>
    <s v="Media"/>
    <m/>
    <m/>
    <m/>
    <m/>
    <x v="14"/>
    <x v="0"/>
    <s v="Brazil"/>
    <x v="61"/>
    <n v="367.56823435703802"/>
  </r>
  <r>
    <s v="INCREMENTAL"/>
    <s v="Media"/>
    <m/>
    <m/>
    <m/>
    <m/>
    <x v="14"/>
    <x v="1"/>
    <s v="Brazil"/>
    <x v="61"/>
    <n v="457.592737482367"/>
  </r>
  <r>
    <s v="INCREMENTAL"/>
    <s v="Media"/>
    <m/>
    <m/>
    <m/>
    <m/>
    <x v="14"/>
    <x v="2"/>
    <s v="Brazil"/>
    <x v="61"/>
    <n v="378.62906285143498"/>
  </r>
  <r>
    <s v="INCREMENTAL"/>
    <s v="Media"/>
    <m/>
    <m/>
    <m/>
    <m/>
    <x v="14"/>
    <x v="3"/>
    <s v="Brazil"/>
    <x v="61"/>
    <n v="272.02085635795498"/>
  </r>
  <r>
    <s v="INCREMENTAL"/>
    <s v="Media"/>
    <m/>
    <m/>
    <m/>
    <m/>
    <x v="15"/>
    <x v="0"/>
    <s v="Brazil"/>
    <x v="61"/>
    <n v="0"/>
  </r>
  <r>
    <s v="INCREMENTAL"/>
    <s v="Media"/>
    <m/>
    <m/>
    <m/>
    <m/>
    <x v="15"/>
    <x v="1"/>
    <s v="Brazil"/>
    <x v="61"/>
    <n v="0"/>
  </r>
  <r>
    <s v="INCREMENTAL"/>
    <s v="Media"/>
    <m/>
    <m/>
    <m/>
    <m/>
    <x v="15"/>
    <x v="2"/>
    <s v="Brazil"/>
    <x v="61"/>
    <n v="0"/>
  </r>
  <r>
    <s v="INCREMENTAL"/>
    <s v="Media"/>
    <m/>
    <m/>
    <m/>
    <m/>
    <x v="15"/>
    <x v="3"/>
    <s v="Brazil"/>
    <x v="61"/>
    <n v="0"/>
  </r>
  <r>
    <s v="INCREMENTAL"/>
    <s v="Media"/>
    <m/>
    <m/>
    <m/>
    <m/>
    <x v="16"/>
    <x v="0"/>
    <s v="Brazil"/>
    <x v="61"/>
    <n v="35.425966737667302"/>
  </r>
  <r>
    <s v="INCREMENTAL"/>
    <s v="Media"/>
    <m/>
    <m/>
    <m/>
    <m/>
    <x v="16"/>
    <x v="1"/>
    <s v="Brazil"/>
    <x v="61"/>
    <n v="27.795757363064801"/>
  </r>
  <r>
    <s v="INCREMENTAL"/>
    <s v="Media"/>
    <m/>
    <m/>
    <m/>
    <m/>
    <x v="16"/>
    <x v="2"/>
    <s v="Brazil"/>
    <x v="61"/>
    <n v="25.9327959024554"/>
  </r>
  <r>
    <s v="INCREMENTAL"/>
    <s v="Media"/>
    <m/>
    <m/>
    <m/>
    <m/>
    <x v="16"/>
    <x v="3"/>
    <s v="Brazil"/>
    <x v="61"/>
    <n v="24.100528459563101"/>
  </r>
  <r>
    <s v="INCREMENTAL"/>
    <s v="Media"/>
    <m/>
    <m/>
    <m/>
    <m/>
    <x v="17"/>
    <x v="0"/>
    <s v="Brazil"/>
    <x v="61"/>
    <n v="0"/>
  </r>
  <r>
    <s v="INCREMENTAL"/>
    <s v="Media"/>
    <m/>
    <m/>
    <m/>
    <m/>
    <x v="17"/>
    <x v="1"/>
    <s v="Brazil"/>
    <x v="61"/>
    <n v="0"/>
  </r>
  <r>
    <s v="INCREMENTAL"/>
    <s v="Media"/>
    <m/>
    <m/>
    <m/>
    <m/>
    <x v="17"/>
    <x v="2"/>
    <s v="Brazil"/>
    <x v="61"/>
    <n v="0"/>
  </r>
  <r>
    <s v="INCREMENTAL"/>
    <s v="Media"/>
    <m/>
    <m/>
    <m/>
    <m/>
    <x v="17"/>
    <x v="3"/>
    <s v="Brazil"/>
    <x v="61"/>
    <n v="0"/>
  </r>
  <r>
    <s v="INCREMENTAL"/>
    <s v="Media"/>
    <m/>
    <m/>
    <m/>
    <m/>
    <x v="18"/>
    <x v="0"/>
    <s v="Brazil"/>
    <x v="61"/>
    <n v="1852.5306630411001"/>
  </r>
  <r>
    <s v="INCREMENTAL"/>
    <s v="Media"/>
    <m/>
    <m/>
    <m/>
    <m/>
    <x v="18"/>
    <x v="1"/>
    <s v="Brazil"/>
    <x v="61"/>
    <n v="862.61405467645"/>
  </r>
  <r>
    <s v="INCREMENTAL"/>
    <s v="Media"/>
    <m/>
    <m/>
    <m/>
    <m/>
    <x v="18"/>
    <x v="2"/>
    <s v="Brazil"/>
    <x v="61"/>
    <n v="659.127357506218"/>
  </r>
  <r>
    <s v="INCREMENTAL"/>
    <s v="Media"/>
    <m/>
    <m/>
    <m/>
    <m/>
    <x v="18"/>
    <x v="3"/>
    <s v="Brazil"/>
    <x v="61"/>
    <n v="1005.64363971315"/>
  </r>
  <r>
    <s v="INCREMENTAL"/>
    <s v="Media"/>
    <m/>
    <m/>
    <m/>
    <m/>
    <x v="19"/>
    <x v="0"/>
    <s v="Brazil"/>
    <x v="61"/>
    <n v="0"/>
  </r>
  <r>
    <s v="INCREMENTAL"/>
    <s v="Media"/>
    <m/>
    <m/>
    <m/>
    <m/>
    <x v="19"/>
    <x v="1"/>
    <s v="Brazil"/>
    <x v="61"/>
    <n v="0"/>
  </r>
  <r>
    <s v="INCREMENTAL"/>
    <s v="Media"/>
    <m/>
    <m/>
    <m/>
    <m/>
    <x v="19"/>
    <x v="2"/>
    <s v="Brazil"/>
    <x v="61"/>
    <n v="0"/>
  </r>
  <r>
    <s v="INCREMENTAL"/>
    <s v="Media"/>
    <m/>
    <m/>
    <m/>
    <m/>
    <x v="19"/>
    <x v="3"/>
    <s v="Brazil"/>
    <x v="61"/>
    <n v="0"/>
  </r>
  <r>
    <s v="INCREMENTAL"/>
    <s v="Media"/>
    <m/>
    <m/>
    <m/>
    <m/>
    <x v="20"/>
    <x v="0"/>
    <s v="Brazil"/>
    <x v="61"/>
    <n v="7.5891178457663599"/>
  </r>
  <r>
    <s v="INCREMENTAL"/>
    <s v="Media"/>
    <m/>
    <m/>
    <m/>
    <m/>
    <x v="20"/>
    <x v="1"/>
    <s v="Brazil"/>
    <x v="61"/>
    <n v="8.6569582112927108"/>
  </r>
  <r>
    <s v="INCREMENTAL"/>
    <s v="Media"/>
    <m/>
    <m/>
    <m/>
    <m/>
    <x v="20"/>
    <x v="2"/>
    <s v="Brazil"/>
    <x v="61"/>
    <n v="8.1100165187227997"/>
  </r>
  <r>
    <s v="INCREMENTAL"/>
    <s v="Media"/>
    <m/>
    <m/>
    <m/>
    <m/>
    <x v="20"/>
    <x v="3"/>
    <s v="Brazil"/>
    <x v="61"/>
    <n v="7.9882199084686398"/>
  </r>
  <r>
    <s v="INCREMENTAL"/>
    <s v="Media"/>
    <m/>
    <m/>
    <m/>
    <m/>
    <x v="21"/>
    <x v="0"/>
    <s v="Brazil"/>
    <x v="61"/>
    <n v="0"/>
  </r>
  <r>
    <s v="INCREMENTAL"/>
    <s v="Media"/>
    <m/>
    <m/>
    <m/>
    <m/>
    <x v="21"/>
    <x v="1"/>
    <s v="Brazil"/>
    <x v="61"/>
    <n v="0"/>
  </r>
  <r>
    <s v="INCREMENTAL"/>
    <s v="Media"/>
    <m/>
    <m/>
    <m/>
    <m/>
    <x v="21"/>
    <x v="2"/>
    <s v="Brazil"/>
    <x v="61"/>
    <n v="0"/>
  </r>
  <r>
    <s v="INCREMENTAL"/>
    <s v="Media"/>
    <m/>
    <m/>
    <m/>
    <m/>
    <x v="21"/>
    <x v="3"/>
    <s v="Brazil"/>
    <x v="61"/>
    <n v="0"/>
  </r>
  <r>
    <s v="INCREMENTAL"/>
    <s v="Media"/>
    <m/>
    <m/>
    <m/>
    <m/>
    <x v="22"/>
    <x v="0"/>
    <s v="Brazil"/>
    <x v="61"/>
    <n v="622.89195875373298"/>
  </r>
  <r>
    <s v="INCREMENTAL"/>
    <s v="Media"/>
    <m/>
    <m/>
    <m/>
    <m/>
    <x v="22"/>
    <x v="1"/>
    <s v="Brazil"/>
    <x v="61"/>
    <n v="236.21818370205401"/>
  </r>
  <r>
    <s v="INCREMENTAL"/>
    <s v="Media"/>
    <m/>
    <m/>
    <m/>
    <m/>
    <x v="22"/>
    <x v="2"/>
    <s v="Brazil"/>
    <x v="61"/>
    <n v="224.30701032697601"/>
  </r>
  <r>
    <s v="INCREMENTAL"/>
    <s v="Media"/>
    <m/>
    <m/>
    <m/>
    <m/>
    <x v="22"/>
    <x v="3"/>
    <s v="Brazil"/>
    <x v="61"/>
    <n v="337.64550643566002"/>
  </r>
  <r>
    <s v="INCREMENTAL"/>
    <s v="Media"/>
    <m/>
    <m/>
    <m/>
    <m/>
    <x v="23"/>
    <x v="0"/>
    <s v="Brazil"/>
    <x v="61"/>
    <n v="0"/>
  </r>
  <r>
    <s v="INCREMENTAL"/>
    <s v="Media"/>
    <m/>
    <m/>
    <m/>
    <m/>
    <x v="23"/>
    <x v="1"/>
    <s v="Brazil"/>
    <x v="61"/>
    <n v="0"/>
  </r>
  <r>
    <s v="INCREMENTAL"/>
    <s v="Media"/>
    <m/>
    <m/>
    <m/>
    <m/>
    <x v="23"/>
    <x v="2"/>
    <s v="Brazil"/>
    <x v="61"/>
    <n v="0"/>
  </r>
  <r>
    <s v="INCREMENTAL"/>
    <s v="Media"/>
    <m/>
    <m/>
    <m/>
    <m/>
    <x v="23"/>
    <x v="3"/>
    <s v="Brazil"/>
    <x v="61"/>
    <n v="0"/>
  </r>
  <r>
    <s v="INCREMENTAL"/>
    <s v="Media"/>
    <m/>
    <m/>
    <m/>
    <m/>
    <x v="24"/>
    <x v="0"/>
    <s v="Brazil"/>
    <x v="61"/>
    <n v="0"/>
  </r>
  <r>
    <s v="INCREMENTAL"/>
    <s v="Media"/>
    <m/>
    <m/>
    <m/>
    <m/>
    <x v="24"/>
    <x v="1"/>
    <s v="Brazil"/>
    <x v="61"/>
    <n v="2.3148081603548598"/>
  </r>
  <r>
    <s v="INCREMENTAL"/>
    <s v="Media"/>
    <m/>
    <m/>
    <m/>
    <m/>
    <x v="24"/>
    <x v="2"/>
    <s v="Brazil"/>
    <x v="61"/>
    <n v="0"/>
  </r>
  <r>
    <s v="INCREMENTAL"/>
    <s v="Media"/>
    <m/>
    <m/>
    <m/>
    <m/>
    <x v="24"/>
    <x v="3"/>
    <s v="Brazil"/>
    <x v="61"/>
    <n v="0"/>
  </r>
  <r>
    <s v="BASE"/>
    <s v="BaseLine"/>
    <m/>
    <m/>
    <m/>
    <m/>
    <x v="25"/>
    <x v="0"/>
    <s v="Brazil"/>
    <x v="61"/>
    <n v="0"/>
  </r>
  <r>
    <s v="BASE"/>
    <s v="BaseLine"/>
    <m/>
    <m/>
    <m/>
    <m/>
    <x v="25"/>
    <x v="1"/>
    <s v="Brazil"/>
    <x v="61"/>
    <n v="0"/>
  </r>
  <r>
    <s v="BASE"/>
    <s v="BaseLine"/>
    <m/>
    <m/>
    <m/>
    <m/>
    <x v="25"/>
    <x v="2"/>
    <s v="Brazil"/>
    <x v="61"/>
    <n v="0"/>
  </r>
  <r>
    <s v="BASE"/>
    <s v="BaseLine"/>
    <m/>
    <m/>
    <m/>
    <m/>
    <x v="25"/>
    <x v="3"/>
    <s v="Brazil"/>
    <x v="61"/>
    <n v="0"/>
  </r>
  <r>
    <s v="BASE"/>
    <s v="BaseLine"/>
    <m/>
    <m/>
    <m/>
    <m/>
    <x v="26"/>
    <x v="0"/>
    <s v="Brazil"/>
    <x v="61"/>
    <n v="0"/>
  </r>
  <r>
    <s v="BASE"/>
    <s v="BaseLine"/>
    <m/>
    <m/>
    <m/>
    <m/>
    <x v="26"/>
    <x v="1"/>
    <s v="Brazil"/>
    <x v="61"/>
    <n v="2040.8870738467899"/>
  </r>
  <r>
    <s v="BASE"/>
    <s v="BaseLine"/>
    <m/>
    <m/>
    <m/>
    <m/>
    <x v="26"/>
    <x v="2"/>
    <s v="Brazil"/>
    <x v="61"/>
    <n v="0"/>
  </r>
  <r>
    <s v="BASE"/>
    <s v="BaseLine"/>
    <m/>
    <m/>
    <m/>
    <m/>
    <x v="26"/>
    <x v="3"/>
    <s v="Brazil"/>
    <x v="61"/>
    <n v="0"/>
  </r>
  <r>
    <s v="INCREMENTAL"/>
    <s v="Media"/>
    <m/>
    <m/>
    <m/>
    <m/>
    <x v="27"/>
    <x v="0"/>
    <s v="Brazil"/>
    <x v="61"/>
    <n v="0"/>
  </r>
  <r>
    <s v="INCREMENTAL"/>
    <s v="Media"/>
    <m/>
    <m/>
    <m/>
    <m/>
    <x v="27"/>
    <x v="1"/>
    <s v="Brazil"/>
    <x v="61"/>
    <n v="0"/>
  </r>
  <r>
    <s v="INCREMENTAL"/>
    <s v="Media"/>
    <m/>
    <m/>
    <m/>
    <m/>
    <x v="27"/>
    <x v="2"/>
    <s v="Brazil"/>
    <x v="61"/>
    <n v="0"/>
  </r>
  <r>
    <s v="INCREMENTAL"/>
    <s v="Media"/>
    <m/>
    <m/>
    <m/>
    <m/>
    <x v="27"/>
    <x v="3"/>
    <s v="Brazil"/>
    <x v="61"/>
    <n v="0"/>
  </r>
  <r>
    <s v="INCREMENTAL"/>
    <s v="Media"/>
    <m/>
    <m/>
    <m/>
    <m/>
    <x v="28"/>
    <x v="0"/>
    <s v="Brazil"/>
    <x v="61"/>
    <n v="0"/>
  </r>
  <r>
    <s v="INCREMENTAL"/>
    <s v="Media"/>
    <m/>
    <m/>
    <m/>
    <m/>
    <x v="28"/>
    <x v="1"/>
    <s v="Brazil"/>
    <x v="61"/>
    <n v="0"/>
  </r>
  <r>
    <s v="INCREMENTAL"/>
    <s v="Media"/>
    <m/>
    <m/>
    <m/>
    <m/>
    <x v="28"/>
    <x v="2"/>
    <s v="Brazil"/>
    <x v="61"/>
    <n v="0"/>
  </r>
  <r>
    <s v="INCREMENTAL"/>
    <s v="Media"/>
    <m/>
    <m/>
    <m/>
    <m/>
    <x v="28"/>
    <x v="3"/>
    <s v="Brazil"/>
    <x v="61"/>
    <n v="0"/>
  </r>
  <r>
    <s v="BASE"/>
    <s v="BaseLine"/>
    <m/>
    <m/>
    <m/>
    <m/>
    <x v="29"/>
    <x v="0"/>
    <s v="Brazil"/>
    <x v="61"/>
    <n v="0"/>
  </r>
  <r>
    <s v="BASE"/>
    <s v="BaseLine"/>
    <m/>
    <m/>
    <m/>
    <m/>
    <x v="29"/>
    <x v="1"/>
    <s v="Brazil"/>
    <x v="61"/>
    <n v="917.60893453542201"/>
  </r>
  <r>
    <s v="BASE"/>
    <s v="BaseLine"/>
    <m/>
    <m/>
    <m/>
    <m/>
    <x v="29"/>
    <x v="2"/>
    <s v="Brazil"/>
    <x v="61"/>
    <n v="0"/>
  </r>
  <r>
    <s v="BASE"/>
    <s v="BaseLine"/>
    <m/>
    <m/>
    <m/>
    <m/>
    <x v="29"/>
    <x v="3"/>
    <s v="Brazil"/>
    <x v="61"/>
    <n v="0"/>
  </r>
  <r>
    <s v="BASE"/>
    <s v="BaseLine"/>
    <m/>
    <m/>
    <m/>
    <m/>
    <x v="30"/>
    <x v="0"/>
    <s v="Brazil"/>
    <x v="61"/>
    <n v="0"/>
  </r>
  <r>
    <s v="BASE"/>
    <s v="BaseLine"/>
    <m/>
    <m/>
    <m/>
    <m/>
    <x v="30"/>
    <x v="1"/>
    <s v="Brazil"/>
    <x v="61"/>
    <n v="709.63048886485603"/>
  </r>
  <r>
    <s v="BASE"/>
    <s v="BaseLine"/>
    <m/>
    <m/>
    <m/>
    <m/>
    <x v="30"/>
    <x v="2"/>
    <s v="Brazil"/>
    <x v="61"/>
    <n v="0"/>
  </r>
  <r>
    <s v="BASE"/>
    <s v="BaseLine"/>
    <m/>
    <m/>
    <m/>
    <m/>
    <x v="30"/>
    <x v="3"/>
    <s v="Brazil"/>
    <x v="61"/>
    <n v="0"/>
  </r>
  <r>
    <s v="INCREMENTAL"/>
    <s v="Media"/>
    <m/>
    <m/>
    <m/>
    <m/>
    <x v="31"/>
    <x v="0"/>
    <s v="Brazil"/>
    <x v="61"/>
    <n v="0"/>
  </r>
  <r>
    <s v="INCREMENTAL"/>
    <s v="Media"/>
    <m/>
    <m/>
    <m/>
    <m/>
    <x v="31"/>
    <x v="1"/>
    <s v="Brazil"/>
    <x v="61"/>
    <n v="1.01566243215142"/>
  </r>
  <r>
    <s v="INCREMENTAL"/>
    <s v="Media"/>
    <m/>
    <m/>
    <m/>
    <m/>
    <x v="31"/>
    <x v="2"/>
    <s v="Brazil"/>
    <x v="61"/>
    <n v="0"/>
  </r>
  <r>
    <s v="INCREMENTAL"/>
    <s v="Media"/>
    <m/>
    <m/>
    <m/>
    <m/>
    <x v="31"/>
    <x v="3"/>
    <s v="Brazil"/>
    <x v="61"/>
    <n v="0"/>
  </r>
  <r>
    <m/>
    <m/>
    <m/>
    <m/>
    <m/>
    <m/>
    <x v="32"/>
    <x v="0"/>
    <s v="Brazil"/>
    <x v="61"/>
    <n v="1288.8368238743701"/>
  </r>
  <r>
    <m/>
    <m/>
    <m/>
    <m/>
    <m/>
    <m/>
    <x v="32"/>
    <x v="1"/>
    <s v="Brazil"/>
    <x v="61"/>
    <n v="943.82215052234096"/>
  </r>
  <r>
    <m/>
    <m/>
    <m/>
    <m/>
    <m/>
    <m/>
    <x v="32"/>
    <x v="2"/>
    <s v="Brazil"/>
    <x v="61"/>
    <n v="1761.1350863528301"/>
  </r>
  <r>
    <m/>
    <m/>
    <m/>
    <m/>
    <m/>
    <m/>
    <x v="32"/>
    <x v="3"/>
    <s v="Brazil"/>
    <x v="61"/>
    <n v="932.29799996955103"/>
  </r>
  <r>
    <s v="BASE"/>
    <s v="BaseLine"/>
    <m/>
    <m/>
    <m/>
    <m/>
    <x v="33"/>
    <x v="0"/>
    <s v="Brazil"/>
    <x v="61"/>
    <n v="-180.19998635400501"/>
  </r>
  <r>
    <s v="BASE"/>
    <s v="BaseLine"/>
    <m/>
    <m/>
    <m/>
    <m/>
    <x v="33"/>
    <x v="1"/>
    <s v="Brazil"/>
    <x v="61"/>
    <n v="-490.52748718279298"/>
  </r>
  <r>
    <s v="BASE"/>
    <s v="BaseLine"/>
    <m/>
    <m/>
    <m/>
    <m/>
    <x v="33"/>
    <x v="2"/>
    <s v="Brazil"/>
    <x v="61"/>
    <n v="-244.89178728063899"/>
  </r>
  <r>
    <s v="BASE"/>
    <s v="BaseLine"/>
    <m/>
    <m/>
    <m/>
    <m/>
    <x v="33"/>
    <x v="3"/>
    <s v="Brazil"/>
    <x v="61"/>
    <n v="-152.956473260933"/>
  </r>
  <r>
    <s v="BASE"/>
    <s v="BaseLine"/>
    <m/>
    <m/>
    <m/>
    <m/>
    <x v="34"/>
    <x v="0"/>
    <s v="Brazil"/>
    <x v="61"/>
    <n v="0"/>
  </r>
  <r>
    <s v="BASE"/>
    <s v="BaseLine"/>
    <m/>
    <m/>
    <m/>
    <m/>
    <x v="34"/>
    <x v="1"/>
    <s v="Brazil"/>
    <x v="61"/>
    <n v="0"/>
  </r>
  <r>
    <s v="BASE"/>
    <s v="BaseLine"/>
    <m/>
    <m/>
    <m/>
    <m/>
    <x v="34"/>
    <x v="2"/>
    <s v="Brazil"/>
    <x v="61"/>
    <n v="0"/>
  </r>
  <r>
    <s v="BASE"/>
    <s v="BaseLine"/>
    <m/>
    <m/>
    <m/>
    <m/>
    <x v="34"/>
    <x v="3"/>
    <s v="Brazil"/>
    <x v="61"/>
    <n v="0"/>
  </r>
  <r>
    <s v="BASE"/>
    <s v="BaseLine"/>
    <s v="NY"/>
    <m/>
    <m/>
    <m/>
    <x v="35"/>
    <x v="0"/>
    <s v="Brazil"/>
    <x v="61"/>
    <n v="0"/>
  </r>
  <r>
    <s v="BASE"/>
    <s v="BaseLine"/>
    <s v="NY"/>
    <m/>
    <m/>
    <m/>
    <x v="35"/>
    <x v="1"/>
    <s v="Brazil"/>
    <x v="61"/>
    <n v="0"/>
  </r>
  <r>
    <s v="BASE"/>
    <s v="BaseLine"/>
    <s v="NY"/>
    <m/>
    <m/>
    <m/>
    <x v="35"/>
    <x v="2"/>
    <s v="Brazil"/>
    <x v="61"/>
    <n v="0"/>
  </r>
  <r>
    <s v="BASE"/>
    <s v="BaseLine"/>
    <s v="NY"/>
    <m/>
    <m/>
    <m/>
    <x v="35"/>
    <x v="3"/>
    <s v="Brazil"/>
    <x v="61"/>
    <n v="0"/>
  </r>
  <r>
    <s v="BASE"/>
    <s v="BaseLine"/>
    <s v="PL_Dummy"/>
    <m/>
    <m/>
    <m/>
    <x v="36"/>
    <x v="0"/>
    <s v="Brazil"/>
    <x v="61"/>
    <n v="0"/>
  </r>
  <r>
    <s v="BASE"/>
    <s v="BaseLine"/>
    <s v="PL_Dummy"/>
    <m/>
    <m/>
    <m/>
    <x v="36"/>
    <x v="1"/>
    <s v="Brazil"/>
    <x v="61"/>
    <n v="0"/>
  </r>
  <r>
    <s v="BASE"/>
    <s v="BaseLine"/>
    <s v="PL_Dummy"/>
    <m/>
    <m/>
    <m/>
    <x v="36"/>
    <x v="2"/>
    <s v="Brazil"/>
    <x v="61"/>
    <n v="0"/>
  </r>
  <r>
    <s v="BASE"/>
    <s v="BaseLine"/>
    <s v="PL_Dummy"/>
    <m/>
    <m/>
    <m/>
    <x v="36"/>
    <x v="3"/>
    <s v="Brazil"/>
    <x v="61"/>
    <n v="0"/>
  </r>
  <r>
    <s v="BASE"/>
    <s v="BaseLine"/>
    <s v="PL_Dummy"/>
    <m/>
    <m/>
    <m/>
    <x v="37"/>
    <x v="0"/>
    <s v="Brazil"/>
    <x v="61"/>
    <n v="0"/>
  </r>
  <r>
    <s v="BASE"/>
    <s v="BaseLine"/>
    <s v="PL_Dummy"/>
    <m/>
    <m/>
    <m/>
    <x v="37"/>
    <x v="1"/>
    <s v="Brazil"/>
    <x v="61"/>
    <n v="0"/>
  </r>
  <r>
    <s v="BASE"/>
    <s v="BaseLine"/>
    <s v="PL_Dummy"/>
    <m/>
    <m/>
    <m/>
    <x v="37"/>
    <x v="2"/>
    <s v="Brazil"/>
    <x v="61"/>
    <n v="0"/>
  </r>
  <r>
    <s v="BASE"/>
    <s v="BaseLine"/>
    <s v="PL_Dummy"/>
    <m/>
    <m/>
    <m/>
    <x v="37"/>
    <x v="3"/>
    <s v="Brazil"/>
    <x v="61"/>
    <n v="0"/>
  </r>
  <r>
    <s v="BASE"/>
    <s v="BaseLine"/>
    <m/>
    <m/>
    <m/>
    <m/>
    <x v="38"/>
    <x v="0"/>
    <s v="Brazil"/>
    <x v="61"/>
    <n v="0"/>
  </r>
  <r>
    <s v="BASE"/>
    <s v="BaseLine"/>
    <m/>
    <m/>
    <m/>
    <m/>
    <x v="38"/>
    <x v="1"/>
    <s v="Brazil"/>
    <x v="61"/>
    <n v="0"/>
  </r>
  <r>
    <s v="BASE"/>
    <s v="BaseLine"/>
    <m/>
    <m/>
    <m/>
    <m/>
    <x v="38"/>
    <x v="2"/>
    <s v="Brazil"/>
    <x v="61"/>
    <n v="0"/>
  </r>
  <r>
    <s v="BASE"/>
    <s v="BaseLine"/>
    <m/>
    <m/>
    <m/>
    <m/>
    <x v="38"/>
    <x v="3"/>
    <s v="Brazil"/>
    <x v="61"/>
    <n v="0"/>
  </r>
  <r>
    <s v="BASE"/>
    <s v="BaseLine"/>
    <m/>
    <m/>
    <m/>
    <m/>
    <x v="39"/>
    <x v="0"/>
    <s v="Brazil"/>
    <x v="61"/>
    <n v="0"/>
  </r>
  <r>
    <s v="BASE"/>
    <s v="BaseLine"/>
    <m/>
    <m/>
    <m/>
    <m/>
    <x v="39"/>
    <x v="1"/>
    <s v="Brazil"/>
    <x v="61"/>
    <n v="0"/>
  </r>
  <r>
    <s v="BASE"/>
    <s v="BaseLine"/>
    <m/>
    <m/>
    <m/>
    <m/>
    <x v="39"/>
    <x v="2"/>
    <s v="Brazil"/>
    <x v="61"/>
    <n v="15.2930664557"/>
  </r>
  <r>
    <s v="BASE"/>
    <s v="BaseLine"/>
    <m/>
    <m/>
    <m/>
    <m/>
    <x v="39"/>
    <x v="3"/>
    <s v="Brazil"/>
    <x v="61"/>
    <n v="0"/>
  </r>
  <r>
    <s v="BASE"/>
    <s v="BaseLine"/>
    <s v="PL_Dummy"/>
    <m/>
    <m/>
    <m/>
    <x v="40"/>
    <x v="0"/>
    <s v="Brazil"/>
    <x v="61"/>
    <n v="0"/>
  </r>
  <r>
    <s v="BASE"/>
    <s v="BaseLine"/>
    <s v="PL_Dummy"/>
    <m/>
    <m/>
    <m/>
    <x v="40"/>
    <x v="1"/>
    <s v="Brazil"/>
    <x v="61"/>
    <n v="0"/>
  </r>
  <r>
    <s v="BASE"/>
    <s v="BaseLine"/>
    <s v="PL_Dummy"/>
    <m/>
    <m/>
    <m/>
    <x v="40"/>
    <x v="2"/>
    <s v="Brazil"/>
    <x v="61"/>
    <n v="0"/>
  </r>
  <r>
    <s v="BASE"/>
    <s v="BaseLine"/>
    <s v="PL_Dummy"/>
    <m/>
    <m/>
    <m/>
    <x v="40"/>
    <x v="3"/>
    <s v="Brazil"/>
    <x v="61"/>
    <n v="0"/>
  </r>
  <r>
    <s v="BASE"/>
    <s v="BaseLine"/>
    <m/>
    <m/>
    <m/>
    <m/>
    <x v="41"/>
    <x v="0"/>
    <s v="Brazil"/>
    <x v="61"/>
    <n v="0"/>
  </r>
  <r>
    <s v="BASE"/>
    <s v="BaseLine"/>
    <m/>
    <m/>
    <m/>
    <m/>
    <x v="41"/>
    <x v="1"/>
    <s v="Brazil"/>
    <x v="61"/>
    <n v="0"/>
  </r>
  <r>
    <s v="BASE"/>
    <s v="BaseLine"/>
    <m/>
    <m/>
    <m/>
    <m/>
    <x v="41"/>
    <x v="2"/>
    <s v="Brazil"/>
    <x v="61"/>
    <n v="4283.7407124543397"/>
  </r>
  <r>
    <s v="BASE"/>
    <s v="BaseLine"/>
    <m/>
    <m/>
    <m/>
    <m/>
    <x v="41"/>
    <x v="3"/>
    <s v="Brazil"/>
    <x v="61"/>
    <n v="0"/>
  </r>
  <r>
    <s v="BASE"/>
    <s v="BaseLine"/>
    <m/>
    <m/>
    <m/>
    <m/>
    <x v="42"/>
    <x v="0"/>
    <s v="Brazil"/>
    <x v="61"/>
    <n v="0"/>
  </r>
  <r>
    <s v="BASE"/>
    <s v="BaseLine"/>
    <m/>
    <m/>
    <m/>
    <m/>
    <x v="42"/>
    <x v="1"/>
    <s v="Brazil"/>
    <x v="61"/>
    <n v="0"/>
  </r>
  <r>
    <s v="BASE"/>
    <s v="BaseLine"/>
    <m/>
    <m/>
    <m/>
    <m/>
    <x v="42"/>
    <x v="2"/>
    <s v="Brazil"/>
    <x v="61"/>
    <n v="0"/>
  </r>
  <r>
    <s v="BASE"/>
    <s v="BaseLine"/>
    <m/>
    <m/>
    <m/>
    <m/>
    <x v="42"/>
    <x v="3"/>
    <s v="Brazil"/>
    <x v="61"/>
    <n v="0"/>
  </r>
  <r>
    <s v="BASE"/>
    <s v="BaseLine"/>
    <m/>
    <m/>
    <m/>
    <m/>
    <x v="43"/>
    <x v="0"/>
    <s v="Brazil"/>
    <x v="61"/>
    <n v="0"/>
  </r>
  <r>
    <s v="BASE"/>
    <s v="BaseLine"/>
    <m/>
    <m/>
    <m/>
    <m/>
    <x v="43"/>
    <x v="1"/>
    <s v="Brazil"/>
    <x v="61"/>
    <n v="0"/>
  </r>
  <r>
    <s v="BASE"/>
    <s v="BaseLine"/>
    <m/>
    <m/>
    <m/>
    <m/>
    <x v="43"/>
    <x v="2"/>
    <s v="Brazil"/>
    <x v="61"/>
    <n v="3720.3513993949"/>
  </r>
  <r>
    <s v="BASE"/>
    <s v="BaseLine"/>
    <m/>
    <m/>
    <m/>
    <m/>
    <x v="43"/>
    <x v="3"/>
    <s v="Brazil"/>
    <x v="61"/>
    <n v="0"/>
  </r>
  <r>
    <s v="INCREMENTAL"/>
    <s v="Media"/>
    <m/>
    <m/>
    <m/>
    <m/>
    <x v="44"/>
    <x v="0"/>
    <s v="Brazil"/>
    <x v="61"/>
    <n v="0"/>
  </r>
  <r>
    <s v="INCREMENTAL"/>
    <s v="Media"/>
    <m/>
    <m/>
    <m/>
    <m/>
    <x v="44"/>
    <x v="1"/>
    <s v="Brazil"/>
    <x v="61"/>
    <n v="0"/>
  </r>
  <r>
    <s v="INCREMENTAL"/>
    <s v="Media"/>
    <m/>
    <m/>
    <m/>
    <m/>
    <x v="44"/>
    <x v="2"/>
    <s v="Brazil"/>
    <x v="61"/>
    <n v="0"/>
  </r>
  <r>
    <s v="INCREMENTAL"/>
    <s v="Media"/>
    <m/>
    <m/>
    <m/>
    <m/>
    <x v="44"/>
    <x v="3"/>
    <s v="Brazil"/>
    <x v="61"/>
    <n v="0"/>
  </r>
  <r>
    <s v="INCREMENTAL"/>
    <s v="Media"/>
    <m/>
    <m/>
    <m/>
    <m/>
    <x v="45"/>
    <x v="0"/>
    <s v="Brazil"/>
    <x v="61"/>
    <n v="0"/>
  </r>
  <r>
    <s v="INCREMENTAL"/>
    <s v="Media"/>
    <m/>
    <m/>
    <m/>
    <m/>
    <x v="45"/>
    <x v="1"/>
    <s v="Brazil"/>
    <x v="61"/>
    <n v="0"/>
  </r>
  <r>
    <s v="INCREMENTAL"/>
    <s v="Media"/>
    <m/>
    <m/>
    <m/>
    <m/>
    <x v="45"/>
    <x v="2"/>
    <s v="Brazil"/>
    <x v="61"/>
    <n v="0"/>
  </r>
  <r>
    <s v="INCREMENTAL"/>
    <s v="Media"/>
    <m/>
    <m/>
    <m/>
    <m/>
    <x v="45"/>
    <x v="3"/>
    <s v="Brazil"/>
    <x v="61"/>
    <n v="0"/>
  </r>
  <r>
    <s v="BASE"/>
    <s v="BaseLine"/>
    <m/>
    <m/>
    <m/>
    <m/>
    <x v="46"/>
    <x v="0"/>
    <s v="Brazil"/>
    <x v="61"/>
    <n v="0"/>
  </r>
  <r>
    <s v="BASE"/>
    <s v="BaseLine"/>
    <m/>
    <m/>
    <m/>
    <m/>
    <x v="46"/>
    <x v="1"/>
    <s v="Brazil"/>
    <x v="61"/>
    <n v="0"/>
  </r>
  <r>
    <s v="BASE"/>
    <s v="BaseLine"/>
    <m/>
    <m/>
    <m/>
    <m/>
    <x v="46"/>
    <x v="2"/>
    <s v="Brazil"/>
    <x v="61"/>
    <n v="0"/>
  </r>
  <r>
    <s v="BASE"/>
    <s v="BaseLine"/>
    <m/>
    <m/>
    <m/>
    <m/>
    <x v="46"/>
    <x v="3"/>
    <s v="Brazil"/>
    <x v="61"/>
    <n v="0"/>
  </r>
  <r>
    <s v="INCREMENTAL"/>
    <s v="Media"/>
    <m/>
    <m/>
    <m/>
    <m/>
    <x v="47"/>
    <x v="0"/>
    <s v="Brazil"/>
    <x v="61"/>
    <n v="0"/>
  </r>
  <r>
    <s v="INCREMENTAL"/>
    <s v="Media"/>
    <m/>
    <m/>
    <m/>
    <m/>
    <x v="47"/>
    <x v="1"/>
    <s v="Brazil"/>
    <x v="61"/>
    <n v="0"/>
  </r>
  <r>
    <s v="INCREMENTAL"/>
    <s v="Media"/>
    <m/>
    <m/>
    <m/>
    <m/>
    <x v="47"/>
    <x v="2"/>
    <s v="Brazil"/>
    <x v="61"/>
    <n v="0"/>
  </r>
  <r>
    <s v="INCREMENTAL"/>
    <s v="Media"/>
    <m/>
    <m/>
    <m/>
    <m/>
    <x v="47"/>
    <x v="3"/>
    <s v="Brazil"/>
    <x v="61"/>
    <n v="0"/>
  </r>
  <r>
    <s v="INCREMENTAL"/>
    <s v="Media"/>
    <m/>
    <m/>
    <m/>
    <m/>
    <x v="48"/>
    <x v="0"/>
    <s v="Brazil"/>
    <x v="61"/>
    <n v="0"/>
  </r>
  <r>
    <s v="INCREMENTAL"/>
    <s v="Media"/>
    <m/>
    <m/>
    <m/>
    <m/>
    <x v="48"/>
    <x v="1"/>
    <s v="Brazil"/>
    <x v="61"/>
    <n v="0"/>
  </r>
  <r>
    <s v="INCREMENTAL"/>
    <s v="Media"/>
    <m/>
    <m/>
    <m/>
    <m/>
    <x v="48"/>
    <x v="2"/>
    <s v="Brazil"/>
    <x v="61"/>
    <n v="0"/>
  </r>
  <r>
    <s v="INCREMENTAL"/>
    <s v="Media"/>
    <m/>
    <m/>
    <m/>
    <m/>
    <x v="48"/>
    <x v="3"/>
    <s v="Brazil"/>
    <x v="61"/>
    <n v="0"/>
  </r>
  <r>
    <s v="INCREMENTAL"/>
    <s v="Media"/>
    <m/>
    <m/>
    <m/>
    <m/>
    <x v="49"/>
    <x v="0"/>
    <s v="Brazil"/>
    <x v="61"/>
    <n v="0"/>
  </r>
  <r>
    <s v="INCREMENTAL"/>
    <s v="Media"/>
    <m/>
    <m/>
    <m/>
    <m/>
    <x v="49"/>
    <x v="1"/>
    <s v="Brazil"/>
    <x v="61"/>
    <n v="0"/>
  </r>
  <r>
    <s v="INCREMENTAL"/>
    <s v="Media"/>
    <m/>
    <m/>
    <m/>
    <m/>
    <x v="49"/>
    <x v="2"/>
    <s v="Brazil"/>
    <x v="61"/>
    <n v="0"/>
  </r>
  <r>
    <s v="INCREMENTAL"/>
    <s v="Media"/>
    <m/>
    <m/>
    <m/>
    <m/>
    <x v="49"/>
    <x v="3"/>
    <s v="Brazil"/>
    <x v="61"/>
    <n v="0"/>
  </r>
  <r>
    <s v="BASE"/>
    <s v="BaseLine"/>
    <m/>
    <m/>
    <m/>
    <m/>
    <x v="50"/>
    <x v="0"/>
    <s v="Brazil"/>
    <x v="61"/>
    <n v="0"/>
  </r>
  <r>
    <s v="BASE"/>
    <s v="BaseLine"/>
    <m/>
    <m/>
    <m/>
    <m/>
    <x v="50"/>
    <x v="1"/>
    <s v="Brazil"/>
    <x v="61"/>
    <n v="0"/>
  </r>
  <r>
    <s v="BASE"/>
    <s v="BaseLine"/>
    <m/>
    <m/>
    <m/>
    <m/>
    <x v="50"/>
    <x v="2"/>
    <s v="Brazil"/>
    <x v="61"/>
    <n v="0"/>
  </r>
  <r>
    <s v="BASE"/>
    <s v="BaseLine"/>
    <m/>
    <m/>
    <m/>
    <m/>
    <x v="50"/>
    <x v="3"/>
    <s v="Brazil"/>
    <x v="61"/>
    <n v="103.473271464181"/>
  </r>
  <r>
    <s v="BASE"/>
    <s v="BaseLine"/>
    <m/>
    <m/>
    <m/>
    <m/>
    <x v="51"/>
    <x v="0"/>
    <s v="Brazil"/>
    <x v="61"/>
    <n v="0"/>
  </r>
  <r>
    <s v="BASE"/>
    <s v="BaseLine"/>
    <m/>
    <m/>
    <m/>
    <m/>
    <x v="51"/>
    <x v="1"/>
    <s v="Brazil"/>
    <x v="61"/>
    <n v="0"/>
  </r>
  <r>
    <s v="BASE"/>
    <s v="BaseLine"/>
    <m/>
    <m/>
    <m/>
    <m/>
    <x v="51"/>
    <x v="2"/>
    <s v="Brazil"/>
    <x v="61"/>
    <n v="0"/>
  </r>
  <r>
    <s v="BASE"/>
    <s v="BaseLine"/>
    <m/>
    <m/>
    <m/>
    <m/>
    <x v="51"/>
    <x v="3"/>
    <s v="Brazil"/>
    <x v="61"/>
    <n v="2472.9532042148699"/>
  </r>
  <r>
    <s v="INCREMENTAL"/>
    <s v="Media"/>
    <m/>
    <m/>
    <m/>
    <m/>
    <x v="52"/>
    <x v="0"/>
    <s v="Brazil"/>
    <x v="61"/>
    <n v="0"/>
  </r>
  <r>
    <s v="INCREMENTAL"/>
    <s v="Media"/>
    <m/>
    <m/>
    <m/>
    <m/>
    <x v="52"/>
    <x v="1"/>
    <s v="Brazil"/>
    <x v="61"/>
    <n v="0"/>
  </r>
  <r>
    <s v="INCREMENTAL"/>
    <s v="Media"/>
    <m/>
    <m/>
    <m/>
    <m/>
    <x v="52"/>
    <x v="2"/>
    <s v="Brazil"/>
    <x v="61"/>
    <n v="0"/>
  </r>
  <r>
    <s v="INCREMENTAL"/>
    <s v="Media"/>
    <m/>
    <m/>
    <m/>
    <m/>
    <x v="52"/>
    <x v="3"/>
    <s v="Brazil"/>
    <x v="61"/>
    <n v="0"/>
  </r>
  <r>
    <s v="BASE"/>
    <s v="BaseLine"/>
    <m/>
    <m/>
    <m/>
    <m/>
    <x v="53"/>
    <x v="0"/>
    <s v="Brazil"/>
    <x v="61"/>
    <n v="-106.896217564167"/>
  </r>
  <r>
    <s v="BASE"/>
    <s v="BaseLine"/>
    <m/>
    <m/>
    <m/>
    <m/>
    <x v="53"/>
    <x v="1"/>
    <s v="Brazil"/>
    <x v="61"/>
    <n v="-78.280676091196398"/>
  </r>
  <r>
    <s v="BASE"/>
    <s v="BaseLine"/>
    <m/>
    <m/>
    <m/>
    <m/>
    <x v="53"/>
    <x v="2"/>
    <s v="Brazil"/>
    <x v="61"/>
    <n v="-146.06866894502201"/>
  </r>
  <r>
    <s v="BASE"/>
    <s v="BaseLine"/>
    <m/>
    <m/>
    <m/>
    <m/>
    <x v="53"/>
    <x v="3"/>
    <s v="Brazil"/>
    <x v="61"/>
    <n v="-77.324862227164999"/>
  </r>
  <r>
    <s v="BASE"/>
    <s v="BaseLine"/>
    <m/>
    <m/>
    <m/>
    <m/>
    <x v="54"/>
    <x v="0"/>
    <s v="Brazil"/>
    <x v="61"/>
    <n v="-512.27642989138599"/>
  </r>
  <r>
    <s v="BASE"/>
    <s v="BaseLine"/>
    <m/>
    <m/>
    <m/>
    <m/>
    <x v="54"/>
    <x v="1"/>
    <s v="Brazil"/>
    <x v="61"/>
    <n v="-2556.9732553656099"/>
  </r>
  <r>
    <s v="BASE"/>
    <s v="BaseLine"/>
    <m/>
    <m/>
    <m/>
    <m/>
    <x v="54"/>
    <x v="2"/>
    <s v="Brazil"/>
    <x v="61"/>
    <n v="-2775.1568222679198"/>
  </r>
  <r>
    <s v="BASE"/>
    <s v="BaseLine"/>
    <m/>
    <m/>
    <m/>
    <m/>
    <x v="54"/>
    <x v="3"/>
    <s v="Brazil"/>
    <x v="61"/>
    <n v="-494.70062206485301"/>
  </r>
  <r>
    <s v="INCREMENTAL"/>
    <s v="Media"/>
    <m/>
    <m/>
    <m/>
    <m/>
    <x v="0"/>
    <x v="0"/>
    <s v="Brazil"/>
    <x v="62"/>
    <n v="0"/>
  </r>
  <r>
    <s v="INCREMENTAL"/>
    <s v="Media"/>
    <m/>
    <m/>
    <m/>
    <m/>
    <x v="0"/>
    <x v="1"/>
    <s v="Brazil"/>
    <x v="62"/>
    <n v="0"/>
  </r>
  <r>
    <s v="INCREMENTAL"/>
    <s v="Media"/>
    <m/>
    <m/>
    <m/>
    <m/>
    <x v="0"/>
    <x v="2"/>
    <s v="Brazil"/>
    <x v="62"/>
    <n v="0"/>
  </r>
  <r>
    <s v="INCREMENTAL"/>
    <s v="Media"/>
    <m/>
    <m/>
    <m/>
    <m/>
    <x v="0"/>
    <x v="3"/>
    <s v="Brazil"/>
    <x v="62"/>
    <n v="0"/>
  </r>
  <r>
    <s v="INCREMENTAL"/>
    <s v="Media"/>
    <m/>
    <m/>
    <m/>
    <m/>
    <x v="1"/>
    <x v="0"/>
    <s v="Brazil"/>
    <x v="62"/>
    <n v="0"/>
  </r>
  <r>
    <s v="INCREMENTAL"/>
    <s v="Media"/>
    <m/>
    <m/>
    <m/>
    <m/>
    <x v="1"/>
    <x v="1"/>
    <s v="Brazil"/>
    <x v="62"/>
    <n v="0"/>
  </r>
  <r>
    <s v="INCREMENTAL"/>
    <s v="Media"/>
    <m/>
    <m/>
    <m/>
    <m/>
    <x v="1"/>
    <x v="2"/>
    <s v="Brazil"/>
    <x v="62"/>
    <n v="0"/>
  </r>
  <r>
    <s v="INCREMENTAL"/>
    <s v="Media"/>
    <m/>
    <m/>
    <m/>
    <m/>
    <x v="1"/>
    <x v="3"/>
    <s v="Brazil"/>
    <x v="62"/>
    <n v="0"/>
  </r>
  <r>
    <s v="INCREMENTAL"/>
    <s v="Media"/>
    <m/>
    <m/>
    <m/>
    <m/>
    <x v="2"/>
    <x v="0"/>
    <s v="Brazil"/>
    <x v="62"/>
    <n v="0"/>
  </r>
  <r>
    <s v="INCREMENTAL"/>
    <s v="Media"/>
    <m/>
    <m/>
    <m/>
    <m/>
    <x v="2"/>
    <x v="1"/>
    <s v="Brazil"/>
    <x v="62"/>
    <n v="0"/>
  </r>
  <r>
    <s v="INCREMENTAL"/>
    <s v="Media"/>
    <m/>
    <m/>
    <m/>
    <m/>
    <x v="2"/>
    <x v="2"/>
    <s v="Brazil"/>
    <x v="62"/>
    <n v="0"/>
  </r>
  <r>
    <s v="INCREMENTAL"/>
    <s v="Media"/>
    <m/>
    <m/>
    <m/>
    <m/>
    <x v="2"/>
    <x v="3"/>
    <s v="Brazil"/>
    <x v="62"/>
    <n v="0"/>
  </r>
  <r>
    <s v="BASE"/>
    <s v="BaseLine"/>
    <m/>
    <m/>
    <m/>
    <m/>
    <x v="3"/>
    <x v="0"/>
    <s v="Brazil"/>
    <x v="62"/>
    <n v="0"/>
  </r>
  <r>
    <s v="BASE"/>
    <s v="BaseLine"/>
    <m/>
    <m/>
    <m/>
    <m/>
    <x v="3"/>
    <x v="1"/>
    <s v="Brazil"/>
    <x v="62"/>
    <n v="0"/>
  </r>
  <r>
    <s v="BASE"/>
    <s v="BaseLine"/>
    <m/>
    <m/>
    <m/>
    <m/>
    <x v="3"/>
    <x v="2"/>
    <s v="Brazil"/>
    <x v="62"/>
    <n v="0"/>
  </r>
  <r>
    <s v="BASE"/>
    <s v="BaseLine"/>
    <m/>
    <m/>
    <m/>
    <m/>
    <x v="3"/>
    <x v="3"/>
    <s v="Brazil"/>
    <x v="62"/>
    <n v="0"/>
  </r>
  <r>
    <s v="BASE"/>
    <s v="BaseLine"/>
    <m/>
    <m/>
    <m/>
    <m/>
    <x v="4"/>
    <x v="0"/>
    <s v="Brazil"/>
    <x v="62"/>
    <n v="0"/>
  </r>
  <r>
    <s v="BASE"/>
    <s v="BaseLine"/>
    <m/>
    <m/>
    <m/>
    <m/>
    <x v="4"/>
    <x v="1"/>
    <s v="Brazil"/>
    <x v="62"/>
    <n v="0"/>
  </r>
  <r>
    <s v="BASE"/>
    <s v="BaseLine"/>
    <m/>
    <m/>
    <m/>
    <m/>
    <x v="4"/>
    <x v="2"/>
    <s v="Brazil"/>
    <x v="62"/>
    <n v="0"/>
  </r>
  <r>
    <s v="BASE"/>
    <s v="BaseLine"/>
    <m/>
    <m/>
    <m/>
    <m/>
    <x v="4"/>
    <x v="3"/>
    <s v="Brazil"/>
    <x v="62"/>
    <n v="0"/>
  </r>
  <r>
    <s v="BASE"/>
    <s v="BaseLine"/>
    <m/>
    <m/>
    <m/>
    <m/>
    <x v="5"/>
    <x v="0"/>
    <s v="Brazil"/>
    <x v="62"/>
    <n v="0"/>
  </r>
  <r>
    <s v="BASE"/>
    <s v="BaseLine"/>
    <m/>
    <m/>
    <m/>
    <m/>
    <x v="5"/>
    <x v="1"/>
    <s v="Brazil"/>
    <x v="62"/>
    <n v="0"/>
  </r>
  <r>
    <s v="BASE"/>
    <s v="BaseLine"/>
    <m/>
    <m/>
    <m/>
    <m/>
    <x v="5"/>
    <x v="2"/>
    <s v="Brazil"/>
    <x v="62"/>
    <n v="0"/>
  </r>
  <r>
    <s v="BASE"/>
    <s v="BaseLine"/>
    <m/>
    <m/>
    <m/>
    <m/>
    <x v="5"/>
    <x v="3"/>
    <s v="Brazil"/>
    <x v="62"/>
    <n v="0"/>
  </r>
  <r>
    <s v="BASE"/>
    <s v="BaseLine"/>
    <m/>
    <m/>
    <m/>
    <m/>
    <x v="6"/>
    <x v="0"/>
    <s v="Brazil"/>
    <x v="62"/>
    <n v="0"/>
  </r>
  <r>
    <s v="BASE"/>
    <s v="BaseLine"/>
    <m/>
    <m/>
    <m/>
    <m/>
    <x v="6"/>
    <x v="1"/>
    <s v="Brazil"/>
    <x v="62"/>
    <n v="0"/>
  </r>
  <r>
    <s v="BASE"/>
    <s v="BaseLine"/>
    <m/>
    <m/>
    <m/>
    <m/>
    <x v="6"/>
    <x v="2"/>
    <s v="Brazil"/>
    <x v="62"/>
    <n v="0"/>
  </r>
  <r>
    <s v="BASE"/>
    <s v="BaseLine"/>
    <m/>
    <m/>
    <m/>
    <m/>
    <x v="6"/>
    <x v="3"/>
    <s v="Brazil"/>
    <x v="62"/>
    <n v="0"/>
  </r>
  <r>
    <s v="BASE"/>
    <s v="BaseLine"/>
    <m/>
    <m/>
    <m/>
    <m/>
    <x v="7"/>
    <x v="0"/>
    <s v="Brazil"/>
    <x v="62"/>
    <n v="0"/>
  </r>
  <r>
    <s v="BASE"/>
    <s v="BaseLine"/>
    <m/>
    <m/>
    <m/>
    <m/>
    <x v="7"/>
    <x v="1"/>
    <s v="Brazil"/>
    <x v="62"/>
    <n v="0"/>
  </r>
  <r>
    <s v="BASE"/>
    <s v="BaseLine"/>
    <m/>
    <m/>
    <m/>
    <m/>
    <x v="7"/>
    <x v="2"/>
    <s v="Brazil"/>
    <x v="62"/>
    <n v="0"/>
  </r>
  <r>
    <s v="BASE"/>
    <s v="BaseLine"/>
    <m/>
    <m/>
    <m/>
    <m/>
    <x v="7"/>
    <x v="3"/>
    <s v="Brazil"/>
    <x v="62"/>
    <n v="0"/>
  </r>
  <r>
    <s v="BASE"/>
    <s v="BaseLine"/>
    <m/>
    <m/>
    <m/>
    <m/>
    <x v="8"/>
    <x v="0"/>
    <s v="Brazil"/>
    <x v="62"/>
    <n v="1572.55555171382"/>
  </r>
  <r>
    <s v="BASE"/>
    <s v="BaseLine"/>
    <m/>
    <m/>
    <m/>
    <m/>
    <x v="8"/>
    <x v="1"/>
    <s v="Brazil"/>
    <x v="62"/>
    <n v="0"/>
  </r>
  <r>
    <s v="BASE"/>
    <s v="BaseLine"/>
    <m/>
    <m/>
    <m/>
    <m/>
    <x v="8"/>
    <x v="2"/>
    <s v="Brazil"/>
    <x v="62"/>
    <n v="0"/>
  </r>
  <r>
    <s v="BASE"/>
    <s v="BaseLine"/>
    <m/>
    <m/>
    <m/>
    <m/>
    <x v="8"/>
    <x v="3"/>
    <s v="Brazil"/>
    <x v="62"/>
    <n v="0"/>
  </r>
  <r>
    <s v="INCREMENTAL"/>
    <s v="Media"/>
    <m/>
    <m/>
    <m/>
    <m/>
    <x v="9"/>
    <x v="0"/>
    <s v="Brazil"/>
    <x v="62"/>
    <n v="0"/>
  </r>
  <r>
    <s v="INCREMENTAL"/>
    <s v="Media"/>
    <m/>
    <m/>
    <m/>
    <m/>
    <x v="9"/>
    <x v="1"/>
    <s v="Brazil"/>
    <x v="62"/>
    <n v="0"/>
  </r>
  <r>
    <s v="INCREMENTAL"/>
    <s v="Media"/>
    <m/>
    <m/>
    <m/>
    <m/>
    <x v="9"/>
    <x v="2"/>
    <s v="Brazil"/>
    <x v="62"/>
    <n v="0"/>
  </r>
  <r>
    <s v="INCREMENTAL"/>
    <s v="Media"/>
    <m/>
    <m/>
    <m/>
    <m/>
    <x v="9"/>
    <x v="3"/>
    <s v="Brazil"/>
    <x v="62"/>
    <n v="0"/>
  </r>
  <r>
    <s v="BASE"/>
    <s v="Price"/>
    <m/>
    <m/>
    <m/>
    <m/>
    <x v="10"/>
    <x v="0"/>
    <s v="Brazil"/>
    <x v="62"/>
    <n v="0"/>
  </r>
  <r>
    <s v="BASE"/>
    <s v="Price"/>
    <m/>
    <m/>
    <m/>
    <m/>
    <x v="10"/>
    <x v="1"/>
    <s v="Brazil"/>
    <x v="62"/>
    <n v="0"/>
  </r>
  <r>
    <s v="BASE"/>
    <s v="Price"/>
    <m/>
    <m/>
    <m/>
    <m/>
    <x v="10"/>
    <x v="2"/>
    <s v="Brazil"/>
    <x v="62"/>
    <n v="0"/>
  </r>
  <r>
    <s v="BASE"/>
    <s v="Price"/>
    <m/>
    <m/>
    <m/>
    <m/>
    <x v="10"/>
    <x v="3"/>
    <s v="Brazil"/>
    <x v="62"/>
    <n v="0"/>
  </r>
  <r>
    <s v="BASE"/>
    <s v="Price"/>
    <m/>
    <m/>
    <m/>
    <m/>
    <x v="11"/>
    <x v="0"/>
    <s v="Brazil"/>
    <x v="62"/>
    <n v="-962.99317512337495"/>
  </r>
  <r>
    <s v="BASE"/>
    <s v="Price"/>
    <m/>
    <m/>
    <m/>
    <m/>
    <x v="11"/>
    <x v="1"/>
    <s v="Brazil"/>
    <x v="62"/>
    <n v="0"/>
  </r>
  <r>
    <s v="BASE"/>
    <s v="Price"/>
    <m/>
    <m/>
    <m/>
    <m/>
    <x v="11"/>
    <x v="2"/>
    <s v="Brazil"/>
    <x v="62"/>
    <n v="0"/>
  </r>
  <r>
    <s v="BASE"/>
    <s v="Price"/>
    <m/>
    <m/>
    <m/>
    <m/>
    <x v="11"/>
    <x v="3"/>
    <s v="Brazil"/>
    <x v="62"/>
    <n v="-1088.7398002637401"/>
  </r>
  <r>
    <s v="BASE"/>
    <s v="BaseLine"/>
    <m/>
    <m/>
    <m/>
    <m/>
    <x v="12"/>
    <x v="0"/>
    <s v="Brazil"/>
    <x v="62"/>
    <n v="346.60460905329001"/>
  </r>
  <r>
    <s v="BASE"/>
    <s v="BaseLine"/>
    <m/>
    <m/>
    <m/>
    <m/>
    <x v="12"/>
    <x v="1"/>
    <s v="Brazil"/>
    <x v="62"/>
    <n v="624.84417115409997"/>
  </r>
  <r>
    <s v="BASE"/>
    <s v="BaseLine"/>
    <m/>
    <m/>
    <m/>
    <m/>
    <x v="12"/>
    <x v="2"/>
    <s v="Brazil"/>
    <x v="62"/>
    <n v="766.027164842297"/>
  </r>
  <r>
    <s v="BASE"/>
    <s v="BaseLine"/>
    <m/>
    <m/>
    <m/>
    <m/>
    <x v="12"/>
    <x v="3"/>
    <s v="Brazil"/>
    <x v="62"/>
    <n v="20.289066816636701"/>
  </r>
  <r>
    <s v="INCREMENTAL"/>
    <s v="Media"/>
    <m/>
    <m/>
    <m/>
    <m/>
    <x v="13"/>
    <x v="0"/>
    <s v="Brazil"/>
    <x v="62"/>
    <n v="0"/>
  </r>
  <r>
    <s v="INCREMENTAL"/>
    <s v="Media"/>
    <m/>
    <m/>
    <m/>
    <m/>
    <x v="13"/>
    <x v="1"/>
    <s v="Brazil"/>
    <x v="62"/>
    <n v="0"/>
  </r>
  <r>
    <s v="INCREMENTAL"/>
    <s v="Media"/>
    <m/>
    <m/>
    <m/>
    <m/>
    <x v="13"/>
    <x v="2"/>
    <s v="Brazil"/>
    <x v="62"/>
    <n v="0"/>
  </r>
  <r>
    <s v="INCREMENTAL"/>
    <s v="Media"/>
    <m/>
    <m/>
    <m/>
    <m/>
    <x v="13"/>
    <x v="3"/>
    <s v="Brazil"/>
    <x v="62"/>
    <n v="0"/>
  </r>
  <r>
    <s v="INCREMENTAL"/>
    <s v="Media"/>
    <m/>
    <m/>
    <m/>
    <m/>
    <x v="14"/>
    <x v="0"/>
    <s v="Brazil"/>
    <x v="62"/>
    <n v="367.25941062451199"/>
  </r>
  <r>
    <s v="INCREMENTAL"/>
    <s v="Media"/>
    <m/>
    <m/>
    <m/>
    <m/>
    <x v="14"/>
    <x v="1"/>
    <s v="Brazil"/>
    <x v="62"/>
    <n v="457.208276900746"/>
  </r>
  <r>
    <s v="INCREMENTAL"/>
    <s v="Media"/>
    <m/>
    <m/>
    <m/>
    <m/>
    <x v="14"/>
    <x v="2"/>
    <s v="Brazil"/>
    <x v="62"/>
    <n v="378.31094602439902"/>
  </r>
  <r>
    <s v="INCREMENTAL"/>
    <s v="Media"/>
    <m/>
    <m/>
    <m/>
    <m/>
    <x v="14"/>
    <x v="3"/>
    <s v="Brazil"/>
    <x v="62"/>
    <n v="271.79230968734203"/>
  </r>
  <r>
    <s v="INCREMENTAL"/>
    <s v="Media"/>
    <m/>
    <m/>
    <m/>
    <m/>
    <x v="15"/>
    <x v="0"/>
    <s v="Brazil"/>
    <x v="62"/>
    <n v="0"/>
  </r>
  <r>
    <s v="INCREMENTAL"/>
    <s v="Media"/>
    <m/>
    <m/>
    <m/>
    <m/>
    <x v="15"/>
    <x v="1"/>
    <s v="Brazil"/>
    <x v="62"/>
    <n v="0"/>
  </r>
  <r>
    <s v="INCREMENTAL"/>
    <s v="Media"/>
    <m/>
    <m/>
    <m/>
    <m/>
    <x v="15"/>
    <x v="2"/>
    <s v="Brazil"/>
    <x v="62"/>
    <n v="0"/>
  </r>
  <r>
    <s v="INCREMENTAL"/>
    <s v="Media"/>
    <m/>
    <m/>
    <m/>
    <m/>
    <x v="15"/>
    <x v="3"/>
    <s v="Brazil"/>
    <x v="62"/>
    <n v="0"/>
  </r>
  <r>
    <s v="INCREMENTAL"/>
    <s v="Media"/>
    <m/>
    <m/>
    <m/>
    <m/>
    <x v="16"/>
    <x v="0"/>
    <s v="Brazil"/>
    <x v="62"/>
    <n v="33.618775262357502"/>
  </r>
  <r>
    <s v="INCREMENTAL"/>
    <s v="Media"/>
    <m/>
    <m/>
    <m/>
    <m/>
    <x v="16"/>
    <x v="1"/>
    <s v="Brazil"/>
    <x v="62"/>
    <n v="26.377807187469401"/>
  </r>
  <r>
    <s v="INCREMENTAL"/>
    <s v="Media"/>
    <m/>
    <m/>
    <m/>
    <m/>
    <x v="16"/>
    <x v="2"/>
    <s v="Brazil"/>
    <x v="62"/>
    <n v="24.609881328721698"/>
  </r>
  <r>
    <s v="INCREMENTAL"/>
    <s v="Media"/>
    <m/>
    <m/>
    <m/>
    <m/>
    <x v="16"/>
    <x v="3"/>
    <s v="Brazil"/>
    <x v="62"/>
    <n v="22.871083688017201"/>
  </r>
  <r>
    <s v="INCREMENTAL"/>
    <s v="Media"/>
    <m/>
    <m/>
    <m/>
    <m/>
    <x v="17"/>
    <x v="0"/>
    <s v="Brazil"/>
    <x v="62"/>
    <n v="0"/>
  </r>
  <r>
    <s v="INCREMENTAL"/>
    <s v="Media"/>
    <m/>
    <m/>
    <m/>
    <m/>
    <x v="17"/>
    <x v="1"/>
    <s v="Brazil"/>
    <x v="62"/>
    <n v="0"/>
  </r>
  <r>
    <s v="INCREMENTAL"/>
    <s v="Media"/>
    <m/>
    <m/>
    <m/>
    <m/>
    <x v="17"/>
    <x v="2"/>
    <s v="Brazil"/>
    <x v="62"/>
    <n v="0"/>
  </r>
  <r>
    <s v="INCREMENTAL"/>
    <s v="Media"/>
    <m/>
    <m/>
    <m/>
    <m/>
    <x v="17"/>
    <x v="3"/>
    <s v="Brazil"/>
    <x v="62"/>
    <n v="0"/>
  </r>
  <r>
    <s v="INCREMENTAL"/>
    <s v="Media"/>
    <m/>
    <m/>
    <m/>
    <m/>
    <x v="18"/>
    <x v="0"/>
    <s v="Brazil"/>
    <x v="62"/>
    <n v="1825.2960448561801"/>
  </r>
  <r>
    <s v="INCREMENTAL"/>
    <s v="Media"/>
    <m/>
    <m/>
    <m/>
    <m/>
    <x v="18"/>
    <x v="1"/>
    <s v="Brazil"/>
    <x v="62"/>
    <n v="849.93250241458895"/>
  </r>
  <r>
    <s v="INCREMENTAL"/>
    <s v="Media"/>
    <m/>
    <m/>
    <m/>
    <m/>
    <x v="18"/>
    <x v="2"/>
    <s v="Brazil"/>
    <x v="62"/>
    <n v="649.43732523034396"/>
  </r>
  <r>
    <s v="INCREMENTAL"/>
    <s v="Media"/>
    <m/>
    <m/>
    <m/>
    <m/>
    <x v="18"/>
    <x v="3"/>
    <s v="Brazil"/>
    <x v="62"/>
    <n v="990.85936590646497"/>
  </r>
  <r>
    <s v="INCREMENTAL"/>
    <s v="Media"/>
    <m/>
    <m/>
    <m/>
    <m/>
    <x v="19"/>
    <x v="0"/>
    <s v="Brazil"/>
    <x v="62"/>
    <n v="0"/>
  </r>
  <r>
    <s v="INCREMENTAL"/>
    <s v="Media"/>
    <m/>
    <m/>
    <m/>
    <m/>
    <x v="19"/>
    <x v="1"/>
    <s v="Brazil"/>
    <x v="62"/>
    <n v="0"/>
  </r>
  <r>
    <s v="INCREMENTAL"/>
    <s v="Media"/>
    <m/>
    <m/>
    <m/>
    <m/>
    <x v="19"/>
    <x v="2"/>
    <s v="Brazil"/>
    <x v="62"/>
    <n v="0"/>
  </r>
  <r>
    <s v="INCREMENTAL"/>
    <s v="Media"/>
    <m/>
    <m/>
    <m/>
    <m/>
    <x v="19"/>
    <x v="3"/>
    <s v="Brazil"/>
    <x v="62"/>
    <n v="0"/>
  </r>
  <r>
    <s v="INCREMENTAL"/>
    <s v="Media"/>
    <m/>
    <m/>
    <m/>
    <m/>
    <x v="20"/>
    <x v="0"/>
    <s v="Brazil"/>
    <x v="62"/>
    <n v="5.0775595032533598"/>
  </r>
  <r>
    <s v="INCREMENTAL"/>
    <s v="Media"/>
    <m/>
    <m/>
    <m/>
    <m/>
    <x v="20"/>
    <x v="1"/>
    <s v="Brazil"/>
    <x v="62"/>
    <n v="5.7920065715592601"/>
  </r>
  <r>
    <s v="INCREMENTAL"/>
    <s v="Media"/>
    <m/>
    <m/>
    <m/>
    <m/>
    <x v="20"/>
    <x v="2"/>
    <s v="Brazil"/>
    <x v="62"/>
    <n v="5.42607089296349"/>
  </r>
  <r>
    <s v="INCREMENTAL"/>
    <s v="Media"/>
    <m/>
    <m/>
    <m/>
    <m/>
    <x v="20"/>
    <x v="3"/>
    <s v="Brazil"/>
    <x v="62"/>
    <n v="5.3445819045950902"/>
  </r>
  <r>
    <s v="INCREMENTAL"/>
    <s v="Media"/>
    <m/>
    <m/>
    <m/>
    <m/>
    <x v="21"/>
    <x v="0"/>
    <s v="Brazil"/>
    <x v="62"/>
    <n v="0"/>
  </r>
  <r>
    <s v="INCREMENTAL"/>
    <s v="Media"/>
    <m/>
    <m/>
    <m/>
    <m/>
    <x v="21"/>
    <x v="1"/>
    <s v="Brazil"/>
    <x v="62"/>
    <n v="0"/>
  </r>
  <r>
    <s v="INCREMENTAL"/>
    <s v="Media"/>
    <m/>
    <m/>
    <m/>
    <m/>
    <x v="21"/>
    <x v="2"/>
    <s v="Brazil"/>
    <x v="62"/>
    <n v="0"/>
  </r>
  <r>
    <s v="INCREMENTAL"/>
    <s v="Media"/>
    <m/>
    <m/>
    <m/>
    <m/>
    <x v="21"/>
    <x v="3"/>
    <s v="Brazil"/>
    <x v="62"/>
    <n v="0"/>
  </r>
  <r>
    <s v="INCREMENTAL"/>
    <s v="Media"/>
    <m/>
    <m/>
    <m/>
    <m/>
    <x v="22"/>
    <x v="0"/>
    <s v="Brazil"/>
    <x v="62"/>
    <n v="480.57168968458001"/>
  </r>
  <r>
    <s v="INCREMENTAL"/>
    <s v="Media"/>
    <m/>
    <m/>
    <m/>
    <m/>
    <x v="22"/>
    <x v="1"/>
    <s v="Brazil"/>
    <x v="62"/>
    <n v="182.246327120751"/>
  </r>
  <r>
    <s v="INCREMENTAL"/>
    <s v="Media"/>
    <m/>
    <m/>
    <m/>
    <m/>
    <x v="22"/>
    <x v="2"/>
    <s v="Brazil"/>
    <x v="62"/>
    <n v="173.056655245006"/>
  </r>
  <r>
    <s v="INCREMENTAL"/>
    <s v="Media"/>
    <m/>
    <m/>
    <m/>
    <m/>
    <x v="22"/>
    <x v="3"/>
    <s v="Brazil"/>
    <x v="62"/>
    <n v="260.49922343971502"/>
  </r>
  <r>
    <s v="INCREMENTAL"/>
    <s v="Media"/>
    <m/>
    <m/>
    <m/>
    <m/>
    <x v="23"/>
    <x v="0"/>
    <s v="Brazil"/>
    <x v="62"/>
    <n v="0"/>
  </r>
  <r>
    <s v="INCREMENTAL"/>
    <s v="Media"/>
    <m/>
    <m/>
    <m/>
    <m/>
    <x v="23"/>
    <x v="1"/>
    <s v="Brazil"/>
    <x v="62"/>
    <n v="0"/>
  </r>
  <r>
    <s v="INCREMENTAL"/>
    <s v="Media"/>
    <m/>
    <m/>
    <m/>
    <m/>
    <x v="23"/>
    <x v="2"/>
    <s v="Brazil"/>
    <x v="62"/>
    <n v="0"/>
  </r>
  <r>
    <s v="INCREMENTAL"/>
    <s v="Media"/>
    <m/>
    <m/>
    <m/>
    <m/>
    <x v="23"/>
    <x v="3"/>
    <s v="Brazil"/>
    <x v="62"/>
    <n v="0"/>
  </r>
  <r>
    <s v="INCREMENTAL"/>
    <s v="Media"/>
    <m/>
    <m/>
    <m/>
    <m/>
    <x v="24"/>
    <x v="0"/>
    <s v="Brazil"/>
    <x v="62"/>
    <n v="0"/>
  </r>
  <r>
    <s v="INCREMENTAL"/>
    <s v="Media"/>
    <m/>
    <m/>
    <m/>
    <m/>
    <x v="24"/>
    <x v="1"/>
    <s v="Brazil"/>
    <x v="62"/>
    <n v="2.14366242073068"/>
  </r>
  <r>
    <s v="INCREMENTAL"/>
    <s v="Media"/>
    <m/>
    <m/>
    <m/>
    <m/>
    <x v="24"/>
    <x v="2"/>
    <s v="Brazil"/>
    <x v="62"/>
    <n v="0"/>
  </r>
  <r>
    <s v="INCREMENTAL"/>
    <s v="Media"/>
    <m/>
    <m/>
    <m/>
    <m/>
    <x v="24"/>
    <x v="3"/>
    <s v="Brazil"/>
    <x v="62"/>
    <n v="0"/>
  </r>
  <r>
    <s v="BASE"/>
    <s v="BaseLine"/>
    <m/>
    <m/>
    <m/>
    <m/>
    <x v="25"/>
    <x v="0"/>
    <s v="Brazil"/>
    <x v="62"/>
    <n v="0"/>
  </r>
  <r>
    <s v="BASE"/>
    <s v="BaseLine"/>
    <m/>
    <m/>
    <m/>
    <m/>
    <x v="25"/>
    <x v="1"/>
    <s v="Brazil"/>
    <x v="62"/>
    <n v="0"/>
  </r>
  <r>
    <s v="BASE"/>
    <s v="BaseLine"/>
    <m/>
    <m/>
    <m/>
    <m/>
    <x v="25"/>
    <x v="2"/>
    <s v="Brazil"/>
    <x v="62"/>
    <n v="0"/>
  </r>
  <r>
    <s v="BASE"/>
    <s v="BaseLine"/>
    <m/>
    <m/>
    <m/>
    <m/>
    <x v="25"/>
    <x v="3"/>
    <s v="Brazil"/>
    <x v="62"/>
    <n v="0"/>
  </r>
  <r>
    <s v="BASE"/>
    <s v="BaseLine"/>
    <m/>
    <m/>
    <m/>
    <m/>
    <x v="26"/>
    <x v="0"/>
    <s v="Brazil"/>
    <x v="62"/>
    <n v="0"/>
  </r>
  <r>
    <s v="BASE"/>
    <s v="BaseLine"/>
    <m/>
    <m/>
    <m/>
    <m/>
    <x v="26"/>
    <x v="1"/>
    <s v="Brazil"/>
    <x v="62"/>
    <n v="2040.8870738467899"/>
  </r>
  <r>
    <s v="BASE"/>
    <s v="BaseLine"/>
    <m/>
    <m/>
    <m/>
    <m/>
    <x v="26"/>
    <x v="2"/>
    <s v="Brazil"/>
    <x v="62"/>
    <n v="0"/>
  </r>
  <r>
    <s v="BASE"/>
    <s v="BaseLine"/>
    <m/>
    <m/>
    <m/>
    <m/>
    <x v="26"/>
    <x v="3"/>
    <s v="Brazil"/>
    <x v="62"/>
    <n v="0"/>
  </r>
  <r>
    <s v="INCREMENTAL"/>
    <s v="Media"/>
    <m/>
    <m/>
    <m/>
    <m/>
    <x v="27"/>
    <x v="0"/>
    <s v="Brazil"/>
    <x v="62"/>
    <n v="0"/>
  </r>
  <r>
    <s v="INCREMENTAL"/>
    <s v="Media"/>
    <m/>
    <m/>
    <m/>
    <m/>
    <x v="27"/>
    <x v="1"/>
    <s v="Brazil"/>
    <x v="62"/>
    <n v="0"/>
  </r>
  <r>
    <s v="INCREMENTAL"/>
    <s v="Media"/>
    <m/>
    <m/>
    <m/>
    <m/>
    <x v="27"/>
    <x v="2"/>
    <s v="Brazil"/>
    <x v="62"/>
    <n v="0"/>
  </r>
  <r>
    <s v="INCREMENTAL"/>
    <s v="Media"/>
    <m/>
    <m/>
    <m/>
    <m/>
    <x v="27"/>
    <x v="3"/>
    <s v="Brazil"/>
    <x v="62"/>
    <n v="0"/>
  </r>
  <r>
    <s v="INCREMENTAL"/>
    <s v="Media"/>
    <m/>
    <m/>
    <m/>
    <m/>
    <x v="28"/>
    <x v="0"/>
    <s v="Brazil"/>
    <x v="62"/>
    <n v="0"/>
  </r>
  <r>
    <s v="INCREMENTAL"/>
    <s v="Media"/>
    <m/>
    <m/>
    <m/>
    <m/>
    <x v="28"/>
    <x v="1"/>
    <s v="Brazil"/>
    <x v="62"/>
    <n v="0"/>
  </r>
  <r>
    <s v="INCREMENTAL"/>
    <s v="Media"/>
    <m/>
    <m/>
    <m/>
    <m/>
    <x v="28"/>
    <x v="2"/>
    <s v="Brazil"/>
    <x v="62"/>
    <n v="0"/>
  </r>
  <r>
    <s v="INCREMENTAL"/>
    <s v="Media"/>
    <m/>
    <m/>
    <m/>
    <m/>
    <x v="28"/>
    <x v="3"/>
    <s v="Brazil"/>
    <x v="62"/>
    <n v="0"/>
  </r>
  <r>
    <s v="BASE"/>
    <s v="BaseLine"/>
    <m/>
    <m/>
    <m/>
    <m/>
    <x v="29"/>
    <x v="0"/>
    <s v="Brazil"/>
    <x v="62"/>
    <n v="0"/>
  </r>
  <r>
    <s v="BASE"/>
    <s v="BaseLine"/>
    <m/>
    <m/>
    <m/>
    <m/>
    <x v="29"/>
    <x v="1"/>
    <s v="Brazil"/>
    <x v="62"/>
    <n v="949.04768457483397"/>
  </r>
  <r>
    <s v="BASE"/>
    <s v="BaseLine"/>
    <m/>
    <m/>
    <m/>
    <m/>
    <x v="29"/>
    <x v="2"/>
    <s v="Brazil"/>
    <x v="62"/>
    <n v="0"/>
  </r>
  <r>
    <s v="BASE"/>
    <s v="BaseLine"/>
    <m/>
    <m/>
    <m/>
    <m/>
    <x v="29"/>
    <x v="3"/>
    <s v="Brazil"/>
    <x v="62"/>
    <n v="0"/>
  </r>
  <r>
    <s v="BASE"/>
    <s v="BaseLine"/>
    <m/>
    <m/>
    <m/>
    <m/>
    <x v="30"/>
    <x v="0"/>
    <s v="Brazil"/>
    <x v="62"/>
    <n v="0"/>
  </r>
  <r>
    <s v="BASE"/>
    <s v="BaseLine"/>
    <m/>
    <m/>
    <m/>
    <m/>
    <x v="30"/>
    <x v="1"/>
    <s v="Brazil"/>
    <x v="62"/>
    <n v="690.80115582698295"/>
  </r>
  <r>
    <s v="BASE"/>
    <s v="BaseLine"/>
    <m/>
    <m/>
    <m/>
    <m/>
    <x v="30"/>
    <x v="2"/>
    <s v="Brazil"/>
    <x v="62"/>
    <n v="0"/>
  </r>
  <r>
    <s v="BASE"/>
    <s v="BaseLine"/>
    <m/>
    <m/>
    <m/>
    <m/>
    <x v="30"/>
    <x v="3"/>
    <s v="Brazil"/>
    <x v="62"/>
    <n v="0"/>
  </r>
  <r>
    <s v="INCREMENTAL"/>
    <s v="Media"/>
    <m/>
    <m/>
    <m/>
    <m/>
    <x v="31"/>
    <x v="0"/>
    <s v="Brazil"/>
    <x v="62"/>
    <n v="0"/>
  </r>
  <r>
    <s v="INCREMENTAL"/>
    <s v="Media"/>
    <m/>
    <m/>
    <m/>
    <m/>
    <x v="31"/>
    <x v="1"/>
    <s v="Brazil"/>
    <x v="62"/>
    <n v="1.0415017182972099"/>
  </r>
  <r>
    <s v="INCREMENTAL"/>
    <s v="Media"/>
    <m/>
    <m/>
    <m/>
    <m/>
    <x v="31"/>
    <x v="2"/>
    <s v="Brazil"/>
    <x v="62"/>
    <n v="0"/>
  </r>
  <r>
    <s v="INCREMENTAL"/>
    <s v="Media"/>
    <m/>
    <m/>
    <m/>
    <m/>
    <x v="31"/>
    <x v="3"/>
    <s v="Brazil"/>
    <x v="62"/>
    <n v="0"/>
  </r>
  <r>
    <m/>
    <m/>
    <m/>
    <m/>
    <m/>
    <m/>
    <x v="32"/>
    <x v="0"/>
    <s v="Brazil"/>
    <x v="62"/>
    <n v="1288.8368238743701"/>
  </r>
  <r>
    <m/>
    <m/>
    <m/>
    <m/>
    <m/>
    <m/>
    <x v="32"/>
    <x v="1"/>
    <s v="Brazil"/>
    <x v="62"/>
    <n v="943.82215052234096"/>
  </r>
  <r>
    <m/>
    <m/>
    <m/>
    <m/>
    <m/>
    <m/>
    <x v="32"/>
    <x v="2"/>
    <s v="Brazil"/>
    <x v="62"/>
    <n v="1761.1350863528301"/>
  </r>
  <r>
    <m/>
    <m/>
    <m/>
    <m/>
    <m/>
    <m/>
    <x v="32"/>
    <x v="3"/>
    <s v="Brazil"/>
    <x v="62"/>
    <n v="932.29799996955103"/>
  </r>
  <r>
    <s v="BASE"/>
    <s v="BaseLine"/>
    <m/>
    <m/>
    <m/>
    <m/>
    <x v="33"/>
    <x v="0"/>
    <s v="Brazil"/>
    <x v="62"/>
    <n v="-221.380017908307"/>
  </r>
  <r>
    <s v="BASE"/>
    <s v="BaseLine"/>
    <m/>
    <m/>
    <m/>
    <m/>
    <x v="33"/>
    <x v="1"/>
    <s v="Brazil"/>
    <x v="62"/>
    <n v="-602.62481753861596"/>
  </r>
  <r>
    <s v="BASE"/>
    <s v="BaseLine"/>
    <m/>
    <m/>
    <m/>
    <m/>
    <x v="33"/>
    <x v="2"/>
    <s v="Brazil"/>
    <x v="62"/>
    <n v="-300.85545149421199"/>
  </r>
  <r>
    <s v="BASE"/>
    <s v="BaseLine"/>
    <m/>
    <m/>
    <m/>
    <m/>
    <x v="33"/>
    <x v="3"/>
    <s v="Brazil"/>
    <x v="62"/>
    <n v="-187.910706736545"/>
  </r>
  <r>
    <s v="BASE"/>
    <s v="BaseLine"/>
    <m/>
    <m/>
    <m/>
    <m/>
    <x v="34"/>
    <x v="0"/>
    <s v="Brazil"/>
    <x v="62"/>
    <n v="0"/>
  </r>
  <r>
    <s v="BASE"/>
    <s v="BaseLine"/>
    <m/>
    <m/>
    <m/>
    <m/>
    <x v="34"/>
    <x v="1"/>
    <s v="Brazil"/>
    <x v="62"/>
    <n v="0"/>
  </r>
  <r>
    <s v="BASE"/>
    <s v="BaseLine"/>
    <m/>
    <m/>
    <m/>
    <m/>
    <x v="34"/>
    <x v="2"/>
    <s v="Brazil"/>
    <x v="62"/>
    <n v="0"/>
  </r>
  <r>
    <s v="BASE"/>
    <s v="BaseLine"/>
    <m/>
    <m/>
    <m/>
    <m/>
    <x v="34"/>
    <x v="3"/>
    <s v="Brazil"/>
    <x v="62"/>
    <n v="0"/>
  </r>
  <r>
    <s v="BASE"/>
    <s v="BaseLine"/>
    <s v="NY"/>
    <m/>
    <m/>
    <m/>
    <x v="35"/>
    <x v="0"/>
    <s v="Brazil"/>
    <x v="62"/>
    <n v="0"/>
  </r>
  <r>
    <s v="BASE"/>
    <s v="BaseLine"/>
    <s v="NY"/>
    <m/>
    <m/>
    <m/>
    <x v="35"/>
    <x v="1"/>
    <s v="Brazil"/>
    <x v="62"/>
    <n v="0"/>
  </r>
  <r>
    <s v="BASE"/>
    <s v="BaseLine"/>
    <s v="NY"/>
    <m/>
    <m/>
    <m/>
    <x v="35"/>
    <x v="2"/>
    <s v="Brazil"/>
    <x v="62"/>
    <n v="0"/>
  </r>
  <r>
    <s v="BASE"/>
    <s v="BaseLine"/>
    <s v="NY"/>
    <m/>
    <m/>
    <m/>
    <x v="35"/>
    <x v="3"/>
    <s v="Brazil"/>
    <x v="62"/>
    <n v="0"/>
  </r>
  <r>
    <s v="BASE"/>
    <s v="BaseLine"/>
    <s v="PL_Dummy"/>
    <m/>
    <m/>
    <m/>
    <x v="36"/>
    <x v="0"/>
    <s v="Brazil"/>
    <x v="62"/>
    <n v="0"/>
  </r>
  <r>
    <s v="BASE"/>
    <s v="BaseLine"/>
    <s v="PL_Dummy"/>
    <m/>
    <m/>
    <m/>
    <x v="36"/>
    <x v="1"/>
    <s v="Brazil"/>
    <x v="62"/>
    <n v="0"/>
  </r>
  <r>
    <s v="BASE"/>
    <s v="BaseLine"/>
    <s v="PL_Dummy"/>
    <m/>
    <m/>
    <m/>
    <x v="36"/>
    <x v="2"/>
    <s v="Brazil"/>
    <x v="62"/>
    <n v="0"/>
  </r>
  <r>
    <s v="BASE"/>
    <s v="BaseLine"/>
    <s v="PL_Dummy"/>
    <m/>
    <m/>
    <m/>
    <x v="36"/>
    <x v="3"/>
    <s v="Brazil"/>
    <x v="62"/>
    <n v="0"/>
  </r>
  <r>
    <s v="BASE"/>
    <s v="BaseLine"/>
    <s v="PL_Dummy"/>
    <m/>
    <m/>
    <m/>
    <x v="37"/>
    <x v="0"/>
    <s v="Brazil"/>
    <x v="62"/>
    <n v="0"/>
  </r>
  <r>
    <s v="BASE"/>
    <s v="BaseLine"/>
    <s v="PL_Dummy"/>
    <m/>
    <m/>
    <m/>
    <x v="37"/>
    <x v="1"/>
    <s v="Brazil"/>
    <x v="62"/>
    <n v="0"/>
  </r>
  <r>
    <s v="BASE"/>
    <s v="BaseLine"/>
    <s v="PL_Dummy"/>
    <m/>
    <m/>
    <m/>
    <x v="37"/>
    <x v="2"/>
    <s v="Brazil"/>
    <x v="62"/>
    <n v="0"/>
  </r>
  <r>
    <s v="BASE"/>
    <s v="BaseLine"/>
    <s v="PL_Dummy"/>
    <m/>
    <m/>
    <m/>
    <x v="37"/>
    <x v="3"/>
    <s v="Brazil"/>
    <x v="62"/>
    <n v="0"/>
  </r>
  <r>
    <s v="BASE"/>
    <s v="BaseLine"/>
    <m/>
    <m/>
    <m/>
    <m/>
    <x v="38"/>
    <x v="0"/>
    <s v="Brazil"/>
    <x v="62"/>
    <n v="0"/>
  </r>
  <r>
    <s v="BASE"/>
    <s v="BaseLine"/>
    <m/>
    <m/>
    <m/>
    <m/>
    <x v="38"/>
    <x v="1"/>
    <s v="Brazil"/>
    <x v="62"/>
    <n v="0"/>
  </r>
  <r>
    <s v="BASE"/>
    <s v="BaseLine"/>
    <m/>
    <m/>
    <m/>
    <m/>
    <x v="38"/>
    <x v="2"/>
    <s v="Brazil"/>
    <x v="62"/>
    <n v="0"/>
  </r>
  <r>
    <s v="BASE"/>
    <s v="BaseLine"/>
    <m/>
    <m/>
    <m/>
    <m/>
    <x v="38"/>
    <x v="3"/>
    <s v="Brazil"/>
    <x v="62"/>
    <n v="0"/>
  </r>
  <r>
    <s v="BASE"/>
    <s v="BaseLine"/>
    <m/>
    <m/>
    <m/>
    <m/>
    <x v="39"/>
    <x v="0"/>
    <s v="Brazil"/>
    <x v="62"/>
    <n v="0"/>
  </r>
  <r>
    <s v="BASE"/>
    <s v="BaseLine"/>
    <m/>
    <m/>
    <m/>
    <m/>
    <x v="39"/>
    <x v="1"/>
    <s v="Brazil"/>
    <x v="62"/>
    <n v="0"/>
  </r>
  <r>
    <s v="BASE"/>
    <s v="BaseLine"/>
    <m/>
    <m/>
    <m/>
    <m/>
    <x v="39"/>
    <x v="2"/>
    <s v="Brazil"/>
    <x v="62"/>
    <n v="14.8975902091083"/>
  </r>
  <r>
    <s v="BASE"/>
    <s v="BaseLine"/>
    <m/>
    <m/>
    <m/>
    <m/>
    <x v="39"/>
    <x v="3"/>
    <s v="Brazil"/>
    <x v="62"/>
    <n v="0"/>
  </r>
  <r>
    <s v="BASE"/>
    <s v="BaseLine"/>
    <s v="PL_Dummy"/>
    <m/>
    <m/>
    <m/>
    <x v="40"/>
    <x v="0"/>
    <s v="Brazil"/>
    <x v="62"/>
    <n v="0"/>
  </r>
  <r>
    <s v="BASE"/>
    <s v="BaseLine"/>
    <s v="PL_Dummy"/>
    <m/>
    <m/>
    <m/>
    <x v="40"/>
    <x v="1"/>
    <s v="Brazil"/>
    <x v="62"/>
    <n v="0"/>
  </r>
  <r>
    <s v="BASE"/>
    <s v="BaseLine"/>
    <s v="PL_Dummy"/>
    <m/>
    <m/>
    <m/>
    <x v="40"/>
    <x v="2"/>
    <s v="Brazil"/>
    <x v="62"/>
    <n v="0"/>
  </r>
  <r>
    <s v="BASE"/>
    <s v="BaseLine"/>
    <s v="PL_Dummy"/>
    <m/>
    <m/>
    <m/>
    <x v="40"/>
    <x v="3"/>
    <s v="Brazil"/>
    <x v="62"/>
    <n v="0"/>
  </r>
  <r>
    <s v="BASE"/>
    <s v="BaseLine"/>
    <m/>
    <m/>
    <m/>
    <m/>
    <x v="41"/>
    <x v="0"/>
    <s v="Brazil"/>
    <x v="62"/>
    <n v="0"/>
  </r>
  <r>
    <s v="BASE"/>
    <s v="BaseLine"/>
    <m/>
    <m/>
    <m/>
    <m/>
    <x v="41"/>
    <x v="1"/>
    <s v="Brazil"/>
    <x v="62"/>
    <n v="0"/>
  </r>
  <r>
    <s v="BASE"/>
    <s v="BaseLine"/>
    <m/>
    <m/>
    <m/>
    <m/>
    <x v="41"/>
    <x v="2"/>
    <s v="Brazil"/>
    <x v="62"/>
    <n v="3858.3352764912602"/>
  </r>
  <r>
    <s v="BASE"/>
    <s v="BaseLine"/>
    <m/>
    <m/>
    <m/>
    <m/>
    <x v="41"/>
    <x v="3"/>
    <s v="Brazil"/>
    <x v="62"/>
    <n v="0"/>
  </r>
  <r>
    <s v="BASE"/>
    <s v="BaseLine"/>
    <m/>
    <m/>
    <m/>
    <m/>
    <x v="42"/>
    <x v="0"/>
    <s v="Brazil"/>
    <x v="62"/>
    <n v="0"/>
  </r>
  <r>
    <s v="BASE"/>
    <s v="BaseLine"/>
    <m/>
    <m/>
    <m/>
    <m/>
    <x v="42"/>
    <x v="1"/>
    <s v="Brazil"/>
    <x v="62"/>
    <n v="0"/>
  </r>
  <r>
    <s v="BASE"/>
    <s v="BaseLine"/>
    <m/>
    <m/>
    <m/>
    <m/>
    <x v="42"/>
    <x v="2"/>
    <s v="Brazil"/>
    <x v="62"/>
    <n v="0"/>
  </r>
  <r>
    <s v="BASE"/>
    <s v="BaseLine"/>
    <m/>
    <m/>
    <m/>
    <m/>
    <x v="42"/>
    <x v="3"/>
    <s v="Brazil"/>
    <x v="62"/>
    <n v="0"/>
  </r>
  <r>
    <s v="BASE"/>
    <s v="BaseLine"/>
    <m/>
    <m/>
    <m/>
    <m/>
    <x v="43"/>
    <x v="0"/>
    <s v="Brazil"/>
    <x v="62"/>
    <n v="0"/>
  </r>
  <r>
    <s v="BASE"/>
    <s v="BaseLine"/>
    <m/>
    <m/>
    <m/>
    <m/>
    <x v="43"/>
    <x v="1"/>
    <s v="Brazil"/>
    <x v="62"/>
    <n v="0"/>
  </r>
  <r>
    <s v="BASE"/>
    <s v="BaseLine"/>
    <m/>
    <m/>
    <m/>
    <m/>
    <x v="43"/>
    <x v="2"/>
    <s v="Brazil"/>
    <x v="62"/>
    <n v="3720.3513993949"/>
  </r>
  <r>
    <s v="BASE"/>
    <s v="BaseLine"/>
    <m/>
    <m/>
    <m/>
    <m/>
    <x v="43"/>
    <x v="3"/>
    <s v="Brazil"/>
    <x v="62"/>
    <n v="0"/>
  </r>
  <r>
    <s v="INCREMENTAL"/>
    <s v="Media"/>
    <m/>
    <m/>
    <m/>
    <m/>
    <x v="44"/>
    <x v="0"/>
    <s v="Brazil"/>
    <x v="62"/>
    <n v="0"/>
  </r>
  <r>
    <s v="INCREMENTAL"/>
    <s v="Media"/>
    <m/>
    <m/>
    <m/>
    <m/>
    <x v="44"/>
    <x v="1"/>
    <s v="Brazil"/>
    <x v="62"/>
    <n v="0"/>
  </r>
  <r>
    <s v="INCREMENTAL"/>
    <s v="Media"/>
    <m/>
    <m/>
    <m/>
    <m/>
    <x v="44"/>
    <x v="2"/>
    <s v="Brazil"/>
    <x v="62"/>
    <n v="0"/>
  </r>
  <r>
    <s v="INCREMENTAL"/>
    <s v="Media"/>
    <m/>
    <m/>
    <m/>
    <m/>
    <x v="44"/>
    <x v="3"/>
    <s v="Brazil"/>
    <x v="62"/>
    <n v="0"/>
  </r>
  <r>
    <s v="INCREMENTAL"/>
    <s v="Media"/>
    <m/>
    <m/>
    <m/>
    <m/>
    <x v="45"/>
    <x v="0"/>
    <s v="Brazil"/>
    <x v="62"/>
    <n v="0"/>
  </r>
  <r>
    <s v="INCREMENTAL"/>
    <s v="Media"/>
    <m/>
    <m/>
    <m/>
    <m/>
    <x v="45"/>
    <x v="1"/>
    <s v="Brazil"/>
    <x v="62"/>
    <n v="0"/>
  </r>
  <r>
    <s v="INCREMENTAL"/>
    <s v="Media"/>
    <m/>
    <m/>
    <m/>
    <m/>
    <x v="45"/>
    <x v="2"/>
    <s v="Brazil"/>
    <x v="62"/>
    <n v="0"/>
  </r>
  <r>
    <s v="INCREMENTAL"/>
    <s v="Media"/>
    <m/>
    <m/>
    <m/>
    <m/>
    <x v="45"/>
    <x v="3"/>
    <s v="Brazil"/>
    <x v="62"/>
    <n v="0"/>
  </r>
  <r>
    <s v="BASE"/>
    <s v="BaseLine"/>
    <m/>
    <m/>
    <m/>
    <m/>
    <x v="46"/>
    <x v="0"/>
    <s v="Brazil"/>
    <x v="62"/>
    <n v="0"/>
  </r>
  <r>
    <s v="BASE"/>
    <s v="BaseLine"/>
    <m/>
    <m/>
    <m/>
    <m/>
    <x v="46"/>
    <x v="1"/>
    <s v="Brazil"/>
    <x v="62"/>
    <n v="0"/>
  </r>
  <r>
    <s v="BASE"/>
    <s v="BaseLine"/>
    <m/>
    <m/>
    <m/>
    <m/>
    <x v="46"/>
    <x v="2"/>
    <s v="Brazil"/>
    <x v="62"/>
    <n v="0"/>
  </r>
  <r>
    <s v="BASE"/>
    <s v="BaseLine"/>
    <m/>
    <m/>
    <m/>
    <m/>
    <x v="46"/>
    <x v="3"/>
    <s v="Brazil"/>
    <x v="62"/>
    <n v="0"/>
  </r>
  <r>
    <s v="INCREMENTAL"/>
    <s v="Media"/>
    <m/>
    <m/>
    <m/>
    <m/>
    <x v="47"/>
    <x v="0"/>
    <s v="Brazil"/>
    <x v="62"/>
    <n v="0"/>
  </r>
  <r>
    <s v="INCREMENTAL"/>
    <s v="Media"/>
    <m/>
    <m/>
    <m/>
    <m/>
    <x v="47"/>
    <x v="1"/>
    <s v="Brazil"/>
    <x v="62"/>
    <n v="0"/>
  </r>
  <r>
    <s v="INCREMENTAL"/>
    <s v="Media"/>
    <m/>
    <m/>
    <m/>
    <m/>
    <x v="47"/>
    <x v="2"/>
    <s v="Brazil"/>
    <x v="62"/>
    <n v="0"/>
  </r>
  <r>
    <s v="INCREMENTAL"/>
    <s v="Media"/>
    <m/>
    <m/>
    <m/>
    <m/>
    <x v="47"/>
    <x v="3"/>
    <s v="Brazil"/>
    <x v="62"/>
    <n v="0"/>
  </r>
  <r>
    <s v="INCREMENTAL"/>
    <s v="Media"/>
    <m/>
    <m/>
    <m/>
    <m/>
    <x v="48"/>
    <x v="0"/>
    <s v="Brazil"/>
    <x v="62"/>
    <n v="0"/>
  </r>
  <r>
    <s v="INCREMENTAL"/>
    <s v="Media"/>
    <m/>
    <m/>
    <m/>
    <m/>
    <x v="48"/>
    <x v="1"/>
    <s v="Brazil"/>
    <x v="62"/>
    <n v="0"/>
  </r>
  <r>
    <s v="INCREMENTAL"/>
    <s v="Media"/>
    <m/>
    <m/>
    <m/>
    <m/>
    <x v="48"/>
    <x v="2"/>
    <s v="Brazil"/>
    <x v="62"/>
    <n v="0"/>
  </r>
  <r>
    <s v="INCREMENTAL"/>
    <s v="Media"/>
    <m/>
    <m/>
    <m/>
    <m/>
    <x v="48"/>
    <x v="3"/>
    <s v="Brazil"/>
    <x v="62"/>
    <n v="0"/>
  </r>
  <r>
    <s v="INCREMENTAL"/>
    <s v="Media"/>
    <m/>
    <m/>
    <m/>
    <m/>
    <x v="49"/>
    <x v="0"/>
    <s v="Brazil"/>
    <x v="62"/>
    <n v="0"/>
  </r>
  <r>
    <s v="INCREMENTAL"/>
    <s v="Media"/>
    <m/>
    <m/>
    <m/>
    <m/>
    <x v="49"/>
    <x v="1"/>
    <s v="Brazil"/>
    <x v="62"/>
    <n v="0"/>
  </r>
  <r>
    <s v="INCREMENTAL"/>
    <s v="Media"/>
    <m/>
    <m/>
    <m/>
    <m/>
    <x v="49"/>
    <x v="2"/>
    <s v="Brazil"/>
    <x v="62"/>
    <n v="0"/>
  </r>
  <r>
    <s v="INCREMENTAL"/>
    <s v="Media"/>
    <m/>
    <m/>
    <m/>
    <m/>
    <x v="49"/>
    <x v="3"/>
    <s v="Brazil"/>
    <x v="62"/>
    <n v="0"/>
  </r>
  <r>
    <s v="BASE"/>
    <s v="BaseLine"/>
    <m/>
    <m/>
    <m/>
    <m/>
    <x v="50"/>
    <x v="0"/>
    <s v="Brazil"/>
    <x v="62"/>
    <n v="0"/>
  </r>
  <r>
    <s v="BASE"/>
    <s v="BaseLine"/>
    <m/>
    <m/>
    <m/>
    <m/>
    <x v="50"/>
    <x v="1"/>
    <s v="Brazil"/>
    <x v="62"/>
    <n v="0"/>
  </r>
  <r>
    <s v="BASE"/>
    <s v="BaseLine"/>
    <m/>
    <m/>
    <m/>
    <m/>
    <x v="50"/>
    <x v="2"/>
    <s v="Brazil"/>
    <x v="62"/>
    <n v="0"/>
  </r>
  <r>
    <s v="BASE"/>
    <s v="BaseLine"/>
    <m/>
    <m/>
    <m/>
    <m/>
    <x v="50"/>
    <x v="3"/>
    <s v="Brazil"/>
    <x v="62"/>
    <n v="109.213258275355"/>
  </r>
  <r>
    <s v="BASE"/>
    <s v="BaseLine"/>
    <m/>
    <m/>
    <m/>
    <m/>
    <x v="51"/>
    <x v="0"/>
    <s v="Brazil"/>
    <x v="62"/>
    <n v="0"/>
  </r>
  <r>
    <s v="BASE"/>
    <s v="BaseLine"/>
    <m/>
    <m/>
    <m/>
    <m/>
    <x v="51"/>
    <x v="1"/>
    <s v="Brazil"/>
    <x v="62"/>
    <n v="0"/>
  </r>
  <r>
    <s v="BASE"/>
    <s v="BaseLine"/>
    <m/>
    <m/>
    <m/>
    <m/>
    <x v="51"/>
    <x v="2"/>
    <s v="Brazil"/>
    <x v="62"/>
    <n v="0"/>
  </r>
  <r>
    <s v="BASE"/>
    <s v="BaseLine"/>
    <m/>
    <m/>
    <m/>
    <m/>
    <x v="51"/>
    <x v="3"/>
    <s v="Brazil"/>
    <x v="62"/>
    <n v="2383.92310034808"/>
  </r>
  <r>
    <s v="INCREMENTAL"/>
    <s v="Media"/>
    <m/>
    <m/>
    <m/>
    <m/>
    <x v="52"/>
    <x v="0"/>
    <s v="Brazil"/>
    <x v="62"/>
    <n v="0"/>
  </r>
  <r>
    <s v="INCREMENTAL"/>
    <s v="Media"/>
    <m/>
    <m/>
    <m/>
    <m/>
    <x v="52"/>
    <x v="1"/>
    <s v="Brazil"/>
    <x v="62"/>
    <n v="0"/>
  </r>
  <r>
    <s v="INCREMENTAL"/>
    <s v="Media"/>
    <m/>
    <m/>
    <m/>
    <m/>
    <x v="52"/>
    <x v="2"/>
    <s v="Brazil"/>
    <x v="62"/>
    <n v="0"/>
  </r>
  <r>
    <s v="INCREMENTAL"/>
    <s v="Media"/>
    <m/>
    <m/>
    <m/>
    <m/>
    <x v="52"/>
    <x v="3"/>
    <s v="Brazil"/>
    <x v="62"/>
    <n v="0"/>
  </r>
  <r>
    <s v="BASE"/>
    <s v="BaseLine"/>
    <m/>
    <m/>
    <m/>
    <m/>
    <x v="53"/>
    <x v="0"/>
    <s v="Brazil"/>
    <x v="62"/>
    <n v="-106.896217564167"/>
  </r>
  <r>
    <s v="BASE"/>
    <s v="BaseLine"/>
    <m/>
    <m/>
    <m/>
    <m/>
    <x v="53"/>
    <x v="1"/>
    <s v="Brazil"/>
    <x v="62"/>
    <n v="-78.280676091196398"/>
  </r>
  <r>
    <s v="BASE"/>
    <s v="BaseLine"/>
    <m/>
    <m/>
    <m/>
    <m/>
    <x v="53"/>
    <x v="2"/>
    <s v="Brazil"/>
    <x v="62"/>
    <n v="-146.06866894502201"/>
  </r>
  <r>
    <s v="BASE"/>
    <s v="BaseLine"/>
    <m/>
    <m/>
    <m/>
    <m/>
    <x v="53"/>
    <x v="3"/>
    <s v="Brazil"/>
    <x v="62"/>
    <n v="-77.324862227164999"/>
  </r>
  <r>
    <s v="BASE"/>
    <s v="BaseLine"/>
    <m/>
    <m/>
    <m/>
    <m/>
    <x v="54"/>
    <x v="0"/>
    <s v="Brazil"/>
    <x v="62"/>
    <n v="-512.27642989138599"/>
  </r>
  <r>
    <s v="BASE"/>
    <s v="BaseLine"/>
    <m/>
    <m/>
    <m/>
    <m/>
    <x v="54"/>
    <x v="1"/>
    <s v="Brazil"/>
    <x v="62"/>
    <n v="-2556.9732553656099"/>
  </r>
  <r>
    <s v="BASE"/>
    <s v="BaseLine"/>
    <m/>
    <m/>
    <m/>
    <m/>
    <x v="54"/>
    <x v="2"/>
    <s v="Brazil"/>
    <x v="62"/>
    <n v="-2775.1568222679198"/>
  </r>
  <r>
    <s v="BASE"/>
    <s v="BaseLine"/>
    <m/>
    <m/>
    <m/>
    <m/>
    <x v="54"/>
    <x v="3"/>
    <s v="Brazil"/>
    <x v="62"/>
    <n v="-494.70062206485301"/>
  </r>
  <r>
    <s v="INCREMENTAL"/>
    <s v="Media"/>
    <m/>
    <m/>
    <m/>
    <m/>
    <x v="0"/>
    <x v="0"/>
    <s v="Brazil"/>
    <x v="63"/>
    <n v="0"/>
  </r>
  <r>
    <s v="INCREMENTAL"/>
    <s v="Media"/>
    <m/>
    <m/>
    <m/>
    <m/>
    <x v="0"/>
    <x v="1"/>
    <s v="Brazil"/>
    <x v="63"/>
    <n v="0"/>
  </r>
  <r>
    <s v="INCREMENTAL"/>
    <s v="Media"/>
    <m/>
    <m/>
    <m/>
    <m/>
    <x v="0"/>
    <x v="2"/>
    <s v="Brazil"/>
    <x v="63"/>
    <n v="0"/>
  </r>
  <r>
    <s v="INCREMENTAL"/>
    <s v="Media"/>
    <m/>
    <m/>
    <m/>
    <m/>
    <x v="0"/>
    <x v="3"/>
    <s v="Brazil"/>
    <x v="63"/>
    <n v="0"/>
  </r>
  <r>
    <s v="INCREMENTAL"/>
    <s v="Media"/>
    <m/>
    <m/>
    <m/>
    <m/>
    <x v="1"/>
    <x v="0"/>
    <s v="Brazil"/>
    <x v="63"/>
    <n v="0"/>
  </r>
  <r>
    <s v="INCREMENTAL"/>
    <s v="Media"/>
    <m/>
    <m/>
    <m/>
    <m/>
    <x v="1"/>
    <x v="1"/>
    <s v="Brazil"/>
    <x v="63"/>
    <n v="0"/>
  </r>
  <r>
    <s v="INCREMENTAL"/>
    <s v="Media"/>
    <m/>
    <m/>
    <m/>
    <m/>
    <x v="1"/>
    <x v="2"/>
    <s v="Brazil"/>
    <x v="63"/>
    <n v="0"/>
  </r>
  <r>
    <s v="INCREMENTAL"/>
    <s v="Media"/>
    <m/>
    <m/>
    <m/>
    <m/>
    <x v="1"/>
    <x v="3"/>
    <s v="Brazil"/>
    <x v="63"/>
    <n v="0"/>
  </r>
  <r>
    <s v="INCREMENTAL"/>
    <s v="Media"/>
    <m/>
    <m/>
    <m/>
    <m/>
    <x v="2"/>
    <x v="0"/>
    <s v="Brazil"/>
    <x v="63"/>
    <n v="0"/>
  </r>
  <r>
    <s v="INCREMENTAL"/>
    <s v="Media"/>
    <m/>
    <m/>
    <m/>
    <m/>
    <x v="2"/>
    <x v="1"/>
    <s v="Brazil"/>
    <x v="63"/>
    <n v="0"/>
  </r>
  <r>
    <s v="INCREMENTAL"/>
    <s v="Media"/>
    <m/>
    <m/>
    <m/>
    <m/>
    <x v="2"/>
    <x v="2"/>
    <s v="Brazil"/>
    <x v="63"/>
    <n v="0"/>
  </r>
  <r>
    <s v="INCREMENTAL"/>
    <s v="Media"/>
    <m/>
    <m/>
    <m/>
    <m/>
    <x v="2"/>
    <x v="3"/>
    <s v="Brazil"/>
    <x v="63"/>
    <n v="0"/>
  </r>
  <r>
    <s v="BASE"/>
    <s v="BaseLine"/>
    <m/>
    <m/>
    <m/>
    <m/>
    <x v="3"/>
    <x v="0"/>
    <s v="Brazil"/>
    <x v="63"/>
    <n v="0"/>
  </r>
  <r>
    <s v="BASE"/>
    <s v="BaseLine"/>
    <m/>
    <m/>
    <m/>
    <m/>
    <x v="3"/>
    <x v="1"/>
    <s v="Brazil"/>
    <x v="63"/>
    <n v="0"/>
  </r>
  <r>
    <s v="BASE"/>
    <s v="BaseLine"/>
    <m/>
    <m/>
    <m/>
    <m/>
    <x v="3"/>
    <x v="2"/>
    <s v="Brazil"/>
    <x v="63"/>
    <n v="0"/>
  </r>
  <r>
    <s v="BASE"/>
    <s v="BaseLine"/>
    <m/>
    <m/>
    <m/>
    <m/>
    <x v="3"/>
    <x v="3"/>
    <s v="Brazil"/>
    <x v="63"/>
    <n v="0"/>
  </r>
  <r>
    <s v="BASE"/>
    <s v="BaseLine"/>
    <m/>
    <m/>
    <m/>
    <m/>
    <x v="4"/>
    <x v="0"/>
    <s v="Brazil"/>
    <x v="63"/>
    <n v="0"/>
  </r>
  <r>
    <s v="BASE"/>
    <s v="BaseLine"/>
    <m/>
    <m/>
    <m/>
    <m/>
    <x v="4"/>
    <x v="1"/>
    <s v="Brazil"/>
    <x v="63"/>
    <n v="0"/>
  </r>
  <r>
    <s v="BASE"/>
    <s v="BaseLine"/>
    <m/>
    <m/>
    <m/>
    <m/>
    <x v="4"/>
    <x v="2"/>
    <s v="Brazil"/>
    <x v="63"/>
    <n v="0"/>
  </r>
  <r>
    <s v="BASE"/>
    <s v="BaseLine"/>
    <m/>
    <m/>
    <m/>
    <m/>
    <x v="4"/>
    <x v="3"/>
    <s v="Brazil"/>
    <x v="63"/>
    <n v="0"/>
  </r>
  <r>
    <s v="BASE"/>
    <s v="BaseLine"/>
    <m/>
    <m/>
    <m/>
    <m/>
    <x v="5"/>
    <x v="0"/>
    <s v="Brazil"/>
    <x v="63"/>
    <n v="0"/>
  </r>
  <r>
    <s v="BASE"/>
    <s v="BaseLine"/>
    <m/>
    <m/>
    <m/>
    <m/>
    <x v="5"/>
    <x v="1"/>
    <s v="Brazil"/>
    <x v="63"/>
    <n v="0"/>
  </r>
  <r>
    <s v="BASE"/>
    <s v="BaseLine"/>
    <m/>
    <m/>
    <m/>
    <m/>
    <x v="5"/>
    <x v="2"/>
    <s v="Brazil"/>
    <x v="63"/>
    <n v="0"/>
  </r>
  <r>
    <s v="BASE"/>
    <s v="BaseLine"/>
    <m/>
    <m/>
    <m/>
    <m/>
    <x v="5"/>
    <x v="3"/>
    <s v="Brazil"/>
    <x v="63"/>
    <n v="0"/>
  </r>
  <r>
    <s v="BASE"/>
    <s v="BaseLine"/>
    <m/>
    <m/>
    <m/>
    <m/>
    <x v="6"/>
    <x v="0"/>
    <s v="Brazil"/>
    <x v="63"/>
    <n v="0"/>
  </r>
  <r>
    <s v="BASE"/>
    <s v="BaseLine"/>
    <m/>
    <m/>
    <m/>
    <m/>
    <x v="6"/>
    <x v="1"/>
    <s v="Brazil"/>
    <x v="63"/>
    <n v="0"/>
  </r>
  <r>
    <s v="BASE"/>
    <s v="BaseLine"/>
    <m/>
    <m/>
    <m/>
    <m/>
    <x v="6"/>
    <x v="2"/>
    <s v="Brazil"/>
    <x v="63"/>
    <n v="0"/>
  </r>
  <r>
    <s v="BASE"/>
    <s v="BaseLine"/>
    <m/>
    <m/>
    <m/>
    <m/>
    <x v="6"/>
    <x v="3"/>
    <s v="Brazil"/>
    <x v="63"/>
    <n v="0"/>
  </r>
  <r>
    <s v="BASE"/>
    <s v="BaseLine"/>
    <m/>
    <m/>
    <m/>
    <m/>
    <x v="7"/>
    <x v="0"/>
    <s v="Brazil"/>
    <x v="63"/>
    <n v="0"/>
  </r>
  <r>
    <s v="BASE"/>
    <s v="BaseLine"/>
    <m/>
    <m/>
    <m/>
    <m/>
    <x v="7"/>
    <x v="1"/>
    <s v="Brazil"/>
    <x v="63"/>
    <n v="0"/>
  </r>
  <r>
    <s v="BASE"/>
    <s v="BaseLine"/>
    <m/>
    <m/>
    <m/>
    <m/>
    <x v="7"/>
    <x v="2"/>
    <s v="Brazil"/>
    <x v="63"/>
    <n v="0"/>
  </r>
  <r>
    <s v="BASE"/>
    <s v="BaseLine"/>
    <m/>
    <m/>
    <m/>
    <m/>
    <x v="7"/>
    <x v="3"/>
    <s v="Brazil"/>
    <x v="63"/>
    <n v="0"/>
  </r>
  <r>
    <s v="BASE"/>
    <s v="BaseLine"/>
    <m/>
    <m/>
    <m/>
    <m/>
    <x v="8"/>
    <x v="0"/>
    <s v="Brazil"/>
    <x v="63"/>
    <n v="1603.36870776412"/>
  </r>
  <r>
    <s v="BASE"/>
    <s v="BaseLine"/>
    <m/>
    <m/>
    <m/>
    <m/>
    <x v="8"/>
    <x v="1"/>
    <s v="Brazil"/>
    <x v="63"/>
    <n v="0"/>
  </r>
  <r>
    <s v="BASE"/>
    <s v="BaseLine"/>
    <m/>
    <m/>
    <m/>
    <m/>
    <x v="8"/>
    <x v="2"/>
    <s v="Brazil"/>
    <x v="63"/>
    <n v="0"/>
  </r>
  <r>
    <s v="BASE"/>
    <s v="BaseLine"/>
    <m/>
    <m/>
    <m/>
    <m/>
    <x v="8"/>
    <x v="3"/>
    <s v="Brazil"/>
    <x v="63"/>
    <n v="0"/>
  </r>
  <r>
    <s v="INCREMENTAL"/>
    <s v="Media"/>
    <m/>
    <m/>
    <m/>
    <m/>
    <x v="9"/>
    <x v="0"/>
    <s v="Brazil"/>
    <x v="63"/>
    <n v="0"/>
  </r>
  <r>
    <s v="INCREMENTAL"/>
    <s v="Media"/>
    <m/>
    <m/>
    <m/>
    <m/>
    <x v="9"/>
    <x v="1"/>
    <s v="Brazil"/>
    <x v="63"/>
    <n v="0"/>
  </r>
  <r>
    <s v="INCREMENTAL"/>
    <s v="Media"/>
    <m/>
    <m/>
    <m/>
    <m/>
    <x v="9"/>
    <x v="2"/>
    <s v="Brazil"/>
    <x v="63"/>
    <n v="0"/>
  </r>
  <r>
    <s v="INCREMENTAL"/>
    <s v="Media"/>
    <m/>
    <m/>
    <m/>
    <m/>
    <x v="9"/>
    <x v="3"/>
    <s v="Brazil"/>
    <x v="63"/>
    <n v="0"/>
  </r>
  <r>
    <s v="BASE"/>
    <s v="Price"/>
    <m/>
    <m/>
    <m/>
    <m/>
    <x v="10"/>
    <x v="0"/>
    <s v="Brazil"/>
    <x v="63"/>
    <n v="0"/>
  </r>
  <r>
    <s v="BASE"/>
    <s v="Price"/>
    <m/>
    <m/>
    <m/>
    <m/>
    <x v="10"/>
    <x v="1"/>
    <s v="Brazil"/>
    <x v="63"/>
    <n v="0"/>
  </r>
  <r>
    <s v="BASE"/>
    <s v="Price"/>
    <m/>
    <m/>
    <m/>
    <m/>
    <x v="10"/>
    <x v="2"/>
    <s v="Brazil"/>
    <x v="63"/>
    <n v="0"/>
  </r>
  <r>
    <s v="BASE"/>
    <s v="Price"/>
    <m/>
    <m/>
    <m/>
    <m/>
    <x v="10"/>
    <x v="3"/>
    <s v="Brazil"/>
    <x v="63"/>
    <n v="0"/>
  </r>
  <r>
    <s v="BASE"/>
    <s v="Price"/>
    <m/>
    <m/>
    <m/>
    <m/>
    <x v="11"/>
    <x v="0"/>
    <s v="Brazil"/>
    <x v="63"/>
    <n v="-962.99317512337495"/>
  </r>
  <r>
    <s v="BASE"/>
    <s v="Price"/>
    <m/>
    <m/>
    <m/>
    <m/>
    <x v="11"/>
    <x v="1"/>
    <s v="Brazil"/>
    <x v="63"/>
    <n v="0"/>
  </r>
  <r>
    <s v="BASE"/>
    <s v="Price"/>
    <m/>
    <m/>
    <m/>
    <m/>
    <x v="11"/>
    <x v="2"/>
    <s v="Brazil"/>
    <x v="63"/>
    <n v="0"/>
  </r>
  <r>
    <s v="BASE"/>
    <s v="Price"/>
    <m/>
    <m/>
    <m/>
    <m/>
    <x v="11"/>
    <x v="3"/>
    <s v="Brazil"/>
    <x v="63"/>
    <n v="-1088.7398002637401"/>
  </r>
  <r>
    <s v="BASE"/>
    <s v="BaseLine"/>
    <m/>
    <m/>
    <m/>
    <m/>
    <x v="12"/>
    <x v="0"/>
    <s v="Brazil"/>
    <x v="63"/>
    <n v="346.60460905329001"/>
  </r>
  <r>
    <s v="BASE"/>
    <s v="BaseLine"/>
    <m/>
    <m/>
    <m/>
    <m/>
    <x v="12"/>
    <x v="1"/>
    <s v="Brazil"/>
    <x v="63"/>
    <n v="624.84417115409997"/>
  </r>
  <r>
    <s v="BASE"/>
    <s v="BaseLine"/>
    <m/>
    <m/>
    <m/>
    <m/>
    <x v="12"/>
    <x v="2"/>
    <s v="Brazil"/>
    <x v="63"/>
    <n v="766.027164842297"/>
  </r>
  <r>
    <s v="BASE"/>
    <s v="BaseLine"/>
    <m/>
    <m/>
    <m/>
    <m/>
    <x v="12"/>
    <x v="3"/>
    <s v="Brazil"/>
    <x v="63"/>
    <n v="20.289066816636701"/>
  </r>
  <r>
    <s v="INCREMENTAL"/>
    <s v="Media"/>
    <m/>
    <m/>
    <m/>
    <m/>
    <x v="13"/>
    <x v="0"/>
    <s v="Brazil"/>
    <x v="63"/>
    <n v="0"/>
  </r>
  <r>
    <s v="INCREMENTAL"/>
    <s v="Media"/>
    <m/>
    <m/>
    <m/>
    <m/>
    <x v="13"/>
    <x v="1"/>
    <s v="Brazil"/>
    <x v="63"/>
    <n v="0"/>
  </r>
  <r>
    <s v="INCREMENTAL"/>
    <s v="Media"/>
    <m/>
    <m/>
    <m/>
    <m/>
    <x v="13"/>
    <x v="2"/>
    <s v="Brazil"/>
    <x v="63"/>
    <n v="0"/>
  </r>
  <r>
    <s v="INCREMENTAL"/>
    <s v="Media"/>
    <m/>
    <m/>
    <m/>
    <m/>
    <x v="13"/>
    <x v="3"/>
    <s v="Brazil"/>
    <x v="63"/>
    <n v="0"/>
  </r>
  <r>
    <s v="INCREMENTAL"/>
    <s v="Media"/>
    <m/>
    <m/>
    <m/>
    <m/>
    <x v="14"/>
    <x v="0"/>
    <s v="Brazil"/>
    <x v="63"/>
    <n v="383.15251636841299"/>
  </r>
  <r>
    <s v="INCREMENTAL"/>
    <s v="Media"/>
    <m/>
    <m/>
    <m/>
    <m/>
    <x v="14"/>
    <x v="1"/>
    <s v="Brazil"/>
    <x v="63"/>
    <n v="476.99390874994498"/>
  </r>
  <r>
    <s v="INCREMENTAL"/>
    <s v="Media"/>
    <m/>
    <m/>
    <m/>
    <m/>
    <x v="14"/>
    <x v="2"/>
    <s v="Brazil"/>
    <x v="63"/>
    <n v="394.68230560104502"/>
  </r>
  <r>
    <s v="INCREMENTAL"/>
    <s v="Media"/>
    <m/>
    <m/>
    <m/>
    <m/>
    <x v="14"/>
    <x v="3"/>
    <s v="Brazil"/>
    <x v="63"/>
    <n v="283.55408840090797"/>
  </r>
  <r>
    <s v="INCREMENTAL"/>
    <s v="Media"/>
    <m/>
    <m/>
    <m/>
    <m/>
    <x v="15"/>
    <x v="0"/>
    <s v="Brazil"/>
    <x v="63"/>
    <n v="0"/>
  </r>
  <r>
    <s v="INCREMENTAL"/>
    <s v="Media"/>
    <m/>
    <m/>
    <m/>
    <m/>
    <x v="15"/>
    <x v="1"/>
    <s v="Brazil"/>
    <x v="63"/>
    <n v="0"/>
  </r>
  <r>
    <s v="INCREMENTAL"/>
    <s v="Media"/>
    <m/>
    <m/>
    <m/>
    <m/>
    <x v="15"/>
    <x v="2"/>
    <s v="Brazil"/>
    <x v="63"/>
    <n v="0"/>
  </r>
  <r>
    <s v="INCREMENTAL"/>
    <s v="Media"/>
    <m/>
    <m/>
    <m/>
    <m/>
    <x v="15"/>
    <x v="3"/>
    <s v="Brazil"/>
    <x v="63"/>
    <n v="0"/>
  </r>
  <r>
    <s v="INCREMENTAL"/>
    <s v="Media"/>
    <m/>
    <m/>
    <m/>
    <m/>
    <x v="16"/>
    <x v="0"/>
    <s v="Brazil"/>
    <x v="63"/>
    <n v="41.3462674717182"/>
  </r>
  <r>
    <s v="INCREMENTAL"/>
    <s v="Media"/>
    <m/>
    <m/>
    <m/>
    <m/>
    <x v="16"/>
    <x v="1"/>
    <s v="Brazil"/>
    <x v="63"/>
    <n v="32.440916207666803"/>
  </r>
  <r>
    <s v="INCREMENTAL"/>
    <s v="Media"/>
    <m/>
    <m/>
    <m/>
    <m/>
    <x v="16"/>
    <x v="2"/>
    <s v="Brazil"/>
    <x v="63"/>
    <n v="30.266621193779301"/>
  </r>
  <r>
    <s v="INCREMENTAL"/>
    <s v="Media"/>
    <m/>
    <m/>
    <m/>
    <m/>
    <x v="16"/>
    <x v="3"/>
    <s v="Brazil"/>
    <x v="63"/>
    <n v="28.128149706620199"/>
  </r>
  <r>
    <s v="INCREMENTAL"/>
    <s v="Media"/>
    <m/>
    <m/>
    <m/>
    <m/>
    <x v="17"/>
    <x v="0"/>
    <s v="Brazil"/>
    <x v="63"/>
    <n v="0"/>
  </r>
  <r>
    <s v="INCREMENTAL"/>
    <s v="Media"/>
    <m/>
    <m/>
    <m/>
    <m/>
    <x v="17"/>
    <x v="1"/>
    <s v="Brazil"/>
    <x v="63"/>
    <n v="0"/>
  </r>
  <r>
    <s v="INCREMENTAL"/>
    <s v="Media"/>
    <m/>
    <m/>
    <m/>
    <m/>
    <x v="17"/>
    <x v="2"/>
    <s v="Brazil"/>
    <x v="63"/>
    <n v="0"/>
  </r>
  <r>
    <s v="INCREMENTAL"/>
    <s v="Media"/>
    <m/>
    <m/>
    <m/>
    <m/>
    <x v="17"/>
    <x v="3"/>
    <s v="Brazil"/>
    <x v="63"/>
    <n v="0"/>
  </r>
  <r>
    <s v="INCREMENTAL"/>
    <s v="Media"/>
    <m/>
    <m/>
    <m/>
    <m/>
    <x v="18"/>
    <x v="0"/>
    <s v="Brazil"/>
    <x v="63"/>
    <n v="1734.72735027815"/>
  </r>
  <r>
    <s v="INCREMENTAL"/>
    <s v="Media"/>
    <m/>
    <m/>
    <m/>
    <m/>
    <x v="18"/>
    <x v="1"/>
    <s v="Brazil"/>
    <x v="63"/>
    <n v="807.76001349693797"/>
  </r>
  <r>
    <s v="INCREMENTAL"/>
    <s v="Media"/>
    <m/>
    <m/>
    <m/>
    <m/>
    <x v="18"/>
    <x v="2"/>
    <s v="Brazil"/>
    <x v="63"/>
    <n v="617.21313292898196"/>
  </r>
  <r>
    <s v="INCREMENTAL"/>
    <s v="Media"/>
    <m/>
    <m/>
    <m/>
    <m/>
    <x v="18"/>
    <x v="3"/>
    <s v="Brazil"/>
    <x v="63"/>
    <n v="941.69427866844603"/>
  </r>
  <r>
    <s v="INCREMENTAL"/>
    <s v="Media"/>
    <m/>
    <m/>
    <m/>
    <m/>
    <x v="19"/>
    <x v="0"/>
    <s v="Brazil"/>
    <x v="63"/>
    <n v="0"/>
  </r>
  <r>
    <s v="INCREMENTAL"/>
    <s v="Media"/>
    <m/>
    <m/>
    <m/>
    <m/>
    <x v="19"/>
    <x v="1"/>
    <s v="Brazil"/>
    <x v="63"/>
    <n v="0"/>
  </r>
  <r>
    <s v="INCREMENTAL"/>
    <s v="Media"/>
    <m/>
    <m/>
    <m/>
    <m/>
    <x v="19"/>
    <x v="2"/>
    <s v="Brazil"/>
    <x v="63"/>
    <n v="0"/>
  </r>
  <r>
    <s v="INCREMENTAL"/>
    <s v="Media"/>
    <m/>
    <m/>
    <m/>
    <m/>
    <x v="19"/>
    <x v="3"/>
    <s v="Brazil"/>
    <x v="63"/>
    <n v="0"/>
  </r>
  <r>
    <s v="INCREMENTAL"/>
    <s v="Media"/>
    <m/>
    <m/>
    <m/>
    <m/>
    <x v="20"/>
    <x v="0"/>
    <s v="Brazil"/>
    <x v="63"/>
    <n v="2.80343688764358"/>
  </r>
  <r>
    <s v="INCREMENTAL"/>
    <s v="Media"/>
    <m/>
    <m/>
    <m/>
    <m/>
    <x v="20"/>
    <x v="1"/>
    <s v="Brazil"/>
    <x v="63"/>
    <n v="3.19789947626992"/>
  </r>
  <r>
    <s v="INCREMENTAL"/>
    <s v="Media"/>
    <m/>
    <m/>
    <m/>
    <m/>
    <x v="20"/>
    <x v="2"/>
    <s v="Brazil"/>
    <x v="63"/>
    <n v="2.9958580074849701"/>
  </r>
  <r>
    <s v="INCREMENTAL"/>
    <s v="Media"/>
    <m/>
    <m/>
    <m/>
    <m/>
    <x v="20"/>
    <x v="3"/>
    <s v="Brazil"/>
    <x v="63"/>
    <n v="2.9508660707519101"/>
  </r>
  <r>
    <s v="INCREMENTAL"/>
    <s v="Media"/>
    <m/>
    <m/>
    <m/>
    <m/>
    <x v="21"/>
    <x v="0"/>
    <s v="Brazil"/>
    <x v="63"/>
    <n v="0"/>
  </r>
  <r>
    <s v="INCREMENTAL"/>
    <s v="Media"/>
    <m/>
    <m/>
    <m/>
    <m/>
    <x v="21"/>
    <x v="1"/>
    <s v="Brazil"/>
    <x v="63"/>
    <n v="0"/>
  </r>
  <r>
    <s v="INCREMENTAL"/>
    <s v="Media"/>
    <m/>
    <m/>
    <m/>
    <m/>
    <x v="21"/>
    <x v="2"/>
    <s v="Brazil"/>
    <x v="63"/>
    <n v="0"/>
  </r>
  <r>
    <s v="INCREMENTAL"/>
    <s v="Media"/>
    <m/>
    <m/>
    <m/>
    <m/>
    <x v="21"/>
    <x v="3"/>
    <s v="Brazil"/>
    <x v="63"/>
    <n v="0"/>
  </r>
  <r>
    <s v="INCREMENTAL"/>
    <s v="Media"/>
    <m/>
    <m/>
    <m/>
    <m/>
    <x v="22"/>
    <x v="0"/>
    <s v="Brazil"/>
    <x v="63"/>
    <n v="425.00049630774498"/>
  </r>
  <r>
    <s v="INCREMENTAL"/>
    <s v="Media"/>
    <m/>
    <m/>
    <m/>
    <m/>
    <x v="22"/>
    <x v="1"/>
    <s v="Brazil"/>
    <x v="63"/>
    <n v="161.172164609655"/>
  </r>
  <r>
    <s v="INCREMENTAL"/>
    <s v="Media"/>
    <m/>
    <m/>
    <m/>
    <m/>
    <x v="22"/>
    <x v="2"/>
    <s v="Brazil"/>
    <x v="63"/>
    <n v="153.04514591102799"/>
  </r>
  <r>
    <s v="INCREMENTAL"/>
    <s v="Media"/>
    <m/>
    <m/>
    <m/>
    <m/>
    <x v="22"/>
    <x v="3"/>
    <s v="Brazil"/>
    <x v="63"/>
    <n v="230.37624068601801"/>
  </r>
  <r>
    <s v="INCREMENTAL"/>
    <s v="Media"/>
    <m/>
    <m/>
    <m/>
    <m/>
    <x v="23"/>
    <x v="0"/>
    <s v="Brazil"/>
    <x v="63"/>
    <n v="0"/>
  </r>
  <r>
    <s v="INCREMENTAL"/>
    <s v="Media"/>
    <m/>
    <m/>
    <m/>
    <m/>
    <x v="23"/>
    <x v="1"/>
    <s v="Brazil"/>
    <x v="63"/>
    <n v="0"/>
  </r>
  <r>
    <s v="INCREMENTAL"/>
    <s v="Media"/>
    <m/>
    <m/>
    <m/>
    <m/>
    <x v="23"/>
    <x v="2"/>
    <s v="Brazil"/>
    <x v="63"/>
    <n v="0"/>
  </r>
  <r>
    <s v="INCREMENTAL"/>
    <s v="Media"/>
    <m/>
    <m/>
    <m/>
    <m/>
    <x v="23"/>
    <x v="3"/>
    <s v="Brazil"/>
    <x v="63"/>
    <n v="0"/>
  </r>
  <r>
    <s v="INCREMENTAL"/>
    <s v="Media"/>
    <m/>
    <m/>
    <m/>
    <m/>
    <x v="24"/>
    <x v="0"/>
    <s v="Brazil"/>
    <x v="63"/>
    <n v="0"/>
  </r>
  <r>
    <s v="INCREMENTAL"/>
    <s v="Media"/>
    <m/>
    <m/>
    <m/>
    <m/>
    <x v="24"/>
    <x v="1"/>
    <s v="Brazil"/>
    <x v="63"/>
    <n v="2.5266035686911601"/>
  </r>
  <r>
    <s v="INCREMENTAL"/>
    <s v="Media"/>
    <m/>
    <m/>
    <m/>
    <m/>
    <x v="24"/>
    <x v="2"/>
    <s v="Brazil"/>
    <x v="63"/>
    <n v="0"/>
  </r>
  <r>
    <s v="INCREMENTAL"/>
    <s v="Media"/>
    <m/>
    <m/>
    <m/>
    <m/>
    <x v="24"/>
    <x v="3"/>
    <s v="Brazil"/>
    <x v="63"/>
    <n v="0"/>
  </r>
  <r>
    <s v="BASE"/>
    <s v="BaseLine"/>
    <m/>
    <m/>
    <m/>
    <m/>
    <x v="25"/>
    <x v="0"/>
    <s v="Brazil"/>
    <x v="63"/>
    <n v="0"/>
  </r>
  <r>
    <s v="BASE"/>
    <s v="BaseLine"/>
    <m/>
    <m/>
    <m/>
    <m/>
    <x v="25"/>
    <x v="1"/>
    <s v="Brazil"/>
    <x v="63"/>
    <n v="0"/>
  </r>
  <r>
    <s v="BASE"/>
    <s v="BaseLine"/>
    <m/>
    <m/>
    <m/>
    <m/>
    <x v="25"/>
    <x v="2"/>
    <s v="Brazil"/>
    <x v="63"/>
    <n v="0"/>
  </r>
  <r>
    <s v="BASE"/>
    <s v="BaseLine"/>
    <m/>
    <m/>
    <m/>
    <m/>
    <x v="25"/>
    <x v="3"/>
    <s v="Brazil"/>
    <x v="63"/>
    <n v="0"/>
  </r>
  <r>
    <s v="BASE"/>
    <s v="BaseLine"/>
    <m/>
    <m/>
    <m/>
    <m/>
    <x v="26"/>
    <x v="0"/>
    <s v="Brazil"/>
    <x v="63"/>
    <n v="0"/>
  </r>
  <r>
    <s v="BASE"/>
    <s v="BaseLine"/>
    <m/>
    <m/>
    <m/>
    <m/>
    <x v="26"/>
    <x v="1"/>
    <s v="Brazil"/>
    <x v="63"/>
    <n v="2040.8870738467899"/>
  </r>
  <r>
    <s v="BASE"/>
    <s v="BaseLine"/>
    <m/>
    <m/>
    <m/>
    <m/>
    <x v="26"/>
    <x v="2"/>
    <s v="Brazil"/>
    <x v="63"/>
    <n v="0"/>
  </r>
  <r>
    <s v="BASE"/>
    <s v="BaseLine"/>
    <m/>
    <m/>
    <m/>
    <m/>
    <x v="26"/>
    <x v="3"/>
    <s v="Brazil"/>
    <x v="63"/>
    <n v="0"/>
  </r>
  <r>
    <s v="INCREMENTAL"/>
    <s v="Media"/>
    <m/>
    <m/>
    <m/>
    <m/>
    <x v="27"/>
    <x v="0"/>
    <s v="Brazil"/>
    <x v="63"/>
    <n v="0"/>
  </r>
  <r>
    <s v="INCREMENTAL"/>
    <s v="Media"/>
    <m/>
    <m/>
    <m/>
    <m/>
    <x v="27"/>
    <x v="1"/>
    <s v="Brazil"/>
    <x v="63"/>
    <n v="0"/>
  </r>
  <r>
    <s v="INCREMENTAL"/>
    <s v="Media"/>
    <m/>
    <m/>
    <m/>
    <m/>
    <x v="27"/>
    <x v="2"/>
    <s v="Brazil"/>
    <x v="63"/>
    <n v="0"/>
  </r>
  <r>
    <s v="INCREMENTAL"/>
    <s v="Media"/>
    <m/>
    <m/>
    <m/>
    <m/>
    <x v="27"/>
    <x v="3"/>
    <s v="Brazil"/>
    <x v="63"/>
    <n v="0"/>
  </r>
  <r>
    <s v="INCREMENTAL"/>
    <s v="Media"/>
    <m/>
    <m/>
    <m/>
    <m/>
    <x v="28"/>
    <x v="0"/>
    <s v="Brazil"/>
    <x v="63"/>
    <n v="0"/>
  </r>
  <r>
    <s v="INCREMENTAL"/>
    <s v="Media"/>
    <m/>
    <m/>
    <m/>
    <m/>
    <x v="28"/>
    <x v="1"/>
    <s v="Brazil"/>
    <x v="63"/>
    <n v="0"/>
  </r>
  <r>
    <s v="INCREMENTAL"/>
    <s v="Media"/>
    <m/>
    <m/>
    <m/>
    <m/>
    <x v="28"/>
    <x v="2"/>
    <s v="Brazil"/>
    <x v="63"/>
    <n v="0"/>
  </r>
  <r>
    <s v="INCREMENTAL"/>
    <s v="Media"/>
    <m/>
    <m/>
    <m/>
    <m/>
    <x v="28"/>
    <x v="3"/>
    <s v="Brazil"/>
    <x v="63"/>
    <n v="0"/>
  </r>
  <r>
    <s v="BASE"/>
    <s v="BaseLine"/>
    <m/>
    <m/>
    <m/>
    <m/>
    <x v="29"/>
    <x v="0"/>
    <s v="Brazil"/>
    <x v="63"/>
    <n v="0"/>
  </r>
  <r>
    <s v="BASE"/>
    <s v="BaseLine"/>
    <m/>
    <m/>
    <m/>
    <m/>
    <x v="29"/>
    <x v="1"/>
    <s v="Brazil"/>
    <x v="63"/>
    <n v="980.96658198440798"/>
  </r>
  <r>
    <s v="BASE"/>
    <s v="BaseLine"/>
    <m/>
    <m/>
    <m/>
    <m/>
    <x v="29"/>
    <x v="2"/>
    <s v="Brazil"/>
    <x v="63"/>
    <n v="0"/>
  </r>
  <r>
    <s v="BASE"/>
    <s v="BaseLine"/>
    <m/>
    <m/>
    <m/>
    <m/>
    <x v="29"/>
    <x v="3"/>
    <s v="Brazil"/>
    <x v="63"/>
    <n v="0"/>
  </r>
  <r>
    <s v="BASE"/>
    <s v="BaseLine"/>
    <m/>
    <m/>
    <m/>
    <m/>
    <x v="30"/>
    <x v="0"/>
    <s v="Brazil"/>
    <x v="63"/>
    <n v="0"/>
  </r>
  <r>
    <s v="BASE"/>
    <s v="BaseLine"/>
    <m/>
    <m/>
    <m/>
    <m/>
    <x v="30"/>
    <x v="1"/>
    <s v="Brazil"/>
    <x v="63"/>
    <n v="647.37600650838704"/>
  </r>
  <r>
    <s v="BASE"/>
    <s v="BaseLine"/>
    <m/>
    <m/>
    <m/>
    <m/>
    <x v="30"/>
    <x v="2"/>
    <s v="Brazil"/>
    <x v="63"/>
    <n v="0"/>
  </r>
  <r>
    <s v="BASE"/>
    <s v="BaseLine"/>
    <m/>
    <m/>
    <m/>
    <m/>
    <x v="30"/>
    <x v="3"/>
    <s v="Brazil"/>
    <x v="63"/>
    <n v="0"/>
  </r>
  <r>
    <s v="INCREMENTAL"/>
    <s v="Media"/>
    <m/>
    <m/>
    <m/>
    <m/>
    <x v="31"/>
    <x v="0"/>
    <s v="Brazil"/>
    <x v="63"/>
    <n v="0"/>
  </r>
  <r>
    <s v="INCREMENTAL"/>
    <s v="Media"/>
    <m/>
    <m/>
    <m/>
    <m/>
    <x v="31"/>
    <x v="1"/>
    <s v="Brazil"/>
    <x v="63"/>
    <n v="2.5370244991731501"/>
  </r>
  <r>
    <s v="INCREMENTAL"/>
    <s v="Media"/>
    <m/>
    <m/>
    <m/>
    <m/>
    <x v="31"/>
    <x v="2"/>
    <s v="Brazil"/>
    <x v="63"/>
    <n v="0"/>
  </r>
  <r>
    <s v="INCREMENTAL"/>
    <s v="Media"/>
    <m/>
    <m/>
    <m/>
    <m/>
    <x v="31"/>
    <x v="3"/>
    <s v="Brazil"/>
    <x v="63"/>
    <n v="0"/>
  </r>
  <r>
    <m/>
    <m/>
    <m/>
    <m/>
    <m/>
    <m/>
    <x v="32"/>
    <x v="0"/>
    <s v="Brazil"/>
    <x v="63"/>
    <n v="1288.8368238743701"/>
  </r>
  <r>
    <m/>
    <m/>
    <m/>
    <m/>
    <m/>
    <m/>
    <x v="32"/>
    <x v="1"/>
    <s v="Brazil"/>
    <x v="63"/>
    <n v="943.82215052234096"/>
  </r>
  <r>
    <m/>
    <m/>
    <m/>
    <m/>
    <m/>
    <m/>
    <x v="32"/>
    <x v="2"/>
    <s v="Brazil"/>
    <x v="63"/>
    <n v="1761.1350863528301"/>
  </r>
  <r>
    <m/>
    <m/>
    <m/>
    <m/>
    <m/>
    <m/>
    <x v="32"/>
    <x v="3"/>
    <s v="Brazil"/>
    <x v="63"/>
    <n v="932.29799996955103"/>
  </r>
  <r>
    <s v="BASE"/>
    <s v="BaseLine"/>
    <m/>
    <m/>
    <m/>
    <m/>
    <x v="33"/>
    <x v="0"/>
    <s v="Brazil"/>
    <x v="63"/>
    <n v="-233.19188342965299"/>
  </r>
  <r>
    <s v="BASE"/>
    <s v="BaseLine"/>
    <m/>
    <m/>
    <m/>
    <m/>
    <x v="33"/>
    <x v="1"/>
    <s v="Brazil"/>
    <x v="63"/>
    <n v="-634.77823125611098"/>
  </r>
  <r>
    <s v="BASE"/>
    <s v="BaseLine"/>
    <m/>
    <m/>
    <m/>
    <m/>
    <x v="33"/>
    <x v="2"/>
    <s v="Brazil"/>
    <x v="63"/>
    <n v="-316.90777711957901"/>
  </r>
  <r>
    <s v="BASE"/>
    <s v="BaseLine"/>
    <m/>
    <m/>
    <m/>
    <m/>
    <x v="33"/>
    <x v="3"/>
    <s v="Brazil"/>
    <x v="63"/>
    <n v="-197.93679680088201"/>
  </r>
  <r>
    <s v="BASE"/>
    <s v="BaseLine"/>
    <m/>
    <m/>
    <m/>
    <m/>
    <x v="34"/>
    <x v="0"/>
    <s v="Brazil"/>
    <x v="63"/>
    <n v="0"/>
  </r>
  <r>
    <s v="BASE"/>
    <s v="BaseLine"/>
    <m/>
    <m/>
    <m/>
    <m/>
    <x v="34"/>
    <x v="1"/>
    <s v="Brazil"/>
    <x v="63"/>
    <n v="0"/>
  </r>
  <r>
    <s v="BASE"/>
    <s v="BaseLine"/>
    <m/>
    <m/>
    <m/>
    <m/>
    <x v="34"/>
    <x v="2"/>
    <s v="Brazil"/>
    <x v="63"/>
    <n v="0"/>
  </r>
  <r>
    <s v="BASE"/>
    <s v="BaseLine"/>
    <m/>
    <m/>
    <m/>
    <m/>
    <x v="34"/>
    <x v="3"/>
    <s v="Brazil"/>
    <x v="63"/>
    <n v="0"/>
  </r>
  <r>
    <s v="BASE"/>
    <s v="BaseLine"/>
    <s v="NY"/>
    <m/>
    <m/>
    <m/>
    <x v="35"/>
    <x v="0"/>
    <s v="Brazil"/>
    <x v="63"/>
    <n v="0"/>
  </r>
  <r>
    <s v="BASE"/>
    <s v="BaseLine"/>
    <s v="NY"/>
    <m/>
    <m/>
    <m/>
    <x v="35"/>
    <x v="1"/>
    <s v="Brazil"/>
    <x v="63"/>
    <n v="0"/>
  </r>
  <r>
    <s v="BASE"/>
    <s v="BaseLine"/>
    <s v="NY"/>
    <m/>
    <m/>
    <m/>
    <x v="35"/>
    <x v="2"/>
    <s v="Brazil"/>
    <x v="63"/>
    <n v="0"/>
  </r>
  <r>
    <s v="BASE"/>
    <s v="BaseLine"/>
    <s v="NY"/>
    <m/>
    <m/>
    <m/>
    <x v="35"/>
    <x v="3"/>
    <s v="Brazil"/>
    <x v="63"/>
    <n v="0"/>
  </r>
  <r>
    <s v="BASE"/>
    <s v="BaseLine"/>
    <s v="PL_Dummy"/>
    <m/>
    <m/>
    <m/>
    <x v="36"/>
    <x v="0"/>
    <s v="Brazil"/>
    <x v="63"/>
    <n v="0"/>
  </r>
  <r>
    <s v="BASE"/>
    <s v="BaseLine"/>
    <s v="PL_Dummy"/>
    <m/>
    <m/>
    <m/>
    <x v="36"/>
    <x v="1"/>
    <s v="Brazil"/>
    <x v="63"/>
    <n v="0"/>
  </r>
  <r>
    <s v="BASE"/>
    <s v="BaseLine"/>
    <s v="PL_Dummy"/>
    <m/>
    <m/>
    <m/>
    <x v="36"/>
    <x v="2"/>
    <s v="Brazil"/>
    <x v="63"/>
    <n v="0"/>
  </r>
  <r>
    <s v="BASE"/>
    <s v="BaseLine"/>
    <s v="PL_Dummy"/>
    <m/>
    <m/>
    <m/>
    <x v="36"/>
    <x v="3"/>
    <s v="Brazil"/>
    <x v="63"/>
    <n v="0"/>
  </r>
  <r>
    <s v="BASE"/>
    <s v="BaseLine"/>
    <s v="PL_Dummy"/>
    <m/>
    <m/>
    <m/>
    <x v="37"/>
    <x v="0"/>
    <s v="Brazil"/>
    <x v="63"/>
    <n v="0"/>
  </r>
  <r>
    <s v="BASE"/>
    <s v="BaseLine"/>
    <s v="PL_Dummy"/>
    <m/>
    <m/>
    <m/>
    <x v="37"/>
    <x v="1"/>
    <s v="Brazil"/>
    <x v="63"/>
    <n v="0"/>
  </r>
  <r>
    <s v="BASE"/>
    <s v="BaseLine"/>
    <s v="PL_Dummy"/>
    <m/>
    <m/>
    <m/>
    <x v="37"/>
    <x v="2"/>
    <s v="Brazil"/>
    <x v="63"/>
    <n v="0"/>
  </r>
  <r>
    <s v="BASE"/>
    <s v="BaseLine"/>
    <s v="PL_Dummy"/>
    <m/>
    <m/>
    <m/>
    <x v="37"/>
    <x v="3"/>
    <s v="Brazil"/>
    <x v="63"/>
    <n v="0"/>
  </r>
  <r>
    <s v="BASE"/>
    <s v="BaseLine"/>
    <m/>
    <m/>
    <m/>
    <m/>
    <x v="38"/>
    <x v="0"/>
    <s v="Brazil"/>
    <x v="63"/>
    <n v="0"/>
  </r>
  <r>
    <s v="BASE"/>
    <s v="BaseLine"/>
    <m/>
    <m/>
    <m/>
    <m/>
    <x v="38"/>
    <x v="1"/>
    <s v="Brazil"/>
    <x v="63"/>
    <n v="0"/>
  </r>
  <r>
    <s v="BASE"/>
    <s v="BaseLine"/>
    <m/>
    <m/>
    <m/>
    <m/>
    <x v="38"/>
    <x v="2"/>
    <s v="Brazil"/>
    <x v="63"/>
    <n v="0"/>
  </r>
  <r>
    <s v="BASE"/>
    <s v="BaseLine"/>
    <m/>
    <m/>
    <m/>
    <m/>
    <x v="38"/>
    <x v="3"/>
    <s v="Brazil"/>
    <x v="63"/>
    <n v="0"/>
  </r>
  <r>
    <s v="BASE"/>
    <s v="BaseLine"/>
    <m/>
    <m/>
    <m/>
    <m/>
    <x v="39"/>
    <x v="0"/>
    <s v="Brazil"/>
    <x v="63"/>
    <n v="0"/>
  </r>
  <r>
    <s v="BASE"/>
    <s v="BaseLine"/>
    <m/>
    <m/>
    <m/>
    <m/>
    <x v="39"/>
    <x v="1"/>
    <s v="Brazil"/>
    <x v="63"/>
    <n v="0"/>
  </r>
  <r>
    <s v="BASE"/>
    <s v="BaseLine"/>
    <m/>
    <m/>
    <m/>
    <m/>
    <x v="39"/>
    <x v="2"/>
    <s v="Brazil"/>
    <x v="63"/>
    <n v="9.6852132790300605"/>
  </r>
  <r>
    <s v="BASE"/>
    <s v="BaseLine"/>
    <m/>
    <m/>
    <m/>
    <m/>
    <x v="39"/>
    <x v="3"/>
    <s v="Brazil"/>
    <x v="63"/>
    <n v="0"/>
  </r>
  <r>
    <s v="BASE"/>
    <s v="BaseLine"/>
    <s v="PL_Dummy"/>
    <m/>
    <m/>
    <m/>
    <x v="40"/>
    <x v="0"/>
    <s v="Brazil"/>
    <x v="63"/>
    <n v="0"/>
  </r>
  <r>
    <s v="BASE"/>
    <s v="BaseLine"/>
    <s v="PL_Dummy"/>
    <m/>
    <m/>
    <m/>
    <x v="40"/>
    <x v="1"/>
    <s v="Brazil"/>
    <x v="63"/>
    <n v="0"/>
  </r>
  <r>
    <s v="BASE"/>
    <s v="BaseLine"/>
    <s v="PL_Dummy"/>
    <m/>
    <m/>
    <m/>
    <x v="40"/>
    <x v="2"/>
    <s v="Brazil"/>
    <x v="63"/>
    <n v="0"/>
  </r>
  <r>
    <s v="BASE"/>
    <s v="BaseLine"/>
    <s v="PL_Dummy"/>
    <m/>
    <m/>
    <m/>
    <x v="40"/>
    <x v="3"/>
    <s v="Brazil"/>
    <x v="63"/>
    <n v="0"/>
  </r>
  <r>
    <s v="BASE"/>
    <s v="BaseLine"/>
    <m/>
    <m/>
    <m/>
    <m/>
    <x v="41"/>
    <x v="0"/>
    <s v="Brazil"/>
    <x v="63"/>
    <n v="0"/>
  </r>
  <r>
    <s v="BASE"/>
    <s v="BaseLine"/>
    <m/>
    <m/>
    <m/>
    <m/>
    <x v="41"/>
    <x v="1"/>
    <s v="Brazil"/>
    <x v="63"/>
    <n v="0"/>
  </r>
  <r>
    <s v="BASE"/>
    <s v="BaseLine"/>
    <m/>
    <m/>
    <m/>
    <m/>
    <x v="41"/>
    <x v="2"/>
    <s v="Brazil"/>
    <x v="63"/>
    <n v="3067.7877007971601"/>
  </r>
  <r>
    <s v="BASE"/>
    <s v="BaseLine"/>
    <m/>
    <m/>
    <m/>
    <m/>
    <x v="41"/>
    <x v="3"/>
    <s v="Brazil"/>
    <x v="63"/>
    <n v="0"/>
  </r>
  <r>
    <s v="BASE"/>
    <s v="BaseLine"/>
    <m/>
    <m/>
    <m/>
    <m/>
    <x v="42"/>
    <x v="0"/>
    <s v="Brazil"/>
    <x v="63"/>
    <n v="0"/>
  </r>
  <r>
    <s v="BASE"/>
    <s v="BaseLine"/>
    <m/>
    <m/>
    <m/>
    <m/>
    <x v="42"/>
    <x v="1"/>
    <s v="Brazil"/>
    <x v="63"/>
    <n v="0"/>
  </r>
  <r>
    <s v="BASE"/>
    <s v="BaseLine"/>
    <m/>
    <m/>
    <m/>
    <m/>
    <x v="42"/>
    <x v="2"/>
    <s v="Brazil"/>
    <x v="63"/>
    <n v="0"/>
  </r>
  <r>
    <s v="BASE"/>
    <s v="BaseLine"/>
    <m/>
    <m/>
    <m/>
    <m/>
    <x v="42"/>
    <x v="3"/>
    <s v="Brazil"/>
    <x v="63"/>
    <n v="0"/>
  </r>
  <r>
    <s v="BASE"/>
    <s v="BaseLine"/>
    <m/>
    <m/>
    <m/>
    <m/>
    <x v="43"/>
    <x v="0"/>
    <s v="Brazil"/>
    <x v="63"/>
    <n v="0"/>
  </r>
  <r>
    <s v="BASE"/>
    <s v="BaseLine"/>
    <m/>
    <m/>
    <m/>
    <m/>
    <x v="43"/>
    <x v="1"/>
    <s v="Brazil"/>
    <x v="63"/>
    <n v="0"/>
  </r>
  <r>
    <s v="BASE"/>
    <s v="BaseLine"/>
    <m/>
    <m/>
    <m/>
    <m/>
    <x v="43"/>
    <x v="2"/>
    <s v="Brazil"/>
    <x v="63"/>
    <n v="3720.3513993949"/>
  </r>
  <r>
    <s v="BASE"/>
    <s v="BaseLine"/>
    <m/>
    <m/>
    <m/>
    <m/>
    <x v="43"/>
    <x v="3"/>
    <s v="Brazil"/>
    <x v="63"/>
    <n v="0"/>
  </r>
  <r>
    <s v="INCREMENTAL"/>
    <s v="Media"/>
    <m/>
    <m/>
    <m/>
    <m/>
    <x v="44"/>
    <x v="0"/>
    <s v="Brazil"/>
    <x v="63"/>
    <n v="0"/>
  </r>
  <r>
    <s v="INCREMENTAL"/>
    <s v="Media"/>
    <m/>
    <m/>
    <m/>
    <m/>
    <x v="44"/>
    <x v="1"/>
    <s v="Brazil"/>
    <x v="63"/>
    <n v="0"/>
  </r>
  <r>
    <s v="INCREMENTAL"/>
    <s v="Media"/>
    <m/>
    <m/>
    <m/>
    <m/>
    <x v="44"/>
    <x v="2"/>
    <s v="Brazil"/>
    <x v="63"/>
    <n v="0"/>
  </r>
  <r>
    <s v="INCREMENTAL"/>
    <s v="Media"/>
    <m/>
    <m/>
    <m/>
    <m/>
    <x v="44"/>
    <x v="3"/>
    <s v="Brazil"/>
    <x v="63"/>
    <n v="0"/>
  </r>
  <r>
    <s v="INCREMENTAL"/>
    <s v="Media"/>
    <m/>
    <m/>
    <m/>
    <m/>
    <x v="45"/>
    <x v="0"/>
    <s v="Brazil"/>
    <x v="63"/>
    <n v="0"/>
  </r>
  <r>
    <s v="INCREMENTAL"/>
    <s v="Media"/>
    <m/>
    <m/>
    <m/>
    <m/>
    <x v="45"/>
    <x v="1"/>
    <s v="Brazil"/>
    <x v="63"/>
    <n v="0"/>
  </r>
  <r>
    <s v="INCREMENTAL"/>
    <s v="Media"/>
    <m/>
    <m/>
    <m/>
    <m/>
    <x v="45"/>
    <x v="2"/>
    <s v="Brazil"/>
    <x v="63"/>
    <n v="0"/>
  </r>
  <r>
    <s v="INCREMENTAL"/>
    <s v="Media"/>
    <m/>
    <m/>
    <m/>
    <m/>
    <x v="45"/>
    <x v="3"/>
    <s v="Brazil"/>
    <x v="63"/>
    <n v="0"/>
  </r>
  <r>
    <s v="BASE"/>
    <s v="BaseLine"/>
    <m/>
    <m/>
    <m/>
    <m/>
    <x v="46"/>
    <x v="0"/>
    <s v="Brazil"/>
    <x v="63"/>
    <n v="0"/>
  </r>
  <r>
    <s v="BASE"/>
    <s v="BaseLine"/>
    <m/>
    <m/>
    <m/>
    <m/>
    <x v="46"/>
    <x v="1"/>
    <s v="Brazil"/>
    <x v="63"/>
    <n v="0"/>
  </r>
  <r>
    <s v="BASE"/>
    <s v="BaseLine"/>
    <m/>
    <m/>
    <m/>
    <m/>
    <x v="46"/>
    <x v="2"/>
    <s v="Brazil"/>
    <x v="63"/>
    <n v="0"/>
  </r>
  <r>
    <s v="BASE"/>
    <s v="BaseLine"/>
    <m/>
    <m/>
    <m/>
    <m/>
    <x v="46"/>
    <x v="3"/>
    <s v="Brazil"/>
    <x v="63"/>
    <n v="0"/>
  </r>
  <r>
    <s v="INCREMENTAL"/>
    <s v="Media"/>
    <m/>
    <m/>
    <m/>
    <m/>
    <x v="47"/>
    <x v="0"/>
    <s v="Brazil"/>
    <x v="63"/>
    <n v="0"/>
  </r>
  <r>
    <s v="INCREMENTAL"/>
    <s v="Media"/>
    <m/>
    <m/>
    <m/>
    <m/>
    <x v="47"/>
    <x v="1"/>
    <s v="Brazil"/>
    <x v="63"/>
    <n v="0"/>
  </r>
  <r>
    <s v="INCREMENTAL"/>
    <s v="Media"/>
    <m/>
    <m/>
    <m/>
    <m/>
    <x v="47"/>
    <x v="2"/>
    <s v="Brazil"/>
    <x v="63"/>
    <n v="0"/>
  </r>
  <r>
    <s v="INCREMENTAL"/>
    <s v="Media"/>
    <m/>
    <m/>
    <m/>
    <m/>
    <x v="47"/>
    <x v="3"/>
    <s v="Brazil"/>
    <x v="63"/>
    <n v="0"/>
  </r>
  <r>
    <s v="INCREMENTAL"/>
    <s v="Media"/>
    <m/>
    <m/>
    <m/>
    <m/>
    <x v="48"/>
    <x v="0"/>
    <s v="Brazil"/>
    <x v="63"/>
    <n v="0"/>
  </r>
  <r>
    <s v="INCREMENTAL"/>
    <s v="Media"/>
    <m/>
    <m/>
    <m/>
    <m/>
    <x v="48"/>
    <x v="1"/>
    <s v="Brazil"/>
    <x v="63"/>
    <n v="0"/>
  </r>
  <r>
    <s v="INCREMENTAL"/>
    <s v="Media"/>
    <m/>
    <m/>
    <m/>
    <m/>
    <x v="48"/>
    <x v="2"/>
    <s v="Brazil"/>
    <x v="63"/>
    <n v="0"/>
  </r>
  <r>
    <s v="INCREMENTAL"/>
    <s v="Media"/>
    <m/>
    <m/>
    <m/>
    <m/>
    <x v="48"/>
    <x v="3"/>
    <s v="Brazil"/>
    <x v="63"/>
    <n v="0"/>
  </r>
  <r>
    <s v="INCREMENTAL"/>
    <s v="Media"/>
    <m/>
    <m/>
    <m/>
    <m/>
    <x v="49"/>
    <x v="0"/>
    <s v="Brazil"/>
    <x v="63"/>
    <n v="0"/>
  </r>
  <r>
    <s v="INCREMENTAL"/>
    <s v="Media"/>
    <m/>
    <m/>
    <m/>
    <m/>
    <x v="49"/>
    <x v="1"/>
    <s v="Brazil"/>
    <x v="63"/>
    <n v="0"/>
  </r>
  <r>
    <s v="INCREMENTAL"/>
    <s v="Media"/>
    <m/>
    <m/>
    <m/>
    <m/>
    <x v="49"/>
    <x v="2"/>
    <s v="Brazil"/>
    <x v="63"/>
    <n v="0"/>
  </r>
  <r>
    <s v="INCREMENTAL"/>
    <s v="Media"/>
    <m/>
    <m/>
    <m/>
    <m/>
    <x v="49"/>
    <x v="3"/>
    <s v="Brazil"/>
    <x v="63"/>
    <n v="0"/>
  </r>
  <r>
    <s v="BASE"/>
    <s v="BaseLine"/>
    <m/>
    <m/>
    <m/>
    <m/>
    <x v="50"/>
    <x v="0"/>
    <s v="Brazil"/>
    <x v="63"/>
    <n v="0"/>
  </r>
  <r>
    <s v="BASE"/>
    <s v="BaseLine"/>
    <m/>
    <m/>
    <m/>
    <m/>
    <x v="50"/>
    <x v="1"/>
    <s v="Brazil"/>
    <x v="63"/>
    <n v="0"/>
  </r>
  <r>
    <s v="BASE"/>
    <s v="BaseLine"/>
    <m/>
    <m/>
    <m/>
    <m/>
    <x v="50"/>
    <x v="2"/>
    <s v="Brazil"/>
    <x v="63"/>
    <n v="0"/>
  </r>
  <r>
    <s v="BASE"/>
    <s v="BaseLine"/>
    <m/>
    <m/>
    <m/>
    <m/>
    <x v="50"/>
    <x v="3"/>
    <s v="Brazil"/>
    <x v="63"/>
    <n v="115.857849143347"/>
  </r>
  <r>
    <s v="BASE"/>
    <s v="BaseLine"/>
    <m/>
    <m/>
    <m/>
    <m/>
    <x v="51"/>
    <x v="0"/>
    <s v="Brazil"/>
    <x v="63"/>
    <n v="0"/>
  </r>
  <r>
    <s v="BASE"/>
    <s v="BaseLine"/>
    <m/>
    <m/>
    <m/>
    <m/>
    <x v="51"/>
    <x v="1"/>
    <s v="Brazil"/>
    <x v="63"/>
    <n v="0"/>
  </r>
  <r>
    <s v="BASE"/>
    <s v="BaseLine"/>
    <m/>
    <m/>
    <m/>
    <m/>
    <x v="51"/>
    <x v="2"/>
    <s v="Brazil"/>
    <x v="63"/>
    <n v="0"/>
  </r>
  <r>
    <s v="BASE"/>
    <s v="BaseLine"/>
    <m/>
    <m/>
    <m/>
    <m/>
    <x v="51"/>
    <x v="3"/>
    <s v="Brazil"/>
    <x v="63"/>
    <n v="2246.5894294897298"/>
  </r>
  <r>
    <s v="INCREMENTAL"/>
    <s v="Media"/>
    <m/>
    <m/>
    <m/>
    <m/>
    <x v="52"/>
    <x v="0"/>
    <s v="Brazil"/>
    <x v="63"/>
    <n v="0"/>
  </r>
  <r>
    <s v="INCREMENTAL"/>
    <s v="Media"/>
    <m/>
    <m/>
    <m/>
    <m/>
    <x v="52"/>
    <x v="1"/>
    <s v="Brazil"/>
    <x v="63"/>
    <n v="0"/>
  </r>
  <r>
    <s v="INCREMENTAL"/>
    <s v="Media"/>
    <m/>
    <m/>
    <m/>
    <m/>
    <x v="52"/>
    <x v="2"/>
    <s v="Brazil"/>
    <x v="63"/>
    <n v="0"/>
  </r>
  <r>
    <s v="INCREMENTAL"/>
    <s v="Media"/>
    <m/>
    <m/>
    <m/>
    <m/>
    <x v="52"/>
    <x v="3"/>
    <s v="Brazil"/>
    <x v="63"/>
    <n v="0"/>
  </r>
  <r>
    <s v="BASE"/>
    <s v="BaseLine"/>
    <m/>
    <m/>
    <m/>
    <m/>
    <x v="53"/>
    <x v="0"/>
    <s v="Brazil"/>
    <x v="63"/>
    <n v="-106.896217564167"/>
  </r>
  <r>
    <s v="BASE"/>
    <s v="BaseLine"/>
    <m/>
    <m/>
    <m/>
    <m/>
    <x v="53"/>
    <x v="1"/>
    <s v="Brazil"/>
    <x v="63"/>
    <n v="-78.280676091196398"/>
  </r>
  <r>
    <s v="BASE"/>
    <s v="BaseLine"/>
    <m/>
    <m/>
    <m/>
    <m/>
    <x v="53"/>
    <x v="2"/>
    <s v="Brazil"/>
    <x v="63"/>
    <n v="-146.06866894502201"/>
  </r>
  <r>
    <s v="BASE"/>
    <s v="BaseLine"/>
    <m/>
    <m/>
    <m/>
    <m/>
    <x v="53"/>
    <x v="3"/>
    <s v="Brazil"/>
    <x v="63"/>
    <n v="-77.324862227164999"/>
  </r>
  <r>
    <s v="BASE"/>
    <s v="BaseLine"/>
    <m/>
    <m/>
    <m/>
    <m/>
    <x v="54"/>
    <x v="0"/>
    <s v="Brazil"/>
    <x v="63"/>
    <n v="-512.27642989138599"/>
  </r>
  <r>
    <s v="BASE"/>
    <s v="BaseLine"/>
    <m/>
    <m/>
    <m/>
    <m/>
    <x v="54"/>
    <x v="1"/>
    <s v="Brazil"/>
    <x v="63"/>
    <n v="-2556.9732553656099"/>
  </r>
  <r>
    <s v="BASE"/>
    <s v="BaseLine"/>
    <m/>
    <m/>
    <m/>
    <m/>
    <x v="54"/>
    <x v="2"/>
    <s v="Brazil"/>
    <x v="63"/>
    <n v="-2775.1568222679198"/>
  </r>
  <r>
    <s v="BASE"/>
    <s v="BaseLine"/>
    <m/>
    <m/>
    <m/>
    <m/>
    <x v="54"/>
    <x v="3"/>
    <s v="Brazil"/>
    <x v="63"/>
    <n v="-494.70062206485301"/>
  </r>
  <r>
    <s v="INCREMENTAL"/>
    <s v="Media"/>
    <m/>
    <m/>
    <m/>
    <m/>
    <x v="0"/>
    <x v="0"/>
    <s v="Brazil"/>
    <x v="64"/>
    <n v="0"/>
  </r>
  <r>
    <s v="INCREMENTAL"/>
    <s v="Media"/>
    <m/>
    <m/>
    <m/>
    <m/>
    <x v="0"/>
    <x v="1"/>
    <s v="Brazil"/>
    <x v="64"/>
    <n v="0"/>
  </r>
  <r>
    <s v="INCREMENTAL"/>
    <s v="Media"/>
    <m/>
    <m/>
    <m/>
    <m/>
    <x v="0"/>
    <x v="2"/>
    <s v="Brazil"/>
    <x v="64"/>
    <n v="0"/>
  </r>
  <r>
    <s v="INCREMENTAL"/>
    <s v="Media"/>
    <m/>
    <m/>
    <m/>
    <m/>
    <x v="0"/>
    <x v="3"/>
    <s v="Brazil"/>
    <x v="64"/>
    <n v="0"/>
  </r>
  <r>
    <s v="INCREMENTAL"/>
    <s v="Media"/>
    <m/>
    <m/>
    <m/>
    <m/>
    <x v="1"/>
    <x v="0"/>
    <s v="Brazil"/>
    <x v="64"/>
    <n v="0"/>
  </r>
  <r>
    <s v="INCREMENTAL"/>
    <s v="Media"/>
    <m/>
    <m/>
    <m/>
    <m/>
    <x v="1"/>
    <x v="1"/>
    <s v="Brazil"/>
    <x v="64"/>
    <n v="0"/>
  </r>
  <r>
    <s v="INCREMENTAL"/>
    <s v="Media"/>
    <m/>
    <m/>
    <m/>
    <m/>
    <x v="1"/>
    <x v="2"/>
    <s v="Brazil"/>
    <x v="64"/>
    <n v="0"/>
  </r>
  <r>
    <s v="INCREMENTAL"/>
    <s v="Media"/>
    <m/>
    <m/>
    <m/>
    <m/>
    <x v="1"/>
    <x v="3"/>
    <s v="Brazil"/>
    <x v="64"/>
    <n v="0"/>
  </r>
  <r>
    <s v="INCREMENTAL"/>
    <s v="Media"/>
    <m/>
    <m/>
    <m/>
    <m/>
    <x v="2"/>
    <x v="0"/>
    <s v="Brazil"/>
    <x v="64"/>
    <n v="0"/>
  </r>
  <r>
    <s v="INCREMENTAL"/>
    <s v="Media"/>
    <m/>
    <m/>
    <m/>
    <m/>
    <x v="2"/>
    <x v="1"/>
    <s v="Brazil"/>
    <x v="64"/>
    <n v="0"/>
  </r>
  <r>
    <s v="INCREMENTAL"/>
    <s v="Media"/>
    <m/>
    <m/>
    <m/>
    <m/>
    <x v="2"/>
    <x v="2"/>
    <s v="Brazil"/>
    <x v="64"/>
    <n v="0"/>
  </r>
  <r>
    <s v="INCREMENTAL"/>
    <s v="Media"/>
    <m/>
    <m/>
    <m/>
    <m/>
    <x v="2"/>
    <x v="3"/>
    <s v="Brazil"/>
    <x v="64"/>
    <n v="0"/>
  </r>
  <r>
    <s v="BASE"/>
    <s v="BaseLine"/>
    <m/>
    <m/>
    <m/>
    <m/>
    <x v="3"/>
    <x v="0"/>
    <s v="Brazil"/>
    <x v="64"/>
    <n v="0"/>
  </r>
  <r>
    <s v="BASE"/>
    <s v="BaseLine"/>
    <m/>
    <m/>
    <m/>
    <m/>
    <x v="3"/>
    <x v="1"/>
    <s v="Brazil"/>
    <x v="64"/>
    <n v="0"/>
  </r>
  <r>
    <s v="BASE"/>
    <s v="BaseLine"/>
    <m/>
    <m/>
    <m/>
    <m/>
    <x v="3"/>
    <x v="2"/>
    <s v="Brazil"/>
    <x v="64"/>
    <n v="0"/>
  </r>
  <r>
    <s v="BASE"/>
    <s v="BaseLine"/>
    <m/>
    <m/>
    <m/>
    <m/>
    <x v="3"/>
    <x v="3"/>
    <s v="Brazil"/>
    <x v="64"/>
    <n v="0"/>
  </r>
  <r>
    <s v="BASE"/>
    <s v="BaseLine"/>
    <m/>
    <m/>
    <m/>
    <m/>
    <x v="4"/>
    <x v="0"/>
    <s v="Brazil"/>
    <x v="64"/>
    <n v="0"/>
  </r>
  <r>
    <s v="BASE"/>
    <s v="BaseLine"/>
    <m/>
    <m/>
    <m/>
    <m/>
    <x v="4"/>
    <x v="1"/>
    <s v="Brazil"/>
    <x v="64"/>
    <n v="0"/>
  </r>
  <r>
    <s v="BASE"/>
    <s v="BaseLine"/>
    <m/>
    <m/>
    <m/>
    <m/>
    <x v="4"/>
    <x v="2"/>
    <s v="Brazil"/>
    <x v="64"/>
    <n v="0"/>
  </r>
  <r>
    <s v="BASE"/>
    <s v="BaseLine"/>
    <m/>
    <m/>
    <m/>
    <m/>
    <x v="4"/>
    <x v="3"/>
    <s v="Brazil"/>
    <x v="64"/>
    <n v="0"/>
  </r>
  <r>
    <s v="BASE"/>
    <s v="BaseLine"/>
    <m/>
    <m/>
    <m/>
    <m/>
    <x v="5"/>
    <x v="0"/>
    <s v="Brazil"/>
    <x v="64"/>
    <n v="0"/>
  </r>
  <r>
    <s v="BASE"/>
    <s v="BaseLine"/>
    <m/>
    <m/>
    <m/>
    <m/>
    <x v="5"/>
    <x v="1"/>
    <s v="Brazil"/>
    <x v="64"/>
    <n v="0"/>
  </r>
  <r>
    <s v="BASE"/>
    <s v="BaseLine"/>
    <m/>
    <m/>
    <m/>
    <m/>
    <x v="5"/>
    <x v="2"/>
    <s v="Brazil"/>
    <x v="64"/>
    <n v="0"/>
  </r>
  <r>
    <s v="BASE"/>
    <s v="BaseLine"/>
    <m/>
    <m/>
    <m/>
    <m/>
    <x v="5"/>
    <x v="3"/>
    <s v="Brazil"/>
    <x v="64"/>
    <n v="0"/>
  </r>
  <r>
    <s v="BASE"/>
    <s v="BaseLine"/>
    <m/>
    <m/>
    <m/>
    <m/>
    <x v="6"/>
    <x v="0"/>
    <s v="Brazil"/>
    <x v="64"/>
    <n v="0"/>
  </r>
  <r>
    <s v="BASE"/>
    <s v="BaseLine"/>
    <m/>
    <m/>
    <m/>
    <m/>
    <x v="6"/>
    <x v="1"/>
    <s v="Brazil"/>
    <x v="64"/>
    <n v="0"/>
  </r>
  <r>
    <s v="BASE"/>
    <s v="BaseLine"/>
    <m/>
    <m/>
    <m/>
    <m/>
    <x v="6"/>
    <x v="2"/>
    <s v="Brazil"/>
    <x v="64"/>
    <n v="0"/>
  </r>
  <r>
    <s v="BASE"/>
    <s v="BaseLine"/>
    <m/>
    <m/>
    <m/>
    <m/>
    <x v="6"/>
    <x v="3"/>
    <s v="Brazil"/>
    <x v="64"/>
    <n v="0"/>
  </r>
  <r>
    <s v="BASE"/>
    <s v="BaseLine"/>
    <m/>
    <m/>
    <m/>
    <m/>
    <x v="7"/>
    <x v="0"/>
    <s v="Brazil"/>
    <x v="64"/>
    <n v="0"/>
  </r>
  <r>
    <s v="BASE"/>
    <s v="BaseLine"/>
    <m/>
    <m/>
    <m/>
    <m/>
    <x v="7"/>
    <x v="1"/>
    <s v="Brazil"/>
    <x v="64"/>
    <n v="0"/>
  </r>
  <r>
    <s v="BASE"/>
    <s v="BaseLine"/>
    <m/>
    <m/>
    <m/>
    <m/>
    <x v="7"/>
    <x v="2"/>
    <s v="Brazil"/>
    <x v="64"/>
    <n v="0"/>
  </r>
  <r>
    <s v="BASE"/>
    <s v="BaseLine"/>
    <m/>
    <m/>
    <m/>
    <m/>
    <x v="7"/>
    <x v="3"/>
    <s v="Brazil"/>
    <x v="64"/>
    <n v="0"/>
  </r>
  <r>
    <s v="BASE"/>
    <s v="BaseLine"/>
    <m/>
    <m/>
    <m/>
    <m/>
    <x v="8"/>
    <x v="0"/>
    <s v="Brazil"/>
    <x v="64"/>
    <n v="1634.45295418762"/>
  </r>
  <r>
    <s v="BASE"/>
    <s v="BaseLine"/>
    <m/>
    <m/>
    <m/>
    <m/>
    <x v="8"/>
    <x v="1"/>
    <s v="Brazil"/>
    <x v="64"/>
    <n v="0"/>
  </r>
  <r>
    <s v="BASE"/>
    <s v="BaseLine"/>
    <m/>
    <m/>
    <m/>
    <m/>
    <x v="8"/>
    <x v="2"/>
    <s v="Brazil"/>
    <x v="64"/>
    <n v="0"/>
  </r>
  <r>
    <s v="BASE"/>
    <s v="BaseLine"/>
    <m/>
    <m/>
    <m/>
    <m/>
    <x v="8"/>
    <x v="3"/>
    <s v="Brazil"/>
    <x v="64"/>
    <n v="0"/>
  </r>
  <r>
    <s v="INCREMENTAL"/>
    <s v="Media"/>
    <m/>
    <m/>
    <m/>
    <m/>
    <x v="9"/>
    <x v="0"/>
    <s v="Brazil"/>
    <x v="64"/>
    <n v="0"/>
  </r>
  <r>
    <s v="INCREMENTAL"/>
    <s v="Media"/>
    <m/>
    <m/>
    <m/>
    <m/>
    <x v="9"/>
    <x v="1"/>
    <s v="Brazil"/>
    <x v="64"/>
    <n v="0"/>
  </r>
  <r>
    <s v="INCREMENTAL"/>
    <s v="Media"/>
    <m/>
    <m/>
    <m/>
    <m/>
    <x v="9"/>
    <x v="2"/>
    <s v="Brazil"/>
    <x v="64"/>
    <n v="0"/>
  </r>
  <r>
    <s v="INCREMENTAL"/>
    <s v="Media"/>
    <m/>
    <m/>
    <m/>
    <m/>
    <x v="9"/>
    <x v="3"/>
    <s v="Brazil"/>
    <x v="64"/>
    <n v="0"/>
  </r>
  <r>
    <s v="BASE"/>
    <s v="Price"/>
    <m/>
    <m/>
    <m/>
    <m/>
    <x v="10"/>
    <x v="0"/>
    <s v="Brazil"/>
    <x v="64"/>
    <n v="0"/>
  </r>
  <r>
    <s v="BASE"/>
    <s v="Price"/>
    <m/>
    <m/>
    <m/>
    <m/>
    <x v="10"/>
    <x v="1"/>
    <s v="Brazil"/>
    <x v="64"/>
    <n v="0"/>
  </r>
  <r>
    <s v="BASE"/>
    <s v="Price"/>
    <m/>
    <m/>
    <m/>
    <m/>
    <x v="10"/>
    <x v="2"/>
    <s v="Brazil"/>
    <x v="64"/>
    <n v="0"/>
  </r>
  <r>
    <s v="BASE"/>
    <s v="Price"/>
    <m/>
    <m/>
    <m/>
    <m/>
    <x v="10"/>
    <x v="3"/>
    <s v="Brazil"/>
    <x v="64"/>
    <n v="0"/>
  </r>
  <r>
    <s v="BASE"/>
    <s v="Price"/>
    <m/>
    <m/>
    <m/>
    <m/>
    <x v="11"/>
    <x v="0"/>
    <s v="Brazil"/>
    <x v="64"/>
    <n v="-1009.76601967543"/>
  </r>
  <r>
    <s v="BASE"/>
    <s v="Price"/>
    <m/>
    <m/>
    <m/>
    <m/>
    <x v="11"/>
    <x v="1"/>
    <s v="Brazil"/>
    <x v="64"/>
    <n v="0"/>
  </r>
  <r>
    <s v="BASE"/>
    <s v="Price"/>
    <m/>
    <m/>
    <m/>
    <m/>
    <x v="11"/>
    <x v="2"/>
    <s v="Brazil"/>
    <x v="64"/>
    <n v="0"/>
  </r>
  <r>
    <s v="BASE"/>
    <s v="Price"/>
    <m/>
    <m/>
    <m/>
    <m/>
    <x v="11"/>
    <x v="3"/>
    <s v="Brazil"/>
    <x v="64"/>
    <n v="-1141.6201931375899"/>
  </r>
  <r>
    <s v="BASE"/>
    <s v="BaseLine"/>
    <m/>
    <m/>
    <m/>
    <m/>
    <x v="12"/>
    <x v="0"/>
    <s v="Brazil"/>
    <x v="64"/>
    <n v="346.60460905329001"/>
  </r>
  <r>
    <s v="BASE"/>
    <s v="BaseLine"/>
    <m/>
    <m/>
    <m/>
    <m/>
    <x v="12"/>
    <x v="1"/>
    <s v="Brazil"/>
    <x v="64"/>
    <n v="624.84417115409997"/>
  </r>
  <r>
    <s v="BASE"/>
    <s v="BaseLine"/>
    <m/>
    <m/>
    <m/>
    <m/>
    <x v="12"/>
    <x v="2"/>
    <s v="Brazil"/>
    <x v="64"/>
    <n v="766.027164842297"/>
  </r>
  <r>
    <s v="BASE"/>
    <s v="BaseLine"/>
    <m/>
    <m/>
    <m/>
    <m/>
    <x v="12"/>
    <x v="3"/>
    <s v="Brazil"/>
    <x v="64"/>
    <n v="20.289066816636701"/>
  </r>
  <r>
    <s v="INCREMENTAL"/>
    <s v="Media"/>
    <m/>
    <m/>
    <m/>
    <m/>
    <x v="13"/>
    <x v="0"/>
    <s v="Brazil"/>
    <x v="64"/>
    <n v="0"/>
  </r>
  <r>
    <s v="INCREMENTAL"/>
    <s v="Media"/>
    <m/>
    <m/>
    <m/>
    <m/>
    <x v="13"/>
    <x v="1"/>
    <s v="Brazil"/>
    <x v="64"/>
    <n v="0"/>
  </r>
  <r>
    <s v="INCREMENTAL"/>
    <s v="Media"/>
    <m/>
    <m/>
    <m/>
    <m/>
    <x v="13"/>
    <x v="2"/>
    <s v="Brazil"/>
    <x v="64"/>
    <n v="0"/>
  </r>
  <r>
    <s v="INCREMENTAL"/>
    <s v="Media"/>
    <m/>
    <m/>
    <m/>
    <m/>
    <x v="13"/>
    <x v="3"/>
    <s v="Brazil"/>
    <x v="64"/>
    <n v="0"/>
  </r>
  <r>
    <s v="INCREMENTAL"/>
    <s v="Media"/>
    <m/>
    <m/>
    <m/>
    <m/>
    <x v="14"/>
    <x v="0"/>
    <s v="Brazil"/>
    <x v="64"/>
    <n v="378.24332610666801"/>
  </r>
  <r>
    <s v="INCREMENTAL"/>
    <s v="Media"/>
    <m/>
    <m/>
    <m/>
    <m/>
    <x v="14"/>
    <x v="1"/>
    <s v="Brazil"/>
    <x v="64"/>
    <n v="470.88236373402901"/>
  </r>
  <r>
    <s v="INCREMENTAL"/>
    <s v="Media"/>
    <m/>
    <m/>
    <m/>
    <m/>
    <x v="14"/>
    <x v="2"/>
    <s v="Brazil"/>
    <x v="64"/>
    <n v="389.62538845091302"/>
  </r>
  <r>
    <s v="INCREMENTAL"/>
    <s v="Media"/>
    <m/>
    <m/>
    <m/>
    <m/>
    <x v="14"/>
    <x v="3"/>
    <s v="Brazil"/>
    <x v="64"/>
    <n v="279.92101564270303"/>
  </r>
  <r>
    <s v="INCREMENTAL"/>
    <s v="Media"/>
    <m/>
    <m/>
    <m/>
    <m/>
    <x v="15"/>
    <x v="0"/>
    <s v="Brazil"/>
    <x v="64"/>
    <n v="0"/>
  </r>
  <r>
    <s v="INCREMENTAL"/>
    <s v="Media"/>
    <m/>
    <m/>
    <m/>
    <m/>
    <x v="15"/>
    <x v="1"/>
    <s v="Brazil"/>
    <x v="64"/>
    <n v="0"/>
  </r>
  <r>
    <s v="INCREMENTAL"/>
    <s v="Media"/>
    <m/>
    <m/>
    <m/>
    <m/>
    <x v="15"/>
    <x v="2"/>
    <s v="Brazil"/>
    <x v="64"/>
    <n v="0"/>
  </r>
  <r>
    <s v="INCREMENTAL"/>
    <s v="Media"/>
    <m/>
    <m/>
    <m/>
    <m/>
    <x v="15"/>
    <x v="3"/>
    <s v="Brazil"/>
    <x v="64"/>
    <n v="0"/>
  </r>
  <r>
    <s v="INCREMENTAL"/>
    <s v="Media"/>
    <m/>
    <m/>
    <m/>
    <m/>
    <x v="16"/>
    <x v="0"/>
    <s v="Brazil"/>
    <x v="64"/>
    <n v="54.542242620739799"/>
  </r>
  <r>
    <s v="INCREMENTAL"/>
    <s v="Media"/>
    <m/>
    <m/>
    <m/>
    <m/>
    <x v="16"/>
    <x v="1"/>
    <s v="Brazil"/>
    <x v="64"/>
    <n v="42.794680894665099"/>
  </r>
  <r>
    <s v="INCREMENTAL"/>
    <s v="Media"/>
    <m/>
    <m/>
    <m/>
    <m/>
    <x v="16"/>
    <x v="2"/>
    <s v="Brazil"/>
    <x v="64"/>
    <n v="39.926443120659499"/>
  </r>
  <r>
    <s v="INCREMENTAL"/>
    <s v="Media"/>
    <m/>
    <m/>
    <m/>
    <m/>
    <x v="16"/>
    <x v="3"/>
    <s v="Brazil"/>
    <x v="64"/>
    <n v="37.105462223896701"/>
  </r>
  <r>
    <s v="INCREMENTAL"/>
    <s v="Media"/>
    <m/>
    <m/>
    <m/>
    <m/>
    <x v="17"/>
    <x v="0"/>
    <s v="Brazil"/>
    <x v="64"/>
    <n v="0"/>
  </r>
  <r>
    <s v="INCREMENTAL"/>
    <s v="Media"/>
    <m/>
    <m/>
    <m/>
    <m/>
    <x v="17"/>
    <x v="1"/>
    <s v="Brazil"/>
    <x v="64"/>
    <n v="0"/>
  </r>
  <r>
    <s v="INCREMENTAL"/>
    <s v="Media"/>
    <m/>
    <m/>
    <m/>
    <m/>
    <x v="17"/>
    <x v="2"/>
    <s v="Brazil"/>
    <x v="64"/>
    <n v="0"/>
  </r>
  <r>
    <s v="INCREMENTAL"/>
    <s v="Media"/>
    <m/>
    <m/>
    <m/>
    <m/>
    <x v="17"/>
    <x v="3"/>
    <s v="Brazil"/>
    <x v="64"/>
    <n v="0"/>
  </r>
  <r>
    <s v="INCREMENTAL"/>
    <s v="Media"/>
    <m/>
    <m/>
    <m/>
    <m/>
    <x v="18"/>
    <x v="0"/>
    <s v="Brazil"/>
    <x v="64"/>
    <n v="1715.4380550332401"/>
  </r>
  <r>
    <s v="INCREMENTAL"/>
    <s v="Media"/>
    <m/>
    <m/>
    <m/>
    <m/>
    <x v="18"/>
    <x v="1"/>
    <s v="Brazil"/>
    <x v="64"/>
    <n v="798.77812860023005"/>
  </r>
  <r>
    <s v="INCREMENTAL"/>
    <s v="Media"/>
    <m/>
    <m/>
    <m/>
    <m/>
    <x v="18"/>
    <x v="2"/>
    <s v="Brazil"/>
    <x v="64"/>
    <n v="610.35003346370195"/>
  </r>
  <r>
    <s v="INCREMENTAL"/>
    <s v="Media"/>
    <m/>
    <m/>
    <m/>
    <m/>
    <x v="18"/>
    <x v="3"/>
    <s v="Brazil"/>
    <x v="64"/>
    <n v="931.22311213685202"/>
  </r>
  <r>
    <s v="INCREMENTAL"/>
    <s v="Media"/>
    <m/>
    <m/>
    <m/>
    <m/>
    <x v="19"/>
    <x v="0"/>
    <s v="Brazil"/>
    <x v="64"/>
    <n v="0"/>
  </r>
  <r>
    <s v="INCREMENTAL"/>
    <s v="Media"/>
    <m/>
    <m/>
    <m/>
    <m/>
    <x v="19"/>
    <x v="1"/>
    <s v="Brazil"/>
    <x v="64"/>
    <n v="0"/>
  </r>
  <r>
    <s v="INCREMENTAL"/>
    <s v="Media"/>
    <m/>
    <m/>
    <m/>
    <m/>
    <x v="19"/>
    <x v="2"/>
    <s v="Brazil"/>
    <x v="64"/>
    <n v="0"/>
  </r>
  <r>
    <s v="INCREMENTAL"/>
    <s v="Media"/>
    <m/>
    <m/>
    <m/>
    <m/>
    <x v="19"/>
    <x v="3"/>
    <s v="Brazil"/>
    <x v="64"/>
    <n v="0"/>
  </r>
  <r>
    <s v="INCREMENTAL"/>
    <s v="Media"/>
    <m/>
    <m/>
    <m/>
    <m/>
    <x v="20"/>
    <x v="0"/>
    <s v="Brazil"/>
    <x v="64"/>
    <n v="3.1313741829964798"/>
  </r>
  <r>
    <s v="INCREMENTAL"/>
    <s v="Media"/>
    <m/>
    <m/>
    <m/>
    <m/>
    <x v="20"/>
    <x v="1"/>
    <s v="Brazil"/>
    <x v="64"/>
    <n v="3.5719797738078198"/>
  </r>
  <r>
    <s v="INCREMENTAL"/>
    <s v="Media"/>
    <m/>
    <m/>
    <m/>
    <m/>
    <x v="20"/>
    <x v="2"/>
    <s v="Brazil"/>
    <x v="64"/>
    <n v="3.3463041247370602"/>
  </r>
  <r>
    <s v="INCREMENTAL"/>
    <s v="Media"/>
    <m/>
    <m/>
    <m/>
    <m/>
    <x v="20"/>
    <x v="3"/>
    <s v="Brazil"/>
    <x v="64"/>
    <n v="3.2960491717006999"/>
  </r>
  <r>
    <s v="INCREMENTAL"/>
    <s v="Media"/>
    <m/>
    <m/>
    <m/>
    <m/>
    <x v="21"/>
    <x v="0"/>
    <s v="Brazil"/>
    <x v="64"/>
    <n v="0"/>
  </r>
  <r>
    <s v="INCREMENTAL"/>
    <s v="Media"/>
    <m/>
    <m/>
    <m/>
    <m/>
    <x v="21"/>
    <x v="1"/>
    <s v="Brazil"/>
    <x v="64"/>
    <n v="0"/>
  </r>
  <r>
    <s v="INCREMENTAL"/>
    <s v="Media"/>
    <m/>
    <m/>
    <m/>
    <m/>
    <x v="21"/>
    <x v="2"/>
    <s v="Brazil"/>
    <x v="64"/>
    <n v="0"/>
  </r>
  <r>
    <s v="INCREMENTAL"/>
    <s v="Media"/>
    <m/>
    <m/>
    <m/>
    <m/>
    <x v="21"/>
    <x v="3"/>
    <s v="Brazil"/>
    <x v="64"/>
    <n v="0"/>
  </r>
  <r>
    <s v="INCREMENTAL"/>
    <s v="Media"/>
    <m/>
    <m/>
    <m/>
    <m/>
    <x v="22"/>
    <x v="0"/>
    <s v="Brazil"/>
    <x v="64"/>
    <n v="523.85605552444599"/>
  </r>
  <r>
    <s v="INCREMENTAL"/>
    <s v="Media"/>
    <m/>
    <m/>
    <m/>
    <m/>
    <x v="22"/>
    <x v="1"/>
    <s v="Brazil"/>
    <x v="64"/>
    <n v="198.660978390043"/>
  </r>
  <r>
    <s v="INCREMENTAL"/>
    <s v="Media"/>
    <m/>
    <m/>
    <m/>
    <m/>
    <x v="22"/>
    <x v="2"/>
    <s v="Brazil"/>
    <x v="64"/>
    <n v="188.64360665607401"/>
  </r>
  <r>
    <s v="INCREMENTAL"/>
    <s v="Media"/>
    <m/>
    <m/>
    <m/>
    <m/>
    <x v="22"/>
    <x v="3"/>
    <s v="Brazil"/>
    <x v="64"/>
    <n v="283.96199482303598"/>
  </r>
  <r>
    <s v="INCREMENTAL"/>
    <s v="Media"/>
    <m/>
    <m/>
    <m/>
    <m/>
    <x v="23"/>
    <x v="0"/>
    <s v="Brazil"/>
    <x v="64"/>
    <n v="0"/>
  </r>
  <r>
    <s v="INCREMENTAL"/>
    <s v="Media"/>
    <m/>
    <m/>
    <m/>
    <m/>
    <x v="23"/>
    <x v="1"/>
    <s v="Brazil"/>
    <x v="64"/>
    <n v="3.2255807138570399E-3"/>
  </r>
  <r>
    <s v="INCREMENTAL"/>
    <s v="Media"/>
    <m/>
    <m/>
    <m/>
    <m/>
    <x v="23"/>
    <x v="2"/>
    <s v="Brazil"/>
    <x v="64"/>
    <n v="0"/>
  </r>
  <r>
    <s v="INCREMENTAL"/>
    <s v="Media"/>
    <m/>
    <m/>
    <m/>
    <m/>
    <x v="23"/>
    <x v="3"/>
    <s v="Brazil"/>
    <x v="64"/>
    <n v="0"/>
  </r>
  <r>
    <s v="INCREMENTAL"/>
    <s v="Media"/>
    <m/>
    <m/>
    <m/>
    <m/>
    <x v="24"/>
    <x v="0"/>
    <s v="Brazil"/>
    <x v="64"/>
    <n v="0"/>
  </r>
  <r>
    <s v="INCREMENTAL"/>
    <s v="Media"/>
    <m/>
    <m/>
    <m/>
    <m/>
    <x v="24"/>
    <x v="1"/>
    <s v="Brazil"/>
    <x v="64"/>
    <n v="2.9620963050706699"/>
  </r>
  <r>
    <s v="INCREMENTAL"/>
    <s v="Media"/>
    <m/>
    <m/>
    <m/>
    <m/>
    <x v="24"/>
    <x v="2"/>
    <s v="Brazil"/>
    <x v="64"/>
    <n v="0"/>
  </r>
  <r>
    <s v="INCREMENTAL"/>
    <s v="Media"/>
    <m/>
    <m/>
    <m/>
    <m/>
    <x v="24"/>
    <x v="3"/>
    <s v="Brazil"/>
    <x v="64"/>
    <n v="0"/>
  </r>
  <r>
    <s v="BASE"/>
    <s v="BaseLine"/>
    <m/>
    <m/>
    <m/>
    <m/>
    <x v="25"/>
    <x v="0"/>
    <s v="Brazil"/>
    <x v="64"/>
    <n v="0"/>
  </r>
  <r>
    <s v="BASE"/>
    <s v="BaseLine"/>
    <m/>
    <m/>
    <m/>
    <m/>
    <x v="25"/>
    <x v="1"/>
    <s v="Brazil"/>
    <x v="64"/>
    <n v="0"/>
  </r>
  <r>
    <s v="BASE"/>
    <s v="BaseLine"/>
    <m/>
    <m/>
    <m/>
    <m/>
    <x v="25"/>
    <x v="2"/>
    <s v="Brazil"/>
    <x v="64"/>
    <n v="0"/>
  </r>
  <r>
    <s v="BASE"/>
    <s v="BaseLine"/>
    <m/>
    <m/>
    <m/>
    <m/>
    <x v="25"/>
    <x v="3"/>
    <s v="Brazil"/>
    <x v="64"/>
    <n v="0"/>
  </r>
  <r>
    <s v="BASE"/>
    <s v="BaseLine"/>
    <m/>
    <m/>
    <m/>
    <m/>
    <x v="26"/>
    <x v="0"/>
    <s v="Brazil"/>
    <x v="64"/>
    <n v="0"/>
  </r>
  <r>
    <s v="BASE"/>
    <s v="BaseLine"/>
    <m/>
    <m/>
    <m/>
    <m/>
    <x v="26"/>
    <x v="1"/>
    <s v="Brazil"/>
    <x v="64"/>
    <n v="1874.28404741032"/>
  </r>
  <r>
    <s v="BASE"/>
    <s v="BaseLine"/>
    <m/>
    <m/>
    <m/>
    <m/>
    <x v="26"/>
    <x v="2"/>
    <s v="Brazil"/>
    <x v="64"/>
    <n v="0"/>
  </r>
  <r>
    <s v="BASE"/>
    <s v="BaseLine"/>
    <m/>
    <m/>
    <m/>
    <m/>
    <x v="26"/>
    <x v="3"/>
    <s v="Brazil"/>
    <x v="64"/>
    <n v="0"/>
  </r>
  <r>
    <s v="INCREMENTAL"/>
    <s v="Media"/>
    <m/>
    <m/>
    <m/>
    <m/>
    <x v="27"/>
    <x v="0"/>
    <s v="Brazil"/>
    <x v="64"/>
    <n v="0"/>
  </r>
  <r>
    <s v="INCREMENTAL"/>
    <s v="Media"/>
    <m/>
    <m/>
    <m/>
    <m/>
    <x v="27"/>
    <x v="1"/>
    <s v="Brazil"/>
    <x v="64"/>
    <n v="0"/>
  </r>
  <r>
    <s v="INCREMENTAL"/>
    <s v="Media"/>
    <m/>
    <m/>
    <m/>
    <m/>
    <x v="27"/>
    <x v="2"/>
    <s v="Brazil"/>
    <x v="64"/>
    <n v="0"/>
  </r>
  <r>
    <s v="INCREMENTAL"/>
    <s v="Media"/>
    <m/>
    <m/>
    <m/>
    <m/>
    <x v="27"/>
    <x v="3"/>
    <s v="Brazil"/>
    <x v="64"/>
    <n v="0"/>
  </r>
  <r>
    <s v="INCREMENTAL"/>
    <s v="Media"/>
    <m/>
    <m/>
    <m/>
    <m/>
    <x v="28"/>
    <x v="0"/>
    <s v="Brazil"/>
    <x v="64"/>
    <n v="0"/>
  </r>
  <r>
    <s v="INCREMENTAL"/>
    <s v="Media"/>
    <m/>
    <m/>
    <m/>
    <m/>
    <x v="28"/>
    <x v="1"/>
    <s v="Brazil"/>
    <x v="64"/>
    <n v="0"/>
  </r>
  <r>
    <s v="INCREMENTAL"/>
    <s v="Media"/>
    <m/>
    <m/>
    <m/>
    <m/>
    <x v="28"/>
    <x v="2"/>
    <s v="Brazil"/>
    <x v="64"/>
    <n v="0"/>
  </r>
  <r>
    <s v="INCREMENTAL"/>
    <s v="Media"/>
    <m/>
    <m/>
    <m/>
    <m/>
    <x v="28"/>
    <x v="3"/>
    <s v="Brazil"/>
    <x v="64"/>
    <n v="0"/>
  </r>
  <r>
    <s v="BASE"/>
    <s v="BaseLine"/>
    <m/>
    <m/>
    <m/>
    <m/>
    <x v="29"/>
    <x v="0"/>
    <s v="Brazil"/>
    <x v="64"/>
    <n v="0"/>
  </r>
  <r>
    <s v="BASE"/>
    <s v="BaseLine"/>
    <m/>
    <m/>
    <m/>
    <m/>
    <x v="29"/>
    <x v="1"/>
    <s v="Brazil"/>
    <x v="64"/>
    <n v="1013.26526550047"/>
  </r>
  <r>
    <s v="BASE"/>
    <s v="BaseLine"/>
    <m/>
    <m/>
    <m/>
    <m/>
    <x v="29"/>
    <x v="2"/>
    <s v="Brazil"/>
    <x v="64"/>
    <n v="0"/>
  </r>
  <r>
    <s v="BASE"/>
    <s v="BaseLine"/>
    <m/>
    <m/>
    <m/>
    <m/>
    <x v="29"/>
    <x v="3"/>
    <s v="Brazil"/>
    <x v="64"/>
    <n v="0"/>
  </r>
  <r>
    <s v="BASE"/>
    <s v="BaseLine"/>
    <m/>
    <m/>
    <m/>
    <m/>
    <x v="30"/>
    <x v="0"/>
    <s v="Brazil"/>
    <x v="64"/>
    <n v="0"/>
  </r>
  <r>
    <s v="BASE"/>
    <s v="BaseLine"/>
    <m/>
    <m/>
    <m/>
    <m/>
    <x v="30"/>
    <x v="1"/>
    <s v="Brazil"/>
    <x v="64"/>
    <n v="587.82824077611303"/>
  </r>
  <r>
    <s v="BASE"/>
    <s v="BaseLine"/>
    <m/>
    <m/>
    <m/>
    <m/>
    <x v="30"/>
    <x v="2"/>
    <s v="Brazil"/>
    <x v="64"/>
    <n v="0"/>
  </r>
  <r>
    <s v="BASE"/>
    <s v="BaseLine"/>
    <m/>
    <m/>
    <m/>
    <m/>
    <x v="30"/>
    <x v="3"/>
    <s v="Brazil"/>
    <x v="64"/>
    <n v="0"/>
  </r>
  <r>
    <s v="INCREMENTAL"/>
    <s v="Media"/>
    <m/>
    <m/>
    <m/>
    <m/>
    <x v="31"/>
    <x v="0"/>
    <s v="Brazil"/>
    <x v="64"/>
    <n v="0"/>
  </r>
  <r>
    <s v="INCREMENTAL"/>
    <s v="Media"/>
    <m/>
    <m/>
    <m/>
    <m/>
    <x v="31"/>
    <x v="1"/>
    <s v="Brazil"/>
    <x v="64"/>
    <n v="4.2884739582587601"/>
  </r>
  <r>
    <s v="INCREMENTAL"/>
    <s v="Media"/>
    <m/>
    <m/>
    <m/>
    <m/>
    <x v="31"/>
    <x v="2"/>
    <s v="Brazil"/>
    <x v="64"/>
    <n v="0"/>
  </r>
  <r>
    <s v="INCREMENTAL"/>
    <s v="Media"/>
    <m/>
    <m/>
    <m/>
    <m/>
    <x v="31"/>
    <x v="3"/>
    <s v="Brazil"/>
    <x v="64"/>
    <n v="0"/>
  </r>
  <r>
    <m/>
    <m/>
    <m/>
    <m/>
    <m/>
    <m/>
    <x v="32"/>
    <x v="0"/>
    <s v="Brazil"/>
    <x v="64"/>
    <n v="1288.8368238743701"/>
  </r>
  <r>
    <m/>
    <m/>
    <m/>
    <m/>
    <m/>
    <m/>
    <x v="32"/>
    <x v="1"/>
    <s v="Brazil"/>
    <x v="64"/>
    <n v="943.82215052234096"/>
  </r>
  <r>
    <m/>
    <m/>
    <m/>
    <m/>
    <m/>
    <m/>
    <x v="32"/>
    <x v="2"/>
    <s v="Brazil"/>
    <x v="64"/>
    <n v="1761.1350863528301"/>
  </r>
  <r>
    <m/>
    <m/>
    <m/>
    <m/>
    <m/>
    <m/>
    <x v="32"/>
    <x v="3"/>
    <s v="Brazil"/>
    <x v="64"/>
    <n v="932.29799996955103"/>
  </r>
  <r>
    <s v="BASE"/>
    <s v="BaseLine"/>
    <m/>
    <m/>
    <m/>
    <m/>
    <x v="33"/>
    <x v="0"/>
    <s v="Brazil"/>
    <x v="64"/>
    <n v="-241.965550853293"/>
  </r>
  <r>
    <s v="BASE"/>
    <s v="BaseLine"/>
    <m/>
    <m/>
    <m/>
    <m/>
    <x v="33"/>
    <x v="1"/>
    <s v="Brazil"/>
    <x v="64"/>
    <n v="-658.661279872112"/>
  </r>
  <r>
    <s v="BASE"/>
    <s v="BaseLine"/>
    <m/>
    <m/>
    <m/>
    <m/>
    <x v="33"/>
    <x v="2"/>
    <s v="Brazil"/>
    <x v="64"/>
    <n v="-328.83119143194199"/>
  </r>
  <r>
    <s v="BASE"/>
    <s v="BaseLine"/>
    <m/>
    <m/>
    <m/>
    <m/>
    <x v="33"/>
    <x v="3"/>
    <s v="Brazil"/>
    <x v="64"/>
    <n v="-205.38401837862301"/>
  </r>
  <r>
    <s v="BASE"/>
    <s v="BaseLine"/>
    <m/>
    <m/>
    <m/>
    <m/>
    <x v="34"/>
    <x v="0"/>
    <s v="Brazil"/>
    <x v="64"/>
    <n v="0"/>
  </r>
  <r>
    <s v="BASE"/>
    <s v="BaseLine"/>
    <m/>
    <m/>
    <m/>
    <m/>
    <x v="34"/>
    <x v="1"/>
    <s v="Brazil"/>
    <x v="64"/>
    <n v="0"/>
  </r>
  <r>
    <s v="BASE"/>
    <s v="BaseLine"/>
    <m/>
    <m/>
    <m/>
    <m/>
    <x v="34"/>
    <x v="2"/>
    <s v="Brazil"/>
    <x v="64"/>
    <n v="0"/>
  </r>
  <r>
    <s v="BASE"/>
    <s v="BaseLine"/>
    <m/>
    <m/>
    <m/>
    <m/>
    <x v="34"/>
    <x v="3"/>
    <s v="Brazil"/>
    <x v="64"/>
    <n v="0"/>
  </r>
  <r>
    <s v="BASE"/>
    <s v="BaseLine"/>
    <s v="NY"/>
    <m/>
    <m/>
    <m/>
    <x v="35"/>
    <x v="0"/>
    <s v="Brazil"/>
    <x v="64"/>
    <n v="0"/>
  </r>
  <r>
    <s v="BASE"/>
    <s v="BaseLine"/>
    <s v="NY"/>
    <m/>
    <m/>
    <m/>
    <x v="35"/>
    <x v="1"/>
    <s v="Brazil"/>
    <x v="64"/>
    <n v="0"/>
  </r>
  <r>
    <s v="BASE"/>
    <s v="BaseLine"/>
    <s v="NY"/>
    <m/>
    <m/>
    <m/>
    <x v="35"/>
    <x v="2"/>
    <s v="Brazil"/>
    <x v="64"/>
    <n v="0"/>
  </r>
  <r>
    <s v="BASE"/>
    <s v="BaseLine"/>
    <s v="NY"/>
    <m/>
    <m/>
    <m/>
    <x v="35"/>
    <x v="3"/>
    <s v="Brazil"/>
    <x v="64"/>
    <n v="0"/>
  </r>
  <r>
    <s v="BASE"/>
    <s v="BaseLine"/>
    <s v="PL_Dummy"/>
    <m/>
    <m/>
    <m/>
    <x v="36"/>
    <x v="0"/>
    <s v="Brazil"/>
    <x v="64"/>
    <n v="0"/>
  </r>
  <r>
    <s v="BASE"/>
    <s v="BaseLine"/>
    <s v="PL_Dummy"/>
    <m/>
    <m/>
    <m/>
    <x v="36"/>
    <x v="1"/>
    <s v="Brazil"/>
    <x v="64"/>
    <n v="0"/>
  </r>
  <r>
    <s v="BASE"/>
    <s v="BaseLine"/>
    <s v="PL_Dummy"/>
    <m/>
    <m/>
    <m/>
    <x v="36"/>
    <x v="2"/>
    <s v="Brazil"/>
    <x v="64"/>
    <n v="0"/>
  </r>
  <r>
    <s v="BASE"/>
    <s v="BaseLine"/>
    <s v="PL_Dummy"/>
    <m/>
    <m/>
    <m/>
    <x v="36"/>
    <x v="3"/>
    <s v="Brazil"/>
    <x v="64"/>
    <n v="0"/>
  </r>
  <r>
    <s v="BASE"/>
    <s v="BaseLine"/>
    <s v="PL_Dummy"/>
    <m/>
    <m/>
    <m/>
    <x v="37"/>
    <x v="0"/>
    <s v="Brazil"/>
    <x v="64"/>
    <n v="0"/>
  </r>
  <r>
    <s v="BASE"/>
    <s v="BaseLine"/>
    <s v="PL_Dummy"/>
    <m/>
    <m/>
    <m/>
    <x v="37"/>
    <x v="1"/>
    <s v="Brazil"/>
    <x v="64"/>
    <n v="0"/>
  </r>
  <r>
    <s v="BASE"/>
    <s v="BaseLine"/>
    <s v="PL_Dummy"/>
    <m/>
    <m/>
    <m/>
    <x v="37"/>
    <x v="2"/>
    <s v="Brazil"/>
    <x v="64"/>
    <n v="0"/>
  </r>
  <r>
    <s v="BASE"/>
    <s v="BaseLine"/>
    <s v="PL_Dummy"/>
    <m/>
    <m/>
    <m/>
    <x v="37"/>
    <x v="3"/>
    <s v="Brazil"/>
    <x v="64"/>
    <n v="0"/>
  </r>
  <r>
    <s v="BASE"/>
    <s v="BaseLine"/>
    <m/>
    <m/>
    <m/>
    <m/>
    <x v="38"/>
    <x v="0"/>
    <s v="Brazil"/>
    <x v="64"/>
    <n v="0"/>
  </r>
  <r>
    <s v="BASE"/>
    <s v="BaseLine"/>
    <m/>
    <m/>
    <m/>
    <m/>
    <x v="38"/>
    <x v="1"/>
    <s v="Brazil"/>
    <x v="64"/>
    <n v="0"/>
  </r>
  <r>
    <s v="BASE"/>
    <s v="BaseLine"/>
    <m/>
    <m/>
    <m/>
    <m/>
    <x v="38"/>
    <x v="2"/>
    <s v="Brazil"/>
    <x v="64"/>
    <n v="0"/>
  </r>
  <r>
    <s v="BASE"/>
    <s v="BaseLine"/>
    <m/>
    <m/>
    <m/>
    <m/>
    <x v="38"/>
    <x v="3"/>
    <s v="Brazil"/>
    <x v="64"/>
    <n v="0"/>
  </r>
  <r>
    <s v="BASE"/>
    <s v="BaseLine"/>
    <m/>
    <m/>
    <m/>
    <m/>
    <x v="39"/>
    <x v="0"/>
    <s v="Brazil"/>
    <x v="64"/>
    <n v="0"/>
  </r>
  <r>
    <s v="BASE"/>
    <s v="BaseLine"/>
    <m/>
    <m/>
    <m/>
    <m/>
    <x v="39"/>
    <x v="1"/>
    <s v="Brazil"/>
    <x v="64"/>
    <n v="0"/>
  </r>
  <r>
    <s v="BASE"/>
    <s v="BaseLine"/>
    <m/>
    <m/>
    <m/>
    <m/>
    <x v="39"/>
    <x v="2"/>
    <s v="Brazil"/>
    <x v="64"/>
    <n v="0"/>
  </r>
  <r>
    <s v="BASE"/>
    <s v="BaseLine"/>
    <m/>
    <m/>
    <m/>
    <m/>
    <x v="39"/>
    <x v="3"/>
    <s v="Brazil"/>
    <x v="64"/>
    <n v="0"/>
  </r>
  <r>
    <s v="BASE"/>
    <s v="BaseLine"/>
    <s v="PL_Dummy"/>
    <m/>
    <m/>
    <m/>
    <x v="40"/>
    <x v="0"/>
    <s v="Brazil"/>
    <x v="64"/>
    <n v="0"/>
  </r>
  <r>
    <s v="BASE"/>
    <s v="BaseLine"/>
    <s v="PL_Dummy"/>
    <m/>
    <m/>
    <m/>
    <x v="40"/>
    <x v="1"/>
    <s v="Brazil"/>
    <x v="64"/>
    <n v="0"/>
  </r>
  <r>
    <s v="BASE"/>
    <s v="BaseLine"/>
    <s v="PL_Dummy"/>
    <m/>
    <m/>
    <m/>
    <x v="40"/>
    <x v="2"/>
    <s v="Brazil"/>
    <x v="64"/>
    <n v="0"/>
  </r>
  <r>
    <s v="BASE"/>
    <s v="BaseLine"/>
    <s v="PL_Dummy"/>
    <m/>
    <m/>
    <m/>
    <x v="40"/>
    <x v="3"/>
    <s v="Brazil"/>
    <x v="64"/>
    <n v="0"/>
  </r>
  <r>
    <s v="BASE"/>
    <s v="BaseLine"/>
    <m/>
    <m/>
    <m/>
    <m/>
    <x v="41"/>
    <x v="0"/>
    <s v="Brazil"/>
    <x v="64"/>
    <n v="0"/>
  </r>
  <r>
    <s v="BASE"/>
    <s v="BaseLine"/>
    <m/>
    <m/>
    <m/>
    <m/>
    <x v="41"/>
    <x v="1"/>
    <s v="Brazil"/>
    <x v="64"/>
    <n v="0"/>
  </r>
  <r>
    <s v="BASE"/>
    <s v="BaseLine"/>
    <m/>
    <m/>
    <m/>
    <m/>
    <x v="41"/>
    <x v="2"/>
    <s v="Brazil"/>
    <x v="64"/>
    <n v="2454.7645149885502"/>
  </r>
  <r>
    <s v="BASE"/>
    <s v="BaseLine"/>
    <m/>
    <m/>
    <m/>
    <m/>
    <x v="41"/>
    <x v="3"/>
    <s v="Brazil"/>
    <x v="64"/>
    <n v="0"/>
  </r>
  <r>
    <s v="BASE"/>
    <s v="BaseLine"/>
    <m/>
    <m/>
    <m/>
    <m/>
    <x v="42"/>
    <x v="0"/>
    <s v="Brazil"/>
    <x v="64"/>
    <n v="0"/>
  </r>
  <r>
    <s v="BASE"/>
    <s v="BaseLine"/>
    <m/>
    <m/>
    <m/>
    <m/>
    <x v="42"/>
    <x v="1"/>
    <s v="Brazil"/>
    <x v="64"/>
    <n v="0"/>
  </r>
  <r>
    <s v="BASE"/>
    <s v="BaseLine"/>
    <m/>
    <m/>
    <m/>
    <m/>
    <x v="42"/>
    <x v="2"/>
    <s v="Brazil"/>
    <x v="64"/>
    <n v="0"/>
  </r>
  <r>
    <s v="BASE"/>
    <s v="BaseLine"/>
    <m/>
    <m/>
    <m/>
    <m/>
    <x v="42"/>
    <x v="3"/>
    <s v="Brazil"/>
    <x v="64"/>
    <n v="0"/>
  </r>
  <r>
    <s v="BASE"/>
    <s v="BaseLine"/>
    <m/>
    <m/>
    <m/>
    <m/>
    <x v="43"/>
    <x v="0"/>
    <s v="Brazil"/>
    <x v="64"/>
    <n v="0"/>
  </r>
  <r>
    <s v="BASE"/>
    <s v="BaseLine"/>
    <m/>
    <m/>
    <m/>
    <m/>
    <x v="43"/>
    <x v="1"/>
    <s v="Brazil"/>
    <x v="64"/>
    <n v="0"/>
  </r>
  <r>
    <s v="BASE"/>
    <s v="BaseLine"/>
    <m/>
    <m/>
    <m/>
    <m/>
    <x v="43"/>
    <x v="2"/>
    <s v="Brazil"/>
    <x v="64"/>
    <n v="3957.68156029697"/>
  </r>
  <r>
    <s v="BASE"/>
    <s v="BaseLine"/>
    <m/>
    <m/>
    <m/>
    <m/>
    <x v="43"/>
    <x v="3"/>
    <s v="Brazil"/>
    <x v="64"/>
    <n v="0"/>
  </r>
  <r>
    <s v="INCREMENTAL"/>
    <s v="Media"/>
    <m/>
    <m/>
    <m/>
    <m/>
    <x v="44"/>
    <x v="0"/>
    <s v="Brazil"/>
    <x v="64"/>
    <n v="0"/>
  </r>
  <r>
    <s v="INCREMENTAL"/>
    <s v="Media"/>
    <m/>
    <m/>
    <m/>
    <m/>
    <x v="44"/>
    <x v="1"/>
    <s v="Brazil"/>
    <x v="64"/>
    <n v="0"/>
  </r>
  <r>
    <s v="INCREMENTAL"/>
    <s v="Media"/>
    <m/>
    <m/>
    <m/>
    <m/>
    <x v="44"/>
    <x v="2"/>
    <s v="Brazil"/>
    <x v="64"/>
    <n v="0"/>
  </r>
  <r>
    <s v="INCREMENTAL"/>
    <s v="Media"/>
    <m/>
    <m/>
    <m/>
    <m/>
    <x v="44"/>
    <x v="3"/>
    <s v="Brazil"/>
    <x v="64"/>
    <n v="0"/>
  </r>
  <r>
    <s v="INCREMENTAL"/>
    <s v="Media"/>
    <m/>
    <m/>
    <m/>
    <m/>
    <x v="45"/>
    <x v="0"/>
    <s v="Brazil"/>
    <x v="64"/>
    <n v="0"/>
  </r>
  <r>
    <s v="INCREMENTAL"/>
    <s v="Media"/>
    <m/>
    <m/>
    <m/>
    <m/>
    <x v="45"/>
    <x v="1"/>
    <s v="Brazil"/>
    <x v="64"/>
    <n v="0"/>
  </r>
  <r>
    <s v="INCREMENTAL"/>
    <s v="Media"/>
    <m/>
    <m/>
    <m/>
    <m/>
    <x v="45"/>
    <x v="2"/>
    <s v="Brazil"/>
    <x v="64"/>
    <n v="0"/>
  </r>
  <r>
    <s v="INCREMENTAL"/>
    <s v="Media"/>
    <m/>
    <m/>
    <m/>
    <m/>
    <x v="45"/>
    <x v="3"/>
    <s v="Brazil"/>
    <x v="64"/>
    <n v="0"/>
  </r>
  <r>
    <s v="BASE"/>
    <s v="BaseLine"/>
    <m/>
    <m/>
    <m/>
    <m/>
    <x v="46"/>
    <x v="0"/>
    <s v="Brazil"/>
    <x v="64"/>
    <n v="0"/>
  </r>
  <r>
    <s v="BASE"/>
    <s v="BaseLine"/>
    <m/>
    <m/>
    <m/>
    <m/>
    <x v="46"/>
    <x v="1"/>
    <s v="Brazil"/>
    <x v="64"/>
    <n v="0"/>
  </r>
  <r>
    <s v="BASE"/>
    <s v="BaseLine"/>
    <m/>
    <m/>
    <m/>
    <m/>
    <x v="46"/>
    <x v="2"/>
    <s v="Brazil"/>
    <x v="64"/>
    <n v="0"/>
  </r>
  <r>
    <s v="BASE"/>
    <s v="BaseLine"/>
    <m/>
    <m/>
    <m/>
    <m/>
    <x v="46"/>
    <x v="3"/>
    <s v="Brazil"/>
    <x v="64"/>
    <n v="0"/>
  </r>
  <r>
    <s v="INCREMENTAL"/>
    <s v="Media"/>
    <m/>
    <m/>
    <m/>
    <m/>
    <x v="47"/>
    <x v="0"/>
    <s v="Brazil"/>
    <x v="64"/>
    <n v="0"/>
  </r>
  <r>
    <s v="INCREMENTAL"/>
    <s v="Media"/>
    <m/>
    <m/>
    <m/>
    <m/>
    <x v="47"/>
    <x v="1"/>
    <s v="Brazil"/>
    <x v="64"/>
    <n v="0"/>
  </r>
  <r>
    <s v="INCREMENTAL"/>
    <s v="Media"/>
    <m/>
    <m/>
    <m/>
    <m/>
    <x v="47"/>
    <x v="2"/>
    <s v="Brazil"/>
    <x v="64"/>
    <n v="0"/>
  </r>
  <r>
    <s v="INCREMENTAL"/>
    <s v="Media"/>
    <m/>
    <m/>
    <m/>
    <m/>
    <x v="47"/>
    <x v="3"/>
    <s v="Brazil"/>
    <x v="64"/>
    <n v="0"/>
  </r>
  <r>
    <s v="INCREMENTAL"/>
    <s v="Media"/>
    <m/>
    <m/>
    <m/>
    <m/>
    <x v="48"/>
    <x v="0"/>
    <s v="Brazil"/>
    <x v="64"/>
    <n v="0"/>
  </r>
  <r>
    <s v="INCREMENTAL"/>
    <s v="Media"/>
    <m/>
    <m/>
    <m/>
    <m/>
    <x v="48"/>
    <x v="1"/>
    <s v="Brazil"/>
    <x v="64"/>
    <n v="0"/>
  </r>
  <r>
    <s v="INCREMENTAL"/>
    <s v="Media"/>
    <m/>
    <m/>
    <m/>
    <m/>
    <x v="48"/>
    <x v="2"/>
    <s v="Brazil"/>
    <x v="64"/>
    <n v="0"/>
  </r>
  <r>
    <s v="INCREMENTAL"/>
    <s v="Media"/>
    <m/>
    <m/>
    <m/>
    <m/>
    <x v="48"/>
    <x v="3"/>
    <s v="Brazil"/>
    <x v="64"/>
    <n v="0"/>
  </r>
  <r>
    <s v="INCREMENTAL"/>
    <s v="Media"/>
    <m/>
    <m/>
    <m/>
    <m/>
    <x v="49"/>
    <x v="0"/>
    <s v="Brazil"/>
    <x v="64"/>
    <n v="0"/>
  </r>
  <r>
    <s v="INCREMENTAL"/>
    <s v="Media"/>
    <m/>
    <m/>
    <m/>
    <m/>
    <x v="49"/>
    <x v="1"/>
    <s v="Brazil"/>
    <x v="64"/>
    <n v="0"/>
  </r>
  <r>
    <s v="INCREMENTAL"/>
    <s v="Media"/>
    <m/>
    <m/>
    <m/>
    <m/>
    <x v="49"/>
    <x v="2"/>
    <s v="Brazil"/>
    <x v="64"/>
    <n v="0"/>
  </r>
  <r>
    <s v="INCREMENTAL"/>
    <s v="Media"/>
    <m/>
    <m/>
    <m/>
    <m/>
    <x v="49"/>
    <x v="3"/>
    <s v="Brazil"/>
    <x v="64"/>
    <n v="0"/>
  </r>
  <r>
    <s v="BASE"/>
    <s v="BaseLine"/>
    <m/>
    <m/>
    <m/>
    <m/>
    <x v="50"/>
    <x v="0"/>
    <s v="Brazil"/>
    <x v="64"/>
    <n v="0"/>
  </r>
  <r>
    <s v="BASE"/>
    <s v="BaseLine"/>
    <m/>
    <m/>
    <m/>
    <m/>
    <x v="50"/>
    <x v="1"/>
    <s v="Brazil"/>
    <x v="64"/>
    <n v="0"/>
  </r>
  <r>
    <s v="BASE"/>
    <s v="BaseLine"/>
    <m/>
    <m/>
    <m/>
    <m/>
    <x v="50"/>
    <x v="2"/>
    <s v="Brazil"/>
    <x v="64"/>
    <n v="0"/>
  </r>
  <r>
    <s v="BASE"/>
    <s v="BaseLine"/>
    <m/>
    <m/>
    <m/>
    <m/>
    <x v="50"/>
    <x v="3"/>
    <s v="Brazil"/>
    <x v="64"/>
    <n v="123.67691704231601"/>
  </r>
  <r>
    <s v="BASE"/>
    <s v="BaseLine"/>
    <m/>
    <m/>
    <m/>
    <m/>
    <x v="51"/>
    <x v="0"/>
    <s v="Brazil"/>
    <x v="64"/>
    <n v="0"/>
  </r>
  <r>
    <s v="BASE"/>
    <s v="BaseLine"/>
    <m/>
    <m/>
    <m/>
    <m/>
    <x v="51"/>
    <x v="1"/>
    <s v="Brazil"/>
    <x v="64"/>
    <n v="0"/>
  </r>
  <r>
    <s v="BASE"/>
    <s v="BaseLine"/>
    <m/>
    <m/>
    <m/>
    <m/>
    <x v="51"/>
    <x v="2"/>
    <s v="Brazil"/>
    <x v="64"/>
    <n v="0"/>
  </r>
  <r>
    <s v="BASE"/>
    <s v="BaseLine"/>
    <m/>
    <m/>
    <m/>
    <m/>
    <x v="51"/>
    <x v="3"/>
    <s v="Brazil"/>
    <x v="64"/>
    <n v="1858.2666360281801"/>
  </r>
  <r>
    <s v="INCREMENTAL"/>
    <s v="Media"/>
    <m/>
    <m/>
    <m/>
    <m/>
    <x v="52"/>
    <x v="0"/>
    <s v="Brazil"/>
    <x v="64"/>
    <n v="0"/>
  </r>
  <r>
    <s v="INCREMENTAL"/>
    <s v="Media"/>
    <m/>
    <m/>
    <m/>
    <m/>
    <x v="52"/>
    <x v="1"/>
    <s v="Brazil"/>
    <x v="64"/>
    <n v="0"/>
  </r>
  <r>
    <s v="INCREMENTAL"/>
    <s v="Media"/>
    <m/>
    <m/>
    <m/>
    <m/>
    <x v="52"/>
    <x v="2"/>
    <s v="Brazil"/>
    <x v="64"/>
    <n v="0"/>
  </r>
  <r>
    <s v="INCREMENTAL"/>
    <s v="Media"/>
    <m/>
    <m/>
    <m/>
    <m/>
    <x v="52"/>
    <x v="3"/>
    <s v="Brazil"/>
    <x v="64"/>
    <n v="0"/>
  </r>
  <r>
    <s v="BASE"/>
    <s v="BaseLine"/>
    <m/>
    <m/>
    <m/>
    <m/>
    <x v="53"/>
    <x v="0"/>
    <s v="Brazil"/>
    <x v="64"/>
    <n v="-106.896217564167"/>
  </r>
  <r>
    <s v="BASE"/>
    <s v="BaseLine"/>
    <m/>
    <m/>
    <m/>
    <m/>
    <x v="53"/>
    <x v="1"/>
    <s v="Brazil"/>
    <x v="64"/>
    <n v="-78.280676091196398"/>
  </r>
  <r>
    <s v="BASE"/>
    <s v="BaseLine"/>
    <m/>
    <m/>
    <m/>
    <m/>
    <x v="53"/>
    <x v="2"/>
    <s v="Brazil"/>
    <x v="64"/>
    <n v="-146.06866894502201"/>
  </r>
  <r>
    <s v="BASE"/>
    <s v="BaseLine"/>
    <m/>
    <m/>
    <m/>
    <m/>
    <x v="53"/>
    <x v="3"/>
    <s v="Brazil"/>
    <x v="64"/>
    <n v="-77.324862227164999"/>
  </r>
  <r>
    <s v="BASE"/>
    <s v="BaseLine"/>
    <m/>
    <m/>
    <m/>
    <m/>
    <x v="54"/>
    <x v="0"/>
    <s v="Brazil"/>
    <x v="64"/>
    <n v="-512.27642989138599"/>
  </r>
  <r>
    <s v="BASE"/>
    <s v="BaseLine"/>
    <m/>
    <m/>
    <m/>
    <m/>
    <x v="54"/>
    <x v="1"/>
    <s v="Brazil"/>
    <x v="64"/>
    <n v="-2556.9732553656099"/>
  </r>
  <r>
    <s v="BASE"/>
    <s v="BaseLine"/>
    <m/>
    <m/>
    <m/>
    <m/>
    <x v="54"/>
    <x v="2"/>
    <s v="Brazil"/>
    <x v="64"/>
    <n v="-2775.1568222679198"/>
  </r>
  <r>
    <s v="BASE"/>
    <s v="BaseLine"/>
    <m/>
    <m/>
    <m/>
    <m/>
    <x v="54"/>
    <x v="3"/>
    <s v="Brazil"/>
    <x v="64"/>
    <n v="-494.70062206485301"/>
  </r>
  <r>
    <s v="INCREMENTAL"/>
    <s v="Media"/>
    <m/>
    <m/>
    <m/>
    <m/>
    <x v="0"/>
    <x v="0"/>
    <s v="Brazil"/>
    <x v="65"/>
    <n v="0"/>
  </r>
  <r>
    <s v="INCREMENTAL"/>
    <s v="Media"/>
    <m/>
    <m/>
    <m/>
    <m/>
    <x v="0"/>
    <x v="1"/>
    <s v="Brazil"/>
    <x v="65"/>
    <n v="0"/>
  </r>
  <r>
    <s v="INCREMENTAL"/>
    <s v="Media"/>
    <m/>
    <m/>
    <m/>
    <m/>
    <x v="0"/>
    <x v="2"/>
    <s v="Brazil"/>
    <x v="65"/>
    <n v="0"/>
  </r>
  <r>
    <s v="INCREMENTAL"/>
    <s v="Media"/>
    <m/>
    <m/>
    <m/>
    <m/>
    <x v="0"/>
    <x v="3"/>
    <s v="Brazil"/>
    <x v="65"/>
    <n v="0"/>
  </r>
  <r>
    <s v="INCREMENTAL"/>
    <s v="Media"/>
    <m/>
    <m/>
    <m/>
    <m/>
    <x v="1"/>
    <x v="0"/>
    <s v="Brazil"/>
    <x v="65"/>
    <n v="0"/>
  </r>
  <r>
    <s v="INCREMENTAL"/>
    <s v="Media"/>
    <m/>
    <m/>
    <m/>
    <m/>
    <x v="1"/>
    <x v="1"/>
    <s v="Brazil"/>
    <x v="65"/>
    <n v="0"/>
  </r>
  <r>
    <s v="INCREMENTAL"/>
    <s v="Media"/>
    <m/>
    <m/>
    <m/>
    <m/>
    <x v="1"/>
    <x v="2"/>
    <s v="Brazil"/>
    <x v="65"/>
    <n v="0"/>
  </r>
  <r>
    <s v="INCREMENTAL"/>
    <s v="Media"/>
    <m/>
    <m/>
    <m/>
    <m/>
    <x v="1"/>
    <x v="3"/>
    <s v="Brazil"/>
    <x v="65"/>
    <n v="0"/>
  </r>
  <r>
    <s v="INCREMENTAL"/>
    <s v="Media"/>
    <m/>
    <m/>
    <m/>
    <m/>
    <x v="2"/>
    <x v="0"/>
    <s v="Brazil"/>
    <x v="65"/>
    <n v="0"/>
  </r>
  <r>
    <s v="INCREMENTAL"/>
    <s v="Media"/>
    <m/>
    <m/>
    <m/>
    <m/>
    <x v="2"/>
    <x v="1"/>
    <s v="Brazil"/>
    <x v="65"/>
    <n v="0"/>
  </r>
  <r>
    <s v="INCREMENTAL"/>
    <s v="Media"/>
    <m/>
    <m/>
    <m/>
    <m/>
    <x v="2"/>
    <x v="2"/>
    <s v="Brazil"/>
    <x v="65"/>
    <n v="0"/>
  </r>
  <r>
    <s v="INCREMENTAL"/>
    <s v="Media"/>
    <m/>
    <m/>
    <m/>
    <m/>
    <x v="2"/>
    <x v="3"/>
    <s v="Brazil"/>
    <x v="65"/>
    <n v="0"/>
  </r>
  <r>
    <s v="BASE"/>
    <s v="BaseLine"/>
    <m/>
    <m/>
    <m/>
    <m/>
    <x v="3"/>
    <x v="0"/>
    <s v="Brazil"/>
    <x v="65"/>
    <n v="1001.35797701936"/>
  </r>
  <r>
    <s v="BASE"/>
    <s v="BaseLine"/>
    <m/>
    <m/>
    <m/>
    <m/>
    <x v="3"/>
    <x v="1"/>
    <s v="Brazil"/>
    <x v="65"/>
    <n v="0"/>
  </r>
  <r>
    <s v="BASE"/>
    <s v="BaseLine"/>
    <m/>
    <m/>
    <m/>
    <m/>
    <x v="3"/>
    <x v="2"/>
    <s v="Brazil"/>
    <x v="65"/>
    <n v="0"/>
  </r>
  <r>
    <s v="BASE"/>
    <s v="BaseLine"/>
    <m/>
    <m/>
    <m/>
    <m/>
    <x v="3"/>
    <x v="3"/>
    <s v="Brazil"/>
    <x v="65"/>
    <n v="0"/>
  </r>
  <r>
    <s v="BASE"/>
    <s v="BaseLine"/>
    <m/>
    <m/>
    <m/>
    <m/>
    <x v="4"/>
    <x v="0"/>
    <s v="Brazil"/>
    <x v="65"/>
    <n v="0"/>
  </r>
  <r>
    <s v="BASE"/>
    <s v="BaseLine"/>
    <m/>
    <m/>
    <m/>
    <m/>
    <x v="4"/>
    <x v="1"/>
    <s v="Brazil"/>
    <x v="65"/>
    <n v="0"/>
  </r>
  <r>
    <s v="BASE"/>
    <s v="BaseLine"/>
    <m/>
    <m/>
    <m/>
    <m/>
    <x v="4"/>
    <x v="2"/>
    <s v="Brazil"/>
    <x v="65"/>
    <n v="0"/>
  </r>
  <r>
    <s v="BASE"/>
    <s v="BaseLine"/>
    <m/>
    <m/>
    <m/>
    <m/>
    <x v="4"/>
    <x v="3"/>
    <s v="Brazil"/>
    <x v="65"/>
    <n v="0"/>
  </r>
  <r>
    <s v="BASE"/>
    <s v="BaseLine"/>
    <m/>
    <m/>
    <m/>
    <m/>
    <x v="5"/>
    <x v="0"/>
    <s v="Brazil"/>
    <x v="65"/>
    <n v="0"/>
  </r>
  <r>
    <s v="BASE"/>
    <s v="BaseLine"/>
    <m/>
    <m/>
    <m/>
    <m/>
    <x v="5"/>
    <x v="1"/>
    <s v="Brazil"/>
    <x v="65"/>
    <n v="0"/>
  </r>
  <r>
    <s v="BASE"/>
    <s v="BaseLine"/>
    <m/>
    <m/>
    <m/>
    <m/>
    <x v="5"/>
    <x v="2"/>
    <s v="Brazil"/>
    <x v="65"/>
    <n v="0"/>
  </r>
  <r>
    <s v="BASE"/>
    <s v="BaseLine"/>
    <m/>
    <m/>
    <m/>
    <m/>
    <x v="5"/>
    <x v="3"/>
    <s v="Brazil"/>
    <x v="65"/>
    <n v="0"/>
  </r>
  <r>
    <s v="BASE"/>
    <s v="BaseLine"/>
    <m/>
    <m/>
    <m/>
    <m/>
    <x v="6"/>
    <x v="0"/>
    <s v="Brazil"/>
    <x v="65"/>
    <n v="0"/>
  </r>
  <r>
    <s v="BASE"/>
    <s v="BaseLine"/>
    <m/>
    <m/>
    <m/>
    <m/>
    <x v="6"/>
    <x v="1"/>
    <s v="Brazil"/>
    <x v="65"/>
    <n v="0"/>
  </r>
  <r>
    <s v="BASE"/>
    <s v="BaseLine"/>
    <m/>
    <m/>
    <m/>
    <m/>
    <x v="6"/>
    <x v="2"/>
    <s v="Brazil"/>
    <x v="65"/>
    <n v="0"/>
  </r>
  <r>
    <s v="BASE"/>
    <s v="BaseLine"/>
    <m/>
    <m/>
    <m/>
    <m/>
    <x v="6"/>
    <x v="3"/>
    <s v="Brazil"/>
    <x v="65"/>
    <n v="0"/>
  </r>
  <r>
    <s v="BASE"/>
    <s v="BaseLine"/>
    <m/>
    <m/>
    <m/>
    <m/>
    <x v="7"/>
    <x v="0"/>
    <s v="Brazil"/>
    <x v="65"/>
    <n v="0"/>
  </r>
  <r>
    <s v="BASE"/>
    <s v="BaseLine"/>
    <m/>
    <m/>
    <m/>
    <m/>
    <x v="7"/>
    <x v="1"/>
    <s v="Brazil"/>
    <x v="65"/>
    <n v="0"/>
  </r>
  <r>
    <s v="BASE"/>
    <s v="BaseLine"/>
    <m/>
    <m/>
    <m/>
    <m/>
    <x v="7"/>
    <x v="2"/>
    <s v="Brazil"/>
    <x v="65"/>
    <n v="0"/>
  </r>
  <r>
    <s v="BASE"/>
    <s v="BaseLine"/>
    <m/>
    <m/>
    <m/>
    <m/>
    <x v="7"/>
    <x v="3"/>
    <s v="Brazil"/>
    <x v="65"/>
    <n v="0"/>
  </r>
  <r>
    <s v="BASE"/>
    <s v="BaseLine"/>
    <m/>
    <m/>
    <m/>
    <m/>
    <x v="8"/>
    <x v="0"/>
    <s v="Brazil"/>
    <x v="65"/>
    <n v="1665.76334906024"/>
  </r>
  <r>
    <s v="BASE"/>
    <s v="BaseLine"/>
    <m/>
    <m/>
    <m/>
    <m/>
    <x v="8"/>
    <x v="1"/>
    <s v="Brazil"/>
    <x v="65"/>
    <n v="0"/>
  </r>
  <r>
    <s v="BASE"/>
    <s v="BaseLine"/>
    <m/>
    <m/>
    <m/>
    <m/>
    <x v="8"/>
    <x v="2"/>
    <s v="Brazil"/>
    <x v="65"/>
    <n v="0"/>
  </r>
  <r>
    <s v="BASE"/>
    <s v="BaseLine"/>
    <m/>
    <m/>
    <m/>
    <m/>
    <x v="8"/>
    <x v="3"/>
    <s v="Brazil"/>
    <x v="65"/>
    <n v="0"/>
  </r>
  <r>
    <s v="INCREMENTAL"/>
    <s v="Media"/>
    <m/>
    <m/>
    <m/>
    <m/>
    <x v="9"/>
    <x v="0"/>
    <s v="Brazil"/>
    <x v="65"/>
    <n v="0"/>
  </r>
  <r>
    <s v="INCREMENTAL"/>
    <s v="Media"/>
    <m/>
    <m/>
    <m/>
    <m/>
    <x v="9"/>
    <x v="1"/>
    <s v="Brazil"/>
    <x v="65"/>
    <n v="0"/>
  </r>
  <r>
    <s v="INCREMENTAL"/>
    <s v="Media"/>
    <m/>
    <m/>
    <m/>
    <m/>
    <x v="9"/>
    <x v="2"/>
    <s v="Brazil"/>
    <x v="65"/>
    <n v="0"/>
  </r>
  <r>
    <s v="INCREMENTAL"/>
    <s v="Media"/>
    <m/>
    <m/>
    <m/>
    <m/>
    <x v="9"/>
    <x v="3"/>
    <s v="Brazil"/>
    <x v="65"/>
    <n v="0"/>
  </r>
  <r>
    <s v="BASE"/>
    <s v="Price"/>
    <m/>
    <m/>
    <m/>
    <m/>
    <x v="10"/>
    <x v="0"/>
    <s v="Brazil"/>
    <x v="65"/>
    <n v="0"/>
  </r>
  <r>
    <s v="BASE"/>
    <s v="Price"/>
    <m/>
    <m/>
    <m/>
    <m/>
    <x v="10"/>
    <x v="1"/>
    <s v="Brazil"/>
    <x v="65"/>
    <n v="0"/>
  </r>
  <r>
    <s v="BASE"/>
    <s v="Price"/>
    <m/>
    <m/>
    <m/>
    <m/>
    <x v="10"/>
    <x v="2"/>
    <s v="Brazil"/>
    <x v="65"/>
    <n v="0"/>
  </r>
  <r>
    <s v="BASE"/>
    <s v="Price"/>
    <m/>
    <m/>
    <m/>
    <m/>
    <x v="10"/>
    <x v="3"/>
    <s v="Brazil"/>
    <x v="65"/>
    <n v="0"/>
  </r>
  <r>
    <s v="BASE"/>
    <s v="Price"/>
    <m/>
    <m/>
    <m/>
    <m/>
    <x v="11"/>
    <x v="0"/>
    <s v="Brazil"/>
    <x v="65"/>
    <n v="-1009.76601967543"/>
  </r>
  <r>
    <s v="BASE"/>
    <s v="Price"/>
    <m/>
    <m/>
    <m/>
    <m/>
    <x v="11"/>
    <x v="1"/>
    <s v="Brazil"/>
    <x v="65"/>
    <n v="0"/>
  </r>
  <r>
    <s v="BASE"/>
    <s v="Price"/>
    <m/>
    <m/>
    <m/>
    <m/>
    <x v="11"/>
    <x v="2"/>
    <s v="Brazil"/>
    <x v="65"/>
    <n v="0"/>
  </r>
  <r>
    <s v="BASE"/>
    <s v="Price"/>
    <m/>
    <m/>
    <m/>
    <m/>
    <x v="11"/>
    <x v="3"/>
    <s v="Brazil"/>
    <x v="65"/>
    <n v="-1141.6201931375899"/>
  </r>
  <r>
    <s v="BASE"/>
    <s v="BaseLine"/>
    <m/>
    <m/>
    <m/>
    <m/>
    <x v="12"/>
    <x v="0"/>
    <s v="Brazil"/>
    <x v="65"/>
    <n v="368.45797883231"/>
  </r>
  <r>
    <s v="BASE"/>
    <s v="BaseLine"/>
    <m/>
    <m/>
    <m/>
    <m/>
    <x v="12"/>
    <x v="1"/>
    <s v="Brazil"/>
    <x v="65"/>
    <n v="664.24050452598601"/>
  </r>
  <r>
    <s v="BASE"/>
    <s v="BaseLine"/>
    <m/>
    <m/>
    <m/>
    <m/>
    <x v="12"/>
    <x v="2"/>
    <s v="Brazil"/>
    <x v="65"/>
    <n v="814.32506526490499"/>
  </r>
  <r>
    <s v="BASE"/>
    <s v="BaseLine"/>
    <m/>
    <m/>
    <m/>
    <m/>
    <x v="12"/>
    <x v="3"/>
    <s v="Brazil"/>
    <x v="65"/>
    <n v="21.568289504489201"/>
  </r>
  <r>
    <s v="INCREMENTAL"/>
    <s v="Media"/>
    <m/>
    <m/>
    <m/>
    <m/>
    <x v="13"/>
    <x v="0"/>
    <s v="Brazil"/>
    <x v="65"/>
    <n v="0"/>
  </r>
  <r>
    <s v="INCREMENTAL"/>
    <s v="Media"/>
    <m/>
    <m/>
    <m/>
    <m/>
    <x v="13"/>
    <x v="1"/>
    <s v="Brazil"/>
    <x v="65"/>
    <n v="0"/>
  </r>
  <r>
    <s v="INCREMENTAL"/>
    <s v="Media"/>
    <m/>
    <m/>
    <m/>
    <m/>
    <x v="13"/>
    <x v="2"/>
    <s v="Brazil"/>
    <x v="65"/>
    <n v="0"/>
  </r>
  <r>
    <s v="INCREMENTAL"/>
    <s v="Media"/>
    <m/>
    <m/>
    <m/>
    <m/>
    <x v="13"/>
    <x v="3"/>
    <s v="Brazil"/>
    <x v="65"/>
    <n v="0"/>
  </r>
  <r>
    <s v="INCREMENTAL"/>
    <s v="Media"/>
    <m/>
    <m/>
    <m/>
    <m/>
    <x v="14"/>
    <x v="0"/>
    <s v="Brazil"/>
    <x v="65"/>
    <n v="386.31570879661399"/>
  </r>
  <r>
    <s v="INCREMENTAL"/>
    <s v="Media"/>
    <m/>
    <m/>
    <m/>
    <m/>
    <x v="14"/>
    <x v="1"/>
    <s v="Brazil"/>
    <x v="65"/>
    <n v="480.93182760992499"/>
  </r>
  <r>
    <s v="INCREMENTAL"/>
    <s v="Media"/>
    <m/>
    <m/>
    <m/>
    <m/>
    <x v="14"/>
    <x v="2"/>
    <s v="Brazil"/>
    <x v="65"/>
    <n v="397.940684516197"/>
  </r>
  <r>
    <s v="INCREMENTAL"/>
    <s v="Media"/>
    <m/>
    <m/>
    <m/>
    <m/>
    <x v="14"/>
    <x v="3"/>
    <s v="Brazil"/>
    <x v="65"/>
    <n v="285.89502603565597"/>
  </r>
  <r>
    <s v="INCREMENTAL"/>
    <s v="Media"/>
    <m/>
    <m/>
    <m/>
    <m/>
    <x v="15"/>
    <x v="0"/>
    <s v="Brazil"/>
    <x v="65"/>
    <n v="0"/>
  </r>
  <r>
    <s v="INCREMENTAL"/>
    <s v="Media"/>
    <m/>
    <m/>
    <m/>
    <m/>
    <x v="15"/>
    <x v="1"/>
    <s v="Brazil"/>
    <x v="65"/>
    <n v="0"/>
  </r>
  <r>
    <s v="INCREMENTAL"/>
    <s v="Media"/>
    <m/>
    <m/>
    <m/>
    <m/>
    <x v="15"/>
    <x v="2"/>
    <s v="Brazil"/>
    <x v="65"/>
    <n v="0"/>
  </r>
  <r>
    <s v="INCREMENTAL"/>
    <s v="Media"/>
    <m/>
    <m/>
    <m/>
    <m/>
    <x v="15"/>
    <x v="3"/>
    <s v="Brazil"/>
    <x v="65"/>
    <n v="0"/>
  </r>
  <r>
    <s v="INCREMENTAL"/>
    <s v="Media"/>
    <m/>
    <m/>
    <m/>
    <m/>
    <x v="16"/>
    <x v="0"/>
    <s v="Brazil"/>
    <x v="65"/>
    <n v="64.661917629156306"/>
  </r>
  <r>
    <s v="INCREMENTAL"/>
    <s v="Media"/>
    <m/>
    <m/>
    <m/>
    <m/>
    <x v="16"/>
    <x v="1"/>
    <s v="Brazil"/>
    <x v="65"/>
    <n v="50.7347332638764"/>
  </r>
  <r>
    <s v="INCREMENTAL"/>
    <s v="Media"/>
    <m/>
    <m/>
    <m/>
    <m/>
    <x v="16"/>
    <x v="2"/>
    <s v="Brazil"/>
    <x v="65"/>
    <n v="47.334327527478301"/>
  </r>
  <r>
    <s v="INCREMENTAL"/>
    <s v="Media"/>
    <m/>
    <m/>
    <m/>
    <m/>
    <x v="16"/>
    <x v="3"/>
    <s v="Brazil"/>
    <x v="65"/>
    <n v="43.989946629019499"/>
  </r>
  <r>
    <s v="INCREMENTAL"/>
    <s v="Media"/>
    <m/>
    <m/>
    <m/>
    <m/>
    <x v="17"/>
    <x v="0"/>
    <s v="Brazil"/>
    <x v="65"/>
    <n v="0"/>
  </r>
  <r>
    <s v="INCREMENTAL"/>
    <s v="Media"/>
    <m/>
    <m/>
    <m/>
    <m/>
    <x v="17"/>
    <x v="1"/>
    <s v="Brazil"/>
    <x v="65"/>
    <n v="0"/>
  </r>
  <r>
    <s v="INCREMENTAL"/>
    <s v="Media"/>
    <m/>
    <m/>
    <m/>
    <m/>
    <x v="17"/>
    <x v="2"/>
    <s v="Brazil"/>
    <x v="65"/>
    <n v="0"/>
  </r>
  <r>
    <s v="INCREMENTAL"/>
    <s v="Media"/>
    <m/>
    <m/>
    <m/>
    <m/>
    <x v="17"/>
    <x v="3"/>
    <s v="Brazil"/>
    <x v="65"/>
    <n v="0"/>
  </r>
  <r>
    <s v="INCREMENTAL"/>
    <s v="Media"/>
    <m/>
    <m/>
    <m/>
    <m/>
    <x v="18"/>
    <x v="0"/>
    <s v="Brazil"/>
    <x v="65"/>
    <n v="1771.7456705116599"/>
  </r>
  <r>
    <s v="INCREMENTAL"/>
    <s v="Media"/>
    <m/>
    <m/>
    <m/>
    <m/>
    <x v="18"/>
    <x v="1"/>
    <s v="Brazil"/>
    <x v="65"/>
    <n v="824.99725763600395"/>
  </r>
  <r>
    <s v="INCREMENTAL"/>
    <s v="Media"/>
    <m/>
    <m/>
    <m/>
    <m/>
    <x v="18"/>
    <x v="2"/>
    <s v="Brazil"/>
    <x v="65"/>
    <n v="630.38419027320003"/>
  </r>
  <r>
    <s v="INCREMENTAL"/>
    <s v="Media"/>
    <m/>
    <m/>
    <m/>
    <m/>
    <x v="18"/>
    <x v="3"/>
    <s v="Brazil"/>
    <x v="65"/>
    <n v="961.78962123869405"/>
  </r>
  <r>
    <s v="INCREMENTAL"/>
    <s v="Media"/>
    <m/>
    <m/>
    <m/>
    <m/>
    <x v="19"/>
    <x v="0"/>
    <s v="Brazil"/>
    <x v="65"/>
    <n v="0"/>
  </r>
  <r>
    <s v="INCREMENTAL"/>
    <s v="Media"/>
    <m/>
    <m/>
    <m/>
    <m/>
    <x v="19"/>
    <x v="1"/>
    <s v="Brazil"/>
    <x v="65"/>
    <n v="0"/>
  </r>
  <r>
    <s v="INCREMENTAL"/>
    <s v="Media"/>
    <m/>
    <m/>
    <m/>
    <m/>
    <x v="19"/>
    <x v="2"/>
    <s v="Brazil"/>
    <x v="65"/>
    <n v="0"/>
  </r>
  <r>
    <s v="INCREMENTAL"/>
    <s v="Media"/>
    <m/>
    <m/>
    <m/>
    <m/>
    <x v="19"/>
    <x v="3"/>
    <s v="Brazil"/>
    <x v="65"/>
    <n v="0"/>
  </r>
  <r>
    <s v="INCREMENTAL"/>
    <s v="Media"/>
    <m/>
    <m/>
    <m/>
    <m/>
    <x v="20"/>
    <x v="0"/>
    <s v="Brazil"/>
    <x v="65"/>
    <n v="3.3938653346307599"/>
  </r>
  <r>
    <s v="INCREMENTAL"/>
    <s v="Media"/>
    <m/>
    <m/>
    <m/>
    <m/>
    <x v="20"/>
    <x v="1"/>
    <s v="Brazil"/>
    <x v="65"/>
    <n v="3.8714052112187902"/>
  </r>
  <r>
    <s v="INCREMENTAL"/>
    <s v="Media"/>
    <m/>
    <m/>
    <m/>
    <m/>
    <x v="20"/>
    <x v="2"/>
    <s v="Brazil"/>
    <x v="65"/>
    <n v="3.62681203343426"/>
  </r>
  <r>
    <s v="INCREMENTAL"/>
    <s v="Media"/>
    <m/>
    <m/>
    <m/>
    <m/>
    <x v="20"/>
    <x v="3"/>
    <s v="Brazil"/>
    <x v="65"/>
    <n v="3.5723443994064499"/>
  </r>
  <r>
    <s v="INCREMENTAL"/>
    <s v="Media"/>
    <m/>
    <m/>
    <m/>
    <m/>
    <x v="21"/>
    <x v="0"/>
    <s v="Brazil"/>
    <x v="65"/>
    <n v="0"/>
  </r>
  <r>
    <s v="INCREMENTAL"/>
    <s v="Media"/>
    <m/>
    <m/>
    <m/>
    <m/>
    <x v="21"/>
    <x v="1"/>
    <s v="Brazil"/>
    <x v="65"/>
    <n v="0"/>
  </r>
  <r>
    <s v="INCREMENTAL"/>
    <s v="Media"/>
    <m/>
    <m/>
    <m/>
    <m/>
    <x v="21"/>
    <x v="2"/>
    <s v="Brazil"/>
    <x v="65"/>
    <n v="0"/>
  </r>
  <r>
    <s v="INCREMENTAL"/>
    <s v="Media"/>
    <m/>
    <m/>
    <m/>
    <m/>
    <x v="21"/>
    <x v="3"/>
    <s v="Brazil"/>
    <x v="65"/>
    <n v="0"/>
  </r>
  <r>
    <s v="INCREMENTAL"/>
    <s v="Media"/>
    <m/>
    <m/>
    <m/>
    <m/>
    <x v="22"/>
    <x v="0"/>
    <s v="Brazil"/>
    <x v="65"/>
    <n v="958.93195159819595"/>
  </r>
  <r>
    <s v="INCREMENTAL"/>
    <s v="Media"/>
    <m/>
    <m/>
    <m/>
    <m/>
    <x v="22"/>
    <x v="1"/>
    <s v="Brazil"/>
    <x v="65"/>
    <n v="363.65401851326101"/>
  </r>
  <r>
    <s v="INCREMENTAL"/>
    <s v="Media"/>
    <m/>
    <m/>
    <m/>
    <m/>
    <x v="22"/>
    <x v="2"/>
    <s v="Brazil"/>
    <x v="65"/>
    <n v="345.31696251202402"/>
  </r>
  <r>
    <s v="INCREMENTAL"/>
    <s v="Media"/>
    <m/>
    <m/>
    <m/>
    <m/>
    <x v="22"/>
    <x v="3"/>
    <s v="Brazil"/>
    <x v="65"/>
    <n v="519.79971788770195"/>
  </r>
  <r>
    <s v="INCREMENTAL"/>
    <s v="Media"/>
    <m/>
    <m/>
    <m/>
    <m/>
    <x v="23"/>
    <x v="0"/>
    <s v="Brazil"/>
    <x v="65"/>
    <n v="0"/>
  </r>
  <r>
    <s v="INCREMENTAL"/>
    <s v="Media"/>
    <m/>
    <m/>
    <m/>
    <m/>
    <x v="23"/>
    <x v="1"/>
    <s v="Brazil"/>
    <x v="65"/>
    <n v="9.0027458624647207E-3"/>
  </r>
  <r>
    <s v="INCREMENTAL"/>
    <s v="Media"/>
    <m/>
    <m/>
    <m/>
    <m/>
    <x v="23"/>
    <x v="2"/>
    <s v="Brazil"/>
    <x v="65"/>
    <n v="0"/>
  </r>
  <r>
    <s v="INCREMENTAL"/>
    <s v="Media"/>
    <m/>
    <m/>
    <m/>
    <m/>
    <x v="23"/>
    <x v="3"/>
    <s v="Brazil"/>
    <x v="65"/>
    <n v="0"/>
  </r>
  <r>
    <s v="INCREMENTAL"/>
    <s v="Media"/>
    <m/>
    <m/>
    <m/>
    <m/>
    <x v="24"/>
    <x v="0"/>
    <s v="Brazil"/>
    <x v="65"/>
    <n v="0"/>
  </r>
  <r>
    <s v="INCREMENTAL"/>
    <s v="Media"/>
    <m/>
    <m/>
    <m/>
    <m/>
    <x v="24"/>
    <x v="1"/>
    <s v="Brazil"/>
    <x v="65"/>
    <n v="3.0536833025640902"/>
  </r>
  <r>
    <s v="INCREMENTAL"/>
    <s v="Media"/>
    <m/>
    <m/>
    <m/>
    <m/>
    <x v="24"/>
    <x v="2"/>
    <s v="Brazil"/>
    <x v="65"/>
    <n v="0"/>
  </r>
  <r>
    <s v="INCREMENTAL"/>
    <s v="Media"/>
    <m/>
    <m/>
    <m/>
    <m/>
    <x v="24"/>
    <x v="3"/>
    <s v="Brazil"/>
    <x v="65"/>
    <n v="0"/>
  </r>
  <r>
    <s v="BASE"/>
    <s v="BaseLine"/>
    <m/>
    <m/>
    <m/>
    <m/>
    <x v="25"/>
    <x v="0"/>
    <s v="Brazil"/>
    <x v="65"/>
    <n v="0"/>
  </r>
  <r>
    <s v="BASE"/>
    <s v="BaseLine"/>
    <m/>
    <m/>
    <m/>
    <m/>
    <x v="25"/>
    <x v="1"/>
    <s v="Brazil"/>
    <x v="65"/>
    <n v="0"/>
  </r>
  <r>
    <s v="BASE"/>
    <s v="BaseLine"/>
    <m/>
    <m/>
    <m/>
    <m/>
    <x v="25"/>
    <x v="2"/>
    <s v="Brazil"/>
    <x v="65"/>
    <n v="0"/>
  </r>
  <r>
    <s v="BASE"/>
    <s v="BaseLine"/>
    <m/>
    <m/>
    <m/>
    <m/>
    <x v="25"/>
    <x v="3"/>
    <s v="Brazil"/>
    <x v="65"/>
    <n v="0"/>
  </r>
  <r>
    <s v="BASE"/>
    <s v="BaseLine"/>
    <m/>
    <m/>
    <m/>
    <m/>
    <x v="26"/>
    <x v="0"/>
    <s v="Brazil"/>
    <x v="65"/>
    <n v="0"/>
  </r>
  <r>
    <s v="BASE"/>
    <s v="BaseLine"/>
    <m/>
    <m/>
    <m/>
    <m/>
    <x v="26"/>
    <x v="1"/>
    <s v="Brazil"/>
    <x v="65"/>
    <n v="2332.4423701106198"/>
  </r>
  <r>
    <s v="BASE"/>
    <s v="BaseLine"/>
    <m/>
    <m/>
    <m/>
    <m/>
    <x v="26"/>
    <x v="2"/>
    <s v="Brazil"/>
    <x v="65"/>
    <n v="0"/>
  </r>
  <r>
    <s v="BASE"/>
    <s v="BaseLine"/>
    <m/>
    <m/>
    <m/>
    <m/>
    <x v="26"/>
    <x v="3"/>
    <s v="Brazil"/>
    <x v="65"/>
    <n v="0"/>
  </r>
  <r>
    <s v="INCREMENTAL"/>
    <s v="Media"/>
    <m/>
    <m/>
    <m/>
    <m/>
    <x v="27"/>
    <x v="0"/>
    <s v="Brazil"/>
    <x v="65"/>
    <n v="0"/>
  </r>
  <r>
    <s v="INCREMENTAL"/>
    <s v="Media"/>
    <m/>
    <m/>
    <m/>
    <m/>
    <x v="27"/>
    <x v="1"/>
    <s v="Brazil"/>
    <x v="65"/>
    <n v="0"/>
  </r>
  <r>
    <s v="INCREMENTAL"/>
    <s v="Media"/>
    <m/>
    <m/>
    <m/>
    <m/>
    <x v="27"/>
    <x v="2"/>
    <s v="Brazil"/>
    <x v="65"/>
    <n v="0"/>
  </r>
  <r>
    <s v="INCREMENTAL"/>
    <s v="Media"/>
    <m/>
    <m/>
    <m/>
    <m/>
    <x v="27"/>
    <x v="3"/>
    <s v="Brazil"/>
    <x v="65"/>
    <n v="0"/>
  </r>
  <r>
    <s v="INCREMENTAL"/>
    <s v="Media"/>
    <m/>
    <m/>
    <m/>
    <m/>
    <x v="28"/>
    <x v="0"/>
    <s v="Brazil"/>
    <x v="65"/>
    <n v="0"/>
  </r>
  <r>
    <s v="INCREMENTAL"/>
    <s v="Media"/>
    <m/>
    <m/>
    <m/>
    <m/>
    <x v="28"/>
    <x v="1"/>
    <s v="Brazil"/>
    <x v="65"/>
    <n v="0"/>
  </r>
  <r>
    <s v="INCREMENTAL"/>
    <s v="Media"/>
    <m/>
    <m/>
    <m/>
    <m/>
    <x v="28"/>
    <x v="2"/>
    <s v="Brazil"/>
    <x v="65"/>
    <n v="0"/>
  </r>
  <r>
    <s v="INCREMENTAL"/>
    <s v="Media"/>
    <m/>
    <m/>
    <m/>
    <m/>
    <x v="28"/>
    <x v="3"/>
    <s v="Brazil"/>
    <x v="65"/>
    <n v="0"/>
  </r>
  <r>
    <s v="BASE"/>
    <s v="BaseLine"/>
    <m/>
    <m/>
    <m/>
    <m/>
    <x v="29"/>
    <x v="0"/>
    <s v="Brazil"/>
    <x v="65"/>
    <n v="0"/>
  </r>
  <r>
    <s v="BASE"/>
    <s v="BaseLine"/>
    <m/>
    <m/>
    <m/>
    <m/>
    <x v="29"/>
    <x v="1"/>
    <s v="Brazil"/>
    <x v="65"/>
    <n v="1045.8361837986499"/>
  </r>
  <r>
    <s v="BASE"/>
    <s v="BaseLine"/>
    <m/>
    <m/>
    <m/>
    <m/>
    <x v="29"/>
    <x v="2"/>
    <s v="Brazil"/>
    <x v="65"/>
    <n v="0"/>
  </r>
  <r>
    <s v="BASE"/>
    <s v="BaseLine"/>
    <m/>
    <m/>
    <m/>
    <m/>
    <x v="29"/>
    <x v="3"/>
    <s v="Brazil"/>
    <x v="65"/>
    <n v="0"/>
  </r>
  <r>
    <s v="BASE"/>
    <s v="BaseLine"/>
    <m/>
    <m/>
    <m/>
    <m/>
    <x v="30"/>
    <x v="0"/>
    <s v="Brazil"/>
    <x v="65"/>
    <n v="0"/>
  </r>
  <r>
    <s v="BASE"/>
    <s v="BaseLine"/>
    <m/>
    <m/>
    <m/>
    <m/>
    <x v="30"/>
    <x v="1"/>
    <s v="Brazil"/>
    <x v="65"/>
    <n v="672.20718945208296"/>
  </r>
  <r>
    <s v="BASE"/>
    <s v="BaseLine"/>
    <m/>
    <m/>
    <m/>
    <m/>
    <x v="30"/>
    <x v="2"/>
    <s v="Brazil"/>
    <x v="65"/>
    <n v="0"/>
  </r>
  <r>
    <s v="BASE"/>
    <s v="BaseLine"/>
    <m/>
    <m/>
    <m/>
    <m/>
    <x v="30"/>
    <x v="3"/>
    <s v="Brazil"/>
    <x v="65"/>
    <n v="0"/>
  </r>
  <r>
    <s v="INCREMENTAL"/>
    <s v="Media"/>
    <m/>
    <m/>
    <m/>
    <m/>
    <x v="31"/>
    <x v="0"/>
    <s v="Brazil"/>
    <x v="65"/>
    <n v="0"/>
  </r>
  <r>
    <s v="INCREMENTAL"/>
    <s v="Media"/>
    <m/>
    <m/>
    <m/>
    <m/>
    <x v="31"/>
    <x v="1"/>
    <s v="Brazil"/>
    <x v="65"/>
    <n v="7.2127563341918997"/>
  </r>
  <r>
    <s v="INCREMENTAL"/>
    <s v="Media"/>
    <m/>
    <m/>
    <m/>
    <m/>
    <x v="31"/>
    <x v="2"/>
    <s v="Brazil"/>
    <x v="65"/>
    <n v="0"/>
  </r>
  <r>
    <s v="INCREMENTAL"/>
    <s v="Media"/>
    <m/>
    <m/>
    <m/>
    <m/>
    <x v="31"/>
    <x v="3"/>
    <s v="Brazil"/>
    <x v="65"/>
    <n v="0"/>
  </r>
  <r>
    <m/>
    <m/>
    <m/>
    <m/>
    <m/>
    <m/>
    <x v="32"/>
    <x v="0"/>
    <s v="Brazil"/>
    <x v="65"/>
    <n v="1288.8368238743701"/>
  </r>
  <r>
    <m/>
    <m/>
    <m/>
    <m/>
    <m/>
    <m/>
    <x v="32"/>
    <x v="1"/>
    <s v="Brazil"/>
    <x v="65"/>
    <n v="943.82215052234096"/>
  </r>
  <r>
    <m/>
    <m/>
    <m/>
    <m/>
    <m/>
    <m/>
    <x v="32"/>
    <x v="2"/>
    <s v="Brazil"/>
    <x v="65"/>
    <n v="1761.1350863528301"/>
  </r>
  <r>
    <m/>
    <m/>
    <m/>
    <m/>
    <m/>
    <m/>
    <x v="32"/>
    <x v="3"/>
    <s v="Brazil"/>
    <x v="65"/>
    <n v="932.29799996955103"/>
  </r>
  <r>
    <s v="BASE"/>
    <s v="BaseLine"/>
    <m/>
    <m/>
    <m/>
    <m/>
    <x v="33"/>
    <x v="0"/>
    <s v="Brazil"/>
    <x v="65"/>
    <n v="-188.46646696906001"/>
  </r>
  <r>
    <s v="BASE"/>
    <s v="BaseLine"/>
    <m/>
    <m/>
    <m/>
    <m/>
    <x v="33"/>
    <x v="1"/>
    <s v="Brazil"/>
    <x v="65"/>
    <n v="-513.02990822061895"/>
  </r>
  <r>
    <s v="BASE"/>
    <s v="BaseLine"/>
    <m/>
    <m/>
    <m/>
    <m/>
    <x v="33"/>
    <x v="2"/>
    <s v="Brazil"/>
    <x v="65"/>
    <n v="-256.12593470373901"/>
  </r>
  <r>
    <s v="BASE"/>
    <s v="BaseLine"/>
    <m/>
    <m/>
    <m/>
    <m/>
    <x v="33"/>
    <x v="3"/>
    <s v="Brazil"/>
    <x v="65"/>
    <n v="-159.97318700626499"/>
  </r>
  <r>
    <s v="BASE"/>
    <s v="BaseLine"/>
    <m/>
    <m/>
    <m/>
    <m/>
    <x v="34"/>
    <x v="0"/>
    <s v="Brazil"/>
    <x v="65"/>
    <n v="0"/>
  </r>
  <r>
    <s v="BASE"/>
    <s v="BaseLine"/>
    <m/>
    <m/>
    <m/>
    <m/>
    <x v="34"/>
    <x v="1"/>
    <s v="Brazil"/>
    <x v="65"/>
    <n v="0"/>
  </r>
  <r>
    <s v="BASE"/>
    <s v="BaseLine"/>
    <m/>
    <m/>
    <m/>
    <m/>
    <x v="34"/>
    <x v="2"/>
    <s v="Brazil"/>
    <x v="65"/>
    <n v="0"/>
  </r>
  <r>
    <s v="BASE"/>
    <s v="BaseLine"/>
    <m/>
    <m/>
    <m/>
    <m/>
    <x v="34"/>
    <x v="3"/>
    <s v="Brazil"/>
    <x v="65"/>
    <n v="0"/>
  </r>
  <r>
    <s v="BASE"/>
    <s v="BaseLine"/>
    <s v="NY"/>
    <m/>
    <m/>
    <m/>
    <x v="35"/>
    <x v="0"/>
    <s v="Brazil"/>
    <x v="65"/>
    <n v="0"/>
  </r>
  <r>
    <s v="BASE"/>
    <s v="BaseLine"/>
    <s v="NY"/>
    <m/>
    <m/>
    <m/>
    <x v="35"/>
    <x v="1"/>
    <s v="Brazil"/>
    <x v="65"/>
    <n v="0"/>
  </r>
  <r>
    <s v="BASE"/>
    <s v="BaseLine"/>
    <s v="NY"/>
    <m/>
    <m/>
    <m/>
    <x v="35"/>
    <x v="2"/>
    <s v="Brazil"/>
    <x v="65"/>
    <n v="0"/>
  </r>
  <r>
    <s v="BASE"/>
    <s v="BaseLine"/>
    <s v="NY"/>
    <m/>
    <m/>
    <m/>
    <x v="35"/>
    <x v="3"/>
    <s v="Brazil"/>
    <x v="65"/>
    <n v="0"/>
  </r>
  <r>
    <s v="BASE"/>
    <s v="BaseLine"/>
    <s v="PL_Dummy"/>
    <m/>
    <m/>
    <m/>
    <x v="36"/>
    <x v="0"/>
    <s v="Brazil"/>
    <x v="65"/>
    <n v="0"/>
  </r>
  <r>
    <s v="BASE"/>
    <s v="BaseLine"/>
    <s v="PL_Dummy"/>
    <m/>
    <m/>
    <m/>
    <x v="36"/>
    <x v="1"/>
    <s v="Brazil"/>
    <x v="65"/>
    <n v="0"/>
  </r>
  <r>
    <s v="BASE"/>
    <s v="BaseLine"/>
    <s v="PL_Dummy"/>
    <m/>
    <m/>
    <m/>
    <x v="36"/>
    <x v="2"/>
    <s v="Brazil"/>
    <x v="65"/>
    <n v="0"/>
  </r>
  <r>
    <s v="BASE"/>
    <s v="BaseLine"/>
    <s v="PL_Dummy"/>
    <m/>
    <m/>
    <m/>
    <x v="36"/>
    <x v="3"/>
    <s v="Brazil"/>
    <x v="65"/>
    <n v="0"/>
  </r>
  <r>
    <s v="BASE"/>
    <s v="BaseLine"/>
    <s v="PL_Dummy"/>
    <m/>
    <m/>
    <m/>
    <x v="37"/>
    <x v="0"/>
    <s v="Brazil"/>
    <x v="65"/>
    <n v="0"/>
  </r>
  <r>
    <s v="BASE"/>
    <s v="BaseLine"/>
    <s v="PL_Dummy"/>
    <m/>
    <m/>
    <m/>
    <x v="37"/>
    <x v="1"/>
    <s v="Brazil"/>
    <x v="65"/>
    <n v="0"/>
  </r>
  <r>
    <s v="BASE"/>
    <s v="BaseLine"/>
    <s v="PL_Dummy"/>
    <m/>
    <m/>
    <m/>
    <x v="37"/>
    <x v="2"/>
    <s v="Brazil"/>
    <x v="65"/>
    <n v="0"/>
  </r>
  <r>
    <s v="BASE"/>
    <s v="BaseLine"/>
    <s v="PL_Dummy"/>
    <m/>
    <m/>
    <m/>
    <x v="37"/>
    <x v="3"/>
    <s v="Brazil"/>
    <x v="65"/>
    <n v="0"/>
  </r>
  <r>
    <s v="BASE"/>
    <s v="BaseLine"/>
    <m/>
    <m/>
    <m/>
    <m/>
    <x v="38"/>
    <x v="0"/>
    <s v="Brazil"/>
    <x v="65"/>
    <n v="0"/>
  </r>
  <r>
    <s v="BASE"/>
    <s v="BaseLine"/>
    <m/>
    <m/>
    <m/>
    <m/>
    <x v="38"/>
    <x v="1"/>
    <s v="Brazil"/>
    <x v="65"/>
    <n v="0"/>
  </r>
  <r>
    <s v="BASE"/>
    <s v="BaseLine"/>
    <m/>
    <m/>
    <m/>
    <m/>
    <x v="38"/>
    <x v="2"/>
    <s v="Brazil"/>
    <x v="65"/>
    <n v="0"/>
  </r>
  <r>
    <s v="BASE"/>
    <s v="BaseLine"/>
    <m/>
    <m/>
    <m/>
    <m/>
    <x v="38"/>
    <x v="3"/>
    <s v="Brazil"/>
    <x v="65"/>
    <n v="0"/>
  </r>
  <r>
    <s v="BASE"/>
    <s v="BaseLine"/>
    <m/>
    <m/>
    <m/>
    <m/>
    <x v="39"/>
    <x v="0"/>
    <s v="Brazil"/>
    <x v="65"/>
    <n v="0"/>
  </r>
  <r>
    <s v="BASE"/>
    <s v="BaseLine"/>
    <m/>
    <m/>
    <m/>
    <m/>
    <x v="39"/>
    <x v="1"/>
    <s v="Brazil"/>
    <x v="65"/>
    <n v="0"/>
  </r>
  <r>
    <s v="BASE"/>
    <s v="BaseLine"/>
    <m/>
    <m/>
    <m/>
    <m/>
    <x v="39"/>
    <x v="2"/>
    <s v="Brazil"/>
    <x v="65"/>
    <n v="0"/>
  </r>
  <r>
    <s v="BASE"/>
    <s v="BaseLine"/>
    <m/>
    <m/>
    <m/>
    <m/>
    <x v="39"/>
    <x v="3"/>
    <s v="Brazil"/>
    <x v="65"/>
    <n v="0"/>
  </r>
  <r>
    <s v="BASE"/>
    <s v="BaseLine"/>
    <s v="PL_Dummy"/>
    <m/>
    <m/>
    <m/>
    <x v="40"/>
    <x v="0"/>
    <s v="Brazil"/>
    <x v="65"/>
    <n v="0"/>
  </r>
  <r>
    <s v="BASE"/>
    <s v="BaseLine"/>
    <s v="PL_Dummy"/>
    <m/>
    <m/>
    <m/>
    <x v="40"/>
    <x v="1"/>
    <s v="Brazil"/>
    <x v="65"/>
    <n v="0"/>
  </r>
  <r>
    <s v="BASE"/>
    <s v="BaseLine"/>
    <s v="PL_Dummy"/>
    <m/>
    <m/>
    <m/>
    <x v="40"/>
    <x v="2"/>
    <s v="Brazil"/>
    <x v="65"/>
    <n v="0"/>
  </r>
  <r>
    <s v="BASE"/>
    <s v="BaseLine"/>
    <s v="PL_Dummy"/>
    <m/>
    <m/>
    <m/>
    <x v="40"/>
    <x v="3"/>
    <s v="Brazil"/>
    <x v="65"/>
    <n v="0"/>
  </r>
  <r>
    <s v="BASE"/>
    <s v="BaseLine"/>
    <m/>
    <m/>
    <m/>
    <m/>
    <x v="41"/>
    <x v="0"/>
    <s v="Brazil"/>
    <x v="65"/>
    <n v="0"/>
  </r>
  <r>
    <s v="BASE"/>
    <s v="BaseLine"/>
    <m/>
    <m/>
    <m/>
    <m/>
    <x v="41"/>
    <x v="1"/>
    <s v="Brazil"/>
    <x v="65"/>
    <n v="0"/>
  </r>
  <r>
    <s v="BASE"/>
    <s v="BaseLine"/>
    <m/>
    <m/>
    <m/>
    <m/>
    <x v="41"/>
    <x v="2"/>
    <s v="Brazil"/>
    <x v="65"/>
    <n v="3019.3989456945901"/>
  </r>
  <r>
    <s v="BASE"/>
    <s v="BaseLine"/>
    <m/>
    <m/>
    <m/>
    <m/>
    <x v="41"/>
    <x v="3"/>
    <s v="Brazil"/>
    <x v="65"/>
    <n v="0"/>
  </r>
  <r>
    <s v="BASE"/>
    <s v="BaseLine"/>
    <m/>
    <m/>
    <m/>
    <m/>
    <x v="42"/>
    <x v="0"/>
    <s v="Brazil"/>
    <x v="65"/>
    <n v="0"/>
  </r>
  <r>
    <s v="BASE"/>
    <s v="BaseLine"/>
    <m/>
    <m/>
    <m/>
    <m/>
    <x v="42"/>
    <x v="1"/>
    <s v="Brazil"/>
    <x v="65"/>
    <n v="0"/>
  </r>
  <r>
    <s v="BASE"/>
    <s v="BaseLine"/>
    <m/>
    <m/>
    <m/>
    <m/>
    <x v="42"/>
    <x v="2"/>
    <s v="Brazil"/>
    <x v="65"/>
    <n v="0"/>
  </r>
  <r>
    <s v="BASE"/>
    <s v="BaseLine"/>
    <m/>
    <m/>
    <m/>
    <m/>
    <x v="42"/>
    <x v="3"/>
    <s v="Brazil"/>
    <x v="65"/>
    <n v="0"/>
  </r>
  <r>
    <s v="BASE"/>
    <s v="BaseLine"/>
    <m/>
    <m/>
    <m/>
    <m/>
    <x v="43"/>
    <x v="0"/>
    <s v="Brazil"/>
    <x v="65"/>
    <n v="0"/>
  </r>
  <r>
    <s v="BASE"/>
    <s v="BaseLine"/>
    <m/>
    <m/>
    <m/>
    <m/>
    <x v="43"/>
    <x v="1"/>
    <s v="Brazil"/>
    <x v="65"/>
    <n v="0"/>
  </r>
  <r>
    <s v="BASE"/>
    <s v="BaseLine"/>
    <m/>
    <m/>
    <m/>
    <m/>
    <x v="43"/>
    <x v="2"/>
    <s v="Brazil"/>
    <x v="65"/>
    <n v="4135.6791809735196"/>
  </r>
  <r>
    <s v="BASE"/>
    <s v="BaseLine"/>
    <m/>
    <m/>
    <m/>
    <m/>
    <x v="43"/>
    <x v="3"/>
    <s v="Brazil"/>
    <x v="65"/>
    <n v="0"/>
  </r>
  <r>
    <s v="INCREMENTAL"/>
    <s v="Media"/>
    <m/>
    <m/>
    <m/>
    <m/>
    <x v="44"/>
    <x v="0"/>
    <s v="Brazil"/>
    <x v="65"/>
    <n v="0"/>
  </r>
  <r>
    <s v="INCREMENTAL"/>
    <s v="Media"/>
    <m/>
    <m/>
    <m/>
    <m/>
    <x v="44"/>
    <x v="1"/>
    <s v="Brazil"/>
    <x v="65"/>
    <n v="0"/>
  </r>
  <r>
    <s v="INCREMENTAL"/>
    <s v="Media"/>
    <m/>
    <m/>
    <m/>
    <m/>
    <x v="44"/>
    <x v="2"/>
    <s v="Brazil"/>
    <x v="65"/>
    <n v="0"/>
  </r>
  <r>
    <s v="INCREMENTAL"/>
    <s v="Media"/>
    <m/>
    <m/>
    <m/>
    <m/>
    <x v="44"/>
    <x v="3"/>
    <s v="Brazil"/>
    <x v="65"/>
    <n v="0"/>
  </r>
  <r>
    <s v="INCREMENTAL"/>
    <s v="Media"/>
    <m/>
    <m/>
    <m/>
    <m/>
    <x v="45"/>
    <x v="0"/>
    <s v="Brazil"/>
    <x v="65"/>
    <n v="0"/>
  </r>
  <r>
    <s v="INCREMENTAL"/>
    <s v="Media"/>
    <m/>
    <m/>
    <m/>
    <m/>
    <x v="45"/>
    <x v="1"/>
    <s v="Brazil"/>
    <x v="65"/>
    <n v="0"/>
  </r>
  <r>
    <s v="INCREMENTAL"/>
    <s v="Media"/>
    <m/>
    <m/>
    <m/>
    <m/>
    <x v="45"/>
    <x v="2"/>
    <s v="Brazil"/>
    <x v="65"/>
    <n v="0"/>
  </r>
  <r>
    <s v="INCREMENTAL"/>
    <s v="Media"/>
    <m/>
    <m/>
    <m/>
    <m/>
    <x v="45"/>
    <x v="3"/>
    <s v="Brazil"/>
    <x v="65"/>
    <n v="0"/>
  </r>
  <r>
    <s v="BASE"/>
    <s v="BaseLine"/>
    <m/>
    <m/>
    <m/>
    <m/>
    <x v="46"/>
    <x v="0"/>
    <s v="Brazil"/>
    <x v="65"/>
    <n v="0"/>
  </r>
  <r>
    <s v="BASE"/>
    <s v="BaseLine"/>
    <m/>
    <m/>
    <m/>
    <m/>
    <x v="46"/>
    <x v="1"/>
    <s v="Brazil"/>
    <x v="65"/>
    <n v="0"/>
  </r>
  <r>
    <s v="BASE"/>
    <s v="BaseLine"/>
    <m/>
    <m/>
    <m/>
    <m/>
    <x v="46"/>
    <x v="2"/>
    <s v="Brazil"/>
    <x v="65"/>
    <n v="0"/>
  </r>
  <r>
    <s v="BASE"/>
    <s v="BaseLine"/>
    <m/>
    <m/>
    <m/>
    <m/>
    <x v="46"/>
    <x v="3"/>
    <s v="Brazil"/>
    <x v="65"/>
    <n v="0"/>
  </r>
  <r>
    <s v="INCREMENTAL"/>
    <s v="Media"/>
    <m/>
    <m/>
    <m/>
    <m/>
    <x v="47"/>
    <x v="0"/>
    <s v="Brazil"/>
    <x v="65"/>
    <n v="0"/>
  </r>
  <r>
    <s v="INCREMENTAL"/>
    <s v="Media"/>
    <m/>
    <m/>
    <m/>
    <m/>
    <x v="47"/>
    <x v="1"/>
    <s v="Brazil"/>
    <x v="65"/>
    <n v="0"/>
  </r>
  <r>
    <s v="INCREMENTAL"/>
    <s v="Media"/>
    <m/>
    <m/>
    <m/>
    <m/>
    <x v="47"/>
    <x v="2"/>
    <s v="Brazil"/>
    <x v="65"/>
    <n v="0"/>
  </r>
  <r>
    <s v="INCREMENTAL"/>
    <s v="Media"/>
    <m/>
    <m/>
    <m/>
    <m/>
    <x v="47"/>
    <x v="3"/>
    <s v="Brazil"/>
    <x v="65"/>
    <n v="0"/>
  </r>
  <r>
    <s v="INCREMENTAL"/>
    <s v="Media"/>
    <m/>
    <m/>
    <m/>
    <m/>
    <x v="48"/>
    <x v="0"/>
    <s v="Brazil"/>
    <x v="65"/>
    <n v="0"/>
  </r>
  <r>
    <s v="INCREMENTAL"/>
    <s v="Media"/>
    <m/>
    <m/>
    <m/>
    <m/>
    <x v="48"/>
    <x v="1"/>
    <s v="Brazil"/>
    <x v="65"/>
    <n v="0"/>
  </r>
  <r>
    <s v="INCREMENTAL"/>
    <s v="Media"/>
    <m/>
    <m/>
    <m/>
    <m/>
    <x v="48"/>
    <x v="2"/>
    <s v="Brazil"/>
    <x v="65"/>
    <n v="0"/>
  </r>
  <r>
    <s v="INCREMENTAL"/>
    <s v="Media"/>
    <m/>
    <m/>
    <m/>
    <m/>
    <x v="48"/>
    <x v="3"/>
    <s v="Brazil"/>
    <x v="65"/>
    <n v="0"/>
  </r>
  <r>
    <s v="INCREMENTAL"/>
    <s v="Media"/>
    <m/>
    <m/>
    <m/>
    <m/>
    <x v="49"/>
    <x v="0"/>
    <s v="Brazil"/>
    <x v="65"/>
    <n v="0"/>
  </r>
  <r>
    <s v="INCREMENTAL"/>
    <s v="Media"/>
    <m/>
    <m/>
    <m/>
    <m/>
    <x v="49"/>
    <x v="1"/>
    <s v="Brazil"/>
    <x v="65"/>
    <n v="0"/>
  </r>
  <r>
    <s v="INCREMENTAL"/>
    <s v="Media"/>
    <m/>
    <m/>
    <m/>
    <m/>
    <x v="49"/>
    <x v="2"/>
    <s v="Brazil"/>
    <x v="65"/>
    <n v="0"/>
  </r>
  <r>
    <s v="INCREMENTAL"/>
    <s v="Media"/>
    <m/>
    <m/>
    <m/>
    <m/>
    <x v="49"/>
    <x v="3"/>
    <s v="Brazil"/>
    <x v="65"/>
    <n v="0"/>
  </r>
  <r>
    <s v="BASE"/>
    <s v="BaseLine"/>
    <m/>
    <m/>
    <m/>
    <m/>
    <x v="50"/>
    <x v="0"/>
    <s v="Brazil"/>
    <x v="65"/>
    <n v="0"/>
  </r>
  <r>
    <s v="BASE"/>
    <s v="BaseLine"/>
    <m/>
    <m/>
    <m/>
    <m/>
    <x v="50"/>
    <x v="1"/>
    <s v="Brazil"/>
    <x v="65"/>
    <n v="0"/>
  </r>
  <r>
    <s v="BASE"/>
    <s v="BaseLine"/>
    <m/>
    <m/>
    <m/>
    <m/>
    <x v="50"/>
    <x v="2"/>
    <s v="Brazil"/>
    <x v="65"/>
    <n v="0"/>
  </r>
  <r>
    <s v="BASE"/>
    <s v="BaseLine"/>
    <m/>
    <m/>
    <m/>
    <m/>
    <x v="50"/>
    <x v="3"/>
    <s v="Brazil"/>
    <x v="65"/>
    <n v="132.88293385805301"/>
  </r>
  <r>
    <s v="BASE"/>
    <s v="BaseLine"/>
    <m/>
    <m/>
    <m/>
    <m/>
    <x v="51"/>
    <x v="0"/>
    <s v="Brazil"/>
    <x v="65"/>
    <n v="0"/>
  </r>
  <r>
    <s v="BASE"/>
    <s v="BaseLine"/>
    <m/>
    <m/>
    <m/>
    <m/>
    <x v="51"/>
    <x v="1"/>
    <s v="Brazil"/>
    <x v="65"/>
    <n v="0"/>
  </r>
  <r>
    <s v="BASE"/>
    <s v="BaseLine"/>
    <m/>
    <m/>
    <m/>
    <m/>
    <x v="51"/>
    <x v="2"/>
    <s v="Brazil"/>
    <x v="65"/>
    <n v="0"/>
  </r>
  <r>
    <s v="BASE"/>
    <s v="BaseLine"/>
    <m/>
    <m/>
    <m/>
    <m/>
    <x v="51"/>
    <x v="3"/>
    <s v="Brazil"/>
    <x v="65"/>
    <n v="3074.379969698"/>
  </r>
  <r>
    <s v="INCREMENTAL"/>
    <s v="Media"/>
    <m/>
    <m/>
    <m/>
    <m/>
    <x v="52"/>
    <x v="0"/>
    <s v="Brazil"/>
    <x v="65"/>
    <n v="0"/>
  </r>
  <r>
    <s v="INCREMENTAL"/>
    <s v="Media"/>
    <m/>
    <m/>
    <m/>
    <m/>
    <x v="52"/>
    <x v="1"/>
    <s v="Brazil"/>
    <x v="65"/>
    <n v="0"/>
  </r>
  <r>
    <s v="INCREMENTAL"/>
    <s v="Media"/>
    <m/>
    <m/>
    <m/>
    <m/>
    <x v="52"/>
    <x v="2"/>
    <s v="Brazil"/>
    <x v="65"/>
    <n v="0"/>
  </r>
  <r>
    <s v="INCREMENTAL"/>
    <s v="Media"/>
    <m/>
    <m/>
    <m/>
    <m/>
    <x v="52"/>
    <x v="3"/>
    <s v="Brazil"/>
    <x v="65"/>
    <n v="0"/>
  </r>
  <r>
    <s v="BASE"/>
    <s v="BaseLine"/>
    <m/>
    <m/>
    <m/>
    <m/>
    <x v="53"/>
    <x v="0"/>
    <s v="Brazil"/>
    <x v="65"/>
    <n v="-146.98229915072901"/>
  </r>
  <r>
    <s v="BASE"/>
    <s v="BaseLine"/>
    <m/>
    <m/>
    <m/>
    <m/>
    <x v="53"/>
    <x v="1"/>
    <s v="Brazil"/>
    <x v="65"/>
    <n v="-107.63592962539499"/>
  </r>
  <r>
    <s v="BASE"/>
    <s v="BaseLine"/>
    <m/>
    <m/>
    <m/>
    <m/>
    <x v="53"/>
    <x v="2"/>
    <s v="Brazil"/>
    <x v="65"/>
    <n v="-200.84441979940499"/>
  </r>
  <r>
    <s v="BASE"/>
    <s v="BaseLine"/>
    <m/>
    <m/>
    <m/>
    <m/>
    <x v="53"/>
    <x v="3"/>
    <s v="Brazil"/>
    <x v="65"/>
    <n v="-106.321685562352"/>
  </r>
  <r>
    <s v="BASE"/>
    <s v="BaseLine"/>
    <m/>
    <m/>
    <m/>
    <m/>
    <x v="54"/>
    <x v="0"/>
    <s v="Brazil"/>
    <x v="65"/>
    <n v="-519.49159087577095"/>
  </r>
  <r>
    <s v="BASE"/>
    <s v="BaseLine"/>
    <m/>
    <m/>
    <m/>
    <m/>
    <x v="54"/>
    <x v="1"/>
    <s v="Brazil"/>
    <x v="65"/>
    <n v="-2592.98696318766"/>
  </r>
  <r>
    <s v="BASE"/>
    <s v="BaseLine"/>
    <m/>
    <m/>
    <m/>
    <m/>
    <x v="54"/>
    <x v="2"/>
    <s v="Brazil"/>
    <x v="65"/>
    <n v="-2814.2435380745101"/>
  </r>
  <r>
    <s v="BASE"/>
    <s v="BaseLine"/>
    <m/>
    <m/>
    <m/>
    <m/>
    <x v="54"/>
    <x v="3"/>
    <s v="Brazil"/>
    <x v="65"/>
    <n v="-501.66823646013302"/>
  </r>
  <r>
    <s v="INCREMENTAL"/>
    <s v="Media"/>
    <m/>
    <m/>
    <m/>
    <m/>
    <x v="0"/>
    <x v="0"/>
    <s v="Brazil"/>
    <x v="66"/>
    <n v="0"/>
  </r>
  <r>
    <s v="INCREMENTAL"/>
    <s v="Media"/>
    <m/>
    <m/>
    <m/>
    <m/>
    <x v="0"/>
    <x v="1"/>
    <s v="Brazil"/>
    <x v="66"/>
    <n v="0"/>
  </r>
  <r>
    <s v="INCREMENTAL"/>
    <s v="Media"/>
    <m/>
    <m/>
    <m/>
    <m/>
    <x v="0"/>
    <x v="2"/>
    <s v="Brazil"/>
    <x v="66"/>
    <n v="0"/>
  </r>
  <r>
    <s v="INCREMENTAL"/>
    <s v="Media"/>
    <m/>
    <m/>
    <m/>
    <m/>
    <x v="0"/>
    <x v="3"/>
    <s v="Brazil"/>
    <x v="66"/>
    <n v="0"/>
  </r>
  <r>
    <s v="INCREMENTAL"/>
    <s v="Media"/>
    <m/>
    <m/>
    <m/>
    <m/>
    <x v="1"/>
    <x v="0"/>
    <s v="Brazil"/>
    <x v="66"/>
    <n v="0"/>
  </r>
  <r>
    <s v="INCREMENTAL"/>
    <s v="Media"/>
    <m/>
    <m/>
    <m/>
    <m/>
    <x v="1"/>
    <x v="1"/>
    <s v="Brazil"/>
    <x v="66"/>
    <n v="0"/>
  </r>
  <r>
    <s v="INCREMENTAL"/>
    <s v="Media"/>
    <m/>
    <m/>
    <m/>
    <m/>
    <x v="1"/>
    <x v="2"/>
    <s v="Brazil"/>
    <x v="66"/>
    <n v="0"/>
  </r>
  <r>
    <s v="INCREMENTAL"/>
    <s v="Media"/>
    <m/>
    <m/>
    <m/>
    <m/>
    <x v="1"/>
    <x v="3"/>
    <s v="Brazil"/>
    <x v="66"/>
    <n v="0"/>
  </r>
  <r>
    <s v="INCREMENTAL"/>
    <s v="Media"/>
    <m/>
    <m/>
    <m/>
    <m/>
    <x v="2"/>
    <x v="0"/>
    <s v="Brazil"/>
    <x v="66"/>
    <n v="0"/>
  </r>
  <r>
    <s v="INCREMENTAL"/>
    <s v="Media"/>
    <m/>
    <m/>
    <m/>
    <m/>
    <x v="2"/>
    <x v="1"/>
    <s v="Brazil"/>
    <x v="66"/>
    <n v="0"/>
  </r>
  <r>
    <s v="INCREMENTAL"/>
    <s v="Media"/>
    <m/>
    <m/>
    <m/>
    <m/>
    <x v="2"/>
    <x v="2"/>
    <s v="Brazil"/>
    <x v="66"/>
    <n v="0"/>
  </r>
  <r>
    <s v="INCREMENTAL"/>
    <s v="Media"/>
    <m/>
    <m/>
    <m/>
    <m/>
    <x v="2"/>
    <x v="3"/>
    <s v="Brazil"/>
    <x v="66"/>
    <n v="0"/>
  </r>
  <r>
    <s v="BASE"/>
    <s v="BaseLine"/>
    <m/>
    <m/>
    <m/>
    <m/>
    <x v="3"/>
    <x v="0"/>
    <s v="Brazil"/>
    <x v="66"/>
    <n v="0"/>
  </r>
  <r>
    <s v="BASE"/>
    <s v="BaseLine"/>
    <m/>
    <m/>
    <m/>
    <m/>
    <x v="3"/>
    <x v="1"/>
    <s v="Brazil"/>
    <x v="66"/>
    <n v="0"/>
  </r>
  <r>
    <s v="BASE"/>
    <s v="BaseLine"/>
    <m/>
    <m/>
    <m/>
    <m/>
    <x v="3"/>
    <x v="2"/>
    <s v="Brazil"/>
    <x v="66"/>
    <n v="0"/>
  </r>
  <r>
    <s v="BASE"/>
    <s v="BaseLine"/>
    <m/>
    <m/>
    <m/>
    <m/>
    <x v="3"/>
    <x v="3"/>
    <s v="Brazil"/>
    <x v="66"/>
    <n v="0"/>
  </r>
  <r>
    <s v="BASE"/>
    <s v="BaseLine"/>
    <m/>
    <m/>
    <m/>
    <m/>
    <x v="4"/>
    <x v="0"/>
    <s v="Brazil"/>
    <x v="66"/>
    <n v="0"/>
  </r>
  <r>
    <s v="BASE"/>
    <s v="BaseLine"/>
    <m/>
    <m/>
    <m/>
    <m/>
    <x v="4"/>
    <x v="1"/>
    <s v="Brazil"/>
    <x v="66"/>
    <n v="0"/>
  </r>
  <r>
    <s v="BASE"/>
    <s v="BaseLine"/>
    <m/>
    <m/>
    <m/>
    <m/>
    <x v="4"/>
    <x v="2"/>
    <s v="Brazil"/>
    <x v="66"/>
    <n v="0"/>
  </r>
  <r>
    <s v="BASE"/>
    <s v="BaseLine"/>
    <m/>
    <m/>
    <m/>
    <m/>
    <x v="4"/>
    <x v="3"/>
    <s v="Brazil"/>
    <x v="66"/>
    <n v="0"/>
  </r>
  <r>
    <s v="BASE"/>
    <s v="BaseLine"/>
    <m/>
    <m/>
    <m/>
    <m/>
    <x v="5"/>
    <x v="0"/>
    <s v="Brazil"/>
    <x v="66"/>
    <n v="0"/>
  </r>
  <r>
    <s v="BASE"/>
    <s v="BaseLine"/>
    <m/>
    <m/>
    <m/>
    <m/>
    <x v="5"/>
    <x v="1"/>
    <s v="Brazil"/>
    <x v="66"/>
    <n v="0"/>
  </r>
  <r>
    <s v="BASE"/>
    <s v="BaseLine"/>
    <m/>
    <m/>
    <m/>
    <m/>
    <x v="5"/>
    <x v="2"/>
    <s v="Brazil"/>
    <x v="66"/>
    <n v="0"/>
  </r>
  <r>
    <s v="BASE"/>
    <s v="BaseLine"/>
    <m/>
    <m/>
    <m/>
    <m/>
    <x v="5"/>
    <x v="3"/>
    <s v="Brazil"/>
    <x v="66"/>
    <n v="0"/>
  </r>
  <r>
    <s v="BASE"/>
    <s v="BaseLine"/>
    <m/>
    <m/>
    <m/>
    <m/>
    <x v="6"/>
    <x v="0"/>
    <s v="Brazil"/>
    <x v="66"/>
    <n v="0"/>
  </r>
  <r>
    <s v="BASE"/>
    <s v="BaseLine"/>
    <m/>
    <m/>
    <m/>
    <m/>
    <x v="6"/>
    <x v="1"/>
    <s v="Brazil"/>
    <x v="66"/>
    <n v="0"/>
  </r>
  <r>
    <s v="BASE"/>
    <s v="BaseLine"/>
    <m/>
    <m/>
    <m/>
    <m/>
    <x v="6"/>
    <x v="2"/>
    <s v="Brazil"/>
    <x v="66"/>
    <n v="0"/>
  </r>
  <r>
    <s v="BASE"/>
    <s v="BaseLine"/>
    <m/>
    <m/>
    <m/>
    <m/>
    <x v="6"/>
    <x v="3"/>
    <s v="Brazil"/>
    <x v="66"/>
    <n v="0"/>
  </r>
  <r>
    <s v="BASE"/>
    <s v="BaseLine"/>
    <m/>
    <m/>
    <m/>
    <m/>
    <x v="7"/>
    <x v="0"/>
    <s v="Brazil"/>
    <x v="66"/>
    <n v="0"/>
  </r>
  <r>
    <s v="BASE"/>
    <s v="BaseLine"/>
    <m/>
    <m/>
    <m/>
    <m/>
    <x v="7"/>
    <x v="1"/>
    <s v="Brazil"/>
    <x v="66"/>
    <n v="0"/>
  </r>
  <r>
    <s v="BASE"/>
    <s v="BaseLine"/>
    <m/>
    <m/>
    <m/>
    <m/>
    <x v="7"/>
    <x v="2"/>
    <s v="Brazil"/>
    <x v="66"/>
    <n v="0"/>
  </r>
  <r>
    <s v="BASE"/>
    <s v="BaseLine"/>
    <m/>
    <m/>
    <m/>
    <m/>
    <x v="7"/>
    <x v="3"/>
    <s v="Brazil"/>
    <x v="66"/>
    <n v="0"/>
  </r>
  <r>
    <s v="BASE"/>
    <s v="BaseLine"/>
    <m/>
    <m/>
    <m/>
    <m/>
    <x v="8"/>
    <x v="0"/>
    <s v="Brazil"/>
    <x v="66"/>
    <n v="1697.24451221557"/>
  </r>
  <r>
    <s v="BASE"/>
    <s v="BaseLine"/>
    <m/>
    <m/>
    <m/>
    <m/>
    <x v="8"/>
    <x v="1"/>
    <s v="Brazil"/>
    <x v="66"/>
    <n v="0"/>
  </r>
  <r>
    <s v="BASE"/>
    <s v="BaseLine"/>
    <m/>
    <m/>
    <m/>
    <m/>
    <x v="8"/>
    <x v="2"/>
    <s v="Brazil"/>
    <x v="66"/>
    <n v="0"/>
  </r>
  <r>
    <s v="BASE"/>
    <s v="BaseLine"/>
    <m/>
    <m/>
    <m/>
    <m/>
    <x v="8"/>
    <x v="3"/>
    <s v="Brazil"/>
    <x v="66"/>
    <n v="0"/>
  </r>
  <r>
    <s v="INCREMENTAL"/>
    <s v="Media"/>
    <m/>
    <m/>
    <m/>
    <m/>
    <x v="9"/>
    <x v="0"/>
    <s v="Brazil"/>
    <x v="66"/>
    <n v="0"/>
  </r>
  <r>
    <s v="INCREMENTAL"/>
    <s v="Media"/>
    <m/>
    <m/>
    <m/>
    <m/>
    <x v="9"/>
    <x v="1"/>
    <s v="Brazil"/>
    <x v="66"/>
    <n v="0"/>
  </r>
  <r>
    <s v="INCREMENTAL"/>
    <s v="Media"/>
    <m/>
    <m/>
    <m/>
    <m/>
    <x v="9"/>
    <x v="2"/>
    <s v="Brazil"/>
    <x v="66"/>
    <n v="0"/>
  </r>
  <r>
    <s v="INCREMENTAL"/>
    <s v="Media"/>
    <m/>
    <m/>
    <m/>
    <m/>
    <x v="9"/>
    <x v="3"/>
    <s v="Brazil"/>
    <x v="66"/>
    <n v="0"/>
  </r>
  <r>
    <s v="BASE"/>
    <s v="Price"/>
    <m/>
    <m/>
    <m/>
    <m/>
    <x v="10"/>
    <x v="0"/>
    <s v="Brazil"/>
    <x v="66"/>
    <n v="0"/>
  </r>
  <r>
    <s v="BASE"/>
    <s v="Price"/>
    <m/>
    <m/>
    <m/>
    <m/>
    <x v="10"/>
    <x v="1"/>
    <s v="Brazil"/>
    <x v="66"/>
    <n v="0"/>
  </r>
  <r>
    <s v="BASE"/>
    <s v="Price"/>
    <m/>
    <m/>
    <m/>
    <m/>
    <x v="10"/>
    <x v="2"/>
    <s v="Brazil"/>
    <x v="66"/>
    <n v="0"/>
  </r>
  <r>
    <s v="BASE"/>
    <s v="Price"/>
    <m/>
    <m/>
    <m/>
    <m/>
    <x v="10"/>
    <x v="3"/>
    <s v="Brazil"/>
    <x v="66"/>
    <n v="0"/>
  </r>
  <r>
    <s v="BASE"/>
    <s v="Price"/>
    <m/>
    <m/>
    <m/>
    <m/>
    <x v="11"/>
    <x v="0"/>
    <s v="Brazil"/>
    <x v="66"/>
    <n v="-1009.76601967543"/>
  </r>
  <r>
    <s v="BASE"/>
    <s v="Price"/>
    <m/>
    <m/>
    <m/>
    <m/>
    <x v="11"/>
    <x v="1"/>
    <s v="Brazil"/>
    <x v="66"/>
    <n v="0"/>
  </r>
  <r>
    <s v="BASE"/>
    <s v="Price"/>
    <m/>
    <m/>
    <m/>
    <m/>
    <x v="11"/>
    <x v="2"/>
    <s v="Brazil"/>
    <x v="66"/>
    <n v="0"/>
  </r>
  <r>
    <s v="BASE"/>
    <s v="Price"/>
    <m/>
    <m/>
    <m/>
    <m/>
    <x v="11"/>
    <x v="3"/>
    <s v="Brazil"/>
    <x v="66"/>
    <n v="-1141.6201931375899"/>
  </r>
  <r>
    <s v="BASE"/>
    <s v="BaseLine"/>
    <m/>
    <m/>
    <m/>
    <m/>
    <x v="12"/>
    <x v="0"/>
    <s v="Brazil"/>
    <x v="66"/>
    <n v="368.45797883231"/>
  </r>
  <r>
    <s v="BASE"/>
    <s v="BaseLine"/>
    <m/>
    <m/>
    <m/>
    <m/>
    <x v="12"/>
    <x v="1"/>
    <s v="Brazil"/>
    <x v="66"/>
    <n v="664.24050452598601"/>
  </r>
  <r>
    <s v="BASE"/>
    <s v="BaseLine"/>
    <m/>
    <m/>
    <m/>
    <m/>
    <x v="12"/>
    <x v="2"/>
    <s v="Brazil"/>
    <x v="66"/>
    <n v="814.32506526490499"/>
  </r>
  <r>
    <s v="BASE"/>
    <s v="BaseLine"/>
    <m/>
    <m/>
    <m/>
    <m/>
    <x v="12"/>
    <x v="3"/>
    <s v="Brazil"/>
    <x v="66"/>
    <n v="21.568289504489201"/>
  </r>
  <r>
    <s v="INCREMENTAL"/>
    <s v="Media"/>
    <m/>
    <m/>
    <m/>
    <m/>
    <x v="13"/>
    <x v="0"/>
    <s v="Brazil"/>
    <x v="66"/>
    <n v="0"/>
  </r>
  <r>
    <s v="INCREMENTAL"/>
    <s v="Media"/>
    <m/>
    <m/>
    <m/>
    <m/>
    <x v="13"/>
    <x v="1"/>
    <s v="Brazil"/>
    <x v="66"/>
    <n v="0"/>
  </r>
  <r>
    <s v="INCREMENTAL"/>
    <s v="Media"/>
    <m/>
    <m/>
    <m/>
    <m/>
    <x v="13"/>
    <x v="2"/>
    <s v="Brazil"/>
    <x v="66"/>
    <n v="0"/>
  </r>
  <r>
    <s v="INCREMENTAL"/>
    <s v="Media"/>
    <m/>
    <m/>
    <m/>
    <m/>
    <x v="13"/>
    <x v="3"/>
    <s v="Brazil"/>
    <x v="66"/>
    <n v="0"/>
  </r>
  <r>
    <s v="INCREMENTAL"/>
    <s v="Media"/>
    <m/>
    <m/>
    <m/>
    <m/>
    <x v="14"/>
    <x v="0"/>
    <s v="Brazil"/>
    <x v="66"/>
    <n v="406.08141388092201"/>
  </r>
  <r>
    <s v="INCREMENTAL"/>
    <s v="Media"/>
    <m/>
    <m/>
    <m/>
    <m/>
    <x v="14"/>
    <x v="1"/>
    <s v="Brazil"/>
    <x v="66"/>
    <n v="505.53853257619801"/>
  </r>
  <r>
    <s v="INCREMENTAL"/>
    <s v="Media"/>
    <m/>
    <m/>
    <m/>
    <m/>
    <x v="14"/>
    <x v="2"/>
    <s v="Brazil"/>
    <x v="66"/>
    <n v="418.30117732581198"/>
  </r>
  <r>
    <s v="INCREMENTAL"/>
    <s v="Media"/>
    <m/>
    <m/>
    <m/>
    <m/>
    <x v="14"/>
    <x v="3"/>
    <s v="Brazil"/>
    <x v="66"/>
    <n v="300.52274279947602"/>
  </r>
  <r>
    <s v="INCREMENTAL"/>
    <s v="Media"/>
    <m/>
    <m/>
    <m/>
    <m/>
    <x v="15"/>
    <x v="0"/>
    <s v="Brazil"/>
    <x v="66"/>
    <n v="0"/>
  </r>
  <r>
    <s v="INCREMENTAL"/>
    <s v="Media"/>
    <m/>
    <m/>
    <m/>
    <m/>
    <x v="15"/>
    <x v="1"/>
    <s v="Brazil"/>
    <x v="66"/>
    <n v="0"/>
  </r>
  <r>
    <s v="INCREMENTAL"/>
    <s v="Media"/>
    <m/>
    <m/>
    <m/>
    <m/>
    <x v="15"/>
    <x v="2"/>
    <s v="Brazil"/>
    <x v="66"/>
    <n v="0"/>
  </r>
  <r>
    <s v="INCREMENTAL"/>
    <s v="Media"/>
    <m/>
    <m/>
    <m/>
    <m/>
    <x v="15"/>
    <x v="3"/>
    <s v="Brazil"/>
    <x v="66"/>
    <n v="0"/>
  </r>
  <r>
    <s v="INCREMENTAL"/>
    <s v="Media"/>
    <m/>
    <m/>
    <m/>
    <m/>
    <x v="16"/>
    <x v="0"/>
    <s v="Brazil"/>
    <x v="66"/>
    <n v="74.114172022612905"/>
  </r>
  <r>
    <s v="INCREMENTAL"/>
    <s v="Media"/>
    <m/>
    <m/>
    <m/>
    <m/>
    <x v="16"/>
    <x v="1"/>
    <s v="Brazil"/>
    <x v="66"/>
    <n v="58.1511171723253"/>
  </r>
  <r>
    <s v="INCREMENTAL"/>
    <s v="Media"/>
    <m/>
    <m/>
    <m/>
    <m/>
    <x v="16"/>
    <x v="2"/>
    <s v="Brazil"/>
    <x v="66"/>
    <n v="54.2536414256355"/>
  </r>
  <r>
    <s v="INCREMENTAL"/>
    <s v="Media"/>
    <m/>
    <m/>
    <m/>
    <m/>
    <x v="16"/>
    <x v="3"/>
    <s v="Brazil"/>
    <x v="66"/>
    <n v="50.420380206272199"/>
  </r>
  <r>
    <s v="INCREMENTAL"/>
    <s v="Media"/>
    <m/>
    <m/>
    <m/>
    <m/>
    <x v="17"/>
    <x v="0"/>
    <s v="Brazil"/>
    <x v="66"/>
    <n v="0"/>
  </r>
  <r>
    <s v="INCREMENTAL"/>
    <s v="Media"/>
    <m/>
    <m/>
    <m/>
    <m/>
    <x v="17"/>
    <x v="1"/>
    <s v="Brazil"/>
    <x v="66"/>
    <n v="0"/>
  </r>
  <r>
    <s v="INCREMENTAL"/>
    <s v="Media"/>
    <m/>
    <m/>
    <m/>
    <m/>
    <x v="17"/>
    <x v="2"/>
    <s v="Brazil"/>
    <x v="66"/>
    <n v="0"/>
  </r>
  <r>
    <s v="INCREMENTAL"/>
    <s v="Media"/>
    <m/>
    <m/>
    <m/>
    <m/>
    <x v="17"/>
    <x v="3"/>
    <s v="Brazil"/>
    <x v="66"/>
    <n v="0"/>
  </r>
  <r>
    <s v="INCREMENTAL"/>
    <s v="Media"/>
    <m/>
    <m/>
    <m/>
    <m/>
    <x v="18"/>
    <x v="0"/>
    <s v="Brazil"/>
    <x v="66"/>
    <n v="1958.66084249753"/>
  </r>
  <r>
    <s v="INCREMENTAL"/>
    <s v="Media"/>
    <m/>
    <m/>
    <m/>
    <m/>
    <x v="18"/>
    <x v="1"/>
    <s v="Brazil"/>
    <x v="66"/>
    <n v="912.03260749768697"/>
  </r>
  <r>
    <s v="INCREMENTAL"/>
    <s v="Media"/>
    <m/>
    <m/>
    <m/>
    <m/>
    <x v="18"/>
    <x v="2"/>
    <s v="Brazil"/>
    <x v="66"/>
    <n v="696.88830048675004"/>
  </r>
  <r>
    <s v="INCREMENTAL"/>
    <s v="Media"/>
    <m/>
    <m/>
    <m/>
    <m/>
    <x v="18"/>
    <x v="3"/>
    <s v="Brazil"/>
    <x v="66"/>
    <n v="1063.25625691905"/>
  </r>
  <r>
    <s v="INCREMENTAL"/>
    <s v="Media"/>
    <m/>
    <m/>
    <m/>
    <m/>
    <x v="19"/>
    <x v="0"/>
    <s v="Brazil"/>
    <x v="66"/>
    <n v="0"/>
  </r>
  <r>
    <s v="INCREMENTAL"/>
    <s v="Media"/>
    <m/>
    <m/>
    <m/>
    <m/>
    <x v="19"/>
    <x v="1"/>
    <s v="Brazil"/>
    <x v="66"/>
    <n v="0"/>
  </r>
  <r>
    <s v="INCREMENTAL"/>
    <s v="Media"/>
    <m/>
    <m/>
    <m/>
    <m/>
    <x v="19"/>
    <x v="2"/>
    <s v="Brazil"/>
    <x v="66"/>
    <n v="0"/>
  </r>
  <r>
    <s v="INCREMENTAL"/>
    <s v="Media"/>
    <m/>
    <m/>
    <m/>
    <m/>
    <x v="19"/>
    <x v="3"/>
    <s v="Brazil"/>
    <x v="66"/>
    <n v="0"/>
  </r>
  <r>
    <s v="INCREMENTAL"/>
    <s v="Media"/>
    <m/>
    <m/>
    <m/>
    <m/>
    <x v="20"/>
    <x v="0"/>
    <s v="Brazil"/>
    <x v="66"/>
    <n v="1.8391130929042201"/>
  </r>
  <r>
    <s v="INCREMENTAL"/>
    <s v="Media"/>
    <m/>
    <m/>
    <m/>
    <m/>
    <x v="20"/>
    <x v="1"/>
    <s v="Brazil"/>
    <x v="66"/>
    <n v="2.0978887816315499"/>
  </r>
  <r>
    <s v="INCREMENTAL"/>
    <s v="Media"/>
    <m/>
    <m/>
    <m/>
    <m/>
    <x v="20"/>
    <x v="2"/>
    <s v="Brazil"/>
    <x v="66"/>
    <n v="1.9653453624485699"/>
  </r>
  <r>
    <s v="INCREMENTAL"/>
    <s v="Media"/>
    <m/>
    <m/>
    <m/>
    <m/>
    <x v="20"/>
    <x v="3"/>
    <s v="Brazil"/>
    <x v="66"/>
    <n v="1.93582971318049"/>
  </r>
  <r>
    <s v="INCREMENTAL"/>
    <s v="Media"/>
    <m/>
    <m/>
    <m/>
    <m/>
    <x v="21"/>
    <x v="0"/>
    <s v="Brazil"/>
    <x v="66"/>
    <n v="0"/>
  </r>
  <r>
    <s v="INCREMENTAL"/>
    <s v="Media"/>
    <m/>
    <m/>
    <m/>
    <m/>
    <x v="21"/>
    <x v="1"/>
    <s v="Brazil"/>
    <x v="66"/>
    <n v="0"/>
  </r>
  <r>
    <s v="INCREMENTAL"/>
    <s v="Media"/>
    <m/>
    <m/>
    <m/>
    <m/>
    <x v="21"/>
    <x v="2"/>
    <s v="Brazil"/>
    <x v="66"/>
    <n v="0"/>
  </r>
  <r>
    <s v="INCREMENTAL"/>
    <s v="Media"/>
    <m/>
    <m/>
    <m/>
    <m/>
    <x v="21"/>
    <x v="3"/>
    <s v="Brazil"/>
    <x v="66"/>
    <n v="0"/>
  </r>
  <r>
    <s v="INCREMENTAL"/>
    <s v="Media"/>
    <m/>
    <m/>
    <m/>
    <m/>
    <x v="22"/>
    <x v="0"/>
    <s v="Brazil"/>
    <x v="66"/>
    <n v="803.69824615200298"/>
  </r>
  <r>
    <s v="INCREMENTAL"/>
    <s v="Media"/>
    <m/>
    <m/>
    <m/>
    <m/>
    <x v="22"/>
    <x v="1"/>
    <s v="Brazil"/>
    <x v="66"/>
    <n v="304.78502296031502"/>
  </r>
  <r>
    <s v="INCREMENTAL"/>
    <s v="Media"/>
    <m/>
    <m/>
    <m/>
    <m/>
    <x v="22"/>
    <x v="2"/>
    <s v="Brazil"/>
    <x v="66"/>
    <n v="289.41640402627797"/>
  </r>
  <r>
    <s v="INCREMENTAL"/>
    <s v="Media"/>
    <m/>
    <m/>
    <m/>
    <m/>
    <x v="22"/>
    <x v="3"/>
    <s v="Brazil"/>
    <x v="66"/>
    <n v="435.65356323813398"/>
  </r>
  <r>
    <s v="INCREMENTAL"/>
    <s v="Media"/>
    <m/>
    <m/>
    <m/>
    <m/>
    <x v="23"/>
    <x v="0"/>
    <s v="Brazil"/>
    <x v="66"/>
    <n v="0"/>
  </r>
  <r>
    <s v="INCREMENTAL"/>
    <s v="Media"/>
    <m/>
    <m/>
    <m/>
    <m/>
    <x v="23"/>
    <x v="1"/>
    <s v="Brazil"/>
    <x v="66"/>
    <n v="2.0337612337561799E-2"/>
  </r>
  <r>
    <s v="INCREMENTAL"/>
    <s v="Media"/>
    <m/>
    <m/>
    <m/>
    <m/>
    <x v="23"/>
    <x v="2"/>
    <s v="Brazil"/>
    <x v="66"/>
    <n v="0"/>
  </r>
  <r>
    <s v="INCREMENTAL"/>
    <s v="Media"/>
    <m/>
    <m/>
    <m/>
    <m/>
    <x v="23"/>
    <x v="3"/>
    <s v="Brazil"/>
    <x v="66"/>
    <n v="0"/>
  </r>
  <r>
    <s v="INCREMENTAL"/>
    <s v="Media"/>
    <m/>
    <m/>
    <m/>
    <m/>
    <x v="24"/>
    <x v="0"/>
    <s v="Brazil"/>
    <x v="66"/>
    <n v="0"/>
  </r>
  <r>
    <s v="INCREMENTAL"/>
    <s v="Media"/>
    <m/>
    <m/>
    <m/>
    <m/>
    <x v="24"/>
    <x v="1"/>
    <s v="Brazil"/>
    <x v="66"/>
    <n v="2.7816336427999002"/>
  </r>
  <r>
    <s v="INCREMENTAL"/>
    <s v="Media"/>
    <m/>
    <m/>
    <m/>
    <m/>
    <x v="24"/>
    <x v="2"/>
    <s v="Brazil"/>
    <x v="66"/>
    <n v="0"/>
  </r>
  <r>
    <s v="INCREMENTAL"/>
    <s v="Media"/>
    <m/>
    <m/>
    <m/>
    <m/>
    <x v="24"/>
    <x v="3"/>
    <s v="Brazil"/>
    <x v="66"/>
    <n v="0"/>
  </r>
  <r>
    <s v="BASE"/>
    <s v="BaseLine"/>
    <m/>
    <m/>
    <m/>
    <m/>
    <x v="25"/>
    <x v="0"/>
    <s v="Brazil"/>
    <x v="66"/>
    <n v="0"/>
  </r>
  <r>
    <s v="BASE"/>
    <s v="BaseLine"/>
    <m/>
    <m/>
    <m/>
    <m/>
    <x v="25"/>
    <x v="1"/>
    <s v="Brazil"/>
    <x v="66"/>
    <n v="0"/>
  </r>
  <r>
    <s v="BASE"/>
    <s v="BaseLine"/>
    <m/>
    <m/>
    <m/>
    <m/>
    <x v="25"/>
    <x v="2"/>
    <s v="Brazil"/>
    <x v="66"/>
    <n v="0"/>
  </r>
  <r>
    <s v="BASE"/>
    <s v="BaseLine"/>
    <m/>
    <m/>
    <m/>
    <m/>
    <x v="25"/>
    <x v="3"/>
    <s v="Brazil"/>
    <x v="66"/>
    <n v="0"/>
  </r>
  <r>
    <s v="BASE"/>
    <s v="BaseLine"/>
    <m/>
    <m/>
    <m/>
    <m/>
    <x v="26"/>
    <x v="0"/>
    <s v="Brazil"/>
    <x v="66"/>
    <n v="0"/>
  </r>
  <r>
    <s v="BASE"/>
    <s v="BaseLine"/>
    <m/>
    <m/>
    <m/>
    <m/>
    <x v="26"/>
    <x v="1"/>
    <s v="Brazil"/>
    <x v="66"/>
    <n v="2332.4423701106198"/>
  </r>
  <r>
    <s v="BASE"/>
    <s v="BaseLine"/>
    <m/>
    <m/>
    <m/>
    <m/>
    <x v="26"/>
    <x v="2"/>
    <s v="Brazil"/>
    <x v="66"/>
    <n v="0"/>
  </r>
  <r>
    <s v="BASE"/>
    <s v="BaseLine"/>
    <m/>
    <m/>
    <m/>
    <m/>
    <x v="26"/>
    <x v="3"/>
    <s v="Brazil"/>
    <x v="66"/>
    <n v="0"/>
  </r>
  <r>
    <s v="INCREMENTAL"/>
    <s v="Media"/>
    <m/>
    <m/>
    <m/>
    <m/>
    <x v="27"/>
    <x v="0"/>
    <s v="Brazil"/>
    <x v="66"/>
    <n v="0"/>
  </r>
  <r>
    <s v="INCREMENTAL"/>
    <s v="Media"/>
    <m/>
    <m/>
    <m/>
    <m/>
    <x v="27"/>
    <x v="1"/>
    <s v="Brazil"/>
    <x v="66"/>
    <n v="0"/>
  </r>
  <r>
    <s v="INCREMENTAL"/>
    <s v="Media"/>
    <m/>
    <m/>
    <m/>
    <m/>
    <x v="27"/>
    <x v="2"/>
    <s v="Brazil"/>
    <x v="66"/>
    <n v="0"/>
  </r>
  <r>
    <s v="INCREMENTAL"/>
    <s v="Media"/>
    <m/>
    <m/>
    <m/>
    <m/>
    <x v="27"/>
    <x v="3"/>
    <s v="Brazil"/>
    <x v="66"/>
    <n v="0"/>
  </r>
  <r>
    <s v="INCREMENTAL"/>
    <s v="Media"/>
    <m/>
    <m/>
    <m/>
    <m/>
    <x v="28"/>
    <x v="0"/>
    <s v="Brazil"/>
    <x v="66"/>
    <n v="0"/>
  </r>
  <r>
    <s v="INCREMENTAL"/>
    <s v="Media"/>
    <m/>
    <m/>
    <m/>
    <m/>
    <x v="28"/>
    <x v="1"/>
    <s v="Brazil"/>
    <x v="66"/>
    <n v="0"/>
  </r>
  <r>
    <s v="INCREMENTAL"/>
    <s v="Media"/>
    <m/>
    <m/>
    <m/>
    <m/>
    <x v="28"/>
    <x v="2"/>
    <s v="Brazil"/>
    <x v="66"/>
    <n v="0"/>
  </r>
  <r>
    <s v="INCREMENTAL"/>
    <s v="Media"/>
    <m/>
    <m/>
    <m/>
    <m/>
    <x v="28"/>
    <x v="3"/>
    <s v="Brazil"/>
    <x v="66"/>
    <n v="0"/>
  </r>
  <r>
    <s v="BASE"/>
    <s v="BaseLine"/>
    <m/>
    <m/>
    <m/>
    <m/>
    <x v="29"/>
    <x v="0"/>
    <s v="Brazil"/>
    <x v="66"/>
    <n v="0"/>
  </r>
  <r>
    <s v="BASE"/>
    <s v="BaseLine"/>
    <m/>
    <m/>
    <m/>
    <m/>
    <x v="29"/>
    <x v="1"/>
    <s v="Brazil"/>
    <x v="66"/>
    <n v="1078.5644623446501"/>
  </r>
  <r>
    <s v="BASE"/>
    <s v="BaseLine"/>
    <m/>
    <m/>
    <m/>
    <m/>
    <x v="29"/>
    <x v="2"/>
    <s v="Brazil"/>
    <x v="66"/>
    <n v="0"/>
  </r>
  <r>
    <s v="BASE"/>
    <s v="BaseLine"/>
    <m/>
    <m/>
    <m/>
    <m/>
    <x v="29"/>
    <x v="3"/>
    <s v="Brazil"/>
    <x v="66"/>
    <n v="0"/>
  </r>
  <r>
    <s v="BASE"/>
    <s v="BaseLine"/>
    <m/>
    <m/>
    <m/>
    <m/>
    <x v="30"/>
    <x v="0"/>
    <s v="Brazil"/>
    <x v="66"/>
    <n v="0"/>
  </r>
  <r>
    <s v="BASE"/>
    <s v="BaseLine"/>
    <m/>
    <m/>
    <m/>
    <m/>
    <x v="30"/>
    <x v="1"/>
    <s v="Brazil"/>
    <x v="66"/>
    <n v="719.75125537271401"/>
  </r>
  <r>
    <s v="BASE"/>
    <s v="BaseLine"/>
    <m/>
    <m/>
    <m/>
    <m/>
    <x v="30"/>
    <x v="2"/>
    <s v="Brazil"/>
    <x v="66"/>
    <n v="0"/>
  </r>
  <r>
    <s v="BASE"/>
    <s v="BaseLine"/>
    <m/>
    <m/>
    <m/>
    <m/>
    <x v="30"/>
    <x v="3"/>
    <s v="Brazil"/>
    <x v="66"/>
    <n v="0"/>
  </r>
  <r>
    <s v="INCREMENTAL"/>
    <s v="Media"/>
    <m/>
    <m/>
    <m/>
    <m/>
    <x v="31"/>
    <x v="0"/>
    <s v="Brazil"/>
    <x v="66"/>
    <n v="0"/>
  </r>
  <r>
    <s v="INCREMENTAL"/>
    <s v="Media"/>
    <m/>
    <m/>
    <m/>
    <m/>
    <x v="31"/>
    <x v="1"/>
    <s v="Brazil"/>
    <x v="66"/>
    <n v="12.558483564564501"/>
  </r>
  <r>
    <s v="INCREMENTAL"/>
    <s v="Media"/>
    <m/>
    <m/>
    <m/>
    <m/>
    <x v="31"/>
    <x v="2"/>
    <s v="Brazil"/>
    <x v="66"/>
    <n v="0"/>
  </r>
  <r>
    <s v="INCREMENTAL"/>
    <s v="Media"/>
    <m/>
    <m/>
    <m/>
    <m/>
    <x v="31"/>
    <x v="3"/>
    <s v="Brazil"/>
    <x v="66"/>
    <n v="0"/>
  </r>
  <r>
    <m/>
    <m/>
    <m/>
    <m/>
    <m/>
    <m/>
    <x v="32"/>
    <x v="0"/>
    <s v="Brazil"/>
    <x v="66"/>
    <n v="1288.8368238743701"/>
  </r>
  <r>
    <m/>
    <m/>
    <m/>
    <m/>
    <m/>
    <m/>
    <x v="32"/>
    <x v="1"/>
    <s v="Brazil"/>
    <x v="66"/>
    <n v="943.82215052234096"/>
  </r>
  <r>
    <m/>
    <m/>
    <m/>
    <m/>
    <m/>
    <m/>
    <x v="32"/>
    <x v="2"/>
    <s v="Brazil"/>
    <x v="66"/>
    <n v="1761.1350863528301"/>
  </r>
  <r>
    <m/>
    <m/>
    <m/>
    <m/>
    <m/>
    <m/>
    <x v="32"/>
    <x v="3"/>
    <s v="Brazil"/>
    <x v="66"/>
    <n v="932.29799996955103"/>
  </r>
  <r>
    <s v="BASE"/>
    <s v="BaseLine"/>
    <m/>
    <m/>
    <m/>
    <m/>
    <x v="33"/>
    <x v="0"/>
    <s v="Brazil"/>
    <x v="66"/>
    <n v="-184.860576875253"/>
  </r>
  <r>
    <s v="BASE"/>
    <s v="BaseLine"/>
    <m/>
    <m/>
    <m/>
    <m/>
    <x v="33"/>
    <x v="1"/>
    <s v="Brazil"/>
    <x v="66"/>
    <n v="-503.21421265614998"/>
  </r>
  <r>
    <s v="BASE"/>
    <s v="BaseLine"/>
    <m/>
    <m/>
    <m/>
    <m/>
    <x v="33"/>
    <x v="2"/>
    <s v="Brazil"/>
    <x v="66"/>
    <n v="-251.22552994968399"/>
  </r>
  <r>
    <s v="BASE"/>
    <s v="BaseLine"/>
    <m/>
    <m/>
    <m/>
    <m/>
    <x v="33"/>
    <x v="3"/>
    <s v="Brazil"/>
    <x v="66"/>
    <n v="-156.91245296918399"/>
  </r>
  <r>
    <s v="BASE"/>
    <s v="BaseLine"/>
    <m/>
    <m/>
    <m/>
    <m/>
    <x v="34"/>
    <x v="0"/>
    <s v="Brazil"/>
    <x v="66"/>
    <n v="0"/>
  </r>
  <r>
    <s v="BASE"/>
    <s v="BaseLine"/>
    <m/>
    <m/>
    <m/>
    <m/>
    <x v="34"/>
    <x v="1"/>
    <s v="Brazil"/>
    <x v="66"/>
    <n v="0"/>
  </r>
  <r>
    <s v="BASE"/>
    <s v="BaseLine"/>
    <m/>
    <m/>
    <m/>
    <m/>
    <x v="34"/>
    <x v="2"/>
    <s v="Brazil"/>
    <x v="66"/>
    <n v="0"/>
  </r>
  <r>
    <s v="BASE"/>
    <s v="BaseLine"/>
    <m/>
    <m/>
    <m/>
    <m/>
    <x v="34"/>
    <x v="3"/>
    <s v="Brazil"/>
    <x v="66"/>
    <n v="0"/>
  </r>
  <r>
    <s v="BASE"/>
    <s v="BaseLine"/>
    <s v="NY"/>
    <m/>
    <m/>
    <m/>
    <x v="35"/>
    <x v="0"/>
    <s v="Brazil"/>
    <x v="66"/>
    <n v="0"/>
  </r>
  <r>
    <s v="BASE"/>
    <s v="BaseLine"/>
    <s v="NY"/>
    <m/>
    <m/>
    <m/>
    <x v="35"/>
    <x v="1"/>
    <s v="Brazil"/>
    <x v="66"/>
    <n v="0"/>
  </r>
  <r>
    <s v="BASE"/>
    <s v="BaseLine"/>
    <s v="NY"/>
    <m/>
    <m/>
    <m/>
    <x v="35"/>
    <x v="2"/>
    <s v="Brazil"/>
    <x v="66"/>
    <n v="0"/>
  </r>
  <r>
    <s v="BASE"/>
    <s v="BaseLine"/>
    <s v="NY"/>
    <m/>
    <m/>
    <m/>
    <x v="35"/>
    <x v="3"/>
    <s v="Brazil"/>
    <x v="66"/>
    <n v="0"/>
  </r>
  <r>
    <s v="BASE"/>
    <s v="BaseLine"/>
    <s v="PL_Dummy"/>
    <m/>
    <m/>
    <m/>
    <x v="36"/>
    <x v="0"/>
    <s v="Brazil"/>
    <x v="66"/>
    <n v="0"/>
  </r>
  <r>
    <s v="BASE"/>
    <s v="BaseLine"/>
    <s v="PL_Dummy"/>
    <m/>
    <m/>
    <m/>
    <x v="36"/>
    <x v="1"/>
    <s v="Brazil"/>
    <x v="66"/>
    <n v="0"/>
  </r>
  <r>
    <s v="BASE"/>
    <s v="BaseLine"/>
    <s v="PL_Dummy"/>
    <m/>
    <m/>
    <m/>
    <x v="36"/>
    <x v="2"/>
    <s v="Brazil"/>
    <x v="66"/>
    <n v="0"/>
  </r>
  <r>
    <s v="BASE"/>
    <s v="BaseLine"/>
    <s v="PL_Dummy"/>
    <m/>
    <m/>
    <m/>
    <x v="36"/>
    <x v="3"/>
    <s v="Brazil"/>
    <x v="66"/>
    <n v="0"/>
  </r>
  <r>
    <s v="BASE"/>
    <s v="BaseLine"/>
    <s v="PL_Dummy"/>
    <m/>
    <m/>
    <m/>
    <x v="37"/>
    <x v="0"/>
    <s v="Brazil"/>
    <x v="66"/>
    <n v="0"/>
  </r>
  <r>
    <s v="BASE"/>
    <s v="BaseLine"/>
    <s v="PL_Dummy"/>
    <m/>
    <m/>
    <m/>
    <x v="37"/>
    <x v="1"/>
    <s v="Brazil"/>
    <x v="66"/>
    <n v="0"/>
  </r>
  <r>
    <s v="BASE"/>
    <s v="BaseLine"/>
    <s v="PL_Dummy"/>
    <m/>
    <m/>
    <m/>
    <x v="37"/>
    <x v="2"/>
    <s v="Brazil"/>
    <x v="66"/>
    <n v="0"/>
  </r>
  <r>
    <s v="BASE"/>
    <s v="BaseLine"/>
    <s v="PL_Dummy"/>
    <m/>
    <m/>
    <m/>
    <x v="37"/>
    <x v="3"/>
    <s v="Brazil"/>
    <x v="66"/>
    <n v="0"/>
  </r>
  <r>
    <s v="BASE"/>
    <s v="BaseLine"/>
    <m/>
    <m/>
    <m/>
    <m/>
    <x v="38"/>
    <x v="0"/>
    <s v="Brazil"/>
    <x v="66"/>
    <n v="0"/>
  </r>
  <r>
    <s v="BASE"/>
    <s v="BaseLine"/>
    <m/>
    <m/>
    <m/>
    <m/>
    <x v="38"/>
    <x v="1"/>
    <s v="Brazil"/>
    <x v="66"/>
    <n v="0"/>
  </r>
  <r>
    <s v="BASE"/>
    <s v="BaseLine"/>
    <m/>
    <m/>
    <m/>
    <m/>
    <x v="38"/>
    <x v="2"/>
    <s v="Brazil"/>
    <x v="66"/>
    <n v="0"/>
  </r>
  <r>
    <s v="BASE"/>
    <s v="BaseLine"/>
    <m/>
    <m/>
    <m/>
    <m/>
    <x v="38"/>
    <x v="3"/>
    <s v="Brazil"/>
    <x v="66"/>
    <n v="0"/>
  </r>
  <r>
    <s v="BASE"/>
    <s v="BaseLine"/>
    <m/>
    <m/>
    <m/>
    <m/>
    <x v="39"/>
    <x v="0"/>
    <s v="Brazil"/>
    <x v="66"/>
    <n v="0"/>
  </r>
  <r>
    <s v="BASE"/>
    <s v="BaseLine"/>
    <m/>
    <m/>
    <m/>
    <m/>
    <x v="39"/>
    <x v="1"/>
    <s v="Brazil"/>
    <x v="66"/>
    <n v="0"/>
  </r>
  <r>
    <s v="BASE"/>
    <s v="BaseLine"/>
    <m/>
    <m/>
    <m/>
    <m/>
    <x v="39"/>
    <x v="2"/>
    <s v="Brazil"/>
    <x v="66"/>
    <n v="0"/>
  </r>
  <r>
    <s v="BASE"/>
    <s v="BaseLine"/>
    <m/>
    <m/>
    <m/>
    <m/>
    <x v="39"/>
    <x v="3"/>
    <s v="Brazil"/>
    <x v="66"/>
    <n v="0"/>
  </r>
  <r>
    <s v="BASE"/>
    <s v="BaseLine"/>
    <s v="PL_Dummy"/>
    <m/>
    <m/>
    <m/>
    <x v="40"/>
    <x v="0"/>
    <s v="Brazil"/>
    <x v="66"/>
    <n v="0"/>
  </r>
  <r>
    <s v="BASE"/>
    <s v="BaseLine"/>
    <s v="PL_Dummy"/>
    <m/>
    <m/>
    <m/>
    <x v="40"/>
    <x v="1"/>
    <s v="Brazil"/>
    <x v="66"/>
    <n v="0"/>
  </r>
  <r>
    <s v="BASE"/>
    <s v="BaseLine"/>
    <s v="PL_Dummy"/>
    <m/>
    <m/>
    <m/>
    <x v="40"/>
    <x v="2"/>
    <s v="Brazil"/>
    <x v="66"/>
    <n v="0"/>
  </r>
  <r>
    <s v="BASE"/>
    <s v="BaseLine"/>
    <s v="PL_Dummy"/>
    <m/>
    <m/>
    <m/>
    <x v="40"/>
    <x v="3"/>
    <s v="Brazil"/>
    <x v="66"/>
    <n v="0"/>
  </r>
  <r>
    <s v="BASE"/>
    <s v="BaseLine"/>
    <m/>
    <m/>
    <m/>
    <m/>
    <x v="41"/>
    <x v="0"/>
    <s v="Brazil"/>
    <x v="66"/>
    <n v="0"/>
  </r>
  <r>
    <s v="BASE"/>
    <s v="BaseLine"/>
    <m/>
    <m/>
    <m/>
    <m/>
    <x v="41"/>
    <x v="1"/>
    <s v="Brazil"/>
    <x v="66"/>
    <n v="0"/>
  </r>
  <r>
    <s v="BASE"/>
    <s v="BaseLine"/>
    <m/>
    <m/>
    <m/>
    <m/>
    <x v="41"/>
    <x v="2"/>
    <s v="Brazil"/>
    <x v="66"/>
    <n v="3310.3252033664699"/>
  </r>
  <r>
    <s v="BASE"/>
    <s v="BaseLine"/>
    <m/>
    <m/>
    <m/>
    <m/>
    <x v="41"/>
    <x v="3"/>
    <s v="Brazil"/>
    <x v="66"/>
    <n v="0"/>
  </r>
  <r>
    <s v="BASE"/>
    <s v="BaseLine"/>
    <m/>
    <m/>
    <m/>
    <m/>
    <x v="42"/>
    <x v="0"/>
    <s v="Brazil"/>
    <x v="66"/>
    <n v="0"/>
  </r>
  <r>
    <s v="BASE"/>
    <s v="BaseLine"/>
    <m/>
    <m/>
    <m/>
    <m/>
    <x v="42"/>
    <x v="1"/>
    <s v="Brazil"/>
    <x v="66"/>
    <n v="0"/>
  </r>
  <r>
    <s v="BASE"/>
    <s v="BaseLine"/>
    <m/>
    <m/>
    <m/>
    <m/>
    <x v="42"/>
    <x v="2"/>
    <s v="Brazil"/>
    <x v="66"/>
    <n v="0"/>
  </r>
  <r>
    <s v="BASE"/>
    <s v="BaseLine"/>
    <m/>
    <m/>
    <m/>
    <m/>
    <x v="42"/>
    <x v="3"/>
    <s v="Brazil"/>
    <x v="66"/>
    <n v="0"/>
  </r>
  <r>
    <s v="BASE"/>
    <s v="BaseLine"/>
    <m/>
    <m/>
    <m/>
    <m/>
    <x v="43"/>
    <x v="0"/>
    <s v="Brazil"/>
    <x v="66"/>
    <n v="0"/>
  </r>
  <r>
    <s v="BASE"/>
    <s v="BaseLine"/>
    <m/>
    <m/>
    <m/>
    <m/>
    <x v="43"/>
    <x v="1"/>
    <s v="Brazil"/>
    <x v="66"/>
    <n v="0"/>
  </r>
  <r>
    <s v="BASE"/>
    <s v="BaseLine"/>
    <m/>
    <m/>
    <m/>
    <m/>
    <x v="43"/>
    <x v="2"/>
    <s v="Brazil"/>
    <x v="66"/>
    <n v="4135.6791809735196"/>
  </r>
  <r>
    <s v="BASE"/>
    <s v="BaseLine"/>
    <m/>
    <m/>
    <m/>
    <m/>
    <x v="43"/>
    <x v="3"/>
    <s v="Brazil"/>
    <x v="66"/>
    <n v="0"/>
  </r>
  <r>
    <s v="INCREMENTAL"/>
    <s v="Media"/>
    <m/>
    <m/>
    <m/>
    <m/>
    <x v="44"/>
    <x v="0"/>
    <s v="Brazil"/>
    <x v="66"/>
    <n v="0"/>
  </r>
  <r>
    <s v="INCREMENTAL"/>
    <s v="Media"/>
    <m/>
    <m/>
    <m/>
    <m/>
    <x v="44"/>
    <x v="1"/>
    <s v="Brazil"/>
    <x v="66"/>
    <n v="0"/>
  </r>
  <r>
    <s v="INCREMENTAL"/>
    <s v="Media"/>
    <m/>
    <m/>
    <m/>
    <m/>
    <x v="44"/>
    <x v="2"/>
    <s v="Brazil"/>
    <x v="66"/>
    <n v="0"/>
  </r>
  <r>
    <s v="INCREMENTAL"/>
    <s v="Media"/>
    <m/>
    <m/>
    <m/>
    <m/>
    <x v="44"/>
    <x v="3"/>
    <s v="Brazil"/>
    <x v="66"/>
    <n v="0"/>
  </r>
  <r>
    <s v="INCREMENTAL"/>
    <s v="Media"/>
    <m/>
    <m/>
    <m/>
    <m/>
    <x v="45"/>
    <x v="0"/>
    <s v="Brazil"/>
    <x v="66"/>
    <n v="0"/>
  </r>
  <r>
    <s v="INCREMENTAL"/>
    <s v="Media"/>
    <m/>
    <m/>
    <m/>
    <m/>
    <x v="45"/>
    <x v="1"/>
    <s v="Brazil"/>
    <x v="66"/>
    <n v="0"/>
  </r>
  <r>
    <s v="INCREMENTAL"/>
    <s v="Media"/>
    <m/>
    <m/>
    <m/>
    <m/>
    <x v="45"/>
    <x v="2"/>
    <s v="Brazil"/>
    <x v="66"/>
    <n v="0"/>
  </r>
  <r>
    <s v="INCREMENTAL"/>
    <s v="Media"/>
    <m/>
    <m/>
    <m/>
    <m/>
    <x v="45"/>
    <x v="3"/>
    <s v="Brazil"/>
    <x v="66"/>
    <n v="0"/>
  </r>
  <r>
    <s v="BASE"/>
    <s v="BaseLine"/>
    <m/>
    <m/>
    <m/>
    <m/>
    <x v="46"/>
    <x v="0"/>
    <s v="Brazil"/>
    <x v="66"/>
    <n v="0"/>
  </r>
  <r>
    <s v="BASE"/>
    <s v="BaseLine"/>
    <m/>
    <m/>
    <m/>
    <m/>
    <x v="46"/>
    <x v="1"/>
    <s v="Brazil"/>
    <x v="66"/>
    <n v="0"/>
  </r>
  <r>
    <s v="BASE"/>
    <s v="BaseLine"/>
    <m/>
    <m/>
    <m/>
    <m/>
    <x v="46"/>
    <x v="2"/>
    <s v="Brazil"/>
    <x v="66"/>
    <n v="0"/>
  </r>
  <r>
    <s v="BASE"/>
    <s v="BaseLine"/>
    <m/>
    <m/>
    <m/>
    <m/>
    <x v="46"/>
    <x v="3"/>
    <s v="Brazil"/>
    <x v="66"/>
    <n v="0"/>
  </r>
  <r>
    <s v="INCREMENTAL"/>
    <s v="Media"/>
    <m/>
    <m/>
    <m/>
    <m/>
    <x v="47"/>
    <x v="0"/>
    <s v="Brazil"/>
    <x v="66"/>
    <n v="0"/>
  </r>
  <r>
    <s v="INCREMENTAL"/>
    <s v="Media"/>
    <m/>
    <m/>
    <m/>
    <m/>
    <x v="47"/>
    <x v="1"/>
    <s v="Brazil"/>
    <x v="66"/>
    <n v="0"/>
  </r>
  <r>
    <s v="INCREMENTAL"/>
    <s v="Media"/>
    <m/>
    <m/>
    <m/>
    <m/>
    <x v="47"/>
    <x v="2"/>
    <s v="Brazil"/>
    <x v="66"/>
    <n v="0"/>
  </r>
  <r>
    <s v="INCREMENTAL"/>
    <s v="Media"/>
    <m/>
    <m/>
    <m/>
    <m/>
    <x v="47"/>
    <x v="3"/>
    <s v="Brazil"/>
    <x v="66"/>
    <n v="0"/>
  </r>
  <r>
    <s v="INCREMENTAL"/>
    <s v="Media"/>
    <m/>
    <m/>
    <m/>
    <m/>
    <x v="48"/>
    <x v="0"/>
    <s v="Brazil"/>
    <x v="66"/>
    <n v="0"/>
  </r>
  <r>
    <s v="INCREMENTAL"/>
    <s v="Media"/>
    <m/>
    <m/>
    <m/>
    <m/>
    <x v="48"/>
    <x v="1"/>
    <s v="Brazil"/>
    <x v="66"/>
    <n v="0"/>
  </r>
  <r>
    <s v="INCREMENTAL"/>
    <s v="Media"/>
    <m/>
    <m/>
    <m/>
    <m/>
    <x v="48"/>
    <x v="2"/>
    <s v="Brazil"/>
    <x v="66"/>
    <n v="0"/>
  </r>
  <r>
    <s v="INCREMENTAL"/>
    <s v="Media"/>
    <m/>
    <m/>
    <m/>
    <m/>
    <x v="48"/>
    <x v="3"/>
    <s v="Brazil"/>
    <x v="66"/>
    <n v="0"/>
  </r>
  <r>
    <s v="INCREMENTAL"/>
    <s v="Media"/>
    <m/>
    <m/>
    <m/>
    <m/>
    <x v="49"/>
    <x v="0"/>
    <s v="Brazil"/>
    <x v="66"/>
    <n v="0"/>
  </r>
  <r>
    <s v="INCREMENTAL"/>
    <s v="Media"/>
    <m/>
    <m/>
    <m/>
    <m/>
    <x v="49"/>
    <x v="1"/>
    <s v="Brazil"/>
    <x v="66"/>
    <n v="0"/>
  </r>
  <r>
    <s v="INCREMENTAL"/>
    <s v="Media"/>
    <m/>
    <m/>
    <m/>
    <m/>
    <x v="49"/>
    <x v="2"/>
    <s v="Brazil"/>
    <x v="66"/>
    <n v="0"/>
  </r>
  <r>
    <s v="INCREMENTAL"/>
    <s v="Media"/>
    <m/>
    <m/>
    <m/>
    <m/>
    <x v="49"/>
    <x v="3"/>
    <s v="Brazil"/>
    <x v="66"/>
    <n v="0"/>
  </r>
  <r>
    <s v="BASE"/>
    <s v="BaseLine"/>
    <m/>
    <m/>
    <m/>
    <m/>
    <x v="50"/>
    <x v="0"/>
    <s v="Brazil"/>
    <x v="66"/>
    <n v="0"/>
  </r>
  <r>
    <s v="BASE"/>
    <s v="BaseLine"/>
    <m/>
    <m/>
    <m/>
    <m/>
    <x v="50"/>
    <x v="1"/>
    <s v="Brazil"/>
    <x v="66"/>
    <n v="0"/>
  </r>
  <r>
    <s v="BASE"/>
    <s v="BaseLine"/>
    <m/>
    <m/>
    <m/>
    <m/>
    <x v="50"/>
    <x v="2"/>
    <s v="Brazil"/>
    <x v="66"/>
    <n v="0"/>
  </r>
  <r>
    <s v="BASE"/>
    <s v="BaseLine"/>
    <m/>
    <m/>
    <m/>
    <m/>
    <x v="50"/>
    <x v="3"/>
    <s v="Brazil"/>
    <x v="66"/>
    <n v="143.63389901493099"/>
  </r>
  <r>
    <s v="BASE"/>
    <s v="BaseLine"/>
    <m/>
    <m/>
    <m/>
    <m/>
    <x v="51"/>
    <x v="0"/>
    <s v="Brazil"/>
    <x v="66"/>
    <n v="0"/>
  </r>
  <r>
    <s v="BASE"/>
    <s v="BaseLine"/>
    <m/>
    <m/>
    <m/>
    <m/>
    <x v="51"/>
    <x v="1"/>
    <s v="Brazil"/>
    <x v="66"/>
    <n v="0"/>
  </r>
  <r>
    <s v="BASE"/>
    <s v="BaseLine"/>
    <m/>
    <m/>
    <m/>
    <m/>
    <x v="51"/>
    <x v="2"/>
    <s v="Brazil"/>
    <x v="66"/>
    <n v="0"/>
  </r>
  <r>
    <s v="BASE"/>
    <s v="BaseLine"/>
    <m/>
    <m/>
    <m/>
    <m/>
    <x v="51"/>
    <x v="3"/>
    <s v="Brazil"/>
    <x v="66"/>
    <n v="2865.0645127345801"/>
  </r>
  <r>
    <s v="INCREMENTAL"/>
    <s v="Media"/>
    <m/>
    <m/>
    <m/>
    <m/>
    <x v="52"/>
    <x v="0"/>
    <s v="Brazil"/>
    <x v="66"/>
    <n v="0"/>
  </r>
  <r>
    <s v="INCREMENTAL"/>
    <s v="Media"/>
    <m/>
    <m/>
    <m/>
    <m/>
    <x v="52"/>
    <x v="1"/>
    <s v="Brazil"/>
    <x v="66"/>
    <n v="0"/>
  </r>
  <r>
    <s v="INCREMENTAL"/>
    <s v="Media"/>
    <m/>
    <m/>
    <m/>
    <m/>
    <x v="52"/>
    <x v="2"/>
    <s v="Brazil"/>
    <x v="66"/>
    <n v="0"/>
  </r>
  <r>
    <s v="INCREMENTAL"/>
    <s v="Media"/>
    <m/>
    <m/>
    <m/>
    <m/>
    <x v="52"/>
    <x v="3"/>
    <s v="Brazil"/>
    <x v="66"/>
    <n v="0"/>
  </r>
  <r>
    <s v="BASE"/>
    <s v="BaseLine"/>
    <m/>
    <m/>
    <m/>
    <m/>
    <x v="53"/>
    <x v="0"/>
    <s v="Brazil"/>
    <x v="66"/>
    <n v="-146.98229915072901"/>
  </r>
  <r>
    <s v="BASE"/>
    <s v="BaseLine"/>
    <m/>
    <m/>
    <m/>
    <m/>
    <x v="53"/>
    <x v="1"/>
    <s v="Brazil"/>
    <x v="66"/>
    <n v="-107.63592962539499"/>
  </r>
  <r>
    <s v="BASE"/>
    <s v="BaseLine"/>
    <m/>
    <m/>
    <m/>
    <m/>
    <x v="53"/>
    <x v="2"/>
    <s v="Brazil"/>
    <x v="66"/>
    <n v="-200.84441979940499"/>
  </r>
  <r>
    <s v="BASE"/>
    <s v="BaseLine"/>
    <m/>
    <m/>
    <m/>
    <m/>
    <x v="53"/>
    <x v="3"/>
    <s v="Brazil"/>
    <x v="66"/>
    <n v="-106.321685562352"/>
  </r>
  <r>
    <s v="BASE"/>
    <s v="BaseLine"/>
    <m/>
    <m/>
    <m/>
    <m/>
    <x v="54"/>
    <x v="0"/>
    <s v="Brazil"/>
    <x v="66"/>
    <n v="-519.49159087577095"/>
  </r>
  <r>
    <s v="BASE"/>
    <s v="BaseLine"/>
    <m/>
    <m/>
    <m/>
    <m/>
    <x v="54"/>
    <x v="1"/>
    <s v="Brazil"/>
    <x v="66"/>
    <n v="-2592.98696318766"/>
  </r>
  <r>
    <s v="BASE"/>
    <s v="BaseLine"/>
    <m/>
    <m/>
    <m/>
    <m/>
    <x v="54"/>
    <x v="2"/>
    <s v="Brazil"/>
    <x v="66"/>
    <n v="-2814.2435380745101"/>
  </r>
  <r>
    <s v="BASE"/>
    <s v="BaseLine"/>
    <m/>
    <m/>
    <m/>
    <m/>
    <x v="54"/>
    <x v="3"/>
    <s v="Brazil"/>
    <x v="66"/>
    <n v="-501.66823646013302"/>
  </r>
  <r>
    <s v="INCREMENTAL"/>
    <s v="Media"/>
    <m/>
    <m/>
    <m/>
    <m/>
    <x v="0"/>
    <x v="0"/>
    <s v="Brazil"/>
    <x v="67"/>
    <n v="0"/>
  </r>
  <r>
    <s v="INCREMENTAL"/>
    <s v="Media"/>
    <m/>
    <m/>
    <m/>
    <m/>
    <x v="0"/>
    <x v="1"/>
    <s v="Brazil"/>
    <x v="67"/>
    <n v="0"/>
  </r>
  <r>
    <s v="INCREMENTAL"/>
    <s v="Media"/>
    <m/>
    <m/>
    <m/>
    <m/>
    <x v="0"/>
    <x v="2"/>
    <s v="Brazil"/>
    <x v="67"/>
    <n v="0"/>
  </r>
  <r>
    <s v="INCREMENTAL"/>
    <s v="Media"/>
    <m/>
    <m/>
    <m/>
    <m/>
    <x v="0"/>
    <x v="3"/>
    <s v="Brazil"/>
    <x v="67"/>
    <n v="0"/>
  </r>
  <r>
    <s v="INCREMENTAL"/>
    <s v="Media"/>
    <m/>
    <m/>
    <m/>
    <m/>
    <x v="1"/>
    <x v="0"/>
    <s v="Brazil"/>
    <x v="67"/>
    <n v="3.7583077718100002"/>
  </r>
  <r>
    <s v="INCREMENTAL"/>
    <s v="Media"/>
    <m/>
    <m/>
    <m/>
    <m/>
    <x v="1"/>
    <x v="1"/>
    <s v="Brazil"/>
    <x v="67"/>
    <n v="0"/>
  </r>
  <r>
    <s v="INCREMENTAL"/>
    <s v="Media"/>
    <m/>
    <m/>
    <m/>
    <m/>
    <x v="1"/>
    <x v="2"/>
    <s v="Brazil"/>
    <x v="67"/>
    <n v="0"/>
  </r>
  <r>
    <s v="INCREMENTAL"/>
    <s v="Media"/>
    <m/>
    <m/>
    <m/>
    <m/>
    <x v="1"/>
    <x v="3"/>
    <s v="Brazil"/>
    <x v="67"/>
    <n v="0"/>
  </r>
  <r>
    <s v="INCREMENTAL"/>
    <s v="Media"/>
    <m/>
    <m/>
    <m/>
    <m/>
    <x v="2"/>
    <x v="0"/>
    <s v="Brazil"/>
    <x v="67"/>
    <n v="0"/>
  </r>
  <r>
    <s v="INCREMENTAL"/>
    <s v="Media"/>
    <m/>
    <m/>
    <m/>
    <m/>
    <x v="2"/>
    <x v="1"/>
    <s v="Brazil"/>
    <x v="67"/>
    <n v="0"/>
  </r>
  <r>
    <s v="INCREMENTAL"/>
    <s v="Media"/>
    <m/>
    <m/>
    <m/>
    <m/>
    <x v="2"/>
    <x v="2"/>
    <s v="Brazil"/>
    <x v="67"/>
    <n v="0"/>
  </r>
  <r>
    <s v="INCREMENTAL"/>
    <s v="Media"/>
    <m/>
    <m/>
    <m/>
    <m/>
    <x v="2"/>
    <x v="3"/>
    <s v="Brazil"/>
    <x v="67"/>
    <n v="0"/>
  </r>
  <r>
    <s v="BASE"/>
    <s v="BaseLine"/>
    <m/>
    <m/>
    <m/>
    <m/>
    <x v="3"/>
    <x v="0"/>
    <s v="Brazil"/>
    <x v="67"/>
    <n v="0"/>
  </r>
  <r>
    <s v="BASE"/>
    <s v="BaseLine"/>
    <m/>
    <m/>
    <m/>
    <m/>
    <x v="3"/>
    <x v="1"/>
    <s v="Brazil"/>
    <x v="67"/>
    <n v="0"/>
  </r>
  <r>
    <s v="BASE"/>
    <s v="BaseLine"/>
    <m/>
    <m/>
    <m/>
    <m/>
    <x v="3"/>
    <x v="2"/>
    <s v="Brazil"/>
    <x v="67"/>
    <n v="0"/>
  </r>
  <r>
    <s v="BASE"/>
    <s v="BaseLine"/>
    <m/>
    <m/>
    <m/>
    <m/>
    <x v="3"/>
    <x v="3"/>
    <s v="Brazil"/>
    <x v="67"/>
    <n v="0"/>
  </r>
  <r>
    <s v="BASE"/>
    <s v="BaseLine"/>
    <m/>
    <m/>
    <m/>
    <m/>
    <x v="4"/>
    <x v="0"/>
    <s v="Brazil"/>
    <x v="67"/>
    <n v="0"/>
  </r>
  <r>
    <s v="BASE"/>
    <s v="BaseLine"/>
    <m/>
    <m/>
    <m/>
    <m/>
    <x v="4"/>
    <x v="1"/>
    <s v="Brazil"/>
    <x v="67"/>
    <n v="0"/>
  </r>
  <r>
    <s v="BASE"/>
    <s v="BaseLine"/>
    <m/>
    <m/>
    <m/>
    <m/>
    <x v="4"/>
    <x v="2"/>
    <s v="Brazil"/>
    <x v="67"/>
    <n v="0"/>
  </r>
  <r>
    <s v="BASE"/>
    <s v="BaseLine"/>
    <m/>
    <m/>
    <m/>
    <m/>
    <x v="4"/>
    <x v="3"/>
    <s v="Brazil"/>
    <x v="67"/>
    <n v="0"/>
  </r>
  <r>
    <s v="BASE"/>
    <s v="BaseLine"/>
    <m/>
    <m/>
    <m/>
    <m/>
    <x v="5"/>
    <x v="0"/>
    <s v="Brazil"/>
    <x v="67"/>
    <n v="0"/>
  </r>
  <r>
    <s v="BASE"/>
    <s v="BaseLine"/>
    <m/>
    <m/>
    <m/>
    <m/>
    <x v="5"/>
    <x v="1"/>
    <s v="Brazil"/>
    <x v="67"/>
    <n v="0"/>
  </r>
  <r>
    <s v="BASE"/>
    <s v="BaseLine"/>
    <m/>
    <m/>
    <m/>
    <m/>
    <x v="5"/>
    <x v="2"/>
    <s v="Brazil"/>
    <x v="67"/>
    <n v="0"/>
  </r>
  <r>
    <s v="BASE"/>
    <s v="BaseLine"/>
    <m/>
    <m/>
    <m/>
    <m/>
    <x v="5"/>
    <x v="3"/>
    <s v="Brazil"/>
    <x v="67"/>
    <n v="0"/>
  </r>
  <r>
    <s v="BASE"/>
    <s v="BaseLine"/>
    <m/>
    <m/>
    <m/>
    <m/>
    <x v="6"/>
    <x v="0"/>
    <s v="Brazil"/>
    <x v="67"/>
    <n v="0"/>
  </r>
  <r>
    <s v="BASE"/>
    <s v="BaseLine"/>
    <m/>
    <m/>
    <m/>
    <m/>
    <x v="6"/>
    <x v="1"/>
    <s v="Brazil"/>
    <x v="67"/>
    <n v="0"/>
  </r>
  <r>
    <s v="BASE"/>
    <s v="BaseLine"/>
    <m/>
    <m/>
    <m/>
    <m/>
    <x v="6"/>
    <x v="2"/>
    <s v="Brazil"/>
    <x v="67"/>
    <n v="0"/>
  </r>
  <r>
    <s v="BASE"/>
    <s v="BaseLine"/>
    <m/>
    <m/>
    <m/>
    <m/>
    <x v="6"/>
    <x v="3"/>
    <s v="Brazil"/>
    <x v="67"/>
    <n v="0"/>
  </r>
  <r>
    <s v="BASE"/>
    <s v="BaseLine"/>
    <m/>
    <m/>
    <m/>
    <m/>
    <x v="7"/>
    <x v="0"/>
    <s v="Brazil"/>
    <x v="67"/>
    <n v="0"/>
  </r>
  <r>
    <s v="BASE"/>
    <s v="BaseLine"/>
    <m/>
    <m/>
    <m/>
    <m/>
    <x v="7"/>
    <x v="1"/>
    <s v="Brazil"/>
    <x v="67"/>
    <n v="0"/>
  </r>
  <r>
    <s v="BASE"/>
    <s v="BaseLine"/>
    <m/>
    <m/>
    <m/>
    <m/>
    <x v="7"/>
    <x v="2"/>
    <s v="Brazil"/>
    <x v="67"/>
    <n v="0"/>
  </r>
  <r>
    <s v="BASE"/>
    <s v="BaseLine"/>
    <m/>
    <m/>
    <m/>
    <m/>
    <x v="7"/>
    <x v="3"/>
    <s v="Brazil"/>
    <x v="67"/>
    <n v="0"/>
  </r>
  <r>
    <s v="BASE"/>
    <s v="BaseLine"/>
    <m/>
    <m/>
    <m/>
    <m/>
    <x v="8"/>
    <x v="0"/>
    <s v="Brazil"/>
    <x v="67"/>
    <n v="1728.8300549990299"/>
  </r>
  <r>
    <s v="BASE"/>
    <s v="BaseLine"/>
    <m/>
    <m/>
    <m/>
    <m/>
    <x v="8"/>
    <x v="1"/>
    <s v="Brazil"/>
    <x v="67"/>
    <n v="0"/>
  </r>
  <r>
    <s v="BASE"/>
    <s v="BaseLine"/>
    <m/>
    <m/>
    <m/>
    <m/>
    <x v="8"/>
    <x v="2"/>
    <s v="Brazil"/>
    <x v="67"/>
    <n v="0"/>
  </r>
  <r>
    <s v="BASE"/>
    <s v="BaseLine"/>
    <m/>
    <m/>
    <m/>
    <m/>
    <x v="8"/>
    <x v="3"/>
    <s v="Brazil"/>
    <x v="67"/>
    <n v="0"/>
  </r>
  <r>
    <s v="INCREMENTAL"/>
    <s v="Media"/>
    <m/>
    <m/>
    <m/>
    <m/>
    <x v="9"/>
    <x v="0"/>
    <s v="Brazil"/>
    <x v="67"/>
    <n v="0"/>
  </r>
  <r>
    <s v="INCREMENTAL"/>
    <s v="Media"/>
    <m/>
    <m/>
    <m/>
    <m/>
    <x v="9"/>
    <x v="1"/>
    <s v="Brazil"/>
    <x v="67"/>
    <n v="0"/>
  </r>
  <r>
    <s v="INCREMENTAL"/>
    <s v="Media"/>
    <m/>
    <m/>
    <m/>
    <m/>
    <x v="9"/>
    <x v="2"/>
    <s v="Brazil"/>
    <x v="67"/>
    <n v="0"/>
  </r>
  <r>
    <s v="INCREMENTAL"/>
    <s v="Media"/>
    <m/>
    <m/>
    <m/>
    <m/>
    <x v="9"/>
    <x v="3"/>
    <s v="Brazil"/>
    <x v="67"/>
    <n v="0"/>
  </r>
  <r>
    <s v="BASE"/>
    <s v="Price"/>
    <m/>
    <m/>
    <m/>
    <m/>
    <x v="10"/>
    <x v="0"/>
    <s v="Brazil"/>
    <x v="67"/>
    <n v="0"/>
  </r>
  <r>
    <s v="BASE"/>
    <s v="Price"/>
    <m/>
    <m/>
    <m/>
    <m/>
    <x v="10"/>
    <x v="1"/>
    <s v="Brazil"/>
    <x v="67"/>
    <n v="0"/>
  </r>
  <r>
    <s v="BASE"/>
    <s v="Price"/>
    <m/>
    <m/>
    <m/>
    <m/>
    <x v="10"/>
    <x v="2"/>
    <s v="Brazil"/>
    <x v="67"/>
    <n v="0"/>
  </r>
  <r>
    <s v="BASE"/>
    <s v="Price"/>
    <m/>
    <m/>
    <m/>
    <m/>
    <x v="10"/>
    <x v="3"/>
    <s v="Brazil"/>
    <x v="67"/>
    <n v="0"/>
  </r>
  <r>
    <s v="BASE"/>
    <s v="Price"/>
    <m/>
    <m/>
    <m/>
    <m/>
    <x v="11"/>
    <x v="0"/>
    <s v="Brazil"/>
    <x v="67"/>
    <n v="-1009.76601967543"/>
  </r>
  <r>
    <s v="BASE"/>
    <s v="Price"/>
    <m/>
    <m/>
    <m/>
    <m/>
    <x v="11"/>
    <x v="1"/>
    <s v="Brazil"/>
    <x v="67"/>
    <n v="0"/>
  </r>
  <r>
    <s v="BASE"/>
    <s v="Price"/>
    <m/>
    <m/>
    <m/>
    <m/>
    <x v="11"/>
    <x v="2"/>
    <s v="Brazil"/>
    <x v="67"/>
    <n v="0"/>
  </r>
  <r>
    <s v="BASE"/>
    <s v="Price"/>
    <m/>
    <m/>
    <m/>
    <m/>
    <x v="11"/>
    <x v="3"/>
    <s v="Brazil"/>
    <x v="67"/>
    <n v="-1141.6201931375899"/>
  </r>
  <r>
    <s v="BASE"/>
    <s v="BaseLine"/>
    <m/>
    <m/>
    <m/>
    <m/>
    <x v="12"/>
    <x v="0"/>
    <s v="Brazil"/>
    <x v="67"/>
    <n v="368.45797883231"/>
  </r>
  <r>
    <s v="BASE"/>
    <s v="BaseLine"/>
    <m/>
    <m/>
    <m/>
    <m/>
    <x v="12"/>
    <x v="1"/>
    <s v="Brazil"/>
    <x v="67"/>
    <n v="664.24050452598601"/>
  </r>
  <r>
    <s v="BASE"/>
    <s v="BaseLine"/>
    <m/>
    <m/>
    <m/>
    <m/>
    <x v="12"/>
    <x v="2"/>
    <s v="Brazil"/>
    <x v="67"/>
    <n v="814.32506526490499"/>
  </r>
  <r>
    <s v="BASE"/>
    <s v="BaseLine"/>
    <m/>
    <m/>
    <m/>
    <m/>
    <x v="12"/>
    <x v="3"/>
    <s v="Brazil"/>
    <x v="67"/>
    <n v="21.568289504489201"/>
  </r>
  <r>
    <s v="INCREMENTAL"/>
    <s v="Media"/>
    <m/>
    <m/>
    <m/>
    <m/>
    <x v="13"/>
    <x v="0"/>
    <s v="Brazil"/>
    <x v="67"/>
    <n v="0"/>
  </r>
  <r>
    <s v="INCREMENTAL"/>
    <s v="Media"/>
    <m/>
    <m/>
    <m/>
    <m/>
    <x v="13"/>
    <x v="1"/>
    <s v="Brazil"/>
    <x v="67"/>
    <n v="0"/>
  </r>
  <r>
    <s v="INCREMENTAL"/>
    <s v="Media"/>
    <m/>
    <m/>
    <m/>
    <m/>
    <x v="13"/>
    <x v="2"/>
    <s v="Brazil"/>
    <x v="67"/>
    <n v="0"/>
  </r>
  <r>
    <s v="INCREMENTAL"/>
    <s v="Media"/>
    <m/>
    <m/>
    <m/>
    <m/>
    <x v="13"/>
    <x v="3"/>
    <s v="Brazil"/>
    <x v="67"/>
    <n v="0"/>
  </r>
  <r>
    <s v="INCREMENTAL"/>
    <s v="Media"/>
    <m/>
    <m/>
    <m/>
    <m/>
    <x v="14"/>
    <x v="0"/>
    <s v="Brazil"/>
    <x v="67"/>
    <n v="420.36531610151297"/>
  </r>
  <r>
    <s v="INCREMENTAL"/>
    <s v="Media"/>
    <m/>
    <m/>
    <m/>
    <m/>
    <x v="14"/>
    <x v="1"/>
    <s v="Brazil"/>
    <x v="67"/>
    <n v="523.32083612722101"/>
  </r>
  <r>
    <s v="INCREMENTAL"/>
    <s v="Media"/>
    <m/>
    <m/>
    <m/>
    <m/>
    <x v="14"/>
    <x v="2"/>
    <s v="Brazil"/>
    <x v="67"/>
    <n v="433.01490937913798"/>
  </r>
  <r>
    <s v="INCREMENTAL"/>
    <s v="Media"/>
    <m/>
    <m/>
    <m/>
    <m/>
    <x v="14"/>
    <x v="3"/>
    <s v="Brazil"/>
    <x v="67"/>
    <n v="311.09362175743303"/>
  </r>
  <r>
    <s v="INCREMENTAL"/>
    <s v="Media"/>
    <m/>
    <m/>
    <m/>
    <m/>
    <x v="15"/>
    <x v="0"/>
    <s v="Brazil"/>
    <x v="67"/>
    <n v="0"/>
  </r>
  <r>
    <s v="INCREMENTAL"/>
    <s v="Media"/>
    <m/>
    <m/>
    <m/>
    <m/>
    <x v="15"/>
    <x v="1"/>
    <s v="Brazil"/>
    <x v="67"/>
    <n v="0"/>
  </r>
  <r>
    <s v="INCREMENTAL"/>
    <s v="Media"/>
    <m/>
    <m/>
    <m/>
    <m/>
    <x v="15"/>
    <x v="2"/>
    <s v="Brazil"/>
    <x v="67"/>
    <n v="0"/>
  </r>
  <r>
    <s v="INCREMENTAL"/>
    <s v="Media"/>
    <m/>
    <m/>
    <m/>
    <m/>
    <x v="15"/>
    <x v="3"/>
    <s v="Brazil"/>
    <x v="67"/>
    <n v="0"/>
  </r>
  <r>
    <s v="INCREMENTAL"/>
    <s v="Media"/>
    <m/>
    <m/>
    <m/>
    <m/>
    <x v="16"/>
    <x v="0"/>
    <s v="Brazil"/>
    <x v="67"/>
    <n v="66.271588500750298"/>
  </r>
  <r>
    <s v="INCREMENTAL"/>
    <s v="Media"/>
    <m/>
    <m/>
    <m/>
    <m/>
    <x v="16"/>
    <x v="1"/>
    <s v="Brazil"/>
    <x v="67"/>
    <n v="51.997705741452997"/>
  </r>
  <r>
    <s v="INCREMENTAL"/>
    <s v="Media"/>
    <m/>
    <m/>
    <m/>
    <m/>
    <x v="16"/>
    <x v="2"/>
    <s v="Brazil"/>
    <x v="67"/>
    <n v="48.512651509214201"/>
  </r>
  <r>
    <s v="INCREMENTAL"/>
    <s v="Media"/>
    <m/>
    <m/>
    <m/>
    <m/>
    <x v="16"/>
    <x v="3"/>
    <s v="Brazil"/>
    <x v="67"/>
    <n v="45.085016777384297"/>
  </r>
  <r>
    <s v="INCREMENTAL"/>
    <s v="Media"/>
    <m/>
    <m/>
    <m/>
    <m/>
    <x v="17"/>
    <x v="0"/>
    <s v="Brazil"/>
    <x v="67"/>
    <n v="0"/>
  </r>
  <r>
    <s v="INCREMENTAL"/>
    <s v="Media"/>
    <m/>
    <m/>
    <m/>
    <m/>
    <x v="17"/>
    <x v="1"/>
    <s v="Brazil"/>
    <x v="67"/>
    <n v="0"/>
  </r>
  <r>
    <s v="INCREMENTAL"/>
    <s v="Media"/>
    <m/>
    <m/>
    <m/>
    <m/>
    <x v="17"/>
    <x v="2"/>
    <s v="Brazil"/>
    <x v="67"/>
    <n v="0"/>
  </r>
  <r>
    <s v="INCREMENTAL"/>
    <s v="Media"/>
    <m/>
    <m/>
    <m/>
    <m/>
    <x v="17"/>
    <x v="3"/>
    <s v="Brazil"/>
    <x v="67"/>
    <n v="0"/>
  </r>
  <r>
    <s v="INCREMENTAL"/>
    <s v="Media"/>
    <m/>
    <m/>
    <m/>
    <m/>
    <x v="18"/>
    <x v="0"/>
    <s v="Brazil"/>
    <x v="67"/>
    <n v="2090.2077595952601"/>
  </r>
  <r>
    <s v="INCREMENTAL"/>
    <s v="Media"/>
    <m/>
    <m/>
    <m/>
    <m/>
    <x v="18"/>
    <x v="1"/>
    <s v="Brazil"/>
    <x v="67"/>
    <n v="973.28623303907602"/>
  </r>
  <r>
    <s v="INCREMENTAL"/>
    <s v="Media"/>
    <m/>
    <m/>
    <m/>
    <m/>
    <x v="18"/>
    <x v="2"/>
    <s v="Brazil"/>
    <x v="67"/>
    <n v="743.69247684104596"/>
  </r>
  <r>
    <s v="INCREMENTAL"/>
    <s v="Media"/>
    <m/>
    <m/>
    <m/>
    <m/>
    <x v="18"/>
    <x v="3"/>
    <s v="Brazil"/>
    <x v="67"/>
    <n v="1134.6663140600399"/>
  </r>
  <r>
    <s v="INCREMENTAL"/>
    <s v="Media"/>
    <m/>
    <m/>
    <m/>
    <m/>
    <x v="19"/>
    <x v="0"/>
    <s v="Brazil"/>
    <x v="67"/>
    <n v="0"/>
  </r>
  <r>
    <s v="INCREMENTAL"/>
    <s v="Media"/>
    <m/>
    <m/>
    <m/>
    <m/>
    <x v="19"/>
    <x v="1"/>
    <s v="Brazil"/>
    <x v="67"/>
    <n v="0"/>
  </r>
  <r>
    <s v="INCREMENTAL"/>
    <s v="Media"/>
    <m/>
    <m/>
    <m/>
    <m/>
    <x v="19"/>
    <x v="2"/>
    <s v="Brazil"/>
    <x v="67"/>
    <n v="0"/>
  </r>
  <r>
    <s v="INCREMENTAL"/>
    <s v="Media"/>
    <m/>
    <m/>
    <m/>
    <m/>
    <x v="19"/>
    <x v="3"/>
    <s v="Brazil"/>
    <x v="67"/>
    <n v="0"/>
  </r>
  <r>
    <s v="INCREMENTAL"/>
    <s v="Media"/>
    <m/>
    <m/>
    <m/>
    <m/>
    <x v="20"/>
    <x v="0"/>
    <s v="Brazil"/>
    <x v="67"/>
    <n v="2.3075964360930299"/>
  </r>
  <r>
    <s v="INCREMENTAL"/>
    <s v="Media"/>
    <m/>
    <m/>
    <m/>
    <m/>
    <x v="20"/>
    <x v="1"/>
    <s v="Brazil"/>
    <x v="67"/>
    <n v="2.6322909094012101"/>
  </r>
  <r>
    <s v="INCREMENTAL"/>
    <s v="Media"/>
    <m/>
    <m/>
    <m/>
    <m/>
    <x v="20"/>
    <x v="2"/>
    <s v="Brazil"/>
    <x v="67"/>
    <n v="2.4659842679476101"/>
  </r>
  <r>
    <s v="INCREMENTAL"/>
    <s v="Media"/>
    <m/>
    <m/>
    <m/>
    <m/>
    <x v="20"/>
    <x v="3"/>
    <s v="Brazil"/>
    <x v="67"/>
    <n v="2.42895000000467"/>
  </r>
  <r>
    <s v="INCREMENTAL"/>
    <s v="Media"/>
    <m/>
    <m/>
    <m/>
    <m/>
    <x v="21"/>
    <x v="0"/>
    <s v="Brazil"/>
    <x v="67"/>
    <n v="0"/>
  </r>
  <r>
    <s v="INCREMENTAL"/>
    <s v="Media"/>
    <m/>
    <m/>
    <m/>
    <m/>
    <x v="21"/>
    <x v="1"/>
    <s v="Brazil"/>
    <x v="67"/>
    <n v="0"/>
  </r>
  <r>
    <s v="INCREMENTAL"/>
    <s v="Media"/>
    <m/>
    <m/>
    <m/>
    <m/>
    <x v="21"/>
    <x v="2"/>
    <s v="Brazil"/>
    <x v="67"/>
    <n v="0"/>
  </r>
  <r>
    <s v="INCREMENTAL"/>
    <s v="Media"/>
    <m/>
    <m/>
    <m/>
    <m/>
    <x v="21"/>
    <x v="3"/>
    <s v="Brazil"/>
    <x v="67"/>
    <n v="0"/>
  </r>
  <r>
    <s v="INCREMENTAL"/>
    <s v="Media"/>
    <m/>
    <m/>
    <m/>
    <m/>
    <x v="22"/>
    <x v="0"/>
    <s v="Brazil"/>
    <x v="67"/>
    <n v="631.99990752583005"/>
  </r>
  <r>
    <s v="INCREMENTAL"/>
    <s v="Media"/>
    <m/>
    <m/>
    <m/>
    <m/>
    <x v="22"/>
    <x v="1"/>
    <s v="Brazil"/>
    <x v="67"/>
    <n v="239.672174536196"/>
  </r>
  <r>
    <s v="INCREMENTAL"/>
    <s v="Media"/>
    <m/>
    <m/>
    <m/>
    <m/>
    <x v="22"/>
    <x v="2"/>
    <s v="Brazil"/>
    <x v="67"/>
    <n v="227.58683555279501"/>
  </r>
  <r>
    <s v="INCREMENTAL"/>
    <s v="Media"/>
    <m/>
    <m/>
    <m/>
    <m/>
    <x v="22"/>
    <x v="3"/>
    <s v="Brazil"/>
    <x v="67"/>
    <n v="342.58257125489098"/>
  </r>
  <r>
    <s v="INCREMENTAL"/>
    <s v="Media"/>
    <m/>
    <m/>
    <m/>
    <m/>
    <x v="23"/>
    <x v="0"/>
    <s v="Brazil"/>
    <x v="67"/>
    <n v="0"/>
  </r>
  <r>
    <s v="INCREMENTAL"/>
    <s v="Media"/>
    <m/>
    <m/>
    <m/>
    <m/>
    <x v="23"/>
    <x v="1"/>
    <s v="Brazil"/>
    <x v="67"/>
    <n v="2.7217063191187399E-2"/>
  </r>
  <r>
    <s v="INCREMENTAL"/>
    <s v="Media"/>
    <m/>
    <m/>
    <m/>
    <m/>
    <x v="23"/>
    <x v="2"/>
    <s v="Brazil"/>
    <x v="67"/>
    <n v="0"/>
  </r>
  <r>
    <s v="INCREMENTAL"/>
    <s v="Media"/>
    <m/>
    <m/>
    <m/>
    <m/>
    <x v="23"/>
    <x v="3"/>
    <s v="Brazil"/>
    <x v="67"/>
    <n v="0"/>
  </r>
  <r>
    <s v="INCREMENTAL"/>
    <s v="Media"/>
    <m/>
    <m/>
    <m/>
    <m/>
    <x v="24"/>
    <x v="0"/>
    <s v="Brazil"/>
    <x v="67"/>
    <n v="0"/>
  </r>
  <r>
    <s v="INCREMENTAL"/>
    <s v="Media"/>
    <m/>
    <m/>
    <m/>
    <m/>
    <x v="24"/>
    <x v="1"/>
    <s v="Brazil"/>
    <x v="67"/>
    <n v="2.14632546928003"/>
  </r>
  <r>
    <s v="INCREMENTAL"/>
    <s v="Media"/>
    <m/>
    <m/>
    <m/>
    <m/>
    <x v="24"/>
    <x v="2"/>
    <s v="Brazil"/>
    <x v="67"/>
    <n v="0"/>
  </r>
  <r>
    <s v="INCREMENTAL"/>
    <s v="Media"/>
    <m/>
    <m/>
    <m/>
    <m/>
    <x v="24"/>
    <x v="3"/>
    <s v="Brazil"/>
    <x v="67"/>
    <n v="0"/>
  </r>
  <r>
    <s v="BASE"/>
    <s v="BaseLine"/>
    <m/>
    <m/>
    <m/>
    <m/>
    <x v="25"/>
    <x v="0"/>
    <s v="Brazil"/>
    <x v="67"/>
    <n v="0"/>
  </r>
  <r>
    <s v="BASE"/>
    <s v="BaseLine"/>
    <m/>
    <m/>
    <m/>
    <m/>
    <x v="25"/>
    <x v="1"/>
    <s v="Brazil"/>
    <x v="67"/>
    <n v="0"/>
  </r>
  <r>
    <s v="BASE"/>
    <s v="BaseLine"/>
    <m/>
    <m/>
    <m/>
    <m/>
    <x v="25"/>
    <x v="2"/>
    <s v="Brazil"/>
    <x v="67"/>
    <n v="0"/>
  </r>
  <r>
    <s v="BASE"/>
    <s v="BaseLine"/>
    <m/>
    <m/>
    <m/>
    <m/>
    <x v="25"/>
    <x v="3"/>
    <s v="Brazil"/>
    <x v="67"/>
    <n v="0"/>
  </r>
  <r>
    <s v="BASE"/>
    <s v="BaseLine"/>
    <m/>
    <m/>
    <m/>
    <m/>
    <x v="26"/>
    <x v="0"/>
    <s v="Brazil"/>
    <x v="67"/>
    <n v="0"/>
  </r>
  <r>
    <s v="BASE"/>
    <s v="BaseLine"/>
    <m/>
    <m/>
    <m/>
    <m/>
    <x v="26"/>
    <x v="1"/>
    <s v="Brazil"/>
    <x v="67"/>
    <n v="2332.4423701106198"/>
  </r>
  <r>
    <s v="BASE"/>
    <s v="BaseLine"/>
    <m/>
    <m/>
    <m/>
    <m/>
    <x v="26"/>
    <x v="2"/>
    <s v="Brazil"/>
    <x v="67"/>
    <n v="0"/>
  </r>
  <r>
    <s v="BASE"/>
    <s v="BaseLine"/>
    <m/>
    <m/>
    <m/>
    <m/>
    <x v="26"/>
    <x v="3"/>
    <s v="Brazil"/>
    <x v="67"/>
    <n v="0"/>
  </r>
  <r>
    <s v="INCREMENTAL"/>
    <s v="Media"/>
    <m/>
    <m/>
    <m/>
    <m/>
    <x v="27"/>
    <x v="0"/>
    <s v="Brazil"/>
    <x v="67"/>
    <n v="0"/>
  </r>
  <r>
    <s v="INCREMENTAL"/>
    <s v="Media"/>
    <m/>
    <m/>
    <m/>
    <m/>
    <x v="27"/>
    <x v="1"/>
    <s v="Brazil"/>
    <x v="67"/>
    <n v="26.0095356770703"/>
  </r>
  <r>
    <s v="INCREMENTAL"/>
    <s v="Media"/>
    <m/>
    <m/>
    <m/>
    <m/>
    <x v="27"/>
    <x v="2"/>
    <s v="Brazil"/>
    <x v="67"/>
    <n v="0"/>
  </r>
  <r>
    <s v="INCREMENTAL"/>
    <s v="Media"/>
    <m/>
    <m/>
    <m/>
    <m/>
    <x v="27"/>
    <x v="3"/>
    <s v="Brazil"/>
    <x v="67"/>
    <n v="0"/>
  </r>
  <r>
    <s v="INCREMENTAL"/>
    <s v="Media"/>
    <m/>
    <m/>
    <m/>
    <m/>
    <x v="28"/>
    <x v="0"/>
    <s v="Brazil"/>
    <x v="67"/>
    <n v="0"/>
  </r>
  <r>
    <s v="INCREMENTAL"/>
    <s v="Media"/>
    <m/>
    <m/>
    <m/>
    <m/>
    <x v="28"/>
    <x v="1"/>
    <s v="Brazil"/>
    <x v="67"/>
    <n v="0"/>
  </r>
  <r>
    <s v="INCREMENTAL"/>
    <s v="Media"/>
    <m/>
    <m/>
    <m/>
    <m/>
    <x v="28"/>
    <x v="2"/>
    <s v="Brazil"/>
    <x v="67"/>
    <n v="0"/>
  </r>
  <r>
    <s v="INCREMENTAL"/>
    <s v="Media"/>
    <m/>
    <m/>
    <m/>
    <m/>
    <x v="28"/>
    <x v="3"/>
    <s v="Brazil"/>
    <x v="67"/>
    <n v="0"/>
  </r>
  <r>
    <s v="BASE"/>
    <s v="BaseLine"/>
    <m/>
    <m/>
    <m/>
    <m/>
    <x v="29"/>
    <x v="0"/>
    <s v="Brazil"/>
    <x v="67"/>
    <n v="0"/>
  </r>
  <r>
    <s v="BASE"/>
    <s v="BaseLine"/>
    <m/>
    <m/>
    <m/>
    <m/>
    <x v="29"/>
    <x v="1"/>
    <s v="Brazil"/>
    <x v="67"/>
    <n v="1111.32777024493"/>
  </r>
  <r>
    <s v="BASE"/>
    <s v="BaseLine"/>
    <m/>
    <m/>
    <m/>
    <m/>
    <x v="29"/>
    <x v="2"/>
    <s v="Brazil"/>
    <x v="67"/>
    <n v="0"/>
  </r>
  <r>
    <s v="BASE"/>
    <s v="BaseLine"/>
    <m/>
    <m/>
    <m/>
    <m/>
    <x v="29"/>
    <x v="3"/>
    <s v="Brazil"/>
    <x v="67"/>
    <n v="0"/>
  </r>
  <r>
    <s v="BASE"/>
    <s v="BaseLine"/>
    <m/>
    <m/>
    <m/>
    <m/>
    <x v="30"/>
    <x v="0"/>
    <s v="Brazil"/>
    <x v="67"/>
    <n v="0"/>
  </r>
  <r>
    <s v="BASE"/>
    <s v="BaseLine"/>
    <m/>
    <m/>
    <m/>
    <m/>
    <x v="30"/>
    <x v="1"/>
    <s v="Brazil"/>
    <x v="67"/>
    <n v="694.21397244009802"/>
  </r>
  <r>
    <s v="BASE"/>
    <s v="BaseLine"/>
    <m/>
    <m/>
    <m/>
    <m/>
    <x v="30"/>
    <x v="2"/>
    <s v="Brazil"/>
    <x v="67"/>
    <n v="0"/>
  </r>
  <r>
    <s v="BASE"/>
    <s v="BaseLine"/>
    <m/>
    <m/>
    <m/>
    <m/>
    <x v="30"/>
    <x v="3"/>
    <s v="Brazil"/>
    <x v="67"/>
    <n v="0"/>
  </r>
  <r>
    <s v="INCREMENTAL"/>
    <s v="Media"/>
    <m/>
    <m/>
    <m/>
    <m/>
    <x v="31"/>
    <x v="0"/>
    <s v="Brazil"/>
    <x v="67"/>
    <n v="0"/>
  </r>
  <r>
    <s v="INCREMENTAL"/>
    <s v="Media"/>
    <m/>
    <m/>
    <m/>
    <m/>
    <x v="31"/>
    <x v="1"/>
    <s v="Brazil"/>
    <x v="67"/>
    <n v="17.145648461940699"/>
  </r>
  <r>
    <s v="INCREMENTAL"/>
    <s v="Media"/>
    <m/>
    <m/>
    <m/>
    <m/>
    <x v="31"/>
    <x v="2"/>
    <s v="Brazil"/>
    <x v="67"/>
    <n v="0"/>
  </r>
  <r>
    <s v="INCREMENTAL"/>
    <s v="Media"/>
    <m/>
    <m/>
    <m/>
    <m/>
    <x v="31"/>
    <x v="3"/>
    <s v="Brazil"/>
    <x v="67"/>
    <n v="0"/>
  </r>
  <r>
    <m/>
    <m/>
    <m/>
    <m/>
    <m/>
    <m/>
    <x v="32"/>
    <x v="0"/>
    <s v="Brazil"/>
    <x v="67"/>
    <n v="1288.8368238743701"/>
  </r>
  <r>
    <m/>
    <m/>
    <m/>
    <m/>
    <m/>
    <m/>
    <x v="32"/>
    <x v="1"/>
    <s v="Brazil"/>
    <x v="67"/>
    <n v="943.82215052234096"/>
  </r>
  <r>
    <m/>
    <m/>
    <m/>
    <m/>
    <m/>
    <m/>
    <x v="32"/>
    <x v="2"/>
    <s v="Brazil"/>
    <x v="67"/>
    <n v="1761.1350863528301"/>
  </r>
  <r>
    <m/>
    <m/>
    <m/>
    <m/>
    <m/>
    <m/>
    <x v="32"/>
    <x v="3"/>
    <s v="Brazil"/>
    <x v="67"/>
    <n v="932.29799996955103"/>
  </r>
  <r>
    <s v="BASE"/>
    <s v="BaseLine"/>
    <m/>
    <m/>
    <m/>
    <m/>
    <x v="33"/>
    <x v="0"/>
    <s v="Brazil"/>
    <x v="67"/>
    <n v="-201.33169727976599"/>
  </r>
  <r>
    <s v="BASE"/>
    <s v="BaseLine"/>
    <m/>
    <m/>
    <m/>
    <m/>
    <x v="33"/>
    <x v="1"/>
    <s v="Brazil"/>
    <x v="67"/>
    <n v="-548.05071606874299"/>
  </r>
  <r>
    <s v="BASE"/>
    <s v="BaseLine"/>
    <m/>
    <m/>
    <m/>
    <m/>
    <x v="33"/>
    <x v="2"/>
    <s v="Brazil"/>
    <x v="67"/>
    <n v="-273.60978311189803"/>
  </r>
  <r>
    <s v="BASE"/>
    <s v="BaseLine"/>
    <m/>
    <m/>
    <m/>
    <m/>
    <x v="33"/>
    <x v="3"/>
    <s v="Brazil"/>
    <x v="67"/>
    <n v="-170.893389031971"/>
  </r>
  <r>
    <s v="BASE"/>
    <s v="BaseLine"/>
    <m/>
    <m/>
    <m/>
    <m/>
    <x v="34"/>
    <x v="0"/>
    <s v="Brazil"/>
    <x v="67"/>
    <n v="0"/>
  </r>
  <r>
    <s v="BASE"/>
    <s v="BaseLine"/>
    <m/>
    <m/>
    <m/>
    <m/>
    <x v="34"/>
    <x v="1"/>
    <s v="Brazil"/>
    <x v="67"/>
    <n v="0"/>
  </r>
  <r>
    <s v="BASE"/>
    <s v="BaseLine"/>
    <m/>
    <m/>
    <m/>
    <m/>
    <x v="34"/>
    <x v="2"/>
    <s v="Brazil"/>
    <x v="67"/>
    <n v="0"/>
  </r>
  <r>
    <s v="BASE"/>
    <s v="BaseLine"/>
    <m/>
    <m/>
    <m/>
    <m/>
    <x v="34"/>
    <x v="3"/>
    <s v="Brazil"/>
    <x v="67"/>
    <n v="0"/>
  </r>
  <r>
    <s v="BASE"/>
    <s v="BaseLine"/>
    <s v="NY"/>
    <m/>
    <m/>
    <m/>
    <x v="35"/>
    <x v="0"/>
    <s v="Brazil"/>
    <x v="67"/>
    <n v="0"/>
  </r>
  <r>
    <s v="BASE"/>
    <s v="BaseLine"/>
    <s v="NY"/>
    <m/>
    <m/>
    <m/>
    <x v="35"/>
    <x v="1"/>
    <s v="Brazil"/>
    <x v="67"/>
    <n v="0"/>
  </r>
  <r>
    <s v="BASE"/>
    <s v="BaseLine"/>
    <s v="NY"/>
    <m/>
    <m/>
    <m/>
    <x v="35"/>
    <x v="2"/>
    <s v="Brazil"/>
    <x v="67"/>
    <n v="0"/>
  </r>
  <r>
    <s v="BASE"/>
    <s v="BaseLine"/>
    <s v="NY"/>
    <m/>
    <m/>
    <m/>
    <x v="35"/>
    <x v="3"/>
    <s v="Brazil"/>
    <x v="67"/>
    <n v="0"/>
  </r>
  <r>
    <s v="BASE"/>
    <s v="BaseLine"/>
    <s v="PL_Dummy"/>
    <m/>
    <m/>
    <m/>
    <x v="36"/>
    <x v="0"/>
    <s v="Brazil"/>
    <x v="67"/>
    <n v="0"/>
  </r>
  <r>
    <s v="BASE"/>
    <s v="BaseLine"/>
    <s v="PL_Dummy"/>
    <m/>
    <m/>
    <m/>
    <x v="36"/>
    <x v="1"/>
    <s v="Brazil"/>
    <x v="67"/>
    <n v="0"/>
  </r>
  <r>
    <s v="BASE"/>
    <s v="BaseLine"/>
    <s v="PL_Dummy"/>
    <m/>
    <m/>
    <m/>
    <x v="36"/>
    <x v="2"/>
    <s v="Brazil"/>
    <x v="67"/>
    <n v="0"/>
  </r>
  <r>
    <s v="BASE"/>
    <s v="BaseLine"/>
    <s v="PL_Dummy"/>
    <m/>
    <m/>
    <m/>
    <x v="36"/>
    <x v="3"/>
    <s v="Brazil"/>
    <x v="67"/>
    <n v="0"/>
  </r>
  <r>
    <s v="BASE"/>
    <s v="BaseLine"/>
    <s v="PL_Dummy"/>
    <m/>
    <m/>
    <m/>
    <x v="37"/>
    <x v="0"/>
    <s v="Brazil"/>
    <x v="67"/>
    <n v="0"/>
  </r>
  <r>
    <s v="BASE"/>
    <s v="BaseLine"/>
    <s v="PL_Dummy"/>
    <m/>
    <m/>
    <m/>
    <x v="37"/>
    <x v="1"/>
    <s v="Brazil"/>
    <x v="67"/>
    <n v="0"/>
  </r>
  <r>
    <s v="BASE"/>
    <s v="BaseLine"/>
    <s v="PL_Dummy"/>
    <m/>
    <m/>
    <m/>
    <x v="37"/>
    <x v="2"/>
    <s v="Brazil"/>
    <x v="67"/>
    <n v="0"/>
  </r>
  <r>
    <s v="BASE"/>
    <s v="BaseLine"/>
    <s v="PL_Dummy"/>
    <m/>
    <m/>
    <m/>
    <x v="37"/>
    <x v="3"/>
    <s v="Brazil"/>
    <x v="67"/>
    <n v="0"/>
  </r>
  <r>
    <s v="BASE"/>
    <s v="BaseLine"/>
    <m/>
    <m/>
    <m/>
    <m/>
    <x v="38"/>
    <x v="0"/>
    <s v="Brazil"/>
    <x v="67"/>
    <n v="0"/>
  </r>
  <r>
    <s v="BASE"/>
    <s v="BaseLine"/>
    <m/>
    <m/>
    <m/>
    <m/>
    <x v="38"/>
    <x v="1"/>
    <s v="Brazil"/>
    <x v="67"/>
    <n v="0"/>
  </r>
  <r>
    <s v="BASE"/>
    <s v="BaseLine"/>
    <m/>
    <m/>
    <m/>
    <m/>
    <x v="38"/>
    <x v="2"/>
    <s v="Brazil"/>
    <x v="67"/>
    <n v="0"/>
  </r>
  <r>
    <s v="BASE"/>
    <s v="BaseLine"/>
    <m/>
    <m/>
    <m/>
    <m/>
    <x v="38"/>
    <x v="3"/>
    <s v="Brazil"/>
    <x v="67"/>
    <n v="0"/>
  </r>
  <r>
    <s v="BASE"/>
    <s v="BaseLine"/>
    <m/>
    <m/>
    <m/>
    <m/>
    <x v="39"/>
    <x v="0"/>
    <s v="Brazil"/>
    <x v="67"/>
    <n v="0"/>
  </r>
  <r>
    <s v="BASE"/>
    <s v="BaseLine"/>
    <m/>
    <m/>
    <m/>
    <m/>
    <x v="39"/>
    <x v="1"/>
    <s v="Brazil"/>
    <x v="67"/>
    <n v="0"/>
  </r>
  <r>
    <s v="BASE"/>
    <s v="BaseLine"/>
    <m/>
    <m/>
    <m/>
    <m/>
    <x v="39"/>
    <x v="2"/>
    <s v="Brazil"/>
    <x v="67"/>
    <n v="0"/>
  </r>
  <r>
    <s v="BASE"/>
    <s v="BaseLine"/>
    <m/>
    <m/>
    <m/>
    <m/>
    <x v="39"/>
    <x v="3"/>
    <s v="Brazil"/>
    <x v="67"/>
    <n v="0"/>
  </r>
  <r>
    <s v="BASE"/>
    <s v="BaseLine"/>
    <s v="PL_Dummy"/>
    <m/>
    <m/>
    <m/>
    <x v="40"/>
    <x v="0"/>
    <s v="Brazil"/>
    <x v="67"/>
    <n v="0"/>
  </r>
  <r>
    <s v="BASE"/>
    <s v="BaseLine"/>
    <s v="PL_Dummy"/>
    <m/>
    <m/>
    <m/>
    <x v="40"/>
    <x v="1"/>
    <s v="Brazil"/>
    <x v="67"/>
    <n v="0"/>
  </r>
  <r>
    <s v="BASE"/>
    <s v="BaseLine"/>
    <s v="PL_Dummy"/>
    <m/>
    <m/>
    <m/>
    <x v="40"/>
    <x v="2"/>
    <s v="Brazil"/>
    <x v="67"/>
    <n v="0"/>
  </r>
  <r>
    <s v="BASE"/>
    <s v="BaseLine"/>
    <s v="PL_Dummy"/>
    <m/>
    <m/>
    <m/>
    <x v="40"/>
    <x v="3"/>
    <s v="Brazil"/>
    <x v="67"/>
    <n v="0"/>
  </r>
  <r>
    <s v="BASE"/>
    <s v="BaseLine"/>
    <m/>
    <m/>
    <m/>
    <m/>
    <x v="41"/>
    <x v="0"/>
    <s v="Brazil"/>
    <x v="67"/>
    <n v="0"/>
  </r>
  <r>
    <s v="BASE"/>
    <s v="BaseLine"/>
    <m/>
    <m/>
    <m/>
    <m/>
    <x v="41"/>
    <x v="1"/>
    <s v="Brazil"/>
    <x v="67"/>
    <n v="0"/>
  </r>
  <r>
    <s v="BASE"/>
    <s v="BaseLine"/>
    <m/>
    <m/>
    <m/>
    <m/>
    <x v="41"/>
    <x v="2"/>
    <s v="Brazil"/>
    <x v="67"/>
    <n v="2871.2640451045199"/>
  </r>
  <r>
    <s v="BASE"/>
    <s v="BaseLine"/>
    <m/>
    <m/>
    <m/>
    <m/>
    <x v="41"/>
    <x v="3"/>
    <s v="Brazil"/>
    <x v="67"/>
    <n v="0"/>
  </r>
  <r>
    <s v="BASE"/>
    <s v="BaseLine"/>
    <m/>
    <m/>
    <m/>
    <m/>
    <x v="42"/>
    <x v="0"/>
    <s v="Brazil"/>
    <x v="67"/>
    <n v="0"/>
  </r>
  <r>
    <s v="BASE"/>
    <s v="BaseLine"/>
    <m/>
    <m/>
    <m/>
    <m/>
    <x v="42"/>
    <x v="1"/>
    <s v="Brazil"/>
    <x v="67"/>
    <n v="0"/>
  </r>
  <r>
    <s v="BASE"/>
    <s v="BaseLine"/>
    <m/>
    <m/>
    <m/>
    <m/>
    <x v="42"/>
    <x v="2"/>
    <s v="Brazil"/>
    <x v="67"/>
    <n v="0"/>
  </r>
  <r>
    <s v="BASE"/>
    <s v="BaseLine"/>
    <m/>
    <m/>
    <m/>
    <m/>
    <x v="42"/>
    <x v="3"/>
    <s v="Brazil"/>
    <x v="67"/>
    <n v="0"/>
  </r>
  <r>
    <s v="BASE"/>
    <s v="BaseLine"/>
    <m/>
    <m/>
    <m/>
    <m/>
    <x v="43"/>
    <x v="0"/>
    <s v="Brazil"/>
    <x v="67"/>
    <n v="0"/>
  </r>
  <r>
    <s v="BASE"/>
    <s v="BaseLine"/>
    <m/>
    <m/>
    <m/>
    <m/>
    <x v="43"/>
    <x v="1"/>
    <s v="Brazil"/>
    <x v="67"/>
    <n v="0"/>
  </r>
  <r>
    <s v="BASE"/>
    <s v="BaseLine"/>
    <m/>
    <m/>
    <m/>
    <m/>
    <x v="43"/>
    <x v="2"/>
    <s v="Brazil"/>
    <x v="67"/>
    <n v="4135.6791809735196"/>
  </r>
  <r>
    <s v="BASE"/>
    <s v="BaseLine"/>
    <m/>
    <m/>
    <m/>
    <m/>
    <x v="43"/>
    <x v="3"/>
    <s v="Brazil"/>
    <x v="67"/>
    <n v="0"/>
  </r>
  <r>
    <s v="INCREMENTAL"/>
    <s v="Media"/>
    <m/>
    <m/>
    <m/>
    <m/>
    <x v="44"/>
    <x v="0"/>
    <s v="Brazil"/>
    <x v="67"/>
    <n v="0"/>
  </r>
  <r>
    <s v="INCREMENTAL"/>
    <s v="Media"/>
    <m/>
    <m/>
    <m/>
    <m/>
    <x v="44"/>
    <x v="1"/>
    <s v="Brazil"/>
    <x v="67"/>
    <n v="0"/>
  </r>
  <r>
    <s v="INCREMENTAL"/>
    <s v="Media"/>
    <m/>
    <m/>
    <m/>
    <m/>
    <x v="44"/>
    <x v="2"/>
    <s v="Brazil"/>
    <x v="67"/>
    <n v="58.428492593632001"/>
  </r>
  <r>
    <s v="INCREMENTAL"/>
    <s v="Media"/>
    <m/>
    <m/>
    <m/>
    <m/>
    <x v="44"/>
    <x v="3"/>
    <s v="Brazil"/>
    <x v="67"/>
    <n v="0"/>
  </r>
  <r>
    <s v="INCREMENTAL"/>
    <s v="Media"/>
    <m/>
    <m/>
    <m/>
    <m/>
    <x v="45"/>
    <x v="0"/>
    <s v="Brazil"/>
    <x v="67"/>
    <n v="0"/>
  </r>
  <r>
    <s v="INCREMENTAL"/>
    <s v="Media"/>
    <m/>
    <m/>
    <m/>
    <m/>
    <x v="45"/>
    <x v="1"/>
    <s v="Brazil"/>
    <x v="67"/>
    <n v="0"/>
  </r>
  <r>
    <s v="INCREMENTAL"/>
    <s v="Media"/>
    <m/>
    <m/>
    <m/>
    <m/>
    <x v="45"/>
    <x v="2"/>
    <s v="Brazil"/>
    <x v="67"/>
    <n v="0"/>
  </r>
  <r>
    <s v="INCREMENTAL"/>
    <s v="Media"/>
    <m/>
    <m/>
    <m/>
    <m/>
    <x v="45"/>
    <x v="3"/>
    <s v="Brazil"/>
    <x v="67"/>
    <n v="0"/>
  </r>
  <r>
    <s v="BASE"/>
    <s v="BaseLine"/>
    <m/>
    <m/>
    <m/>
    <m/>
    <x v="46"/>
    <x v="0"/>
    <s v="Brazil"/>
    <x v="67"/>
    <n v="0"/>
  </r>
  <r>
    <s v="BASE"/>
    <s v="BaseLine"/>
    <m/>
    <m/>
    <m/>
    <m/>
    <x v="46"/>
    <x v="1"/>
    <s v="Brazil"/>
    <x v="67"/>
    <n v="0"/>
  </r>
  <r>
    <s v="BASE"/>
    <s v="BaseLine"/>
    <m/>
    <m/>
    <m/>
    <m/>
    <x v="46"/>
    <x v="2"/>
    <s v="Brazil"/>
    <x v="67"/>
    <n v="0"/>
  </r>
  <r>
    <s v="BASE"/>
    <s v="BaseLine"/>
    <m/>
    <m/>
    <m/>
    <m/>
    <x v="46"/>
    <x v="3"/>
    <s v="Brazil"/>
    <x v="67"/>
    <n v="0"/>
  </r>
  <r>
    <s v="INCREMENTAL"/>
    <s v="Media"/>
    <m/>
    <m/>
    <m/>
    <m/>
    <x v="47"/>
    <x v="0"/>
    <s v="Brazil"/>
    <x v="67"/>
    <n v="0"/>
  </r>
  <r>
    <s v="INCREMENTAL"/>
    <s v="Media"/>
    <m/>
    <m/>
    <m/>
    <m/>
    <x v="47"/>
    <x v="1"/>
    <s v="Brazil"/>
    <x v="67"/>
    <n v="0"/>
  </r>
  <r>
    <s v="INCREMENTAL"/>
    <s v="Media"/>
    <m/>
    <m/>
    <m/>
    <m/>
    <x v="47"/>
    <x v="2"/>
    <s v="Brazil"/>
    <x v="67"/>
    <n v="0"/>
  </r>
  <r>
    <s v="INCREMENTAL"/>
    <s v="Media"/>
    <m/>
    <m/>
    <m/>
    <m/>
    <x v="47"/>
    <x v="3"/>
    <s v="Brazil"/>
    <x v="67"/>
    <n v="0"/>
  </r>
  <r>
    <s v="INCREMENTAL"/>
    <s v="Media"/>
    <m/>
    <m/>
    <m/>
    <m/>
    <x v="48"/>
    <x v="0"/>
    <s v="Brazil"/>
    <x v="67"/>
    <n v="0"/>
  </r>
  <r>
    <s v="INCREMENTAL"/>
    <s v="Media"/>
    <m/>
    <m/>
    <m/>
    <m/>
    <x v="48"/>
    <x v="1"/>
    <s v="Brazil"/>
    <x v="67"/>
    <n v="0"/>
  </r>
  <r>
    <s v="INCREMENTAL"/>
    <s v="Media"/>
    <m/>
    <m/>
    <m/>
    <m/>
    <x v="48"/>
    <x v="2"/>
    <s v="Brazil"/>
    <x v="67"/>
    <n v="0"/>
  </r>
  <r>
    <s v="INCREMENTAL"/>
    <s v="Media"/>
    <m/>
    <m/>
    <m/>
    <m/>
    <x v="48"/>
    <x v="3"/>
    <s v="Brazil"/>
    <x v="67"/>
    <n v="1.5646397847018501"/>
  </r>
  <r>
    <s v="INCREMENTAL"/>
    <s v="Media"/>
    <m/>
    <m/>
    <m/>
    <m/>
    <x v="49"/>
    <x v="0"/>
    <s v="Brazil"/>
    <x v="67"/>
    <n v="0"/>
  </r>
  <r>
    <s v="INCREMENTAL"/>
    <s v="Media"/>
    <m/>
    <m/>
    <m/>
    <m/>
    <x v="49"/>
    <x v="1"/>
    <s v="Brazil"/>
    <x v="67"/>
    <n v="0"/>
  </r>
  <r>
    <s v="INCREMENTAL"/>
    <s v="Media"/>
    <m/>
    <m/>
    <m/>
    <m/>
    <x v="49"/>
    <x v="2"/>
    <s v="Brazil"/>
    <x v="67"/>
    <n v="0"/>
  </r>
  <r>
    <s v="INCREMENTAL"/>
    <s v="Media"/>
    <m/>
    <m/>
    <m/>
    <m/>
    <x v="49"/>
    <x v="3"/>
    <s v="Brazil"/>
    <x v="67"/>
    <n v="0"/>
  </r>
  <r>
    <s v="BASE"/>
    <s v="BaseLine"/>
    <m/>
    <m/>
    <m/>
    <m/>
    <x v="50"/>
    <x v="0"/>
    <s v="Brazil"/>
    <x v="67"/>
    <n v="0"/>
  </r>
  <r>
    <s v="BASE"/>
    <s v="BaseLine"/>
    <m/>
    <m/>
    <m/>
    <m/>
    <x v="50"/>
    <x v="1"/>
    <s v="Brazil"/>
    <x v="67"/>
    <n v="0"/>
  </r>
  <r>
    <s v="BASE"/>
    <s v="BaseLine"/>
    <m/>
    <m/>
    <m/>
    <m/>
    <x v="50"/>
    <x v="2"/>
    <s v="Brazil"/>
    <x v="67"/>
    <n v="0"/>
  </r>
  <r>
    <s v="BASE"/>
    <s v="BaseLine"/>
    <m/>
    <m/>
    <m/>
    <m/>
    <x v="50"/>
    <x v="3"/>
    <s v="Brazil"/>
    <x v="67"/>
    <n v="156.03626810286499"/>
  </r>
  <r>
    <s v="BASE"/>
    <s v="BaseLine"/>
    <m/>
    <m/>
    <m/>
    <m/>
    <x v="51"/>
    <x v="0"/>
    <s v="Brazil"/>
    <x v="67"/>
    <n v="0"/>
  </r>
  <r>
    <s v="BASE"/>
    <s v="BaseLine"/>
    <m/>
    <m/>
    <m/>
    <m/>
    <x v="51"/>
    <x v="1"/>
    <s v="Brazil"/>
    <x v="67"/>
    <n v="0"/>
  </r>
  <r>
    <s v="BASE"/>
    <s v="BaseLine"/>
    <m/>
    <m/>
    <m/>
    <m/>
    <x v="51"/>
    <x v="2"/>
    <s v="Brazil"/>
    <x v="67"/>
    <n v="0"/>
  </r>
  <r>
    <s v="BASE"/>
    <s v="BaseLine"/>
    <m/>
    <m/>
    <m/>
    <m/>
    <x v="51"/>
    <x v="3"/>
    <s v="Brazil"/>
    <x v="67"/>
    <n v="2684.16291870738"/>
  </r>
  <r>
    <s v="INCREMENTAL"/>
    <s v="Media"/>
    <m/>
    <m/>
    <m/>
    <m/>
    <x v="52"/>
    <x v="0"/>
    <s v="Brazil"/>
    <x v="67"/>
    <n v="0"/>
  </r>
  <r>
    <s v="INCREMENTAL"/>
    <s v="Media"/>
    <m/>
    <m/>
    <m/>
    <m/>
    <x v="52"/>
    <x v="1"/>
    <s v="Brazil"/>
    <x v="67"/>
    <n v="0"/>
  </r>
  <r>
    <s v="INCREMENTAL"/>
    <s v="Media"/>
    <m/>
    <m/>
    <m/>
    <m/>
    <x v="52"/>
    <x v="2"/>
    <s v="Brazil"/>
    <x v="67"/>
    <n v="0"/>
  </r>
  <r>
    <s v="INCREMENTAL"/>
    <s v="Media"/>
    <m/>
    <m/>
    <m/>
    <m/>
    <x v="52"/>
    <x v="3"/>
    <s v="Brazil"/>
    <x v="67"/>
    <n v="0"/>
  </r>
  <r>
    <s v="BASE"/>
    <s v="BaseLine"/>
    <m/>
    <m/>
    <m/>
    <m/>
    <x v="53"/>
    <x v="0"/>
    <s v="Brazil"/>
    <x v="67"/>
    <n v="-146.98229915072901"/>
  </r>
  <r>
    <s v="BASE"/>
    <s v="BaseLine"/>
    <m/>
    <m/>
    <m/>
    <m/>
    <x v="53"/>
    <x v="1"/>
    <s v="Brazil"/>
    <x v="67"/>
    <n v="-107.63592962539499"/>
  </r>
  <r>
    <s v="BASE"/>
    <s v="BaseLine"/>
    <m/>
    <m/>
    <m/>
    <m/>
    <x v="53"/>
    <x v="2"/>
    <s v="Brazil"/>
    <x v="67"/>
    <n v="-200.84441979940499"/>
  </r>
  <r>
    <s v="BASE"/>
    <s v="BaseLine"/>
    <m/>
    <m/>
    <m/>
    <m/>
    <x v="53"/>
    <x v="3"/>
    <s v="Brazil"/>
    <x v="67"/>
    <n v="-106.321685562352"/>
  </r>
  <r>
    <s v="BASE"/>
    <s v="BaseLine"/>
    <m/>
    <m/>
    <m/>
    <m/>
    <x v="54"/>
    <x v="0"/>
    <s v="Brazil"/>
    <x v="67"/>
    <n v="-519.49159087577095"/>
  </r>
  <r>
    <s v="BASE"/>
    <s v="BaseLine"/>
    <m/>
    <m/>
    <m/>
    <m/>
    <x v="54"/>
    <x v="1"/>
    <s v="Brazil"/>
    <x v="67"/>
    <n v="-2592.98696318766"/>
  </r>
  <r>
    <s v="BASE"/>
    <s v="BaseLine"/>
    <m/>
    <m/>
    <m/>
    <m/>
    <x v="54"/>
    <x v="2"/>
    <s v="Brazil"/>
    <x v="67"/>
    <n v="-2814.2435380745101"/>
  </r>
  <r>
    <s v="BASE"/>
    <s v="BaseLine"/>
    <m/>
    <m/>
    <m/>
    <m/>
    <x v="54"/>
    <x v="3"/>
    <s v="Brazil"/>
    <x v="67"/>
    <n v="-501.66823646013302"/>
  </r>
  <r>
    <s v="INCREMENTAL"/>
    <s v="Media"/>
    <m/>
    <m/>
    <m/>
    <m/>
    <x v="0"/>
    <x v="0"/>
    <s v="Brazil"/>
    <x v="68"/>
    <n v="0"/>
  </r>
  <r>
    <s v="INCREMENTAL"/>
    <s v="Media"/>
    <m/>
    <m/>
    <m/>
    <m/>
    <x v="0"/>
    <x v="1"/>
    <s v="Brazil"/>
    <x v="68"/>
    <n v="0"/>
  </r>
  <r>
    <s v="INCREMENTAL"/>
    <s v="Media"/>
    <m/>
    <m/>
    <m/>
    <m/>
    <x v="0"/>
    <x v="2"/>
    <s v="Brazil"/>
    <x v="68"/>
    <n v="0"/>
  </r>
  <r>
    <s v="INCREMENTAL"/>
    <s v="Media"/>
    <m/>
    <m/>
    <m/>
    <m/>
    <x v="0"/>
    <x v="3"/>
    <s v="Brazil"/>
    <x v="68"/>
    <n v="0"/>
  </r>
  <r>
    <s v="INCREMENTAL"/>
    <s v="Media"/>
    <m/>
    <m/>
    <m/>
    <m/>
    <x v="1"/>
    <x v="0"/>
    <s v="Brazil"/>
    <x v="68"/>
    <n v="9.1511168224651396"/>
  </r>
  <r>
    <s v="INCREMENTAL"/>
    <s v="Media"/>
    <m/>
    <m/>
    <m/>
    <m/>
    <x v="1"/>
    <x v="1"/>
    <s v="Brazil"/>
    <x v="68"/>
    <n v="0"/>
  </r>
  <r>
    <s v="INCREMENTAL"/>
    <s v="Media"/>
    <m/>
    <m/>
    <m/>
    <m/>
    <x v="1"/>
    <x v="2"/>
    <s v="Brazil"/>
    <x v="68"/>
    <n v="0"/>
  </r>
  <r>
    <s v="INCREMENTAL"/>
    <s v="Media"/>
    <m/>
    <m/>
    <m/>
    <m/>
    <x v="1"/>
    <x v="3"/>
    <s v="Brazil"/>
    <x v="68"/>
    <n v="0"/>
  </r>
  <r>
    <s v="INCREMENTAL"/>
    <s v="Media"/>
    <m/>
    <m/>
    <m/>
    <m/>
    <x v="2"/>
    <x v="0"/>
    <s v="Brazil"/>
    <x v="68"/>
    <n v="0"/>
  </r>
  <r>
    <s v="INCREMENTAL"/>
    <s v="Media"/>
    <m/>
    <m/>
    <m/>
    <m/>
    <x v="2"/>
    <x v="1"/>
    <s v="Brazil"/>
    <x v="68"/>
    <n v="0"/>
  </r>
  <r>
    <s v="INCREMENTAL"/>
    <s v="Media"/>
    <m/>
    <m/>
    <m/>
    <m/>
    <x v="2"/>
    <x v="2"/>
    <s v="Brazil"/>
    <x v="68"/>
    <n v="0"/>
  </r>
  <r>
    <s v="INCREMENTAL"/>
    <s v="Media"/>
    <m/>
    <m/>
    <m/>
    <m/>
    <x v="2"/>
    <x v="3"/>
    <s v="Brazil"/>
    <x v="68"/>
    <n v="0"/>
  </r>
  <r>
    <s v="BASE"/>
    <s v="BaseLine"/>
    <m/>
    <m/>
    <m/>
    <m/>
    <x v="3"/>
    <x v="0"/>
    <s v="Brazil"/>
    <x v="68"/>
    <n v="0"/>
  </r>
  <r>
    <s v="BASE"/>
    <s v="BaseLine"/>
    <m/>
    <m/>
    <m/>
    <m/>
    <x v="3"/>
    <x v="1"/>
    <s v="Brazil"/>
    <x v="68"/>
    <n v="0"/>
  </r>
  <r>
    <s v="BASE"/>
    <s v="BaseLine"/>
    <m/>
    <m/>
    <m/>
    <m/>
    <x v="3"/>
    <x v="2"/>
    <s v="Brazil"/>
    <x v="68"/>
    <n v="0"/>
  </r>
  <r>
    <s v="BASE"/>
    <s v="BaseLine"/>
    <m/>
    <m/>
    <m/>
    <m/>
    <x v="3"/>
    <x v="3"/>
    <s v="Brazil"/>
    <x v="68"/>
    <n v="0"/>
  </r>
  <r>
    <s v="BASE"/>
    <s v="BaseLine"/>
    <m/>
    <m/>
    <m/>
    <m/>
    <x v="4"/>
    <x v="0"/>
    <s v="Brazil"/>
    <x v="68"/>
    <n v="0"/>
  </r>
  <r>
    <s v="BASE"/>
    <s v="BaseLine"/>
    <m/>
    <m/>
    <m/>
    <m/>
    <x v="4"/>
    <x v="1"/>
    <s v="Brazil"/>
    <x v="68"/>
    <n v="0"/>
  </r>
  <r>
    <s v="BASE"/>
    <s v="BaseLine"/>
    <m/>
    <m/>
    <m/>
    <m/>
    <x v="4"/>
    <x v="2"/>
    <s v="Brazil"/>
    <x v="68"/>
    <n v="0"/>
  </r>
  <r>
    <s v="BASE"/>
    <s v="BaseLine"/>
    <m/>
    <m/>
    <m/>
    <m/>
    <x v="4"/>
    <x v="3"/>
    <s v="Brazil"/>
    <x v="68"/>
    <n v="0"/>
  </r>
  <r>
    <s v="BASE"/>
    <s v="BaseLine"/>
    <m/>
    <m/>
    <m/>
    <m/>
    <x v="5"/>
    <x v="0"/>
    <s v="Brazil"/>
    <x v="68"/>
    <n v="0"/>
  </r>
  <r>
    <s v="BASE"/>
    <s v="BaseLine"/>
    <m/>
    <m/>
    <m/>
    <m/>
    <x v="5"/>
    <x v="1"/>
    <s v="Brazil"/>
    <x v="68"/>
    <n v="0"/>
  </r>
  <r>
    <s v="BASE"/>
    <s v="BaseLine"/>
    <m/>
    <m/>
    <m/>
    <m/>
    <x v="5"/>
    <x v="2"/>
    <s v="Brazil"/>
    <x v="68"/>
    <n v="0"/>
  </r>
  <r>
    <s v="BASE"/>
    <s v="BaseLine"/>
    <m/>
    <m/>
    <m/>
    <m/>
    <x v="5"/>
    <x v="3"/>
    <s v="Brazil"/>
    <x v="68"/>
    <n v="0"/>
  </r>
  <r>
    <s v="BASE"/>
    <s v="BaseLine"/>
    <m/>
    <m/>
    <m/>
    <m/>
    <x v="6"/>
    <x v="0"/>
    <s v="Brazil"/>
    <x v="68"/>
    <n v="0"/>
  </r>
  <r>
    <s v="BASE"/>
    <s v="BaseLine"/>
    <m/>
    <m/>
    <m/>
    <m/>
    <x v="6"/>
    <x v="1"/>
    <s v="Brazil"/>
    <x v="68"/>
    <n v="0"/>
  </r>
  <r>
    <s v="BASE"/>
    <s v="BaseLine"/>
    <m/>
    <m/>
    <m/>
    <m/>
    <x v="6"/>
    <x v="2"/>
    <s v="Brazil"/>
    <x v="68"/>
    <n v="0"/>
  </r>
  <r>
    <s v="BASE"/>
    <s v="BaseLine"/>
    <m/>
    <m/>
    <m/>
    <m/>
    <x v="6"/>
    <x v="3"/>
    <s v="Brazil"/>
    <x v="68"/>
    <n v="0"/>
  </r>
  <r>
    <s v="BASE"/>
    <s v="BaseLine"/>
    <m/>
    <m/>
    <m/>
    <m/>
    <x v="7"/>
    <x v="0"/>
    <s v="Brazil"/>
    <x v="68"/>
    <n v="0"/>
  </r>
  <r>
    <s v="BASE"/>
    <s v="BaseLine"/>
    <m/>
    <m/>
    <m/>
    <m/>
    <x v="7"/>
    <x v="1"/>
    <s v="Brazil"/>
    <x v="68"/>
    <n v="0"/>
  </r>
  <r>
    <s v="BASE"/>
    <s v="BaseLine"/>
    <m/>
    <m/>
    <m/>
    <m/>
    <x v="7"/>
    <x v="2"/>
    <s v="Brazil"/>
    <x v="68"/>
    <n v="0"/>
  </r>
  <r>
    <s v="BASE"/>
    <s v="BaseLine"/>
    <m/>
    <m/>
    <m/>
    <m/>
    <x v="7"/>
    <x v="3"/>
    <s v="Brazil"/>
    <x v="68"/>
    <n v="0"/>
  </r>
  <r>
    <s v="BASE"/>
    <s v="BaseLine"/>
    <m/>
    <m/>
    <m/>
    <m/>
    <x v="8"/>
    <x v="0"/>
    <s v="Brazil"/>
    <x v="68"/>
    <n v="1760.44201002215"/>
  </r>
  <r>
    <s v="BASE"/>
    <s v="BaseLine"/>
    <m/>
    <m/>
    <m/>
    <m/>
    <x v="8"/>
    <x v="1"/>
    <s v="Brazil"/>
    <x v="68"/>
    <n v="0"/>
  </r>
  <r>
    <s v="BASE"/>
    <s v="BaseLine"/>
    <m/>
    <m/>
    <m/>
    <m/>
    <x v="8"/>
    <x v="2"/>
    <s v="Brazil"/>
    <x v="68"/>
    <n v="0"/>
  </r>
  <r>
    <s v="BASE"/>
    <s v="BaseLine"/>
    <m/>
    <m/>
    <m/>
    <m/>
    <x v="8"/>
    <x v="3"/>
    <s v="Brazil"/>
    <x v="68"/>
    <n v="0"/>
  </r>
  <r>
    <s v="INCREMENTAL"/>
    <s v="Media"/>
    <m/>
    <m/>
    <m/>
    <m/>
    <x v="9"/>
    <x v="0"/>
    <s v="Brazil"/>
    <x v="68"/>
    <n v="0"/>
  </r>
  <r>
    <s v="INCREMENTAL"/>
    <s v="Media"/>
    <m/>
    <m/>
    <m/>
    <m/>
    <x v="9"/>
    <x v="1"/>
    <s v="Brazil"/>
    <x v="68"/>
    <n v="0"/>
  </r>
  <r>
    <s v="INCREMENTAL"/>
    <s v="Media"/>
    <m/>
    <m/>
    <m/>
    <m/>
    <x v="9"/>
    <x v="2"/>
    <s v="Brazil"/>
    <x v="68"/>
    <n v="0"/>
  </r>
  <r>
    <s v="INCREMENTAL"/>
    <s v="Media"/>
    <m/>
    <m/>
    <m/>
    <m/>
    <x v="9"/>
    <x v="3"/>
    <s v="Brazil"/>
    <x v="68"/>
    <n v="0"/>
  </r>
  <r>
    <s v="BASE"/>
    <s v="Price"/>
    <m/>
    <m/>
    <m/>
    <m/>
    <x v="10"/>
    <x v="0"/>
    <s v="Brazil"/>
    <x v="68"/>
    <n v="0"/>
  </r>
  <r>
    <s v="BASE"/>
    <s v="Price"/>
    <m/>
    <m/>
    <m/>
    <m/>
    <x v="10"/>
    <x v="1"/>
    <s v="Brazil"/>
    <x v="68"/>
    <n v="0"/>
  </r>
  <r>
    <s v="BASE"/>
    <s v="Price"/>
    <m/>
    <m/>
    <m/>
    <m/>
    <x v="10"/>
    <x v="2"/>
    <s v="Brazil"/>
    <x v="68"/>
    <n v="0"/>
  </r>
  <r>
    <s v="BASE"/>
    <s v="Price"/>
    <m/>
    <m/>
    <m/>
    <m/>
    <x v="10"/>
    <x v="3"/>
    <s v="Brazil"/>
    <x v="68"/>
    <n v="0"/>
  </r>
  <r>
    <s v="BASE"/>
    <s v="Price"/>
    <m/>
    <m/>
    <m/>
    <m/>
    <x v="11"/>
    <x v="0"/>
    <s v="Brazil"/>
    <x v="68"/>
    <n v="-1174.60514411132"/>
  </r>
  <r>
    <s v="BASE"/>
    <s v="Price"/>
    <m/>
    <m/>
    <m/>
    <m/>
    <x v="11"/>
    <x v="1"/>
    <s v="Brazil"/>
    <x v="68"/>
    <n v="0"/>
  </r>
  <r>
    <s v="BASE"/>
    <s v="Price"/>
    <m/>
    <m/>
    <m/>
    <m/>
    <x v="11"/>
    <x v="2"/>
    <s v="Brazil"/>
    <x v="68"/>
    <n v="0"/>
  </r>
  <r>
    <s v="BASE"/>
    <s v="Price"/>
    <m/>
    <m/>
    <m/>
    <m/>
    <x v="11"/>
    <x v="3"/>
    <s v="Brazil"/>
    <x v="68"/>
    <n v="-1327.9838352173999"/>
  </r>
  <r>
    <s v="BASE"/>
    <s v="BaseLine"/>
    <m/>
    <m/>
    <m/>
    <m/>
    <x v="12"/>
    <x v="0"/>
    <s v="Brazil"/>
    <x v="68"/>
    <n v="368.45797883231"/>
  </r>
  <r>
    <s v="BASE"/>
    <s v="BaseLine"/>
    <m/>
    <m/>
    <m/>
    <m/>
    <x v="12"/>
    <x v="1"/>
    <s v="Brazil"/>
    <x v="68"/>
    <n v="664.24050452598601"/>
  </r>
  <r>
    <s v="BASE"/>
    <s v="BaseLine"/>
    <m/>
    <m/>
    <m/>
    <m/>
    <x v="12"/>
    <x v="2"/>
    <s v="Brazil"/>
    <x v="68"/>
    <n v="814.32506526490499"/>
  </r>
  <r>
    <s v="BASE"/>
    <s v="BaseLine"/>
    <m/>
    <m/>
    <m/>
    <m/>
    <x v="12"/>
    <x v="3"/>
    <s v="Brazil"/>
    <x v="68"/>
    <n v="21.568289504489201"/>
  </r>
  <r>
    <s v="INCREMENTAL"/>
    <s v="Media"/>
    <m/>
    <m/>
    <m/>
    <m/>
    <x v="13"/>
    <x v="0"/>
    <s v="Brazil"/>
    <x v="68"/>
    <n v="0"/>
  </r>
  <r>
    <s v="INCREMENTAL"/>
    <s v="Media"/>
    <m/>
    <m/>
    <m/>
    <m/>
    <x v="13"/>
    <x v="1"/>
    <s v="Brazil"/>
    <x v="68"/>
    <n v="0"/>
  </r>
  <r>
    <s v="INCREMENTAL"/>
    <s v="Media"/>
    <m/>
    <m/>
    <m/>
    <m/>
    <x v="13"/>
    <x v="2"/>
    <s v="Brazil"/>
    <x v="68"/>
    <n v="0"/>
  </r>
  <r>
    <s v="INCREMENTAL"/>
    <s v="Media"/>
    <m/>
    <m/>
    <m/>
    <m/>
    <x v="13"/>
    <x v="3"/>
    <s v="Brazil"/>
    <x v="68"/>
    <n v="0"/>
  </r>
  <r>
    <s v="INCREMENTAL"/>
    <s v="Media"/>
    <m/>
    <m/>
    <m/>
    <m/>
    <x v="14"/>
    <x v="0"/>
    <s v="Brazil"/>
    <x v="68"/>
    <n v="384.11347805245998"/>
  </r>
  <r>
    <s v="INCREMENTAL"/>
    <s v="Media"/>
    <m/>
    <m/>
    <m/>
    <m/>
    <x v="14"/>
    <x v="1"/>
    <s v="Brazil"/>
    <x v="68"/>
    <n v="478.19022836224298"/>
  </r>
  <r>
    <s v="INCREMENTAL"/>
    <s v="Media"/>
    <m/>
    <m/>
    <m/>
    <m/>
    <x v="14"/>
    <x v="2"/>
    <s v="Brazil"/>
    <x v="68"/>
    <n v="395.67218445307202"/>
  </r>
  <r>
    <s v="INCREMENTAL"/>
    <s v="Media"/>
    <m/>
    <m/>
    <m/>
    <m/>
    <x v="14"/>
    <x v="3"/>
    <s v="Brazil"/>
    <x v="68"/>
    <n v="284.26525328347401"/>
  </r>
  <r>
    <s v="INCREMENTAL"/>
    <s v="Media"/>
    <m/>
    <m/>
    <m/>
    <m/>
    <x v="15"/>
    <x v="0"/>
    <s v="Brazil"/>
    <x v="68"/>
    <n v="0"/>
  </r>
  <r>
    <s v="INCREMENTAL"/>
    <s v="Media"/>
    <m/>
    <m/>
    <m/>
    <m/>
    <x v="15"/>
    <x v="1"/>
    <s v="Brazil"/>
    <x v="68"/>
    <n v="0"/>
  </r>
  <r>
    <s v="INCREMENTAL"/>
    <s v="Media"/>
    <m/>
    <m/>
    <m/>
    <m/>
    <x v="15"/>
    <x v="2"/>
    <s v="Brazil"/>
    <x v="68"/>
    <n v="0"/>
  </r>
  <r>
    <s v="INCREMENTAL"/>
    <s v="Media"/>
    <m/>
    <m/>
    <m/>
    <m/>
    <x v="15"/>
    <x v="3"/>
    <s v="Brazil"/>
    <x v="68"/>
    <n v="0"/>
  </r>
  <r>
    <s v="INCREMENTAL"/>
    <s v="Media"/>
    <m/>
    <m/>
    <m/>
    <m/>
    <x v="16"/>
    <x v="0"/>
    <s v="Brazil"/>
    <x v="68"/>
    <n v="51.462040313538701"/>
  </r>
  <r>
    <s v="INCREMENTAL"/>
    <s v="Media"/>
    <m/>
    <m/>
    <m/>
    <m/>
    <x v="16"/>
    <x v="1"/>
    <s v="Brazil"/>
    <x v="68"/>
    <n v="40.377906877060603"/>
  </r>
  <r>
    <s v="INCREMENTAL"/>
    <s v="Media"/>
    <m/>
    <m/>
    <m/>
    <m/>
    <x v="16"/>
    <x v="2"/>
    <s v="Brazil"/>
    <x v="68"/>
    <n v="37.671649105794003"/>
  </r>
  <r>
    <s v="INCREMENTAL"/>
    <s v="Media"/>
    <m/>
    <m/>
    <m/>
    <m/>
    <x v="16"/>
    <x v="3"/>
    <s v="Brazil"/>
    <x v="68"/>
    <n v="35.009979441009598"/>
  </r>
  <r>
    <s v="INCREMENTAL"/>
    <s v="Media"/>
    <m/>
    <m/>
    <m/>
    <m/>
    <x v="17"/>
    <x v="0"/>
    <s v="Brazil"/>
    <x v="68"/>
    <n v="0"/>
  </r>
  <r>
    <s v="INCREMENTAL"/>
    <s v="Media"/>
    <m/>
    <m/>
    <m/>
    <m/>
    <x v="17"/>
    <x v="1"/>
    <s v="Brazil"/>
    <x v="68"/>
    <n v="0"/>
  </r>
  <r>
    <s v="INCREMENTAL"/>
    <s v="Media"/>
    <m/>
    <m/>
    <m/>
    <m/>
    <x v="17"/>
    <x v="2"/>
    <s v="Brazil"/>
    <x v="68"/>
    <n v="0"/>
  </r>
  <r>
    <s v="INCREMENTAL"/>
    <s v="Media"/>
    <m/>
    <m/>
    <m/>
    <m/>
    <x v="17"/>
    <x v="3"/>
    <s v="Brazil"/>
    <x v="68"/>
    <n v="0"/>
  </r>
  <r>
    <s v="INCREMENTAL"/>
    <s v="Media"/>
    <m/>
    <m/>
    <m/>
    <m/>
    <x v="18"/>
    <x v="0"/>
    <s v="Brazil"/>
    <x v="68"/>
    <n v="2150.75582944998"/>
  </r>
  <r>
    <s v="INCREMENTAL"/>
    <s v="Media"/>
    <m/>
    <m/>
    <m/>
    <m/>
    <x v="18"/>
    <x v="1"/>
    <s v="Brazil"/>
    <x v="68"/>
    <n v="1001.47989108869"/>
  </r>
  <r>
    <s v="INCREMENTAL"/>
    <s v="Media"/>
    <m/>
    <m/>
    <m/>
    <m/>
    <x v="18"/>
    <x v="2"/>
    <s v="Brazil"/>
    <x v="68"/>
    <n v="765.23538033065904"/>
  </r>
  <r>
    <s v="INCREMENTAL"/>
    <s v="Media"/>
    <m/>
    <m/>
    <m/>
    <m/>
    <x v="18"/>
    <x v="3"/>
    <s v="Brazil"/>
    <x v="68"/>
    <n v="1167.53474779833"/>
  </r>
  <r>
    <s v="INCREMENTAL"/>
    <s v="Media"/>
    <m/>
    <m/>
    <m/>
    <m/>
    <x v="19"/>
    <x v="0"/>
    <s v="Brazil"/>
    <x v="68"/>
    <n v="0"/>
  </r>
  <r>
    <s v="INCREMENTAL"/>
    <s v="Media"/>
    <m/>
    <m/>
    <m/>
    <m/>
    <x v="19"/>
    <x v="1"/>
    <s v="Brazil"/>
    <x v="68"/>
    <n v="0"/>
  </r>
  <r>
    <s v="INCREMENTAL"/>
    <s v="Media"/>
    <m/>
    <m/>
    <m/>
    <m/>
    <x v="19"/>
    <x v="2"/>
    <s v="Brazil"/>
    <x v="68"/>
    <n v="0"/>
  </r>
  <r>
    <s v="INCREMENTAL"/>
    <s v="Media"/>
    <m/>
    <m/>
    <m/>
    <m/>
    <x v="19"/>
    <x v="3"/>
    <s v="Brazil"/>
    <x v="68"/>
    <n v="0"/>
  </r>
  <r>
    <s v="INCREMENTAL"/>
    <s v="Media"/>
    <m/>
    <m/>
    <m/>
    <m/>
    <x v="20"/>
    <x v="0"/>
    <s v="Brazil"/>
    <x v="68"/>
    <n v="4.4209491791385602"/>
  </r>
  <r>
    <s v="INCREMENTAL"/>
    <s v="Media"/>
    <m/>
    <m/>
    <m/>
    <m/>
    <x v="20"/>
    <x v="1"/>
    <s v="Brazil"/>
    <x v="68"/>
    <n v="5.0430067203926097"/>
  </r>
  <r>
    <s v="INCREMENTAL"/>
    <s v="Media"/>
    <m/>
    <m/>
    <m/>
    <m/>
    <x v="20"/>
    <x v="2"/>
    <s v="Brazil"/>
    <x v="68"/>
    <n v="4.7243924260906098"/>
  </r>
  <r>
    <s v="INCREMENTAL"/>
    <s v="Media"/>
    <m/>
    <m/>
    <m/>
    <m/>
    <x v="20"/>
    <x v="3"/>
    <s v="Brazil"/>
    <x v="68"/>
    <n v="4.6534412780035703"/>
  </r>
  <r>
    <s v="INCREMENTAL"/>
    <s v="Media"/>
    <m/>
    <m/>
    <m/>
    <m/>
    <x v="21"/>
    <x v="0"/>
    <s v="Brazil"/>
    <x v="68"/>
    <n v="0"/>
  </r>
  <r>
    <s v="INCREMENTAL"/>
    <s v="Media"/>
    <m/>
    <m/>
    <m/>
    <m/>
    <x v="21"/>
    <x v="1"/>
    <s v="Brazil"/>
    <x v="68"/>
    <n v="0"/>
  </r>
  <r>
    <s v="INCREMENTAL"/>
    <s v="Media"/>
    <m/>
    <m/>
    <m/>
    <m/>
    <x v="21"/>
    <x v="2"/>
    <s v="Brazil"/>
    <x v="68"/>
    <n v="0"/>
  </r>
  <r>
    <s v="INCREMENTAL"/>
    <s v="Media"/>
    <m/>
    <m/>
    <m/>
    <m/>
    <x v="21"/>
    <x v="3"/>
    <s v="Brazil"/>
    <x v="68"/>
    <n v="0"/>
  </r>
  <r>
    <s v="INCREMENTAL"/>
    <s v="Media"/>
    <m/>
    <m/>
    <m/>
    <m/>
    <x v="22"/>
    <x v="0"/>
    <s v="Brazil"/>
    <x v="68"/>
    <n v="795.75680740539497"/>
  </r>
  <r>
    <s v="INCREMENTAL"/>
    <s v="Media"/>
    <m/>
    <m/>
    <m/>
    <m/>
    <x v="22"/>
    <x v="1"/>
    <s v="Brazil"/>
    <x v="68"/>
    <n v="301.77340559980502"/>
  </r>
  <r>
    <s v="INCREMENTAL"/>
    <s v="Media"/>
    <m/>
    <m/>
    <m/>
    <m/>
    <x v="22"/>
    <x v="2"/>
    <s v="Brazil"/>
    <x v="68"/>
    <n v="286.55664583240002"/>
  </r>
  <r>
    <s v="INCREMENTAL"/>
    <s v="Media"/>
    <m/>
    <m/>
    <m/>
    <m/>
    <x v="22"/>
    <x v="3"/>
    <s v="Brazil"/>
    <x v="68"/>
    <n v="431.34881813789099"/>
  </r>
  <r>
    <s v="INCREMENTAL"/>
    <s v="Media"/>
    <m/>
    <m/>
    <m/>
    <m/>
    <x v="23"/>
    <x v="0"/>
    <s v="Brazil"/>
    <x v="68"/>
    <n v="0"/>
  </r>
  <r>
    <s v="INCREMENTAL"/>
    <s v="Media"/>
    <m/>
    <m/>
    <m/>
    <m/>
    <x v="23"/>
    <x v="1"/>
    <s v="Brazil"/>
    <x v="68"/>
    <n v="2.18044108877735E-2"/>
  </r>
  <r>
    <s v="INCREMENTAL"/>
    <s v="Media"/>
    <m/>
    <m/>
    <m/>
    <m/>
    <x v="23"/>
    <x v="2"/>
    <s v="Brazil"/>
    <x v="68"/>
    <n v="0"/>
  </r>
  <r>
    <s v="INCREMENTAL"/>
    <s v="Media"/>
    <m/>
    <m/>
    <m/>
    <m/>
    <x v="23"/>
    <x v="3"/>
    <s v="Brazil"/>
    <x v="68"/>
    <n v="0"/>
  </r>
  <r>
    <s v="INCREMENTAL"/>
    <s v="Media"/>
    <m/>
    <m/>
    <m/>
    <m/>
    <x v="24"/>
    <x v="0"/>
    <s v="Brazil"/>
    <x v="68"/>
    <n v="0"/>
  </r>
  <r>
    <s v="INCREMENTAL"/>
    <s v="Media"/>
    <m/>
    <m/>
    <m/>
    <m/>
    <x v="24"/>
    <x v="1"/>
    <s v="Brazil"/>
    <x v="68"/>
    <n v="1.81614857003135"/>
  </r>
  <r>
    <s v="INCREMENTAL"/>
    <s v="Media"/>
    <m/>
    <m/>
    <m/>
    <m/>
    <x v="24"/>
    <x v="2"/>
    <s v="Brazil"/>
    <x v="68"/>
    <n v="0"/>
  </r>
  <r>
    <s v="INCREMENTAL"/>
    <s v="Media"/>
    <m/>
    <m/>
    <m/>
    <m/>
    <x v="24"/>
    <x v="3"/>
    <s v="Brazil"/>
    <x v="68"/>
    <n v="0"/>
  </r>
  <r>
    <s v="BASE"/>
    <s v="BaseLine"/>
    <m/>
    <m/>
    <m/>
    <m/>
    <x v="25"/>
    <x v="0"/>
    <s v="Brazil"/>
    <x v="68"/>
    <n v="0"/>
  </r>
  <r>
    <s v="BASE"/>
    <s v="BaseLine"/>
    <m/>
    <m/>
    <m/>
    <m/>
    <x v="25"/>
    <x v="1"/>
    <s v="Brazil"/>
    <x v="68"/>
    <n v="0"/>
  </r>
  <r>
    <s v="BASE"/>
    <s v="BaseLine"/>
    <m/>
    <m/>
    <m/>
    <m/>
    <x v="25"/>
    <x v="2"/>
    <s v="Brazil"/>
    <x v="68"/>
    <n v="0"/>
  </r>
  <r>
    <s v="BASE"/>
    <s v="BaseLine"/>
    <m/>
    <m/>
    <m/>
    <m/>
    <x v="25"/>
    <x v="3"/>
    <s v="Brazil"/>
    <x v="68"/>
    <n v="0"/>
  </r>
  <r>
    <s v="BASE"/>
    <s v="BaseLine"/>
    <m/>
    <m/>
    <m/>
    <m/>
    <x v="26"/>
    <x v="0"/>
    <s v="Brazil"/>
    <x v="68"/>
    <n v="0"/>
  </r>
  <r>
    <s v="BASE"/>
    <s v="BaseLine"/>
    <m/>
    <m/>
    <m/>
    <m/>
    <x v="26"/>
    <x v="1"/>
    <s v="Brazil"/>
    <x v="68"/>
    <n v="2607.5897925587301"/>
  </r>
  <r>
    <s v="BASE"/>
    <s v="BaseLine"/>
    <m/>
    <m/>
    <m/>
    <m/>
    <x v="26"/>
    <x v="2"/>
    <s v="Brazil"/>
    <x v="68"/>
    <n v="0"/>
  </r>
  <r>
    <s v="BASE"/>
    <s v="BaseLine"/>
    <m/>
    <m/>
    <m/>
    <m/>
    <x v="26"/>
    <x v="3"/>
    <s v="Brazil"/>
    <x v="68"/>
    <n v="0"/>
  </r>
  <r>
    <s v="INCREMENTAL"/>
    <s v="Media"/>
    <m/>
    <m/>
    <m/>
    <m/>
    <x v="27"/>
    <x v="0"/>
    <s v="Brazil"/>
    <x v="68"/>
    <n v="0"/>
  </r>
  <r>
    <s v="INCREMENTAL"/>
    <s v="Media"/>
    <m/>
    <m/>
    <m/>
    <m/>
    <x v="27"/>
    <x v="1"/>
    <s v="Brazil"/>
    <x v="68"/>
    <n v="222.60415913520299"/>
  </r>
  <r>
    <s v="INCREMENTAL"/>
    <s v="Media"/>
    <m/>
    <m/>
    <m/>
    <m/>
    <x v="27"/>
    <x v="2"/>
    <s v="Brazil"/>
    <x v="68"/>
    <n v="0"/>
  </r>
  <r>
    <s v="INCREMENTAL"/>
    <s v="Media"/>
    <m/>
    <m/>
    <m/>
    <m/>
    <x v="27"/>
    <x v="3"/>
    <s v="Brazil"/>
    <x v="68"/>
    <n v="0"/>
  </r>
  <r>
    <s v="INCREMENTAL"/>
    <s v="Media"/>
    <m/>
    <m/>
    <m/>
    <m/>
    <x v="28"/>
    <x v="0"/>
    <s v="Brazil"/>
    <x v="68"/>
    <n v="0"/>
  </r>
  <r>
    <s v="INCREMENTAL"/>
    <s v="Media"/>
    <m/>
    <m/>
    <m/>
    <m/>
    <x v="28"/>
    <x v="1"/>
    <s v="Brazil"/>
    <x v="68"/>
    <n v="0"/>
  </r>
  <r>
    <s v="INCREMENTAL"/>
    <s v="Media"/>
    <m/>
    <m/>
    <m/>
    <m/>
    <x v="28"/>
    <x v="2"/>
    <s v="Brazil"/>
    <x v="68"/>
    <n v="0"/>
  </r>
  <r>
    <s v="INCREMENTAL"/>
    <s v="Media"/>
    <m/>
    <m/>
    <m/>
    <m/>
    <x v="28"/>
    <x v="3"/>
    <s v="Brazil"/>
    <x v="68"/>
    <n v="0"/>
  </r>
  <r>
    <s v="BASE"/>
    <s v="BaseLine"/>
    <m/>
    <m/>
    <m/>
    <m/>
    <x v="29"/>
    <x v="0"/>
    <s v="Brazil"/>
    <x v="68"/>
    <n v="0"/>
  </r>
  <r>
    <s v="BASE"/>
    <s v="BaseLine"/>
    <m/>
    <m/>
    <m/>
    <m/>
    <x v="29"/>
    <x v="1"/>
    <s v="Brazil"/>
    <x v="68"/>
    <n v="1143.99618709744"/>
  </r>
  <r>
    <s v="BASE"/>
    <s v="BaseLine"/>
    <m/>
    <m/>
    <m/>
    <m/>
    <x v="29"/>
    <x v="2"/>
    <s v="Brazil"/>
    <x v="68"/>
    <n v="0"/>
  </r>
  <r>
    <s v="BASE"/>
    <s v="BaseLine"/>
    <m/>
    <m/>
    <m/>
    <m/>
    <x v="29"/>
    <x v="3"/>
    <s v="Brazil"/>
    <x v="68"/>
    <n v="0"/>
  </r>
  <r>
    <s v="BASE"/>
    <s v="BaseLine"/>
    <m/>
    <m/>
    <m/>
    <m/>
    <x v="30"/>
    <x v="0"/>
    <s v="Brazil"/>
    <x v="68"/>
    <n v="0"/>
  </r>
  <r>
    <s v="BASE"/>
    <s v="BaseLine"/>
    <m/>
    <m/>
    <m/>
    <m/>
    <x v="30"/>
    <x v="1"/>
    <s v="Brazil"/>
    <x v="68"/>
    <n v="723.87017197474802"/>
  </r>
  <r>
    <s v="BASE"/>
    <s v="BaseLine"/>
    <m/>
    <m/>
    <m/>
    <m/>
    <x v="30"/>
    <x v="2"/>
    <s v="Brazil"/>
    <x v="68"/>
    <n v="0"/>
  </r>
  <r>
    <s v="BASE"/>
    <s v="BaseLine"/>
    <m/>
    <m/>
    <m/>
    <m/>
    <x v="30"/>
    <x v="3"/>
    <s v="Brazil"/>
    <x v="68"/>
    <n v="0"/>
  </r>
  <r>
    <s v="INCREMENTAL"/>
    <s v="Media"/>
    <m/>
    <m/>
    <m/>
    <m/>
    <x v="31"/>
    <x v="0"/>
    <s v="Brazil"/>
    <x v="68"/>
    <n v="0"/>
  </r>
  <r>
    <s v="INCREMENTAL"/>
    <s v="Media"/>
    <m/>
    <m/>
    <m/>
    <m/>
    <x v="31"/>
    <x v="1"/>
    <s v="Brazil"/>
    <x v="68"/>
    <n v="13.4420394110437"/>
  </r>
  <r>
    <s v="INCREMENTAL"/>
    <s v="Media"/>
    <m/>
    <m/>
    <m/>
    <m/>
    <x v="31"/>
    <x v="2"/>
    <s v="Brazil"/>
    <x v="68"/>
    <n v="0"/>
  </r>
  <r>
    <s v="INCREMENTAL"/>
    <s v="Media"/>
    <m/>
    <m/>
    <m/>
    <m/>
    <x v="31"/>
    <x v="3"/>
    <s v="Brazil"/>
    <x v="68"/>
    <n v="0"/>
  </r>
  <r>
    <m/>
    <m/>
    <m/>
    <m/>
    <m/>
    <m/>
    <x v="32"/>
    <x v="0"/>
    <s v="Brazil"/>
    <x v="68"/>
    <n v="1288.8368238743701"/>
  </r>
  <r>
    <m/>
    <m/>
    <m/>
    <m/>
    <m/>
    <m/>
    <x v="32"/>
    <x v="1"/>
    <s v="Brazil"/>
    <x v="68"/>
    <n v="943.82215052234096"/>
  </r>
  <r>
    <m/>
    <m/>
    <m/>
    <m/>
    <m/>
    <m/>
    <x v="32"/>
    <x v="2"/>
    <s v="Brazil"/>
    <x v="68"/>
    <n v="1761.1350863528301"/>
  </r>
  <r>
    <m/>
    <m/>
    <m/>
    <m/>
    <m/>
    <m/>
    <x v="32"/>
    <x v="3"/>
    <s v="Brazil"/>
    <x v="68"/>
    <n v="932.29799996955103"/>
  </r>
  <r>
    <s v="BASE"/>
    <s v="BaseLine"/>
    <m/>
    <m/>
    <m/>
    <m/>
    <x v="33"/>
    <x v="0"/>
    <s v="Brazil"/>
    <x v="68"/>
    <n v="-163.22401185795701"/>
  </r>
  <r>
    <s v="BASE"/>
    <s v="BaseLine"/>
    <m/>
    <m/>
    <m/>
    <m/>
    <x v="33"/>
    <x v="1"/>
    <s v="Brazil"/>
    <x v="68"/>
    <n v="-444.31670614717802"/>
  </r>
  <r>
    <s v="BASE"/>
    <s v="BaseLine"/>
    <m/>
    <m/>
    <m/>
    <m/>
    <x v="33"/>
    <x v="2"/>
    <s v="Brazil"/>
    <x v="68"/>
    <n v="-221.82143739170601"/>
  </r>
  <r>
    <s v="BASE"/>
    <s v="BaseLine"/>
    <m/>
    <m/>
    <m/>
    <m/>
    <x v="33"/>
    <x v="3"/>
    <s v="Brazil"/>
    <x v="68"/>
    <n v="-138.54700941124099"/>
  </r>
  <r>
    <s v="BASE"/>
    <s v="BaseLine"/>
    <m/>
    <m/>
    <m/>
    <m/>
    <x v="34"/>
    <x v="0"/>
    <s v="Brazil"/>
    <x v="68"/>
    <n v="0"/>
  </r>
  <r>
    <s v="BASE"/>
    <s v="BaseLine"/>
    <m/>
    <m/>
    <m/>
    <m/>
    <x v="34"/>
    <x v="1"/>
    <s v="Brazil"/>
    <x v="68"/>
    <n v="0"/>
  </r>
  <r>
    <s v="BASE"/>
    <s v="BaseLine"/>
    <m/>
    <m/>
    <m/>
    <m/>
    <x v="34"/>
    <x v="2"/>
    <s v="Brazil"/>
    <x v="68"/>
    <n v="0"/>
  </r>
  <r>
    <s v="BASE"/>
    <s v="BaseLine"/>
    <m/>
    <m/>
    <m/>
    <m/>
    <x v="34"/>
    <x v="3"/>
    <s v="Brazil"/>
    <x v="68"/>
    <n v="0"/>
  </r>
  <r>
    <s v="BASE"/>
    <s v="BaseLine"/>
    <s v="NY"/>
    <m/>
    <m/>
    <m/>
    <x v="35"/>
    <x v="0"/>
    <s v="Brazil"/>
    <x v="68"/>
    <n v="0"/>
  </r>
  <r>
    <s v="BASE"/>
    <s v="BaseLine"/>
    <s v="NY"/>
    <m/>
    <m/>
    <m/>
    <x v="35"/>
    <x v="1"/>
    <s v="Brazil"/>
    <x v="68"/>
    <n v="0"/>
  </r>
  <r>
    <s v="BASE"/>
    <s v="BaseLine"/>
    <s v="NY"/>
    <m/>
    <m/>
    <m/>
    <x v="35"/>
    <x v="2"/>
    <s v="Brazil"/>
    <x v="68"/>
    <n v="0"/>
  </r>
  <r>
    <s v="BASE"/>
    <s v="BaseLine"/>
    <s v="NY"/>
    <m/>
    <m/>
    <m/>
    <x v="35"/>
    <x v="3"/>
    <s v="Brazil"/>
    <x v="68"/>
    <n v="0"/>
  </r>
  <r>
    <s v="BASE"/>
    <s v="BaseLine"/>
    <s v="PL_Dummy"/>
    <m/>
    <m/>
    <m/>
    <x v="36"/>
    <x v="0"/>
    <s v="Brazil"/>
    <x v="68"/>
    <n v="0"/>
  </r>
  <r>
    <s v="BASE"/>
    <s v="BaseLine"/>
    <s v="PL_Dummy"/>
    <m/>
    <m/>
    <m/>
    <x v="36"/>
    <x v="1"/>
    <s v="Brazil"/>
    <x v="68"/>
    <n v="0"/>
  </r>
  <r>
    <s v="BASE"/>
    <s v="BaseLine"/>
    <s v="PL_Dummy"/>
    <m/>
    <m/>
    <m/>
    <x v="36"/>
    <x v="2"/>
    <s v="Brazil"/>
    <x v="68"/>
    <n v="0"/>
  </r>
  <r>
    <s v="BASE"/>
    <s v="BaseLine"/>
    <s v="PL_Dummy"/>
    <m/>
    <m/>
    <m/>
    <x v="36"/>
    <x v="3"/>
    <s v="Brazil"/>
    <x v="68"/>
    <n v="0"/>
  </r>
  <r>
    <s v="BASE"/>
    <s v="BaseLine"/>
    <s v="PL_Dummy"/>
    <m/>
    <m/>
    <m/>
    <x v="37"/>
    <x v="0"/>
    <s v="Brazil"/>
    <x v="68"/>
    <n v="0"/>
  </r>
  <r>
    <s v="BASE"/>
    <s v="BaseLine"/>
    <s v="PL_Dummy"/>
    <m/>
    <m/>
    <m/>
    <x v="37"/>
    <x v="1"/>
    <s v="Brazil"/>
    <x v="68"/>
    <n v="0"/>
  </r>
  <r>
    <s v="BASE"/>
    <s v="BaseLine"/>
    <s v="PL_Dummy"/>
    <m/>
    <m/>
    <m/>
    <x v="37"/>
    <x v="2"/>
    <s v="Brazil"/>
    <x v="68"/>
    <n v="0"/>
  </r>
  <r>
    <s v="BASE"/>
    <s v="BaseLine"/>
    <s v="PL_Dummy"/>
    <m/>
    <m/>
    <m/>
    <x v="37"/>
    <x v="3"/>
    <s v="Brazil"/>
    <x v="68"/>
    <n v="0"/>
  </r>
  <r>
    <s v="BASE"/>
    <s v="BaseLine"/>
    <m/>
    <m/>
    <m/>
    <m/>
    <x v="38"/>
    <x v="0"/>
    <s v="Brazil"/>
    <x v="68"/>
    <n v="0"/>
  </r>
  <r>
    <s v="BASE"/>
    <s v="BaseLine"/>
    <m/>
    <m/>
    <m/>
    <m/>
    <x v="38"/>
    <x v="1"/>
    <s v="Brazil"/>
    <x v="68"/>
    <n v="0"/>
  </r>
  <r>
    <s v="BASE"/>
    <s v="BaseLine"/>
    <m/>
    <m/>
    <m/>
    <m/>
    <x v="38"/>
    <x v="2"/>
    <s v="Brazil"/>
    <x v="68"/>
    <n v="0"/>
  </r>
  <r>
    <s v="BASE"/>
    <s v="BaseLine"/>
    <m/>
    <m/>
    <m/>
    <m/>
    <x v="38"/>
    <x v="3"/>
    <s v="Brazil"/>
    <x v="68"/>
    <n v="0"/>
  </r>
  <r>
    <s v="BASE"/>
    <s v="BaseLine"/>
    <m/>
    <m/>
    <m/>
    <m/>
    <x v="39"/>
    <x v="0"/>
    <s v="Brazil"/>
    <x v="68"/>
    <n v="0"/>
  </r>
  <r>
    <s v="BASE"/>
    <s v="BaseLine"/>
    <m/>
    <m/>
    <m/>
    <m/>
    <x v="39"/>
    <x v="1"/>
    <s v="Brazil"/>
    <x v="68"/>
    <n v="0"/>
  </r>
  <r>
    <s v="BASE"/>
    <s v="BaseLine"/>
    <m/>
    <m/>
    <m/>
    <m/>
    <x v="39"/>
    <x v="2"/>
    <s v="Brazil"/>
    <x v="68"/>
    <n v="0"/>
  </r>
  <r>
    <s v="BASE"/>
    <s v="BaseLine"/>
    <m/>
    <m/>
    <m/>
    <m/>
    <x v="39"/>
    <x v="3"/>
    <s v="Brazil"/>
    <x v="68"/>
    <n v="0"/>
  </r>
  <r>
    <s v="BASE"/>
    <s v="BaseLine"/>
    <s v="PL_Dummy"/>
    <m/>
    <m/>
    <m/>
    <x v="40"/>
    <x v="0"/>
    <s v="Brazil"/>
    <x v="68"/>
    <n v="0"/>
  </r>
  <r>
    <s v="BASE"/>
    <s v="BaseLine"/>
    <s v="PL_Dummy"/>
    <m/>
    <m/>
    <m/>
    <x v="40"/>
    <x v="1"/>
    <s v="Brazil"/>
    <x v="68"/>
    <n v="0"/>
  </r>
  <r>
    <s v="BASE"/>
    <s v="BaseLine"/>
    <s v="PL_Dummy"/>
    <m/>
    <m/>
    <m/>
    <x v="40"/>
    <x v="2"/>
    <s v="Brazil"/>
    <x v="68"/>
    <n v="0"/>
  </r>
  <r>
    <s v="BASE"/>
    <s v="BaseLine"/>
    <s v="PL_Dummy"/>
    <m/>
    <m/>
    <m/>
    <x v="40"/>
    <x v="3"/>
    <s v="Brazil"/>
    <x v="68"/>
    <n v="0"/>
  </r>
  <r>
    <s v="BASE"/>
    <s v="BaseLine"/>
    <m/>
    <m/>
    <m/>
    <m/>
    <x v="41"/>
    <x v="0"/>
    <s v="Brazil"/>
    <x v="68"/>
    <n v="0"/>
  </r>
  <r>
    <s v="BASE"/>
    <s v="BaseLine"/>
    <m/>
    <m/>
    <m/>
    <m/>
    <x v="41"/>
    <x v="1"/>
    <s v="Brazil"/>
    <x v="68"/>
    <n v="0"/>
  </r>
  <r>
    <s v="BASE"/>
    <s v="BaseLine"/>
    <m/>
    <m/>
    <m/>
    <m/>
    <x v="41"/>
    <x v="2"/>
    <s v="Brazil"/>
    <x v="68"/>
    <n v="3362.27632080788"/>
  </r>
  <r>
    <s v="BASE"/>
    <s v="BaseLine"/>
    <m/>
    <m/>
    <m/>
    <m/>
    <x v="41"/>
    <x v="3"/>
    <s v="Brazil"/>
    <x v="68"/>
    <n v="0"/>
  </r>
  <r>
    <s v="BASE"/>
    <s v="BaseLine"/>
    <m/>
    <m/>
    <m/>
    <m/>
    <x v="42"/>
    <x v="0"/>
    <s v="Brazil"/>
    <x v="68"/>
    <n v="0"/>
  </r>
  <r>
    <s v="BASE"/>
    <s v="BaseLine"/>
    <m/>
    <m/>
    <m/>
    <m/>
    <x v="42"/>
    <x v="1"/>
    <s v="Brazil"/>
    <x v="68"/>
    <n v="0"/>
  </r>
  <r>
    <s v="BASE"/>
    <s v="BaseLine"/>
    <m/>
    <m/>
    <m/>
    <m/>
    <x v="42"/>
    <x v="2"/>
    <s v="Brazil"/>
    <x v="68"/>
    <n v="0"/>
  </r>
  <r>
    <s v="BASE"/>
    <s v="BaseLine"/>
    <m/>
    <m/>
    <m/>
    <m/>
    <x v="42"/>
    <x v="3"/>
    <s v="Brazil"/>
    <x v="68"/>
    <n v="0"/>
  </r>
  <r>
    <s v="BASE"/>
    <s v="BaseLine"/>
    <m/>
    <m/>
    <m/>
    <m/>
    <x v="43"/>
    <x v="0"/>
    <s v="Brazil"/>
    <x v="68"/>
    <n v="0"/>
  </r>
  <r>
    <s v="BASE"/>
    <s v="BaseLine"/>
    <m/>
    <m/>
    <m/>
    <m/>
    <x v="43"/>
    <x v="1"/>
    <s v="Brazil"/>
    <x v="68"/>
    <n v="0"/>
  </r>
  <r>
    <s v="BASE"/>
    <s v="BaseLine"/>
    <m/>
    <m/>
    <m/>
    <m/>
    <x v="43"/>
    <x v="2"/>
    <s v="Brazil"/>
    <x v="68"/>
    <n v="4104.5044564482496"/>
  </r>
  <r>
    <s v="BASE"/>
    <s v="BaseLine"/>
    <m/>
    <m/>
    <m/>
    <m/>
    <x v="43"/>
    <x v="3"/>
    <s v="Brazil"/>
    <x v="68"/>
    <n v="0"/>
  </r>
  <r>
    <s v="INCREMENTAL"/>
    <s v="Media"/>
    <m/>
    <m/>
    <m/>
    <m/>
    <x v="44"/>
    <x v="0"/>
    <s v="Brazil"/>
    <x v="68"/>
    <n v="0"/>
  </r>
  <r>
    <s v="INCREMENTAL"/>
    <s v="Media"/>
    <m/>
    <m/>
    <m/>
    <m/>
    <x v="44"/>
    <x v="1"/>
    <s v="Brazil"/>
    <x v="68"/>
    <n v="0"/>
  </r>
  <r>
    <s v="INCREMENTAL"/>
    <s v="Media"/>
    <m/>
    <m/>
    <m/>
    <m/>
    <x v="44"/>
    <x v="2"/>
    <s v="Brazil"/>
    <x v="68"/>
    <n v="456.77883950603098"/>
  </r>
  <r>
    <s v="INCREMENTAL"/>
    <s v="Media"/>
    <m/>
    <m/>
    <m/>
    <m/>
    <x v="44"/>
    <x v="3"/>
    <s v="Brazil"/>
    <x v="68"/>
    <n v="0"/>
  </r>
  <r>
    <s v="INCREMENTAL"/>
    <s v="Media"/>
    <m/>
    <m/>
    <m/>
    <m/>
    <x v="45"/>
    <x v="0"/>
    <s v="Brazil"/>
    <x v="68"/>
    <n v="0"/>
  </r>
  <r>
    <s v="INCREMENTAL"/>
    <s v="Media"/>
    <m/>
    <m/>
    <m/>
    <m/>
    <x v="45"/>
    <x v="1"/>
    <s v="Brazil"/>
    <x v="68"/>
    <n v="0"/>
  </r>
  <r>
    <s v="INCREMENTAL"/>
    <s v="Media"/>
    <m/>
    <m/>
    <m/>
    <m/>
    <x v="45"/>
    <x v="2"/>
    <s v="Brazil"/>
    <x v="68"/>
    <n v="0"/>
  </r>
  <r>
    <s v="INCREMENTAL"/>
    <s v="Media"/>
    <m/>
    <m/>
    <m/>
    <m/>
    <x v="45"/>
    <x v="3"/>
    <s v="Brazil"/>
    <x v="68"/>
    <n v="0"/>
  </r>
  <r>
    <s v="BASE"/>
    <s v="BaseLine"/>
    <m/>
    <m/>
    <m/>
    <m/>
    <x v="46"/>
    <x v="0"/>
    <s v="Brazil"/>
    <x v="68"/>
    <n v="0"/>
  </r>
  <r>
    <s v="BASE"/>
    <s v="BaseLine"/>
    <m/>
    <m/>
    <m/>
    <m/>
    <x v="46"/>
    <x v="1"/>
    <s v="Brazil"/>
    <x v="68"/>
    <n v="0"/>
  </r>
  <r>
    <s v="BASE"/>
    <s v="BaseLine"/>
    <m/>
    <m/>
    <m/>
    <m/>
    <x v="46"/>
    <x v="2"/>
    <s v="Brazil"/>
    <x v="68"/>
    <n v="0"/>
  </r>
  <r>
    <s v="BASE"/>
    <s v="BaseLine"/>
    <m/>
    <m/>
    <m/>
    <m/>
    <x v="46"/>
    <x v="3"/>
    <s v="Brazil"/>
    <x v="68"/>
    <n v="0"/>
  </r>
  <r>
    <s v="INCREMENTAL"/>
    <s v="Media"/>
    <m/>
    <m/>
    <m/>
    <m/>
    <x v="47"/>
    <x v="0"/>
    <s v="Brazil"/>
    <x v="68"/>
    <n v="0"/>
  </r>
  <r>
    <s v="INCREMENTAL"/>
    <s v="Media"/>
    <m/>
    <m/>
    <m/>
    <m/>
    <x v="47"/>
    <x v="1"/>
    <s v="Brazil"/>
    <x v="68"/>
    <n v="0"/>
  </r>
  <r>
    <s v="INCREMENTAL"/>
    <s v="Media"/>
    <m/>
    <m/>
    <m/>
    <m/>
    <x v="47"/>
    <x v="2"/>
    <s v="Brazil"/>
    <x v="68"/>
    <n v="0"/>
  </r>
  <r>
    <s v="INCREMENTAL"/>
    <s v="Media"/>
    <m/>
    <m/>
    <m/>
    <m/>
    <x v="47"/>
    <x v="3"/>
    <s v="Brazil"/>
    <x v="68"/>
    <n v="0"/>
  </r>
  <r>
    <s v="INCREMENTAL"/>
    <s v="Media"/>
    <m/>
    <m/>
    <m/>
    <m/>
    <x v="48"/>
    <x v="0"/>
    <s v="Brazil"/>
    <x v="68"/>
    <n v="0"/>
  </r>
  <r>
    <s v="INCREMENTAL"/>
    <s v="Media"/>
    <m/>
    <m/>
    <m/>
    <m/>
    <x v="48"/>
    <x v="1"/>
    <s v="Brazil"/>
    <x v="68"/>
    <n v="0"/>
  </r>
  <r>
    <s v="INCREMENTAL"/>
    <s v="Media"/>
    <m/>
    <m/>
    <m/>
    <m/>
    <x v="48"/>
    <x v="2"/>
    <s v="Brazil"/>
    <x v="68"/>
    <n v="0"/>
  </r>
  <r>
    <s v="INCREMENTAL"/>
    <s v="Media"/>
    <m/>
    <m/>
    <m/>
    <m/>
    <x v="48"/>
    <x v="3"/>
    <s v="Brazil"/>
    <x v="68"/>
    <n v="4.1899807038944097"/>
  </r>
  <r>
    <s v="INCREMENTAL"/>
    <s v="Media"/>
    <m/>
    <m/>
    <m/>
    <m/>
    <x v="49"/>
    <x v="0"/>
    <s v="Brazil"/>
    <x v="68"/>
    <n v="0"/>
  </r>
  <r>
    <s v="INCREMENTAL"/>
    <s v="Media"/>
    <m/>
    <m/>
    <m/>
    <m/>
    <x v="49"/>
    <x v="1"/>
    <s v="Brazil"/>
    <x v="68"/>
    <n v="0"/>
  </r>
  <r>
    <s v="INCREMENTAL"/>
    <s v="Media"/>
    <m/>
    <m/>
    <m/>
    <m/>
    <x v="49"/>
    <x v="2"/>
    <s v="Brazil"/>
    <x v="68"/>
    <n v="0"/>
  </r>
  <r>
    <s v="INCREMENTAL"/>
    <s v="Media"/>
    <m/>
    <m/>
    <m/>
    <m/>
    <x v="49"/>
    <x v="3"/>
    <s v="Brazil"/>
    <x v="68"/>
    <n v="0"/>
  </r>
  <r>
    <s v="BASE"/>
    <s v="BaseLine"/>
    <m/>
    <m/>
    <m/>
    <m/>
    <x v="50"/>
    <x v="0"/>
    <s v="Brazil"/>
    <x v="68"/>
    <n v="0"/>
  </r>
  <r>
    <s v="BASE"/>
    <s v="BaseLine"/>
    <m/>
    <m/>
    <m/>
    <m/>
    <x v="50"/>
    <x v="1"/>
    <s v="Brazil"/>
    <x v="68"/>
    <n v="0"/>
  </r>
  <r>
    <s v="BASE"/>
    <s v="BaseLine"/>
    <m/>
    <m/>
    <m/>
    <m/>
    <x v="50"/>
    <x v="2"/>
    <s v="Brazil"/>
    <x v="68"/>
    <n v="0"/>
  </r>
  <r>
    <s v="BASE"/>
    <s v="BaseLine"/>
    <m/>
    <m/>
    <m/>
    <m/>
    <x v="50"/>
    <x v="3"/>
    <s v="Brazil"/>
    <x v="68"/>
    <n v="170.14788150427299"/>
  </r>
  <r>
    <s v="BASE"/>
    <s v="BaseLine"/>
    <m/>
    <m/>
    <m/>
    <m/>
    <x v="51"/>
    <x v="0"/>
    <s v="Brazil"/>
    <x v="68"/>
    <n v="0"/>
  </r>
  <r>
    <s v="BASE"/>
    <s v="BaseLine"/>
    <m/>
    <m/>
    <m/>
    <m/>
    <x v="51"/>
    <x v="1"/>
    <s v="Brazil"/>
    <x v="68"/>
    <n v="0"/>
  </r>
  <r>
    <s v="BASE"/>
    <s v="BaseLine"/>
    <m/>
    <m/>
    <m/>
    <m/>
    <x v="51"/>
    <x v="2"/>
    <s v="Brazil"/>
    <x v="68"/>
    <n v="0"/>
  </r>
  <r>
    <s v="BASE"/>
    <s v="BaseLine"/>
    <m/>
    <m/>
    <m/>
    <m/>
    <x v="51"/>
    <x v="3"/>
    <s v="Brazil"/>
    <x v="68"/>
    <n v="3593.4065326661098"/>
  </r>
  <r>
    <s v="INCREMENTAL"/>
    <s v="Media"/>
    <m/>
    <m/>
    <m/>
    <m/>
    <x v="52"/>
    <x v="0"/>
    <s v="Brazil"/>
    <x v="68"/>
    <n v="0"/>
  </r>
  <r>
    <s v="INCREMENTAL"/>
    <s v="Media"/>
    <m/>
    <m/>
    <m/>
    <m/>
    <x v="52"/>
    <x v="1"/>
    <s v="Brazil"/>
    <x v="68"/>
    <n v="0"/>
  </r>
  <r>
    <s v="INCREMENTAL"/>
    <s v="Media"/>
    <m/>
    <m/>
    <m/>
    <m/>
    <x v="52"/>
    <x v="2"/>
    <s v="Brazil"/>
    <x v="68"/>
    <n v="0"/>
  </r>
  <r>
    <s v="INCREMENTAL"/>
    <s v="Media"/>
    <m/>
    <m/>
    <m/>
    <m/>
    <x v="52"/>
    <x v="3"/>
    <s v="Brazil"/>
    <x v="68"/>
    <n v="0"/>
  </r>
  <r>
    <s v="BASE"/>
    <s v="BaseLine"/>
    <m/>
    <m/>
    <m/>
    <m/>
    <x v="53"/>
    <x v="0"/>
    <s v="Brazil"/>
    <x v="68"/>
    <n v="-146.98229915072901"/>
  </r>
  <r>
    <s v="BASE"/>
    <s v="BaseLine"/>
    <m/>
    <m/>
    <m/>
    <m/>
    <x v="53"/>
    <x v="1"/>
    <s v="Brazil"/>
    <x v="68"/>
    <n v="-107.63592962539499"/>
  </r>
  <r>
    <s v="BASE"/>
    <s v="BaseLine"/>
    <m/>
    <m/>
    <m/>
    <m/>
    <x v="53"/>
    <x v="2"/>
    <s v="Brazil"/>
    <x v="68"/>
    <n v="-200.84441979940499"/>
  </r>
  <r>
    <s v="BASE"/>
    <s v="BaseLine"/>
    <m/>
    <m/>
    <m/>
    <m/>
    <x v="53"/>
    <x v="3"/>
    <s v="Brazil"/>
    <x v="68"/>
    <n v="-106.321685562352"/>
  </r>
  <r>
    <s v="BASE"/>
    <s v="BaseLine"/>
    <m/>
    <m/>
    <m/>
    <m/>
    <x v="54"/>
    <x v="0"/>
    <s v="Brazil"/>
    <x v="68"/>
    <n v="-519.49159087577095"/>
  </r>
  <r>
    <s v="BASE"/>
    <s v="BaseLine"/>
    <m/>
    <m/>
    <m/>
    <m/>
    <x v="54"/>
    <x v="1"/>
    <s v="Brazil"/>
    <x v="68"/>
    <n v="-2592.98696318766"/>
  </r>
  <r>
    <s v="BASE"/>
    <s v="BaseLine"/>
    <m/>
    <m/>
    <m/>
    <m/>
    <x v="54"/>
    <x v="2"/>
    <s v="Brazil"/>
    <x v="68"/>
    <n v="-2814.2435380745101"/>
  </r>
  <r>
    <s v="BASE"/>
    <s v="BaseLine"/>
    <m/>
    <m/>
    <m/>
    <m/>
    <x v="54"/>
    <x v="3"/>
    <s v="Brazil"/>
    <x v="68"/>
    <n v="-501.66823646013302"/>
  </r>
  <r>
    <s v="INCREMENTAL"/>
    <s v="Media"/>
    <m/>
    <m/>
    <m/>
    <m/>
    <x v="0"/>
    <x v="0"/>
    <s v="Brazil"/>
    <x v="69"/>
    <n v="0"/>
  </r>
  <r>
    <s v="INCREMENTAL"/>
    <s v="Media"/>
    <m/>
    <m/>
    <m/>
    <m/>
    <x v="0"/>
    <x v="1"/>
    <s v="Brazil"/>
    <x v="69"/>
    <n v="0"/>
  </r>
  <r>
    <s v="INCREMENTAL"/>
    <s v="Media"/>
    <m/>
    <m/>
    <m/>
    <m/>
    <x v="0"/>
    <x v="2"/>
    <s v="Brazil"/>
    <x v="69"/>
    <n v="0"/>
  </r>
  <r>
    <s v="INCREMENTAL"/>
    <s v="Media"/>
    <m/>
    <m/>
    <m/>
    <m/>
    <x v="0"/>
    <x v="3"/>
    <s v="Brazil"/>
    <x v="69"/>
    <n v="0"/>
  </r>
  <r>
    <s v="INCREMENTAL"/>
    <s v="Media"/>
    <m/>
    <m/>
    <m/>
    <m/>
    <x v="1"/>
    <x v="0"/>
    <s v="Brazil"/>
    <x v="69"/>
    <n v="12.2082522095826"/>
  </r>
  <r>
    <s v="INCREMENTAL"/>
    <s v="Media"/>
    <m/>
    <m/>
    <m/>
    <m/>
    <x v="1"/>
    <x v="1"/>
    <s v="Brazil"/>
    <x v="69"/>
    <n v="0"/>
  </r>
  <r>
    <s v="INCREMENTAL"/>
    <s v="Media"/>
    <m/>
    <m/>
    <m/>
    <m/>
    <x v="1"/>
    <x v="2"/>
    <s v="Brazil"/>
    <x v="69"/>
    <n v="0"/>
  </r>
  <r>
    <s v="INCREMENTAL"/>
    <s v="Media"/>
    <m/>
    <m/>
    <m/>
    <m/>
    <x v="1"/>
    <x v="3"/>
    <s v="Brazil"/>
    <x v="69"/>
    <n v="0"/>
  </r>
  <r>
    <s v="INCREMENTAL"/>
    <s v="Media"/>
    <m/>
    <m/>
    <m/>
    <m/>
    <x v="2"/>
    <x v="0"/>
    <s v="Brazil"/>
    <x v="69"/>
    <n v="0"/>
  </r>
  <r>
    <s v="INCREMENTAL"/>
    <s v="Media"/>
    <m/>
    <m/>
    <m/>
    <m/>
    <x v="2"/>
    <x v="1"/>
    <s v="Brazil"/>
    <x v="69"/>
    <n v="0"/>
  </r>
  <r>
    <s v="INCREMENTAL"/>
    <s v="Media"/>
    <m/>
    <m/>
    <m/>
    <m/>
    <x v="2"/>
    <x v="2"/>
    <s v="Brazil"/>
    <x v="69"/>
    <n v="0"/>
  </r>
  <r>
    <s v="INCREMENTAL"/>
    <s v="Media"/>
    <m/>
    <m/>
    <m/>
    <m/>
    <x v="2"/>
    <x v="3"/>
    <s v="Brazil"/>
    <x v="69"/>
    <n v="0"/>
  </r>
  <r>
    <s v="BASE"/>
    <s v="BaseLine"/>
    <m/>
    <m/>
    <m/>
    <m/>
    <x v="3"/>
    <x v="0"/>
    <s v="Brazil"/>
    <x v="69"/>
    <n v="0"/>
  </r>
  <r>
    <s v="BASE"/>
    <s v="BaseLine"/>
    <m/>
    <m/>
    <m/>
    <m/>
    <x v="3"/>
    <x v="1"/>
    <s v="Brazil"/>
    <x v="69"/>
    <n v="0"/>
  </r>
  <r>
    <s v="BASE"/>
    <s v="BaseLine"/>
    <m/>
    <m/>
    <m/>
    <m/>
    <x v="3"/>
    <x v="2"/>
    <s v="Brazil"/>
    <x v="69"/>
    <n v="0"/>
  </r>
  <r>
    <s v="BASE"/>
    <s v="BaseLine"/>
    <m/>
    <m/>
    <m/>
    <m/>
    <x v="3"/>
    <x v="3"/>
    <s v="Brazil"/>
    <x v="69"/>
    <n v="0"/>
  </r>
  <r>
    <s v="BASE"/>
    <s v="BaseLine"/>
    <m/>
    <m/>
    <m/>
    <m/>
    <x v="4"/>
    <x v="0"/>
    <s v="Brazil"/>
    <x v="69"/>
    <n v="0"/>
  </r>
  <r>
    <s v="BASE"/>
    <s v="BaseLine"/>
    <m/>
    <m/>
    <m/>
    <m/>
    <x v="4"/>
    <x v="1"/>
    <s v="Brazil"/>
    <x v="69"/>
    <n v="0"/>
  </r>
  <r>
    <s v="BASE"/>
    <s v="BaseLine"/>
    <m/>
    <m/>
    <m/>
    <m/>
    <x v="4"/>
    <x v="2"/>
    <s v="Brazil"/>
    <x v="69"/>
    <n v="0"/>
  </r>
  <r>
    <s v="BASE"/>
    <s v="BaseLine"/>
    <m/>
    <m/>
    <m/>
    <m/>
    <x v="4"/>
    <x v="3"/>
    <s v="Brazil"/>
    <x v="69"/>
    <n v="0"/>
  </r>
  <r>
    <s v="BASE"/>
    <s v="BaseLine"/>
    <m/>
    <m/>
    <m/>
    <m/>
    <x v="5"/>
    <x v="0"/>
    <s v="Brazil"/>
    <x v="69"/>
    <n v="0"/>
  </r>
  <r>
    <s v="BASE"/>
    <s v="BaseLine"/>
    <m/>
    <m/>
    <m/>
    <m/>
    <x v="5"/>
    <x v="1"/>
    <s v="Brazil"/>
    <x v="69"/>
    <n v="0"/>
  </r>
  <r>
    <s v="BASE"/>
    <s v="BaseLine"/>
    <m/>
    <m/>
    <m/>
    <m/>
    <x v="5"/>
    <x v="2"/>
    <s v="Brazil"/>
    <x v="69"/>
    <n v="0"/>
  </r>
  <r>
    <s v="BASE"/>
    <s v="BaseLine"/>
    <m/>
    <m/>
    <m/>
    <m/>
    <x v="5"/>
    <x v="3"/>
    <s v="Brazil"/>
    <x v="69"/>
    <n v="0"/>
  </r>
  <r>
    <s v="BASE"/>
    <s v="BaseLine"/>
    <m/>
    <m/>
    <m/>
    <m/>
    <x v="6"/>
    <x v="0"/>
    <s v="Brazil"/>
    <x v="69"/>
    <n v="0"/>
  </r>
  <r>
    <s v="BASE"/>
    <s v="BaseLine"/>
    <m/>
    <m/>
    <m/>
    <m/>
    <x v="6"/>
    <x v="1"/>
    <s v="Brazil"/>
    <x v="69"/>
    <n v="0"/>
  </r>
  <r>
    <s v="BASE"/>
    <s v="BaseLine"/>
    <m/>
    <m/>
    <m/>
    <m/>
    <x v="6"/>
    <x v="2"/>
    <s v="Brazil"/>
    <x v="69"/>
    <n v="0"/>
  </r>
  <r>
    <s v="BASE"/>
    <s v="BaseLine"/>
    <m/>
    <m/>
    <m/>
    <m/>
    <x v="6"/>
    <x v="3"/>
    <s v="Brazil"/>
    <x v="69"/>
    <n v="0"/>
  </r>
  <r>
    <s v="BASE"/>
    <s v="BaseLine"/>
    <m/>
    <m/>
    <m/>
    <m/>
    <x v="7"/>
    <x v="0"/>
    <s v="Brazil"/>
    <x v="69"/>
    <n v="0"/>
  </r>
  <r>
    <s v="BASE"/>
    <s v="BaseLine"/>
    <m/>
    <m/>
    <m/>
    <m/>
    <x v="7"/>
    <x v="1"/>
    <s v="Brazil"/>
    <x v="69"/>
    <n v="0"/>
  </r>
  <r>
    <s v="BASE"/>
    <s v="BaseLine"/>
    <m/>
    <m/>
    <m/>
    <m/>
    <x v="7"/>
    <x v="2"/>
    <s v="Brazil"/>
    <x v="69"/>
    <n v="0"/>
  </r>
  <r>
    <s v="BASE"/>
    <s v="BaseLine"/>
    <m/>
    <m/>
    <m/>
    <m/>
    <x v="7"/>
    <x v="3"/>
    <s v="Brazil"/>
    <x v="69"/>
    <n v="0"/>
  </r>
  <r>
    <s v="BASE"/>
    <s v="BaseLine"/>
    <m/>
    <m/>
    <m/>
    <m/>
    <x v="8"/>
    <x v="0"/>
    <s v="Brazil"/>
    <x v="69"/>
    <n v="1791.99026091676"/>
  </r>
  <r>
    <s v="BASE"/>
    <s v="BaseLine"/>
    <m/>
    <m/>
    <m/>
    <m/>
    <x v="8"/>
    <x v="1"/>
    <s v="Brazil"/>
    <x v="69"/>
    <n v="0"/>
  </r>
  <r>
    <s v="BASE"/>
    <s v="BaseLine"/>
    <m/>
    <m/>
    <m/>
    <m/>
    <x v="8"/>
    <x v="2"/>
    <s v="Brazil"/>
    <x v="69"/>
    <n v="0"/>
  </r>
  <r>
    <s v="BASE"/>
    <s v="BaseLine"/>
    <m/>
    <m/>
    <m/>
    <m/>
    <x v="8"/>
    <x v="3"/>
    <s v="Brazil"/>
    <x v="69"/>
    <n v="0"/>
  </r>
  <r>
    <s v="INCREMENTAL"/>
    <s v="Media"/>
    <m/>
    <m/>
    <m/>
    <m/>
    <x v="9"/>
    <x v="0"/>
    <s v="Brazil"/>
    <x v="69"/>
    <n v="0"/>
  </r>
  <r>
    <s v="INCREMENTAL"/>
    <s v="Media"/>
    <m/>
    <m/>
    <m/>
    <m/>
    <x v="9"/>
    <x v="1"/>
    <s v="Brazil"/>
    <x v="69"/>
    <n v="0"/>
  </r>
  <r>
    <s v="INCREMENTAL"/>
    <s v="Media"/>
    <m/>
    <m/>
    <m/>
    <m/>
    <x v="9"/>
    <x v="2"/>
    <s v="Brazil"/>
    <x v="69"/>
    <n v="0"/>
  </r>
  <r>
    <s v="INCREMENTAL"/>
    <s v="Media"/>
    <m/>
    <m/>
    <m/>
    <m/>
    <x v="9"/>
    <x v="3"/>
    <s v="Brazil"/>
    <x v="69"/>
    <n v="0"/>
  </r>
  <r>
    <s v="BASE"/>
    <s v="Price"/>
    <m/>
    <m/>
    <m/>
    <m/>
    <x v="10"/>
    <x v="0"/>
    <s v="Brazil"/>
    <x v="69"/>
    <n v="0"/>
  </r>
  <r>
    <s v="BASE"/>
    <s v="Price"/>
    <m/>
    <m/>
    <m/>
    <m/>
    <x v="10"/>
    <x v="1"/>
    <s v="Brazil"/>
    <x v="69"/>
    <n v="0"/>
  </r>
  <r>
    <s v="BASE"/>
    <s v="Price"/>
    <m/>
    <m/>
    <m/>
    <m/>
    <x v="10"/>
    <x v="2"/>
    <s v="Brazil"/>
    <x v="69"/>
    <n v="0"/>
  </r>
  <r>
    <s v="BASE"/>
    <s v="Price"/>
    <m/>
    <m/>
    <m/>
    <m/>
    <x v="10"/>
    <x v="3"/>
    <s v="Brazil"/>
    <x v="69"/>
    <n v="0"/>
  </r>
  <r>
    <s v="BASE"/>
    <s v="Price"/>
    <m/>
    <m/>
    <m/>
    <m/>
    <x v="11"/>
    <x v="0"/>
    <s v="Brazil"/>
    <x v="69"/>
    <n v="-1174.60514411132"/>
  </r>
  <r>
    <s v="BASE"/>
    <s v="Price"/>
    <m/>
    <m/>
    <m/>
    <m/>
    <x v="11"/>
    <x v="1"/>
    <s v="Brazil"/>
    <x v="69"/>
    <n v="0"/>
  </r>
  <r>
    <s v="BASE"/>
    <s v="Price"/>
    <m/>
    <m/>
    <m/>
    <m/>
    <x v="11"/>
    <x v="2"/>
    <s v="Brazil"/>
    <x v="69"/>
    <n v="0"/>
  </r>
  <r>
    <s v="BASE"/>
    <s v="Price"/>
    <m/>
    <m/>
    <m/>
    <m/>
    <x v="11"/>
    <x v="3"/>
    <s v="Brazil"/>
    <x v="69"/>
    <n v="-1327.9838352173999"/>
  </r>
  <r>
    <s v="BASE"/>
    <s v="BaseLine"/>
    <m/>
    <m/>
    <m/>
    <m/>
    <x v="12"/>
    <x v="0"/>
    <s v="Brazil"/>
    <x v="69"/>
    <n v="387.262041200304"/>
  </r>
  <r>
    <s v="BASE"/>
    <s v="BaseLine"/>
    <m/>
    <m/>
    <m/>
    <m/>
    <x v="12"/>
    <x v="1"/>
    <s v="Brazil"/>
    <x v="69"/>
    <n v="698.139675101796"/>
  </r>
  <r>
    <s v="BASE"/>
    <s v="BaseLine"/>
    <m/>
    <m/>
    <m/>
    <m/>
    <x v="12"/>
    <x v="2"/>
    <s v="Brazil"/>
    <x v="69"/>
    <n v="855.88372376807899"/>
  </r>
  <r>
    <s v="BASE"/>
    <s v="BaseLine"/>
    <m/>
    <m/>
    <m/>
    <m/>
    <x v="12"/>
    <x v="3"/>
    <s v="Brazil"/>
    <x v="69"/>
    <n v="22.669016003338999"/>
  </r>
  <r>
    <s v="INCREMENTAL"/>
    <s v="Media"/>
    <m/>
    <m/>
    <m/>
    <m/>
    <x v="13"/>
    <x v="0"/>
    <s v="Brazil"/>
    <x v="69"/>
    <n v="0"/>
  </r>
  <r>
    <s v="INCREMENTAL"/>
    <s v="Media"/>
    <m/>
    <m/>
    <m/>
    <m/>
    <x v="13"/>
    <x v="1"/>
    <s v="Brazil"/>
    <x v="69"/>
    <n v="0"/>
  </r>
  <r>
    <s v="INCREMENTAL"/>
    <s v="Media"/>
    <m/>
    <m/>
    <m/>
    <m/>
    <x v="13"/>
    <x v="2"/>
    <s v="Brazil"/>
    <x v="69"/>
    <n v="0"/>
  </r>
  <r>
    <s v="INCREMENTAL"/>
    <s v="Media"/>
    <m/>
    <m/>
    <m/>
    <m/>
    <x v="13"/>
    <x v="3"/>
    <s v="Brazil"/>
    <x v="69"/>
    <n v="0"/>
  </r>
  <r>
    <s v="INCREMENTAL"/>
    <s v="Media"/>
    <m/>
    <m/>
    <m/>
    <m/>
    <x v="14"/>
    <x v="0"/>
    <s v="Brazil"/>
    <x v="69"/>
    <n v="367.32858853378099"/>
  </r>
  <r>
    <s v="INCREMENTAL"/>
    <s v="Media"/>
    <m/>
    <m/>
    <m/>
    <m/>
    <x v="14"/>
    <x v="1"/>
    <s v="Brazil"/>
    <x v="69"/>
    <n v="457.29439780542998"/>
  </r>
  <r>
    <s v="INCREMENTAL"/>
    <s v="Media"/>
    <m/>
    <m/>
    <m/>
    <m/>
    <x v="14"/>
    <x v="2"/>
    <s v="Brazil"/>
    <x v="69"/>
    <n v="378.38220562876199"/>
  </r>
  <r>
    <s v="INCREMENTAL"/>
    <s v="Media"/>
    <m/>
    <m/>
    <m/>
    <m/>
    <x v="14"/>
    <x v="3"/>
    <s v="Brazil"/>
    <x v="69"/>
    <n v="271.84350517259202"/>
  </r>
  <r>
    <s v="INCREMENTAL"/>
    <s v="Media"/>
    <m/>
    <m/>
    <m/>
    <m/>
    <x v="15"/>
    <x v="0"/>
    <s v="Brazil"/>
    <x v="69"/>
    <n v="0"/>
  </r>
  <r>
    <s v="INCREMENTAL"/>
    <s v="Media"/>
    <m/>
    <m/>
    <m/>
    <m/>
    <x v="15"/>
    <x v="1"/>
    <s v="Brazil"/>
    <x v="69"/>
    <n v="0"/>
  </r>
  <r>
    <s v="INCREMENTAL"/>
    <s v="Media"/>
    <m/>
    <m/>
    <m/>
    <m/>
    <x v="15"/>
    <x v="2"/>
    <s v="Brazil"/>
    <x v="69"/>
    <n v="0"/>
  </r>
  <r>
    <s v="INCREMENTAL"/>
    <s v="Media"/>
    <m/>
    <m/>
    <m/>
    <m/>
    <x v="15"/>
    <x v="3"/>
    <s v="Brazil"/>
    <x v="69"/>
    <n v="0"/>
  </r>
  <r>
    <s v="INCREMENTAL"/>
    <s v="Media"/>
    <m/>
    <m/>
    <m/>
    <m/>
    <x v="16"/>
    <x v="0"/>
    <s v="Brazil"/>
    <x v="69"/>
    <n v="45.3101359745934"/>
  </r>
  <r>
    <s v="INCREMENTAL"/>
    <s v="Media"/>
    <m/>
    <m/>
    <m/>
    <m/>
    <x v="16"/>
    <x v="1"/>
    <s v="Brazil"/>
    <x v="69"/>
    <n v="35.551028288471699"/>
  </r>
  <r>
    <s v="INCREMENTAL"/>
    <s v="Media"/>
    <m/>
    <m/>
    <m/>
    <m/>
    <x v="16"/>
    <x v="2"/>
    <s v="Brazil"/>
    <x v="69"/>
    <n v="33.168283514822797"/>
  </r>
  <r>
    <s v="INCREMENTAL"/>
    <s v="Media"/>
    <m/>
    <m/>
    <m/>
    <m/>
    <x v="16"/>
    <x v="3"/>
    <s v="Brazil"/>
    <x v="69"/>
    <n v="30.8247966710044"/>
  </r>
  <r>
    <s v="INCREMENTAL"/>
    <s v="Media"/>
    <m/>
    <m/>
    <m/>
    <m/>
    <x v="17"/>
    <x v="0"/>
    <s v="Brazil"/>
    <x v="69"/>
    <n v="0"/>
  </r>
  <r>
    <s v="INCREMENTAL"/>
    <s v="Media"/>
    <m/>
    <m/>
    <m/>
    <m/>
    <x v="17"/>
    <x v="1"/>
    <s v="Brazil"/>
    <x v="69"/>
    <n v="0"/>
  </r>
  <r>
    <s v="INCREMENTAL"/>
    <s v="Media"/>
    <m/>
    <m/>
    <m/>
    <m/>
    <x v="17"/>
    <x v="2"/>
    <s v="Brazil"/>
    <x v="69"/>
    <n v="0"/>
  </r>
  <r>
    <s v="INCREMENTAL"/>
    <s v="Media"/>
    <m/>
    <m/>
    <m/>
    <m/>
    <x v="17"/>
    <x v="3"/>
    <s v="Brazil"/>
    <x v="69"/>
    <n v="0"/>
  </r>
  <r>
    <s v="INCREMENTAL"/>
    <s v="Media"/>
    <m/>
    <m/>
    <m/>
    <m/>
    <x v="18"/>
    <x v="0"/>
    <s v="Brazil"/>
    <x v="69"/>
    <n v="2160.2242220462499"/>
  </r>
  <r>
    <s v="INCREMENTAL"/>
    <s v="Media"/>
    <m/>
    <m/>
    <m/>
    <m/>
    <x v="18"/>
    <x v="1"/>
    <s v="Brazil"/>
    <x v="69"/>
    <n v="1005.88876198713"/>
  </r>
  <r>
    <s v="INCREMENTAL"/>
    <s v="Media"/>
    <m/>
    <m/>
    <m/>
    <m/>
    <x v="18"/>
    <x v="2"/>
    <s v="Brazil"/>
    <x v="69"/>
    <n v="768.60421881539696"/>
  </r>
  <r>
    <s v="INCREMENTAL"/>
    <s v="Media"/>
    <m/>
    <m/>
    <m/>
    <m/>
    <x v="18"/>
    <x v="3"/>
    <s v="Brazil"/>
    <x v="69"/>
    <n v="1172.6746512734501"/>
  </r>
  <r>
    <s v="INCREMENTAL"/>
    <s v="Media"/>
    <m/>
    <m/>
    <m/>
    <m/>
    <x v="19"/>
    <x v="0"/>
    <s v="Brazil"/>
    <x v="69"/>
    <n v="0"/>
  </r>
  <r>
    <s v="INCREMENTAL"/>
    <s v="Media"/>
    <m/>
    <m/>
    <m/>
    <m/>
    <x v="19"/>
    <x v="1"/>
    <s v="Brazil"/>
    <x v="69"/>
    <n v="0"/>
  </r>
  <r>
    <s v="INCREMENTAL"/>
    <s v="Media"/>
    <m/>
    <m/>
    <m/>
    <m/>
    <x v="19"/>
    <x v="2"/>
    <s v="Brazil"/>
    <x v="69"/>
    <n v="0"/>
  </r>
  <r>
    <s v="INCREMENTAL"/>
    <s v="Media"/>
    <m/>
    <m/>
    <m/>
    <m/>
    <x v="19"/>
    <x v="3"/>
    <s v="Brazil"/>
    <x v="69"/>
    <n v="0"/>
  </r>
  <r>
    <s v="INCREMENTAL"/>
    <s v="Media"/>
    <m/>
    <m/>
    <m/>
    <m/>
    <x v="20"/>
    <x v="0"/>
    <s v="Brazil"/>
    <x v="69"/>
    <n v="4.9528731229080503"/>
  </r>
  <r>
    <s v="INCREMENTAL"/>
    <s v="Media"/>
    <m/>
    <m/>
    <m/>
    <m/>
    <x v="20"/>
    <x v="1"/>
    <s v="Brazil"/>
    <x v="69"/>
    <n v="5.64977597162612"/>
  </r>
  <r>
    <s v="INCREMENTAL"/>
    <s v="Media"/>
    <m/>
    <m/>
    <m/>
    <m/>
    <x v="20"/>
    <x v="2"/>
    <s v="Brazil"/>
    <x v="69"/>
    <n v="5.2928263413817396"/>
  </r>
  <r>
    <s v="INCREMENTAL"/>
    <s v="Media"/>
    <m/>
    <m/>
    <m/>
    <m/>
    <x v="20"/>
    <x v="3"/>
    <s v="Brazil"/>
    <x v="69"/>
    <n v="5.2133384259680096"/>
  </r>
  <r>
    <s v="INCREMENTAL"/>
    <s v="Media"/>
    <m/>
    <m/>
    <m/>
    <m/>
    <x v="21"/>
    <x v="0"/>
    <s v="Brazil"/>
    <x v="69"/>
    <n v="0"/>
  </r>
  <r>
    <s v="INCREMENTAL"/>
    <s v="Media"/>
    <m/>
    <m/>
    <m/>
    <m/>
    <x v="21"/>
    <x v="1"/>
    <s v="Brazil"/>
    <x v="69"/>
    <n v="0"/>
  </r>
  <r>
    <s v="INCREMENTAL"/>
    <s v="Media"/>
    <m/>
    <m/>
    <m/>
    <m/>
    <x v="21"/>
    <x v="2"/>
    <s v="Brazil"/>
    <x v="69"/>
    <n v="0"/>
  </r>
  <r>
    <s v="INCREMENTAL"/>
    <s v="Media"/>
    <m/>
    <m/>
    <m/>
    <m/>
    <x v="21"/>
    <x v="3"/>
    <s v="Brazil"/>
    <x v="69"/>
    <n v="0"/>
  </r>
  <r>
    <s v="INCREMENTAL"/>
    <s v="Media"/>
    <m/>
    <m/>
    <m/>
    <m/>
    <x v="22"/>
    <x v="0"/>
    <s v="Brazil"/>
    <x v="69"/>
    <n v="809.39518620380102"/>
  </r>
  <r>
    <s v="INCREMENTAL"/>
    <s v="Media"/>
    <m/>
    <m/>
    <m/>
    <m/>
    <x v="22"/>
    <x v="1"/>
    <s v="Brazil"/>
    <x v="69"/>
    <n v="306.94546316633"/>
  </r>
  <r>
    <s v="INCREMENTAL"/>
    <s v="Media"/>
    <m/>
    <m/>
    <m/>
    <m/>
    <x v="22"/>
    <x v="2"/>
    <s v="Brazil"/>
    <x v="69"/>
    <n v="291.46790521050798"/>
  </r>
  <r>
    <s v="INCREMENTAL"/>
    <s v="Media"/>
    <m/>
    <m/>
    <m/>
    <m/>
    <x v="22"/>
    <x v="3"/>
    <s v="Brazil"/>
    <x v="69"/>
    <n v="438.74165288496698"/>
  </r>
  <r>
    <s v="INCREMENTAL"/>
    <s v="Media"/>
    <m/>
    <m/>
    <m/>
    <m/>
    <x v="23"/>
    <x v="0"/>
    <s v="Brazil"/>
    <x v="69"/>
    <n v="0"/>
  </r>
  <r>
    <s v="INCREMENTAL"/>
    <s v="Media"/>
    <m/>
    <m/>
    <m/>
    <m/>
    <x v="23"/>
    <x v="1"/>
    <s v="Brazil"/>
    <x v="69"/>
    <n v="2.9537104963464102E-2"/>
  </r>
  <r>
    <s v="INCREMENTAL"/>
    <s v="Media"/>
    <m/>
    <m/>
    <m/>
    <m/>
    <x v="23"/>
    <x v="2"/>
    <s v="Brazil"/>
    <x v="69"/>
    <n v="0"/>
  </r>
  <r>
    <s v="INCREMENTAL"/>
    <s v="Media"/>
    <m/>
    <m/>
    <m/>
    <m/>
    <x v="23"/>
    <x v="3"/>
    <s v="Brazil"/>
    <x v="69"/>
    <n v="0"/>
  </r>
  <r>
    <s v="INCREMENTAL"/>
    <s v="Media"/>
    <m/>
    <m/>
    <m/>
    <m/>
    <x v="24"/>
    <x v="0"/>
    <s v="Brazil"/>
    <x v="69"/>
    <n v="0"/>
  </r>
  <r>
    <s v="INCREMENTAL"/>
    <s v="Media"/>
    <m/>
    <m/>
    <m/>
    <m/>
    <x v="24"/>
    <x v="1"/>
    <s v="Brazil"/>
    <x v="69"/>
    <n v="2.7557476084215402"/>
  </r>
  <r>
    <s v="INCREMENTAL"/>
    <s v="Media"/>
    <m/>
    <m/>
    <m/>
    <m/>
    <x v="24"/>
    <x v="2"/>
    <s v="Brazil"/>
    <x v="69"/>
    <n v="0"/>
  </r>
  <r>
    <s v="INCREMENTAL"/>
    <s v="Media"/>
    <m/>
    <m/>
    <m/>
    <m/>
    <x v="24"/>
    <x v="3"/>
    <s v="Brazil"/>
    <x v="69"/>
    <n v="0"/>
  </r>
  <r>
    <s v="BASE"/>
    <s v="BaseLine"/>
    <m/>
    <m/>
    <m/>
    <m/>
    <x v="25"/>
    <x v="0"/>
    <s v="Brazil"/>
    <x v="69"/>
    <n v="0"/>
  </r>
  <r>
    <s v="BASE"/>
    <s v="BaseLine"/>
    <m/>
    <m/>
    <m/>
    <m/>
    <x v="25"/>
    <x v="1"/>
    <s v="Brazil"/>
    <x v="69"/>
    <n v="0"/>
  </r>
  <r>
    <s v="BASE"/>
    <s v="BaseLine"/>
    <m/>
    <m/>
    <m/>
    <m/>
    <x v="25"/>
    <x v="2"/>
    <s v="Brazil"/>
    <x v="69"/>
    <n v="0"/>
  </r>
  <r>
    <s v="BASE"/>
    <s v="BaseLine"/>
    <m/>
    <m/>
    <m/>
    <m/>
    <x v="25"/>
    <x v="3"/>
    <s v="Brazil"/>
    <x v="69"/>
    <n v="0"/>
  </r>
  <r>
    <s v="BASE"/>
    <s v="BaseLine"/>
    <m/>
    <m/>
    <m/>
    <m/>
    <x v="26"/>
    <x v="0"/>
    <s v="Brazil"/>
    <x v="69"/>
    <n v="0"/>
  </r>
  <r>
    <s v="BASE"/>
    <s v="BaseLine"/>
    <m/>
    <m/>
    <m/>
    <m/>
    <x v="26"/>
    <x v="1"/>
    <s v="Brazil"/>
    <x v="69"/>
    <n v="3295.4583486790102"/>
  </r>
  <r>
    <s v="BASE"/>
    <s v="BaseLine"/>
    <m/>
    <m/>
    <m/>
    <m/>
    <x v="26"/>
    <x v="2"/>
    <s v="Brazil"/>
    <x v="69"/>
    <n v="0"/>
  </r>
  <r>
    <s v="BASE"/>
    <s v="BaseLine"/>
    <m/>
    <m/>
    <m/>
    <m/>
    <x v="26"/>
    <x v="3"/>
    <s v="Brazil"/>
    <x v="69"/>
    <n v="0"/>
  </r>
  <r>
    <s v="INCREMENTAL"/>
    <s v="Media"/>
    <m/>
    <m/>
    <m/>
    <m/>
    <x v="27"/>
    <x v="0"/>
    <s v="Brazil"/>
    <x v="69"/>
    <n v="0"/>
  </r>
  <r>
    <s v="INCREMENTAL"/>
    <s v="Media"/>
    <m/>
    <m/>
    <m/>
    <m/>
    <x v="27"/>
    <x v="1"/>
    <s v="Brazil"/>
    <x v="69"/>
    <n v="566.63615430421305"/>
  </r>
  <r>
    <s v="INCREMENTAL"/>
    <s v="Media"/>
    <m/>
    <m/>
    <m/>
    <m/>
    <x v="27"/>
    <x v="2"/>
    <s v="Brazil"/>
    <x v="69"/>
    <n v="0"/>
  </r>
  <r>
    <s v="INCREMENTAL"/>
    <s v="Media"/>
    <m/>
    <m/>
    <m/>
    <m/>
    <x v="27"/>
    <x v="3"/>
    <s v="Brazil"/>
    <x v="69"/>
    <n v="0"/>
  </r>
  <r>
    <s v="INCREMENTAL"/>
    <s v="Media"/>
    <m/>
    <m/>
    <m/>
    <m/>
    <x v="28"/>
    <x v="0"/>
    <s v="Brazil"/>
    <x v="69"/>
    <n v="0"/>
  </r>
  <r>
    <s v="INCREMENTAL"/>
    <s v="Media"/>
    <m/>
    <m/>
    <m/>
    <m/>
    <x v="28"/>
    <x v="1"/>
    <s v="Brazil"/>
    <x v="69"/>
    <n v="0"/>
  </r>
  <r>
    <s v="INCREMENTAL"/>
    <s v="Media"/>
    <m/>
    <m/>
    <m/>
    <m/>
    <x v="28"/>
    <x v="2"/>
    <s v="Brazil"/>
    <x v="69"/>
    <n v="0"/>
  </r>
  <r>
    <s v="INCREMENTAL"/>
    <s v="Media"/>
    <m/>
    <m/>
    <m/>
    <m/>
    <x v="28"/>
    <x v="3"/>
    <s v="Brazil"/>
    <x v="69"/>
    <n v="0"/>
  </r>
  <r>
    <s v="BASE"/>
    <s v="BaseLine"/>
    <m/>
    <m/>
    <m/>
    <m/>
    <x v="29"/>
    <x v="0"/>
    <s v="Brazil"/>
    <x v="69"/>
    <n v="0"/>
  </r>
  <r>
    <s v="BASE"/>
    <s v="BaseLine"/>
    <m/>
    <m/>
    <m/>
    <m/>
    <x v="29"/>
    <x v="1"/>
    <s v="Brazil"/>
    <x v="69"/>
    <n v="1176.4320698424001"/>
  </r>
  <r>
    <s v="BASE"/>
    <s v="BaseLine"/>
    <m/>
    <m/>
    <m/>
    <m/>
    <x v="29"/>
    <x v="2"/>
    <s v="Brazil"/>
    <x v="69"/>
    <n v="0"/>
  </r>
  <r>
    <s v="BASE"/>
    <s v="BaseLine"/>
    <m/>
    <m/>
    <m/>
    <m/>
    <x v="29"/>
    <x v="3"/>
    <s v="Brazil"/>
    <x v="69"/>
    <n v="0"/>
  </r>
  <r>
    <s v="BASE"/>
    <s v="BaseLine"/>
    <m/>
    <m/>
    <m/>
    <m/>
    <x v="30"/>
    <x v="0"/>
    <s v="Brazil"/>
    <x v="69"/>
    <n v="0"/>
  </r>
  <r>
    <s v="BASE"/>
    <s v="BaseLine"/>
    <m/>
    <m/>
    <m/>
    <m/>
    <x v="30"/>
    <x v="1"/>
    <s v="Brazil"/>
    <x v="69"/>
    <n v="796.951520827997"/>
  </r>
  <r>
    <s v="BASE"/>
    <s v="BaseLine"/>
    <m/>
    <m/>
    <m/>
    <m/>
    <x v="30"/>
    <x v="2"/>
    <s v="Brazil"/>
    <x v="69"/>
    <n v="0"/>
  </r>
  <r>
    <s v="BASE"/>
    <s v="BaseLine"/>
    <m/>
    <m/>
    <m/>
    <m/>
    <x v="30"/>
    <x v="3"/>
    <s v="Brazil"/>
    <x v="69"/>
    <n v="0"/>
  </r>
  <r>
    <s v="INCREMENTAL"/>
    <s v="Media"/>
    <m/>
    <m/>
    <m/>
    <m/>
    <x v="31"/>
    <x v="0"/>
    <s v="Brazil"/>
    <x v="69"/>
    <n v="0"/>
  </r>
  <r>
    <s v="INCREMENTAL"/>
    <s v="Media"/>
    <m/>
    <m/>
    <m/>
    <m/>
    <x v="31"/>
    <x v="1"/>
    <s v="Brazil"/>
    <x v="69"/>
    <n v="3.8842171916438502"/>
  </r>
  <r>
    <s v="INCREMENTAL"/>
    <s v="Media"/>
    <m/>
    <m/>
    <m/>
    <m/>
    <x v="31"/>
    <x v="2"/>
    <s v="Brazil"/>
    <x v="69"/>
    <n v="0"/>
  </r>
  <r>
    <s v="INCREMENTAL"/>
    <s v="Media"/>
    <m/>
    <m/>
    <m/>
    <m/>
    <x v="31"/>
    <x v="3"/>
    <s v="Brazil"/>
    <x v="69"/>
    <n v="0"/>
  </r>
  <r>
    <m/>
    <m/>
    <m/>
    <m/>
    <m/>
    <m/>
    <x v="32"/>
    <x v="0"/>
    <s v="Brazil"/>
    <x v="69"/>
    <n v="1288.8368238743701"/>
  </r>
  <r>
    <m/>
    <m/>
    <m/>
    <m/>
    <m/>
    <m/>
    <x v="32"/>
    <x v="1"/>
    <s v="Brazil"/>
    <x v="69"/>
    <n v="943.82215052234096"/>
  </r>
  <r>
    <m/>
    <m/>
    <m/>
    <m/>
    <m/>
    <m/>
    <x v="32"/>
    <x v="2"/>
    <s v="Brazil"/>
    <x v="69"/>
    <n v="1761.1350863528301"/>
  </r>
  <r>
    <m/>
    <m/>
    <m/>
    <m/>
    <m/>
    <m/>
    <x v="32"/>
    <x v="3"/>
    <s v="Brazil"/>
    <x v="69"/>
    <n v="932.29799996955103"/>
  </r>
  <r>
    <s v="BASE"/>
    <s v="BaseLine"/>
    <m/>
    <m/>
    <m/>
    <m/>
    <x v="33"/>
    <x v="0"/>
    <s v="Brazil"/>
    <x v="69"/>
    <n v="-115.26355660962901"/>
  </r>
  <r>
    <s v="BASE"/>
    <s v="BaseLine"/>
    <m/>
    <m/>
    <m/>
    <m/>
    <x v="33"/>
    <x v="1"/>
    <s v="Brazil"/>
    <x v="69"/>
    <n v="-313.76219239217602"/>
  </r>
  <r>
    <s v="BASE"/>
    <s v="BaseLine"/>
    <m/>
    <m/>
    <m/>
    <m/>
    <x v="33"/>
    <x v="2"/>
    <s v="Brazil"/>
    <x v="69"/>
    <n v="-156.643177158752"/>
  </r>
  <r>
    <s v="BASE"/>
    <s v="BaseLine"/>
    <m/>
    <m/>
    <m/>
    <m/>
    <x v="33"/>
    <x v="3"/>
    <s v="Brazil"/>
    <x v="69"/>
    <n v="-97.837449775860705"/>
  </r>
  <r>
    <s v="BASE"/>
    <s v="BaseLine"/>
    <m/>
    <m/>
    <m/>
    <m/>
    <x v="34"/>
    <x v="0"/>
    <s v="Brazil"/>
    <x v="69"/>
    <n v="0"/>
  </r>
  <r>
    <s v="BASE"/>
    <s v="BaseLine"/>
    <m/>
    <m/>
    <m/>
    <m/>
    <x v="34"/>
    <x v="1"/>
    <s v="Brazil"/>
    <x v="69"/>
    <n v="0"/>
  </r>
  <r>
    <s v="BASE"/>
    <s v="BaseLine"/>
    <m/>
    <m/>
    <m/>
    <m/>
    <x v="34"/>
    <x v="2"/>
    <s v="Brazil"/>
    <x v="69"/>
    <n v="0"/>
  </r>
  <r>
    <s v="BASE"/>
    <s v="BaseLine"/>
    <m/>
    <m/>
    <m/>
    <m/>
    <x v="34"/>
    <x v="3"/>
    <s v="Brazil"/>
    <x v="69"/>
    <n v="0"/>
  </r>
  <r>
    <s v="BASE"/>
    <s v="BaseLine"/>
    <s v="NY"/>
    <m/>
    <m/>
    <m/>
    <x v="35"/>
    <x v="0"/>
    <s v="Brazil"/>
    <x v="69"/>
    <n v="0"/>
  </r>
  <r>
    <s v="BASE"/>
    <s v="BaseLine"/>
    <s v="NY"/>
    <m/>
    <m/>
    <m/>
    <x v="35"/>
    <x v="1"/>
    <s v="Brazil"/>
    <x v="69"/>
    <n v="0"/>
  </r>
  <r>
    <s v="BASE"/>
    <s v="BaseLine"/>
    <s v="NY"/>
    <m/>
    <m/>
    <m/>
    <x v="35"/>
    <x v="2"/>
    <s v="Brazil"/>
    <x v="69"/>
    <n v="0"/>
  </r>
  <r>
    <s v="BASE"/>
    <s v="BaseLine"/>
    <s v="NY"/>
    <m/>
    <m/>
    <m/>
    <x v="35"/>
    <x v="3"/>
    <s v="Brazil"/>
    <x v="69"/>
    <n v="0"/>
  </r>
  <r>
    <s v="BASE"/>
    <s v="BaseLine"/>
    <s v="PL_Dummy"/>
    <m/>
    <m/>
    <m/>
    <x v="36"/>
    <x v="0"/>
    <s v="Brazil"/>
    <x v="69"/>
    <n v="0"/>
  </r>
  <r>
    <s v="BASE"/>
    <s v="BaseLine"/>
    <s v="PL_Dummy"/>
    <m/>
    <m/>
    <m/>
    <x v="36"/>
    <x v="1"/>
    <s v="Brazil"/>
    <x v="69"/>
    <n v="0"/>
  </r>
  <r>
    <s v="BASE"/>
    <s v="BaseLine"/>
    <s v="PL_Dummy"/>
    <m/>
    <m/>
    <m/>
    <x v="36"/>
    <x v="2"/>
    <s v="Brazil"/>
    <x v="69"/>
    <n v="0"/>
  </r>
  <r>
    <s v="BASE"/>
    <s v="BaseLine"/>
    <s v="PL_Dummy"/>
    <m/>
    <m/>
    <m/>
    <x v="36"/>
    <x v="3"/>
    <s v="Brazil"/>
    <x v="69"/>
    <n v="0"/>
  </r>
  <r>
    <s v="BASE"/>
    <s v="BaseLine"/>
    <s v="PL_Dummy"/>
    <m/>
    <m/>
    <m/>
    <x v="37"/>
    <x v="0"/>
    <s v="Brazil"/>
    <x v="69"/>
    <n v="0"/>
  </r>
  <r>
    <s v="BASE"/>
    <s v="BaseLine"/>
    <s v="PL_Dummy"/>
    <m/>
    <m/>
    <m/>
    <x v="37"/>
    <x v="1"/>
    <s v="Brazil"/>
    <x v="69"/>
    <n v="0"/>
  </r>
  <r>
    <s v="BASE"/>
    <s v="BaseLine"/>
    <s v="PL_Dummy"/>
    <m/>
    <m/>
    <m/>
    <x v="37"/>
    <x v="2"/>
    <s v="Brazil"/>
    <x v="69"/>
    <n v="0"/>
  </r>
  <r>
    <s v="BASE"/>
    <s v="BaseLine"/>
    <s v="PL_Dummy"/>
    <m/>
    <m/>
    <m/>
    <x v="37"/>
    <x v="3"/>
    <s v="Brazil"/>
    <x v="69"/>
    <n v="0"/>
  </r>
  <r>
    <s v="BASE"/>
    <s v="BaseLine"/>
    <m/>
    <m/>
    <m/>
    <m/>
    <x v="38"/>
    <x v="0"/>
    <s v="Brazil"/>
    <x v="69"/>
    <n v="0"/>
  </r>
  <r>
    <s v="BASE"/>
    <s v="BaseLine"/>
    <m/>
    <m/>
    <m/>
    <m/>
    <x v="38"/>
    <x v="1"/>
    <s v="Brazil"/>
    <x v="69"/>
    <n v="0"/>
  </r>
  <r>
    <s v="BASE"/>
    <s v="BaseLine"/>
    <m/>
    <m/>
    <m/>
    <m/>
    <x v="38"/>
    <x v="2"/>
    <s v="Brazil"/>
    <x v="69"/>
    <n v="0"/>
  </r>
  <r>
    <s v="BASE"/>
    <s v="BaseLine"/>
    <m/>
    <m/>
    <m/>
    <m/>
    <x v="38"/>
    <x v="3"/>
    <s v="Brazil"/>
    <x v="69"/>
    <n v="0"/>
  </r>
  <r>
    <s v="BASE"/>
    <s v="BaseLine"/>
    <m/>
    <m/>
    <m/>
    <m/>
    <x v="39"/>
    <x v="0"/>
    <s v="Brazil"/>
    <x v="69"/>
    <n v="0"/>
  </r>
  <r>
    <s v="BASE"/>
    <s v="BaseLine"/>
    <m/>
    <m/>
    <m/>
    <m/>
    <x v="39"/>
    <x v="1"/>
    <s v="Brazil"/>
    <x v="69"/>
    <n v="0"/>
  </r>
  <r>
    <s v="BASE"/>
    <s v="BaseLine"/>
    <m/>
    <m/>
    <m/>
    <m/>
    <x v="39"/>
    <x v="2"/>
    <s v="Brazil"/>
    <x v="69"/>
    <n v="0"/>
  </r>
  <r>
    <s v="BASE"/>
    <s v="BaseLine"/>
    <m/>
    <m/>
    <m/>
    <m/>
    <x v="39"/>
    <x v="3"/>
    <s v="Brazil"/>
    <x v="69"/>
    <n v="0"/>
  </r>
  <r>
    <s v="BASE"/>
    <s v="BaseLine"/>
    <s v="PL_Dummy"/>
    <m/>
    <m/>
    <m/>
    <x v="40"/>
    <x v="0"/>
    <s v="Brazil"/>
    <x v="69"/>
    <n v="0"/>
  </r>
  <r>
    <s v="BASE"/>
    <s v="BaseLine"/>
    <s v="PL_Dummy"/>
    <m/>
    <m/>
    <m/>
    <x v="40"/>
    <x v="1"/>
    <s v="Brazil"/>
    <x v="69"/>
    <n v="0"/>
  </r>
  <r>
    <s v="BASE"/>
    <s v="BaseLine"/>
    <s v="PL_Dummy"/>
    <m/>
    <m/>
    <m/>
    <x v="40"/>
    <x v="2"/>
    <s v="Brazil"/>
    <x v="69"/>
    <n v="0"/>
  </r>
  <r>
    <s v="BASE"/>
    <s v="BaseLine"/>
    <s v="PL_Dummy"/>
    <m/>
    <m/>
    <m/>
    <x v="40"/>
    <x v="3"/>
    <s v="Brazil"/>
    <x v="69"/>
    <n v="0"/>
  </r>
  <r>
    <s v="BASE"/>
    <s v="BaseLine"/>
    <m/>
    <m/>
    <m/>
    <m/>
    <x v="41"/>
    <x v="0"/>
    <s v="Brazil"/>
    <x v="69"/>
    <n v="0"/>
  </r>
  <r>
    <s v="BASE"/>
    <s v="BaseLine"/>
    <m/>
    <m/>
    <m/>
    <m/>
    <x v="41"/>
    <x v="1"/>
    <s v="Brazil"/>
    <x v="69"/>
    <n v="0"/>
  </r>
  <r>
    <s v="BASE"/>
    <s v="BaseLine"/>
    <m/>
    <m/>
    <m/>
    <m/>
    <x v="41"/>
    <x v="2"/>
    <s v="Brazil"/>
    <x v="69"/>
    <n v="3643.7029455761899"/>
  </r>
  <r>
    <s v="BASE"/>
    <s v="BaseLine"/>
    <m/>
    <m/>
    <m/>
    <m/>
    <x v="41"/>
    <x v="3"/>
    <s v="Brazil"/>
    <x v="69"/>
    <n v="0"/>
  </r>
  <r>
    <s v="BASE"/>
    <s v="BaseLine"/>
    <m/>
    <m/>
    <m/>
    <m/>
    <x v="42"/>
    <x v="0"/>
    <s v="Brazil"/>
    <x v="69"/>
    <n v="0"/>
  </r>
  <r>
    <s v="BASE"/>
    <s v="BaseLine"/>
    <m/>
    <m/>
    <m/>
    <m/>
    <x v="42"/>
    <x v="1"/>
    <s v="Brazil"/>
    <x v="69"/>
    <n v="0"/>
  </r>
  <r>
    <s v="BASE"/>
    <s v="BaseLine"/>
    <m/>
    <m/>
    <m/>
    <m/>
    <x v="42"/>
    <x v="2"/>
    <s v="Brazil"/>
    <x v="69"/>
    <n v="0"/>
  </r>
  <r>
    <s v="BASE"/>
    <s v="BaseLine"/>
    <m/>
    <m/>
    <m/>
    <m/>
    <x v="42"/>
    <x v="3"/>
    <s v="Brazil"/>
    <x v="69"/>
    <n v="0"/>
  </r>
  <r>
    <s v="BASE"/>
    <s v="BaseLine"/>
    <m/>
    <m/>
    <m/>
    <m/>
    <x v="43"/>
    <x v="0"/>
    <s v="Brazil"/>
    <x v="69"/>
    <n v="0"/>
  </r>
  <r>
    <s v="BASE"/>
    <s v="BaseLine"/>
    <m/>
    <m/>
    <m/>
    <m/>
    <x v="43"/>
    <x v="1"/>
    <s v="Brazil"/>
    <x v="69"/>
    <n v="0"/>
  </r>
  <r>
    <s v="BASE"/>
    <s v="BaseLine"/>
    <m/>
    <m/>
    <m/>
    <m/>
    <x v="43"/>
    <x v="2"/>
    <s v="Brazil"/>
    <x v="69"/>
    <n v="4026.5676451350701"/>
  </r>
  <r>
    <s v="BASE"/>
    <s v="BaseLine"/>
    <m/>
    <m/>
    <m/>
    <m/>
    <x v="43"/>
    <x v="3"/>
    <s v="Brazil"/>
    <x v="69"/>
    <n v="0"/>
  </r>
  <r>
    <s v="INCREMENTAL"/>
    <s v="Media"/>
    <m/>
    <m/>
    <m/>
    <m/>
    <x v="44"/>
    <x v="0"/>
    <s v="Brazil"/>
    <x v="69"/>
    <n v="0"/>
  </r>
  <r>
    <s v="INCREMENTAL"/>
    <s v="Media"/>
    <m/>
    <m/>
    <m/>
    <m/>
    <x v="44"/>
    <x v="1"/>
    <s v="Brazil"/>
    <x v="69"/>
    <n v="0"/>
  </r>
  <r>
    <s v="INCREMENTAL"/>
    <s v="Media"/>
    <m/>
    <m/>
    <m/>
    <m/>
    <x v="44"/>
    <x v="2"/>
    <s v="Brazil"/>
    <x v="69"/>
    <n v="902.44976562797899"/>
  </r>
  <r>
    <s v="INCREMENTAL"/>
    <s v="Media"/>
    <m/>
    <m/>
    <m/>
    <m/>
    <x v="44"/>
    <x v="3"/>
    <s v="Brazil"/>
    <x v="69"/>
    <n v="0"/>
  </r>
  <r>
    <s v="INCREMENTAL"/>
    <s v="Media"/>
    <m/>
    <m/>
    <m/>
    <m/>
    <x v="45"/>
    <x v="0"/>
    <s v="Brazil"/>
    <x v="69"/>
    <n v="0"/>
  </r>
  <r>
    <s v="INCREMENTAL"/>
    <s v="Media"/>
    <m/>
    <m/>
    <m/>
    <m/>
    <x v="45"/>
    <x v="1"/>
    <s v="Brazil"/>
    <x v="69"/>
    <n v="0"/>
  </r>
  <r>
    <s v="INCREMENTAL"/>
    <s v="Media"/>
    <m/>
    <m/>
    <m/>
    <m/>
    <x v="45"/>
    <x v="2"/>
    <s v="Brazil"/>
    <x v="69"/>
    <n v="0"/>
  </r>
  <r>
    <s v="INCREMENTAL"/>
    <s v="Media"/>
    <m/>
    <m/>
    <m/>
    <m/>
    <x v="45"/>
    <x v="3"/>
    <s v="Brazil"/>
    <x v="69"/>
    <n v="0"/>
  </r>
  <r>
    <s v="BASE"/>
    <s v="BaseLine"/>
    <m/>
    <m/>
    <m/>
    <m/>
    <x v="46"/>
    <x v="0"/>
    <s v="Brazil"/>
    <x v="69"/>
    <n v="0"/>
  </r>
  <r>
    <s v="BASE"/>
    <s v="BaseLine"/>
    <m/>
    <m/>
    <m/>
    <m/>
    <x v="46"/>
    <x v="1"/>
    <s v="Brazil"/>
    <x v="69"/>
    <n v="0"/>
  </r>
  <r>
    <s v="BASE"/>
    <s v="BaseLine"/>
    <m/>
    <m/>
    <m/>
    <m/>
    <x v="46"/>
    <x v="2"/>
    <s v="Brazil"/>
    <x v="69"/>
    <n v="0"/>
  </r>
  <r>
    <s v="BASE"/>
    <s v="BaseLine"/>
    <m/>
    <m/>
    <m/>
    <m/>
    <x v="46"/>
    <x v="3"/>
    <s v="Brazil"/>
    <x v="69"/>
    <n v="0"/>
  </r>
  <r>
    <s v="INCREMENTAL"/>
    <s v="Media"/>
    <m/>
    <m/>
    <m/>
    <m/>
    <x v="47"/>
    <x v="0"/>
    <s v="Brazil"/>
    <x v="69"/>
    <n v="0"/>
  </r>
  <r>
    <s v="INCREMENTAL"/>
    <s v="Media"/>
    <m/>
    <m/>
    <m/>
    <m/>
    <x v="47"/>
    <x v="1"/>
    <s v="Brazil"/>
    <x v="69"/>
    <n v="0"/>
  </r>
  <r>
    <s v="INCREMENTAL"/>
    <s v="Media"/>
    <m/>
    <m/>
    <m/>
    <m/>
    <x v="47"/>
    <x v="2"/>
    <s v="Brazil"/>
    <x v="69"/>
    <n v="0"/>
  </r>
  <r>
    <s v="INCREMENTAL"/>
    <s v="Media"/>
    <m/>
    <m/>
    <m/>
    <m/>
    <x v="47"/>
    <x v="3"/>
    <s v="Brazil"/>
    <x v="69"/>
    <n v="0"/>
  </r>
  <r>
    <s v="INCREMENTAL"/>
    <s v="Media"/>
    <m/>
    <m/>
    <m/>
    <m/>
    <x v="48"/>
    <x v="0"/>
    <s v="Brazil"/>
    <x v="69"/>
    <n v="0"/>
  </r>
  <r>
    <s v="INCREMENTAL"/>
    <s v="Media"/>
    <m/>
    <m/>
    <m/>
    <m/>
    <x v="48"/>
    <x v="1"/>
    <s v="Brazil"/>
    <x v="69"/>
    <n v="0"/>
  </r>
  <r>
    <s v="INCREMENTAL"/>
    <s v="Media"/>
    <m/>
    <m/>
    <m/>
    <m/>
    <x v="48"/>
    <x v="2"/>
    <s v="Brazil"/>
    <x v="69"/>
    <n v="0"/>
  </r>
  <r>
    <s v="INCREMENTAL"/>
    <s v="Media"/>
    <m/>
    <m/>
    <m/>
    <m/>
    <x v="48"/>
    <x v="3"/>
    <s v="Brazil"/>
    <x v="69"/>
    <n v="6.2862898542760401"/>
  </r>
  <r>
    <s v="INCREMENTAL"/>
    <s v="Media"/>
    <m/>
    <m/>
    <m/>
    <m/>
    <x v="49"/>
    <x v="0"/>
    <s v="Brazil"/>
    <x v="69"/>
    <n v="0"/>
  </r>
  <r>
    <s v="INCREMENTAL"/>
    <s v="Media"/>
    <m/>
    <m/>
    <m/>
    <m/>
    <x v="49"/>
    <x v="1"/>
    <s v="Brazil"/>
    <x v="69"/>
    <n v="0"/>
  </r>
  <r>
    <s v="INCREMENTAL"/>
    <s v="Media"/>
    <m/>
    <m/>
    <m/>
    <m/>
    <x v="49"/>
    <x v="2"/>
    <s v="Brazil"/>
    <x v="69"/>
    <n v="0"/>
  </r>
  <r>
    <s v="INCREMENTAL"/>
    <s v="Media"/>
    <m/>
    <m/>
    <m/>
    <m/>
    <x v="49"/>
    <x v="3"/>
    <s v="Brazil"/>
    <x v="69"/>
    <n v="0"/>
  </r>
  <r>
    <s v="BASE"/>
    <s v="BaseLine"/>
    <m/>
    <m/>
    <m/>
    <m/>
    <x v="50"/>
    <x v="0"/>
    <s v="Brazil"/>
    <x v="69"/>
    <n v="0"/>
  </r>
  <r>
    <s v="BASE"/>
    <s v="BaseLine"/>
    <m/>
    <m/>
    <m/>
    <m/>
    <x v="50"/>
    <x v="1"/>
    <s v="Brazil"/>
    <x v="69"/>
    <n v="0"/>
  </r>
  <r>
    <s v="BASE"/>
    <s v="BaseLine"/>
    <m/>
    <m/>
    <m/>
    <m/>
    <x v="50"/>
    <x v="2"/>
    <s v="Brazil"/>
    <x v="69"/>
    <n v="0"/>
  </r>
  <r>
    <s v="BASE"/>
    <s v="BaseLine"/>
    <m/>
    <m/>
    <m/>
    <m/>
    <x v="50"/>
    <x v="3"/>
    <s v="Brazil"/>
    <x v="69"/>
    <n v="185.98089302103"/>
  </r>
  <r>
    <s v="BASE"/>
    <s v="BaseLine"/>
    <m/>
    <m/>
    <m/>
    <m/>
    <x v="51"/>
    <x v="0"/>
    <s v="Brazil"/>
    <x v="69"/>
    <n v="0"/>
  </r>
  <r>
    <s v="BASE"/>
    <s v="BaseLine"/>
    <m/>
    <m/>
    <m/>
    <m/>
    <x v="51"/>
    <x v="1"/>
    <s v="Brazil"/>
    <x v="69"/>
    <n v="0"/>
  </r>
  <r>
    <s v="BASE"/>
    <s v="BaseLine"/>
    <m/>
    <m/>
    <m/>
    <m/>
    <x v="51"/>
    <x v="2"/>
    <s v="Brazil"/>
    <x v="69"/>
    <n v="0"/>
  </r>
  <r>
    <s v="BASE"/>
    <s v="BaseLine"/>
    <m/>
    <m/>
    <m/>
    <m/>
    <x v="51"/>
    <x v="3"/>
    <s v="Brazil"/>
    <x v="69"/>
    <n v="3309.2679033040099"/>
  </r>
  <r>
    <s v="INCREMENTAL"/>
    <s v="Media"/>
    <m/>
    <m/>
    <m/>
    <m/>
    <x v="52"/>
    <x v="0"/>
    <s v="Brazil"/>
    <x v="69"/>
    <n v="0"/>
  </r>
  <r>
    <s v="INCREMENTAL"/>
    <s v="Media"/>
    <m/>
    <m/>
    <m/>
    <m/>
    <x v="52"/>
    <x v="1"/>
    <s v="Brazil"/>
    <x v="69"/>
    <n v="0"/>
  </r>
  <r>
    <s v="INCREMENTAL"/>
    <s v="Media"/>
    <m/>
    <m/>
    <m/>
    <m/>
    <x v="52"/>
    <x v="2"/>
    <s v="Brazil"/>
    <x v="69"/>
    <n v="0"/>
  </r>
  <r>
    <s v="INCREMENTAL"/>
    <s v="Media"/>
    <m/>
    <m/>
    <m/>
    <m/>
    <x v="52"/>
    <x v="3"/>
    <s v="Brazil"/>
    <x v="69"/>
    <n v="0"/>
  </r>
  <r>
    <s v="BASE"/>
    <s v="BaseLine"/>
    <m/>
    <m/>
    <m/>
    <m/>
    <x v="53"/>
    <x v="0"/>
    <s v="Brazil"/>
    <x v="69"/>
    <n v="-187.06838073729099"/>
  </r>
  <r>
    <s v="BASE"/>
    <s v="BaseLine"/>
    <m/>
    <m/>
    <m/>
    <m/>
    <x v="53"/>
    <x v="1"/>
    <s v="Brazil"/>
    <x v="69"/>
    <n v="-136.99118315959399"/>
  </r>
  <r>
    <s v="BASE"/>
    <s v="BaseLine"/>
    <m/>
    <m/>
    <m/>
    <m/>
    <x v="53"/>
    <x v="2"/>
    <s v="Brazil"/>
    <x v="69"/>
    <n v="-255.62017065378899"/>
  </r>
  <r>
    <s v="BASE"/>
    <s v="BaseLine"/>
    <m/>
    <m/>
    <m/>
    <m/>
    <x v="53"/>
    <x v="3"/>
    <s v="Brazil"/>
    <x v="69"/>
    <n v="-135.318508897539"/>
  </r>
  <r>
    <s v="BASE"/>
    <s v="BaseLine"/>
    <m/>
    <m/>
    <m/>
    <m/>
    <x v="54"/>
    <x v="0"/>
    <s v="Brazil"/>
    <x v="69"/>
    <n v="-530.31433235234999"/>
  </r>
  <r>
    <s v="BASE"/>
    <s v="BaseLine"/>
    <m/>
    <m/>
    <m/>
    <m/>
    <x v="54"/>
    <x v="1"/>
    <s v="Brazil"/>
    <x v="69"/>
    <n v="-2647.0075249207398"/>
  </r>
  <r>
    <s v="BASE"/>
    <s v="BaseLine"/>
    <m/>
    <m/>
    <m/>
    <m/>
    <x v="54"/>
    <x v="2"/>
    <s v="Brazil"/>
    <x v="69"/>
    <n v="-2872.8736117844001"/>
  </r>
  <r>
    <s v="BASE"/>
    <s v="BaseLine"/>
    <m/>
    <m/>
    <m/>
    <m/>
    <x v="54"/>
    <x v="3"/>
    <s v="Brazil"/>
    <x v="69"/>
    <n v="-512.11965805305204"/>
  </r>
  <r>
    <s v="INCREMENTAL"/>
    <s v="Media"/>
    <m/>
    <m/>
    <m/>
    <m/>
    <x v="0"/>
    <x v="0"/>
    <s v="Brazil"/>
    <x v="70"/>
    <n v="0"/>
  </r>
  <r>
    <s v="INCREMENTAL"/>
    <s v="Media"/>
    <m/>
    <m/>
    <m/>
    <m/>
    <x v="0"/>
    <x v="1"/>
    <s v="Brazil"/>
    <x v="70"/>
    <n v="0"/>
  </r>
  <r>
    <s v="INCREMENTAL"/>
    <s v="Media"/>
    <m/>
    <m/>
    <m/>
    <m/>
    <x v="0"/>
    <x v="2"/>
    <s v="Brazil"/>
    <x v="70"/>
    <n v="0"/>
  </r>
  <r>
    <s v="INCREMENTAL"/>
    <s v="Media"/>
    <m/>
    <m/>
    <m/>
    <m/>
    <x v="0"/>
    <x v="3"/>
    <s v="Brazil"/>
    <x v="70"/>
    <n v="0"/>
  </r>
  <r>
    <s v="INCREMENTAL"/>
    <s v="Media"/>
    <m/>
    <m/>
    <m/>
    <m/>
    <x v="1"/>
    <x v="0"/>
    <s v="Brazil"/>
    <x v="70"/>
    <n v="15.3314141976337"/>
  </r>
  <r>
    <s v="INCREMENTAL"/>
    <s v="Media"/>
    <m/>
    <m/>
    <m/>
    <m/>
    <x v="1"/>
    <x v="1"/>
    <s v="Brazil"/>
    <x v="70"/>
    <n v="0"/>
  </r>
  <r>
    <s v="INCREMENTAL"/>
    <s v="Media"/>
    <m/>
    <m/>
    <m/>
    <m/>
    <x v="1"/>
    <x v="2"/>
    <s v="Brazil"/>
    <x v="70"/>
    <n v="0"/>
  </r>
  <r>
    <s v="INCREMENTAL"/>
    <s v="Media"/>
    <m/>
    <m/>
    <m/>
    <m/>
    <x v="1"/>
    <x v="3"/>
    <s v="Brazil"/>
    <x v="70"/>
    <n v="0"/>
  </r>
  <r>
    <s v="INCREMENTAL"/>
    <s v="Media"/>
    <m/>
    <m/>
    <m/>
    <m/>
    <x v="2"/>
    <x v="0"/>
    <s v="Brazil"/>
    <x v="70"/>
    <n v="0"/>
  </r>
  <r>
    <s v="INCREMENTAL"/>
    <s v="Media"/>
    <m/>
    <m/>
    <m/>
    <m/>
    <x v="2"/>
    <x v="1"/>
    <s v="Brazil"/>
    <x v="70"/>
    <n v="0"/>
  </r>
  <r>
    <s v="INCREMENTAL"/>
    <s v="Media"/>
    <m/>
    <m/>
    <m/>
    <m/>
    <x v="2"/>
    <x v="2"/>
    <s v="Brazil"/>
    <x v="70"/>
    <n v="0"/>
  </r>
  <r>
    <s v="INCREMENTAL"/>
    <s v="Media"/>
    <m/>
    <m/>
    <m/>
    <m/>
    <x v="2"/>
    <x v="3"/>
    <s v="Brazil"/>
    <x v="70"/>
    <n v="0"/>
  </r>
  <r>
    <s v="BASE"/>
    <s v="BaseLine"/>
    <m/>
    <m/>
    <m/>
    <m/>
    <x v="3"/>
    <x v="0"/>
    <s v="Brazil"/>
    <x v="70"/>
    <n v="0"/>
  </r>
  <r>
    <s v="BASE"/>
    <s v="BaseLine"/>
    <m/>
    <m/>
    <m/>
    <m/>
    <x v="3"/>
    <x v="1"/>
    <s v="Brazil"/>
    <x v="70"/>
    <n v="0"/>
  </r>
  <r>
    <s v="BASE"/>
    <s v="BaseLine"/>
    <m/>
    <m/>
    <m/>
    <m/>
    <x v="3"/>
    <x v="2"/>
    <s v="Brazil"/>
    <x v="70"/>
    <n v="0"/>
  </r>
  <r>
    <s v="BASE"/>
    <s v="BaseLine"/>
    <m/>
    <m/>
    <m/>
    <m/>
    <x v="3"/>
    <x v="3"/>
    <s v="Brazil"/>
    <x v="70"/>
    <n v="0"/>
  </r>
  <r>
    <s v="BASE"/>
    <s v="BaseLine"/>
    <m/>
    <m/>
    <m/>
    <m/>
    <x v="4"/>
    <x v="0"/>
    <s v="Brazil"/>
    <x v="70"/>
    <n v="0"/>
  </r>
  <r>
    <s v="BASE"/>
    <s v="BaseLine"/>
    <m/>
    <m/>
    <m/>
    <m/>
    <x v="4"/>
    <x v="1"/>
    <s v="Brazil"/>
    <x v="70"/>
    <n v="0"/>
  </r>
  <r>
    <s v="BASE"/>
    <s v="BaseLine"/>
    <m/>
    <m/>
    <m/>
    <m/>
    <x v="4"/>
    <x v="2"/>
    <s v="Brazil"/>
    <x v="70"/>
    <n v="0"/>
  </r>
  <r>
    <s v="BASE"/>
    <s v="BaseLine"/>
    <m/>
    <m/>
    <m/>
    <m/>
    <x v="4"/>
    <x v="3"/>
    <s v="Brazil"/>
    <x v="70"/>
    <n v="0"/>
  </r>
  <r>
    <s v="BASE"/>
    <s v="BaseLine"/>
    <m/>
    <m/>
    <m/>
    <m/>
    <x v="5"/>
    <x v="0"/>
    <s v="Brazil"/>
    <x v="70"/>
    <n v="0"/>
  </r>
  <r>
    <s v="BASE"/>
    <s v="BaseLine"/>
    <m/>
    <m/>
    <m/>
    <m/>
    <x v="5"/>
    <x v="1"/>
    <s v="Brazil"/>
    <x v="70"/>
    <n v="0"/>
  </r>
  <r>
    <s v="BASE"/>
    <s v="BaseLine"/>
    <m/>
    <m/>
    <m/>
    <m/>
    <x v="5"/>
    <x v="2"/>
    <s v="Brazil"/>
    <x v="70"/>
    <n v="0"/>
  </r>
  <r>
    <s v="BASE"/>
    <s v="BaseLine"/>
    <m/>
    <m/>
    <m/>
    <m/>
    <x v="5"/>
    <x v="3"/>
    <s v="Brazil"/>
    <x v="70"/>
    <n v="0"/>
  </r>
  <r>
    <s v="BASE"/>
    <s v="BaseLine"/>
    <m/>
    <m/>
    <m/>
    <m/>
    <x v="6"/>
    <x v="0"/>
    <s v="Brazil"/>
    <x v="70"/>
    <n v="0"/>
  </r>
  <r>
    <s v="BASE"/>
    <s v="BaseLine"/>
    <m/>
    <m/>
    <m/>
    <m/>
    <x v="6"/>
    <x v="1"/>
    <s v="Brazil"/>
    <x v="70"/>
    <n v="0"/>
  </r>
  <r>
    <s v="BASE"/>
    <s v="BaseLine"/>
    <m/>
    <m/>
    <m/>
    <m/>
    <x v="6"/>
    <x v="2"/>
    <s v="Brazil"/>
    <x v="70"/>
    <n v="0"/>
  </r>
  <r>
    <s v="BASE"/>
    <s v="BaseLine"/>
    <m/>
    <m/>
    <m/>
    <m/>
    <x v="6"/>
    <x v="3"/>
    <s v="Brazil"/>
    <x v="70"/>
    <n v="0"/>
  </r>
  <r>
    <s v="BASE"/>
    <s v="BaseLine"/>
    <m/>
    <m/>
    <m/>
    <m/>
    <x v="7"/>
    <x v="0"/>
    <s v="Brazil"/>
    <x v="70"/>
    <n v="0"/>
  </r>
  <r>
    <s v="BASE"/>
    <s v="BaseLine"/>
    <m/>
    <m/>
    <m/>
    <m/>
    <x v="7"/>
    <x v="1"/>
    <s v="Brazil"/>
    <x v="70"/>
    <n v="0"/>
  </r>
  <r>
    <s v="BASE"/>
    <s v="BaseLine"/>
    <m/>
    <m/>
    <m/>
    <m/>
    <x v="7"/>
    <x v="2"/>
    <s v="Brazil"/>
    <x v="70"/>
    <n v="0"/>
  </r>
  <r>
    <s v="BASE"/>
    <s v="BaseLine"/>
    <m/>
    <m/>
    <m/>
    <m/>
    <x v="7"/>
    <x v="3"/>
    <s v="Brazil"/>
    <x v="70"/>
    <n v="0"/>
  </r>
  <r>
    <s v="BASE"/>
    <s v="BaseLine"/>
    <m/>
    <m/>
    <m/>
    <m/>
    <x v="8"/>
    <x v="0"/>
    <s v="Brazil"/>
    <x v="70"/>
    <n v="1823.37197208923"/>
  </r>
  <r>
    <s v="BASE"/>
    <s v="BaseLine"/>
    <m/>
    <m/>
    <m/>
    <m/>
    <x v="8"/>
    <x v="1"/>
    <s v="Brazil"/>
    <x v="70"/>
    <n v="0"/>
  </r>
  <r>
    <s v="BASE"/>
    <s v="BaseLine"/>
    <m/>
    <m/>
    <m/>
    <m/>
    <x v="8"/>
    <x v="2"/>
    <s v="Brazil"/>
    <x v="70"/>
    <n v="0"/>
  </r>
  <r>
    <s v="BASE"/>
    <s v="BaseLine"/>
    <m/>
    <m/>
    <m/>
    <m/>
    <x v="8"/>
    <x v="3"/>
    <s v="Brazil"/>
    <x v="70"/>
    <n v="0"/>
  </r>
  <r>
    <s v="INCREMENTAL"/>
    <s v="Media"/>
    <m/>
    <m/>
    <m/>
    <m/>
    <x v="9"/>
    <x v="0"/>
    <s v="Brazil"/>
    <x v="70"/>
    <n v="0"/>
  </r>
  <r>
    <s v="INCREMENTAL"/>
    <s v="Media"/>
    <m/>
    <m/>
    <m/>
    <m/>
    <x v="9"/>
    <x v="1"/>
    <s v="Brazil"/>
    <x v="70"/>
    <n v="0"/>
  </r>
  <r>
    <s v="INCREMENTAL"/>
    <s v="Media"/>
    <m/>
    <m/>
    <m/>
    <m/>
    <x v="9"/>
    <x v="2"/>
    <s v="Brazil"/>
    <x v="70"/>
    <n v="0"/>
  </r>
  <r>
    <s v="INCREMENTAL"/>
    <s v="Media"/>
    <m/>
    <m/>
    <m/>
    <m/>
    <x v="9"/>
    <x v="3"/>
    <s v="Brazil"/>
    <x v="70"/>
    <n v="0"/>
  </r>
  <r>
    <s v="BASE"/>
    <s v="Price"/>
    <m/>
    <m/>
    <m/>
    <m/>
    <x v="10"/>
    <x v="0"/>
    <s v="Brazil"/>
    <x v="70"/>
    <n v="0"/>
  </r>
  <r>
    <s v="BASE"/>
    <s v="Price"/>
    <m/>
    <m/>
    <m/>
    <m/>
    <x v="10"/>
    <x v="1"/>
    <s v="Brazil"/>
    <x v="70"/>
    <n v="0"/>
  </r>
  <r>
    <s v="BASE"/>
    <s v="Price"/>
    <m/>
    <m/>
    <m/>
    <m/>
    <x v="10"/>
    <x v="2"/>
    <s v="Brazil"/>
    <x v="70"/>
    <n v="0"/>
  </r>
  <r>
    <s v="BASE"/>
    <s v="Price"/>
    <m/>
    <m/>
    <m/>
    <m/>
    <x v="10"/>
    <x v="3"/>
    <s v="Brazil"/>
    <x v="70"/>
    <n v="0"/>
  </r>
  <r>
    <s v="BASE"/>
    <s v="Price"/>
    <m/>
    <m/>
    <m/>
    <m/>
    <x v="11"/>
    <x v="0"/>
    <s v="Brazil"/>
    <x v="70"/>
    <n v="-1174.60514411132"/>
  </r>
  <r>
    <s v="BASE"/>
    <s v="Price"/>
    <m/>
    <m/>
    <m/>
    <m/>
    <x v="11"/>
    <x v="1"/>
    <s v="Brazil"/>
    <x v="70"/>
    <n v="0"/>
  </r>
  <r>
    <s v="BASE"/>
    <s v="Price"/>
    <m/>
    <m/>
    <m/>
    <m/>
    <x v="11"/>
    <x v="2"/>
    <s v="Brazil"/>
    <x v="70"/>
    <n v="0"/>
  </r>
  <r>
    <s v="BASE"/>
    <s v="Price"/>
    <m/>
    <m/>
    <m/>
    <m/>
    <x v="11"/>
    <x v="3"/>
    <s v="Brazil"/>
    <x v="70"/>
    <n v="-1327.9838352173999"/>
  </r>
  <r>
    <s v="BASE"/>
    <s v="BaseLine"/>
    <m/>
    <m/>
    <m/>
    <m/>
    <x v="12"/>
    <x v="0"/>
    <s v="Brazil"/>
    <x v="70"/>
    <n v="387.262041200304"/>
  </r>
  <r>
    <s v="BASE"/>
    <s v="BaseLine"/>
    <m/>
    <m/>
    <m/>
    <m/>
    <x v="12"/>
    <x v="1"/>
    <s v="Brazil"/>
    <x v="70"/>
    <n v="698.139675101796"/>
  </r>
  <r>
    <s v="BASE"/>
    <s v="BaseLine"/>
    <m/>
    <m/>
    <m/>
    <m/>
    <x v="12"/>
    <x v="2"/>
    <s v="Brazil"/>
    <x v="70"/>
    <n v="855.88372376807899"/>
  </r>
  <r>
    <s v="BASE"/>
    <s v="BaseLine"/>
    <m/>
    <m/>
    <m/>
    <m/>
    <x v="12"/>
    <x v="3"/>
    <s v="Brazil"/>
    <x v="70"/>
    <n v="22.669016003338999"/>
  </r>
  <r>
    <s v="INCREMENTAL"/>
    <s v="Media"/>
    <m/>
    <m/>
    <m/>
    <m/>
    <x v="13"/>
    <x v="0"/>
    <s v="Brazil"/>
    <x v="70"/>
    <n v="0"/>
  </r>
  <r>
    <s v="INCREMENTAL"/>
    <s v="Media"/>
    <m/>
    <m/>
    <m/>
    <m/>
    <x v="13"/>
    <x v="1"/>
    <s v="Brazil"/>
    <x v="70"/>
    <n v="0"/>
  </r>
  <r>
    <s v="INCREMENTAL"/>
    <s v="Media"/>
    <m/>
    <m/>
    <m/>
    <m/>
    <x v="13"/>
    <x v="2"/>
    <s v="Brazil"/>
    <x v="70"/>
    <n v="0"/>
  </r>
  <r>
    <s v="INCREMENTAL"/>
    <s v="Media"/>
    <m/>
    <m/>
    <m/>
    <m/>
    <x v="13"/>
    <x v="3"/>
    <s v="Brazil"/>
    <x v="70"/>
    <n v="0"/>
  </r>
  <r>
    <s v="INCREMENTAL"/>
    <s v="Media"/>
    <m/>
    <m/>
    <m/>
    <m/>
    <x v="14"/>
    <x v="0"/>
    <s v="Brazil"/>
    <x v="70"/>
    <n v="369.101713309807"/>
  </r>
  <r>
    <s v="INCREMENTAL"/>
    <s v="Media"/>
    <m/>
    <m/>
    <m/>
    <m/>
    <x v="14"/>
    <x v="1"/>
    <s v="Brazil"/>
    <x v="70"/>
    <n v="459.50179481180902"/>
  </r>
  <r>
    <s v="INCREMENTAL"/>
    <s v="Media"/>
    <m/>
    <m/>
    <m/>
    <m/>
    <x v="14"/>
    <x v="2"/>
    <s v="Brazil"/>
    <x v="70"/>
    <n v="380.208687107608"/>
  </r>
  <r>
    <s v="INCREMENTAL"/>
    <s v="Media"/>
    <m/>
    <m/>
    <m/>
    <m/>
    <x v="14"/>
    <x v="3"/>
    <s v="Brazil"/>
    <x v="70"/>
    <n v="273.15571573629302"/>
  </r>
  <r>
    <s v="INCREMENTAL"/>
    <s v="Media"/>
    <m/>
    <m/>
    <m/>
    <m/>
    <x v="15"/>
    <x v="0"/>
    <s v="Brazil"/>
    <x v="70"/>
    <n v="0"/>
  </r>
  <r>
    <s v="INCREMENTAL"/>
    <s v="Media"/>
    <m/>
    <m/>
    <m/>
    <m/>
    <x v="15"/>
    <x v="1"/>
    <s v="Brazil"/>
    <x v="70"/>
    <n v="0"/>
  </r>
  <r>
    <s v="INCREMENTAL"/>
    <s v="Media"/>
    <m/>
    <m/>
    <m/>
    <m/>
    <x v="15"/>
    <x v="2"/>
    <s v="Brazil"/>
    <x v="70"/>
    <n v="0"/>
  </r>
  <r>
    <s v="INCREMENTAL"/>
    <s v="Media"/>
    <m/>
    <m/>
    <m/>
    <m/>
    <x v="15"/>
    <x v="3"/>
    <s v="Brazil"/>
    <x v="70"/>
    <n v="0"/>
  </r>
  <r>
    <s v="INCREMENTAL"/>
    <s v="Media"/>
    <m/>
    <m/>
    <m/>
    <m/>
    <x v="16"/>
    <x v="0"/>
    <s v="Brazil"/>
    <x v="70"/>
    <n v="33.994832534138197"/>
  </r>
  <r>
    <s v="INCREMENTAL"/>
    <s v="Media"/>
    <m/>
    <m/>
    <m/>
    <m/>
    <x v="16"/>
    <x v="1"/>
    <s v="Brazil"/>
    <x v="70"/>
    <n v="26.672867496153099"/>
  </r>
  <r>
    <s v="INCREMENTAL"/>
    <s v="Media"/>
    <m/>
    <m/>
    <m/>
    <m/>
    <x v="16"/>
    <x v="2"/>
    <s v="Brazil"/>
    <x v="70"/>
    <n v="24.885165742240702"/>
  </r>
  <r>
    <s v="INCREMENTAL"/>
    <s v="Media"/>
    <m/>
    <m/>
    <m/>
    <m/>
    <x v="16"/>
    <x v="3"/>
    <s v="Brazil"/>
    <x v="70"/>
    <n v="23.126918032584001"/>
  </r>
  <r>
    <s v="INCREMENTAL"/>
    <s v="Media"/>
    <m/>
    <m/>
    <m/>
    <m/>
    <x v="17"/>
    <x v="0"/>
    <s v="Brazil"/>
    <x v="70"/>
    <n v="0"/>
  </r>
  <r>
    <s v="INCREMENTAL"/>
    <s v="Media"/>
    <m/>
    <m/>
    <m/>
    <m/>
    <x v="17"/>
    <x v="1"/>
    <s v="Brazil"/>
    <x v="70"/>
    <n v="0"/>
  </r>
  <r>
    <s v="INCREMENTAL"/>
    <s v="Media"/>
    <m/>
    <m/>
    <m/>
    <m/>
    <x v="17"/>
    <x v="2"/>
    <s v="Brazil"/>
    <x v="70"/>
    <n v="0"/>
  </r>
  <r>
    <s v="INCREMENTAL"/>
    <s v="Media"/>
    <m/>
    <m/>
    <m/>
    <m/>
    <x v="17"/>
    <x v="3"/>
    <s v="Brazil"/>
    <x v="70"/>
    <n v="0"/>
  </r>
  <r>
    <s v="INCREMENTAL"/>
    <s v="Media"/>
    <m/>
    <m/>
    <m/>
    <m/>
    <x v="18"/>
    <x v="0"/>
    <s v="Brazil"/>
    <x v="70"/>
    <n v="2238.9192619145201"/>
  </r>
  <r>
    <s v="INCREMENTAL"/>
    <s v="Media"/>
    <m/>
    <m/>
    <m/>
    <m/>
    <x v="18"/>
    <x v="1"/>
    <s v="Brazil"/>
    <x v="70"/>
    <n v="1042.5323915787999"/>
  </r>
  <r>
    <s v="INCREMENTAL"/>
    <s v="Media"/>
    <m/>
    <m/>
    <m/>
    <m/>
    <x v="18"/>
    <x v="2"/>
    <s v="Brazil"/>
    <x v="70"/>
    <n v="796.60378433517701"/>
  </r>
  <r>
    <s v="INCREMENTAL"/>
    <s v="Media"/>
    <m/>
    <m/>
    <m/>
    <m/>
    <x v="18"/>
    <x v="3"/>
    <s v="Brazil"/>
    <x v="70"/>
    <n v="1215.39414191367"/>
  </r>
  <r>
    <s v="INCREMENTAL"/>
    <s v="Media"/>
    <m/>
    <m/>
    <m/>
    <m/>
    <x v="19"/>
    <x v="0"/>
    <s v="Brazil"/>
    <x v="70"/>
    <n v="0"/>
  </r>
  <r>
    <s v="INCREMENTAL"/>
    <s v="Media"/>
    <m/>
    <m/>
    <m/>
    <m/>
    <x v="19"/>
    <x v="1"/>
    <s v="Brazil"/>
    <x v="70"/>
    <n v="0"/>
  </r>
  <r>
    <s v="INCREMENTAL"/>
    <s v="Media"/>
    <m/>
    <m/>
    <m/>
    <m/>
    <x v="19"/>
    <x v="2"/>
    <s v="Brazil"/>
    <x v="70"/>
    <n v="0"/>
  </r>
  <r>
    <s v="INCREMENTAL"/>
    <s v="Media"/>
    <m/>
    <m/>
    <m/>
    <m/>
    <x v="19"/>
    <x v="3"/>
    <s v="Brazil"/>
    <x v="70"/>
    <n v="0"/>
  </r>
  <r>
    <s v="INCREMENTAL"/>
    <s v="Media"/>
    <m/>
    <m/>
    <m/>
    <m/>
    <x v="20"/>
    <x v="0"/>
    <s v="Brazil"/>
    <x v="70"/>
    <n v="2.6471979223015398"/>
  </r>
  <r>
    <s v="INCREMENTAL"/>
    <s v="Media"/>
    <m/>
    <m/>
    <m/>
    <m/>
    <x v="20"/>
    <x v="1"/>
    <s v="Brazil"/>
    <x v="70"/>
    <n v="3.0196766285780501"/>
  </r>
  <r>
    <s v="INCREMENTAL"/>
    <s v="Media"/>
    <m/>
    <m/>
    <m/>
    <m/>
    <x v="20"/>
    <x v="2"/>
    <s v="Brazil"/>
    <x v="70"/>
    <n v="2.82889517787244"/>
  </r>
  <r>
    <s v="INCREMENTAL"/>
    <s v="Media"/>
    <m/>
    <m/>
    <m/>
    <m/>
    <x v="20"/>
    <x v="3"/>
    <s v="Brazil"/>
    <x v="70"/>
    <n v="2.78641069678245"/>
  </r>
  <r>
    <s v="INCREMENTAL"/>
    <s v="Media"/>
    <m/>
    <m/>
    <m/>
    <m/>
    <x v="21"/>
    <x v="0"/>
    <s v="Brazil"/>
    <x v="70"/>
    <n v="0"/>
  </r>
  <r>
    <s v="INCREMENTAL"/>
    <s v="Media"/>
    <m/>
    <m/>
    <m/>
    <m/>
    <x v="21"/>
    <x v="1"/>
    <s v="Brazil"/>
    <x v="70"/>
    <n v="0"/>
  </r>
  <r>
    <s v="INCREMENTAL"/>
    <s v="Media"/>
    <m/>
    <m/>
    <m/>
    <m/>
    <x v="21"/>
    <x v="2"/>
    <s v="Brazil"/>
    <x v="70"/>
    <n v="0"/>
  </r>
  <r>
    <s v="INCREMENTAL"/>
    <s v="Media"/>
    <m/>
    <m/>
    <m/>
    <m/>
    <x v="21"/>
    <x v="3"/>
    <s v="Brazil"/>
    <x v="70"/>
    <n v="0"/>
  </r>
  <r>
    <s v="INCREMENTAL"/>
    <s v="Media"/>
    <m/>
    <m/>
    <m/>
    <m/>
    <x v="22"/>
    <x v="0"/>
    <s v="Brazil"/>
    <x v="70"/>
    <n v="756.64555407132502"/>
  </r>
  <r>
    <s v="INCREMENTAL"/>
    <s v="Media"/>
    <m/>
    <m/>
    <m/>
    <m/>
    <x v="22"/>
    <x v="1"/>
    <s v="Brazil"/>
    <x v="70"/>
    <n v="286.94131618999802"/>
  </r>
  <r>
    <s v="INCREMENTAL"/>
    <s v="Media"/>
    <m/>
    <m/>
    <m/>
    <m/>
    <x v="22"/>
    <x v="2"/>
    <s v="Brazil"/>
    <x v="70"/>
    <n v="272.47245646020298"/>
  </r>
  <r>
    <s v="INCREMENTAL"/>
    <s v="Media"/>
    <m/>
    <m/>
    <m/>
    <m/>
    <x v="22"/>
    <x v="3"/>
    <s v="Brazil"/>
    <x v="70"/>
    <n v="410.14812875070203"/>
  </r>
  <r>
    <s v="INCREMENTAL"/>
    <s v="Media"/>
    <m/>
    <m/>
    <m/>
    <m/>
    <x v="23"/>
    <x v="0"/>
    <s v="Brazil"/>
    <x v="70"/>
    <n v="0"/>
  </r>
  <r>
    <s v="INCREMENTAL"/>
    <s v="Media"/>
    <m/>
    <m/>
    <m/>
    <m/>
    <x v="23"/>
    <x v="1"/>
    <s v="Brazil"/>
    <x v="70"/>
    <n v="7.6088987182545795E-2"/>
  </r>
  <r>
    <s v="INCREMENTAL"/>
    <s v="Media"/>
    <m/>
    <m/>
    <m/>
    <m/>
    <x v="23"/>
    <x v="2"/>
    <s v="Brazil"/>
    <x v="70"/>
    <n v="0"/>
  </r>
  <r>
    <s v="INCREMENTAL"/>
    <s v="Media"/>
    <m/>
    <m/>
    <m/>
    <m/>
    <x v="23"/>
    <x v="3"/>
    <s v="Brazil"/>
    <x v="70"/>
    <n v="0"/>
  </r>
  <r>
    <s v="INCREMENTAL"/>
    <s v="Media"/>
    <m/>
    <m/>
    <m/>
    <m/>
    <x v="24"/>
    <x v="0"/>
    <s v="Brazil"/>
    <x v="70"/>
    <n v="0"/>
  </r>
  <r>
    <s v="INCREMENTAL"/>
    <s v="Media"/>
    <m/>
    <m/>
    <m/>
    <m/>
    <x v="24"/>
    <x v="1"/>
    <s v="Brazil"/>
    <x v="70"/>
    <n v="4.5396326545380203"/>
  </r>
  <r>
    <s v="INCREMENTAL"/>
    <s v="Media"/>
    <m/>
    <m/>
    <m/>
    <m/>
    <x v="24"/>
    <x v="2"/>
    <s v="Brazil"/>
    <x v="70"/>
    <n v="0"/>
  </r>
  <r>
    <s v="INCREMENTAL"/>
    <s v="Media"/>
    <m/>
    <m/>
    <m/>
    <m/>
    <x v="24"/>
    <x v="3"/>
    <s v="Brazil"/>
    <x v="70"/>
    <n v="0"/>
  </r>
  <r>
    <s v="BASE"/>
    <s v="BaseLine"/>
    <m/>
    <m/>
    <m/>
    <m/>
    <x v="25"/>
    <x v="0"/>
    <s v="Brazil"/>
    <x v="70"/>
    <n v="0"/>
  </r>
  <r>
    <s v="BASE"/>
    <s v="BaseLine"/>
    <m/>
    <m/>
    <m/>
    <m/>
    <x v="25"/>
    <x v="1"/>
    <s v="Brazil"/>
    <x v="70"/>
    <n v="0"/>
  </r>
  <r>
    <s v="BASE"/>
    <s v="BaseLine"/>
    <m/>
    <m/>
    <m/>
    <m/>
    <x v="25"/>
    <x v="2"/>
    <s v="Brazil"/>
    <x v="70"/>
    <n v="0"/>
  </r>
  <r>
    <s v="BASE"/>
    <s v="BaseLine"/>
    <m/>
    <m/>
    <m/>
    <m/>
    <x v="25"/>
    <x v="3"/>
    <s v="Brazil"/>
    <x v="70"/>
    <n v="0"/>
  </r>
  <r>
    <s v="BASE"/>
    <s v="BaseLine"/>
    <m/>
    <m/>
    <m/>
    <m/>
    <x v="26"/>
    <x v="0"/>
    <s v="Brazil"/>
    <x v="70"/>
    <n v="0"/>
  </r>
  <r>
    <s v="BASE"/>
    <s v="BaseLine"/>
    <m/>
    <m/>
    <m/>
    <m/>
    <x v="26"/>
    <x v="1"/>
    <s v="Brazil"/>
    <x v="70"/>
    <n v="3295.4583486790102"/>
  </r>
  <r>
    <s v="BASE"/>
    <s v="BaseLine"/>
    <m/>
    <m/>
    <m/>
    <m/>
    <x v="26"/>
    <x v="2"/>
    <s v="Brazil"/>
    <x v="70"/>
    <n v="0"/>
  </r>
  <r>
    <s v="BASE"/>
    <s v="BaseLine"/>
    <m/>
    <m/>
    <m/>
    <m/>
    <x v="26"/>
    <x v="3"/>
    <s v="Brazil"/>
    <x v="70"/>
    <n v="0"/>
  </r>
  <r>
    <s v="INCREMENTAL"/>
    <s v="Media"/>
    <m/>
    <m/>
    <m/>
    <m/>
    <x v="27"/>
    <x v="0"/>
    <s v="Brazil"/>
    <x v="70"/>
    <n v="0"/>
  </r>
  <r>
    <s v="INCREMENTAL"/>
    <s v="Media"/>
    <m/>
    <m/>
    <m/>
    <m/>
    <x v="27"/>
    <x v="1"/>
    <s v="Brazil"/>
    <x v="70"/>
    <n v="717.38102243482899"/>
  </r>
  <r>
    <s v="INCREMENTAL"/>
    <s v="Media"/>
    <m/>
    <m/>
    <m/>
    <m/>
    <x v="27"/>
    <x v="2"/>
    <s v="Brazil"/>
    <x v="70"/>
    <n v="0"/>
  </r>
  <r>
    <s v="INCREMENTAL"/>
    <s v="Media"/>
    <m/>
    <m/>
    <m/>
    <m/>
    <x v="27"/>
    <x v="3"/>
    <s v="Brazil"/>
    <x v="70"/>
    <n v="0"/>
  </r>
  <r>
    <s v="INCREMENTAL"/>
    <s v="Media"/>
    <m/>
    <m/>
    <m/>
    <m/>
    <x v="28"/>
    <x v="0"/>
    <s v="Brazil"/>
    <x v="70"/>
    <n v="0"/>
  </r>
  <r>
    <s v="INCREMENTAL"/>
    <s v="Media"/>
    <m/>
    <m/>
    <m/>
    <m/>
    <x v="28"/>
    <x v="1"/>
    <s v="Brazil"/>
    <x v="70"/>
    <n v="0"/>
  </r>
  <r>
    <s v="INCREMENTAL"/>
    <s v="Media"/>
    <m/>
    <m/>
    <m/>
    <m/>
    <x v="28"/>
    <x v="2"/>
    <s v="Brazil"/>
    <x v="70"/>
    <n v="0"/>
  </r>
  <r>
    <s v="INCREMENTAL"/>
    <s v="Media"/>
    <m/>
    <m/>
    <m/>
    <m/>
    <x v="28"/>
    <x v="3"/>
    <s v="Brazil"/>
    <x v="70"/>
    <n v="0"/>
  </r>
  <r>
    <s v="BASE"/>
    <s v="BaseLine"/>
    <m/>
    <m/>
    <m/>
    <m/>
    <x v="29"/>
    <x v="0"/>
    <s v="Brazil"/>
    <x v="70"/>
    <n v="0"/>
  </r>
  <r>
    <s v="BASE"/>
    <s v="BaseLine"/>
    <m/>
    <m/>
    <m/>
    <m/>
    <x v="29"/>
    <x v="1"/>
    <s v="Brazil"/>
    <x v="70"/>
    <n v="1208.48991961295"/>
  </r>
  <r>
    <s v="BASE"/>
    <s v="BaseLine"/>
    <m/>
    <m/>
    <m/>
    <m/>
    <x v="29"/>
    <x v="2"/>
    <s v="Brazil"/>
    <x v="70"/>
    <n v="0"/>
  </r>
  <r>
    <s v="BASE"/>
    <s v="BaseLine"/>
    <m/>
    <m/>
    <m/>
    <m/>
    <x v="29"/>
    <x v="3"/>
    <s v="Brazil"/>
    <x v="70"/>
    <n v="0"/>
  </r>
  <r>
    <s v="BASE"/>
    <s v="BaseLine"/>
    <m/>
    <m/>
    <m/>
    <m/>
    <x v="30"/>
    <x v="0"/>
    <s v="Brazil"/>
    <x v="70"/>
    <n v="0"/>
  </r>
  <r>
    <s v="BASE"/>
    <s v="BaseLine"/>
    <m/>
    <m/>
    <m/>
    <m/>
    <x v="30"/>
    <x v="1"/>
    <s v="Brazil"/>
    <x v="70"/>
    <n v="864.03101977541803"/>
  </r>
  <r>
    <s v="BASE"/>
    <s v="BaseLine"/>
    <m/>
    <m/>
    <m/>
    <m/>
    <x v="30"/>
    <x v="2"/>
    <s v="Brazil"/>
    <x v="70"/>
    <n v="0"/>
  </r>
  <r>
    <s v="BASE"/>
    <s v="BaseLine"/>
    <m/>
    <m/>
    <m/>
    <m/>
    <x v="30"/>
    <x v="3"/>
    <s v="Brazil"/>
    <x v="70"/>
    <n v="0"/>
  </r>
  <r>
    <s v="INCREMENTAL"/>
    <s v="Media"/>
    <m/>
    <m/>
    <m/>
    <m/>
    <x v="31"/>
    <x v="0"/>
    <s v="Brazil"/>
    <x v="70"/>
    <n v="0"/>
  </r>
  <r>
    <s v="INCREMENTAL"/>
    <s v="Media"/>
    <m/>
    <m/>
    <m/>
    <m/>
    <x v="31"/>
    <x v="1"/>
    <s v="Brazil"/>
    <x v="70"/>
    <n v="7.6807472722578096E-2"/>
  </r>
  <r>
    <s v="INCREMENTAL"/>
    <s v="Media"/>
    <m/>
    <m/>
    <m/>
    <m/>
    <x v="31"/>
    <x v="2"/>
    <s v="Brazil"/>
    <x v="70"/>
    <n v="0"/>
  </r>
  <r>
    <s v="INCREMENTAL"/>
    <s v="Media"/>
    <m/>
    <m/>
    <m/>
    <m/>
    <x v="31"/>
    <x v="3"/>
    <s v="Brazil"/>
    <x v="70"/>
    <n v="0"/>
  </r>
  <r>
    <m/>
    <m/>
    <m/>
    <m/>
    <m/>
    <m/>
    <x v="32"/>
    <x v="0"/>
    <s v="Brazil"/>
    <x v="70"/>
    <n v="1288.8368238743701"/>
  </r>
  <r>
    <m/>
    <m/>
    <m/>
    <m/>
    <m/>
    <m/>
    <x v="32"/>
    <x v="1"/>
    <s v="Brazil"/>
    <x v="70"/>
    <n v="943.82215052234096"/>
  </r>
  <r>
    <m/>
    <m/>
    <m/>
    <m/>
    <m/>
    <m/>
    <x v="32"/>
    <x v="2"/>
    <s v="Brazil"/>
    <x v="70"/>
    <n v="1761.1350863528301"/>
  </r>
  <r>
    <m/>
    <m/>
    <m/>
    <m/>
    <m/>
    <m/>
    <x v="32"/>
    <x v="3"/>
    <s v="Brazil"/>
    <x v="70"/>
    <n v="932.29799996955103"/>
  </r>
  <r>
    <s v="BASE"/>
    <s v="BaseLine"/>
    <m/>
    <m/>
    <m/>
    <m/>
    <x v="33"/>
    <x v="0"/>
    <s v="Brazil"/>
    <x v="70"/>
    <n v="-150.21529954907999"/>
  </r>
  <r>
    <s v="BASE"/>
    <s v="BaseLine"/>
    <m/>
    <m/>
    <m/>
    <m/>
    <x v="33"/>
    <x v="1"/>
    <s v="Brazil"/>
    <x v="70"/>
    <n v="-408.90532188757402"/>
  </r>
  <r>
    <s v="BASE"/>
    <s v="BaseLine"/>
    <m/>
    <m/>
    <m/>
    <m/>
    <x v="33"/>
    <x v="2"/>
    <s v="Brazil"/>
    <x v="70"/>
    <n v="-204.14259694339401"/>
  </r>
  <r>
    <s v="BASE"/>
    <s v="BaseLine"/>
    <m/>
    <m/>
    <m/>
    <m/>
    <x v="33"/>
    <x v="3"/>
    <s v="Brazil"/>
    <x v="70"/>
    <n v="-127.50501769586501"/>
  </r>
  <r>
    <s v="BASE"/>
    <s v="BaseLine"/>
    <m/>
    <m/>
    <m/>
    <m/>
    <x v="34"/>
    <x v="0"/>
    <s v="Brazil"/>
    <x v="70"/>
    <n v="0"/>
  </r>
  <r>
    <s v="BASE"/>
    <s v="BaseLine"/>
    <m/>
    <m/>
    <m/>
    <m/>
    <x v="34"/>
    <x v="1"/>
    <s v="Brazil"/>
    <x v="70"/>
    <n v="0"/>
  </r>
  <r>
    <s v="BASE"/>
    <s v="BaseLine"/>
    <m/>
    <m/>
    <m/>
    <m/>
    <x v="34"/>
    <x v="2"/>
    <s v="Brazil"/>
    <x v="70"/>
    <n v="0"/>
  </r>
  <r>
    <s v="BASE"/>
    <s v="BaseLine"/>
    <m/>
    <m/>
    <m/>
    <m/>
    <x v="34"/>
    <x v="3"/>
    <s v="Brazil"/>
    <x v="70"/>
    <n v="0"/>
  </r>
  <r>
    <s v="BASE"/>
    <s v="BaseLine"/>
    <s v="NY"/>
    <m/>
    <m/>
    <m/>
    <x v="35"/>
    <x v="0"/>
    <s v="Brazil"/>
    <x v="70"/>
    <n v="0"/>
  </r>
  <r>
    <s v="BASE"/>
    <s v="BaseLine"/>
    <s v="NY"/>
    <m/>
    <m/>
    <m/>
    <x v="35"/>
    <x v="1"/>
    <s v="Brazil"/>
    <x v="70"/>
    <n v="0"/>
  </r>
  <r>
    <s v="BASE"/>
    <s v="BaseLine"/>
    <s v="NY"/>
    <m/>
    <m/>
    <m/>
    <x v="35"/>
    <x v="2"/>
    <s v="Brazil"/>
    <x v="70"/>
    <n v="0"/>
  </r>
  <r>
    <s v="BASE"/>
    <s v="BaseLine"/>
    <s v="NY"/>
    <m/>
    <m/>
    <m/>
    <x v="35"/>
    <x v="3"/>
    <s v="Brazil"/>
    <x v="70"/>
    <n v="0"/>
  </r>
  <r>
    <s v="BASE"/>
    <s v="BaseLine"/>
    <s v="PL_Dummy"/>
    <m/>
    <m/>
    <m/>
    <x v="36"/>
    <x v="0"/>
    <s v="Brazil"/>
    <x v="70"/>
    <n v="0"/>
  </r>
  <r>
    <s v="BASE"/>
    <s v="BaseLine"/>
    <s v="PL_Dummy"/>
    <m/>
    <m/>
    <m/>
    <x v="36"/>
    <x v="1"/>
    <s v="Brazil"/>
    <x v="70"/>
    <n v="0"/>
  </r>
  <r>
    <s v="BASE"/>
    <s v="BaseLine"/>
    <s v="PL_Dummy"/>
    <m/>
    <m/>
    <m/>
    <x v="36"/>
    <x v="2"/>
    <s v="Brazil"/>
    <x v="70"/>
    <n v="0"/>
  </r>
  <r>
    <s v="BASE"/>
    <s v="BaseLine"/>
    <s v="PL_Dummy"/>
    <m/>
    <m/>
    <m/>
    <x v="36"/>
    <x v="3"/>
    <s v="Brazil"/>
    <x v="70"/>
    <n v="0"/>
  </r>
  <r>
    <s v="BASE"/>
    <s v="BaseLine"/>
    <s v="PL_Dummy"/>
    <m/>
    <m/>
    <m/>
    <x v="37"/>
    <x v="0"/>
    <s v="Brazil"/>
    <x v="70"/>
    <n v="0"/>
  </r>
  <r>
    <s v="BASE"/>
    <s v="BaseLine"/>
    <s v="PL_Dummy"/>
    <m/>
    <m/>
    <m/>
    <x v="37"/>
    <x v="1"/>
    <s v="Brazil"/>
    <x v="70"/>
    <n v="0"/>
  </r>
  <r>
    <s v="BASE"/>
    <s v="BaseLine"/>
    <s v="PL_Dummy"/>
    <m/>
    <m/>
    <m/>
    <x v="37"/>
    <x v="2"/>
    <s v="Brazil"/>
    <x v="70"/>
    <n v="0"/>
  </r>
  <r>
    <s v="BASE"/>
    <s v="BaseLine"/>
    <s v="PL_Dummy"/>
    <m/>
    <m/>
    <m/>
    <x v="37"/>
    <x v="3"/>
    <s v="Brazil"/>
    <x v="70"/>
    <n v="0"/>
  </r>
  <r>
    <s v="BASE"/>
    <s v="BaseLine"/>
    <m/>
    <m/>
    <m/>
    <m/>
    <x v="38"/>
    <x v="0"/>
    <s v="Brazil"/>
    <x v="70"/>
    <n v="0"/>
  </r>
  <r>
    <s v="BASE"/>
    <s v="BaseLine"/>
    <m/>
    <m/>
    <m/>
    <m/>
    <x v="38"/>
    <x v="1"/>
    <s v="Brazil"/>
    <x v="70"/>
    <n v="0"/>
  </r>
  <r>
    <s v="BASE"/>
    <s v="BaseLine"/>
    <m/>
    <m/>
    <m/>
    <m/>
    <x v="38"/>
    <x v="2"/>
    <s v="Brazil"/>
    <x v="70"/>
    <n v="0"/>
  </r>
  <r>
    <s v="BASE"/>
    <s v="BaseLine"/>
    <m/>
    <m/>
    <m/>
    <m/>
    <x v="38"/>
    <x v="3"/>
    <s v="Brazil"/>
    <x v="70"/>
    <n v="0"/>
  </r>
  <r>
    <s v="BASE"/>
    <s v="BaseLine"/>
    <m/>
    <m/>
    <m/>
    <m/>
    <x v="39"/>
    <x v="0"/>
    <s v="Brazil"/>
    <x v="70"/>
    <n v="0"/>
  </r>
  <r>
    <s v="BASE"/>
    <s v="BaseLine"/>
    <m/>
    <m/>
    <m/>
    <m/>
    <x v="39"/>
    <x v="1"/>
    <s v="Brazil"/>
    <x v="70"/>
    <n v="0"/>
  </r>
  <r>
    <s v="BASE"/>
    <s v="BaseLine"/>
    <m/>
    <m/>
    <m/>
    <m/>
    <x v="39"/>
    <x v="2"/>
    <s v="Brazil"/>
    <x v="70"/>
    <n v="0"/>
  </r>
  <r>
    <s v="BASE"/>
    <s v="BaseLine"/>
    <m/>
    <m/>
    <m/>
    <m/>
    <x v="39"/>
    <x v="3"/>
    <s v="Brazil"/>
    <x v="70"/>
    <n v="0"/>
  </r>
  <r>
    <s v="BASE"/>
    <s v="BaseLine"/>
    <s v="PL_Dummy"/>
    <m/>
    <m/>
    <m/>
    <x v="40"/>
    <x v="0"/>
    <s v="Brazil"/>
    <x v="70"/>
    <n v="0"/>
  </r>
  <r>
    <s v="BASE"/>
    <s v="BaseLine"/>
    <s v="PL_Dummy"/>
    <m/>
    <m/>
    <m/>
    <x v="40"/>
    <x v="1"/>
    <s v="Brazil"/>
    <x v="70"/>
    <n v="0"/>
  </r>
  <r>
    <s v="BASE"/>
    <s v="BaseLine"/>
    <s v="PL_Dummy"/>
    <m/>
    <m/>
    <m/>
    <x v="40"/>
    <x v="2"/>
    <s v="Brazil"/>
    <x v="70"/>
    <n v="0"/>
  </r>
  <r>
    <s v="BASE"/>
    <s v="BaseLine"/>
    <s v="PL_Dummy"/>
    <m/>
    <m/>
    <m/>
    <x v="40"/>
    <x v="3"/>
    <s v="Brazil"/>
    <x v="70"/>
    <n v="0"/>
  </r>
  <r>
    <s v="BASE"/>
    <s v="BaseLine"/>
    <m/>
    <m/>
    <m/>
    <m/>
    <x v="41"/>
    <x v="0"/>
    <s v="Brazil"/>
    <x v="70"/>
    <n v="0"/>
  </r>
  <r>
    <s v="BASE"/>
    <s v="BaseLine"/>
    <m/>
    <m/>
    <m/>
    <m/>
    <x v="41"/>
    <x v="1"/>
    <s v="Brazil"/>
    <x v="70"/>
    <n v="0"/>
  </r>
  <r>
    <s v="BASE"/>
    <s v="BaseLine"/>
    <m/>
    <m/>
    <m/>
    <m/>
    <x v="41"/>
    <x v="2"/>
    <s v="Brazil"/>
    <x v="70"/>
    <n v="3250.0619071344399"/>
  </r>
  <r>
    <s v="BASE"/>
    <s v="BaseLine"/>
    <m/>
    <m/>
    <m/>
    <m/>
    <x v="41"/>
    <x v="3"/>
    <s v="Brazil"/>
    <x v="70"/>
    <n v="0"/>
  </r>
  <r>
    <s v="BASE"/>
    <s v="BaseLine"/>
    <m/>
    <m/>
    <m/>
    <m/>
    <x v="42"/>
    <x v="0"/>
    <s v="Brazil"/>
    <x v="70"/>
    <n v="0"/>
  </r>
  <r>
    <s v="BASE"/>
    <s v="BaseLine"/>
    <m/>
    <m/>
    <m/>
    <m/>
    <x v="42"/>
    <x v="1"/>
    <s v="Brazil"/>
    <x v="70"/>
    <n v="0"/>
  </r>
  <r>
    <s v="BASE"/>
    <s v="BaseLine"/>
    <m/>
    <m/>
    <m/>
    <m/>
    <x v="42"/>
    <x v="2"/>
    <s v="Brazil"/>
    <x v="70"/>
    <n v="0"/>
  </r>
  <r>
    <s v="BASE"/>
    <s v="BaseLine"/>
    <m/>
    <m/>
    <m/>
    <m/>
    <x v="42"/>
    <x v="3"/>
    <s v="Brazil"/>
    <x v="70"/>
    <n v="0"/>
  </r>
  <r>
    <s v="BASE"/>
    <s v="BaseLine"/>
    <m/>
    <m/>
    <m/>
    <m/>
    <x v="43"/>
    <x v="0"/>
    <s v="Brazil"/>
    <x v="70"/>
    <n v="0"/>
  </r>
  <r>
    <s v="BASE"/>
    <s v="BaseLine"/>
    <m/>
    <m/>
    <m/>
    <m/>
    <x v="43"/>
    <x v="1"/>
    <s v="Brazil"/>
    <x v="70"/>
    <n v="0"/>
  </r>
  <r>
    <s v="BASE"/>
    <s v="BaseLine"/>
    <m/>
    <m/>
    <m/>
    <m/>
    <x v="43"/>
    <x v="2"/>
    <s v="Brazil"/>
    <x v="70"/>
    <n v="4026.5676451350701"/>
  </r>
  <r>
    <s v="BASE"/>
    <s v="BaseLine"/>
    <m/>
    <m/>
    <m/>
    <m/>
    <x v="43"/>
    <x v="3"/>
    <s v="Brazil"/>
    <x v="70"/>
    <n v="0"/>
  </r>
  <r>
    <s v="INCREMENTAL"/>
    <s v="Media"/>
    <m/>
    <m/>
    <m/>
    <m/>
    <x v="44"/>
    <x v="0"/>
    <s v="Brazil"/>
    <x v="70"/>
    <n v="0"/>
  </r>
  <r>
    <s v="INCREMENTAL"/>
    <s v="Media"/>
    <m/>
    <m/>
    <m/>
    <m/>
    <x v="44"/>
    <x v="1"/>
    <s v="Brazil"/>
    <x v="70"/>
    <n v="0"/>
  </r>
  <r>
    <s v="INCREMENTAL"/>
    <s v="Media"/>
    <m/>
    <m/>
    <m/>
    <m/>
    <x v="44"/>
    <x v="2"/>
    <s v="Brazil"/>
    <x v="70"/>
    <n v="644.79597727420503"/>
  </r>
  <r>
    <s v="INCREMENTAL"/>
    <s v="Media"/>
    <m/>
    <m/>
    <m/>
    <m/>
    <x v="44"/>
    <x v="3"/>
    <s v="Brazil"/>
    <x v="70"/>
    <n v="0"/>
  </r>
  <r>
    <s v="INCREMENTAL"/>
    <s v="Media"/>
    <m/>
    <m/>
    <m/>
    <m/>
    <x v="45"/>
    <x v="0"/>
    <s v="Brazil"/>
    <x v="70"/>
    <n v="0"/>
  </r>
  <r>
    <s v="INCREMENTAL"/>
    <s v="Media"/>
    <m/>
    <m/>
    <m/>
    <m/>
    <x v="45"/>
    <x v="1"/>
    <s v="Brazil"/>
    <x v="70"/>
    <n v="0"/>
  </r>
  <r>
    <s v="INCREMENTAL"/>
    <s v="Media"/>
    <m/>
    <m/>
    <m/>
    <m/>
    <x v="45"/>
    <x v="2"/>
    <s v="Brazil"/>
    <x v="70"/>
    <n v="0"/>
  </r>
  <r>
    <s v="INCREMENTAL"/>
    <s v="Media"/>
    <m/>
    <m/>
    <m/>
    <m/>
    <x v="45"/>
    <x v="3"/>
    <s v="Brazil"/>
    <x v="70"/>
    <n v="0"/>
  </r>
  <r>
    <s v="BASE"/>
    <s v="BaseLine"/>
    <m/>
    <m/>
    <m/>
    <m/>
    <x v="46"/>
    <x v="0"/>
    <s v="Brazil"/>
    <x v="70"/>
    <n v="0"/>
  </r>
  <r>
    <s v="BASE"/>
    <s v="BaseLine"/>
    <m/>
    <m/>
    <m/>
    <m/>
    <x v="46"/>
    <x v="1"/>
    <s v="Brazil"/>
    <x v="70"/>
    <n v="0"/>
  </r>
  <r>
    <s v="BASE"/>
    <s v="BaseLine"/>
    <m/>
    <m/>
    <m/>
    <m/>
    <x v="46"/>
    <x v="2"/>
    <s v="Brazil"/>
    <x v="70"/>
    <n v="0"/>
  </r>
  <r>
    <s v="BASE"/>
    <s v="BaseLine"/>
    <m/>
    <m/>
    <m/>
    <m/>
    <x v="46"/>
    <x v="3"/>
    <s v="Brazil"/>
    <x v="70"/>
    <n v="0"/>
  </r>
  <r>
    <s v="INCREMENTAL"/>
    <s v="Media"/>
    <m/>
    <m/>
    <m/>
    <m/>
    <x v="47"/>
    <x v="0"/>
    <s v="Brazil"/>
    <x v="70"/>
    <n v="0"/>
  </r>
  <r>
    <s v="INCREMENTAL"/>
    <s v="Media"/>
    <m/>
    <m/>
    <m/>
    <m/>
    <x v="47"/>
    <x v="1"/>
    <s v="Brazil"/>
    <x v="70"/>
    <n v="0"/>
  </r>
  <r>
    <s v="INCREMENTAL"/>
    <s v="Media"/>
    <m/>
    <m/>
    <m/>
    <m/>
    <x v="47"/>
    <x v="2"/>
    <s v="Brazil"/>
    <x v="70"/>
    <n v="0"/>
  </r>
  <r>
    <s v="INCREMENTAL"/>
    <s v="Media"/>
    <m/>
    <m/>
    <m/>
    <m/>
    <x v="47"/>
    <x v="3"/>
    <s v="Brazil"/>
    <x v="70"/>
    <n v="0"/>
  </r>
  <r>
    <s v="INCREMENTAL"/>
    <s v="Media"/>
    <m/>
    <m/>
    <m/>
    <m/>
    <x v="48"/>
    <x v="0"/>
    <s v="Brazil"/>
    <x v="70"/>
    <n v="0"/>
  </r>
  <r>
    <s v="INCREMENTAL"/>
    <s v="Media"/>
    <m/>
    <m/>
    <m/>
    <m/>
    <x v="48"/>
    <x v="1"/>
    <s v="Brazil"/>
    <x v="70"/>
    <n v="0"/>
  </r>
  <r>
    <s v="INCREMENTAL"/>
    <s v="Media"/>
    <m/>
    <m/>
    <m/>
    <m/>
    <x v="48"/>
    <x v="2"/>
    <s v="Brazil"/>
    <x v="70"/>
    <n v="0"/>
  </r>
  <r>
    <s v="INCREMENTAL"/>
    <s v="Media"/>
    <m/>
    <m/>
    <m/>
    <m/>
    <x v="48"/>
    <x v="3"/>
    <s v="Brazil"/>
    <x v="70"/>
    <n v="8.4964971805505307"/>
  </r>
  <r>
    <s v="INCREMENTAL"/>
    <s v="Media"/>
    <m/>
    <m/>
    <m/>
    <m/>
    <x v="49"/>
    <x v="0"/>
    <s v="Brazil"/>
    <x v="70"/>
    <n v="0"/>
  </r>
  <r>
    <s v="INCREMENTAL"/>
    <s v="Media"/>
    <m/>
    <m/>
    <m/>
    <m/>
    <x v="49"/>
    <x v="1"/>
    <s v="Brazil"/>
    <x v="70"/>
    <n v="0"/>
  </r>
  <r>
    <s v="INCREMENTAL"/>
    <s v="Media"/>
    <m/>
    <m/>
    <m/>
    <m/>
    <x v="49"/>
    <x v="2"/>
    <s v="Brazil"/>
    <x v="70"/>
    <n v="0"/>
  </r>
  <r>
    <s v="INCREMENTAL"/>
    <s v="Media"/>
    <m/>
    <m/>
    <m/>
    <m/>
    <x v="49"/>
    <x v="3"/>
    <s v="Brazil"/>
    <x v="70"/>
    <n v="0"/>
  </r>
  <r>
    <s v="BASE"/>
    <s v="BaseLine"/>
    <m/>
    <m/>
    <m/>
    <m/>
    <x v="50"/>
    <x v="0"/>
    <s v="Brazil"/>
    <x v="70"/>
    <n v="0"/>
  </r>
  <r>
    <s v="BASE"/>
    <s v="BaseLine"/>
    <m/>
    <m/>
    <m/>
    <m/>
    <x v="50"/>
    <x v="1"/>
    <s v="Brazil"/>
    <x v="70"/>
    <n v="0"/>
  </r>
  <r>
    <s v="BASE"/>
    <s v="BaseLine"/>
    <m/>
    <m/>
    <m/>
    <m/>
    <x v="50"/>
    <x v="2"/>
    <s v="Brazil"/>
    <x v="70"/>
    <n v="0"/>
  </r>
  <r>
    <s v="BASE"/>
    <s v="BaseLine"/>
    <m/>
    <m/>
    <m/>
    <m/>
    <x v="50"/>
    <x v="3"/>
    <s v="Brazil"/>
    <x v="70"/>
    <n v="203.50469850142599"/>
  </r>
  <r>
    <s v="BASE"/>
    <s v="BaseLine"/>
    <m/>
    <m/>
    <m/>
    <m/>
    <x v="51"/>
    <x v="0"/>
    <s v="Brazil"/>
    <x v="70"/>
    <n v="0"/>
  </r>
  <r>
    <s v="BASE"/>
    <s v="BaseLine"/>
    <m/>
    <m/>
    <m/>
    <m/>
    <x v="51"/>
    <x v="1"/>
    <s v="Brazil"/>
    <x v="70"/>
    <n v="0"/>
  </r>
  <r>
    <s v="BASE"/>
    <s v="BaseLine"/>
    <m/>
    <m/>
    <m/>
    <m/>
    <x v="51"/>
    <x v="2"/>
    <s v="Brazil"/>
    <x v="70"/>
    <n v="0"/>
  </r>
  <r>
    <s v="BASE"/>
    <s v="BaseLine"/>
    <m/>
    <m/>
    <m/>
    <m/>
    <x v="51"/>
    <x v="3"/>
    <s v="Brazil"/>
    <x v="70"/>
    <n v="5013.1525507120996"/>
  </r>
  <r>
    <s v="INCREMENTAL"/>
    <s v="Media"/>
    <m/>
    <m/>
    <m/>
    <m/>
    <x v="52"/>
    <x v="0"/>
    <s v="Brazil"/>
    <x v="70"/>
    <n v="0"/>
  </r>
  <r>
    <s v="INCREMENTAL"/>
    <s v="Media"/>
    <m/>
    <m/>
    <m/>
    <m/>
    <x v="52"/>
    <x v="1"/>
    <s v="Brazil"/>
    <x v="70"/>
    <n v="0"/>
  </r>
  <r>
    <s v="INCREMENTAL"/>
    <s v="Media"/>
    <m/>
    <m/>
    <m/>
    <m/>
    <x v="52"/>
    <x v="2"/>
    <s v="Brazil"/>
    <x v="70"/>
    <n v="0"/>
  </r>
  <r>
    <s v="INCREMENTAL"/>
    <s v="Media"/>
    <m/>
    <m/>
    <m/>
    <m/>
    <x v="52"/>
    <x v="3"/>
    <s v="Brazil"/>
    <x v="70"/>
    <n v="0"/>
  </r>
  <r>
    <s v="BASE"/>
    <s v="BaseLine"/>
    <m/>
    <m/>
    <m/>
    <m/>
    <x v="53"/>
    <x v="0"/>
    <s v="Brazil"/>
    <x v="70"/>
    <n v="-187.06838073729099"/>
  </r>
  <r>
    <s v="BASE"/>
    <s v="BaseLine"/>
    <m/>
    <m/>
    <m/>
    <m/>
    <x v="53"/>
    <x v="1"/>
    <s v="Brazil"/>
    <x v="70"/>
    <n v="-136.99118315959399"/>
  </r>
  <r>
    <s v="BASE"/>
    <s v="BaseLine"/>
    <m/>
    <m/>
    <m/>
    <m/>
    <x v="53"/>
    <x v="2"/>
    <s v="Brazil"/>
    <x v="70"/>
    <n v="-255.62017065378899"/>
  </r>
  <r>
    <s v="BASE"/>
    <s v="BaseLine"/>
    <m/>
    <m/>
    <m/>
    <m/>
    <x v="53"/>
    <x v="3"/>
    <s v="Brazil"/>
    <x v="70"/>
    <n v="-135.318508897539"/>
  </r>
  <r>
    <s v="BASE"/>
    <s v="BaseLine"/>
    <m/>
    <m/>
    <m/>
    <m/>
    <x v="54"/>
    <x v="0"/>
    <s v="Brazil"/>
    <x v="70"/>
    <n v="-530.31433235234999"/>
  </r>
  <r>
    <s v="BASE"/>
    <s v="BaseLine"/>
    <m/>
    <m/>
    <m/>
    <m/>
    <x v="54"/>
    <x v="1"/>
    <s v="Brazil"/>
    <x v="70"/>
    <n v="-2647.0075249207398"/>
  </r>
  <r>
    <s v="BASE"/>
    <s v="BaseLine"/>
    <m/>
    <m/>
    <m/>
    <m/>
    <x v="54"/>
    <x v="2"/>
    <s v="Brazil"/>
    <x v="70"/>
    <n v="-2872.8736117844001"/>
  </r>
  <r>
    <s v="BASE"/>
    <s v="BaseLine"/>
    <m/>
    <m/>
    <m/>
    <m/>
    <x v="54"/>
    <x v="3"/>
    <s v="Brazil"/>
    <x v="70"/>
    <n v="-512.11965805305204"/>
  </r>
  <r>
    <s v="INCREMENTAL"/>
    <s v="Media"/>
    <m/>
    <m/>
    <m/>
    <m/>
    <x v="0"/>
    <x v="0"/>
    <s v="Brazil"/>
    <x v="71"/>
    <n v="0"/>
  </r>
  <r>
    <s v="INCREMENTAL"/>
    <s v="Media"/>
    <m/>
    <m/>
    <m/>
    <m/>
    <x v="0"/>
    <x v="1"/>
    <s v="Brazil"/>
    <x v="71"/>
    <n v="0"/>
  </r>
  <r>
    <s v="INCREMENTAL"/>
    <s v="Media"/>
    <m/>
    <m/>
    <m/>
    <m/>
    <x v="0"/>
    <x v="2"/>
    <s v="Brazil"/>
    <x v="71"/>
    <n v="0"/>
  </r>
  <r>
    <s v="INCREMENTAL"/>
    <s v="Media"/>
    <m/>
    <m/>
    <m/>
    <m/>
    <x v="0"/>
    <x v="3"/>
    <s v="Brazil"/>
    <x v="71"/>
    <n v="0"/>
  </r>
  <r>
    <s v="INCREMENTAL"/>
    <s v="Media"/>
    <m/>
    <m/>
    <m/>
    <m/>
    <x v="1"/>
    <x v="0"/>
    <s v="Brazil"/>
    <x v="71"/>
    <n v="17.2837649856287"/>
  </r>
  <r>
    <s v="INCREMENTAL"/>
    <s v="Media"/>
    <m/>
    <m/>
    <m/>
    <m/>
    <x v="1"/>
    <x v="1"/>
    <s v="Brazil"/>
    <x v="71"/>
    <n v="0"/>
  </r>
  <r>
    <s v="INCREMENTAL"/>
    <s v="Media"/>
    <m/>
    <m/>
    <m/>
    <m/>
    <x v="1"/>
    <x v="2"/>
    <s v="Brazil"/>
    <x v="71"/>
    <n v="0"/>
  </r>
  <r>
    <s v="INCREMENTAL"/>
    <s v="Media"/>
    <m/>
    <m/>
    <m/>
    <m/>
    <x v="1"/>
    <x v="3"/>
    <s v="Brazil"/>
    <x v="71"/>
    <n v="0"/>
  </r>
  <r>
    <s v="INCREMENTAL"/>
    <s v="Media"/>
    <m/>
    <m/>
    <m/>
    <m/>
    <x v="2"/>
    <x v="0"/>
    <s v="Brazil"/>
    <x v="71"/>
    <n v="0"/>
  </r>
  <r>
    <s v="INCREMENTAL"/>
    <s v="Media"/>
    <m/>
    <m/>
    <m/>
    <m/>
    <x v="2"/>
    <x v="1"/>
    <s v="Brazil"/>
    <x v="71"/>
    <n v="0"/>
  </r>
  <r>
    <s v="INCREMENTAL"/>
    <s v="Media"/>
    <m/>
    <m/>
    <m/>
    <m/>
    <x v="2"/>
    <x v="2"/>
    <s v="Brazil"/>
    <x v="71"/>
    <n v="0"/>
  </r>
  <r>
    <s v="INCREMENTAL"/>
    <s v="Media"/>
    <m/>
    <m/>
    <m/>
    <m/>
    <x v="2"/>
    <x v="3"/>
    <s v="Brazil"/>
    <x v="71"/>
    <n v="0"/>
  </r>
  <r>
    <s v="BASE"/>
    <s v="BaseLine"/>
    <m/>
    <m/>
    <m/>
    <m/>
    <x v="3"/>
    <x v="0"/>
    <s v="Brazil"/>
    <x v="71"/>
    <n v="0"/>
  </r>
  <r>
    <s v="BASE"/>
    <s v="BaseLine"/>
    <m/>
    <m/>
    <m/>
    <m/>
    <x v="3"/>
    <x v="1"/>
    <s v="Brazil"/>
    <x v="71"/>
    <n v="0"/>
  </r>
  <r>
    <s v="BASE"/>
    <s v="BaseLine"/>
    <m/>
    <m/>
    <m/>
    <m/>
    <x v="3"/>
    <x v="2"/>
    <s v="Brazil"/>
    <x v="71"/>
    <n v="0"/>
  </r>
  <r>
    <s v="BASE"/>
    <s v="BaseLine"/>
    <m/>
    <m/>
    <m/>
    <m/>
    <x v="3"/>
    <x v="3"/>
    <s v="Brazil"/>
    <x v="71"/>
    <n v="0"/>
  </r>
  <r>
    <s v="BASE"/>
    <s v="BaseLine"/>
    <m/>
    <m/>
    <m/>
    <m/>
    <x v="4"/>
    <x v="0"/>
    <s v="Brazil"/>
    <x v="71"/>
    <n v="0"/>
  </r>
  <r>
    <s v="BASE"/>
    <s v="BaseLine"/>
    <m/>
    <m/>
    <m/>
    <m/>
    <x v="4"/>
    <x v="1"/>
    <s v="Brazil"/>
    <x v="71"/>
    <n v="0"/>
  </r>
  <r>
    <s v="BASE"/>
    <s v="BaseLine"/>
    <m/>
    <m/>
    <m/>
    <m/>
    <x v="4"/>
    <x v="2"/>
    <s v="Brazil"/>
    <x v="71"/>
    <n v="0"/>
  </r>
  <r>
    <s v="BASE"/>
    <s v="BaseLine"/>
    <m/>
    <m/>
    <m/>
    <m/>
    <x v="4"/>
    <x v="3"/>
    <s v="Brazil"/>
    <x v="71"/>
    <n v="0"/>
  </r>
  <r>
    <s v="BASE"/>
    <s v="BaseLine"/>
    <m/>
    <m/>
    <m/>
    <m/>
    <x v="5"/>
    <x v="0"/>
    <s v="Brazil"/>
    <x v="71"/>
    <n v="0"/>
  </r>
  <r>
    <s v="BASE"/>
    <s v="BaseLine"/>
    <m/>
    <m/>
    <m/>
    <m/>
    <x v="5"/>
    <x v="1"/>
    <s v="Brazil"/>
    <x v="71"/>
    <n v="0"/>
  </r>
  <r>
    <s v="BASE"/>
    <s v="BaseLine"/>
    <m/>
    <m/>
    <m/>
    <m/>
    <x v="5"/>
    <x v="2"/>
    <s v="Brazil"/>
    <x v="71"/>
    <n v="0"/>
  </r>
  <r>
    <s v="BASE"/>
    <s v="BaseLine"/>
    <m/>
    <m/>
    <m/>
    <m/>
    <x v="5"/>
    <x v="3"/>
    <s v="Brazil"/>
    <x v="71"/>
    <n v="0"/>
  </r>
  <r>
    <s v="BASE"/>
    <s v="BaseLine"/>
    <m/>
    <m/>
    <m/>
    <m/>
    <x v="6"/>
    <x v="0"/>
    <s v="Brazil"/>
    <x v="71"/>
    <n v="0"/>
  </r>
  <r>
    <s v="BASE"/>
    <s v="BaseLine"/>
    <m/>
    <m/>
    <m/>
    <m/>
    <x v="6"/>
    <x v="1"/>
    <s v="Brazil"/>
    <x v="71"/>
    <n v="0"/>
  </r>
  <r>
    <s v="BASE"/>
    <s v="BaseLine"/>
    <m/>
    <m/>
    <m/>
    <m/>
    <x v="6"/>
    <x v="2"/>
    <s v="Brazil"/>
    <x v="71"/>
    <n v="0"/>
  </r>
  <r>
    <s v="BASE"/>
    <s v="BaseLine"/>
    <m/>
    <m/>
    <m/>
    <m/>
    <x v="6"/>
    <x v="3"/>
    <s v="Brazil"/>
    <x v="71"/>
    <n v="0"/>
  </r>
  <r>
    <s v="BASE"/>
    <s v="BaseLine"/>
    <m/>
    <m/>
    <m/>
    <m/>
    <x v="7"/>
    <x v="0"/>
    <s v="Brazil"/>
    <x v="71"/>
    <n v="0"/>
  </r>
  <r>
    <s v="BASE"/>
    <s v="BaseLine"/>
    <m/>
    <m/>
    <m/>
    <m/>
    <x v="7"/>
    <x v="1"/>
    <s v="Brazil"/>
    <x v="71"/>
    <n v="0"/>
  </r>
  <r>
    <s v="BASE"/>
    <s v="BaseLine"/>
    <m/>
    <m/>
    <m/>
    <m/>
    <x v="7"/>
    <x v="2"/>
    <s v="Brazil"/>
    <x v="71"/>
    <n v="0"/>
  </r>
  <r>
    <s v="BASE"/>
    <s v="BaseLine"/>
    <m/>
    <m/>
    <m/>
    <m/>
    <x v="7"/>
    <x v="3"/>
    <s v="Brazil"/>
    <x v="71"/>
    <n v="0"/>
  </r>
  <r>
    <s v="BASE"/>
    <s v="BaseLine"/>
    <m/>
    <m/>
    <m/>
    <m/>
    <x v="8"/>
    <x v="0"/>
    <s v="Brazil"/>
    <x v="71"/>
    <n v="1854.47101847461"/>
  </r>
  <r>
    <s v="BASE"/>
    <s v="BaseLine"/>
    <m/>
    <m/>
    <m/>
    <m/>
    <x v="8"/>
    <x v="1"/>
    <s v="Brazil"/>
    <x v="71"/>
    <n v="0"/>
  </r>
  <r>
    <s v="BASE"/>
    <s v="BaseLine"/>
    <m/>
    <m/>
    <m/>
    <m/>
    <x v="8"/>
    <x v="2"/>
    <s v="Brazil"/>
    <x v="71"/>
    <n v="0"/>
  </r>
  <r>
    <s v="BASE"/>
    <s v="BaseLine"/>
    <m/>
    <m/>
    <m/>
    <m/>
    <x v="8"/>
    <x v="3"/>
    <s v="Brazil"/>
    <x v="71"/>
    <n v="0"/>
  </r>
  <r>
    <s v="INCREMENTAL"/>
    <s v="Media"/>
    <m/>
    <m/>
    <m/>
    <m/>
    <x v="9"/>
    <x v="0"/>
    <s v="Brazil"/>
    <x v="71"/>
    <n v="0"/>
  </r>
  <r>
    <s v="INCREMENTAL"/>
    <s v="Media"/>
    <m/>
    <m/>
    <m/>
    <m/>
    <x v="9"/>
    <x v="1"/>
    <s v="Brazil"/>
    <x v="71"/>
    <n v="0"/>
  </r>
  <r>
    <s v="INCREMENTAL"/>
    <s v="Media"/>
    <m/>
    <m/>
    <m/>
    <m/>
    <x v="9"/>
    <x v="2"/>
    <s v="Brazil"/>
    <x v="71"/>
    <n v="0"/>
  </r>
  <r>
    <s v="INCREMENTAL"/>
    <s v="Media"/>
    <m/>
    <m/>
    <m/>
    <m/>
    <x v="9"/>
    <x v="3"/>
    <s v="Brazil"/>
    <x v="71"/>
    <n v="0"/>
  </r>
  <r>
    <s v="BASE"/>
    <s v="Price"/>
    <m/>
    <m/>
    <m/>
    <m/>
    <x v="10"/>
    <x v="0"/>
    <s v="Brazil"/>
    <x v="71"/>
    <n v="0"/>
  </r>
  <r>
    <s v="BASE"/>
    <s v="Price"/>
    <m/>
    <m/>
    <m/>
    <m/>
    <x v="10"/>
    <x v="1"/>
    <s v="Brazil"/>
    <x v="71"/>
    <n v="0"/>
  </r>
  <r>
    <s v="BASE"/>
    <s v="Price"/>
    <m/>
    <m/>
    <m/>
    <m/>
    <x v="10"/>
    <x v="2"/>
    <s v="Brazil"/>
    <x v="71"/>
    <n v="0"/>
  </r>
  <r>
    <s v="BASE"/>
    <s v="Price"/>
    <m/>
    <m/>
    <m/>
    <m/>
    <x v="10"/>
    <x v="3"/>
    <s v="Brazil"/>
    <x v="71"/>
    <n v="0"/>
  </r>
  <r>
    <s v="BASE"/>
    <s v="Price"/>
    <m/>
    <m/>
    <m/>
    <m/>
    <x v="11"/>
    <x v="0"/>
    <s v="Brazil"/>
    <x v="71"/>
    <n v="-1174.60514411132"/>
  </r>
  <r>
    <s v="BASE"/>
    <s v="Price"/>
    <m/>
    <m/>
    <m/>
    <m/>
    <x v="11"/>
    <x v="1"/>
    <s v="Brazil"/>
    <x v="71"/>
    <n v="0"/>
  </r>
  <r>
    <s v="BASE"/>
    <s v="Price"/>
    <m/>
    <m/>
    <m/>
    <m/>
    <x v="11"/>
    <x v="2"/>
    <s v="Brazil"/>
    <x v="71"/>
    <n v="0"/>
  </r>
  <r>
    <s v="BASE"/>
    <s v="Price"/>
    <m/>
    <m/>
    <m/>
    <m/>
    <x v="11"/>
    <x v="3"/>
    <s v="Brazil"/>
    <x v="71"/>
    <n v="-1327.9838352173999"/>
  </r>
  <r>
    <s v="BASE"/>
    <s v="BaseLine"/>
    <m/>
    <m/>
    <m/>
    <m/>
    <x v="12"/>
    <x v="0"/>
    <s v="Brazil"/>
    <x v="71"/>
    <n v="387.262041200304"/>
  </r>
  <r>
    <s v="BASE"/>
    <s v="BaseLine"/>
    <m/>
    <m/>
    <m/>
    <m/>
    <x v="12"/>
    <x v="1"/>
    <s v="Brazil"/>
    <x v="71"/>
    <n v="698.139675101796"/>
  </r>
  <r>
    <s v="BASE"/>
    <s v="BaseLine"/>
    <m/>
    <m/>
    <m/>
    <m/>
    <x v="12"/>
    <x v="2"/>
    <s v="Brazil"/>
    <x v="71"/>
    <n v="855.88372376807899"/>
  </r>
  <r>
    <s v="BASE"/>
    <s v="BaseLine"/>
    <m/>
    <m/>
    <m/>
    <m/>
    <x v="12"/>
    <x v="3"/>
    <s v="Brazil"/>
    <x v="71"/>
    <n v="22.669016003338999"/>
  </r>
  <r>
    <s v="INCREMENTAL"/>
    <s v="Media"/>
    <m/>
    <m/>
    <m/>
    <m/>
    <x v="13"/>
    <x v="0"/>
    <s v="Brazil"/>
    <x v="71"/>
    <n v="0"/>
  </r>
  <r>
    <s v="INCREMENTAL"/>
    <s v="Media"/>
    <m/>
    <m/>
    <m/>
    <m/>
    <x v="13"/>
    <x v="1"/>
    <s v="Brazil"/>
    <x v="71"/>
    <n v="0"/>
  </r>
  <r>
    <s v="INCREMENTAL"/>
    <s v="Media"/>
    <m/>
    <m/>
    <m/>
    <m/>
    <x v="13"/>
    <x v="2"/>
    <s v="Brazil"/>
    <x v="71"/>
    <n v="0"/>
  </r>
  <r>
    <s v="INCREMENTAL"/>
    <s v="Media"/>
    <m/>
    <m/>
    <m/>
    <m/>
    <x v="13"/>
    <x v="3"/>
    <s v="Brazil"/>
    <x v="71"/>
    <n v="0"/>
  </r>
  <r>
    <s v="INCREMENTAL"/>
    <s v="Media"/>
    <m/>
    <m/>
    <m/>
    <m/>
    <x v="14"/>
    <x v="0"/>
    <s v="Brazil"/>
    <x v="71"/>
    <n v="387.14760282891501"/>
  </r>
  <r>
    <s v="INCREMENTAL"/>
    <s v="Media"/>
    <m/>
    <m/>
    <m/>
    <m/>
    <x v="14"/>
    <x v="1"/>
    <s v="Brazil"/>
    <x v="71"/>
    <n v="481.96746842965399"/>
  </r>
  <r>
    <s v="INCREMENTAL"/>
    <s v="Media"/>
    <m/>
    <m/>
    <m/>
    <m/>
    <x v="14"/>
    <x v="2"/>
    <s v="Brazil"/>
    <x v="71"/>
    <n v="398.79761182492598"/>
  </r>
  <r>
    <s v="INCREMENTAL"/>
    <s v="Media"/>
    <m/>
    <m/>
    <m/>
    <m/>
    <x v="14"/>
    <x v="3"/>
    <s v="Brazil"/>
    <x v="71"/>
    <n v="286.51067370570399"/>
  </r>
  <r>
    <s v="INCREMENTAL"/>
    <s v="Media"/>
    <m/>
    <m/>
    <m/>
    <m/>
    <x v="15"/>
    <x v="0"/>
    <s v="Brazil"/>
    <x v="71"/>
    <n v="0"/>
  </r>
  <r>
    <s v="INCREMENTAL"/>
    <s v="Media"/>
    <m/>
    <m/>
    <m/>
    <m/>
    <x v="15"/>
    <x v="1"/>
    <s v="Brazil"/>
    <x v="71"/>
    <n v="0"/>
  </r>
  <r>
    <s v="INCREMENTAL"/>
    <s v="Media"/>
    <m/>
    <m/>
    <m/>
    <m/>
    <x v="15"/>
    <x v="2"/>
    <s v="Brazil"/>
    <x v="71"/>
    <n v="0"/>
  </r>
  <r>
    <s v="INCREMENTAL"/>
    <s v="Media"/>
    <m/>
    <m/>
    <m/>
    <m/>
    <x v="15"/>
    <x v="3"/>
    <s v="Brazil"/>
    <x v="71"/>
    <n v="0"/>
  </r>
  <r>
    <s v="INCREMENTAL"/>
    <s v="Media"/>
    <m/>
    <m/>
    <m/>
    <m/>
    <x v="16"/>
    <x v="0"/>
    <s v="Brazil"/>
    <x v="71"/>
    <n v="27.987821713513199"/>
  </r>
  <r>
    <s v="INCREMENTAL"/>
    <s v="Media"/>
    <m/>
    <m/>
    <m/>
    <m/>
    <x v="16"/>
    <x v="1"/>
    <s v="Brazil"/>
    <x v="71"/>
    <n v="21.9596745864486"/>
  </r>
  <r>
    <s v="INCREMENTAL"/>
    <s v="Media"/>
    <m/>
    <m/>
    <m/>
    <m/>
    <x v="16"/>
    <x v="2"/>
    <s v="Brazil"/>
    <x v="71"/>
    <n v="20.487866248661199"/>
  </r>
  <r>
    <s v="INCREMENTAL"/>
    <s v="Media"/>
    <m/>
    <m/>
    <m/>
    <m/>
    <x v="16"/>
    <x v="3"/>
    <s v="Brazil"/>
    <x v="71"/>
    <n v="19.040307318148798"/>
  </r>
  <r>
    <s v="INCREMENTAL"/>
    <s v="Media"/>
    <m/>
    <m/>
    <m/>
    <m/>
    <x v="17"/>
    <x v="0"/>
    <s v="Brazil"/>
    <x v="71"/>
    <n v="0"/>
  </r>
  <r>
    <s v="INCREMENTAL"/>
    <s v="Media"/>
    <m/>
    <m/>
    <m/>
    <m/>
    <x v="17"/>
    <x v="1"/>
    <s v="Brazil"/>
    <x v="71"/>
    <n v="0"/>
  </r>
  <r>
    <s v="INCREMENTAL"/>
    <s v="Media"/>
    <m/>
    <m/>
    <m/>
    <m/>
    <x v="17"/>
    <x v="2"/>
    <s v="Brazil"/>
    <x v="71"/>
    <n v="0"/>
  </r>
  <r>
    <s v="INCREMENTAL"/>
    <s v="Media"/>
    <m/>
    <m/>
    <m/>
    <m/>
    <x v="17"/>
    <x v="3"/>
    <s v="Brazil"/>
    <x v="71"/>
    <n v="0"/>
  </r>
  <r>
    <s v="INCREMENTAL"/>
    <s v="Media"/>
    <m/>
    <m/>
    <m/>
    <m/>
    <x v="18"/>
    <x v="0"/>
    <s v="Brazil"/>
    <x v="71"/>
    <n v="2403.9371024191501"/>
  </r>
  <r>
    <s v="INCREMENTAL"/>
    <s v="Media"/>
    <m/>
    <m/>
    <m/>
    <m/>
    <x v="18"/>
    <x v="1"/>
    <s v="Brazil"/>
    <x v="71"/>
    <n v="1119.37144819013"/>
  </r>
  <r>
    <s v="INCREMENTAL"/>
    <s v="Media"/>
    <m/>
    <m/>
    <m/>
    <m/>
    <x v="18"/>
    <x v="2"/>
    <s v="Brazil"/>
    <x v="71"/>
    <n v="855.316860087804"/>
  </r>
  <r>
    <s v="INCREMENTAL"/>
    <s v="Media"/>
    <m/>
    <m/>
    <m/>
    <m/>
    <x v="18"/>
    <x v="3"/>
    <s v="Brazil"/>
    <x v="71"/>
    <n v="1304.97384229512"/>
  </r>
  <r>
    <s v="INCREMENTAL"/>
    <s v="Media"/>
    <m/>
    <m/>
    <m/>
    <m/>
    <x v="19"/>
    <x v="0"/>
    <s v="Brazil"/>
    <x v="71"/>
    <n v="0"/>
  </r>
  <r>
    <s v="INCREMENTAL"/>
    <s v="Media"/>
    <m/>
    <m/>
    <m/>
    <m/>
    <x v="19"/>
    <x v="1"/>
    <s v="Brazil"/>
    <x v="71"/>
    <n v="0"/>
  </r>
  <r>
    <s v="INCREMENTAL"/>
    <s v="Media"/>
    <m/>
    <m/>
    <m/>
    <m/>
    <x v="19"/>
    <x v="2"/>
    <s v="Brazil"/>
    <x v="71"/>
    <n v="0"/>
  </r>
  <r>
    <s v="INCREMENTAL"/>
    <s v="Media"/>
    <m/>
    <m/>
    <m/>
    <m/>
    <x v="19"/>
    <x v="3"/>
    <s v="Brazil"/>
    <x v="71"/>
    <n v="0"/>
  </r>
  <r>
    <s v="INCREMENTAL"/>
    <s v="Media"/>
    <m/>
    <m/>
    <m/>
    <m/>
    <x v="20"/>
    <x v="0"/>
    <s v="Brazil"/>
    <x v="71"/>
    <n v="1.95099602026171"/>
  </r>
  <r>
    <s v="INCREMENTAL"/>
    <s v="Media"/>
    <m/>
    <m/>
    <m/>
    <m/>
    <x v="20"/>
    <x v="1"/>
    <s v="Brazil"/>
    <x v="71"/>
    <n v="2.2255143958827901"/>
  </r>
  <r>
    <s v="INCREMENTAL"/>
    <s v="Media"/>
    <m/>
    <m/>
    <m/>
    <m/>
    <x v="20"/>
    <x v="2"/>
    <s v="Brazil"/>
    <x v="71"/>
    <n v="2.0849076630311698"/>
  </r>
  <r>
    <s v="INCREMENTAL"/>
    <s v="Media"/>
    <m/>
    <m/>
    <m/>
    <m/>
    <x v="20"/>
    <x v="3"/>
    <s v="Brazil"/>
    <x v="71"/>
    <n v="2.0535964214986899"/>
  </r>
  <r>
    <s v="INCREMENTAL"/>
    <s v="Media"/>
    <m/>
    <m/>
    <m/>
    <m/>
    <x v="21"/>
    <x v="0"/>
    <s v="Brazil"/>
    <x v="71"/>
    <n v="0"/>
  </r>
  <r>
    <s v="INCREMENTAL"/>
    <s v="Media"/>
    <m/>
    <m/>
    <m/>
    <m/>
    <x v="21"/>
    <x v="1"/>
    <s v="Brazil"/>
    <x v="71"/>
    <n v="0"/>
  </r>
  <r>
    <s v="INCREMENTAL"/>
    <s v="Media"/>
    <m/>
    <m/>
    <m/>
    <m/>
    <x v="21"/>
    <x v="2"/>
    <s v="Brazil"/>
    <x v="71"/>
    <n v="0"/>
  </r>
  <r>
    <s v="INCREMENTAL"/>
    <s v="Media"/>
    <m/>
    <m/>
    <m/>
    <m/>
    <x v="21"/>
    <x v="3"/>
    <s v="Brazil"/>
    <x v="71"/>
    <n v="0"/>
  </r>
  <r>
    <s v="INCREMENTAL"/>
    <s v="Media"/>
    <m/>
    <m/>
    <m/>
    <m/>
    <x v="22"/>
    <x v="0"/>
    <s v="Brazil"/>
    <x v="71"/>
    <n v="740.60603829864499"/>
  </r>
  <r>
    <s v="INCREMENTAL"/>
    <s v="Media"/>
    <m/>
    <m/>
    <m/>
    <m/>
    <x v="22"/>
    <x v="1"/>
    <s v="Brazil"/>
    <x v="71"/>
    <n v="280.85867981937798"/>
  </r>
  <r>
    <s v="INCREMENTAL"/>
    <s v="Media"/>
    <m/>
    <m/>
    <m/>
    <m/>
    <x v="22"/>
    <x v="2"/>
    <s v="Brazil"/>
    <x v="71"/>
    <n v="266.69653371870498"/>
  </r>
  <r>
    <s v="INCREMENTAL"/>
    <s v="Media"/>
    <m/>
    <m/>
    <m/>
    <m/>
    <x v="22"/>
    <x v="3"/>
    <s v="Brazil"/>
    <x v="71"/>
    <n v="401.45373103061399"/>
  </r>
  <r>
    <s v="INCREMENTAL"/>
    <s v="Media"/>
    <m/>
    <m/>
    <m/>
    <m/>
    <x v="23"/>
    <x v="0"/>
    <s v="Brazil"/>
    <x v="71"/>
    <n v="0"/>
  </r>
  <r>
    <s v="INCREMENTAL"/>
    <s v="Media"/>
    <m/>
    <m/>
    <m/>
    <m/>
    <x v="23"/>
    <x v="1"/>
    <s v="Brazil"/>
    <x v="71"/>
    <n v="7.01463236991864E-2"/>
  </r>
  <r>
    <s v="INCREMENTAL"/>
    <s v="Media"/>
    <m/>
    <m/>
    <m/>
    <m/>
    <x v="23"/>
    <x v="2"/>
    <s v="Brazil"/>
    <x v="71"/>
    <n v="0"/>
  </r>
  <r>
    <s v="INCREMENTAL"/>
    <s v="Media"/>
    <m/>
    <m/>
    <m/>
    <m/>
    <x v="23"/>
    <x v="3"/>
    <s v="Brazil"/>
    <x v="71"/>
    <n v="0"/>
  </r>
  <r>
    <s v="INCREMENTAL"/>
    <s v="Media"/>
    <m/>
    <m/>
    <m/>
    <m/>
    <x v="24"/>
    <x v="0"/>
    <s v="Brazil"/>
    <x v="71"/>
    <n v="0"/>
  </r>
  <r>
    <s v="INCREMENTAL"/>
    <s v="Media"/>
    <m/>
    <m/>
    <m/>
    <m/>
    <x v="24"/>
    <x v="1"/>
    <s v="Brazil"/>
    <x v="71"/>
    <n v="6.1682042043841898"/>
  </r>
  <r>
    <s v="INCREMENTAL"/>
    <s v="Media"/>
    <m/>
    <m/>
    <m/>
    <m/>
    <x v="24"/>
    <x v="2"/>
    <s v="Brazil"/>
    <x v="71"/>
    <n v="0"/>
  </r>
  <r>
    <s v="INCREMENTAL"/>
    <s v="Media"/>
    <m/>
    <m/>
    <m/>
    <m/>
    <x v="24"/>
    <x v="3"/>
    <s v="Brazil"/>
    <x v="71"/>
    <n v="0"/>
  </r>
  <r>
    <s v="BASE"/>
    <s v="BaseLine"/>
    <m/>
    <m/>
    <m/>
    <m/>
    <x v="25"/>
    <x v="0"/>
    <s v="Brazil"/>
    <x v="71"/>
    <n v="0"/>
  </r>
  <r>
    <s v="BASE"/>
    <s v="BaseLine"/>
    <m/>
    <m/>
    <m/>
    <m/>
    <x v="25"/>
    <x v="1"/>
    <s v="Brazil"/>
    <x v="71"/>
    <n v="0"/>
  </r>
  <r>
    <s v="BASE"/>
    <s v="BaseLine"/>
    <m/>
    <m/>
    <m/>
    <m/>
    <x v="25"/>
    <x v="2"/>
    <s v="Brazil"/>
    <x v="71"/>
    <n v="0"/>
  </r>
  <r>
    <s v="BASE"/>
    <s v="BaseLine"/>
    <m/>
    <m/>
    <m/>
    <m/>
    <x v="25"/>
    <x v="3"/>
    <s v="Brazil"/>
    <x v="71"/>
    <n v="0"/>
  </r>
  <r>
    <s v="BASE"/>
    <s v="BaseLine"/>
    <m/>
    <m/>
    <m/>
    <m/>
    <x v="26"/>
    <x v="0"/>
    <s v="Brazil"/>
    <x v="71"/>
    <n v="0"/>
  </r>
  <r>
    <s v="BASE"/>
    <s v="BaseLine"/>
    <m/>
    <m/>
    <m/>
    <m/>
    <x v="26"/>
    <x v="1"/>
    <s v="Brazil"/>
    <x v="71"/>
    <n v="3295.4583486790102"/>
  </r>
  <r>
    <s v="BASE"/>
    <s v="BaseLine"/>
    <m/>
    <m/>
    <m/>
    <m/>
    <x v="26"/>
    <x v="2"/>
    <s v="Brazil"/>
    <x v="71"/>
    <n v="0"/>
  </r>
  <r>
    <s v="BASE"/>
    <s v="BaseLine"/>
    <m/>
    <m/>
    <m/>
    <m/>
    <x v="26"/>
    <x v="3"/>
    <s v="Brazil"/>
    <x v="71"/>
    <n v="0"/>
  </r>
  <r>
    <s v="INCREMENTAL"/>
    <s v="Media"/>
    <m/>
    <m/>
    <m/>
    <m/>
    <x v="27"/>
    <x v="0"/>
    <s v="Brazil"/>
    <x v="71"/>
    <n v="0"/>
  </r>
  <r>
    <s v="INCREMENTAL"/>
    <s v="Media"/>
    <m/>
    <m/>
    <m/>
    <m/>
    <x v="27"/>
    <x v="1"/>
    <s v="Brazil"/>
    <x v="71"/>
    <n v="712.75174226599495"/>
  </r>
  <r>
    <s v="INCREMENTAL"/>
    <s v="Media"/>
    <m/>
    <m/>
    <m/>
    <m/>
    <x v="27"/>
    <x v="2"/>
    <s v="Brazil"/>
    <x v="71"/>
    <n v="0"/>
  </r>
  <r>
    <s v="INCREMENTAL"/>
    <s v="Media"/>
    <m/>
    <m/>
    <m/>
    <m/>
    <x v="27"/>
    <x v="3"/>
    <s v="Brazil"/>
    <x v="71"/>
    <n v="0"/>
  </r>
  <r>
    <s v="INCREMENTAL"/>
    <s v="Media"/>
    <m/>
    <m/>
    <m/>
    <m/>
    <x v="28"/>
    <x v="0"/>
    <s v="Brazil"/>
    <x v="71"/>
    <n v="0"/>
  </r>
  <r>
    <s v="INCREMENTAL"/>
    <s v="Media"/>
    <m/>
    <m/>
    <m/>
    <m/>
    <x v="28"/>
    <x v="1"/>
    <s v="Brazil"/>
    <x v="71"/>
    <n v="0"/>
  </r>
  <r>
    <s v="INCREMENTAL"/>
    <s v="Media"/>
    <m/>
    <m/>
    <m/>
    <m/>
    <x v="28"/>
    <x v="2"/>
    <s v="Brazil"/>
    <x v="71"/>
    <n v="0"/>
  </r>
  <r>
    <s v="INCREMENTAL"/>
    <s v="Media"/>
    <m/>
    <m/>
    <m/>
    <m/>
    <x v="28"/>
    <x v="3"/>
    <s v="Brazil"/>
    <x v="71"/>
    <n v="0"/>
  </r>
  <r>
    <s v="BASE"/>
    <s v="BaseLine"/>
    <m/>
    <m/>
    <m/>
    <m/>
    <x v="29"/>
    <x v="0"/>
    <s v="Brazil"/>
    <x v="71"/>
    <n v="0"/>
  </r>
  <r>
    <s v="BASE"/>
    <s v="BaseLine"/>
    <m/>
    <m/>
    <m/>
    <m/>
    <x v="29"/>
    <x v="1"/>
    <s v="Brazil"/>
    <x v="71"/>
    <n v="1240.01624858594"/>
  </r>
  <r>
    <s v="BASE"/>
    <s v="BaseLine"/>
    <m/>
    <m/>
    <m/>
    <m/>
    <x v="29"/>
    <x v="2"/>
    <s v="Brazil"/>
    <x v="71"/>
    <n v="0"/>
  </r>
  <r>
    <s v="BASE"/>
    <s v="BaseLine"/>
    <m/>
    <m/>
    <m/>
    <m/>
    <x v="29"/>
    <x v="3"/>
    <s v="Brazil"/>
    <x v="71"/>
    <n v="0"/>
  </r>
  <r>
    <s v="BASE"/>
    <s v="BaseLine"/>
    <m/>
    <m/>
    <m/>
    <m/>
    <x v="30"/>
    <x v="0"/>
    <s v="Brazil"/>
    <x v="71"/>
    <n v="0"/>
  </r>
  <r>
    <s v="BASE"/>
    <s v="BaseLine"/>
    <m/>
    <m/>
    <m/>
    <m/>
    <x v="30"/>
    <x v="1"/>
    <s v="Brazil"/>
    <x v="71"/>
    <n v="739.52205506248004"/>
  </r>
  <r>
    <s v="BASE"/>
    <s v="BaseLine"/>
    <m/>
    <m/>
    <m/>
    <m/>
    <x v="30"/>
    <x v="2"/>
    <s v="Brazil"/>
    <x v="71"/>
    <n v="0"/>
  </r>
  <r>
    <s v="BASE"/>
    <s v="BaseLine"/>
    <m/>
    <m/>
    <m/>
    <m/>
    <x v="30"/>
    <x v="3"/>
    <s v="Brazil"/>
    <x v="71"/>
    <n v="0"/>
  </r>
  <r>
    <s v="INCREMENTAL"/>
    <s v="Media"/>
    <m/>
    <m/>
    <m/>
    <m/>
    <x v="31"/>
    <x v="0"/>
    <s v="Brazil"/>
    <x v="71"/>
    <n v="0"/>
  </r>
  <r>
    <s v="INCREMENTAL"/>
    <s v="Media"/>
    <m/>
    <m/>
    <m/>
    <m/>
    <x v="31"/>
    <x v="1"/>
    <s v="Brazil"/>
    <x v="71"/>
    <n v="0"/>
  </r>
  <r>
    <s v="INCREMENTAL"/>
    <s v="Media"/>
    <m/>
    <m/>
    <m/>
    <m/>
    <x v="31"/>
    <x v="2"/>
    <s v="Brazil"/>
    <x v="71"/>
    <n v="0"/>
  </r>
  <r>
    <s v="INCREMENTAL"/>
    <s v="Media"/>
    <m/>
    <m/>
    <m/>
    <m/>
    <x v="31"/>
    <x v="3"/>
    <s v="Brazil"/>
    <x v="71"/>
    <n v="0"/>
  </r>
  <r>
    <m/>
    <m/>
    <m/>
    <m/>
    <m/>
    <m/>
    <x v="32"/>
    <x v="0"/>
    <s v="Brazil"/>
    <x v="71"/>
    <n v="1288.8368238743701"/>
  </r>
  <r>
    <m/>
    <m/>
    <m/>
    <m/>
    <m/>
    <m/>
    <x v="32"/>
    <x v="1"/>
    <s v="Brazil"/>
    <x v="71"/>
    <n v="943.82215052234096"/>
  </r>
  <r>
    <m/>
    <m/>
    <m/>
    <m/>
    <m/>
    <m/>
    <x v="32"/>
    <x v="2"/>
    <s v="Brazil"/>
    <x v="71"/>
    <n v="1761.1350863528301"/>
  </r>
  <r>
    <m/>
    <m/>
    <m/>
    <m/>
    <m/>
    <m/>
    <x v="32"/>
    <x v="3"/>
    <s v="Brazil"/>
    <x v="71"/>
    <n v="932.29799996955103"/>
  </r>
  <r>
    <s v="BASE"/>
    <s v="BaseLine"/>
    <m/>
    <m/>
    <m/>
    <m/>
    <x v="33"/>
    <x v="0"/>
    <s v="Brazil"/>
    <x v="71"/>
    <n v="-161.73252091246499"/>
  </r>
  <r>
    <s v="BASE"/>
    <s v="BaseLine"/>
    <m/>
    <m/>
    <m/>
    <m/>
    <x v="33"/>
    <x v="1"/>
    <s v="Brazil"/>
    <x v="71"/>
    <n v="-440.256676396616"/>
  </r>
  <r>
    <s v="BASE"/>
    <s v="BaseLine"/>
    <m/>
    <m/>
    <m/>
    <m/>
    <x v="33"/>
    <x v="2"/>
    <s v="Brazil"/>
    <x v="71"/>
    <n v="-219.79450114856499"/>
  </r>
  <r>
    <s v="BASE"/>
    <s v="BaseLine"/>
    <m/>
    <m/>
    <m/>
    <m/>
    <x v="33"/>
    <x v="3"/>
    <s v="Brazil"/>
    <x v="71"/>
    <n v="-137.28100934354501"/>
  </r>
  <r>
    <s v="BASE"/>
    <s v="BaseLine"/>
    <m/>
    <m/>
    <m/>
    <m/>
    <x v="34"/>
    <x v="0"/>
    <s v="Brazil"/>
    <x v="71"/>
    <n v="0"/>
  </r>
  <r>
    <s v="BASE"/>
    <s v="BaseLine"/>
    <m/>
    <m/>
    <m/>
    <m/>
    <x v="34"/>
    <x v="1"/>
    <s v="Brazil"/>
    <x v="71"/>
    <n v="0"/>
  </r>
  <r>
    <s v="BASE"/>
    <s v="BaseLine"/>
    <m/>
    <m/>
    <m/>
    <m/>
    <x v="34"/>
    <x v="2"/>
    <s v="Brazil"/>
    <x v="71"/>
    <n v="0"/>
  </r>
  <r>
    <s v="BASE"/>
    <s v="BaseLine"/>
    <m/>
    <m/>
    <m/>
    <m/>
    <x v="34"/>
    <x v="3"/>
    <s v="Brazil"/>
    <x v="71"/>
    <n v="0"/>
  </r>
  <r>
    <s v="BASE"/>
    <s v="BaseLine"/>
    <s v="NY"/>
    <m/>
    <m/>
    <m/>
    <x v="35"/>
    <x v="0"/>
    <s v="Brazil"/>
    <x v="71"/>
    <n v="0"/>
  </r>
  <r>
    <s v="BASE"/>
    <s v="BaseLine"/>
    <s v="NY"/>
    <m/>
    <m/>
    <m/>
    <x v="35"/>
    <x v="1"/>
    <s v="Brazil"/>
    <x v="71"/>
    <n v="0"/>
  </r>
  <r>
    <s v="BASE"/>
    <s v="BaseLine"/>
    <s v="NY"/>
    <m/>
    <m/>
    <m/>
    <x v="35"/>
    <x v="2"/>
    <s v="Brazil"/>
    <x v="71"/>
    <n v="0"/>
  </r>
  <r>
    <s v="BASE"/>
    <s v="BaseLine"/>
    <s v="NY"/>
    <m/>
    <m/>
    <m/>
    <x v="35"/>
    <x v="3"/>
    <s v="Brazil"/>
    <x v="71"/>
    <n v="0"/>
  </r>
  <r>
    <s v="BASE"/>
    <s v="BaseLine"/>
    <s v="PL_Dummy"/>
    <m/>
    <m/>
    <m/>
    <x v="36"/>
    <x v="0"/>
    <s v="Brazil"/>
    <x v="71"/>
    <n v="0"/>
  </r>
  <r>
    <s v="BASE"/>
    <s v="BaseLine"/>
    <s v="PL_Dummy"/>
    <m/>
    <m/>
    <m/>
    <x v="36"/>
    <x v="1"/>
    <s v="Brazil"/>
    <x v="71"/>
    <n v="0"/>
  </r>
  <r>
    <s v="BASE"/>
    <s v="BaseLine"/>
    <s v="PL_Dummy"/>
    <m/>
    <m/>
    <m/>
    <x v="36"/>
    <x v="2"/>
    <s v="Brazil"/>
    <x v="71"/>
    <n v="0"/>
  </r>
  <r>
    <s v="BASE"/>
    <s v="BaseLine"/>
    <s v="PL_Dummy"/>
    <m/>
    <m/>
    <m/>
    <x v="36"/>
    <x v="3"/>
    <s v="Brazil"/>
    <x v="71"/>
    <n v="0"/>
  </r>
  <r>
    <s v="BASE"/>
    <s v="BaseLine"/>
    <s v="PL_Dummy"/>
    <m/>
    <m/>
    <m/>
    <x v="37"/>
    <x v="0"/>
    <s v="Brazil"/>
    <x v="71"/>
    <n v="0"/>
  </r>
  <r>
    <s v="BASE"/>
    <s v="BaseLine"/>
    <s v="PL_Dummy"/>
    <m/>
    <m/>
    <m/>
    <x v="37"/>
    <x v="1"/>
    <s v="Brazil"/>
    <x v="71"/>
    <n v="0"/>
  </r>
  <r>
    <s v="BASE"/>
    <s v="BaseLine"/>
    <s v="PL_Dummy"/>
    <m/>
    <m/>
    <m/>
    <x v="37"/>
    <x v="2"/>
    <s v="Brazil"/>
    <x v="71"/>
    <n v="0"/>
  </r>
  <r>
    <s v="BASE"/>
    <s v="BaseLine"/>
    <s v="PL_Dummy"/>
    <m/>
    <m/>
    <m/>
    <x v="37"/>
    <x v="3"/>
    <s v="Brazil"/>
    <x v="71"/>
    <n v="0"/>
  </r>
  <r>
    <s v="BASE"/>
    <s v="BaseLine"/>
    <m/>
    <m/>
    <m/>
    <m/>
    <x v="38"/>
    <x v="0"/>
    <s v="Brazil"/>
    <x v="71"/>
    <n v="0"/>
  </r>
  <r>
    <s v="BASE"/>
    <s v="BaseLine"/>
    <m/>
    <m/>
    <m/>
    <m/>
    <x v="38"/>
    <x v="1"/>
    <s v="Brazil"/>
    <x v="71"/>
    <n v="0"/>
  </r>
  <r>
    <s v="BASE"/>
    <s v="BaseLine"/>
    <m/>
    <m/>
    <m/>
    <m/>
    <x v="38"/>
    <x v="2"/>
    <s v="Brazil"/>
    <x v="71"/>
    <n v="0"/>
  </r>
  <r>
    <s v="BASE"/>
    <s v="BaseLine"/>
    <m/>
    <m/>
    <m/>
    <m/>
    <x v="38"/>
    <x v="3"/>
    <s v="Brazil"/>
    <x v="71"/>
    <n v="0"/>
  </r>
  <r>
    <s v="BASE"/>
    <s v="BaseLine"/>
    <m/>
    <m/>
    <m/>
    <m/>
    <x v="39"/>
    <x v="0"/>
    <s v="Brazil"/>
    <x v="71"/>
    <n v="0"/>
  </r>
  <r>
    <s v="BASE"/>
    <s v="BaseLine"/>
    <m/>
    <m/>
    <m/>
    <m/>
    <x v="39"/>
    <x v="1"/>
    <s v="Brazil"/>
    <x v="71"/>
    <n v="0"/>
  </r>
  <r>
    <s v="BASE"/>
    <s v="BaseLine"/>
    <m/>
    <m/>
    <m/>
    <m/>
    <x v="39"/>
    <x v="2"/>
    <s v="Brazil"/>
    <x v="71"/>
    <n v="0"/>
  </r>
  <r>
    <s v="BASE"/>
    <s v="BaseLine"/>
    <m/>
    <m/>
    <m/>
    <m/>
    <x v="39"/>
    <x v="3"/>
    <s v="Brazil"/>
    <x v="71"/>
    <n v="0"/>
  </r>
  <r>
    <s v="BASE"/>
    <s v="BaseLine"/>
    <s v="PL_Dummy"/>
    <m/>
    <m/>
    <m/>
    <x v="40"/>
    <x v="0"/>
    <s v="Brazil"/>
    <x v="71"/>
    <n v="0"/>
  </r>
  <r>
    <s v="BASE"/>
    <s v="BaseLine"/>
    <s v="PL_Dummy"/>
    <m/>
    <m/>
    <m/>
    <x v="40"/>
    <x v="1"/>
    <s v="Brazil"/>
    <x v="71"/>
    <n v="0"/>
  </r>
  <r>
    <s v="BASE"/>
    <s v="BaseLine"/>
    <s v="PL_Dummy"/>
    <m/>
    <m/>
    <m/>
    <x v="40"/>
    <x v="2"/>
    <s v="Brazil"/>
    <x v="71"/>
    <n v="0"/>
  </r>
  <r>
    <s v="BASE"/>
    <s v="BaseLine"/>
    <s v="PL_Dummy"/>
    <m/>
    <m/>
    <m/>
    <x v="40"/>
    <x v="3"/>
    <s v="Brazil"/>
    <x v="71"/>
    <n v="0"/>
  </r>
  <r>
    <s v="BASE"/>
    <s v="BaseLine"/>
    <m/>
    <m/>
    <m/>
    <m/>
    <x v="41"/>
    <x v="0"/>
    <s v="Brazil"/>
    <x v="71"/>
    <n v="0"/>
  </r>
  <r>
    <s v="BASE"/>
    <s v="BaseLine"/>
    <m/>
    <m/>
    <m/>
    <m/>
    <x v="41"/>
    <x v="1"/>
    <s v="Brazil"/>
    <x v="71"/>
    <n v="0"/>
  </r>
  <r>
    <s v="BASE"/>
    <s v="BaseLine"/>
    <m/>
    <m/>
    <m/>
    <m/>
    <x v="41"/>
    <x v="2"/>
    <s v="Brazil"/>
    <x v="71"/>
    <n v="3083.8183313219401"/>
  </r>
  <r>
    <s v="BASE"/>
    <s v="BaseLine"/>
    <m/>
    <m/>
    <m/>
    <m/>
    <x v="41"/>
    <x v="3"/>
    <s v="Brazil"/>
    <x v="71"/>
    <n v="0"/>
  </r>
  <r>
    <s v="BASE"/>
    <s v="BaseLine"/>
    <m/>
    <m/>
    <m/>
    <m/>
    <x v="42"/>
    <x v="0"/>
    <s v="Brazil"/>
    <x v="71"/>
    <n v="0"/>
  </r>
  <r>
    <s v="BASE"/>
    <s v="BaseLine"/>
    <m/>
    <m/>
    <m/>
    <m/>
    <x v="42"/>
    <x v="1"/>
    <s v="Brazil"/>
    <x v="71"/>
    <n v="0"/>
  </r>
  <r>
    <s v="BASE"/>
    <s v="BaseLine"/>
    <m/>
    <m/>
    <m/>
    <m/>
    <x v="42"/>
    <x v="2"/>
    <s v="Brazil"/>
    <x v="71"/>
    <n v="0"/>
  </r>
  <r>
    <s v="BASE"/>
    <s v="BaseLine"/>
    <m/>
    <m/>
    <m/>
    <m/>
    <x v="42"/>
    <x v="3"/>
    <s v="Brazil"/>
    <x v="71"/>
    <n v="0"/>
  </r>
  <r>
    <s v="BASE"/>
    <s v="BaseLine"/>
    <m/>
    <m/>
    <m/>
    <m/>
    <x v="43"/>
    <x v="0"/>
    <s v="Brazil"/>
    <x v="71"/>
    <n v="0"/>
  </r>
  <r>
    <s v="BASE"/>
    <s v="BaseLine"/>
    <m/>
    <m/>
    <m/>
    <m/>
    <x v="43"/>
    <x v="1"/>
    <s v="Brazil"/>
    <x v="71"/>
    <n v="0"/>
  </r>
  <r>
    <s v="BASE"/>
    <s v="BaseLine"/>
    <m/>
    <m/>
    <m/>
    <m/>
    <x v="43"/>
    <x v="2"/>
    <s v="Brazil"/>
    <x v="71"/>
    <n v="4026.5676451350701"/>
  </r>
  <r>
    <s v="BASE"/>
    <s v="BaseLine"/>
    <m/>
    <m/>
    <m/>
    <m/>
    <x v="43"/>
    <x v="3"/>
    <s v="Brazil"/>
    <x v="71"/>
    <n v="0"/>
  </r>
  <r>
    <s v="INCREMENTAL"/>
    <s v="Media"/>
    <m/>
    <m/>
    <m/>
    <m/>
    <x v="44"/>
    <x v="0"/>
    <s v="Brazil"/>
    <x v="71"/>
    <n v="0"/>
  </r>
  <r>
    <s v="INCREMENTAL"/>
    <s v="Media"/>
    <m/>
    <m/>
    <m/>
    <m/>
    <x v="44"/>
    <x v="1"/>
    <s v="Brazil"/>
    <x v="71"/>
    <n v="0"/>
  </r>
  <r>
    <s v="INCREMENTAL"/>
    <s v="Media"/>
    <m/>
    <m/>
    <m/>
    <m/>
    <x v="44"/>
    <x v="2"/>
    <s v="Brazil"/>
    <x v="71"/>
    <n v="309.562515012289"/>
  </r>
  <r>
    <s v="INCREMENTAL"/>
    <s v="Media"/>
    <m/>
    <m/>
    <m/>
    <m/>
    <x v="44"/>
    <x v="3"/>
    <s v="Brazil"/>
    <x v="71"/>
    <n v="0"/>
  </r>
  <r>
    <s v="INCREMENTAL"/>
    <s v="Media"/>
    <m/>
    <m/>
    <m/>
    <m/>
    <x v="45"/>
    <x v="0"/>
    <s v="Brazil"/>
    <x v="71"/>
    <n v="0"/>
  </r>
  <r>
    <s v="INCREMENTAL"/>
    <s v="Media"/>
    <m/>
    <m/>
    <m/>
    <m/>
    <x v="45"/>
    <x v="1"/>
    <s v="Brazil"/>
    <x v="71"/>
    <n v="0"/>
  </r>
  <r>
    <s v="INCREMENTAL"/>
    <s v="Media"/>
    <m/>
    <m/>
    <m/>
    <m/>
    <x v="45"/>
    <x v="2"/>
    <s v="Brazil"/>
    <x v="71"/>
    <n v="0"/>
  </r>
  <r>
    <s v="INCREMENTAL"/>
    <s v="Media"/>
    <m/>
    <m/>
    <m/>
    <m/>
    <x v="45"/>
    <x v="3"/>
    <s v="Brazil"/>
    <x v="71"/>
    <n v="0"/>
  </r>
  <r>
    <s v="BASE"/>
    <s v="BaseLine"/>
    <m/>
    <m/>
    <m/>
    <m/>
    <x v="46"/>
    <x v="0"/>
    <s v="Brazil"/>
    <x v="71"/>
    <n v="0"/>
  </r>
  <r>
    <s v="BASE"/>
    <s v="BaseLine"/>
    <m/>
    <m/>
    <m/>
    <m/>
    <x v="46"/>
    <x v="1"/>
    <s v="Brazil"/>
    <x v="71"/>
    <n v="0"/>
  </r>
  <r>
    <s v="BASE"/>
    <s v="BaseLine"/>
    <m/>
    <m/>
    <m/>
    <m/>
    <x v="46"/>
    <x v="2"/>
    <s v="Brazil"/>
    <x v="71"/>
    <n v="0"/>
  </r>
  <r>
    <s v="BASE"/>
    <s v="BaseLine"/>
    <m/>
    <m/>
    <m/>
    <m/>
    <x v="46"/>
    <x v="3"/>
    <s v="Brazil"/>
    <x v="71"/>
    <n v="0"/>
  </r>
  <r>
    <s v="INCREMENTAL"/>
    <s v="Media"/>
    <m/>
    <m/>
    <m/>
    <m/>
    <x v="47"/>
    <x v="0"/>
    <s v="Brazil"/>
    <x v="71"/>
    <n v="0"/>
  </r>
  <r>
    <s v="INCREMENTAL"/>
    <s v="Media"/>
    <m/>
    <m/>
    <m/>
    <m/>
    <x v="47"/>
    <x v="1"/>
    <s v="Brazil"/>
    <x v="71"/>
    <n v="0"/>
  </r>
  <r>
    <s v="INCREMENTAL"/>
    <s v="Media"/>
    <m/>
    <m/>
    <m/>
    <m/>
    <x v="47"/>
    <x v="2"/>
    <s v="Brazil"/>
    <x v="71"/>
    <n v="0"/>
  </r>
  <r>
    <s v="INCREMENTAL"/>
    <s v="Media"/>
    <m/>
    <m/>
    <m/>
    <m/>
    <x v="47"/>
    <x v="3"/>
    <s v="Brazil"/>
    <x v="71"/>
    <n v="0"/>
  </r>
  <r>
    <s v="INCREMENTAL"/>
    <s v="Media"/>
    <m/>
    <m/>
    <m/>
    <m/>
    <x v="48"/>
    <x v="0"/>
    <s v="Brazil"/>
    <x v="71"/>
    <n v="0"/>
  </r>
  <r>
    <s v="INCREMENTAL"/>
    <s v="Media"/>
    <m/>
    <m/>
    <m/>
    <m/>
    <x v="48"/>
    <x v="1"/>
    <s v="Brazil"/>
    <x v="71"/>
    <n v="0"/>
  </r>
  <r>
    <s v="INCREMENTAL"/>
    <s v="Media"/>
    <m/>
    <m/>
    <m/>
    <m/>
    <x v="48"/>
    <x v="2"/>
    <s v="Brazil"/>
    <x v="71"/>
    <n v="0"/>
  </r>
  <r>
    <s v="INCREMENTAL"/>
    <s v="Media"/>
    <m/>
    <m/>
    <m/>
    <m/>
    <x v="48"/>
    <x v="3"/>
    <s v="Brazil"/>
    <x v="71"/>
    <n v="9.4168666947861102"/>
  </r>
  <r>
    <s v="INCREMENTAL"/>
    <s v="Media"/>
    <m/>
    <m/>
    <m/>
    <m/>
    <x v="49"/>
    <x v="0"/>
    <s v="Brazil"/>
    <x v="71"/>
    <n v="0"/>
  </r>
  <r>
    <s v="INCREMENTAL"/>
    <s v="Media"/>
    <m/>
    <m/>
    <m/>
    <m/>
    <x v="49"/>
    <x v="1"/>
    <s v="Brazil"/>
    <x v="71"/>
    <n v="0"/>
  </r>
  <r>
    <s v="INCREMENTAL"/>
    <s v="Media"/>
    <m/>
    <m/>
    <m/>
    <m/>
    <x v="49"/>
    <x v="2"/>
    <s v="Brazil"/>
    <x v="71"/>
    <n v="0"/>
  </r>
  <r>
    <s v="INCREMENTAL"/>
    <s v="Media"/>
    <m/>
    <m/>
    <m/>
    <m/>
    <x v="49"/>
    <x v="3"/>
    <s v="Brazil"/>
    <x v="71"/>
    <n v="0"/>
  </r>
  <r>
    <s v="BASE"/>
    <s v="BaseLine"/>
    <m/>
    <m/>
    <m/>
    <m/>
    <x v="50"/>
    <x v="0"/>
    <s v="Brazil"/>
    <x v="71"/>
    <n v="0"/>
  </r>
  <r>
    <s v="BASE"/>
    <s v="BaseLine"/>
    <m/>
    <m/>
    <m/>
    <m/>
    <x v="50"/>
    <x v="1"/>
    <s v="Brazil"/>
    <x v="71"/>
    <n v="0"/>
  </r>
  <r>
    <s v="BASE"/>
    <s v="BaseLine"/>
    <m/>
    <m/>
    <m/>
    <m/>
    <x v="50"/>
    <x v="2"/>
    <s v="Brazil"/>
    <x v="71"/>
    <n v="0"/>
  </r>
  <r>
    <s v="BASE"/>
    <s v="BaseLine"/>
    <m/>
    <m/>
    <m/>
    <m/>
    <x v="50"/>
    <x v="3"/>
    <s v="Brazil"/>
    <x v="71"/>
    <n v="222.648864467126"/>
  </r>
  <r>
    <s v="BASE"/>
    <s v="BaseLine"/>
    <m/>
    <m/>
    <m/>
    <m/>
    <x v="51"/>
    <x v="0"/>
    <s v="Brazil"/>
    <x v="71"/>
    <n v="0"/>
  </r>
  <r>
    <s v="BASE"/>
    <s v="BaseLine"/>
    <m/>
    <m/>
    <m/>
    <m/>
    <x v="51"/>
    <x v="1"/>
    <s v="Brazil"/>
    <x v="71"/>
    <n v="0"/>
  </r>
  <r>
    <s v="BASE"/>
    <s v="BaseLine"/>
    <m/>
    <m/>
    <m/>
    <m/>
    <x v="51"/>
    <x v="2"/>
    <s v="Brazil"/>
    <x v="71"/>
    <n v="0"/>
  </r>
  <r>
    <s v="BASE"/>
    <s v="BaseLine"/>
    <m/>
    <m/>
    <m/>
    <m/>
    <x v="51"/>
    <x v="3"/>
    <s v="Brazil"/>
    <x v="71"/>
    <n v="4761.2162993443799"/>
  </r>
  <r>
    <s v="INCREMENTAL"/>
    <s v="Media"/>
    <m/>
    <m/>
    <m/>
    <m/>
    <x v="52"/>
    <x v="0"/>
    <s v="Brazil"/>
    <x v="71"/>
    <n v="0"/>
  </r>
  <r>
    <s v="INCREMENTAL"/>
    <s v="Media"/>
    <m/>
    <m/>
    <m/>
    <m/>
    <x v="52"/>
    <x v="1"/>
    <s v="Brazil"/>
    <x v="71"/>
    <n v="0"/>
  </r>
  <r>
    <s v="INCREMENTAL"/>
    <s v="Media"/>
    <m/>
    <m/>
    <m/>
    <m/>
    <x v="52"/>
    <x v="2"/>
    <s v="Brazil"/>
    <x v="71"/>
    <n v="0"/>
  </r>
  <r>
    <s v="INCREMENTAL"/>
    <s v="Media"/>
    <m/>
    <m/>
    <m/>
    <m/>
    <x v="52"/>
    <x v="3"/>
    <s v="Brazil"/>
    <x v="71"/>
    <n v="0"/>
  </r>
  <r>
    <s v="BASE"/>
    <s v="BaseLine"/>
    <m/>
    <m/>
    <m/>
    <m/>
    <x v="53"/>
    <x v="0"/>
    <s v="Brazil"/>
    <x v="71"/>
    <n v="-187.06838073729099"/>
  </r>
  <r>
    <s v="BASE"/>
    <s v="BaseLine"/>
    <m/>
    <m/>
    <m/>
    <m/>
    <x v="53"/>
    <x v="1"/>
    <s v="Brazil"/>
    <x v="71"/>
    <n v="-136.99118315959399"/>
  </r>
  <r>
    <s v="BASE"/>
    <s v="BaseLine"/>
    <m/>
    <m/>
    <m/>
    <m/>
    <x v="53"/>
    <x v="2"/>
    <s v="Brazil"/>
    <x v="71"/>
    <n v="-255.62017065378899"/>
  </r>
  <r>
    <s v="BASE"/>
    <s v="BaseLine"/>
    <m/>
    <m/>
    <m/>
    <m/>
    <x v="53"/>
    <x v="3"/>
    <s v="Brazil"/>
    <x v="71"/>
    <n v="-135.318508897539"/>
  </r>
  <r>
    <s v="BASE"/>
    <s v="BaseLine"/>
    <m/>
    <m/>
    <m/>
    <m/>
    <x v="54"/>
    <x v="0"/>
    <s v="Brazil"/>
    <x v="71"/>
    <n v="-530.31433235234999"/>
  </r>
  <r>
    <s v="BASE"/>
    <s v="BaseLine"/>
    <m/>
    <m/>
    <m/>
    <m/>
    <x v="54"/>
    <x v="1"/>
    <s v="Brazil"/>
    <x v="71"/>
    <n v="-2647.0075249207398"/>
  </r>
  <r>
    <s v="BASE"/>
    <s v="BaseLine"/>
    <m/>
    <m/>
    <m/>
    <m/>
    <x v="54"/>
    <x v="2"/>
    <s v="Brazil"/>
    <x v="71"/>
    <n v="-2872.8736117844001"/>
  </r>
  <r>
    <s v="BASE"/>
    <s v="BaseLine"/>
    <m/>
    <m/>
    <m/>
    <m/>
    <x v="54"/>
    <x v="3"/>
    <s v="Brazil"/>
    <x v="71"/>
    <n v="-512.11965805305204"/>
  </r>
  <r>
    <s v="INCREMENTAL"/>
    <s v="Media"/>
    <m/>
    <m/>
    <m/>
    <m/>
    <x v="0"/>
    <x v="0"/>
    <s v="Brazil"/>
    <x v="72"/>
    <n v="0"/>
  </r>
  <r>
    <s v="INCREMENTAL"/>
    <s v="Media"/>
    <m/>
    <m/>
    <m/>
    <m/>
    <x v="0"/>
    <x v="1"/>
    <s v="Brazil"/>
    <x v="72"/>
    <n v="0"/>
  </r>
  <r>
    <s v="INCREMENTAL"/>
    <s v="Media"/>
    <m/>
    <m/>
    <m/>
    <m/>
    <x v="0"/>
    <x v="2"/>
    <s v="Brazil"/>
    <x v="72"/>
    <n v="0"/>
  </r>
  <r>
    <s v="INCREMENTAL"/>
    <s v="Media"/>
    <m/>
    <m/>
    <m/>
    <m/>
    <x v="0"/>
    <x v="3"/>
    <s v="Brazil"/>
    <x v="72"/>
    <n v="0"/>
  </r>
  <r>
    <s v="INCREMENTAL"/>
    <s v="Media"/>
    <m/>
    <m/>
    <m/>
    <m/>
    <x v="1"/>
    <x v="0"/>
    <s v="Brazil"/>
    <x v="72"/>
    <n v="16.8691629446467"/>
  </r>
  <r>
    <s v="INCREMENTAL"/>
    <s v="Media"/>
    <m/>
    <m/>
    <m/>
    <m/>
    <x v="1"/>
    <x v="1"/>
    <s v="Brazil"/>
    <x v="72"/>
    <n v="0"/>
  </r>
  <r>
    <s v="INCREMENTAL"/>
    <s v="Media"/>
    <m/>
    <m/>
    <m/>
    <m/>
    <x v="1"/>
    <x v="2"/>
    <s v="Brazil"/>
    <x v="72"/>
    <n v="0"/>
  </r>
  <r>
    <s v="INCREMENTAL"/>
    <s v="Media"/>
    <m/>
    <m/>
    <m/>
    <m/>
    <x v="1"/>
    <x v="3"/>
    <s v="Brazil"/>
    <x v="72"/>
    <n v="0"/>
  </r>
  <r>
    <s v="INCREMENTAL"/>
    <s v="Media"/>
    <m/>
    <m/>
    <m/>
    <m/>
    <x v="2"/>
    <x v="0"/>
    <s v="Brazil"/>
    <x v="72"/>
    <n v="0"/>
  </r>
  <r>
    <s v="INCREMENTAL"/>
    <s v="Media"/>
    <m/>
    <m/>
    <m/>
    <m/>
    <x v="2"/>
    <x v="1"/>
    <s v="Brazil"/>
    <x v="72"/>
    <n v="0"/>
  </r>
  <r>
    <s v="INCREMENTAL"/>
    <s v="Media"/>
    <m/>
    <m/>
    <m/>
    <m/>
    <x v="2"/>
    <x v="2"/>
    <s v="Brazil"/>
    <x v="72"/>
    <n v="0"/>
  </r>
  <r>
    <s v="INCREMENTAL"/>
    <s v="Media"/>
    <m/>
    <m/>
    <m/>
    <m/>
    <x v="2"/>
    <x v="3"/>
    <s v="Brazil"/>
    <x v="72"/>
    <n v="0"/>
  </r>
  <r>
    <s v="BASE"/>
    <s v="BaseLine"/>
    <m/>
    <m/>
    <m/>
    <m/>
    <x v="3"/>
    <x v="0"/>
    <s v="Brazil"/>
    <x v="72"/>
    <n v="0"/>
  </r>
  <r>
    <s v="BASE"/>
    <s v="BaseLine"/>
    <m/>
    <m/>
    <m/>
    <m/>
    <x v="3"/>
    <x v="1"/>
    <s v="Brazil"/>
    <x v="72"/>
    <n v="0"/>
  </r>
  <r>
    <s v="BASE"/>
    <s v="BaseLine"/>
    <m/>
    <m/>
    <m/>
    <m/>
    <x v="3"/>
    <x v="2"/>
    <s v="Brazil"/>
    <x v="72"/>
    <n v="0"/>
  </r>
  <r>
    <s v="BASE"/>
    <s v="BaseLine"/>
    <m/>
    <m/>
    <m/>
    <m/>
    <x v="3"/>
    <x v="3"/>
    <s v="Brazil"/>
    <x v="72"/>
    <n v="0"/>
  </r>
  <r>
    <s v="BASE"/>
    <s v="BaseLine"/>
    <m/>
    <m/>
    <m/>
    <m/>
    <x v="4"/>
    <x v="0"/>
    <s v="Brazil"/>
    <x v="72"/>
    <n v="0"/>
  </r>
  <r>
    <s v="BASE"/>
    <s v="BaseLine"/>
    <m/>
    <m/>
    <m/>
    <m/>
    <x v="4"/>
    <x v="1"/>
    <s v="Brazil"/>
    <x v="72"/>
    <n v="0"/>
  </r>
  <r>
    <s v="BASE"/>
    <s v="BaseLine"/>
    <m/>
    <m/>
    <m/>
    <m/>
    <x v="4"/>
    <x v="2"/>
    <s v="Brazil"/>
    <x v="72"/>
    <n v="0"/>
  </r>
  <r>
    <s v="BASE"/>
    <s v="BaseLine"/>
    <m/>
    <m/>
    <m/>
    <m/>
    <x v="4"/>
    <x v="3"/>
    <s v="Brazil"/>
    <x v="72"/>
    <n v="0"/>
  </r>
  <r>
    <s v="BASE"/>
    <s v="BaseLine"/>
    <m/>
    <m/>
    <m/>
    <m/>
    <x v="5"/>
    <x v="0"/>
    <s v="Brazil"/>
    <x v="72"/>
    <n v="0"/>
  </r>
  <r>
    <s v="BASE"/>
    <s v="BaseLine"/>
    <m/>
    <m/>
    <m/>
    <m/>
    <x v="5"/>
    <x v="1"/>
    <s v="Brazil"/>
    <x v="72"/>
    <n v="0"/>
  </r>
  <r>
    <s v="BASE"/>
    <s v="BaseLine"/>
    <m/>
    <m/>
    <m/>
    <m/>
    <x v="5"/>
    <x v="2"/>
    <s v="Brazil"/>
    <x v="72"/>
    <n v="0"/>
  </r>
  <r>
    <s v="BASE"/>
    <s v="BaseLine"/>
    <m/>
    <m/>
    <m/>
    <m/>
    <x v="5"/>
    <x v="3"/>
    <s v="Brazil"/>
    <x v="72"/>
    <n v="0"/>
  </r>
  <r>
    <s v="BASE"/>
    <s v="BaseLine"/>
    <m/>
    <m/>
    <m/>
    <m/>
    <x v="6"/>
    <x v="0"/>
    <s v="Brazil"/>
    <x v="72"/>
    <n v="0"/>
  </r>
  <r>
    <s v="BASE"/>
    <s v="BaseLine"/>
    <m/>
    <m/>
    <m/>
    <m/>
    <x v="6"/>
    <x v="1"/>
    <s v="Brazil"/>
    <x v="72"/>
    <n v="0"/>
  </r>
  <r>
    <s v="BASE"/>
    <s v="BaseLine"/>
    <m/>
    <m/>
    <m/>
    <m/>
    <x v="6"/>
    <x v="2"/>
    <s v="Brazil"/>
    <x v="72"/>
    <n v="0"/>
  </r>
  <r>
    <s v="BASE"/>
    <s v="BaseLine"/>
    <m/>
    <m/>
    <m/>
    <m/>
    <x v="6"/>
    <x v="3"/>
    <s v="Brazil"/>
    <x v="72"/>
    <n v="0"/>
  </r>
  <r>
    <s v="BASE"/>
    <s v="BaseLine"/>
    <m/>
    <m/>
    <m/>
    <m/>
    <x v="7"/>
    <x v="0"/>
    <s v="Brazil"/>
    <x v="72"/>
    <n v="0"/>
  </r>
  <r>
    <s v="BASE"/>
    <s v="BaseLine"/>
    <m/>
    <m/>
    <m/>
    <m/>
    <x v="7"/>
    <x v="1"/>
    <s v="Brazil"/>
    <x v="72"/>
    <n v="0"/>
  </r>
  <r>
    <s v="BASE"/>
    <s v="BaseLine"/>
    <m/>
    <m/>
    <m/>
    <m/>
    <x v="7"/>
    <x v="2"/>
    <s v="Brazil"/>
    <x v="72"/>
    <n v="0"/>
  </r>
  <r>
    <s v="BASE"/>
    <s v="BaseLine"/>
    <m/>
    <m/>
    <m/>
    <m/>
    <x v="7"/>
    <x v="3"/>
    <s v="Brazil"/>
    <x v="72"/>
    <n v="0"/>
  </r>
  <r>
    <s v="BASE"/>
    <s v="BaseLine"/>
    <m/>
    <m/>
    <m/>
    <m/>
    <x v="8"/>
    <x v="0"/>
    <s v="Brazil"/>
    <x v="72"/>
    <n v="1885.15741529094"/>
  </r>
  <r>
    <s v="BASE"/>
    <s v="BaseLine"/>
    <m/>
    <m/>
    <m/>
    <m/>
    <x v="8"/>
    <x v="1"/>
    <s v="Brazil"/>
    <x v="72"/>
    <n v="0"/>
  </r>
  <r>
    <s v="BASE"/>
    <s v="BaseLine"/>
    <m/>
    <m/>
    <m/>
    <m/>
    <x v="8"/>
    <x v="2"/>
    <s v="Brazil"/>
    <x v="72"/>
    <n v="0"/>
  </r>
  <r>
    <s v="BASE"/>
    <s v="BaseLine"/>
    <m/>
    <m/>
    <m/>
    <m/>
    <x v="8"/>
    <x v="3"/>
    <s v="Brazil"/>
    <x v="72"/>
    <n v="0"/>
  </r>
  <r>
    <s v="INCREMENTAL"/>
    <s v="Media"/>
    <m/>
    <m/>
    <m/>
    <m/>
    <x v="9"/>
    <x v="0"/>
    <s v="Brazil"/>
    <x v="72"/>
    <n v="0"/>
  </r>
  <r>
    <s v="INCREMENTAL"/>
    <s v="Media"/>
    <m/>
    <m/>
    <m/>
    <m/>
    <x v="9"/>
    <x v="1"/>
    <s v="Brazil"/>
    <x v="72"/>
    <n v="0"/>
  </r>
  <r>
    <s v="INCREMENTAL"/>
    <s v="Media"/>
    <m/>
    <m/>
    <m/>
    <m/>
    <x v="9"/>
    <x v="2"/>
    <s v="Brazil"/>
    <x v="72"/>
    <n v="0"/>
  </r>
  <r>
    <s v="INCREMENTAL"/>
    <s v="Media"/>
    <m/>
    <m/>
    <m/>
    <m/>
    <x v="9"/>
    <x v="3"/>
    <s v="Brazil"/>
    <x v="72"/>
    <n v="0"/>
  </r>
  <r>
    <s v="BASE"/>
    <s v="Price"/>
    <m/>
    <m/>
    <m/>
    <m/>
    <x v="10"/>
    <x v="0"/>
    <s v="Brazil"/>
    <x v="72"/>
    <n v="0"/>
  </r>
  <r>
    <s v="BASE"/>
    <s v="Price"/>
    <m/>
    <m/>
    <m/>
    <m/>
    <x v="10"/>
    <x v="1"/>
    <s v="Brazil"/>
    <x v="72"/>
    <n v="0"/>
  </r>
  <r>
    <s v="BASE"/>
    <s v="Price"/>
    <m/>
    <m/>
    <m/>
    <m/>
    <x v="10"/>
    <x v="2"/>
    <s v="Brazil"/>
    <x v="72"/>
    <n v="0"/>
  </r>
  <r>
    <s v="BASE"/>
    <s v="Price"/>
    <m/>
    <m/>
    <m/>
    <m/>
    <x v="10"/>
    <x v="3"/>
    <s v="Brazil"/>
    <x v="72"/>
    <n v="0"/>
  </r>
  <r>
    <s v="BASE"/>
    <s v="Price"/>
    <m/>
    <m/>
    <m/>
    <m/>
    <x v="11"/>
    <x v="0"/>
    <s v="Brazil"/>
    <x v="72"/>
    <n v="-1174.60514411132"/>
  </r>
  <r>
    <s v="BASE"/>
    <s v="Price"/>
    <m/>
    <m/>
    <m/>
    <m/>
    <x v="11"/>
    <x v="1"/>
    <s v="Brazil"/>
    <x v="72"/>
    <n v="0"/>
  </r>
  <r>
    <s v="BASE"/>
    <s v="Price"/>
    <m/>
    <m/>
    <m/>
    <m/>
    <x v="11"/>
    <x v="2"/>
    <s v="Brazil"/>
    <x v="72"/>
    <n v="0"/>
  </r>
  <r>
    <s v="BASE"/>
    <s v="Price"/>
    <m/>
    <m/>
    <m/>
    <m/>
    <x v="11"/>
    <x v="3"/>
    <s v="Brazil"/>
    <x v="72"/>
    <n v="-1327.9838352173999"/>
  </r>
  <r>
    <s v="BASE"/>
    <s v="BaseLine"/>
    <m/>
    <m/>
    <m/>
    <m/>
    <x v="12"/>
    <x v="0"/>
    <s v="Brazil"/>
    <x v="72"/>
    <n v="387.262041200304"/>
  </r>
  <r>
    <s v="BASE"/>
    <s v="BaseLine"/>
    <m/>
    <m/>
    <m/>
    <m/>
    <x v="12"/>
    <x v="1"/>
    <s v="Brazil"/>
    <x v="72"/>
    <n v="698.139675101796"/>
  </r>
  <r>
    <s v="BASE"/>
    <s v="BaseLine"/>
    <m/>
    <m/>
    <m/>
    <m/>
    <x v="12"/>
    <x v="2"/>
    <s v="Brazil"/>
    <x v="72"/>
    <n v="855.88372376807899"/>
  </r>
  <r>
    <s v="BASE"/>
    <s v="BaseLine"/>
    <m/>
    <m/>
    <m/>
    <m/>
    <x v="12"/>
    <x v="3"/>
    <s v="Brazil"/>
    <x v="72"/>
    <n v="22.669016003338999"/>
  </r>
  <r>
    <s v="INCREMENTAL"/>
    <s v="Media"/>
    <m/>
    <m/>
    <m/>
    <m/>
    <x v="13"/>
    <x v="0"/>
    <s v="Brazil"/>
    <x v="72"/>
    <n v="0"/>
  </r>
  <r>
    <s v="INCREMENTAL"/>
    <s v="Media"/>
    <m/>
    <m/>
    <m/>
    <m/>
    <x v="13"/>
    <x v="1"/>
    <s v="Brazil"/>
    <x v="72"/>
    <n v="0"/>
  </r>
  <r>
    <s v="INCREMENTAL"/>
    <s v="Media"/>
    <m/>
    <m/>
    <m/>
    <m/>
    <x v="13"/>
    <x v="2"/>
    <s v="Brazil"/>
    <x v="72"/>
    <n v="0"/>
  </r>
  <r>
    <s v="INCREMENTAL"/>
    <s v="Media"/>
    <m/>
    <m/>
    <m/>
    <m/>
    <x v="13"/>
    <x v="3"/>
    <s v="Brazil"/>
    <x v="72"/>
    <n v="0"/>
  </r>
  <r>
    <s v="INCREMENTAL"/>
    <s v="Media"/>
    <m/>
    <m/>
    <m/>
    <m/>
    <x v="14"/>
    <x v="0"/>
    <s v="Brazil"/>
    <x v="72"/>
    <n v="393.98022037528602"/>
  </r>
  <r>
    <s v="INCREMENTAL"/>
    <s v="Media"/>
    <m/>
    <m/>
    <m/>
    <m/>
    <x v="14"/>
    <x v="1"/>
    <s v="Brazil"/>
    <x v="72"/>
    <n v="490.47352492466899"/>
  </r>
  <r>
    <s v="INCREMENTAL"/>
    <s v="Media"/>
    <m/>
    <m/>
    <m/>
    <m/>
    <x v="14"/>
    <x v="2"/>
    <s v="Brazil"/>
    <x v="72"/>
    <n v="405.83583585135801"/>
  </r>
  <r>
    <s v="INCREMENTAL"/>
    <s v="Media"/>
    <m/>
    <m/>
    <m/>
    <m/>
    <x v="14"/>
    <x v="3"/>
    <s v="Brazil"/>
    <x v="72"/>
    <n v="291.56718921059098"/>
  </r>
  <r>
    <s v="INCREMENTAL"/>
    <s v="Media"/>
    <m/>
    <m/>
    <m/>
    <m/>
    <x v="15"/>
    <x v="0"/>
    <s v="Brazil"/>
    <x v="72"/>
    <n v="0"/>
  </r>
  <r>
    <s v="INCREMENTAL"/>
    <s v="Media"/>
    <m/>
    <m/>
    <m/>
    <m/>
    <x v="15"/>
    <x v="1"/>
    <s v="Brazil"/>
    <x v="72"/>
    <n v="0"/>
  </r>
  <r>
    <s v="INCREMENTAL"/>
    <s v="Media"/>
    <m/>
    <m/>
    <m/>
    <m/>
    <x v="15"/>
    <x v="2"/>
    <s v="Brazil"/>
    <x v="72"/>
    <n v="0"/>
  </r>
  <r>
    <s v="INCREMENTAL"/>
    <s v="Media"/>
    <m/>
    <m/>
    <m/>
    <m/>
    <x v="15"/>
    <x v="3"/>
    <s v="Brazil"/>
    <x v="72"/>
    <n v="0"/>
  </r>
  <r>
    <s v="INCREMENTAL"/>
    <s v="Media"/>
    <m/>
    <m/>
    <m/>
    <m/>
    <x v="16"/>
    <x v="0"/>
    <s v="Brazil"/>
    <x v="72"/>
    <n v="26.560464084327499"/>
  </r>
  <r>
    <s v="INCREMENTAL"/>
    <s v="Media"/>
    <m/>
    <m/>
    <m/>
    <m/>
    <x v="16"/>
    <x v="1"/>
    <s v="Brazil"/>
    <x v="72"/>
    <n v="20.839747877744902"/>
  </r>
  <r>
    <s v="INCREMENTAL"/>
    <s v="Media"/>
    <m/>
    <m/>
    <m/>
    <m/>
    <x v="16"/>
    <x v="2"/>
    <s v="Brazil"/>
    <x v="72"/>
    <n v="19.443000646218"/>
  </r>
  <r>
    <s v="INCREMENTAL"/>
    <s v="Media"/>
    <m/>
    <m/>
    <m/>
    <m/>
    <x v="16"/>
    <x v="3"/>
    <s v="Brazil"/>
    <x v="72"/>
    <n v="18.069266120631202"/>
  </r>
  <r>
    <s v="INCREMENTAL"/>
    <s v="Media"/>
    <m/>
    <m/>
    <m/>
    <m/>
    <x v="17"/>
    <x v="0"/>
    <s v="Brazil"/>
    <x v="72"/>
    <n v="0"/>
  </r>
  <r>
    <s v="INCREMENTAL"/>
    <s v="Media"/>
    <m/>
    <m/>
    <m/>
    <m/>
    <x v="17"/>
    <x v="1"/>
    <s v="Brazil"/>
    <x v="72"/>
    <n v="0"/>
  </r>
  <r>
    <s v="INCREMENTAL"/>
    <s v="Media"/>
    <m/>
    <m/>
    <m/>
    <m/>
    <x v="17"/>
    <x v="2"/>
    <s v="Brazil"/>
    <x v="72"/>
    <n v="0"/>
  </r>
  <r>
    <s v="INCREMENTAL"/>
    <s v="Media"/>
    <m/>
    <m/>
    <m/>
    <m/>
    <x v="17"/>
    <x v="3"/>
    <s v="Brazil"/>
    <x v="72"/>
    <n v="0"/>
  </r>
  <r>
    <s v="INCREMENTAL"/>
    <s v="Media"/>
    <m/>
    <m/>
    <m/>
    <m/>
    <x v="18"/>
    <x v="0"/>
    <s v="Brazil"/>
    <x v="72"/>
    <n v="2412.8758932395199"/>
  </r>
  <r>
    <s v="INCREMENTAL"/>
    <s v="Media"/>
    <m/>
    <m/>
    <m/>
    <m/>
    <x v="18"/>
    <x v="1"/>
    <s v="Brazil"/>
    <x v="72"/>
    <n v="1123.5337148382901"/>
  </r>
  <r>
    <s v="INCREMENTAL"/>
    <s v="Media"/>
    <m/>
    <m/>
    <m/>
    <m/>
    <x v="18"/>
    <x v="2"/>
    <s v="Brazil"/>
    <x v="72"/>
    <n v="858.49726713330006"/>
  </r>
  <r>
    <s v="INCREMENTAL"/>
    <s v="Media"/>
    <m/>
    <m/>
    <m/>
    <m/>
    <x v="18"/>
    <x v="3"/>
    <s v="Brazil"/>
    <x v="72"/>
    <n v="1309.8262521982799"/>
  </r>
  <r>
    <s v="INCREMENTAL"/>
    <s v="Media"/>
    <m/>
    <m/>
    <m/>
    <m/>
    <x v="19"/>
    <x v="0"/>
    <s v="Brazil"/>
    <x v="72"/>
    <n v="0"/>
  </r>
  <r>
    <s v="INCREMENTAL"/>
    <s v="Media"/>
    <m/>
    <m/>
    <m/>
    <m/>
    <x v="19"/>
    <x v="1"/>
    <s v="Brazil"/>
    <x v="72"/>
    <n v="0"/>
  </r>
  <r>
    <s v="INCREMENTAL"/>
    <s v="Media"/>
    <m/>
    <m/>
    <m/>
    <m/>
    <x v="19"/>
    <x v="2"/>
    <s v="Brazil"/>
    <x v="72"/>
    <n v="0"/>
  </r>
  <r>
    <s v="INCREMENTAL"/>
    <s v="Media"/>
    <m/>
    <m/>
    <m/>
    <m/>
    <x v="19"/>
    <x v="3"/>
    <s v="Brazil"/>
    <x v="72"/>
    <n v="0"/>
  </r>
  <r>
    <s v="INCREMENTAL"/>
    <s v="Media"/>
    <m/>
    <m/>
    <m/>
    <m/>
    <x v="20"/>
    <x v="0"/>
    <s v="Brazil"/>
    <x v="72"/>
    <n v="4.4671629863430802"/>
  </r>
  <r>
    <s v="INCREMENTAL"/>
    <s v="Media"/>
    <m/>
    <m/>
    <m/>
    <m/>
    <x v="20"/>
    <x v="1"/>
    <s v="Brazil"/>
    <x v="72"/>
    <n v="5.0957231237856"/>
  </r>
  <r>
    <s v="INCREMENTAL"/>
    <s v="Media"/>
    <m/>
    <m/>
    <m/>
    <m/>
    <x v="20"/>
    <x v="2"/>
    <s v="Brazil"/>
    <x v="72"/>
    <n v="4.7737782371214497"/>
  </r>
  <r>
    <s v="INCREMENTAL"/>
    <s v="Media"/>
    <m/>
    <m/>
    <m/>
    <m/>
    <x v="20"/>
    <x v="3"/>
    <s v="Brazil"/>
    <x v="72"/>
    <n v="4.70208541059709"/>
  </r>
  <r>
    <s v="INCREMENTAL"/>
    <s v="Media"/>
    <m/>
    <m/>
    <m/>
    <m/>
    <x v="21"/>
    <x v="0"/>
    <s v="Brazil"/>
    <x v="72"/>
    <n v="0"/>
  </r>
  <r>
    <s v="INCREMENTAL"/>
    <s v="Media"/>
    <m/>
    <m/>
    <m/>
    <m/>
    <x v="21"/>
    <x v="1"/>
    <s v="Brazil"/>
    <x v="72"/>
    <n v="0"/>
  </r>
  <r>
    <s v="INCREMENTAL"/>
    <s v="Media"/>
    <m/>
    <m/>
    <m/>
    <m/>
    <x v="21"/>
    <x v="2"/>
    <s v="Brazil"/>
    <x v="72"/>
    <n v="0"/>
  </r>
  <r>
    <s v="INCREMENTAL"/>
    <s v="Media"/>
    <m/>
    <m/>
    <m/>
    <m/>
    <x v="21"/>
    <x v="3"/>
    <s v="Brazil"/>
    <x v="72"/>
    <n v="0"/>
  </r>
  <r>
    <s v="INCREMENTAL"/>
    <s v="Media"/>
    <m/>
    <m/>
    <m/>
    <m/>
    <x v="22"/>
    <x v="0"/>
    <s v="Brazil"/>
    <x v="72"/>
    <n v="907.57276178592201"/>
  </r>
  <r>
    <s v="INCREMENTAL"/>
    <s v="Media"/>
    <m/>
    <m/>
    <m/>
    <m/>
    <x v="22"/>
    <x v="1"/>
    <s v="Brazil"/>
    <x v="72"/>
    <n v="344.17716644707298"/>
  </r>
  <r>
    <s v="INCREMENTAL"/>
    <s v="Media"/>
    <m/>
    <m/>
    <m/>
    <m/>
    <x v="22"/>
    <x v="2"/>
    <s v="Brazil"/>
    <x v="72"/>
    <n v="326.82222011294698"/>
  </r>
  <r>
    <s v="INCREMENTAL"/>
    <s v="Media"/>
    <m/>
    <m/>
    <m/>
    <m/>
    <x v="22"/>
    <x v="3"/>
    <s v="Brazil"/>
    <x v="72"/>
    <n v="491.95989846061201"/>
  </r>
  <r>
    <s v="INCREMENTAL"/>
    <s v="Media"/>
    <m/>
    <m/>
    <m/>
    <m/>
    <x v="23"/>
    <x v="0"/>
    <s v="Brazil"/>
    <x v="72"/>
    <n v="0"/>
  </r>
  <r>
    <s v="INCREMENTAL"/>
    <s v="Media"/>
    <m/>
    <m/>
    <m/>
    <m/>
    <x v="23"/>
    <x v="1"/>
    <s v="Brazil"/>
    <x v="72"/>
    <n v="7.5519062705914505E-2"/>
  </r>
  <r>
    <s v="INCREMENTAL"/>
    <s v="Media"/>
    <m/>
    <m/>
    <m/>
    <m/>
    <x v="23"/>
    <x v="2"/>
    <s v="Brazil"/>
    <x v="72"/>
    <n v="0"/>
  </r>
  <r>
    <s v="INCREMENTAL"/>
    <s v="Media"/>
    <m/>
    <m/>
    <m/>
    <m/>
    <x v="23"/>
    <x v="3"/>
    <s v="Brazil"/>
    <x v="72"/>
    <n v="0"/>
  </r>
  <r>
    <s v="INCREMENTAL"/>
    <s v="Media"/>
    <m/>
    <m/>
    <m/>
    <m/>
    <x v="24"/>
    <x v="0"/>
    <s v="Brazil"/>
    <x v="72"/>
    <n v="0"/>
  </r>
  <r>
    <s v="INCREMENTAL"/>
    <s v="Media"/>
    <m/>
    <m/>
    <m/>
    <m/>
    <x v="24"/>
    <x v="1"/>
    <s v="Brazil"/>
    <x v="72"/>
    <n v="5.0035194729887396"/>
  </r>
  <r>
    <s v="INCREMENTAL"/>
    <s v="Media"/>
    <m/>
    <m/>
    <m/>
    <m/>
    <x v="24"/>
    <x v="2"/>
    <s v="Brazil"/>
    <x v="72"/>
    <n v="0"/>
  </r>
  <r>
    <s v="INCREMENTAL"/>
    <s v="Media"/>
    <m/>
    <m/>
    <m/>
    <m/>
    <x v="24"/>
    <x v="3"/>
    <s v="Brazil"/>
    <x v="72"/>
    <n v="0"/>
  </r>
  <r>
    <s v="BASE"/>
    <s v="BaseLine"/>
    <m/>
    <m/>
    <m/>
    <m/>
    <x v="25"/>
    <x v="0"/>
    <s v="Brazil"/>
    <x v="72"/>
    <n v="0"/>
  </r>
  <r>
    <s v="BASE"/>
    <s v="BaseLine"/>
    <m/>
    <m/>
    <m/>
    <m/>
    <x v="25"/>
    <x v="1"/>
    <s v="Brazil"/>
    <x v="72"/>
    <n v="0"/>
  </r>
  <r>
    <s v="BASE"/>
    <s v="BaseLine"/>
    <m/>
    <m/>
    <m/>
    <m/>
    <x v="25"/>
    <x v="2"/>
    <s v="Brazil"/>
    <x v="72"/>
    <n v="0"/>
  </r>
  <r>
    <s v="BASE"/>
    <s v="BaseLine"/>
    <m/>
    <m/>
    <m/>
    <m/>
    <x v="25"/>
    <x v="3"/>
    <s v="Brazil"/>
    <x v="72"/>
    <n v="0"/>
  </r>
  <r>
    <s v="BASE"/>
    <s v="BaseLine"/>
    <m/>
    <m/>
    <m/>
    <m/>
    <x v="26"/>
    <x v="0"/>
    <s v="Brazil"/>
    <x v="72"/>
    <n v="0"/>
  </r>
  <r>
    <s v="BASE"/>
    <s v="BaseLine"/>
    <m/>
    <m/>
    <m/>
    <m/>
    <x v="26"/>
    <x v="1"/>
    <s v="Brazil"/>
    <x v="72"/>
    <n v="3295.4583486790102"/>
  </r>
  <r>
    <s v="BASE"/>
    <s v="BaseLine"/>
    <m/>
    <m/>
    <m/>
    <m/>
    <x v="26"/>
    <x v="2"/>
    <s v="Brazil"/>
    <x v="72"/>
    <n v="0"/>
  </r>
  <r>
    <s v="BASE"/>
    <s v="BaseLine"/>
    <m/>
    <m/>
    <m/>
    <m/>
    <x v="26"/>
    <x v="3"/>
    <s v="Brazil"/>
    <x v="72"/>
    <n v="0"/>
  </r>
  <r>
    <s v="INCREMENTAL"/>
    <s v="Media"/>
    <m/>
    <m/>
    <m/>
    <m/>
    <x v="27"/>
    <x v="0"/>
    <s v="Brazil"/>
    <x v="72"/>
    <n v="0"/>
  </r>
  <r>
    <s v="INCREMENTAL"/>
    <s v="Media"/>
    <m/>
    <m/>
    <m/>
    <m/>
    <x v="27"/>
    <x v="1"/>
    <s v="Brazil"/>
    <x v="72"/>
    <n v="408.34564701993901"/>
  </r>
  <r>
    <s v="INCREMENTAL"/>
    <s v="Media"/>
    <m/>
    <m/>
    <m/>
    <m/>
    <x v="27"/>
    <x v="2"/>
    <s v="Brazil"/>
    <x v="72"/>
    <n v="0"/>
  </r>
  <r>
    <s v="INCREMENTAL"/>
    <s v="Media"/>
    <m/>
    <m/>
    <m/>
    <m/>
    <x v="27"/>
    <x v="3"/>
    <s v="Brazil"/>
    <x v="72"/>
    <n v="0"/>
  </r>
  <r>
    <s v="INCREMENTAL"/>
    <s v="Media"/>
    <m/>
    <m/>
    <m/>
    <m/>
    <x v="28"/>
    <x v="0"/>
    <s v="Brazil"/>
    <x v="72"/>
    <n v="0"/>
  </r>
  <r>
    <s v="INCREMENTAL"/>
    <s v="Media"/>
    <m/>
    <m/>
    <m/>
    <m/>
    <x v="28"/>
    <x v="1"/>
    <s v="Brazil"/>
    <x v="72"/>
    <n v="0"/>
  </r>
  <r>
    <s v="INCREMENTAL"/>
    <s v="Media"/>
    <m/>
    <m/>
    <m/>
    <m/>
    <x v="28"/>
    <x v="2"/>
    <s v="Brazil"/>
    <x v="72"/>
    <n v="0"/>
  </r>
  <r>
    <s v="INCREMENTAL"/>
    <s v="Media"/>
    <m/>
    <m/>
    <m/>
    <m/>
    <x v="28"/>
    <x v="3"/>
    <s v="Brazil"/>
    <x v="72"/>
    <n v="0"/>
  </r>
  <r>
    <s v="BASE"/>
    <s v="BaseLine"/>
    <m/>
    <m/>
    <m/>
    <m/>
    <x v="29"/>
    <x v="0"/>
    <s v="Brazil"/>
    <x v="72"/>
    <n v="0"/>
  </r>
  <r>
    <s v="BASE"/>
    <s v="BaseLine"/>
    <m/>
    <m/>
    <m/>
    <m/>
    <x v="29"/>
    <x v="1"/>
    <s v="Brazil"/>
    <x v="72"/>
    <n v="1270.8494468326201"/>
  </r>
  <r>
    <s v="BASE"/>
    <s v="BaseLine"/>
    <m/>
    <m/>
    <m/>
    <m/>
    <x v="29"/>
    <x v="2"/>
    <s v="Brazil"/>
    <x v="72"/>
    <n v="0"/>
  </r>
  <r>
    <s v="BASE"/>
    <s v="BaseLine"/>
    <m/>
    <m/>
    <m/>
    <m/>
    <x v="29"/>
    <x v="3"/>
    <s v="Brazil"/>
    <x v="72"/>
    <n v="0"/>
  </r>
  <r>
    <s v="BASE"/>
    <s v="BaseLine"/>
    <m/>
    <m/>
    <m/>
    <m/>
    <x v="30"/>
    <x v="0"/>
    <s v="Brazil"/>
    <x v="72"/>
    <n v="0"/>
  </r>
  <r>
    <s v="BASE"/>
    <s v="BaseLine"/>
    <m/>
    <m/>
    <m/>
    <m/>
    <x v="30"/>
    <x v="1"/>
    <s v="Brazil"/>
    <x v="72"/>
    <n v="820.60587045682098"/>
  </r>
  <r>
    <s v="BASE"/>
    <s v="BaseLine"/>
    <m/>
    <m/>
    <m/>
    <m/>
    <x v="30"/>
    <x v="2"/>
    <s v="Brazil"/>
    <x v="72"/>
    <n v="0"/>
  </r>
  <r>
    <s v="BASE"/>
    <s v="BaseLine"/>
    <m/>
    <m/>
    <m/>
    <m/>
    <x v="30"/>
    <x v="3"/>
    <s v="Brazil"/>
    <x v="72"/>
    <n v="0"/>
  </r>
  <r>
    <s v="INCREMENTAL"/>
    <s v="Media"/>
    <m/>
    <m/>
    <m/>
    <m/>
    <x v="31"/>
    <x v="0"/>
    <s v="Brazil"/>
    <x v="72"/>
    <n v="0"/>
  </r>
  <r>
    <s v="INCREMENTAL"/>
    <s v="Media"/>
    <m/>
    <m/>
    <m/>
    <m/>
    <x v="31"/>
    <x v="1"/>
    <s v="Brazil"/>
    <x v="72"/>
    <n v="0"/>
  </r>
  <r>
    <s v="INCREMENTAL"/>
    <s v="Media"/>
    <m/>
    <m/>
    <m/>
    <m/>
    <x v="31"/>
    <x v="2"/>
    <s v="Brazil"/>
    <x v="72"/>
    <n v="0"/>
  </r>
  <r>
    <s v="INCREMENTAL"/>
    <s v="Media"/>
    <m/>
    <m/>
    <m/>
    <m/>
    <x v="31"/>
    <x v="3"/>
    <s v="Brazil"/>
    <x v="72"/>
    <n v="0"/>
  </r>
  <r>
    <m/>
    <m/>
    <m/>
    <m/>
    <m/>
    <m/>
    <x v="32"/>
    <x v="0"/>
    <s v="Brazil"/>
    <x v="72"/>
    <n v="1288.8368238743701"/>
  </r>
  <r>
    <m/>
    <m/>
    <m/>
    <m/>
    <m/>
    <m/>
    <x v="32"/>
    <x v="1"/>
    <s v="Brazil"/>
    <x v="72"/>
    <n v="943.82215052234096"/>
  </r>
  <r>
    <m/>
    <m/>
    <m/>
    <m/>
    <m/>
    <m/>
    <x v="32"/>
    <x v="2"/>
    <s v="Brazil"/>
    <x v="72"/>
    <n v="1761.1350863528301"/>
  </r>
  <r>
    <m/>
    <m/>
    <m/>
    <m/>
    <m/>
    <m/>
    <x v="32"/>
    <x v="3"/>
    <s v="Brazil"/>
    <x v="72"/>
    <n v="932.29799996955103"/>
  </r>
  <r>
    <s v="BASE"/>
    <s v="BaseLine"/>
    <m/>
    <m/>
    <m/>
    <m/>
    <x v="33"/>
    <x v="0"/>
    <s v="Brazil"/>
    <x v="72"/>
    <n v="-164.200080335107"/>
  </r>
  <r>
    <s v="BASE"/>
    <s v="BaseLine"/>
    <m/>
    <m/>
    <m/>
    <m/>
    <x v="33"/>
    <x v="1"/>
    <s v="Brazil"/>
    <x v="72"/>
    <n v="-446.97368979685501"/>
  </r>
  <r>
    <s v="BASE"/>
    <s v="BaseLine"/>
    <m/>
    <m/>
    <m/>
    <m/>
    <x v="33"/>
    <x v="2"/>
    <s v="Brazil"/>
    <x v="72"/>
    <n v="-223.14791448370701"/>
  </r>
  <r>
    <s v="BASE"/>
    <s v="BaseLine"/>
    <m/>
    <m/>
    <m/>
    <m/>
    <x v="33"/>
    <x v="3"/>
    <s v="Brazil"/>
    <x v="72"/>
    <n v="-139.375511093992"/>
  </r>
  <r>
    <s v="BASE"/>
    <s v="BaseLine"/>
    <m/>
    <m/>
    <m/>
    <m/>
    <x v="34"/>
    <x v="0"/>
    <s v="Brazil"/>
    <x v="72"/>
    <n v="0"/>
  </r>
  <r>
    <s v="BASE"/>
    <s v="BaseLine"/>
    <m/>
    <m/>
    <m/>
    <m/>
    <x v="34"/>
    <x v="1"/>
    <s v="Brazil"/>
    <x v="72"/>
    <n v="0"/>
  </r>
  <r>
    <s v="BASE"/>
    <s v="BaseLine"/>
    <m/>
    <m/>
    <m/>
    <m/>
    <x v="34"/>
    <x v="2"/>
    <s v="Brazil"/>
    <x v="72"/>
    <n v="0"/>
  </r>
  <r>
    <s v="BASE"/>
    <s v="BaseLine"/>
    <m/>
    <m/>
    <m/>
    <m/>
    <x v="34"/>
    <x v="3"/>
    <s v="Brazil"/>
    <x v="72"/>
    <n v="0"/>
  </r>
  <r>
    <s v="BASE"/>
    <s v="BaseLine"/>
    <s v="NY"/>
    <m/>
    <m/>
    <m/>
    <x v="35"/>
    <x v="0"/>
    <s v="Brazil"/>
    <x v="72"/>
    <n v="0"/>
  </r>
  <r>
    <s v="BASE"/>
    <s v="BaseLine"/>
    <s v="NY"/>
    <m/>
    <m/>
    <m/>
    <x v="35"/>
    <x v="1"/>
    <s v="Brazil"/>
    <x v="72"/>
    <n v="0"/>
  </r>
  <r>
    <s v="BASE"/>
    <s v="BaseLine"/>
    <s v="NY"/>
    <m/>
    <m/>
    <m/>
    <x v="35"/>
    <x v="2"/>
    <s v="Brazil"/>
    <x v="72"/>
    <n v="0"/>
  </r>
  <r>
    <s v="BASE"/>
    <s v="BaseLine"/>
    <s v="NY"/>
    <m/>
    <m/>
    <m/>
    <x v="35"/>
    <x v="3"/>
    <s v="Brazil"/>
    <x v="72"/>
    <n v="0"/>
  </r>
  <r>
    <s v="BASE"/>
    <s v="BaseLine"/>
    <s v="PL_Dummy"/>
    <m/>
    <m/>
    <m/>
    <x v="36"/>
    <x v="0"/>
    <s v="Brazil"/>
    <x v="72"/>
    <n v="0"/>
  </r>
  <r>
    <s v="BASE"/>
    <s v="BaseLine"/>
    <s v="PL_Dummy"/>
    <m/>
    <m/>
    <m/>
    <x v="36"/>
    <x v="1"/>
    <s v="Brazil"/>
    <x v="72"/>
    <n v="0"/>
  </r>
  <r>
    <s v="BASE"/>
    <s v="BaseLine"/>
    <s v="PL_Dummy"/>
    <m/>
    <m/>
    <m/>
    <x v="36"/>
    <x v="2"/>
    <s v="Brazil"/>
    <x v="72"/>
    <n v="0"/>
  </r>
  <r>
    <s v="BASE"/>
    <s v="BaseLine"/>
    <s v="PL_Dummy"/>
    <m/>
    <m/>
    <m/>
    <x v="36"/>
    <x v="3"/>
    <s v="Brazil"/>
    <x v="72"/>
    <n v="0"/>
  </r>
  <r>
    <s v="BASE"/>
    <s v="BaseLine"/>
    <s v="PL_Dummy"/>
    <m/>
    <m/>
    <m/>
    <x v="37"/>
    <x v="0"/>
    <s v="Brazil"/>
    <x v="72"/>
    <n v="0"/>
  </r>
  <r>
    <s v="BASE"/>
    <s v="BaseLine"/>
    <s v="PL_Dummy"/>
    <m/>
    <m/>
    <m/>
    <x v="37"/>
    <x v="1"/>
    <s v="Brazil"/>
    <x v="72"/>
    <n v="0"/>
  </r>
  <r>
    <s v="BASE"/>
    <s v="BaseLine"/>
    <s v="PL_Dummy"/>
    <m/>
    <m/>
    <m/>
    <x v="37"/>
    <x v="2"/>
    <s v="Brazil"/>
    <x v="72"/>
    <n v="0"/>
  </r>
  <r>
    <s v="BASE"/>
    <s v="BaseLine"/>
    <s v="PL_Dummy"/>
    <m/>
    <m/>
    <m/>
    <x v="37"/>
    <x v="3"/>
    <s v="Brazil"/>
    <x v="72"/>
    <n v="0"/>
  </r>
  <r>
    <s v="BASE"/>
    <s v="BaseLine"/>
    <m/>
    <m/>
    <m/>
    <m/>
    <x v="38"/>
    <x v="0"/>
    <s v="Brazil"/>
    <x v="72"/>
    <n v="0"/>
  </r>
  <r>
    <s v="BASE"/>
    <s v="BaseLine"/>
    <m/>
    <m/>
    <m/>
    <m/>
    <x v="38"/>
    <x v="1"/>
    <s v="Brazil"/>
    <x v="72"/>
    <n v="0"/>
  </r>
  <r>
    <s v="BASE"/>
    <s v="BaseLine"/>
    <m/>
    <m/>
    <m/>
    <m/>
    <x v="38"/>
    <x v="2"/>
    <s v="Brazil"/>
    <x v="72"/>
    <n v="0"/>
  </r>
  <r>
    <s v="BASE"/>
    <s v="BaseLine"/>
    <m/>
    <m/>
    <m/>
    <m/>
    <x v="38"/>
    <x v="3"/>
    <s v="Brazil"/>
    <x v="72"/>
    <n v="0"/>
  </r>
  <r>
    <s v="BASE"/>
    <s v="BaseLine"/>
    <m/>
    <m/>
    <m/>
    <m/>
    <x v="39"/>
    <x v="0"/>
    <s v="Brazil"/>
    <x v="72"/>
    <n v="0"/>
  </r>
  <r>
    <s v="BASE"/>
    <s v="BaseLine"/>
    <m/>
    <m/>
    <m/>
    <m/>
    <x v="39"/>
    <x v="1"/>
    <s v="Brazil"/>
    <x v="72"/>
    <n v="0"/>
  </r>
  <r>
    <s v="BASE"/>
    <s v="BaseLine"/>
    <m/>
    <m/>
    <m/>
    <m/>
    <x v="39"/>
    <x v="2"/>
    <s v="Brazil"/>
    <x v="72"/>
    <n v="0"/>
  </r>
  <r>
    <s v="BASE"/>
    <s v="BaseLine"/>
    <m/>
    <m/>
    <m/>
    <m/>
    <x v="39"/>
    <x v="3"/>
    <s v="Brazil"/>
    <x v="72"/>
    <n v="0"/>
  </r>
  <r>
    <s v="BASE"/>
    <s v="BaseLine"/>
    <s v="PL_Dummy"/>
    <m/>
    <m/>
    <m/>
    <x v="40"/>
    <x v="0"/>
    <s v="Brazil"/>
    <x v="72"/>
    <n v="0"/>
  </r>
  <r>
    <s v="BASE"/>
    <s v="BaseLine"/>
    <s v="PL_Dummy"/>
    <m/>
    <m/>
    <m/>
    <x v="40"/>
    <x v="1"/>
    <s v="Brazil"/>
    <x v="72"/>
    <n v="0"/>
  </r>
  <r>
    <s v="BASE"/>
    <s v="BaseLine"/>
    <s v="PL_Dummy"/>
    <m/>
    <m/>
    <m/>
    <x v="40"/>
    <x v="2"/>
    <s v="Brazil"/>
    <x v="72"/>
    <n v="0"/>
  </r>
  <r>
    <s v="BASE"/>
    <s v="BaseLine"/>
    <s v="PL_Dummy"/>
    <m/>
    <m/>
    <m/>
    <x v="40"/>
    <x v="3"/>
    <s v="Brazil"/>
    <x v="72"/>
    <n v="0"/>
  </r>
  <r>
    <s v="BASE"/>
    <s v="BaseLine"/>
    <m/>
    <m/>
    <m/>
    <m/>
    <x v="41"/>
    <x v="0"/>
    <s v="Brazil"/>
    <x v="72"/>
    <n v="0"/>
  </r>
  <r>
    <s v="BASE"/>
    <s v="BaseLine"/>
    <m/>
    <m/>
    <m/>
    <m/>
    <x v="41"/>
    <x v="1"/>
    <s v="Brazil"/>
    <x v="72"/>
    <n v="0"/>
  </r>
  <r>
    <s v="BASE"/>
    <s v="BaseLine"/>
    <m/>
    <m/>
    <m/>
    <m/>
    <x v="41"/>
    <x v="2"/>
    <s v="Brazil"/>
    <x v="72"/>
    <n v="2786.6579395570898"/>
  </r>
  <r>
    <s v="BASE"/>
    <s v="BaseLine"/>
    <m/>
    <m/>
    <m/>
    <m/>
    <x v="41"/>
    <x v="3"/>
    <s v="Brazil"/>
    <x v="72"/>
    <n v="0"/>
  </r>
  <r>
    <s v="BASE"/>
    <s v="BaseLine"/>
    <m/>
    <m/>
    <m/>
    <m/>
    <x v="42"/>
    <x v="0"/>
    <s v="Brazil"/>
    <x v="72"/>
    <n v="0"/>
  </r>
  <r>
    <s v="BASE"/>
    <s v="BaseLine"/>
    <m/>
    <m/>
    <m/>
    <m/>
    <x v="42"/>
    <x v="1"/>
    <s v="Brazil"/>
    <x v="72"/>
    <n v="0"/>
  </r>
  <r>
    <s v="BASE"/>
    <s v="BaseLine"/>
    <m/>
    <m/>
    <m/>
    <m/>
    <x v="42"/>
    <x v="2"/>
    <s v="Brazil"/>
    <x v="72"/>
    <n v="0"/>
  </r>
  <r>
    <s v="BASE"/>
    <s v="BaseLine"/>
    <m/>
    <m/>
    <m/>
    <m/>
    <x v="42"/>
    <x v="3"/>
    <s v="Brazil"/>
    <x v="72"/>
    <n v="0"/>
  </r>
  <r>
    <s v="BASE"/>
    <s v="BaseLine"/>
    <m/>
    <m/>
    <m/>
    <m/>
    <x v="43"/>
    <x v="0"/>
    <s v="Brazil"/>
    <x v="72"/>
    <n v="0"/>
  </r>
  <r>
    <s v="BASE"/>
    <s v="BaseLine"/>
    <m/>
    <m/>
    <m/>
    <m/>
    <x v="43"/>
    <x v="1"/>
    <s v="Brazil"/>
    <x v="72"/>
    <n v="0"/>
  </r>
  <r>
    <s v="BASE"/>
    <s v="BaseLine"/>
    <m/>
    <m/>
    <m/>
    <m/>
    <x v="43"/>
    <x v="2"/>
    <s v="Brazil"/>
    <x v="72"/>
    <n v="4026.5676451350701"/>
  </r>
  <r>
    <s v="BASE"/>
    <s v="BaseLine"/>
    <m/>
    <m/>
    <m/>
    <m/>
    <x v="43"/>
    <x v="3"/>
    <s v="Brazil"/>
    <x v="72"/>
    <n v="0"/>
  </r>
  <r>
    <s v="INCREMENTAL"/>
    <s v="Media"/>
    <m/>
    <m/>
    <m/>
    <m/>
    <x v="44"/>
    <x v="0"/>
    <s v="Brazil"/>
    <x v="72"/>
    <n v="0"/>
  </r>
  <r>
    <s v="INCREMENTAL"/>
    <s v="Media"/>
    <m/>
    <m/>
    <m/>
    <m/>
    <x v="44"/>
    <x v="1"/>
    <s v="Brazil"/>
    <x v="72"/>
    <n v="0"/>
  </r>
  <r>
    <s v="INCREMENTAL"/>
    <s v="Media"/>
    <m/>
    <m/>
    <m/>
    <m/>
    <x v="44"/>
    <x v="2"/>
    <s v="Brazil"/>
    <x v="72"/>
    <n v="0"/>
  </r>
  <r>
    <s v="INCREMENTAL"/>
    <s v="Media"/>
    <m/>
    <m/>
    <m/>
    <m/>
    <x v="44"/>
    <x v="3"/>
    <s v="Brazil"/>
    <x v="72"/>
    <n v="0"/>
  </r>
  <r>
    <s v="INCREMENTAL"/>
    <s v="Media"/>
    <m/>
    <m/>
    <m/>
    <m/>
    <x v="45"/>
    <x v="0"/>
    <s v="Brazil"/>
    <x v="72"/>
    <n v="0"/>
  </r>
  <r>
    <s v="INCREMENTAL"/>
    <s v="Media"/>
    <m/>
    <m/>
    <m/>
    <m/>
    <x v="45"/>
    <x v="1"/>
    <s v="Brazil"/>
    <x v="72"/>
    <n v="0"/>
  </r>
  <r>
    <s v="INCREMENTAL"/>
    <s v="Media"/>
    <m/>
    <m/>
    <m/>
    <m/>
    <x v="45"/>
    <x v="2"/>
    <s v="Brazil"/>
    <x v="72"/>
    <n v="0"/>
  </r>
  <r>
    <s v="INCREMENTAL"/>
    <s v="Media"/>
    <m/>
    <m/>
    <m/>
    <m/>
    <x v="45"/>
    <x v="3"/>
    <s v="Brazil"/>
    <x v="72"/>
    <n v="0"/>
  </r>
  <r>
    <s v="BASE"/>
    <s v="BaseLine"/>
    <m/>
    <m/>
    <m/>
    <m/>
    <x v="46"/>
    <x v="0"/>
    <s v="Brazil"/>
    <x v="72"/>
    <n v="0"/>
  </r>
  <r>
    <s v="BASE"/>
    <s v="BaseLine"/>
    <m/>
    <m/>
    <m/>
    <m/>
    <x v="46"/>
    <x v="1"/>
    <s v="Brazil"/>
    <x v="72"/>
    <n v="0"/>
  </r>
  <r>
    <s v="BASE"/>
    <s v="BaseLine"/>
    <m/>
    <m/>
    <m/>
    <m/>
    <x v="46"/>
    <x v="2"/>
    <s v="Brazil"/>
    <x v="72"/>
    <n v="0"/>
  </r>
  <r>
    <s v="BASE"/>
    <s v="BaseLine"/>
    <m/>
    <m/>
    <m/>
    <m/>
    <x v="46"/>
    <x v="3"/>
    <s v="Brazil"/>
    <x v="72"/>
    <n v="0"/>
  </r>
  <r>
    <s v="INCREMENTAL"/>
    <s v="Media"/>
    <m/>
    <m/>
    <m/>
    <m/>
    <x v="47"/>
    <x v="0"/>
    <s v="Brazil"/>
    <x v="72"/>
    <n v="0"/>
  </r>
  <r>
    <s v="INCREMENTAL"/>
    <s v="Media"/>
    <m/>
    <m/>
    <m/>
    <m/>
    <x v="47"/>
    <x v="1"/>
    <s v="Brazil"/>
    <x v="72"/>
    <n v="0"/>
  </r>
  <r>
    <s v="INCREMENTAL"/>
    <s v="Media"/>
    <m/>
    <m/>
    <m/>
    <m/>
    <x v="47"/>
    <x v="2"/>
    <s v="Brazil"/>
    <x v="72"/>
    <n v="0"/>
  </r>
  <r>
    <s v="INCREMENTAL"/>
    <s v="Media"/>
    <m/>
    <m/>
    <m/>
    <m/>
    <x v="47"/>
    <x v="3"/>
    <s v="Brazil"/>
    <x v="72"/>
    <n v="0"/>
  </r>
  <r>
    <s v="INCREMENTAL"/>
    <s v="Media"/>
    <m/>
    <m/>
    <m/>
    <m/>
    <x v="48"/>
    <x v="0"/>
    <s v="Brazil"/>
    <x v="72"/>
    <n v="0"/>
  </r>
  <r>
    <s v="INCREMENTAL"/>
    <s v="Media"/>
    <m/>
    <m/>
    <m/>
    <m/>
    <x v="48"/>
    <x v="1"/>
    <s v="Brazil"/>
    <x v="72"/>
    <n v="0"/>
  </r>
  <r>
    <s v="INCREMENTAL"/>
    <s v="Media"/>
    <m/>
    <m/>
    <m/>
    <m/>
    <x v="48"/>
    <x v="2"/>
    <s v="Brazil"/>
    <x v="72"/>
    <n v="0"/>
  </r>
  <r>
    <s v="INCREMENTAL"/>
    <s v="Media"/>
    <m/>
    <m/>
    <m/>
    <m/>
    <x v="48"/>
    <x v="3"/>
    <s v="Brazil"/>
    <x v="72"/>
    <n v="9.2265655041741397"/>
  </r>
  <r>
    <s v="INCREMENTAL"/>
    <s v="Media"/>
    <m/>
    <m/>
    <m/>
    <m/>
    <x v="49"/>
    <x v="0"/>
    <s v="Brazil"/>
    <x v="72"/>
    <n v="0"/>
  </r>
  <r>
    <s v="INCREMENTAL"/>
    <s v="Media"/>
    <m/>
    <m/>
    <m/>
    <m/>
    <x v="49"/>
    <x v="1"/>
    <s v="Brazil"/>
    <x v="72"/>
    <n v="0"/>
  </r>
  <r>
    <s v="INCREMENTAL"/>
    <s v="Media"/>
    <m/>
    <m/>
    <m/>
    <m/>
    <x v="49"/>
    <x v="2"/>
    <s v="Brazil"/>
    <x v="72"/>
    <n v="0"/>
  </r>
  <r>
    <s v="INCREMENTAL"/>
    <s v="Media"/>
    <m/>
    <m/>
    <m/>
    <m/>
    <x v="49"/>
    <x v="3"/>
    <s v="Brazil"/>
    <x v="72"/>
    <n v="0"/>
  </r>
  <r>
    <s v="BASE"/>
    <s v="BaseLine"/>
    <m/>
    <m/>
    <m/>
    <m/>
    <x v="50"/>
    <x v="0"/>
    <s v="Brazil"/>
    <x v="72"/>
    <n v="0"/>
  </r>
  <r>
    <s v="BASE"/>
    <s v="BaseLine"/>
    <m/>
    <m/>
    <m/>
    <m/>
    <x v="50"/>
    <x v="1"/>
    <s v="Brazil"/>
    <x v="72"/>
    <n v="0"/>
  </r>
  <r>
    <s v="BASE"/>
    <s v="BaseLine"/>
    <m/>
    <m/>
    <m/>
    <m/>
    <x v="50"/>
    <x v="2"/>
    <s v="Brazil"/>
    <x v="72"/>
    <n v="0"/>
  </r>
  <r>
    <s v="BASE"/>
    <s v="BaseLine"/>
    <m/>
    <m/>
    <m/>
    <m/>
    <x v="50"/>
    <x v="3"/>
    <s v="Brazil"/>
    <x v="72"/>
    <n v="243.30605674012699"/>
  </r>
  <r>
    <s v="BASE"/>
    <s v="BaseLine"/>
    <m/>
    <m/>
    <m/>
    <m/>
    <x v="51"/>
    <x v="0"/>
    <s v="Brazil"/>
    <x v="72"/>
    <n v="0"/>
  </r>
  <r>
    <s v="BASE"/>
    <s v="BaseLine"/>
    <m/>
    <m/>
    <m/>
    <m/>
    <x v="51"/>
    <x v="1"/>
    <s v="Brazil"/>
    <x v="72"/>
    <n v="0"/>
  </r>
  <r>
    <s v="BASE"/>
    <s v="BaseLine"/>
    <m/>
    <m/>
    <m/>
    <m/>
    <x v="51"/>
    <x v="2"/>
    <s v="Brazil"/>
    <x v="72"/>
    <n v="0"/>
  </r>
  <r>
    <s v="BASE"/>
    <s v="BaseLine"/>
    <m/>
    <m/>
    <m/>
    <m/>
    <x v="51"/>
    <x v="3"/>
    <s v="Brazil"/>
    <x v="72"/>
    <n v="4866.3475922083499"/>
  </r>
  <r>
    <s v="INCREMENTAL"/>
    <s v="Media"/>
    <m/>
    <m/>
    <m/>
    <m/>
    <x v="52"/>
    <x v="0"/>
    <s v="Brazil"/>
    <x v="72"/>
    <n v="0"/>
  </r>
  <r>
    <s v="INCREMENTAL"/>
    <s v="Media"/>
    <m/>
    <m/>
    <m/>
    <m/>
    <x v="52"/>
    <x v="1"/>
    <s v="Brazil"/>
    <x v="72"/>
    <n v="0"/>
  </r>
  <r>
    <s v="INCREMENTAL"/>
    <s v="Media"/>
    <m/>
    <m/>
    <m/>
    <m/>
    <x v="52"/>
    <x v="2"/>
    <s v="Brazil"/>
    <x v="72"/>
    <n v="0"/>
  </r>
  <r>
    <s v="INCREMENTAL"/>
    <s v="Media"/>
    <m/>
    <m/>
    <m/>
    <m/>
    <x v="52"/>
    <x v="3"/>
    <s v="Brazil"/>
    <x v="72"/>
    <n v="0"/>
  </r>
  <r>
    <s v="BASE"/>
    <s v="BaseLine"/>
    <m/>
    <m/>
    <m/>
    <m/>
    <x v="53"/>
    <x v="0"/>
    <s v="Brazil"/>
    <x v="72"/>
    <n v="-187.06838073729099"/>
  </r>
  <r>
    <s v="BASE"/>
    <s v="BaseLine"/>
    <m/>
    <m/>
    <m/>
    <m/>
    <x v="53"/>
    <x v="1"/>
    <s v="Brazil"/>
    <x v="72"/>
    <n v="-136.99118315959399"/>
  </r>
  <r>
    <s v="BASE"/>
    <s v="BaseLine"/>
    <m/>
    <m/>
    <m/>
    <m/>
    <x v="53"/>
    <x v="2"/>
    <s v="Brazil"/>
    <x v="72"/>
    <n v="-255.62017065378899"/>
  </r>
  <r>
    <s v="BASE"/>
    <s v="BaseLine"/>
    <m/>
    <m/>
    <m/>
    <m/>
    <x v="53"/>
    <x v="3"/>
    <s v="Brazil"/>
    <x v="72"/>
    <n v="-135.318508897539"/>
  </r>
  <r>
    <s v="BASE"/>
    <s v="BaseLine"/>
    <m/>
    <m/>
    <m/>
    <m/>
    <x v="54"/>
    <x v="0"/>
    <s v="Brazil"/>
    <x v="72"/>
    <n v="-530.31433235234999"/>
  </r>
  <r>
    <s v="BASE"/>
    <s v="BaseLine"/>
    <m/>
    <m/>
    <m/>
    <m/>
    <x v="54"/>
    <x v="1"/>
    <s v="Brazil"/>
    <x v="72"/>
    <n v="-2647.0075249207398"/>
  </r>
  <r>
    <s v="BASE"/>
    <s v="BaseLine"/>
    <m/>
    <m/>
    <m/>
    <m/>
    <x v="54"/>
    <x v="2"/>
    <s v="Brazil"/>
    <x v="72"/>
    <n v="-2872.8736117844001"/>
  </r>
  <r>
    <s v="BASE"/>
    <s v="BaseLine"/>
    <m/>
    <m/>
    <m/>
    <m/>
    <x v="54"/>
    <x v="3"/>
    <s v="Brazil"/>
    <x v="72"/>
    <n v="-512.11965805305204"/>
  </r>
  <r>
    <s v="INCREMENTAL"/>
    <s v="Media"/>
    <m/>
    <m/>
    <m/>
    <m/>
    <x v="0"/>
    <x v="0"/>
    <s v="Brazil"/>
    <x v="73"/>
    <n v="0"/>
  </r>
  <r>
    <s v="INCREMENTAL"/>
    <s v="Media"/>
    <m/>
    <m/>
    <m/>
    <m/>
    <x v="0"/>
    <x v="1"/>
    <s v="Brazil"/>
    <x v="73"/>
    <n v="0"/>
  </r>
  <r>
    <s v="INCREMENTAL"/>
    <s v="Media"/>
    <m/>
    <m/>
    <m/>
    <m/>
    <x v="0"/>
    <x v="2"/>
    <s v="Brazil"/>
    <x v="73"/>
    <n v="0"/>
  </r>
  <r>
    <s v="INCREMENTAL"/>
    <s v="Media"/>
    <m/>
    <m/>
    <m/>
    <m/>
    <x v="0"/>
    <x v="3"/>
    <s v="Brazil"/>
    <x v="73"/>
    <n v="0"/>
  </r>
  <r>
    <s v="INCREMENTAL"/>
    <s v="Media"/>
    <m/>
    <m/>
    <m/>
    <m/>
    <x v="1"/>
    <x v="0"/>
    <s v="Brazil"/>
    <x v="73"/>
    <n v="16.698539944510699"/>
  </r>
  <r>
    <s v="INCREMENTAL"/>
    <s v="Media"/>
    <m/>
    <m/>
    <m/>
    <m/>
    <x v="1"/>
    <x v="1"/>
    <s v="Brazil"/>
    <x v="73"/>
    <n v="0"/>
  </r>
  <r>
    <s v="INCREMENTAL"/>
    <s v="Media"/>
    <m/>
    <m/>
    <m/>
    <m/>
    <x v="1"/>
    <x v="2"/>
    <s v="Brazil"/>
    <x v="73"/>
    <n v="0"/>
  </r>
  <r>
    <s v="INCREMENTAL"/>
    <s v="Media"/>
    <m/>
    <m/>
    <m/>
    <m/>
    <x v="1"/>
    <x v="3"/>
    <s v="Brazil"/>
    <x v="73"/>
    <n v="0"/>
  </r>
  <r>
    <s v="INCREMENTAL"/>
    <s v="Media"/>
    <m/>
    <m/>
    <m/>
    <m/>
    <x v="2"/>
    <x v="0"/>
    <s v="Brazil"/>
    <x v="73"/>
    <n v="2.3005957325504802"/>
  </r>
  <r>
    <s v="INCREMENTAL"/>
    <s v="Media"/>
    <m/>
    <m/>
    <m/>
    <m/>
    <x v="2"/>
    <x v="1"/>
    <s v="Brazil"/>
    <x v="73"/>
    <n v="0"/>
  </r>
  <r>
    <s v="INCREMENTAL"/>
    <s v="Media"/>
    <m/>
    <m/>
    <m/>
    <m/>
    <x v="2"/>
    <x v="2"/>
    <s v="Brazil"/>
    <x v="73"/>
    <n v="0"/>
  </r>
  <r>
    <s v="INCREMENTAL"/>
    <s v="Media"/>
    <m/>
    <m/>
    <m/>
    <m/>
    <x v="2"/>
    <x v="3"/>
    <s v="Brazil"/>
    <x v="73"/>
    <n v="0"/>
  </r>
  <r>
    <s v="BASE"/>
    <s v="BaseLine"/>
    <m/>
    <m/>
    <m/>
    <m/>
    <x v="3"/>
    <x v="0"/>
    <s v="Brazil"/>
    <x v="73"/>
    <n v="0"/>
  </r>
  <r>
    <s v="BASE"/>
    <s v="BaseLine"/>
    <m/>
    <m/>
    <m/>
    <m/>
    <x v="3"/>
    <x v="1"/>
    <s v="Brazil"/>
    <x v="73"/>
    <n v="0"/>
  </r>
  <r>
    <s v="BASE"/>
    <s v="BaseLine"/>
    <m/>
    <m/>
    <m/>
    <m/>
    <x v="3"/>
    <x v="2"/>
    <s v="Brazil"/>
    <x v="73"/>
    <n v="0"/>
  </r>
  <r>
    <s v="BASE"/>
    <s v="BaseLine"/>
    <m/>
    <m/>
    <m/>
    <m/>
    <x v="3"/>
    <x v="3"/>
    <s v="Brazil"/>
    <x v="73"/>
    <n v="0"/>
  </r>
  <r>
    <s v="BASE"/>
    <s v="BaseLine"/>
    <m/>
    <m/>
    <m/>
    <m/>
    <x v="4"/>
    <x v="0"/>
    <s v="Brazil"/>
    <x v="73"/>
    <n v="0"/>
  </r>
  <r>
    <s v="BASE"/>
    <s v="BaseLine"/>
    <m/>
    <m/>
    <m/>
    <m/>
    <x v="4"/>
    <x v="1"/>
    <s v="Brazil"/>
    <x v="73"/>
    <n v="0"/>
  </r>
  <r>
    <s v="BASE"/>
    <s v="BaseLine"/>
    <m/>
    <m/>
    <m/>
    <m/>
    <x v="4"/>
    <x v="2"/>
    <s v="Brazil"/>
    <x v="73"/>
    <n v="0"/>
  </r>
  <r>
    <s v="BASE"/>
    <s v="BaseLine"/>
    <m/>
    <m/>
    <m/>
    <m/>
    <x v="4"/>
    <x v="3"/>
    <s v="Brazil"/>
    <x v="73"/>
    <n v="0"/>
  </r>
  <r>
    <s v="BASE"/>
    <s v="BaseLine"/>
    <m/>
    <m/>
    <m/>
    <m/>
    <x v="5"/>
    <x v="0"/>
    <s v="Brazil"/>
    <x v="73"/>
    <n v="0"/>
  </r>
  <r>
    <s v="BASE"/>
    <s v="BaseLine"/>
    <m/>
    <m/>
    <m/>
    <m/>
    <x v="5"/>
    <x v="1"/>
    <s v="Brazil"/>
    <x v="73"/>
    <n v="0"/>
  </r>
  <r>
    <s v="BASE"/>
    <s v="BaseLine"/>
    <m/>
    <m/>
    <m/>
    <m/>
    <x v="5"/>
    <x v="2"/>
    <s v="Brazil"/>
    <x v="73"/>
    <n v="0"/>
  </r>
  <r>
    <s v="BASE"/>
    <s v="BaseLine"/>
    <m/>
    <m/>
    <m/>
    <m/>
    <x v="5"/>
    <x v="3"/>
    <s v="Brazil"/>
    <x v="73"/>
    <n v="0"/>
  </r>
  <r>
    <s v="BASE"/>
    <s v="BaseLine"/>
    <m/>
    <m/>
    <m/>
    <m/>
    <x v="6"/>
    <x v="0"/>
    <s v="Brazil"/>
    <x v="73"/>
    <n v="0"/>
  </r>
  <r>
    <s v="BASE"/>
    <s v="BaseLine"/>
    <m/>
    <m/>
    <m/>
    <m/>
    <x v="6"/>
    <x v="1"/>
    <s v="Brazil"/>
    <x v="73"/>
    <n v="0"/>
  </r>
  <r>
    <s v="BASE"/>
    <s v="BaseLine"/>
    <m/>
    <m/>
    <m/>
    <m/>
    <x v="6"/>
    <x v="2"/>
    <s v="Brazil"/>
    <x v="73"/>
    <n v="0"/>
  </r>
  <r>
    <s v="BASE"/>
    <s v="BaseLine"/>
    <m/>
    <m/>
    <m/>
    <m/>
    <x v="6"/>
    <x v="3"/>
    <s v="Brazil"/>
    <x v="73"/>
    <n v="0"/>
  </r>
  <r>
    <s v="BASE"/>
    <s v="BaseLine"/>
    <m/>
    <m/>
    <m/>
    <m/>
    <x v="7"/>
    <x v="0"/>
    <s v="Brazil"/>
    <x v="73"/>
    <n v="0"/>
  </r>
  <r>
    <s v="BASE"/>
    <s v="BaseLine"/>
    <m/>
    <m/>
    <m/>
    <m/>
    <x v="7"/>
    <x v="1"/>
    <s v="Brazil"/>
    <x v="73"/>
    <n v="0"/>
  </r>
  <r>
    <s v="BASE"/>
    <s v="BaseLine"/>
    <m/>
    <m/>
    <m/>
    <m/>
    <x v="7"/>
    <x v="2"/>
    <s v="Brazil"/>
    <x v="73"/>
    <n v="0"/>
  </r>
  <r>
    <s v="BASE"/>
    <s v="BaseLine"/>
    <m/>
    <m/>
    <m/>
    <m/>
    <x v="7"/>
    <x v="3"/>
    <s v="Brazil"/>
    <x v="73"/>
    <n v="0"/>
  </r>
  <r>
    <s v="BASE"/>
    <s v="BaseLine"/>
    <m/>
    <m/>
    <m/>
    <m/>
    <x v="8"/>
    <x v="0"/>
    <s v="Brazil"/>
    <x v="73"/>
    <n v="1915.2867477934301"/>
  </r>
  <r>
    <s v="BASE"/>
    <s v="BaseLine"/>
    <m/>
    <m/>
    <m/>
    <m/>
    <x v="8"/>
    <x v="1"/>
    <s v="Brazil"/>
    <x v="73"/>
    <n v="0"/>
  </r>
  <r>
    <s v="BASE"/>
    <s v="BaseLine"/>
    <m/>
    <m/>
    <m/>
    <m/>
    <x v="8"/>
    <x v="2"/>
    <s v="Brazil"/>
    <x v="73"/>
    <n v="0"/>
  </r>
  <r>
    <s v="BASE"/>
    <s v="BaseLine"/>
    <m/>
    <m/>
    <m/>
    <m/>
    <x v="8"/>
    <x v="3"/>
    <s v="Brazil"/>
    <x v="73"/>
    <n v="0"/>
  </r>
  <r>
    <s v="INCREMENTAL"/>
    <s v="Media"/>
    <m/>
    <m/>
    <m/>
    <m/>
    <x v="9"/>
    <x v="0"/>
    <s v="Brazil"/>
    <x v="73"/>
    <n v="0"/>
  </r>
  <r>
    <s v="INCREMENTAL"/>
    <s v="Media"/>
    <m/>
    <m/>
    <m/>
    <m/>
    <x v="9"/>
    <x v="1"/>
    <s v="Brazil"/>
    <x v="73"/>
    <n v="0"/>
  </r>
  <r>
    <s v="INCREMENTAL"/>
    <s v="Media"/>
    <m/>
    <m/>
    <m/>
    <m/>
    <x v="9"/>
    <x v="2"/>
    <s v="Brazil"/>
    <x v="73"/>
    <n v="0"/>
  </r>
  <r>
    <s v="INCREMENTAL"/>
    <s v="Media"/>
    <m/>
    <m/>
    <m/>
    <m/>
    <x v="9"/>
    <x v="3"/>
    <s v="Brazil"/>
    <x v="73"/>
    <n v="0"/>
  </r>
  <r>
    <s v="BASE"/>
    <s v="Price"/>
    <m/>
    <m/>
    <m/>
    <m/>
    <x v="10"/>
    <x v="0"/>
    <s v="Brazil"/>
    <x v="73"/>
    <n v="0"/>
  </r>
  <r>
    <s v="BASE"/>
    <s v="Price"/>
    <m/>
    <m/>
    <m/>
    <m/>
    <x v="10"/>
    <x v="1"/>
    <s v="Brazil"/>
    <x v="73"/>
    <n v="0"/>
  </r>
  <r>
    <s v="BASE"/>
    <s v="Price"/>
    <m/>
    <m/>
    <m/>
    <m/>
    <x v="10"/>
    <x v="2"/>
    <s v="Brazil"/>
    <x v="73"/>
    <n v="0"/>
  </r>
  <r>
    <s v="BASE"/>
    <s v="Price"/>
    <m/>
    <m/>
    <m/>
    <m/>
    <x v="10"/>
    <x v="3"/>
    <s v="Brazil"/>
    <x v="73"/>
    <n v="0"/>
  </r>
  <r>
    <s v="BASE"/>
    <s v="Price"/>
    <m/>
    <m/>
    <m/>
    <m/>
    <x v="11"/>
    <x v="0"/>
    <s v="Brazil"/>
    <x v="73"/>
    <n v="-1168.54954962236"/>
  </r>
  <r>
    <s v="BASE"/>
    <s v="Price"/>
    <m/>
    <m/>
    <m/>
    <m/>
    <x v="11"/>
    <x v="1"/>
    <s v="Brazil"/>
    <x v="73"/>
    <n v="0"/>
  </r>
  <r>
    <s v="BASE"/>
    <s v="Price"/>
    <m/>
    <m/>
    <m/>
    <m/>
    <x v="11"/>
    <x v="2"/>
    <s v="Brazil"/>
    <x v="73"/>
    <n v="0"/>
  </r>
  <r>
    <s v="BASE"/>
    <s v="Price"/>
    <m/>
    <m/>
    <m/>
    <m/>
    <x v="11"/>
    <x v="3"/>
    <s v="Brazil"/>
    <x v="73"/>
    <n v="-1321.1375076372001"/>
  </r>
  <r>
    <s v="BASE"/>
    <s v="BaseLine"/>
    <m/>
    <m/>
    <m/>
    <m/>
    <x v="12"/>
    <x v="0"/>
    <s v="Brazil"/>
    <x v="73"/>
    <n v="387.262041200304"/>
  </r>
  <r>
    <s v="BASE"/>
    <s v="BaseLine"/>
    <m/>
    <m/>
    <m/>
    <m/>
    <x v="12"/>
    <x v="1"/>
    <s v="Brazil"/>
    <x v="73"/>
    <n v="698.139675101796"/>
  </r>
  <r>
    <s v="BASE"/>
    <s v="BaseLine"/>
    <m/>
    <m/>
    <m/>
    <m/>
    <x v="12"/>
    <x v="2"/>
    <s v="Brazil"/>
    <x v="73"/>
    <n v="855.88372376807899"/>
  </r>
  <r>
    <s v="BASE"/>
    <s v="BaseLine"/>
    <m/>
    <m/>
    <m/>
    <m/>
    <x v="12"/>
    <x v="3"/>
    <s v="Brazil"/>
    <x v="73"/>
    <n v="22.669016003338999"/>
  </r>
  <r>
    <s v="INCREMENTAL"/>
    <s v="Media"/>
    <m/>
    <m/>
    <m/>
    <m/>
    <x v="13"/>
    <x v="0"/>
    <s v="Brazil"/>
    <x v="73"/>
    <n v="0"/>
  </r>
  <r>
    <s v="INCREMENTAL"/>
    <s v="Media"/>
    <m/>
    <m/>
    <m/>
    <m/>
    <x v="13"/>
    <x v="1"/>
    <s v="Brazil"/>
    <x v="73"/>
    <n v="0"/>
  </r>
  <r>
    <s v="INCREMENTAL"/>
    <s v="Media"/>
    <m/>
    <m/>
    <m/>
    <m/>
    <x v="13"/>
    <x v="2"/>
    <s v="Brazil"/>
    <x v="73"/>
    <n v="0"/>
  </r>
  <r>
    <s v="INCREMENTAL"/>
    <s v="Media"/>
    <m/>
    <m/>
    <m/>
    <m/>
    <x v="13"/>
    <x v="3"/>
    <s v="Brazil"/>
    <x v="73"/>
    <n v="0"/>
  </r>
  <r>
    <s v="INCREMENTAL"/>
    <s v="Media"/>
    <m/>
    <m/>
    <m/>
    <m/>
    <x v="14"/>
    <x v="0"/>
    <s v="Brazil"/>
    <x v="73"/>
    <n v="384.98934812615198"/>
  </r>
  <r>
    <s v="INCREMENTAL"/>
    <s v="Media"/>
    <m/>
    <m/>
    <m/>
    <m/>
    <x v="14"/>
    <x v="1"/>
    <s v="Brazil"/>
    <x v="73"/>
    <n v="479.28061579847099"/>
  </r>
  <r>
    <s v="INCREMENTAL"/>
    <s v="Media"/>
    <m/>
    <m/>
    <m/>
    <m/>
    <x v="14"/>
    <x v="2"/>
    <s v="Brazil"/>
    <x v="73"/>
    <n v="396.57441112606398"/>
  </r>
  <r>
    <s v="INCREMENTAL"/>
    <s v="Media"/>
    <m/>
    <m/>
    <m/>
    <m/>
    <x v="14"/>
    <x v="3"/>
    <s v="Brazil"/>
    <x v="73"/>
    <n v="284.91344566038299"/>
  </r>
  <r>
    <s v="INCREMENTAL"/>
    <s v="Media"/>
    <m/>
    <m/>
    <m/>
    <m/>
    <x v="15"/>
    <x v="0"/>
    <s v="Brazil"/>
    <x v="73"/>
    <n v="0"/>
  </r>
  <r>
    <s v="INCREMENTAL"/>
    <s v="Media"/>
    <m/>
    <m/>
    <m/>
    <m/>
    <x v="15"/>
    <x v="1"/>
    <s v="Brazil"/>
    <x v="73"/>
    <n v="0"/>
  </r>
  <r>
    <s v="INCREMENTAL"/>
    <s v="Media"/>
    <m/>
    <m/>
    <m/>
    <m/>
    <x v="15"/>
    <x v="2"/>
    <s v="Brazil"/>
    <x v="73"/>
    <n v="0"/>
  </r>
  <r>
    <s v="INCREMENTAL"/>
    <s v="Media"/>
    <m/>
    <m/>
    <m/>
    <m/>
    <x v="15"/>
    <x v="3"/>
    <s v="Brazil"/>
    <x v="73"/>
    <n v="0"/>
  </r>
  <r>
    <s v="INCREMENTAL"/>
    <s v="Media"/>
    <m/>
    <m/>
    <m/>
    <m/>
    <x v="16"/>
    <x v="0"/>
    <s v="Brazil"/>
    <x v="73"/>
    <n v="24.3962504624484"/>
  </r>
  <r>
    <s v="INCREMENTAL"/>
    <s v="Media"/>
    <m/>
    <m/>
    <m/>
    <m/>
    <x v="16"/>
    <x v="1"/>
    <s v="Brazil"/>
    <x v="73"/>
    <n v="19.141672644934602"/>
  </r>
  <r>
    <s v="INCREMENTAL"/>
    <s v="Media"/>
    <m/>
    <m/>
    <m/>
    <m/>
    <x v="16"/>
    <x v="2"/>
    <s v="Brazil"/>
    <x v="73"/>
    <n v="17.858735901627998"/>
  </r>
  <r>
    <s v="INCREMENTAL"/>
    <s v="Media"/>
    <m/>
    <m/>
    <m/>
    <m/>
    <x v="16"/>
    <x v="3"/>
    <s v="Brazil"/>
    <x v="73"/>
    <n v="16.596936730923499"/>
  </r>
  <r>
    <s v="INCREMENTAL"/>
    <s v="Media"/>
    <m/>
    <m/>
    <m/>
    <m/>
    <x v="17"/>
    <x v="0"/>
    <s v="Brazil"/>
    <x v="73"/>
    <n v="0"/>
  </r>
  <r>
    <s v="INCREMENTAL"/>
    <s v="Media"/>
    <m/>
    <m/>
    <m/>
    <m/>
    <x v="17"/>
    <x v="1"/>
    <s v="Brazil"/>
    <x v="73"/>
    <n v="0"/>
  </r>
  <r>
    <s v="INCREMENTAL"/>
    <s v="Media"/>
    <m/>
    <m/>
    <m/>
    <m/>
    <x v="17"/>
    <x v="2"/>
    <s v="Brazil"/>
    <x v="73"/>
    <n v="0"/>
  </r>
  <r>
    <s v="INCREMENTAL"/>
    <s v="Media"/>
    <m/>
    <m/>
    <m/>
    <m/>
    <x v="17"/>
    <x v="3"/>
    <s v="Brazil"/>
    <x v="73"/>
    <n v="0"/>
  </r>
  <r>
    <s v="INCREMENTAL"/>
    <s v="Media"/>
    <m/>
    <m/>
    <m/>
    <m/>
    <x v="18"/>
    <x v="0"/>
    <s v="Brazil"/>
    <x v="73"/>
    <n v="2450.6096383498598"/>
  </r>
  <r>
    <s v="INCREMENTAL"/>
    <s v="Media"/>
    <m/>
    <m/>
    <m/>
    <m/>
    <x v="18"/>
    <x v="1"/>
    <s v="Brazil"/>
    <x v="73"/>
    <n v="1141.1040900645401"/>
  </r>
  <r>
    <s v="INCREMENTAL"/>
    <s v="Media"/>
    <m/>
    <m/>
    <m/>
    <m/>
    <x v="18"/>
    <x v="2"/>
    <s v="Brazil"/>
    <x v="73"/>
    <n v="871.92287146989099"/>
  </r>
  <r>
    <s v="INCREMENTAL"/>
    <s v="Media"/>
    <m/>
    <m/>
    <m/>
    <m/>
    <x v="18"/>
    <x v="3"/>
    <s v="Brazil"/>
    <x v="73"/>
    <n v="1330.3099621469601"/>
  </r>
  <r>
    <s v="INCREMENTAL"/>
    <s v="Media"/>
    <m/>
    <m/>
    <m/>
    <m/>
    <x v="19"/>
    <x v="0"/>
    <s v="Brazil"/>
    <x v="73"/>
    <n v="0"/>
  </r>
  <r>
    <s v="INCREMENTAL"/>
    <s v="Media"/>
    <m/>
    <m/>
    <m/>
    <m/>
    <x v="19"/>
    <x v="1"/>
    <s v="Brazil"/>
    <x v="73"/>
    <n v="0"/>
  </r>
  <r>
    <s v="INCREMENTAL"/>
    <s v="Media"/>
    <m/>
    <m/>
    <m/>
    <m/>
    <x v="19"/>
    <x v="2"/>
    <s v="Brazil"/>
    <x v="73"/>
    <n v="0"/>
  </r>
  <r>
    <s v="INCREMENTAL"/>
    <s v="Media"/>
    <m/>
    <m/>
    <m/>
    <m/>
    <x v="19"/>
    <x v="3"/>
    <s v="Brazil"/>
    <x v="73"/>
    <n v="0"/>
  </r>
  <r>
    <s v="INCREMENTAL"/>
    <s v="Media"/>
    <m/>
    <m/>
    <m/>
    <m/>
    <x v="20"/>
    <x v="0"/>
    <s v="Brazil"/>
    <x v="73"/>
    <n v="12.9413248851766"/>
  </r>
  <r>
    <s v="INCREMENTAL"/>
    <s v="Media"/>
    <m/>
    <m/>
    <m/>
    <m/>
    <x v="20"/>
    <x v="1"/>
    <s v="Brazil"/>
    <x v="73"/>
    <n v="14.762257090556901"/>
  </r>
  <r>
    <s v="INCREMENTAL"/>
    <s v="Media"/>
    <m/>
    <m/>
    <m/>
    <m/>
    <x v="20"/>
    <x v="2"/>
    <s v="Brazil"/>
    <x v="73"/>
    <n v="13.829586089704801"/>
  </r>
  <r>
    <s v="INCREMENTAL"/>
    <s v="Media"/>
    <m/>
    <m/>
    <m/>
    <m/>
    <x v="20"/>
    <x v="3"/>
    <s v="Brazil"/>
    <x v="73"/>
    <n v="13.6218927141049"/>
  </r>
  <r>
    <s v="INCREMENTAL"/>
    <s v="Media"/>
    <m/>
    <m/>
    <m/>
    <m/>
    <x v="21"/>
    <x v="0"/>
    <s v="Brazil"/>
    <x v="73"/>
    <n v="0"/>
  </r>
  <r>
    <s v="INCREMENTAL"/>
    <s v="Media"/>
    <m/>
    <m/>
    <m/>
    <m/>
    <x v="21"/>
    <x v="1"/>
    <s v="Brazil"/>
    <x v="73"/>
    <n v="0"/>
  </r>
  <r>
    <s v="INCREMENTAL"/>
    <s v="Media"/>
    <m/>
    <m/>
    <m/>
    <m/>
    <x v="21"/>
    <x v="2"/>
    <s v="Brazil"/>
    <x v="73"/>
    <n v="0"/>
  </r>
  <r>
    <s v="INCREMENTAL"/>
    <s v="Media"/>
    <m/>
    <m/>
    <m/>
    <m/>
    <x v="21"/>
    <x v="3"/>
    <s v="Brazil"/>
    <x v="73"/>
    <n v="0"/>
  </r>
  <r>
    <s v="INCREMENTAL"/>
    <s v="Media"/>
    <m/>
    <m/>
    <m/>
    <m/>
    <x v="22"/>
    <x v="0"/>
    <s v="Brazil"/>
    <x v="73"/>
    <n v="936.65956123960098"/>
  </r>
  <r>
    <s v="INCREMENTAL"/>
    <s v="Media"/>
    <m/>
    <m/>
    <m/>
    <m/>
    <x v="22"/>
    <x v="1"/>
    <s v="Brazil"/>
    <x v="73"/>
    <n v="355.20770045878402"/>
  </r>
  <r>
    <s v="INCREMENTAL"/>
    <s v="Media"/>
    <m/>
    <m/>
    <m/>
    <m/>
    <x v="22"/>
    <x v="2"/>
    <s v="Brazil"/>
    <x v="73"/>
    <n v="337.29654544938001"/>
  </r>
  <r>
    <s v="INCREMENTAL"/>
    <s v="Media"/>
    <m/>
    <m/>
    <m/>
    <m/>
    <x v="22"/>
    <x v="3"/>
    <s v="Brazil"/>
    <x v="73"/>
    <n v="507.72672125244799"/>
  </r>
  <r>
    <s v="INCREMENTAL"/>
    <s v="Media"/>
    <m/>
    <m/>
    <m/>
    <m/>
    <x v="23"/>
    <x v="0"/>
    <s v="Brazil"/>
    <x v="73"/>
    <n v="0"/>
  </r>
  <r>
    <s v="INCREMENTAL"/>
    <s v="Media"/>
    <m/>
    <m/>
    <m/>
    <m/>
    <x v="23"/>
    <x v="1"/>
    <s v="Brazil"/>
    <x v="73"/>
    <n v="5.3023429314371998E-2"/>
  </r>
  <r>
    <s v="INCREMENTAL"/>
    <s v="Media"/>
    <m/>
    <m/>
    <m/>
    <m/>
    <x v="23"/>
    <x v="2"/>
    <s v="Brazil"/>
    <x v="73"/>
    <n v="0"/>
  </r>
  <r>
    <s v="INCREMENTAL"/>
    <s v="Media"/>
    <m/>
    <m/>
    <m/>
    <m/>
    <x v="23"/>
    <x v="3"/>
    <s v="Brazil"/>
    <x v="73"/>
    <n v="0"/>
  </r>
  <r>
    <s v="INCREMENTAL"/>
    <s v="Media"/>
    <m/>
    <m/>
    <m/>
    <m/>
    <x v="24"/>
    <x v="0"/>
    <s v="Brazil"/>
    <x v="73"/>
    <n v="0"/>
  </r>
  <r>
    <s v="INCREMENTAL"/>
    <s v="Media"/>
    <m/>
    <m/>
    <m/>
    <m/>
    <x v="24"/>
    <x v="1"/>
    <s v="Brazil"/>
    <x v="73"/>
    <n v="3.5368332955041102"/>
  </r>
  <r>
    <s v="INCREMENTAL"/>
    <s v="Media"/>
    <m/>
    <m/>
    <m/>
    <m/>
    <x v="24"/>
    <x v="2"/>
    <s v="Brazil"/>
    <x v="73"/>
    <n v="0"/>
  </r>
  <r>
    <s v="INCREMENTAL"/>
    <s v="Media"/>
    <m/>
    <m/>
    <m/>
    <m/>
    <x v="24"/>
    <x v="3"/>
    <s v="Brazil"/>
    <x v="73"/>
    <n v="0"/>
  </r>
  <r>
    <s v="BASE"/>
    <s v="BaseLine"/>
    <m/>
    <m/>
    <m/>
    <m/>
    <x v="25"/>
    <x v="0"/>
    <s v="Brazil"/>
    <x v="73"/>
    <n v="0"/>
  </r>
  <r>
    <s v="BASE"/>
    <s v="BaseLine"/>
    <m/>
    <m/>
    <m/>
    <m/>
    <x v="25"/>
    <x v="1"/>
    <s v="Brazil"/>
    <x v="73"/>
    <n v="0"/>
  </r>
  <r>
    <s v="BASE"/>
    <s v="BaseLine"/>
    <m/>
    <m/>
    <m/>
    <m/>
    <x v="25"/>
    <x v="2"/>
    <s v="Brazil"/>
    <x v="73"/>
    <n v="0"/>
  </r>
  <r>
    <s v="BASE"/>
    <s v="BaseLine"/>
    <m/>
    <m/>
    <m/>
    <m/>
    <x v="25"/>
    <x v="3"/>
    <s v="Brazil"/>
    <x v="73"/>
    <n v="0"/>
  </r>
  <r>
    <s v="BASE"/>
    <s v="BaseLine"/>
    <m/>
    <m/>
    <m/>
    <m/>
    <x v="26"/>
    <x v="0"/>
    <s v="Brazil"/>
    <x v="73"/>
    <n v="0"/>
  </r>
  <r>
    <s v="BASE"/>
    <s v="BaseLine"/>
    <m/>
    <m/>
    <m/>
    <m/>
    <x v="26"/>
    <x v="1"/>
    <s v="Brazil"/>
    <x v="73"/>
    <n v="3257.5940244889098"/>
  </r>
  <r>
    <s v="BASE"/>
    <s v="BaseLine"/>
    <m/>
    <m/>
    <m/>
    <m/>
    <x v="26"/>
    <x v="2"/>
    <s v="Brazil"/>
    <x v="73"/>
    <n v="0"/>
  </r>
  <r>
    <s v="BASE"/>
    <s v="BaseLine"/>
    <m/>
    <m/>
    <m/>
    <m/>
    <x v="26"/>
    <x v="3"/>
    <s v="Brazil"/>
    <x v="73"/>
    <n v="0"/>
  </r>
  <r>
    <s v="INCREMENTAL"/>
    <s v="Media"/>
    <m/>
    <m/>
    <m/>
    <m/>
    <x v="27"/>
    <x v="0"/>
    <s v="Brazil"/>
    <x v="73"/>
    <n v="0"/>
  </r>
  <r>
    <s v="INCREMENTAL"/>
    <s v="Media"/>
    <m/>
    <m/>
    <m/>
    <m/>
    <x v="27"/>
    <x v="1"/>
    <s v="Brazil"/>
    <x v="73"/>
    <n v="0"/>
  </r>
  <r>
    <s v="INCREMENTAL"/>
    <s v="Media"/>
    <m/>
    <m/>
    <m/>
    <m/>
    <x v="27"/>
    <x v="2"/>
    <s v="Brazil"/>
    <x v="73"/>
    <n v="0"/>
  </r>
  <r>
    <s v="INCREMENTAL"/>
    <s v="Media"/>
    <m/>
    <m/>
    <m/>
    <m/>
    <x v="27"/>
    <x v="3"/>
    <s v="Brazil"/>
    <x v="73"/>
    <n v="0"/>
  </r>
  <r>
    <s v="INCREMENTAL"/>
    <s v="Media"/>
    <m/>
    <m/>
    <m/>
    <m/>
    <x v="28"/>
    <x v="0"/>
    <s v="Brazil"/>
    <x v="73"/>
    <n v="0"/>
  </r>
  <r>
    <s v="INCREMENTAL"/>
    <s v="Media"/>
    <m/>
    <m/>
    <m/>
    <m/>
    <x v="28"/>
    <x v="1"/>
    <s v="Brazil"/>
    <x v="73"/>
    <n v="0"/>
  </r>
  <r>
    <s v="INCREMENTAL"/>
    <s v="Media"/>
    <m/>
    <m/>
    <m/>
    <m/>
    <x v="28"/>
    <x v="2"/>
    <s v="Brazil"/>
    <x v="73"/>
    <n v="0"/>
  </r>
  <r>
    <s v="INCREMENTAL"/>
    <s v="Media"/>
    <m/>
    <m/>
    <m/>
    <m/>
    <x v="28"/>
    <x v="3"/>
    <s v="Brazil"/>
    <x v="73"/>
    <n v="0"/>
  </r>
  <r>
    <s v="BASE"/>
    <s v="BaseLine"/>
    <m/>
    <m/>
    <m/>
    <m/>
    <x v="29"/>
    <x v="0"/>
    <s v="Brazil"/>
    <x v="73"/>
    <n v="0"/>
  </r>
  <r>
    <s v="BASE"/>
    <s v="BaseLine"/>
    <m/>
    <m/>
    <m/>
    <m/>
    <x v="29"/>
    <x v="1"/>
    <s v="Brazil"/>
    <x v="73"/>
    <n v="1300.81964916941"/>
  </r>
  <r>
    <s v="BASE"/>
    <s v="BaseLine"/>
    <m/>
    <m/>
    <m/>
    <m/>
    <x v="29"/>
    <x v="2"/>
    <s v="Brazil"/>
    <x v="73"/>
    <n v="0"/>
  </r>
  <r>
    <s v="BASE"/>
    <s v="BaseLine"/>
    <m/>
    <m/>
    <m/>
    <m/>
    <x v="29"/>
    <x v="3"/>
    <s v="Brazil"/>
    <x v="73"/>
    <n v="0"/>
  </r>
  <r>
    <s v="BASE"/>
    <s v="BaseLine"/>
    <m/>
    <m/>
    <m/>
    <m/>
    <x v="30"/>
    <x v="0"/>
    <s v="Brazil"/>
    <x v="73"/>
    <n v="0"/>
  </r>
  <r>
    <s v="BASE"/>
    <s v="BaseLine"/>
    <m/>
    <m/>
    <m/>
    <m/>
    <x v="30"/>
    <x v="1"/>
    <s v="Brazil"/>
    <x v="73"/>
    <n v="735.87387178639301"/>
  </r>
  <r>
    <s v="BASE"/>
    <s v="BaseLine"/>
    <m/>
    <m/>
    <m/>
    <m/>
    <x v="30"/>
    <x v="2"/>
    <s v="Brazil"/>
    <x v="73"/>
    <n v="0"/>
  </r>
  <r>
    <s v="BASE"/>
    <s v="BaseLine"/>
    <m/>
    <m/>
    <m/>
    <m/>
    <x v="30"/>
    <x v="3"/>
    <s v="Brazil"/>
    <x v="73"/>
    <n v="0"/>
  </r>
  <r>
    <s v="INCREMENTAL"/>
    <s v="Media"/>
    <m/>
    <m/>
    <m/>
    <m/>
    <x v="31"/>
    <x v="0"/>
    <s v="Brazil"/>
    <x v="73"/>
    <n v="0"/>
  </r>
  <r>
    <s v="INCREMENTAL"/>
    <s v="Media"/>
    <m/>
    <m/>
    <m/>
    <m/>
    <x v="31"/>
    <x v="1"/>
    <s v="Brazil"/>
    <x v="73"/>
    <n v="4.1044710639147901"/>
  </r>
  <r>
    <s v="INCREMENTAL"/>
    <s v="Media"/>
    <m/>
    <m/>
    <m/>
    <m/>
    <x v="31"/>
    <x v="2"/>
    <s v="Brazil"/>
    <x v="73"/>
    <n v="0"/>
  </r>
  <r>
    <s v="INCREMENTAL"/>
    <s v="Media"/>
    <m/>
    <m/>
    <m/>
    <m/>
    <x v="31"/>
    <x v="3"/>
    <s v="Brazil"/>
    <x v="73"/>
    <n v="0"/>
  </r>
  <r>
    <m/>
    <m/>
    <m/>
    <m/>
    <m/>
    <m/>
    <x v="32"/>
    <x v="0"/>
    <s v="Brazil"/>
    <x v="73"/>
    <n v="1288.8368238743701"/>
  </r>
  <r>
    <m/>
    <m/>
    <m/>
    <m/>
    <m/>
    <m/>
    <x v="32"/>
    <x v="1"/>
    <s v="Brazil"/>
    <x v="73"/>
    <n v="943.82215052234096"/>
  </r>
  <r>
    <m/>
    <m/>
    <m/>
    <m/>
    <m/>
    <m/>
    <x v="32"/>
    <x v="2"/>
    <s v="Brazil"/>
    <x v="73"/>
    <n v="1761.1350863528301"/>
  </r>
  <r>
    <m/>
    <m/>
    <m/>
    <m/>
    <m/>
    <m/>
    <x v="32"/>
    <x v="3"/>
    <s v="Brazil"/>
    <x v="73"/>
    <n v="932.29799996955103"/>
  </r>
  <r>
    <s v="BASE"/>
    <s v="BaseLine"/>
    <m/>
    <m/>
    <m/>
    <m/>
    <x v="33"/>
    <x v="0"/>
    <s v="Brazil"/>
    <x v="73"/>
    <n v="-185.818258482499"/>
  </r>
  <r>
    <s v="BASE"/>
    <s v="BaseLine"/>
    <m/>
    <m/>
    <m/>
    <m/>
    <x v="33"/>
    <x v="1"/>
    <s v="Brazil"/>
    <x v="73"/>
    <n v="-505.82114488643703"/>
  </r>
  <r>
    <s v="BASE"/>
    <s v="BaseLine"/>
    <m/>
    <m/>
    <m/>
    <m/>
    <x v="33"/>
    <x v="2"/>
    <s v="Brazil"/>
    <x v="73"/>
    <n v="-252.527019284891"/>
  </r>
  <r>
    <s v="BASE"/>
    <s v="BaseLine"/>
    <m/>
    <m/>
    <m/>
    <m/>
    <x v="33"/>
    <x v="3"/>
    <s v="Brazil"/>
    <x v="73"/>
    <n v="-157.725347598729"/>
  </r>
  <r>
    <s v="BASE"/>
    <s v="BaseLine"/>
    <m/>
    <m/>
    <m/>
    <m/>
    <x v="34"/>
    <x v="0"/>
    <s v="Brazil"/>
    <x v="73"/>
    <n v="0"/>
  </r>
  <r>
    <s v="BASE"/>
    <s v="BaseLine"/>
    <m/>
    <m/>
    <m/>
    <m/>
    <x v="34"/>
    <x v="1"/>
    <s v="Brazil"/>
    <x v="73"/>
    <n v="0"/>
  </r>
  <r>
    <s v="BASE"/>
    <s v="BaseLine"/>
    <m/>
    <m/>
    <m/>
    <m/>
    <x v="34"/>
    <x v="2"/>
    <s v="Brazil"/>
    <x v="73"/>
    <n v="0"/>
  </r>
  <r>
    <s v="BASE"/>
    <s v="BaseLine"/>
    <m/>
    <m/>
    <m/>
    <m/>
    <x v="34"/>
    <x v="3"/>
    <s v="Brazil"/>
    <x v="73"/>
    <n v="0"/>
  </r>
  <r>
    <s v="BASE"/>
    <s v="BaseLine"/>
    <s v="NY"/>
    <m/>
    <m/>
    <m/>
    <x v="35"/>
    <x v="0"/>
    <s v="Brazil"/>
    <x v="73"/>
    <n v="0"/>
  </r>
  <r>
    <s v="BASE"/>
    <s v="BaseLine"/>
    <s v="NY"/>
    <m/>
    <m/>
    <m/>
    <x v="35"/>
    <x v="1"/>
    <s v="Brazil"/>
    <x v="73"/>
    <n v="0"/>
  </r>
  <r>
    <s v="BASE"/>
    <s v="BaseLine"/>
    <s v="NY"/>
    <m/>
    <m/>
    <m/>
    <x v="35"/>
    <x v="2"/>
    <s v="Brazil"/>
    <x v="73"/>
    <n v="0"/>
  </r>
  <r>
    <s v="BASE"/>
    <s v="BaseLine"/>
    <s v="NY"/>
    <m/>
    <m/>
    <m/>
    <x v="35"/>
    <x v="3"/>
    <s v="Brazil"/>
    <x v="73"/>
    <n v="0"/>
  </r>
  <r>
    <s v="BASE"/>
    <s v="BaseLine"/>
    <s v="PL_Dummy"/>
    <m/>
    <m/>
    <m/>
    <x v="36"/>
    <x v="0"/>
    <s v="Brazil"/>
    <x v="73"/>
    <n v="0"/>
  </r>
  <r>
    <s v="BASE"/>
    <s v="BaseLine"/>
    <s v="PL_Dummy"/>
    <m/>
    <m/>
    <m/>
    <x v="36"/>
    <x v="1"/>
    <s v="Brazil"/>
    <x v="73"/>
    <n v="0"/>
  </r>
  <r>
    <s v="BASE"/>
    <s v="BaseLine"/>
    <s v="PL_Dummy"/>
    <m/>
    <m/>
    <m/>
    <x v="36"/>
    <x v="2"/>
    <s v="Brazil"/>
    <x v="73"/>
    <n v="0"/>
  </r>
  <r>
    <s v="BASE"/>
    <s v="BaseLine"/>
    <s v="PL_Dummy"/>
    <m/>
    <m/>
    <m/>
    <x v="36"/>
    <x v="3"/>
    <s v="Brazil"/>
    <x v="73"/>
    <n v="0"/>
  </r>
  <r>
    <s v="BASE"/>
    <s v="BaseLine"/>
    <s v="PL_Dummy"/>
    <m/>
    <m/>
    <m/>
    <x v="37"/>
    <x v="0"/>
    <s v="Brazil"/>
    <x v="73"/>
    <n v="0"/>
  </r>
  <r>
    <s v="BASE"/>
    <s v="BaseLine"/>
    <s v="PL_Dummy"/>
    <m/>
    <m/>
    <m/>
    <x v="37"/>
    <x v="1"/>
    <s v="Brazil"/>
    <x v="73"/>
    <n v="0"/>
  </r>
  <r>
    <s v="BASE"/>
    <s v="BaseLine"/>
    <s v="PL_Dummy"/>
    <m/>
    <m/>
    <m/>
    <x v="37"/>
    <x v="2"/>
    <s v="Brazil"/>
    <x v="73"/>
    <n v="0"/>
  </r>
  <r>
    <s v="BASE"/>
    <s v="BaseLine"/>
    <s v="PL_Dummy"/>
    <m/>
    <m/>
    <m/>
    <x v="37"/>
    <x v="3"/>
    <s v="Brazil"/>
    <x v="73"/>
    <n v="0"/>
  </r>
  <r>
    <s v="BASE"/>
    <s v="BaseLine"/>
    <m/>
    <m/>
    <m/>
    <m/>
    <x v="38"/>
    <x v="0"/>
    <s v="Brazil"/>
    <x v="73"/>
    <n v="0"/>
  </r>
  <r>
    <s v="BASE"/>
    <s v="BaseLine"/>
    <m/>
    <m/>
    <m/>
    <m/>
    <x v="38"/>
    <x v="1"/>
    <s v="Brazil"/>
    <x v="73"/>
    <n v="0"/>
  </r>
  <r>
    <s v="BASE"/>
    <s v="BaseLine"/>
    <m/>
    <m/>
    <m/>
    <m/>
    <x v="38"/>
    <x v="2"/>
    <s v="Brazil"/>
    <x v="73"/>
    <n v="-1709.0692141915299"/>
  </r>
  <r>
    <s v="BASE"/>
    <s v="BaseLine"/>
    <m/>
    <m/>
    <m/>
    <m/>
    <x v="38"/>
    <x v="3"/>
    <s v="Brazil"/>
    <x v="73"/>
    <n v="0"/>
  </r>
  <r>
    <s v="BASE"/>
    <s v="BaseLine"/>
    <m/>
    <m/>
    <m/>
    <m/>
    <x v="39"/>
    <x v="0"/>
    <s v="Brazil"/>
    <x v="73"/>
    <n v="0"/>
  </r>
  <r>
    <s v="BASE"/>
    <s v="BaseLine"/>
    <m/>
    <m/>
    <m/>
    <m/>
    <x v="39"/>
    <x v="1"/>
    <s v="Brazil"/>
    <x v="73"/>
    <n v="0"/>
  </r>
  <r>
    <s v="BASE"/>
    <s v="BaseLine"/>
    <m/>
    <m/>
    <m/>
    <m/>
    <x v="39"/>
    <x v="2"/>
    <s v="Brazil"/>
    <x v="73"/>
    <n v="0"/>
  </r>
  <r>
    <s v="BASE"/>
    <s v="BaseLine"/>
    <m/>
    <m/>
    <m/>
    <m/>
    <x v="39"/>
    <x v="3"/>
    <s v="Brazil"/>
    <x v="73"/>
    <n v="0"/>
  </r>
  <r>
    <s v="BASE"/>
    <s v="BaseLine"/>
    <s v="PL_Dummy"/>
    <m/>
    <m/>
    <m/>
    <x v="40"/>
    <x v="0"/>
    <s v="Brazil"/>
    <x v="73"/>
    <n v="0"/>
  </r>
  <r>
    <s v="BASE"/>
    <s v="BaseLine"/>
    <s v="PL_Dummy"/>
    <m/>
    <m/>
    <m/>
    <x v="40"/>
    <x v="1"/>
    <s v="Brazil"/>
    <x v="73"/>
    <n v="0"/>
  </r>
  <r>
    <s v="BASE"/>
    <s v="BaseLine"/>
    <s v="PL_Dummy"/>
    <m/>
    <m/>
    <m/>
    <x v="40"/>
    <x v="2"/>
    <s v="Brazil"/>
    <x v="73"/>
    <n v="0"/>
  </r>
  <r>
    <s v="BASE"/>
    <s v="BaseLine"/>
    <s v="PL_Dummy"/>
    <m/>
    <m/>
    <m/>
    <x v="40"/>
    <x v="3"/>
    <s v="Brazil"/>
    <x v="73"/>
    <n v="0"/>
  </r>
  <r>
    <s v="BASE"/>
    <s v="BaseLine"/>
    <m/>
    <m/>
    <m/>
    <m/>
    <x v="41"/>
    <x v="0"/>
    <s v="Brazil"/>
    <x v="73"/>
    <n v="0"/>
  </r>
  <r>
    <s v="BASE"/>
    <s v="BaseLine"/>
    <m/>
    <m/>
    <m/>
    <m/>
    <x v="41"/>
    <x v="1"/>
    <s v="Brazil"/>
    <x v="73"/>
    <n v="0"/>
  </r>
  <r>
    <s v="BASE"/>
    <s v="BaseLine"/>
    <m/>
    <m/>
    <m/>
    <m/>
    <x v="41"/>
    <x v="2"/>
    <s v="Brazil"/>
    <x v="73"/>
    <n v="2558.36988634313"/>
  </r>
  <r>
    <s v="BASE"/>
    <s v="BaseLine"/>
    <m/>
    <m/>
    <m/>
    <m/>
    <x v="41"/>
    <x v="3"/>
    <s v="Brazil"/>
    <x v="73"/>
    <n v="0"/>
  </r>
  <r>
    <s v="BASE"/>
    <s v="BaseLine"/>
    <m/>
    <m/>
    <m/>
    <m/>
    <x v="42"/>
    <x v="0"/>
    <s v="Brazil"/>
    <x v="73"/>
    <n v="0"/>
  </r>
  <r>
    <s v="BASE"/>
    <s v="BaseLine"/>
    <m/>
    <m/>
    <m/>
    <m/>
    <x v="42"/>
    <x v="1"/>
    <s v="Brazil"/>
    <x v="73"/>
    <n v="0"/>
  </r>
  <r>
    <s v="BASE"/>
    <s v="BaseLine"/>
    <m/>
    <m/>
    <m/>
    <m/>
    <x v="42"/>
    <x v="2"/>
    <s v="Brazil"/>
    <x v="73"/>
    <n v="0"/>
  </r>
  <r>
    <s v="BASE"/>
    <s v="BaseLine"/>
    <m/>
    <m/>
    <m/>
    <m/>
    <x v="42"/>
    <x v="3"/>
    <s v="Brazil"/>
    <x v="73"/>
    <n v="0"/>
  </r>
  <r>
    <s v="BASE"/>
    <s v="BaseLine"/>
    <m/>
    <m/>
    <m/>
    <m/>
    <x v="43"/>
    <x v="0"/>
    <s v="Brazil"/>
    <x v="73"/>
    <n v="0"/>
  </r>
  <r>
    <s v="BASE"/>
    <s v="BaseLine"/>
    <m/>
    <m/>
    <m/>
    <m/>
    <x v="43"/>
    <x v="1"/>
    <s v="Brazil"/>
    <x v="73"/>
    <n v="0"/>
  </r>
  <r>
    <s v="BASE"/>
    <s v="BaseLine"/>
    <m/>
    <m/>
    <m/>
    <m/>
    <x v="43"/>
    <x v="2"/>
    <s v="Brazil"/>
    <x v="73"/>
    <n v="4147.2439981361204"/>
  </r>
  <r>
    <s v="BASE"/>
    <s v="BaseLine"/>
    <m/>
    <m/>
    <m/>
    <m/>
    <x v="43"/>
    <x v="3"/>
    <s v="Brazil"/>
    <x v="73"/>
    <n v="0"/>
  </r>
  <r>
    <s v="INCREMENTAL"/>
    <s v="Media"/>
    <m/>
    <m/>
    <m/>
    <m/>
    <x v="44"/>
    <x v="0"/>
    <s v="Brazil"/>
    <x v="73"/>
    <n v="0"/>
  </r>
  <r>
    <s v="INCREMENTAL"/>
    <s v="Media"/>
    <m/>
    <m/>
    <m/>
    <m/>
    <x v="44"/>
    <x v="1"/>
    <s v="Brazil"/>
    <x v="73"/>
    <n v="0"/>
  </r>
  <r>
    <s v="INCREMENTAL"/>
    <s v="Media"/>
    <m/>
    <m/>
    <m/>
    <m/>
    <x v="44"/>
    <x v="2"/>
    <s v="Brazil"/>
    <x v="73"/>
    <n v="0"/>
  </r>
  <r>
    <s v="INCREMENTAL"/>
    <s v="Media"/>
    <m/>
    <m/>
    <m/>
    <m/>
    <x v="44"/>
    <x v="3"/>
    <s v="Brazil"/>
    <x v="73"/>
    <n v="0"/>
  </r>
  <r>
    <s v="INCREMENTAL"/>
    <s v="Media"/>
    <m/>
    <m/>
    <m/>
    <m/>
    <x v="45"/>
    <x v="0"/>
    <s v="Brazil"/>
    <x v="73"/>
    <n v="0"/>
  </r>
  <r>
    <s v="INCREMENTAL"/>
    <s v="Media"/>
    <m/>
    <m/>
    <m/>
    <m/>
    <x v="45"/>
    <x v="1"/>
    <s v="Brazil"/>
    <x v="73"/>
    <n v="0"/>
  </r>
  <r>
    <s v="INCREMENTAL"/>
    <s v="Media"/>
    <m/>
    <m/>
    <m/>
    <m/>
    <x v="45"/>
    <x v="2"/>
    <s v="Brazil"/>
    <x v="73"/>
    <n v="0"/>
  </r>
  <r>
    <s v="INCREMENTAL"/>
    <s v="Media"/>
    <m/>
    <m/>
    <m/>
    <m/>
    <x v="45"/>
    <x v="3"/>
    <s v="Brazil"/>
    <x v="73"/>
    <n v="0"/>
  </r>
  <r>
    <s v="BASE"/>
    <s v="BaseLine"/>
    <m/>
    <m/>
    <m/>
    <m/>
    <x v="46"/>
    <x v="0"/>
    <s v="Brazil"/>
    <x v="73"/>
    <n v="0"/>
  </r>
  <r>
    <s v="BASE"/>
    <s v="BaseLine"/>
    <m/>
    <m/>
    <m/>
    <m/>
    <x v="46"/>
    <x v="1"/>
    <s v="Brazil"/>
    <x v="73"/>
    <n v="0"/>
  </r>
  <r>
    <s v="BASE"/>
    <s v="BaseLine"/>
    <m/>
    <m/>
    <m/>
    <m/>
    <x v="46"/>
    <x v="2"/>
    <s v="Brazil"/>
    <x v="73"/>
    <n v="0"/>
  </r>
  <r>
    <s v="BASE"/>
    <s v="BaseLine"/>
    <m/>
    <m/>
    <m/>
    <m/>
    <x v="46"/>
    <x v="3"/>
    <s v="Brazil"/>
    <x v="73"/>
    <n v="0"/>
  </r>
  <r>
    <s v="INCREMENTAL"/>
    <s v="Media"/>
    <m/>
    <m/>
    <m/>
    <m/>
    <x v="47"/>
    <x v="0"/>
    <s v="Brazil"/>
    <x v="73"/>
    <n v="0"/>
  </r>
  <r>
    <s v="INCREMENTAL"/>
    <s v="Media"/>
    <m/>
    <m/>
    <m/>
    <m/>
    <x v="47"/>
    <x v="1"/>
    <s v="Brazil"/>
    <x v="73"/>
    <n v="0"/>
  </r>
  <r>
    <s v="INCREMENTAL"/>
    <s v="Media"/>
    <m/>
    <m/>
    <m/>
    <m/>
    <x v="47"/>
    <x v="2"/>
    <s v="Brazil"/>
    <x v="73"/>
    <n v="0"/>
  </r>
  <r>
    <s v="INCREMENTAL"/>
    <s v="Media"/>
    <m/>
    <m/>
    <m/>
    <m/>
    <x v="47"/>
    <x v="3"/>
    <s v="Brazil"/>
    <x v="73"/>
    <n v="0"/>
  </r>
  <r>
    <s v="INCREMENTAL"/>
    <s v="Media"/>
    <m/>
    <m/>
    <m/>
    <m/>
    <x v="48"/>
    <x v="0"/>
    <s v="Brazil"/>
    <x v="73"/>
    <n v="0"/>
  </r>
  <r>
    <s v="INCREMENTAL"/>
    <s v="Media"/>
    <m/>
    <m/>
    <m/>
    <m/>
    <x v="48"/>
    <x v="1"/>
    <s v="Brazil"/>
    <x v="73"/>
    <n v="0"/>
  </r>
  <r>
    <s v="INCREMENTAL"/>
    <s v="Media"/>
    <m/>
    <m/>
    <m/>
    <m/>
    <x v="48"/>
    <x v="2"/>
    <s v="Brazil"/>
    <x v="73"/>
    <n v="0"/>
  </r>
  <r>
    <s v="INCREMENTAL"/>
    <s v="Media"/>
    <m/>
    <m/>
    <m/>
    <m/>
    <x v="48"/>
    <x v="3"/>
    <s v="Brazil"/>
    <x v="73"/>
    <n v="9.5021091851979893"/>
  </r>
  <r>
    <s v="INCREMENTAL"/>
    <s v="Media"/>
    <m/>
    <m/>
    <m/>
    <m/>
    <x v="49"/>
    <x v="0"/>
    <s v="Brazil"/>
    <x v="73"/>
    <n v="0"/>
  </r>
  <r>
    <s v="INCREMENTAL"/>
    <s v="Media"/>
    <m/>
    <m/>
    <m/>
    <m/>
    <x v="49"/>
    <x v="1"/>
    <s v="Brazil"/>
    <x v="73"/>
    <n v="0"/>
  </r>
  <r>
    <s v="INCREMENTAL"/>
    <s v="Media"/>
    <m/>
    <m/>
    <m/>
    <m/>
    <x v="49"/>
    <x v="2"/>
    <s v="Brazil"/>
    <x v="73"/>
    <n v="0"/>
  </r>
  <r>
    <s v="INCREMENTAL"/>
    <s v="Media"/>
    <m/>
    <m/>
    <m/>
    <m/>
    <x v="49"/>
    <x v="3"/>
    <s v="Brazil"/>
    <x v="73"/>
    <n v="1.1535229359149199"/>
  </r>
  <r>
    <s v="BASE"/>
    <s v="BaseLine"/>
    <m/>
    <m/>
    <m/>
    <m/>
    <x v="50"/>
    <x v="0"/>
    <s v="Brazil"/>
    <x v="73"/>
    <n v="0"/>
  </r>
  <r>
    <s v="BASE"/>
    <s v="BaseLine"/>
    <m/>
    <m/>
    <m/>
    <m/>
    <x v="50"/>
    <x v="1"/>
    <s v="Brazil"/>
    <x v="73"/>
    <n v="0"/>
  </r>
  <r>
    <s v="BASE"/>
    <s v="BaseLine"/>
    <m/>
    <m/>
    <m/>
    <m/>
    <x v="50"/>
    <x v="2"/>
    <s v="Brazil"/>
    <x v="73"/>
    <n v="0"/>
  </r>
  <r>
    <s v="BASE"/>
    <s v="BaseLine"/>
    <m/>
    <m/>
    <m/>
    <m/>
    <x v="50"/>
    <x v="3"/>
    <s v="Brazil"/>
    <x v="73"/>
    <n v="265.33496906971402"/>
  </r>
  <r>
    <s v="BASE"/>
    <s v="BaseLine"/>
    <m/>
    <m/>
    <m/>
    <m/>
    <x v="51"/>
    <x v="0"/>
    <s v="Brazil"/>
    <x v="73"/>
    <n v="0"/>
  </r>
  <r>
    <s v="BASE"/>
    <s v="BaseLine"/>
    <m/>
    <m/>
    <m/>
    <m/>
    <x v="51"/>
    <x v="1"/>
    <s v="Brazil"/>
    <x v="73"/>
    <n v="0"/>
  </r>
  <r>
    <s v="BASE"/>
    <s v="BaseLine"/>
    <m/>
    <m/>
    <m/>
    <m/>
    <x v="51"/>
    <x v="2"/>
    <s v="Brazil"/>
    <x v="73"/>
    <n v="0"/>
  </r>
  <r>
    <s v="BASE"/>
    <s v="BaseLine"/>
    <m/>
    <m/>
    <m/>
    <m/>
    <x v="51"/>
    <x v="3"/>
    <s v="Brazil"/>
    <x v="73"/>
    <n v="4717.6483761755098"/>
  </r>
  <r>
    <s v="INCREMENTAL"/>
    <s v="Media"/>
    <m/>
    <m/>
    <m/>
    <m/>
    <x v="52"/>
    <x v="0"/>
    <s v="Brazil"/>
    <x v="73"/>
    <n v="0"/>
  </r>
  <r>
    <s v="INCREMENTAL"/>
    <s v="Media"/>
    <m/>
    <m/>
    <m/>
    <m/>
    <x v="52"/>
    <x v="1"/>
    <s v="Brazil"/>
    <x v="73"/>
    <n v="0"/>
  </r>
  <r>
    <s v="INCREMENTAL"/>
    <s v="Media"/>
    <m/>
    <m/>
    <m/>
    <m/>
    <x v="52"/>
    <x v="2"/>
    <s v="Brazil"/>
    <x v="73"/>
    <n v="0"/>
  </r>
  <r>
    <s v="INCREMENTAL"/>
    <s v="Media"/>
    <m/>
    <m/>
    <m/>
    <m/>
    <x v="52"/>
    <x v="3"/>
    <s v="Brazil"/>
    <x v="73"/>
    <n v="0"/>
  </r>
  <r>
    <s v="BASE"/>
    <s v="BaseLine"/>
    <m/>
    <m/>
    <m/>
    <m/>
    <x v="53"/>
    <x v="0"/>
    <s v="Brazil"/>
    <x v="73"/>
    <n v="-187.06838073729099"/>
  </r>
  <r>
    <s v="BASE"/>
    <s v="BaseLine"/>
    <m/>
    <m/>
    <m/>
    <m/>
    <x v="53"/>
    <x v="1"/>
    <s v="Brazil"/>
    <x v="73"/>
    <n v="-136.99118315959399"/>
  </r>
  <r>
    <s v="BASE"/>
    <s v="BaseLine"/>
    <m/>
    <m/>
    <m/>
    <m/>
    <x v="53"/>
    <x v="2"/>
    <s v="Brazil"/>
    <x v="73"/>
    <n v="-255.62017065378899"/>
  </r>
  <r>
    <s v="BASE"/>
    <s v="BaseLine"/>
    <m/>
    <m/>
    <m/>
    <m/>
    <x v="53"/>
    <x v="3"/>
    <s v="Brazil"/>
    <x v="73"/>
    <n v="-135.318508897539"/>
  </r>
  <r>
    <s v="BASE"/>
    <s v="BaseLine"/>
    <m/>
    <m/>
    <m/>
    <m/>
    <x v="54"/>
    <x v="0"/>
    <s v="Brazil"/>
    <x v="73"/>
    <n v="-530.31433235234999"/>
  </r>
  <r>
    <s v="BASE"/>
    <s v="BaseLine"/>
    <m/>
    <m/>
    <m/>
    <m/>
    <x v="54"/>
    <x v="1"/>
    <s v="Brazil"/>
    <x v="73"/>
    <n v="-2647.0075249207398"/>
  </r>
  <r>
    <s v="BASE"/>
    <s v="BaseLine"/>
    <m/>
    <m/>
    <m/>
    <m/>
    <x v="54"/>
    <x v="2"/>
    <s v="Brazil"/>
    <x v="73"/>
    <n v="-2872.8736117844001"/>
  </r>
  <r>
    <s v="BASE"/>
    <s v="BaseLine"/>
    <m/>
    <m/>
    <m/>
    <m/>
    <x v="54"/>
    <x v="3"/>
    <s v="Brazil"/>
    <x v="73"/>
    <n v="-512.11965805305204"/>
  </r>
  <r>
    <s v="INCREMENTAL"/>
    <s v="Media"/>
    <m/>
    <m/>
    <m/>
    <m/>
    <x v="0"/>
    <x v="0"/>
    <s v="Brazil"/>
    <x v="74"/>
    <n v="0"/>
  </r>
  <r>
    <s v="INCREMENTAL"/>
    <s v="Media"/>
    <m/>
    <m/>
    <m/>
    <m/>
    <x v="0"/>
    <x v="1"/>
    <s v="Brazil"/>
    <x v="74"/>
    <n v="0"/>
  </r>
  <r>
    <s v="INCREMENTAL"/>
    <s v="Media"/>
    <m/>
    <m/>
    <m/>
    <m/>
    <x v="0"/>
    <x v="2"/>
    <s v="Brazil"/>
    <x v="74"/>
    <n v="0"/>
  </r>
  <r>
    <s v="INCREMENTAL"/>
    <s v="Media"/>
    <m/>
    <m/>
    <m/>
    <m/>
    <x v="0"/>
    <x v="3"/>
    <s v="Brazil"/>
    <x v="74"/>
    <n v="0"/>
  </r>
  <r>
    <s v="INCREMENTAL"/>
    <s v="Media"/>
    <m/>
    <m/>
    <m/>
    <m/>
    <x v="1"/>
    <x v="0"/>
    <s v="Brazil"/>
    <x v="74"/>
    <n v="13.352570503449"/>
  </r>
  <r>
    <s v="INCREMENTAL"/>
    <s v="Media"/>
    <m/>
    <m/>
    <m/>
    <m/>
    <x v="1"/>
    <x v="1"/>
    <s v="Brazil"/>
    <x v="74"/>
    <n v="0"/>
  </r>
  <r>
    <s v="INCREMENTAL"/>
    <s v="Media"/>
    <m/>
    <m/>
    <m/>
    <m/>
    <x v="1"/>
    <x v="2"/>
    <s v="Brazil"/>
    <x v="74"/>
    <n v="0"/>
  </r>
  <r>
    <s v="INCREMENTAL"/>
    <s v="Media"/>
    <m/>
    <m/>
    <m/>
    <m/>
    <x v="1"/>
    <x v="3"/>
    <s v="Brazil"/>
    <x v="74"/>
    <n v="0"/>
  </r>
  <r>
    <s v="INCREMENTAL"/>
    <s v="Media"/>
    <m/>
    <m/>
    <m/>
    <m/>
    <x v="2"/>
    <x v="0"/>
    <s v="Brazil"/>
    <x v="74"/>
    <n v="9.4375624943092404"/>
  </r>
  <r>
    <s v="INCREMENTAL"/>
    <s v="Media"/>
    <m/>
    <m/>
    <m/>
    <m/>
    <x v="2"/>
    <x v="1"/>
    <s v="Brazil"/>
    <x v="74"/>
    <n v="0"/>
  </r>
  <r>
    <s v="INCREMENTAL"/>
    <s v="Media"/>
    <m/>
    <m/>
    <m/>
    <m/>
    <x v="2"/>
    <x v="2"/>
    <s v="Brazil"/>
    <x v="74"/>
    <n v="0"/>
  </r>
  <r>
    <s v="INCREMENTAL"/>
    <s v="Media"/>
    <m/>
    <m/>
    <m/>
    <m/>
    <x v="2"/>
    <x v="3"/>
    <s v="Brazil"/>
    <x v="74"/>
    <n v="0"/>
  </r>
  <r>
    <s v="BASE"/>
    <s v="BaseLine"/>
    <m/>
    <m/>
    <m/>
    <m/>
    <x v="3"/>
    <x v="0"/>
    <s v="Brazil"/>
    <x v="74"/>
    <n v="0"/>
  </r>
  <r>
    <s v="BASE"/>
    <s v="BaseLine"/>
    <m/>
    <m/>
    <m/>
    <m/>
    <x v="3"/>
    <x v="1"/>
    <s v="Brazil"/>
    <x v="74"/>
    <n v="0"/>
  </r>
  <r>
    <s v="BASE"/>
    <s v="BaseLine"/>
    <m/>
    <m/>
    <m/>
    <m/>
    <x v="3"/>
    <x v="2"/>
    <s v="Brazil"/>
    <x v="74"/>
    <n v="0"/>
  </r>
  <r>
    <s v="BASE"/>
    <s v="BaseLine"/>
    <m/>
    <m/>
    <m/>
    <m/>
    <x v="3"/>
    <x v="3"/>
    <s v="Brazil"/>
    <x v="74"/>
    <n v="0"/>
  </r>
  <r>
    <s v="BASE"/>
    <s v="BaseLine"/>
    <m/>
    <m/>
    <m/>
    <m/>
    <x v="4"/>
    <x v="0"/>
    <s v="Brazil"/>
    <x v="74"/>
    <n v="0"/>
  </r>
  <r>
    <s v="BASE"/>
    <s v="BaseLine"/>
    <m/>
    <m/>
    <m/>
    <m/>
    <x v="4"/>
    <x v="1"/>
    <s v="Brazil"/>
    <x v="74"/>
    <n v="0"/>
  </r>
  <r>
    <s v="BASE"/>
    <s v="BaseLine"/>
    <m/>
    <m/>
    <m/>
    <m/>
    <x v="4"/>
    <x v="2"/>
    <s v="Brazil"/>
    <x v="74"/>
    <n v="0"/>
  </r>
  <r>
    <s v="BASE"/>
    <s v="BaseLine"/>
    <m/>
    <m/>
    <m/>
    <m/>
    <x v="4"/>
    <x v="3"/>
    <s v="Brazil"/>
    <x v="74"/>
    <n v="0"/>
  </r>
  <r>
    <s v="BASE"/>
    <s v="BaseLine"/>
    <m/>
    <m/>
    <m/>
    <m/>
    <x v="5"/>
    <x v="0"/>
    <s v="Brazil"/>
    <x v="74"/>
    <n v="0"/>
  </r>
  <r>
    <s v="BASE"/>
    <s v="BaseLine"/>
    <m/>
    <m/>
    <m/>
    <m/>
    <x v="5"/>
    <x v="1"/>
    <s v="Brazil"/>
    <x v="74"/>
    <n v="0"/>
  </r>
  <r>
    <s v="BASE"/>
    <s v="BaseLine"/>
    <m/>
    <m/>
    <m/>
    <m/>
    <x v="5"/>
    <x v="2"/>
    <s v="Brazil"/>
    <x v="74"/>
    <n v="0"/>
  </r>
  <r>
    <s v="BASE"/>
    <s v="BaseLine"/>
    <m/>
    <m/>
    <m/>
    <m/>
    <x v="5"/>
    <x v="3"/>
    <s v="Brazil"/>
    <x v="74"/>
    <n v="0"/>
  </r>
  <r>
    <s v="BASE"/>
    <s v="BaseLine"/>
    <m/>
    <m/>
    <m/>
    <m/>
    <x v="6"/>
    <x v="0"/>
    <s v="Brazil"/>
    <x v="74"/>
    <n v="0"/>
  </r>
  <r>
    <s v="BASE"/>
    <s v="BaseLine"/>
    <m/>
    <m/>
    <m/>
    <m/>
    <x v="6"/>
    <x v="1"/>
    <s v="Brazil"/>
    <x v="74"/>
    <n v="0"/>
  </r>
  <r>
    <s v="BASE"/>
    <s v="BaseLine"/>
    <m/>
    <m/>
    <m/>
    <m/>
    <x v="6"/>
    <x v="2"/>
    <s v="Brazil"/>
    <x v="74"/>
    <n v="0"/>
  </r>
  <r>
    <s v="BASE"/>
    <s v="BaseLine"/>
    <m/>
    <m/>
    <m/>
    <m/>
    <x v="6"/>
    <x v="3"/>
    <s v="Brazil"/>
    <x v="74"/>
    <n v="0"/>
  </r>
  <r>
    <s v="BASE"/>
    <s v="BaseLine"/>
    <m/>
    <m/>
    <m/>
    <m/>
    <x v="7"/>
    <x v="0"/>
    <s v="Brazil"/>
    <x v="74"/>
    <n v="0"/>
  </r>
  <r>
    <s v="BASE"/>
    <s v="BaseLine"/>
    <m/>
    <m/>
    <m/>
    <m/>
    <x v="7"/>
    <x v="1"/>
    <s v="Brazil"/>
    <x v="74"/>
    <n v="0"/>
  </r>
  <r>
    <s v="BASE"/>
    <s v="BaseLine"/>
    <m/>
    <m/>
    <m/>
    <m/>
    <x v="7"/>
    <x v="2"/>
    <s v="Brazil"/>
    <x v="74"/>
    <n v="0"/>
  </r>
  <r>
    <s v="BASE"/>
    <s v="BaseLine"/>
    <m/>
    <m/>
    <m/>
    <m/>
    <x v="7"/>
    <x v="3"/>
    <s v="Brazil"/>
    <x v="74"/>
    <n v="0"/>
  </r>
  <r>
    <s v="BASE"/>
    <s v="BaseLine"/>
    <m/>
    <m/>
    <m/>
    <m/>
    <x v="8"/>
    <x v="0"/>
    <s v="Brazil"/>
    <x v="74"/>
    <n v="1944.69960102865"/>
  </r>
  <r>
    <s v="BASE"/>
    <s v="BaseLine"/>
    <m/>
    <m/>
    <m/>
    <m/>
    <x v="8"/>
    <x v="1"/>
    <s v="Brazil"/>
    <x v="74"/>
    <n v="0"/>
  </r>
  <r>
    <s v="BASE"/>
    <s v="BaseLine"/>
    <m/>
    <m/>
    <m/>
    <m/>
    <x v="8"/>
    <x v="2"/>
    <s v="Brazil"/>
    <x v="74"/>
    <n v="0"/>
  </r>
  <r>
    <s v="BASE"/>
    <s v="BaseLine"/>
    <m/>
    <m/>
    <m/>
    <m/>
    <x v="8"/>
    <x v="3"/>
    <s v="Brazil"/>
    <x v="74"/>
    <n v="0"/>
  </r>
  <r>
    <s v="INCREMENTAL"/>
    <s v="Media"/>
    <m/>
    <m/>
    <m/>
    <m/>
    <x v="9"/>
    <x v="0"/>
    <s v="Brazil"/>
    <x v="74"/>
    <n v="4.1732166357505598"/>
  </r>
  <r>
    <s v="INCREMENTAL"/>
    <s v="Media"/>
    <m/>
    <m/>
    <m/>
    <m/>
    <x v="9"/>
    <x v="1"/>
    <s v="Brazil"/>
    <x v="74"/>
    <n v="0"/>
  </r>
  <r>
    <s v="INCREMENTAL"/>
    <s v="Media"/>
    <m/>
    <m/>
    <m/>
    <m/>
    <x v="9"/>
    <x v="2"/>
    <s v="Brazil"/>
    <x v="74"/>
    <n v="0"/>
  </r>
  <r>
    <s v="INCREMENTAL"/>
    <s v="Media"/>
    <m/>
    <m/>
    <m/>
    <m/>
    <x v="9"/>
    <x v="3"/>
    <s v="Brazil"/>
    <x v="74"/>
    <n v="0"/>
  </r>
  <r>
    <s v="BASE"/>
    <s v="Price"/>
    <m/>
    <m/>
    <m/>
    <m/>
    <x v="10"/>
    <x v="0"/>
    <s v="Brazil"/>
    <x v="74"/>
    <n v="0"/>
  </r>
  <r>
    <s v="BASE"/>
    <s v="Price"/>
    <m/>
    <m/>
    <m/>
    <m/>
    <x v="10"/>
    <x v="1"/>
    <s v="Brazil"/>
    <x v="74"/>
    <n v="0"/>
  </r>
  <r>
    <s v="BASE"/>
    <s v="Price"/>
    <m/>
    <m/>
    <m/>
    <m/>
    <x v="10"/>
    <x v="2"/>
    <s v="Brazil"/>
    <x v="74"/>
    <n v="0"/>
  </r>
  <r>
    <s v="BASE"/>
    <s v="Price"/>
    <m/>
    <m/>
    <m/>
    <m/>
    <x v="10"/>
    <x v="3"/>
    <s v="Brazil"/>
    <x v="74"/>
    <n v="0"/>
  </r>
  <r>
    <s v="BASE"/>
    <s v="Price"/>
    <m/>
    <m/>
    <m/>
    <m/>
    <x v="11"/>
    <x v="0"/>
    <s v="Brazil"/>
    <x v="74"/>
    <n v="-1168.54954962236"/>
  </r>
  <r>
    <s v="BASE"/>
    <s v="Price"/>
    <m/>
    <m/>
    <m/>
    <m/>
    <x v="11"/>
    <x v="1"/>
    <s v="Brazil"/>
    <x v="74"/>
    <n v="0"/>
  </r>
  <r>
    <s v="BASE"/>
    <s v="Price"/>
    <m/>
    <m/>
    <m/>
    <m/>
    <x v="11"/>
    <x v="2"/>
    <s v="Brazil"/>
    <x v="74"/>
    <n v="0"/>
  </r>
  <r>
    <s v="BASE"/>
    <s v="Price"/>
    <m/>
    <m/>
    <m/>
    <m/>
    <x v="11"/>
    <x v="3"/>
    <s v="Brazil"/>
    <x v="74"/>
    <n v="-1321.1375076372001"/>
  </r>
  <r>
    <s v="BASE"/>
    <s v="BaseLine"/>
    <m/>
    <m/>
    <m/>
    <m/>
    <x v="12"/>
    <x v="0"/>
    <s v="Brazil"/>
    <x v="74"/>
    <n v="411.14828258667399"/>
  </r>
  <r>
    <s v="BASE"/>
    <s v="BaseLine"/>
    <m/>
    <m/>
    <m/>
    <m/>
    <x v="12"/>
    <x v="1"/>
    <s v="Brazil"/>
    <x v="74"/>
    <n v="741.20078367106601"/>
  </r>
  <r>
    <s v="BASE"/>
    <s v="BaseLine"/>
    <m/>
    <m/>
    <m/>
    <m/>
    <x v="12"/>
    <x v="2"/>
    <s v="Brazil"/>
    <x v="74"/>
    <n v="908.67445213697602"/>
  </r>
  <r>
    <s v="BASE"/>
    <s v="BaseLine"/>
    <m/>
    <m/>
    <m/>
    <m/>
    <x v="12"/>
    <x v="3"/>
    <s v="Brazil"/>
    <x v="74"/>
    <n v="24.067236150526501"/>
  </r>
  <r>
    <s v="INCREMENTAL"/>
    <s v="Media"/>
    <m/>
    <m/>
    <m/>
    <m/>
    <x v="13"/>
    <x v="0"/>
    <s v="Brazil"/>
    <x v="74"/>
    <n v="0"/>
  </r>
  <r>
    <s v="INCREMENTAL"/>
    <s v="Media"/>
    <m/>
    <m/>
    <m/>
    <m/>
    <x v="13"/>
    <x v="1"/>
    <s v="Brazil"/>
    <x v="74"/>
    <n v="0"/>
  </r>
  <r>
    <s v="INCREMENTAL"/>
    <s v="Media"/>
    <m/>
    <m/>
    <m/>
    <m/>
    <x v="13"/>
    <x v="2"/>
    <s v="Brazil"/>
    <x v="74"/>
    <n v="0"/>
  </r>
  <r>
    <s v="INCREMENTAL"/>
    <s v="Media"/>
    <m/>
    <m/>
    <m/>
    <m/>
    <x v="13"/>
    <x v="3"/>
    <s v="Brazil"/>
    <x v="74"/>
    <n v="0"/>
  </r>
  <r>
    <s v="INCREMENTAL"/>
    <s v="Media"/>
    <m/>
    <m/>
    <m/>
    <m/>
    <x v="14"/>
    <x v="0"/>
    <s v="Brazil"/>
    <x v="74"/>
    <n v="354.54657933824899"/>
  </r>
  <r>
    <s v="INCREMENTAL"/>
    <s v="Media"/>
    <m/>
    <m/>
    <m/>
    <m/>
    <x v="14"/>
    <x v="1"/>
    <s v="Brazil"/>
    <x v="74"/>
    <n v="441.38182965726202"/>
  </r>
  <r>
    <s v="INCREMENTAL"/>
    <s v="Media"/>
    <m/>
    <m/>
    <m/>
    <m/>
    <x v="14"/>
    <x v="2"/>
    <s v="Brazil"/>
    <x v="74"/>
    <n v="365.21556142315399"/>
  </r>
  <r>
    <s v="INCREMENTAL"/>
    <s v="Media"/>
    <m/>
    <m/>
    <m/>
    <m/>
    <x v="14"/>
    <x v="3"/>
    <s v="Brazil"/>
    <x v="74"/>
    <n v="262.38411025663601"/>
  </r>
  <r>
    <s v="INCREMENTAL"/>
    <s v="Media"/>
    <m/>
    <m/>
    <m/>
    <m/>
    <x v="15"/>
    <x v="0"/>
    <s v="Brazil"/>
    <x v="74"/>
    <n v="0"/>
  </r>
  <r>
    <s v="INCREMENTAL"/>
    <s v="Media"/>
    <m/>
    <m/>
    <m/>
    <m/>
    <x v="15"/>
    <x v="1"/>
    <s v="Brazil"/>
    <x v="74"/>
    <n v="0"/>
  </r>
  <r>
    <s v="INCREMENTAL"/>
    <s v="Media"/>
    <m/>
    <m/>
    <m/>
    <m/>
    <x v="15"/>
    <x v="2"/>
    <s v="Brazil"/>
    <x v="74"/>
    <n v="0"/>
  </r>
  <r>
    <s v="INCREMENTAL"/>
    <s v="Media"/>
    <m/>
    <m/>
    <m/>
    <m/>
    <x v="15"/>
    <x v="3"/>
    <s v="Brazil"/>
    <x v="74"/>
    <n v="0"/>
  </r>
  <r>
    <s v="INCREMENTAL"/>
    <s v="Media"/>
    <m/>
    <m/>
    <m/>
    <m/>
    <x v="16"/>
    <x v="0"/>
    <s v="Brazil"/>
    <x v="74"/>
    <n v="23.407413092497201"/>
  </r>
  <r>
    <s v="INCREMENTAL"/>
    <s v="Media"/>
    <m/>
    <m/>
    <m/>
    <m/>
    <x v="16"/>
    <x v="1"/>
    <s v="Brazil"/>
    <x v="74"/>
    <n v="18.365815663804799"/>
  </r>
  <r>
    <s v="INCREMENTAL"/>
    <s v="Media"/>
    <m/>
    <m/>
    <m/>
    <m/>
    <x v="16"/>
    <x v="2"/>
    <s v="Brazil"/>
    <x v="74"/>
    <n v="17.134879362001101"/>
  </r>
  <r>
    <s v="INCREMENTAL"/>
    <s v="Media"/>
    <m/>
    <m/>
    <m/>
    <m/>
    <x v="16"/>
    <x v="3"/>
    <s v="Brazil"/>
    <x v="74"/>
    <n v="15.9242238773023"/>
  </r>
  <r>
    <s v="INCREMENTAL"/>
    <s v="Media"/>
    <m/>
    <m/>
    <m/>
    <m/>
    <x v="17"/>
    <x v="0"/>
    <s v="Brazil"/>
    <x v="74"/>
    <n v="0"/>
  </r>
  <r>
    <s v="INCREMENTAL"/>
    <s v="Media"/>
    <m/>
    <m/>
    <m/>
    <m/>
    <x v="17"/>
    <x v="1"/>
    <s v="Brazil"/>
    <x v="74"/>
    <n v="0"/>
  </r>
  <r>
    <s v="INCREMENTAL"/>
    <s v="Media"/>
    <m/>
    <m/>
    <m/>
    <m/>
    <x v="17"/>
    <x v="2"/>
    <s v="Brazil"/>
    <x v="74"/>
    <n v="0"/>
  </r>
  <r>
    <s v="INCREMENTAL"/>
    <s v="Media"/>
    <m/>
    <m/>
    <m/>
    <m/>
    <x v="17"/>
    <x v="3"/>
    <s v="Brazil"/>
    <x v="74"/>
    <n v="0"/>
  </r>
  <r>
    <s v="INCREMENTAL"/>
    <s v="Media"/>
    <m/>
    <m/>
    <m/>
    <m/>
    <x v="18"/>
    <x v="0"/>
    <s v="Brazil"/>
    <x v="74"/>
    <n v="2375.5493481938902"/>
  </r>
  <r>
    <s v="INCREMENTAL"/>
    <s v="Media"/>
    <m/>
    <m/>
    <m/>
    <m/>
    <x v="18"/>
    <x v="1"/>
    <s v="Brazil"/>
    <x v="74"/>
    <n v="1106.1529486187301"/>
  </r>
  <r>
    <s v="INCREMENTAL"/>
    <s v="Media"/>
    <m/>
    <m/>
    <m/>
    <m/>
    <x v="18"/>
    <x v="2"/>
    <s v="Brazil"/>
    <x v="74"/>
    <n v="845.21654390879098"/>
  </r>
  <r>
    <s v="INCREMENTAL"/>
    <s v="Media"/>
    <m/>
    <m/>
    <m/>
    <m/>
    <x v="18"/>
    <x v="3"/>
    <s v="Brazil"/>
    <x v="74"/>
    <n v="1289.5635902264701"/>
  </r>
  <r>
    <s v="INCREMENTAL"/>
    <s v="Media"/>
    <m/>
    <m/>
    <m/>
    <m/>
    <x v="19"/>
    <x v="0"/>
    <s v="Brazil"/>
    <x v="74"/>
    <n v="0"/>
  </r>
  <r>
    <s v="INCREMENTAL"/>
    <s v="Media"/>
    <m/>
    <m/>
    <m/>
    <m/>
    <x v="19"/>
    <x v="1"/>
    <s v="Brazil"/>
    <x v="74"/>
    <n v="0"/>
  </r>
  <r>
    <s v="INCREMENTAL"/>
    <s v="Media"/>
    <m/>
    <m/>
    <m/>
    <m/>
    <x v="19"/>
    <x v="2"/>
    <s v="Brazil"/>
    <x v="74"/>
    <n v="0"/>
  </r>
  <r>
    <s v="INCREMENTAL"/>
    <s v="Media"/>
    <m/>
    <m/>
    <m/>
    <m/>
    <x v="19"/>
    <x v="3"/>
    <s v="Brazil"/>
    <x v="74"/>
    <n v="0"/>
  </r>
  <r>
    <s v="INCREMENTAL"/>
    <s v="Media"/>
    <m/>
    <m/>
    <m/>
    <m/>
    <x v="20"/>
    <x v="0"/>
    <s v="Brazil"/>
    <x v="74"/>
    <n v="21.413993225338601"/>
  </r>
  <r>
    <s v="INCREMENTAL"/>
    <s v="Media"/>
    <m/>
    <m/>
    <m/>
    <m/>
    <x v="20"/>
    <x v="1"/>
    <s v="Brazil"/>
    <x v="74"/>
    <n v="24.427087344819299"/>
  </r>
  <r>
    <s v="INCREMENTAL"/>
    <s v="Media"/>
    <m/>
    <m/>
    <m/>
    <m/>
    <x v="20"/>
    <x v="2"/>
    <s v="Brazil"/>
    <x v="74"/>
    <n v="22.8837978693658"/>
  </r>
  <r>
    <s v="INCREMENTAL"/>
    <s v="Media"/>
    <m/>
    <m/>
    <m/>
    <m/>
    <x v="20"/>
    <x v="3"/>
    <s v="Brazil"/>
    <x v="74"/>
    <n v="22.540127914588801"/>
  </r>
  <r>
    <s v="INCREMENTAL"/>
    <s v="Media"/>
    <m/>
    <m/>
    <m/>
    <m/>
    <x v="21"/>
    <x v="0"/>
    <s v="Brazil"/>
    <x v="74"/>
    <n v="0"/>
  </r>
  <r>
    <s v="INCREMENTAL"/>
    <s v="Media"/>
    <m/>
    <m/>
    <m/>
    <m/>
    <x v="21"/>
    <x v="1"/>
    <s v="Brazil"/>
    <x v="74"/>
    <n v="0"/>
  </r>
  <r>
    <s v="INCREMENTAL"/>
    <s v="Media"/>
    <m/>
    <m/>
    <m/>
    <m/>
    <x v="21"/>
    <x v="2"/>
    <s v="Brazil"/>
    <x v="74"/>
    <n v="0"/>
  </r>
  <r>
    <s v="INCREMENTAL"/>
    <s v="Media"/>
    <m/>
    <m/>
    <m/>
    <m/>
    <x v="21"/>
    <x v="3"/>
    <s v="Brazil"/>
    <x v="74"/>
    <n v="0"/>
  </r>
  <r>
    <s v="INCREMENTAL"/>
    <s v="Media"/>
    <m/>
    <m/>
    <m/>
    <m/>
    <x v="22"/>
    <x v="0"/>
    <s v="Brazil"/>
    <x v="74"/>
    <n v="768.67102956742303"/>
  </r>
  <r>
    <s v="INCREMENTAL"/>
    <s v="Media"/>
    <m/>
    <m/>
    <m/>
    <m/>
    <x v="22"/>
    <x v="1"/>
    <s v="Brazil"/>
    <x v="74"/>
    <n v="291.50171537306898"/>
  </r>
  <r>
    <s v="INCREMENTAL"/>
    <s v="Media"/>
    <m/>
    <m/>
    <m/>
    <m/>
    <x v="22"/>
    <x v="2"/>
    <s v="Brazil"/>
    <x v="74"/>
    <n v="276.80289999600802"/>
  </r>
  <r>
    <s v="INCREMENTAL"/>
    <s v="Media"/>
    <m/>
    <m/>
    <m/>
    <m/>
    <x v="22"/>
    <x v="3"/>
    <s v="Brazil"/>
    <x v="74"/>
    <n v="416.66667134376002"/>
  </r>
  <r>
    <s v="INCREMENTAL"/>
    <s v="Media"/>
    <m/>
    <m/>
    <m/>
    <m/>
    <x v="23"/>
    <x v="0"/>
    <s v="Brazil"/>
    <x v="74"/>
    <n v="0"/>
  </r>
  <r>
    <s v="INCREMENTAL"/>
    <s v="Media"/>
    <m/>
    <m/>
    <m/>
    <m/>
    <x v="23"/>
    <x v="1"/>
    <s v="Brazil"/>
    <x v="74"/>
    <n v="0.10448560116304099"/>
  </r>
  <r>
    <s v="INCREMENTAL"/>
    <s v="Media"/>
    <m/>
    <m/>
    <m/>
    <m/>
    <x v="23"/>
    <x v="2"/>
    <s v="Brazil"/>
    <x v="74"/>
    <n v="0"/>
  </r>
  <r>
    <s v="INCREMENTAL"/>
    <s v="Media"/>
    <m/>
    <m/>
    <m/>
    <m/>
    <x v="23"/>
    <x v="3"/>
    <s v="Brazil"/>
    <x v="74"/>
    <n v="0"/>
  </r>
  <r>
    <s v="INCREMENTAL"/>
    <s v="Media"/>
    <m/>
    <m/>
    <m/>
    <m/>
    <x v="24"/>
    <x v="0"/>
    <s v="Brazil"/>
    <x v="74"/>
    <n v="0"/>
  </r>
  <r>
    <s v="INCREMENTAL"/>
    <s v="Media"/>
    <m/>
    <m/>
    <m/>
    <m/>
    <x v="24"/>
    <x v="1"/>
    <s v="Brazil"/>
    <x v="74"/>
    <n v="2.8896877002422499"/>
  </r>
  <r>
    <s v="INCREMENTAL"/>
    <s v="Media"/>
    <m/>
    <m/>
    <m/>
    <m/>
    <x v="24"/>
    <x v="2"/>
    <s v="Brazil"/>
    <x v="74"/>
    <n v="0"/>
  </r>
  <r>
    <s v="INCREMENTAL"/>
    <s v="Media"/>
    <m/>
    <m/>
    <m/>
    <m/>
    <x v="24"/>
    <x v="3"/>
    <s v="Brazil"/>
    <x v="74"/>
    <n v="0"/>
  </r>
  <r>
    <s v="BASE"/>
    <s v="BaseLine"/>
    <m/>
    <m/>
    <m/>
    <m/>
    <x v="25"/>
    <x v="0"/>
    <s v="Brazil"/>
    <x v="74"/>
    <n v="0"/>
  </r>
  <r>
    <s v="BASE"/>
    <s v="BaseLine"/>
    <m/>
    <m/>
    <m/>
    <m/>
    <x v="25"/>
    <x v="1"/>
    <s v="Brazil"/>
    <x v="74"/>
    <n v="0"/>
  </r>
  <r>
    <s v="BASE"/>
    <s v="BaseLine"/>
    <m/>
    <m/>
    <m/>
    <m/>
    <x v="25"/>
    <x v="2"/>
    <s v="Brazil"/>
    <x v="74"/>
    <n v="0"/>
  </r>
  <r>
    <s v="BASE"/>
    <s v="BaseLine"/>
    <m/>
    <m/>
    <m/>
    <m/>
    <x v="25"/>
    <x v="3"/>
    <s v="Brazil"/>
    <x v="74"/>
    <n v="0"/>
  </r>
  <r>
    <s v="BASE"/>
    <s v="BaseLine"/>
    <m/>
    <m/>
    <m/>
    <m/>
    <x v="26"/>
    <x v="0"/>
    <s v="Brazil"/>
    <x v="74"/>
    <n v="0"/>
  </r>
  <r>
    <s v="BASE"/>
    <s v="BaseLine"/>
    <m/>
    <m/>
    <m/>
    <m/>
    <x v="26"/>
    <x v="1"/>
    <s v="Brazil"/>
    <x v="74"/>
    <n v="3251.2833037905498"/>
  </r>
  <r>
    <s v="BASE"/>
    <s v="BaseLine"/>
    <m/>
    <m/>
    <m/>
    <m/>
    <x v="26"/>
    <x v="2"/>
    <s v="Brazil"/>
    <x v="74"/>
    <n v="0"/>
  </r>
  <r>
    <s v="BASE"/>
    <s v="BaseLine"/>
    <m/>
    <m/>
    <m/>
    <m/>
    <x v="26"/>
    <x v="3"/>
    <s v="Brazil"/>
    <x v="74"/>
    <n v="0"/>
  </r>
  <r>
    <s v="INCREMENTAL"/>
    <s v="Media"/>
    <m/>
    <m/>
    <m/>
    <m/>
    <x v="27"/>
    <x v="0"/>
    <s v="Brazil"/>
    <x v="74"/>
    <n v="0"/>
  </r>
  <r>
    <s v="INCREMENTAL"/>
    <s v="Media"/>
    <m/>
    <m/>
    <m/>
    <m/>
    <x v="27"/>
    <x v="1"/>
    <s v="Brazil"/>
    <x v="74"/>
    <n v="0"/>
  </r>
  <r>
    <s v="INCREMENTAL"/>
    <s v="Media"/>
    <m/>
    <m/>
    <m/>
    <m/>
    <x v="27"/>
    <x v="2"/>
    <s v="Brazil"/>
    <x v="74"/>
    <n v="0"/>
  </r>
  <r>
    <s v="INCREMENTAL"/>
    <s v="Media"/>
    <m/>
    <m/>
    <m/>
    <m/>
    <x v="27"/>
    <x v="3"/>
    <s v="Brazil"/>
    <x v="74"/>
    <n v="0"/>
  </r>
  <r>
    <s v="INCREMENTAL"/>
    <s v="Media"/>
    <m/>
    <m/>
    <m/>
    <m/>
    <x v="28"/>
    <x v="0"/>
    <s v="Brazil"/>
    <x v="74"/>
    <n v="0"/>
  </r>
  <r>
    <s v="INCREMENTAL"/>
    <s v="Media"/>
    <m/>
    <m/>
    <m/>
    <m/>
    <x v="28"/>
    <x v="1"/>
    <s v="Brazil"/>
    <x v="74"/>
    <n v="0"/>
  </r>
  <r>
    <s v="INCREMENTAL"/>
    <s v="Media"/>
    <m/>
    <m/>
    <m/>
    <m/>
    <x v="28"/>
    <x v="2"/>
    <s v="Brazil"/>
    <x v="74"/>
    <n v="0"/>
  </r>
  <r>
    <s v="INCREMENTAL"/>
    <s v="Media"/>
    <m/>
    <m/>
    <m/>
    <m/>
    <x v="28"/>
    <x v="3"/>
    <s v="Brazil"/>
    <x v="74"/>
    <n v="0"/>
  </r>
  <r>
    <s v="BASE"/>
    <s v="BaseLine"/>
    <m/>
    <m/>
    <m/>
    <m/>
    <x v="29"/>
    <x v="0"/>
    <s v="Brazil"/>
    <x v="74"/>
    <n v="0"/>
  </r>
  <r>
    <s v="BASE"/>
    <s v="BaseLine"/>
    <m/>
    <m/>
    <m/>
    <m/>
    <x v="29"/>
    <x v="1"/>
    <s v="Brazil"/>
    <x v="74"/>
    <n v="1329.7486020085701"/>
  </r>
  <r>
    <s v="BASE"/>
    <s v="BaseLine"/>
    <m/>
    <m/>
    <m/>
    <m/>
    <x v="29"/>
    <x v="2"/>
    <s v="Brazil"/>
    <x v="74"/>
    <n v="0"/>
  </r>
  <r>
    <s v="BASE"/>
    <s v="BaseLine"/>
    <m/>
    <m/>
    <m/>
    <m/>
    <x v="29"/>
    <x v="3"/>
    <s v="Brazil"/>
    <x v="74"/>
    <n v="0"/>
  </r>
  <r>
    <s v="BASE"/>
    <s v="BaseLine"/>
    <m/>
    <m/>
    <m/>
    <m/>
    <x v="30"/>
    <x v="0"/>
    <s v="Brazil"/>
    <x v="74"/>
    <n v="0"/>
  </r>
  <r>
    <s v="BASE"/>
    <s v="BaseLine"/>
    <m/>
    <m/>
    <m/>
    <m/>
    <x v="30"/>
    <x v="1"/>
    <s v="Brazil"/>
    <x v="74"/>
    <n v="766.47153797293697"/>
  </r>
  <r>
    <s v="BASE"/>
    <s v="BaseLine"/>
    <m/>
    <m/>
    <m/>
    <m/>
    <x v="30"/>
    <x v="2"/>
    <s v="Brazil"/>
    <x v="74"/>
    <n v="0"/>
  </r>
  <r>
    <s v="BASE"/>
    <s v="BaseLine"/>
    <m/>
    <m/>
    <m/>
    <m/>
    <x v="30"/>
    <x v="3"/>
    <s v="Brazil"/>
    <x v="74"/>
    <n v="0"/>
  </r>
  <r>
    <s v="INCREMENTAL"/>
    <s v="Media"/>
    <m/>
    <m/>
    <m/>
    <m/>
    <x v="31"/>
    <x v="0"/>
    <s v="Brazil"/>
    <x v="74"/>
    <n v="0"/>
  </r>
  <r>
    <s v="INCREMENTAL"/>
    <s v="Media"/>
    <m/>
    <m/>
    <m/>
    <m/>
    <x v="31"/>
    <x v="1"/>
    <s v="Brazil"/>
    <x v="74"/>
    <n v="9.4857438016909708"/>
  </r>
  <r>
    <s v="INCREMENTAL"/>
    <s v="Media"/>
    <m/>
    <m/>
    <m/>
    <m/>
    <x v="31"/>
    <x v="2"/>
    <s v="Brazil"/>
    <x v="74"/>
    <n v="0"/>
  </r>
  <r>
    <s v="INCREMENTAL"/>
    <s v="Media"/>
    <m/>
    <m/>
    <m/>
    <m/>
    <x v="31"/>
    <x v="3"/>
    <s v="Brazil"/>
    <x v="74"/>
    <n v="0"/>
  </r>
  <r>
    <m/>
    <m/>
    <m/>
    <m/>
    <m/>
    <m/>
    <x v="32"/>
    <x v="0"/>
    <s v="Brazil"/>
    <x v="74"/>
    <n v="1288.8368238743701"/>
  </r>
  <r>
    <m/>
    <m/>
    <m/>
    <m/>
    <m/>
    <m/>
    <x v="32"/>
    <x v="1"/>
    <s v="Brazil"/>
    <x v="74"/>
    <n v="943.82215052234096"/>
  </r>
  <r>
    <m/>
    <m/>
    <m/>
    <m/>
    <m/>
    <m/>
    <x v="32"/>
    <x v="2"/>
    <s v="Brazil"/>
    <x v="74"/>
    <n v="1761.1350863528301"/>
  </r>
  <r>
    <m/>
    <m/>
    <m/>
    <m/>
    <m/>
    <m/>
    <x v="32"/>
    <x v="3"/>
    <s v="Brazil"/>
    <x v="74"/>
    <n v="932.29799996955103"/>
  </r>
  <r>
    <s v="BASE"/>
    <s v="BaseLine"/>
    <m/>
    <m/>
    <m/>
    <m/>
    <x v="33"/>
    <x v="0"/>
    <s v="Brazil"/>
    <x v="74"/>
    <n v="-145.71368488725901"/>
  </r>
  <r>
    <s v="BASE"/>
    <s v="BaseLine"/>
    <m/>
    <m/>
    <m/>
    <m/>
    <x v="33"/>
    <x v="1"/>
    <s v="Brazil"/>
    <x v="74"/>
    <n v="-396.65134910429902"/>
  </r>
  <r>
    <s v="BASE"/>
    <s v="BaseLine"/>
    <m/>
    <m/>
    <m/>
    <m/>
    <x v="33"/>
    <x v="2"/>
    <s v="Brazil"/>
    <x v="74"/>
    <n v="-198.02490247245001"/>
  </r>
  <r>
    <s v="BASE"/>
    <s v="BaseLine"/>
    <m/>
    <m/>
    <m/>
    <m/>
    <x v="33"/>
    <x v="3"/>
    <s v="Brazil"/>
    <x v="74"/>
    <n v="-123.68397910100499"/>
  </r>
  <r>
    <s v="BASE"/>
    <s v="BaseLine"/>
    <m/>
    <m/>
    <m/>
    <m/>
    <x v="34"/>
    <x v="0"/>
    <s v="Brazil"/>
    <x v="74"/>
    <n v="0"/>
  </r>
  <r>
    <s v="BASE"/>
    <s v="BaseLine"/>
    <m/>
    <m/>
    <m/>
    <m/>
    <x v="34"/>
    <x v="1"/>
    <s v="Brazil"/>
    <x v="74"/>
    <n v="0"/>
  </r>
  <r>
    <s v="BASE"/>
    <s v="BaseLine"/>
    <m/>
    <m/>
    <m/>
    <m/>
    <x v="34"/>
    <x v="2"/>
    <s v="Brazil"/>
    <x v="74"/>
    <n v="0"/>
  </r>
  <r>
    <s v="BASE"/>
    <s v="BaseLine"/>
    <m/>
    <m/>
    <m/>
    <m/>
    <x v="34"/>
    <x v="3"/>
    <s v="Brazil"/>
    <x v="74"/>
    <n v="0"/>
  </r>
  <r>
    <s v="BASE"/>
    <s v="BaseLine"/>
    <s v="NY"/>
    <m/>
    <m/>
    <m/>
    <x v="35"/>
    <x v="0"/>
    <s v="Brazil"/>
    <x v="74"/>
    <n v="0"/>
  </r>
  <r>
    <s v="BASE"/>
    <s v="BaseLine"/>
    <s v="NY"/>
    <m/>
    <m/>
    <m/>
    <x v="35"/>
    <x v="1"/>
    <s v="Brazil"/>
    <x v="74"/>
    <n v="0"/>
  </r>
  <r>
    <s v="BASE"/>
    <s v="BaseLine"/>
    <s v="NY"/>
    <m/>
    <m/>
    <m/>
    <x v="35"/>
    <x v="2"/>
    <s v="Brazil"/>
    <x v="74"/>
    <n v="0"/>
  </r>
  <r>
    <s v="BASE"/>
    <s v="BaseLine"/>
    <s v="NY"/>
    <m/>
    <m/>
    <m/>
    <x v="35"/>
    <x v="3"/>
    <s v="Brazil"/>
    <x v="74"/>
    <n v="0"/>
  </r>
  <r>
    <s v="BASE"/>
    <s v="BaseLine"/>
    <s v="PL_Dummy"/>
    <m/>
    <m/>
    <m/>
    <x v="36"/>
    <x v="0"/>
    <s v="Brazil"/>
    <x v="74"/>
    <n v="0"/>
  </r>
  <r>
    <s v="BASE"/>
    <s v="BaseLine"/>
    <s v="PL_Dummy"/>
    <m/>
    <m/>
    <m/>
    <x v="36"/>
    <x v="1"/>
    <s v="Brazil"/>
    <x v="74"/>
    <n v="0"/>
  </r>
  <r>
    <s v="BASE"/>
    <s v="BaseLine"/>
    <s v="PL_Dummy"/>
    <m/>
    <m/>
    <m/>
    <x v="36"/>
    <x v="2"/>
    <s v="Brazil"/>
    <x v="74"/>
    <n v="0"/>
  </r>
  <r>
    <s v="BASE"/>
    <s v="BaseLine"/>
    <s v="PL_Dummy"/>
    <m/>
    <m/>
    <m/>
    <x v="36"/>
    <x v="3"/>
    <s v="Brazil"/>
    <x v="74"/>
    <n v="0"/>
  </r>
  <r>
    <s v="BASE"/>
    <s v="BaseLine"/>
    <s v="PL_Dummy"/>
    <m/>
    <m/>
    <m/>
    <x v="37"/>
    <x v="0"/>
    <s v="Brazil"/>
    <x v="74"/>
    <n v="0"/>
  </r>
  <r>
    <s v="BASE"/>
    <s v="BaseLine"/>
    <s v="PL_Dummy"/>
    <m/>
    <m/>
    <m/>
    <x v="37"/>
    <x v="1"/>
    <s v="Brazil"/>
    <x v="74"/>
    <n v="0"/>
  </r>
  <r>
    <s v="BASE"/>
    <s v="BaseLine"/>
    <s v="PL_Dummy"/>
    <m/>
    <m/>
    <m/>
    <x v="37"/>
    <x v="2"/>
    <s v="Brazil"/>
    <x v="74"/>
    <n v="0"/>
  </r>
  <r>
    <s v="BASE"/>
    <s v="BaseLine"/>
    <s v="PL_Dummy"/>
    <m/>
    <m/>
    <m/>
    <x v="37"/>
    <x v="3"/>
    <s v="Brazil"/>
    <x v="74"/>
    <n v="0"/>
  </r>
  <r>
    <s v="BASE"/>
    <s v="BaseLine"/>
    <m/>
    <m/>
    <m/>
    <m/>
    <x v="38"/>
    <x v="0"/>
    <s v="Brazil"/>
    <x v="74"/>
    <n v="0"/>
  </r>
  <r>
    <s v="BASE"/>
    <s v="BaseLine"/>
    <m/>
    <m/>
    <m/>
    <m/>
    <x v="38"/>
    <x v="1"/>
    <s v="Brazil"/>
    <x v="74"/>
    <n v="0"/>
  </r>
  <r>
    <s v="BASE"/>
    <s v="BaseLine"/>
    <m/>
    <m/>
    <m/>
    <m/>
    <x v="38"/>
    <x v="2"/>
    <s v="Brazil"/>
    <x v="74"/>
    <n v="0"/>
  </r>
  <r>
    <s v="BASE"/>
    <s v="BaseLine"/>
    <m/>
    <m/>
    <m/>
    <m/>
    <x v="38"/>
    <x v="3"/>
    <s v="Brazil"/>
    <x v="74"/>
    <n v="0"/>
  </r>
  <r>
    <s v="BASE"/>
    <s v="BaseLine"/>
    <m/>
    <m/>
    <m/>
    <m/>
    <x v="39"/>
    <x v="0"/>
    <s v="Brazil"/>
    <x v="74"/>
    <n v="0"/>
  </r>
  <r>
    <s v="BASE"/>
    <s v="BaseLine"/>
    <m/>
    <m/>
    <m/>
    <m/>
    <x v="39"/>
    <x v="1"/>
    <s v="Brazil"/>
    <x v="74"/>
    <n v="0"/>
  </r>
  <r>
    <s v="BASE"/>
    <s v="BaseLine"/>
    <m/>
    <m/>
    <m/>
    <m/>
    <x v="39"/>
    <x v="2"/>
    <s v="Brazil"/>
    <x v="74"/>
    <n v="0"/>
  </r>
  <r>
    <s v="BASE"/>
    <s v="BaseLine"/>
    <m/>
    <m/>
    <m/>
    <m/>
    <x v="39"/>
    <x v="3"/>
    <s v="Brazil"/>
    <x v="74"/>
    <n v="0"/>
  </r>
  <r>
    <s v="BASE"/>
    <s v="BaseLine"/>
    <s v="PL_Dummy"/>
    <m/>
    <m/>
    <m/>
    <x v="40"/>
    <x v="0"/>
    <s v="Brazil"/>
    <x v="74"/>
    <n v="0"/>
  </r>
  <r>
    <s v="BASE"/>
    <s v="BaseLine"/>
    <s v="PL_Dummy"/>
    <m/>
    <m/>
    <m/>
    <x v="40"/>
    <x v="1"/>
    <s v="Brazil"/>
    <x v="74"/>
    <n v="0"/>
  </r>
  <r>
    <s v="BASE"/>
    <s v="BaseLine"/>
    <s v="PL_Dummy"/>
    <m/>
    <m/>
    <m/>
    <x v="40"/>
    <x v="2"/>
    <s v="Brazil"/>
    <x v="74"/>
    <n v="0"/>
  </r>
  <r>
    <s v="BASE"/>
    <s v="BaseLine"/>
    <s v="PL_Dummy"/>
    <m/>
    <m/>
    <m/>
    <x v="40"/>
    <x v="3"/>
    <s v="Brazil"/>
    <x v="74"/>
    <n v="0"/>
  </r>
  <r>
    <s v="BASE"/>
    <s v="BaseLine"/>
    <m/>
    <m/>
    <m/>
    <m/>
    <x v="41"/>
    <x v="0"/>
    <s v="Brazil"/>
    <x v="74"/>
    <n v="0"/>
  </r>
  <r>
    <s v="BASE"/>
    <s v="BaseLine"/>
    <m/>
    <m/>
    <m/>
    <m/>
    <x v="41"/>
    <x v="1"/>
    <s v="Brazil"/>
    <x v="74"/>
    <n v="0"/>
  </r>
  <r>
    <s v="BASE"/>
    <s v="BaseLine"/>
    <m/>
    <m/>
    <m/>
    <m/>
    <x v="41"/>
    <x v="2"/>
    <s v="Brazil"/>
    <x v="74"/>
    <n v="2830.8906052643401"/>
  </r>
  <r>
    <s v="BASE"/>
    <s v="BaseLine"/>
    <m/>
    <m/>
    <m/>
    <m/>
    <x v="41"/>
    <x v="3"/>
    <s v="Brazil"/>
    <x v="74"/>
    <n v="0"/>
  </r>
  <r>
    <s v="BASE"/>
    <s v="BaseLine"/>
    <m/>
    <m/>
    <m/>
    <m/>
    <x v="42"/>
    <x v="0"/>
    <s v="Brazil"/>
    <x v="74"/>
    <n v="0"/>
  </r>
  <r>
    <s v="BASE"/>
    <s v="BaseLine"/>
    <m/>
    <m/>
    <m/>
    <m/>
    <x v="42"/>
    <x v="1"/>
    <s v="Brazil"/>
    <x v="74"/>
    <n v="0"/>
  </r>
  <r>
    <s v="BASE"/>
    <s v="BaseLine"/>
    <m/>
    <m/>
    <m/>
    <m/>
    <x v="42"/>
    <x v="2"/>
    <s v="Brazil"/>
    <x v="74"/>
    <n v="0"/>
  </r>
  <r>
    <s v="BASE"/>
    <s v="BaseLine"/>
    <m/>
    <m/>
    <m/>
    <m/>
    <x v="42"/>
    <x v="3"/>
    <s v="Brazil"/>
    <x v="74"/>
    <n v="0"/>
  </r>
  <r>
    <s v="BASE"/>
    <s v="BaseLine"/>
    <m/>
    <m/>
    <m/>
    <m/>
    <x v="43"/>
    <x v="0"/>
    <s v="Brazil"/>
    <x v="74"/>
    <n v="0"/>
  </r>
  <r>
    <s v="BASE"/>
    <s v="BaseLine"/>
    <m/>
    <m/>
    <m/>
    <m/>
    <x v="43"/>
    <x v="1"/>
    <s v="Brazil"/>
    <x v="74"/>
    <n v="0"/>
  </r>
  <r>
    <s v="BASE"/>
    <s v="BaseLine"/>
    <m/>
    <m/>
    <m/>
    <m/>
    <x v="43"/>
    <x v="2"/>
    <s v="Brazil"/>
    <x v="74"/>
    <n v="4167.3567236362896"/>
  </r>
  <r>
    <s v="BASE"/>
    <s v="BaseLine"/>
    <m/>
    <m/>
    <m/>
    <m/>
    <x v="43"/>
    <x v="3"/>
    <s v="Brazil"/>
    <x v="74"/>
    <n v="0"/>
  </r>
  <r>
    <s v="INCREMENTAL"/>
    <s v="Media"/>
    <m/>
    <m/>
    <m/>
    <m/>
    <x v="44"/>
    <x v="0"/>
    <s v="Brazil"/>
    <x v="74"/>
    <n v="0"/>
  </r>
  <r>
    <s v="INCREMENTAL"/>
    <s v="Media"/>
    <m/>
    <m/>
    <m/>
    <m/>
    <x v="44"/>
    <x v="1"/>
    <s v="Brazil"/>
    <x v="74"/>
    <n v="0"/>
  </r>
  <r>
    <s v="INCREMENTAL"/>
    <s v="Media"/>
    <m/>
    <m/>
    <m/>
    <m/>
    <x v="44"/>
    <x v="2"/>
    <s v="Brazil"/>
    <x v="74"/>
    <n v="0"/>
  </r>
  <r>
    <s v="INCREMENTAL"/>
    <s v="Media"/>
    <m/>
    <m/>
    <m/>
    <m/>
    <x v="44"/>
    <x v="3"/>
    <s v="Brazil"/>
    <x v="74"/>
    <n v="0"/>
  </r>
  <r>
    <s v="INCREMENTAL"/>
    <s v="Media"/>
    <m/>
    <m/>
    <m/>
    <m/>
    <x v="45"/>
    <x v="0"/>
    <s v="Brazil"/>
    <x v="74"/>
    <n v="0"/>
  </r>
  <r>
    <s v="INCREMENTAL"/>
    <s v="Media"/>
    <m/>
    <m/>
    <m/>
    <m/>
    <x v="45"/>
    <x v="1"/>
    <s v="Brazil"/>
    <x v="74"/>
    <n v="0"/>
  </r>
  <r>
    <s v="INCREMENTAL"/>
    <s v="Media"/>
    <m/>
    <m/>
    <m/>
    <m/>
    <x v="45"/>
    <x v="2"/>
    <s v="Brazil"/>
    <x v="74"/>
    <n v="0"/>
  </r>
  <r>
    <s v="INCREMENTAL"/>
    <s v="Media"/>
    <m/>
    <m/>
    <m/>
    <m/>
    <x v="45"/>
    <x v="3"/>
    <s v="Brazil"/>
    <x v="74"/>
    <n v="0"/>
  </r>
  <r>
    <s v="BASE"/>
    <s v="BaseLine"/>
    <m/>
    <m/>
    <m/>
    <m/>
    <x v="46"/>
    <x v="0"/>
    <s v="Brazil"/>
    <x v="74"/>
    <n v="0"/>
  </r>
  <r>
    <s v="BASE"/>
    <s v="BaseLine"/>
    <m/>
    <m/>
    <m/>
    <m/>
    <x v="46"/>
    <x v="1"/>
    <s v="Brazil"/>
    <x v="74"/>
    <n v="0"/>
  </r>
  <r>
    <s v="BASE"/>
    <s v="BaseLine"/>
    <m/>
    <m/>
    <m/>
    <m/>
    <x v="46"/>
    <x v="2"/>
    <s v="Brazil"/>
    <x v="74"/>
    <n v="0"/>
  </r>
  <r>
    <s v="BASE"/>
    <s v="BaseLine"/>
    <m/>
    <m/>
    <m/>
    <m/>
    <x v="46"/>
    <x v="3"/>
    <s v="Brazil"/>
    <x v="74"/>
    <n v="0"/>
  </r>
  <r>
    <s v="INCREMENTAL"/>
    <s v="Media"/>
    <m/>
    <m/>
    <m/>
    <m/>
    <x v="47"/>
    <x v="0"/>
    <s v="Brazil"/>
    <x v="74"/>
    <n v="0"/>
  </r>
  <r>
    <s v="INCREMENTAL"/>
    <s v="Media"/>
    <m/>
    <m/>
    <m/>
    <m/>
    <x v="47"/>
    <x v="1"/>
    <s v="Brazil"/>
    <x v="74"/>
    <n v="0"/>
  </r>
  <r>
    <s v="INCREMENTAL"/>
    <s v="Media"/>
    <m/>
    <m/>
    <m/>
    <m/>
    <x v="47"/>
    <x v="2"/>
    <s v="Brazil"/>
    <x v="74"/>
    <n v="0"/>
  </r>
  <r>
    <s v="INCREMENTAL"/>
    <s v="Media"/>
    <m/>
    <m/>
    <m/>
    <m/>
    <x v="47"/>
    <x v="3"/>
    <s v="Brazil"/>
    <x v="74"/>
    <n v="0"/>
  </r>
  <r>
    <s v="INCREMENTAL"/>
    <s v="Media"/>
    <m/>
    <m/>
    <m/>
    <m/>
    <x v="48"/>
    <x v="0"/>
    <s v="Brazil"/>
    <x v="74"/>
    <n v="0"/>
  </r>
  <r>
    <s v="INCREMENTAL"/>
    <s v="Media"/>
    <m/>
    <m/>
    <m/>
    <m/>
    <x v="48"/>
    <x v="1"/>
    <s v="Brazil"/>
    <x v="74"/>
    <n v="0"/>
  </r>
  <r>
    <s v="INCREMENTAL"/>
    <s v="Media"/>
    <m/>
    <m/>
    <m/>
    <m/>
    <x v="48"/>
    <x v="2"/>
    <s v="Brazil"/>
    <x v="74"/>
    <n v="0"/>
  </r>
  <r>
    <s v="INCREMENTAL"/>
    <s v="Media"/>
    <m/>
    <m/>
    <m/>
    <m/>
    <x v="48"/>
    <x v="3"/>
    <s v="Brazil"/>
    <x v="74"/>
    <n v="8.0214326107266203"/>
  </r>
  <r>
    <s v="INCREMENTAL"/>
    <s v="Media"/>
    <m/>
    <m/>
    <m/>
    <m/>
    <x v="49"/>
    <x v="0"/>
    <s v="Brazil"/>
    <x v="74"/>
    <n v="0"/>
  </r>
  <r>
    <s v="INCREMENTAL"/>
    <s v="Media"/>
    <m/>
    <m/>
    <m/>
    <m/>
    <x v="49"/>
    <x v="1"/>
    <s v="Brazil"/>
    <x v="74"/>
    <n v="0"/>
  </r>
  <r>
    <s v="INCREMENTAL"/>
    <s v="Media"/>
    <m/>
    <m/>
    <m/>
    <m/>
    <x v="49"/>
    <x v="2"/>
    <s v="Brazil"/>
    <x v="74"/>
    <n v="0"/>
  </r>
  <r>
    <s v="INCREMENTAL"/>
    <s v="Media"/>
    <m/>
    <m/>
    <m/>
    <m/>
    <x v="49"/>
    <x v="3"/>
    <s v="Brazil"/>
    <x v="74"/>
    <n v="4.7320112100908904"/>
  </r>
  <r>
    <s v="BASE"/>
    <s v="BaseLine"/>
    <m/>
    <m/>
    <m/>
    <m/>
    <x v="50"/>
    <x v="0"/>
    <s v="Brazil"/>
    <x v="74"/>
    <n v="0"/>
  </r>
  <r>
    <s v="BASE"/>
    <s v="BaseLine"/>
    <m/>
    <m/>
    <m/>
    <m/>
    <x v="50"/>
    <x v="1"/>
    <s v="Brazil"/>
    <x v="74"/>
    <n v="0"/>
  </r>
  <r>
    <s v="BASE"/>
    <s v="BaseLine"/>
    <m/>
    <m/>
    <m/>
    <m/>
    <x v="50"/>
    <x v="2"/>
    <s v="Brazil"/>
    <x v="74"/>
    <n v="0"/>
  </r>
  <r>
    <s v="BASE"/>
    <s v="BaseLine"/>
    <m/>
    <m/>
    <m/>
    <m/>
    <x v="50"/>
    <x v="3"/>
    <s v="Brazil"/>
    <x v="74"/>
    <n v="288.56325175942197"/>
  </r>
  <r>
    <s v="BASE"/>
    <s v="BaseLine"/>
    <m/>
    <m/>
    <m/>
    <m/>
    <x v="51"/>
    <x v="0"/>
    <s v="Brazil"/>
    <x v="74"/>
    <n v="0"/>
  </r>
  <r>
    <s v="BASE"/>
    <s v="BaseLine"/>
    <m/>
    <m/>
    <m/>
    <m/>
    <x v="51"/>
    <x v="1"/>
    <s v="Brazil"/>
    <x v="74"/>
    <n v="0"/>
  </r>
  <r>
    <s v="BASE"/>
    <s v="BaseLine"/>
    <m/>
    <m/>
    <m/>
    <m/>
    <x v="51"/>
    <x v="2"/>
    <s v="Brazil"/>
    <x v="74"/>
    <n v="0"/>
  </r>
  <r>
    <s v="BASE"/>
    <s v="BaseLine"/>
    <m/>
    <m/>
    <m/>
    <m/>
    <x v="51"/>
    <x v="3"/>
    <s v="Brazil"/>
    <x v="74"/>
    <n v="5162.7988955094897"/>
  </r>
  <r>
    <s v="INCREMENTAL"/>
    <s v="Media"/>
    <m/>
    <m/>
    <m/>
    <m/>
    <x v="52"/>
    <x v="0"/>
    <s v="Brazil"/>
    <x v="74"/>
    <n v="0"/>
  </r>
  <r>
    <s v="INCREMENTAL"/>
    <s v="Media"/>
    <m/>
    <m/>
    <m/>
    <m/>
    <x v="52"/>
    <x v="1"/>
    <s v="Brazil"/>
    <x v="74"/>
    <n v="0"/>
  </r>
  <r>
    <s v="INCREMENTAL"/>
    <s v="Media"/>
    <m/>
    <m/>
    <m/>
    <m/>
    <x v="52"/>
    <x v="2"/>
    <s v="Brazil"/>
    <x v="74"/>
    <n v="0"/>
  </r>
  <r>
    <s v="INCREMENTAL"/>
    <s v="Media"/>
    <m/>
    <m/>
    <m/>
    <m/>
    <x v="52"/>
    <x v="3"/>
    <s v="Brazil"/>
    <x v="74"/>
    <n v="0.82189191390648797"/>
  </r>
  <r>
    <s v="BASE"/>
    <s v="BaseLine"/>
    <m/>
    <m/>
    <m/>
    <m/>
    <x v="53"/>
    <x v="0"/>
    <s v="Brazil"/>
    <x v="74"/>
    <n v="-227.15446232385401"/>
  </r>
  <r>
    <s v="BASE"/>
    <s v="BaseLine"/>
    <m/>
    <m/>
    <m/>
    <m/>
    <x v="53"/>
    <x v="1"/>
    <s v="Brazil"/>
    <x v="74"/>
    <n v="-166.34643669379199"/>
  </r>
  <r>
    <s v="BASE"/>
    <s v="BaseLine"/>
    <m/>
    <m/>
    <m/>
    <m/>
    <x v="53"/>
    <x v="2"/>
    <s v="Brazil"/>
    <x v="74"/>
    <n v="-310.39592150817202"/>
  </r>
  <r>
    <s v="BASE"/>
    <s v="BaseLine"/>
    <m/>
    <m/>
    <m/>
    <m/>
    <x v="53"/>
    <x v="3"/>
    <s v="Brazil"/>
    <x v="74"/>
    <n v="-164.31533223272601"/>
  </r>
  <r>
    <s v="BASE"/>
    <s v="BaseLine"/>
    <m/>
    <m/>
    <m/>
    <m/>
    <x v="54"/>
    <x v="0"/>
    <s v="Brazil"/>
    <x v="74"/>
    <n v="-530.31433235234999"/>
  </r>
  <r>
    <s v="BASE"/>
    <s v="BaseLine"/>
    <m/>
    <m/>
    <m/>
    <m/>
    <x v="54"/>
    <x v="1"/>
    <s v="Brazil"/>
    <x v="74"/>
    <n v="-2647.0075249207398"/>
  </r>
  <r>
    <s v="BASE"/>
    <s v="BaseLine"/>
    <m/>
    <m/>
    <m/>
    <m/>
    <x v="54"/>
    <x v="2"/>
    <s v="Brazil"/>
    <x v="74"/>
    <n v="-2872.8736117844001"/>
  </r>
  <r>
    <s v="BASE"/>
    <s v="BaseLine"/>
    <m/>
    <m/>
    <m/>
    <m/>
    <x v="54"/>
    <x v="3"/>
    <s v="Brazil"/>
    <x v="74"/>
    <n v="-512.11965805305204"/>
  </r>
  <r>
    <s v="INCREMENTAL"/>
    <s v="Media"/>
    <m/>
    <m/>
    <m/>
    <m/>
    <x v="0"/>
    <x v="0"/>
    <s v="Brazil"/>
    <x v="75"/>
    <n v="0"/>
  </r>
  <r>
    <s v="INCREMENTAL"/>
    <s v="Media"/>
    <m/>
    <m/>
    <m/>
    <m/>
    <x v="0"/>
    <x v="1"/>
    <s v="Brazil"/>
    <x v="75"/>
    <n v="0"/>
  </r>
  <r>
    <s v="INCREMENTAL"/>
    <s v="Media"/>
    <m/>
    <m/>
    <m/>
    <m/>
    <x v="0"/>
    <x v="2"/>
    <s v="Brazil"/>
    <x v="75"/>
    <n v="0"/>
  </r>
  <r>
    <s v="INCREMENTAL"/>
    <s v="Media"/>
    <m/>
    <m/>
    <m/>
    <m/>
    <x v="0"/>
    <x v="3"/>
    <s v="Brazil"/>
    <x v="75"/>
    <n v="0"/>
  </r>
  <r>
    <s v="INCREMENTAL"/>
    <s v="Media"/>
    <m/>
    <m/>
    <m/>
    <m/>
    <x v="1"/>
    <x v="0"/>
    <s v="Brazil"/>
    <x v="75"/>
    <n v="8.4607767646135894"/>
  </r>
  <r>
    <s v="INCREMENTAL"/>
    <s v="Media"/>
    <m/>
    <m/>
    <m/>
    <m/>
    <x v="1"/>
    <x v="1"/>
    <s v="Brazil"/>
    <x v="75"/>
    <n v="0"/>
  </r>
  <r>
    <s v="INCREMENTAL"/>
    <s v="Media"/>
    <m/>
    <m/>
    <m/>
    <m/>
    <x v="1"/>
    <x v="2"/>
    <s v="Brazil"/>
    <x v="75"/>
    <n v="0"/>
  </r>
  <r>
    <s v="INCREMENTAL"/>
    <s v="Media"/>
    <m/>
    <m/>
    <m/>
    <m/>
    <x v="1"/>
    <x v="3"/>
    <s v="Brazil"/>
    <x v="75"/>
    <n v="0"/>
  </r>
  <r>
    <s v="INCREMENTAL"/>
    <s v="Media"/>
    <m/>
    <m/>
    <m/>
    <m/>
    <x v="2"/>
    <x v="0"/>
    <s v="Brazil"/>
    <x v="75"/>
    <n v="18.9870237594053"/>
  </r>
  <r>
    <s v="INCREMENTAL"/>
    <s v="Media"/>
    <m/>
    <m/>
    <m/>
    <m/>
    <x v="2"/>
    <x v="1"/>
    <s v="Brazil"/>
    <x v="75"/>
    <n v="0"/>
  </r>
  <r>
    <s v="INCREMENTAL"/>
    <s v="Media"/>
    <m/>
    <m/>
    <m/>
    <m/>
    <x v="2"/>
    <x v="2"/>
    <s v="Brazil"/>
    <x v="75"/>
    <n v="0"/>
  </r>
  <r>
    <s v="INCREMENTAL"/>
    <s v="Media"/>
    <m/>
    <m/>
    <m/>
    <m/>
    <x v="2"/>
    <x v="3"/>
    <s v="Brazil"/>
    <x v="75"/>
    <n v="0"/>
  </r>
  <r>
    <s v="BASE"/>
    <s v="BaseLine"/>
    <m/>
    <m/>
    <m/>
    <m/>
    <x v="3"/>
    <x v="0"/>
    <s v="Brazil"/>
    <x v="75"/>
    <n v="0"/>
  </r>
  <r>
    <s v="BASE"/>
    <s v="BaseLine"/>
    <m/>
    <m/>
    <m/>
    <m/>
    <x v="3"/>
    <x v="1"/>
    <s v="Brazil"/>
    <x v="75"/>
    <n v="0"/>
  </r>
  <r>
    <s v="BASE"/>
    <s v="BaseLine"/>
    <m/>
    <m/>
    <m/>
    <m/>
    <x v="3"/>
    <x v="2"/>
    <s v="Brazil"/>
    <x v="75"/>
    <n v="0"/>
  </r>
  <r>
    <s v="BASE"/>
    <s v="BaseLine"/>
    <m/>
    <m/>
    <m/>
    <m/>
    <x v="3"/>
    <x v="3"/>
    <s v="Brazil"/>
    <x v="75"/>
    <n v="0"/>
  </r>
  <r>
    <s v="BASE"/>
    <s v="BaseLine"/>
    <m/>
    <m/>
    <m/>
    <m/>
    <x v="4"/>
    <x v="0"/>
    <s v="Brazil"/>
    <x v="75"/>
    <n v="0"/>
  </r>
  <r>
    <s v="BASE"/>
    <s v="BaseLine"/>
    <m/>
    <m/>
    <m/>
    <m/>
    <x v="4"/>
    <x v="1"/>
    <s v="Brazil"/>
    <x v="75"/>
    <n v="0"/>
  </r>
  <r>
    <s v="BASE"/>
    <s v="BaseLine"/>
    <m/>
    <m/>
    <m/>
    <m/>
    <x v="4"/>
    <x v="2"/>
    <s v="Brazil"/>
    <x v="75"/>
    <n v="0"/>
  </r>
  <r>
    <s v="BASE"/>
    <s v="BaseLine"/>
    <m/>
    <m/>
    <m/>
    <m/>
    <x v="4"/>
    <x v="3"/>
    <s v="Brazil"/>
    <x v="75"/>
    <n v="0"/>
  </r>
  <r>
    <s v="BASE"/>
    <s v="BaseLine"/>
    <m/>
    <m/>
    <m/>
    <m/>
    <x v="5"/>
    <x v="0"/>
    <s v="Brazil"/>
    <x v="75"/>
    <n v="0"/>
  </r>
  <r>
    <s v="BASE"/>
    <s v="BaseLine"/>
    <m/>
    <m/>
    <m/>
    <m/>
    <x v="5"/>
    <x v="1"/>
    <s v="Brazil"/>
    <x v="75"/>
    <n v="0"/>
  </r>
  <r>
    <s v="BASE"/>
    <s v="BaseLine"/>
    <m/>
    <m/>
    <m/>
    <m/>
    <x v="5"/>
    <x v="2"/>
    <s v="Brazil"/>
    <x v="75"/>
    <n v="0"/>
  </r>
  <r>
    <s v="BASE"/>
    <s v="BaseLine"/>
    <m/>
    <m/>
    <m/>
    <m/>
    <x v="5"/>
    <x v="3"/>
    <s v="Brazil"/>
    <x v="75"/>
    <n v="0"/>
  </r>
  <r>
    <s v="BASE"/>
    <s v="BaseLine"/>
    <m/>
    <m/>
    <m/>
    <m/>
    <x v="6"/>
    <x v="0"/>
    <s v="Brazil"/>
    <x v="75"/>
    <n v="0"/>
  </r>
  <r>
    <s v="BASE"/>
    <s v="BaseLine"/>
    <m/>
    <m/>
    <m/>
    <m/>
    <x v="6"/>
    <x v="1"/>
    <s v="Brazil"/>
    <x v="75"/>
    <n v="0"/>
  </r>
  <r>
    <s v="BASE"/>
    <s v="BaseLine"/>
    <m/>
    <m/>
    <m/>
    <m/>
    <x v="6"/>
    <x v="2"/>
    <s v="Brazil"/>
    <x v="75"/>
    <n v="0"/>
  </r>
  <r>
    <s v="BASE"/>
    <s v="BaseLine"/>
    <m/>
    <m/>
    <m/>
    <m/>
    <x v="6"/>
    <x v="3"/>
    <s v="Brazil"/>
    <x v="75"/>
    <n v="0"/>
  </r>
  <r>
    <s v="BASE"/>
    <s v="BaseLine"/>
    <m/>
    <m/>
    <m/>
    <m/>
    <x v="7"/>
    <x v="0"/>
    <s v="Brazil"/>
    <x v="75"/>
    <n v="0"/>
  </r>
  <r>
    <s v="BASE"/>
    <s v="BaseLine"/>
    <m/>
    <m/>
    <m/>
    <m/>
    <x v="7"/>
    <x v="1"/>
    <s v="Brazil"/>
    <x v="75"/>
    <n v="0"/>
  </r>
  <r>
    <s v="BASE"/>
    <s v="BaseLine"/>
    <m/>
    <m/>
    <m/>
    <m/>
    <x v="7"/>
    <x v="2"/>
    <s v="Brazil"/>
    <x v="75"/>
    <n v="0"/>
  </r>
  <r>
    <s v="BASE"/>
    <s v="BaseLine"/>
    <m/>
    <m/>
    <m/>
    <m/>
    <x v="7"/>
    <x v="3"/>
    <s v="Brazil"/>
    <x v="75"/>
    <n v="0"/>
  </r>
  <r>
    <s v="BASE"/>
    <s v="BaseLine"/>
    <m/>
    <m/>
    <m/>
    <m/>
    <x v="8"/>
    <x v="0"/>
    <s v="Brazil"/>
    <x v="75"/>
    <n v="1973.22098958877"/>
  </r>
  <r>
    <s v="BASE"/>
    <s v="BaseLine"/>
    <m/>
    <m/>
    <m/>
    <m/>
    <x v="8"/>
    <x v="1"/>
    <s v="Brazil"/>
    <x v="75"/>
    <n v="0"/>
  </r>
  <r>
    <s v="BASE"/>
    <s v="BaseLine"/>
    <m/>
    <m/>
    <m/>
    <m/>
    <x v="8"/>
    <x v="2"/>
    <s v="Brazil"/>
    <x v="75"/>
    <n v="0"/>
  </r>
  <r>
    <s v="BASE"/>
    <s v="BaseLine"/>
    <m/>
    <m/>
    <m/>
    <m/>
    <x v="8"/>
    <x v="3"/>
    <s v="Brazil"/>
    <x v="75"/>
    <n v="0"/>
  </r>
  <r>
    <s v="INCREMENTAL"/>
    <s v="Media"/>
    <m/>
    <m/>
    <m/>
    <m/>
    <x v="9"/>
    <x v="0"/>
    <s v="Brazil"/>
    <x v="75"/>
    <n v="7.9462155709472704"/>
  </r>
  <r>
    <s v="INCREMENTAL"/>
    <s v="Media"/>
    <m/>
    <m/>
    <m/>
    <m/>
    <x v="9"/>
    <x v="1"/>
    <s v="Brazil"/>
    <x v="75"/>
    <n v="0"/>
  </r>
  <r>
    <s v="INCREMENTAL"/>
    <s v="Media"/>
    <m/>
    <m/>
    <m/>
    <m/>
    <x v="9"/>
    <x v="2"/>
    <s v="Brazil"/>
    <x v="75"/>
    <n v="0"/>
  </r>
  <r>
    <s v="INCREMENTAL"/>
    <s v="Media"/>
    <m/>
    <m/>
    <m/>
    <m/>
    <x v="9"/>
    <x v="3"/>
    <s v="Brazil"/>
    <x v="75"/>
    <n v="0"/>
  </r>
  <r>
    <s v="BASE"/>
    <s v="Price"/>
    <m/>
    <m/>
    <m/>
    <m/>
    <x v="10"/>
    <x v="0"/>
    <s v="Brazil"/>
    <x v="75"/>
    <n v="0"/>
  </r>
  <r>
    <s v="BASE"/>
    <s v="Price"/>
    <m/>
    <m/>
    <m/>
    <m/>
    <x v="10"/>
    <x v="1"/>
    <s v="Brazil"/>
    <x v="75"/>
    <n v="0"/>
  </r>
  <r>
    <s v="BASE"/>
    <s v="Price"/>
    <m/>
    <m/>
    <m/>
    <m/>
    <x v="10"/>
    <x v="2"/>
    <s v="Brazil"/>
    <x v="75"/>
    <n v="0"/>
  </r>
  <r>
    <s v="BASE"/>
    <s v="Price"/>
    <m/>
    <m/>
    <m/>
    <m/>
    <x v="10"/>
    <x v="3"/>
    <s v="Brazil"/>
    <x v="75"/>
    <n v="0"/>
  </r>
  <r>
    <s v="BASE"/>
    <s v="Price"/>
    <m/>
    <m/>
    <m/>
    <m/>
    <x v="11"/>
    <x v="0"/>
    <s v="Brazil"/>
    <x v="75"/>
    <n v="-1168.54954962236"/>
  </r>
  <r>
    <s v="BASE"/>
    <s v="Price"/>
    <m/>
    <m/>
    <m/>
    <m/>
    <x v="11"/>
    <x v="1"/>
    <s v="Brazil"/>
    <x v="75"/>
    <n v="0"/>
  </r>
  <r>
    <s v="BASE"/>
    <s v="Price"/>
    <m/>
    <m/>
    <m/>
    <m/>
    <x v="11"/>
    <x v="2"/>
    <s v="Brazil"/>
    <x v="75"/>
    <n v="0"/>
  </r>
  <r>
    <s v="BASE"/>
    <s v="Price"/>
    <m/>
    <m/>
    <m/>
    <m/>
    <x v="11"/>
    <x v="3"/>
    <s v="Brazil"/>
    <x v="75"/>
    <n v="-1321.1375076372001"/>
  </r>
  <r>
    <s v="BASE"/>
    <s v="BaseLine"/>
    <m/>
    <m/>
    <m/>
    <m/>
    <x v="12"/>
    <x v="0"/>
    <s v="Brazil"/>
    <x v="75"/>
    <n v="411.14828258667399"/>
  </r>
  <r>
    <s v="BASE"/>
    <s v="BaseLine"/>
    <m/>
    <m/>
    <m/>
    <m/>
    <x v="12"/>
    <x v="1"/>
    <s v="Brazil"/>
    <x v="75"/>
    <n v="741.20078367106601"/>
  </r>
  <r>
    <s v="BASE"/>
    <s v="BaseLine"/>
    <m/>
    <m/>
    <m/>
    <m/>
    <x v="12"/>
    <x v="2"/>
    <s v="Brazil"/>
    <x v="75"/>
    <n v="908.67445213697602"/>
  </r>
  <r>
    <s v="BASE"/>
    <s v="BaseLine"/>
    <m/>
    <m/>
    <m/>
    <m/>
    <x v="12"/>
    <x v="3"/>
    <s v="Brazil"/>
    <x v="75"/>
    <n v="24.067236150526501"/>
  </r>
  <r>
    <s v="INCREMENTAL"/>
    <s v="Media"/>
    <m/>
    <m/>
    <m/>
    <m/>
    <x v="13"/>
    <x v="0"/>
    <s v="Brazil"/>
    <x v="75"/>
    <n v="0"/>
  </r>
  <r>
    <s v="INCREMENTAL"/>
    <s v="Media"/>
    <m/>
    <m/>
    <m/>
    <m/>
    <x v="13"/>
    <x v="1"/>
    <s v="Brazil"/>
    <x v="75"/>
    <n v="0"/>
  </r>
  <r>
    <s v="INCREMENTAL"/>
    <s v="Media"/>
    <m/>
    <m/>
    <m/>
    <m/>
    <x v="13"/>
    <x v="2"/>
    <s v="Brazil"/>
    <x v="75"/>
    <n v="0"/>
  </r>
  <r>
    <s v="INCREMENTAL"/>
    <s v="Media"/>
    <m/>
    <m/>
    <m/>
    <m/>
    <x v="13"/>
    <x v="3"/>
    <s v="Brazil"/>
    <x v="75"/>
    <n v="0"/>
  </r>
  <r>
    <s v="INCREMENTAL"/>
    <s v="Media"/>
    <m/>
    <m/>
    <m/>
    <m/>
    <x v="14"/>
    <x v="0"/>
    <s v="Brazil"/>
    <x v="75"/>
    <n v="359.47897180029901"/>
  </r>
  <r>
    <s v="INCREMENTAL"/>
    <s v="Media"/>
    <m/>
    <m/>
    <m/>
    <m/>
    <x v="14"/>
    <x v="1"/>
    <s v="Brazil"/>
    <x v="75"/>
    <n v="447.522259536886"/>
  </r>
  <r>
    <s v="INCREMENTAL"/>
    <s v="Media"/>
    <m/>
    <m/>
    <m/>
    <m/>
    <x v="14"/>
    <x v="2"/>
    <s v="Brazil"/>
    <x v="75"/>
    <n v="370.29637897200399"/>
  </r>
  <r>
    <s v="INCREMENTAL"/>
    <s v="Media"/>
    <m/>
    <m/>
    <m/>
    <m/>
    <x v="14"/>
    <x v="3"/>
    <s v="Brazil"/>
    <x v="75"/>
    <n v="266.03435392844699"/>
  </r>
  <r>
    <s v="INCREMENTAL"/>
    <s v="Media"/>
    <m/>
    <m/>
    <m/>
    <m/>
    <x v="15"/>
    <x v="0"/>
    <s v="Brazil"/>
    <x v="75"/>
    <n v="0"/>
  </r>
  <r>
    <s v="INCREMENTAL"/>
    <s v="Media"/>
    <m/>
    <m/>
    <m/>
    <m/>
    <x v="15"/>
    <x v="1"/>
    <s v="Brazil"/>
    <x v="75"/>
    <n v="0"/>
  </r>
  <r>
    <s v="INCREMENTAL"/>
    <s v="Media"/>
    <m/>
    <m/>
    <m/>
    <m/>
    <x v="15"/>
    <x v="2"/>
    <s v="Brazil"/>
    <x v="75"/>
    <n v="0"/>
  </r>
  <r>
    <s v="INCREMENTAL"/>
    <s v="Media"/>
    <m/>
    <m/>
    <m/>
    <m/>
    <x v="15"/>
    <x v="3"/>
    <s v="Brazil"/>
    <x v="75"/>
    <n v="0"/>
  </r>
  <r>
    <s v="INCREMENTAL"/>
    <s v="Media"/>
    <m/>
    <m/>
    <m/>
    <m/>
    <x v="16"/>
    <x v="0"/>
    <s v="Brazil"/>
    <x v="75"/>
    <n v="19.562710253250501"/>
  </r>
  <r>
    <s v="INCREMENTAL"/>
    <s v="Media"/>
    <m/>
    <m/>
    <m/>
    <m/>
    <x v="16"/>
    <x v="1"/>
    <s v="Brazil"/>
    <x v="75"/>
    <n v="15.3492027921182"/>
  </r>
  <r>
    <s v="INCREMENTAL"/>
    <s v="Media"/>
    <m/>
    <m/>
    <m/>
    <m/>
    <x v="16"/>
    <x v="2"/>
    <s v="Brazil"/>
    <x v="75"/>
    <n v="14.3204496310048"/>
  </r>
  <r>
    <s v="INCREMENTAL"/>
    <s v="Media"/>
    <m/>
    <m/>
    <m/>
    <m/>
    <x v="16"/>
    <x v="3"/>
    <s v="Brazil"/>
    <x v="75"/>
    <n v="13.308646132254999"/>
  </r>
  <r>
    <s v="INCREMENTAL"/>
    <s v="Media"/>
    <m/>
    <m/>
    <m/>
    <m/>
    <x v="17"/>
    <x v="0"/>
    <s v="Brazil"/>
    <x v="75"/>
    <n v="0"/>
  </r>
  <r>
    <s v="INCREMENTAL"/>
    <s v="Media"/>
    <m/>
    <m/>
    <m/>
    <m/>
    <x v="17"/>
    <x v="1"/>
    <s v="Brazil"/>
    <x v="75"/>
    <n v="0"/>
  </r>
  <r>
    <s v="INCREMENTAL"/>
    <s v="Media"/>
    <m/>
    <m/>
    <m/>
    <m/>
    <x v="17"/>
    <x v="2"/>
    <s v="Brazil"/>
    <x v="75"/>
    <n v="0"/>
  </r>
  <r>
    <s v="INCREMENTAL"/>
    <s v="Media"/>
    <m/>
    <m/>
    <m/>
    <m/>
    <x v="17"/>
    <x v="3"/>
    <s v="Brazil"/>
    <x v="75"/>
    <n v="0"/>
  </r>
  <r>
    <s v="INCREMENTAL"/>
    <s v="Media"/>
    <m/>
    <m/>
    <m/>
    <m/>
    <x v="18"/>
    <x v="0"/>
    <s v="Brazil"/>
    <x v="75"/>
    <n v="2424.6227770164101"/>
  </r>
  <r>
    <s v="INCREMENTAL"/>
    <s v="Media"/>
    <m/>
    <m/>
    <m/>
    <m/>
    <x v="18"/>
    <x v="1"/>
    <s v="Brazil"/>
    <x v="75"/>
    <n v="1129.0035444323501"/>
  </r>
  <r>
    <s v="INCREMENTAL"/>
    <s v="Media"/>
    <m/>
    <m/>
    <m/>
    <m/>
    <x v="18"/>
    <x v="2"/>
    <s v="Brazil"/>
    <x v="75"/>
    <n v="862.67678902584703"/>
  </r>
  <r>
    <s v="INCREMENTAL"/>
    <s v="Media"/>
    <m/>
    <m/>
    <m/>
    <m/>
    <x v="18"/>
    <x v="3"/>
    <s v="Brazil"/>
    <x v="75"/>
    <n v="1316.20303137519"/>
  </r>
  <r>
    <s v="INCREMENTAL"/>
    <s v="Media"/>
    <m/>
    <m/>
    <m/>
    <m/>
    <x v="19"/>
    <x v="0"/>
    <s v="Brazil"/>
    <x v="75"/>
    <n v="0"/>
  </r>
  <r>
    <s v="INCREMENTAL"/>
    <s v="Media"/>
    <m/>
    <m/>
    <m/>
    <m/>
    <x v="19"/>
    <x v="1"/>
    <s v="Brazil"/>
    <x v="75"/>
    <n v="0"/>
  </r>
  <r>
    <s v="INCREMENTAL"/>
    <s v="Media"/>
    <m/>
    <m/>
    <m/>
    <m/>
    <x v="19"/>
    <x v="2"/>
    <s v="Brazil"/>
    <x v="75"/>
    <n v="0"/>
  </r>
  <r>
    <s v="INCREMENTAL"/>
    <s v="Media"/>
    <m/>
    <m/>
    <m/>
    <m/>
    <x v="19"/>
    <x v="3"/>
    <s v="Brazil"/>
    <x v="75"/>
    <n v="0"/>
  </r>
  <r>
    <s v="INCREMENTAL"/>
    <s v="Media"/>
    <m/>
    <m/>
    <m/>
    <m/>
    <x v="20"/>
    <x v="0"/>
    <s v="Brazil"/>
    <x v="75"/>
    <n v="22.805623059007701"/>
  </r>
  <r>
    <s v="INCREMENTAL"/>
    <s v="Media"/>
    <m/>
    <m/>
    <m/>
    <m/>
    <x v="20"/>
    <x v="1"/>
    <s v="Brazil"/>
    <x v="75"/>
    <n v="26.014528936911901"/>
  </r>
  <r>
    <s v="INCREMENTAL"/>
    <s v="Media"/>
    <m/>
    <m/>
    <m/>
    <m/>
    <x v="20"/>
    <x v="2"/>
    <s v="Brazil"/>
    <x v="75"/>
    <n v="24.370945805182899"/>
  </r>
  <r>
    <s v="INCREMENTAL"/>
    <s v="Media"/>
    <m/>
    <m/>
    <m/>
    <m/>
    <x v="20"/>
    <x v="3"/>
    <s v="Brazil"/>
    <x v="75"/>
    <n v="24.004941792625502"/>
  </r>
  <r>
    <s v="INCREMENTAL"/>
    <s v="Media"/>
    <m/>
    <m/>
    <m/>
    <m/>
    <x v="21"/>
    <x v="0"/>
    <s v="Brazil"/>
    <x v="75"/>
    <n v="0"/>
  </r>
  <r>
    <s v="INCREMENTAL"/>
    <s v="Media"/>
    <m/>
    <m/>
    <m/>
    <m/>
    <x v="21"/>
    <x v="1"/>
    <s v="Brazil"/>
    <x v="75"/>
    <n v="0"/>
  </r>
  <r>
    <s v="INCREMENTAL"/>
    <s v="Media"/>
    <m/>
    <m/>
    <m/>
    <m/>
    <x v="21"/>
    <x v="2"/>
    <s v="Brazil"/>
    <x v="75"/>
    <n v="0"/>
  </r>
  <r>
    <s v="INCREMENTAL"/>
    <s v="Media"/>
    <m/>
    <m/>
    <m/>
    <m/>
    <x v="21"/>
    <x v="3"/>
    <s v="Brazil"/>
    <x v="75"/>
    <n v="0"/>
  </r>
  <r>
    <s v="INCREMENTAL"/>
    <s v="Media"/>
    <m/>
    <m/>
    <m/>
    <m/>
    <x v="22"/>
    <x v="0"/>
    <s v="Brazil"/>
    <x v="75"/>
    <n v="760.44045541621404"/>
  </r>
  <r>
    <s v="INCREMENTAL"/>
    <s v="Media"/>
    <m/>
    <m/>
    <m/>
    <m/>
    <x v="22"/>
    <x v="1"/>
    <s v="Brazil"/>
    <x v="75"/>
    <n v="288.38044971937001"/>
  </r>
  <r>
    <s v="INCREMENTAL"/>
    <s v="Media"/>
    <m/>
    <m/>
    <m/>
    <m/>
    <x v="22"/>
    <x v="2"/>
    <s v="Brazil"/>
    <x v="75"/>
    <n v="273.83902246446002"/>
  </r>
  <r>
    <s v="INCREMENTAL"/>
    <s v="Media"/>
    <m/>
    <m/>
    <m/>
    <m/>
    <x v="22"/>
    <x v="3"/>
    <s v="Brazil"/>
    <x v="75"/>
    <n v="412.20519718522098"/>
  </r>
  <r>
    <s v="INCREMENTAL"/>
    <s v="Media"/>
    <m/>
    <m/>
    <m/>
    <m/>
    <x v="23"/>
    <x v="0"/>
    <s v="Brazil"/>
    <x v="75"/>
    <n v="0"/>
  </r>
  <r>
    <s v="INCREMENTAL"/>
    <s v="Media"/>
    <m/>
    <m/>
    <m/>
    <m/>
    <x v="23"/>
    <x v="1"/>
    <s v="Brazil"/>
    <x v="75"/>
    <n v="0.12664662864266901"/>
  </r>
  <r>
    <s v="INCREMENTAL"/>
    <s v="Media"/>
    <m/>
    <m/>
    <m/>
    <m/>
    <x v="23"/>
    <x v="2"/>
    <s v="Brazil"/>
    <x v="75"/>
    <n v="0"/>
  </r>
  <r>
    <s v="INCREMENTAL"/>
    <s v="Media"/>
    <m/>
    <m/>
    <m/>
    <m/>
    <x v="23"/>
    <x v="3"/>
    <s v="Brazil"/>
    <x v="75"/>
    <n v="0"/>
  </r>
  <r>
    <s v="INCREMENTAL"/>
    <s v="Media"/>
    <m/>
    <m/>
    <m/>
    <m/>
    <x v="24"/>
    <x v="0"/>
    <s v="Brazil"/>
    <x v="75"/>
    <n v="0"/>
  </r>
  <r>
    <s v="INCREMENTAL"/>
    <s v="Media"/>
    <m/>
    <m/>
    <m/>
    <m/>
    <x v="24"/>
    <x v="1"/>
    <s v="Brazil"/>
    <x v="75"/>
    <n v="3.4697047124851301"/>
  </r>
  <r>
    <s v="INCREMENTAL"/>
    <s v="Media"/>
    <m/>
    <m/>
    <m/>
    <m/>
    <x v="24"/>
    <x v="2"/>
    <s v="Brazil"/>
    <x v="75"/>
    <n v="0"/>
  </r>
  <r>
    <s v="INCREMENTAL"/>
    <s v="Media"/>
    <m/>
    <m/>
    <m/>
    <m/>
    <x v="24"/>
    <x v="3"/>
    <s v="Brazil"/>
    <x v="75"/>
    <n v="0"/>
  </r>
  <r>
    <s v="BASE"/>
    <s v="BaseLine"/>
    <m/>
    <m/>
    <m/>
    <m/>
    <x v="25"/>
    <x v="0"/>
    <s v="Brazil"/>
    <x v="75"/>
    <n v="0"/>
  </r>
  <r>
    <s v="BASE"/>
    <s v="BaseLine"/>
    <m/>
    <m/>
    <m/>
    <m/>
    <x v="25"/>
    <x v="1"/>
    <s v="Brazil"/>
    <x v="75"/>
    <n v="0"/>
  </r>
  <r>
    <s v="BASE"/>
    <s v="BaseLine"/>
    <m/>
    <m/>
    <m/>
    <m/>
    <x v="25"/>
    <x v="2"/>
    <s v="Brazil"/>
    <x v="75"/>
    <n v="0"/>
  </r>
  <r>
    <s v="BASE"/>
    <s v="BaseLine"/>
    <m/>
    <m/>
    <m/>
    <m/>
    <x v="25"/>
    <x v="3"/>
    <s v="Brazil"/>
    <x v="75"/>
    <n v="0"/>
  </r>
  <r>
    <s v="BASE"/>
    <s v="BaseLine"/>
    <m/>
    <m/>
    <m/>
    <m/>
    <x v="26"/>
    <x v="0"/>
    <s v="Brazil"/>
    <x v="75"/>
    <n v="0"/>
  </r>
  <r>
    <s v="BASE"/>
    <s v="BaseLine"/>
    <m/>
    <m/>
    <m/>
    <m/>
    <x v="26"/>
    <x v="1"/>
    <s v="Brazil"/>
    <x v="75"/>
    <n v="3251.2833037905498"/>
  </r>
  <r>
    <s v="BASE"/>
    <s v="BaseLine"/>
    <m/>
    <m/>
    <m/>
    <m/>
    <x v="26"/>
    <x v="2"/>
    <s v="Brazil"/>
    <x v="75"/>
    <n v="0"/>
  </r>
  <r>
    <s v="BASE"/>
    <s v="BaseLine"/>
    <m/>
    <m/>
    <m/>
    <m/>
    <x v="26"/>
    <x v="3"/>
    <s v="Brazil"/>
    <x v="75"/>
    <n v="0"/>
  </r>
  <r>
    <s v="INCREMENTAL"/>
    <s v="Media"/>
    <m/>
    <m/>
    <m/>
    <m/>
    <x v="27"/>
    <x v="0"/>
    <s v="Brazil"/>
    <x v="75"/>
    <n v="0"/>
  </r>
  <r>
    <s v="INCREMENTAL"/>
    <s v="Media"/>
    <m/>
    <m/>
    <m/>
    <m/>
    <x v="27"/>
    <x v="1"/>
    <s v="Brazil"/>
    <x v="75"/>
    <n v="0"/>
  </r>
  <r>
    <s v="INCREMENTAL"/>
    <s v="Media"/>
    <m/>
    <m/>
    <m/>
    <m/>
    <x v="27"/>
    <x v="2"/>
    <s v="Brazil"/>
    <x v="75"/>
    <n v="0"/>
  </r>
  <r>
    <s v="INCREMENTAL"/>
    <s v="Media"/>
    <m/>
    <m/>
    <m/>
    <m/>
    <x v="27"/>
    <x v="3"/>
    <s v="Brazil"/>
    <x v="75"/>
    <n v="0"/>
  </r>
  <r>
    <s v="INCREMENTAL"/>
    <s v="Media"/>
    <m/>
    <m/>
    <m/>
    <m/>
    <x v="28"/>
    <x v="0"/>
    <s v="Brazil"/>
    <x v="75"/>
    <n v="0"/>
  </r>
  <r>
    <s v="INCREMENTAL"/>
    <s v="Media"/>
    <m/>
    <m/>
    <m/>
    <m/>
    <x v="28"/>
    <x v="1"/>
    <s v="Brazil"/>
    <x v="75"/>
    <n v="0"/>
  </r>
  <r>
    <s v="INCREMENTAL"/>
    <s v="Media"/>
    <m/>
    <m/>
    <m/>
    <m/>
    <x v="28"/>
    <x v="2"/>
    <s v="Brazil"/>
    <x v="75"/>
    <n v="0"/>
  </r>
  <r>
    <s v="INCREMENTAL"/>
    <s v="Media"/>
    <m/>
    <m/>
    <m/>
    <m/>
    <x v="28"/>
    <x v="3"/>
    <s v="Brazil"/>
    <x v="75"/>
    <n v="0"/>
  </r>
  <r>
    <s v="BASE"/>
    <s v="BaseLine"/>
    <m/>
    <m/>
    <m/>
    <m/>
    <x v="29"/>
    <x v="0"/>
    <s v="Brazil"/>
    <x v="75"/>
    <n v="0"/>
  </r>
  <r>
    <s v="BASE"/>
    <s v="BaseLine"/>
    <m/>
    <m/>
    <m/>
    <m/>
    <x v="29"/>
    <x v="1"/>
    <s v="Brazil"/>
    <x v="75"/>
    <n v="1357.4495302089799"/>
  </r>
  <r>
    <s v="BASE"/>
    <s v="BaseLine"/>
    <m/>
    <m/>
    <m/>
    <m/>
    <x v="29"/>
    <x v="2"/>
    <s v="Brazil"/>
    <x v="75"/>
    <n v="0"/>
  </r>
  <r>
    <s v="BASE"/>
    <s v="BaseLine"/>
    <m/>
    <m/>
    <m/>
    <m/>
    <x v="29"/>
    <x v="3"/>
    <s v="Brazil"/>
    <x v="75"/>
    <n v="0"/>
  </r>
  <r>
    <s v="BASE"/>
    <s v="BaseLine"/>
    <m/>
    <m/>
    <m/>
    <m/>
    <x v="30"/>
    <x v="0"/>
    <s v="Brazil"/>
    <x v="75"/>
    <n v="0"/>
  </r>
  <r>
    <s v="BASE"/>
    <s v="BaseLine"/>
    <m/>
    <m/>
    <m/>
    <m/>
    <x v="30"/>
    <x v="1"/>
    <s v="Brazil"/>
    <x v="75"/>
    <n v="812.01498725829003"/>
  </r>
  <r>
    <s v="BASE"/>
    <s v="BaseLine"/>
    <m/>
    <m/>
    <m/>
    <m/>
    <x v="30"/>
    <x v="2"/>
    <s v="Brazil"/>
    <x v="75"/>
    <n v="0"/>
  </r>
  <r>
    <s v="BASE"/>
    <s v="BaseLine"/>
    <m/>
    <m/>
    <m/>
    <m/>
    <x v="30"/>
    <x v="3"/>
    <s v="Brazil"/>
    <x v="75"/>
    <n v="0"/>
  </r>
  <r>
    <s v="INCREMENTAL"/>
    <s v="Media"/>
    <m/>
    <m/>
    <m/>
    <m/>
    <x v="31"/>
    <x v="0"/>
    <s v="Brazil"/>
    <x v="75"/>
    <n v="0"/>
  </r>
  <r>
    <s v="INCREMENTAL"/>
    <s v="Media"/>
    <m/>
    <m/>
    <m/>
    <m/>
    <x v="31"/>
    <x v="1"/>
    <s v="Brazil"/>
    <x v="75"/>
    <n v="14.9470280224829"/>
  </r>
  <r>
    <s v="INCREMENTAL"/>
    <s v="Media"/>
    <m/>
    <m/>
    <m/>
    <m/>
    <x v="31"/>
    <x v="2"/>
    <s v="Brazil"/>
    <x v="75"/>
    <n v="0"/>
  </r>
  <r>
    <s v="INCREMENTAL"/>
    <s v="Media"/>
    <m/>
    <m/>
    <m/>
    <m/>
    <x v="31"/>
    <x v="3"/>
    <s v="Brazil"/>
    <x v="75"/>
    <n v="0"/>
  </r>
  <r>
    <m/>
    <m/>
    <m/>
    <m/>
    <m/>
    <m/>
    <x v="32"/>
    <x v="0"/>
    <s v="Brazil"/>
    <x v="75"/>
    <n v="1288.8368238743701"/>
  </r>
  <r>
    <m/>
    <m/>
    <m/>
    <m/>
    <m/>
    <m/>
    <x v="32"/>
    <x v="1"/>
    <s v="Brazil"/>
    <x v="75"/>
    <n v="943.82215052234096"/>
  </r>
  <r>
    <m/>
    <m/>
    <m/>
    <m/>
    <m/>
    <m/>
    <x v="32"/>
    <x v="2"/>
    <s v="Brazil"/>
    <x v="75"/>
    <n v="1761.1350863528301"/>
  </r>
  <r>
    <m/>
    <m/>
    <m/>
    <m/>
    <m/>
    <m/>
    <x v="32"/>
    <x v="3"/>
    <s v="Brazil"/>
    <x v="75"/>
    <n v="932.29799996955103"/>
  </r>
  <r>
    <s v="BASE"/>
    <s v="BaseLine"/>
    <m/>
    <m/>
    <m/>
    <m/>
    <x v="33"/>
    <x v="0"/>
    <s v="Brazil"/>
    <x v="75"/>
    <n v="-152.72346435518401"/>
  </r>
  <r>
    <s v="BASE"/>
    <s v="BaseLine"/>
    <m/>
    <m/>
    <m/>
    <m/>
    <x v="33"/>
    <x v="1"/>
    <s v="Brazil"/>
    <x v="75"/>
    <n v="-415.73286835232"/>
  </r>
  <r>
    <s v="BASE"/>
    <s v="BaseLine"/>
    <m/>
    <m/>
    <m/>
    <m/>
    <x v="33"/>
    <x v="2"/>
    <s v="Brazil"/>
    <x v="75"/>
    <n v="-207.55119299597399"/>
  </r>
  <r>
    <s v="BASE"/>
    <s v="BaseLine"/>
    <m/>
    <m/>
    <m/>
    <m/>
    <x v="33"/>
    <x v="3"/>
    <s v="Brazil"/>
    <x v="75"/>
    <n v="-129.63398590979801"/>
  </r>
  <r>
    <s v="BASE"/>
    <s v="BaseLine"/>
    <m/>
    <m/>
    <m/>
    <m/>
    <x v="34"/>
    <x v="0"/>
    <s v="Brazil"/>
    <x v="75"/>
    <n v="0"/>
  </r>
  <r>
    <s v="BASE"/>
    <s v="BaseLine"/>
    <m/>
    <m/>
    <m/>
    <m/>
    <x v="34"/>
    <x v="1"/>
    <s v="Brazil"/>
    <x v="75"/>
    <n v="0"/>
  </r>
  <r>
    <s v="BASE"/>
    <s v="BaseLine"/>
    <m/>
    <m/>
    <m/>
    <m/>
    <x v="34"/>
    <x v="2"/>
    <s v="Brazil"/>
    <x v="75"/>
    <n v="0"/>
  </r>
  <r>
    <s v="BASE"/>
    <s v="BaseLine"/>
    <m/>
    <m/>
    <m/>
    <m/>
    <x v="34"/>
    <x v="3"/>
    <s v="Brazil"/>
    <x v="75"/>
    <n v="0"/>
  </r>
  <r>
    <s v="BASE"/>
    <s v="BaseLine"/>
    <s v="NY"/>
    <m/>
    <m/>
    <m/>
    <x v="35"/>
    <x v="0"/>
    <s v="Brazil"/>
    <x v="75"/>
    <n v="0"/>
  </r>
  <r>
    <s v="BASE"/>
    <s v="BaseLine"/>
    <s v="NY"/>
    <m/>
    <m/>
    <m/>
    <x v="35"/>
    <x v="1"/>
    <s v="Brazil"/>
    <x v="75"/>
    <n v="0"/>
  </r>
  <r>
    <s v="BASE"/>
    <s v="BaseLine"/>
    <s v="NY"/>
    <m/>
    <m/>
    <m/>
    <x v="35"/>
    <x v="2"/>
    <s v="Brazil"/>
    <x v="75"/>
    <n v="0"/>
  </r>
  <r>
    <s v="BASE"/>
    <s v="BaseLine"/>
    <s v="NY"/>
    <m/>
    <m/>
    <m/>
    <x v="35"/>
    <x v="3"/>
    <s v="Brazil"/>
    <x v="75"/>
    <n v="0"/>
  </r>
  <r>
    <s v="BASE"/>
    <s v="BaseLine"/>
    <s v="PL_Dummy"/>
    <m/>
    <m/>
    <m/>
    <x v="36"/>
    <x v="0"/>
    <s v="Brazil"/>
    <x v="75"/>
    <n v="0"/>
  </r>
  <r>
    <s v="BASE"/>
    <s v="BaseLine"/>
    <s v="PL_Dummy"/>
    <m/>
    <m/>
    <m/>
    <x v="36"/>
    <x v="1"/>
    <s v="Brazil"/>
    <x v="75"/>
    <n v="0"/>
  </r>
  <r>
    <s v="BASE"/>
    <s v="BaseLine"/>
    <s v="PL_Dummy"/>
    <m/>
    <m/>
    <m/>
    <x v="36"/>
    <x v="2"/>
    <s v="Brazil"/>
    <x v="75"/>
    <n v="0"/>
  </r>
  <r>
    <s v="BASE"/>
    <s v="BaseLine"/>
    <s v="PL_Dummy"/>
    <m/>
    <m/>
    <m/>
    <x v="36"/>
    <x v="3"/>
    <s v="Brazil"/>
    <x v="75"/>
    <n v="0"/>
  </r>
  <r>
    <s v="BASE"/>
    <s v="BaseLine"/>
    <s v="PL_Dummy"/>
    <m/>
    <m/>
    <m/>
    <x v="37"/>
    <x v="0"/>
    <s v="Brazil"/>
    <x v="75"/>
    <n v="0"/>
  </r>
  <r>
    <s v="BASE"/>
    <s v="BaseLine"/>
    <s v="PL_Dummy"/>
    <m/>
    <m/>
    <m/>
    <x v="37"/>
    <x v="1"/>
    <s v="Brazil"/>
    <x v="75"/>
    <n v="0"/>
  </r>
  <r>
    <s v="BASE"/>
    <s v="BaseLine"/>
    <s v="PL_Dummy"/>
    <m/>
    <m/>
    <m/>
    <x v="37"/>
    <x v="2"/>
    <s v="Brazil"/>
    <x v="75"/>
    <n v="0"/>
  </r>
  <r>
    <s v="BASE"/>
    <s v="BaseLine"/>
    <s v="PL_Dummy"/>
    <m/>
    <m/>
    <m/>
    <x v="37"/>
    <x v="3"/>
    <s v="Brazil"/>
    <x v="75"/>
    <n v="0"/>
  </r>
  <r>
    <s v="BASE"/>
    <s v="BaseLine"/>
    <m/>
    <m/>
    <m/>
    <m/>
    <x v="38"/>
    <x v="0"/>
    <s v="Brazil"/>
    <x v="75"/>
    <n v="0"/>
  </r>
  <r>
    <s v="BASE"/>
    <s v="BaseLine"/>
    <m/>
    <m/>
    <m/>
    <m/>
    <x v="38"/>
    <x v="1"/>
    <s v="Brazil"/>
    <x v="75"/>
    <n v="0"/>
  </r>
  <r>
    <s v="BASE"/>
    <s v="BaseLine"/>
    <m/>
    <m/>
    <m/>
    <m/>
    <x v="38"/>
    <x v="2"/>
    <s v="Brazil"/>
    <x v="75"/>
    <n v="0"/>
  </r>
  <r>
    <s v="BASE"/>
    <s v="BaseLine"/>
    <m/>
    <m/>
    <m/>
    <m/>
    <x v="38"/>
    <x v="3"/>
    <s v="Brazil"/>
    <x v="75"/>
    <n v="0"/>
  </r>
  <r>
    <s v="BASE"/>
    <s v="BaseLine"/>
    <m/>
    <m/>
    <m/>
    <m/>
    <x v="39"/>
    <x v="0"/>
    <s v="Brazil"/>
    <x v="75"/>
    <n v="0"/>
  </r>
  <r>
    <s v="BASE"/>
    <s v="BaseLine"/>
    <m/>
    <m/>
    <m/>
    <m/>
    <x v="39"/>
    <x v="1"/>
    <s v="Brazil"/>
    <x v="75"/>
    <n v="0"/>
  </r>
  <r>
    <s v="BASE"/>
    <s v="BaseLine"/>
    <m/>
    <m/>
    <m/>
    <m/>
    <x v="39"/>
    <x v="2"/>
    <s v="Brazil"/>
    <x v="75"/>
    <n v="0"/>
  </r>
  <r>
    <s v="BASE"/>
    <s v="BaseLine"/>
    <m/>
    <m/>
    <m/>
    <m/>
    <x v="39"/>
    <x v="3"/>
    <s v="Brazil"/>
    <x v="75"/>
    <n v="0"/>
  </r>
  <r>
    <s v="BASE"/>
    <s v="BaseLine"/>
    <s v="PL_Dummy"/>
    <m/>
    <m/>
    <m/>
    <x v="40"/>
    <x v="0"/>
    <s v="Brazil"/>
    <x v="75"/>
    <n v="0"/>
  </r>
  <r>
    <s v="BASE"/>
    <s v="BaseLine"/>
    <s v="PL_Dummy"/>
    <m/>
    <m/>
    <m/>
    <x v="40"/>
    <x v="1"/>
    <s v="Brazil"/>
    <x v="75"/>
    <n v="0"/>
  </r>
  <r>
    <s v="BASE"/>
    <s v="BaseLine"/>
    <s v="PL_Dummy"/>
    <m/>
    <m/>
    <m/>
    <x v="40"/>
    <x v="2"/>
    <s v="Brazil"/>
    <x v="75"/>
    <n v="0"/>
  </r>
  <r>
    <s v="BASE"/>
    <s v="BaseLine"/>
    <s v="PL_Dummy"/>
    <m/>
    <m/>
    <m/>
    <x v="40"/>
    <x v="3"/>
    <s v="Brazil"/>
    <x v="75"/>
    <n v="0"/>
  </r>
  <r>
    <s v="BASE"/>
    <s v="BaseLine"/>
    <m/>
    <m/>
    <m/>
    <m/>
    <x v="41"/>
    <x v="0"/>
    <s v="Brazil"/>
    <x v="75"/>
    <n v="0"/>
  </r>
  <r>
    <s v="BASE"/>
    <s v="BaseLine"/>
    <m/>
    <m/>
    <m/>
    <m/>
    <x v="41"/>
    <x v="1"/>
    <s v="Brazil"/>
    <x v="75"/>
    <n v="0"/>
  </r>
  <r>
    <s v="BASE"/>
    <s v="BaseLine"/>
    <m/>
    <m/>
    <m/>
    <m/>
    <x v="41"/>
    <x v="2"/>
    <s v="Brazil"/>
    <x v="75"/>
    <n v="3777.5883968109101"/>
  </r>
  <r>
    <s v="BASE"/>
    <s v="BaseLine"/>
    <m/>
    <m/>
    <m/>
    <m/>
    <x v="41"/>
    <x v="3"/>
    <s v="Brazil"/>
    <x v="75"/>
    <n v="0"/>
  </r>
  <r>
    <s v="BASE"/>
    <s v="BaseLine"/>
    <m/>
    <m/>
    <m/>
    <m/>
    <x v="42"/>
    <x v="0"/>
    <s v="Brazil"/>
    <x v="75"/>
    <n v="0"/>
  </r>
  <r>
    <s v="BASE"/>
    <s v="BaseLine"/>
    <m/>
    <m/>
    <m/>
    <m/>
    <x v="42"/>
    <x v="1"/>
    <s v="Brazil"/>
    <x v="75"/>
    <n v="0"/>
  </r>
  <r>
    <s v="BASE"/>
    <s v="BaseLine"/>
    <m/>
    <m/>
    <m/>
    <m/>
    <x v="42"/>
    <x v="2"/>
    <s v="Brazil"/>
    <x v="75"/>
    <n v="0"/>
  </r>
  <r>
    <s v="BASE"/>
    <s v="BaseLine"/>
    <m/>
    <m/>
    <m/>
    <m/>
    <x v="42"/>
    <x v="3"/>
    <s v="Brazil"/>
    <x v="75"/>
    <n v="0"/>
  </r>
  <r>
    <s v="BASE"/>
    <s v="BaseLine"/>
    <m/>
    <m/>
    <m/>
    <m/>
    <x v="43"/>
    <x v="0"/>
    <s v="Brazil"/>
    <x v="75"/>
    <n v="0"/>
  </r>
  <r>
    <s v="BASE"/>
    <s v="BaseLine"/>
    <m/>
    <m/>
    <m/>
    <m/>
    <x v="43"/>
    <x v="1"/>
    <s v="Brazil"/>
    <x v="75"/>
    <n v="0"/>
  </r>
  <r>
    <s v="BASE"/>
    <s v="BaseLine"/>
    <m/>
    <m/>
    <m/>
    <m/>
    <x v="43"/>
    <x v="2"/>
    <s v="Brazil"/>
    <x v="75"/>
    <n v="4167.3567236362896"/>
  </r>
  <r>
    <s v="BASE"/>
    <s v="BaseLine"/>
    <m/>
    <m/>
    <m/>
    <m/>
    <x v="43"/>
    <x v="3"/>
    <s v="Brazil"/>
    <x v="75"/>
    <n v="0"/>
  </r>
  <r>
    <s v="INCREMENTAL"/>
    <s v="Media"/>
    <m/>
    <m/>
    <m/>
    <m/>
    <x v="44"/>
    <x v="0"/>
    <s v="Brazil"/>
    <x v="75"/>
    <n v="0"/>
  </r>
  <r>
    <s v="INCREMENTAL"/>
    <s v="Media"/>
    <m/>
    <m/>
    <m/>
    <m/>
    <x v="44"/>
    <x v="1"/>
    <s v="Brazil"/>
    <x v="75"/>
    <n v="0"/>
  </r>
  <r>
    <s v="INCREMENTAL"/>
    <s v="Media"/>
    <m/>
    <m/>
    <m/>
    <m/>
    <x v="44"/>
    <x v="2"/>
    <s v="Brazil"/>
    <x v="75"/>
    <n v="0"/>
  </r>
  <r>
    <s v="INCREMENTAL"/>
    <s v="Media"/>
    <m/>
    <m/>
    <m/>
    <m/>
    <x v="44"/>
    <x v="3"/>
    <s v="Brazil"/>
    <x v="75"/>
    <n v="0"/>
  </r>
  <r>
    <s v="INCREMENTAL"/>
    <s v="Media"/>
    <m/>
    <m/>
    <m/>
    <m/>
    <x v="45"/>
    <x v="0"/>
    <s v="Brazil"/>
    <x v="75"/>
    <n v="0"/>
  </r>
  <r>
    <s v="INCREMENTAL"/>
    <s v="Media"/>
    <m/>
    <m/>
    <m/>
    <m/>
    <x v="45"/>
    <x v="1"/>
    <s v="Brazil"/>
    <x v="75"/>
    <n v="0"/>
  </r>
  <r>
    <s v="INCREMENTAL"/>
    <s v="Media"/>
    <m/>
    <m/>
    <m/>
    <m/>
    <x v="45"/>
    <x v="2"/>
    <s v="Brazil"/>
    <x v="75"/>
    <n v="0"/>
  </r>
  <r>
    <s v="INCREMENTAL"/>
    <s v="Media"/>
    <m/>
    <m/>
    <m/>
    <m/>
    <x v="45"/>
    <x v="3"/>
    <s v="Brazil"/>
    <x v="75"/>
    <n v="0"/>
  </r>
  <r>
    <s v="BASE"/>
    <s v="BaseLine"/>
    <m/>
    <m/>
    <m/>
    <m/>
    <x v="46"/>
    <x v="0"/>
    <s v="Brazil"/>
    <x v="75"/>
    <n v="0"/>
  </r>
  <r>
    <s v="BASE"/>
    <s v="BaseLine"/>
    <m/>
    <m/>
    <m/>
    <m/>
    <x v="46"/>
    <x v="1"/>
    <s v="Brazil"/>
    <x v="75"/>
    <n v="0"/>
  </r>
  <r>
    <s v="BASE"/>
    <s v="BaseLine"/>
    <m/>
    <m/>
    <m/>
    <m/>
    <x v="46"/>
    <x v="2"/>
    <s v="Brazil"/>
    <x v="75"/>
    <n v="0"/>
  </r>
  <r>
    <s v="BASE"/>
    <s v="BaseLine"/>
    <m/>
    <m/>
    <m/>
    <m/>
    <x v="46"/>
    <x v="3"/>
    <s v="Brazil"/>
    <x v="75"/>
    <n v="0"/>
  </r>
  <r>
    <s v="INCREMENTAL"/>
    <s v="Media"/>
    <m/>
    <m/>
    <m/>
    <m/>
    <x v="47"/>
    <x v="0"/>
    <s v="Brazil"/>
    <x v="75"/>
    <n v="0"/>
  </r>
  <r>
    <s v="INCREMENTAL"/>
    <s v="Media"/>
    <m/>
    <m/>
    <m/>
    <m/>
    <x v="47"/>
    <x v="1"/>
    <s v="Brazil"/>
    <x v="75"/>
    <n v="0"/>
  </r>
  <r>
    <s v="INCREMENTAL"/>
    <s v="Media"/>
    <m/>
    <m/>
    <m/>
    <m/>
    <x v="47"/>
    <x v="2"/>
    <s v="Brazil"/>
    <x v="75"/>
    <n v="0"/>
  </r>
  <r>
    <s v="INCREMENTAL"/>
    <s v="Media"/>
    <m/>
    <m/>
    <m/>
    <m/>
    <x v="47"/>
    <x v="3"/>
    <s v="Brazil"/>
    <x v="75"/>
    <n v="0"/>
  </r>
  <r>
    <s v="INCREMENTAL"/>
    <s v="Media"/>
    <m/>
    <m/>
    <m/>
    <m/>
    <x v="48"/>
    <x v="0"/>
    <s v="Brazil"/>
    <x v="75"/>
    <n v="0"/>
  </r>
  <r>
    <s v="INCREMENTAL"/>
    <s v="Media"/>
    <m/>
    <m/>
    <m/>
    <m/>
    <x v="48"/>
    <x v="1"/>
    <s v="Brazil"/>
    <x v="75"/>
    <n v="0"/>
  </r>
  <r>
    <s v="INCREMENTAL"/>
    <s v="Media"/>
    <m/>
    <m/>
    <m/>
    <m/>
    <x v="48"/>
    <x v="2"/>
    <s v="Brazil"/>
    <x v="75"/>
    <n v="0"/>
  </r>
  <r>
    <s v="INCREMENTAL"/>
    <s v="Media"/>
    <m/>
    <m/>
    <m/>
    <m/>
    <x v="48"/>
    <x v="3"/>
    <s v="Brazil"/>
    <x v="75"/>
    <n v="5.3157975160847597"/>
  </r>
  <r>
    <s v="INCREMENTAL"/>
    <s v="Media"/>
    <m/>
    <m/>
    <m/>
    <m/>
    <x v="49"/>
    <x v="0"/>
    <s v="Brazil"/>
    <x v="75"/>
    <n v="0"/>
  </r>
  <r>
    <s v="INCREMENTAL"/>
    <s v="Media"/>
    <m/>
    <m/>
    <m/>
    <m/>
    <x v="49"/>
    <x v="1"/>
    <s v="Brazil"/>
    <x v="75"/>
    <n v="0"/>
  </r>
  <r>
    <s v="INCREMENTAL"/>
    <s v="Media"/>
    <m/>
    <m/>
    <m/>
    <m/>
    <x v="49"/>
    <x v="2"/>
    <s v="Brazil"/>
    <x v="75"/>
    <n v="0"/>
  </r>
  <r>
    <s v="INCREMENTAL"/>
    <s v="Media"/>
    <m/>
    <m/>
    <m/>
    <m/>
    <x v="49"/>
    <x v="3"/>
    <s v="Brazil"/>
    <x v="75"/>
    <n v="9.5201286698705196"/>
  </r>
  <r>
    <s v="BASE"/>
    <s v="BaseLine"/>
    <m/>
    <m/>
    <m/>
    <m/>
    <x v="50"/>
    <x v="0"/>
    <s v="Brazil"/>
    <x v="75"/>
    <n v="0"/>
  </r>
  <r>
    <s v="BASE"/>
    <s v="BaseLine"/>
    <m/>
    <m/>
    <m/>
    <m/>
    <x v="50"/>
    <x v="1"/>
    <s v="Brazil"/>
    <x v="75"/>
    <n v="0"/>
  </r>
  <r>
    <s v="BASE"/>
    <s v="BaseLine"/>
    <m/>
    <m/>
    <m/>
    <m/>
    <x v="50"/>
    <x v="2"/>
    <s v="Brazil"/>
    <x v="75"/>
    <n v="0"/>
  </r>
  <r>
    <s v="BASE"/>
    <s v="BaseLine"/>
    <m/>
    <m/>
    <m/>
    <m/>
    <x v="50"/>
    <x v="3"/>
    <s v="Brazil"/>
    <x v="75"/>
    <n v="312.79044029398699"/>
  </r>
  <r>
    <s v="BASE"/>
    <s v="BaseLine"/>
    <m/>
    <m/>
    <m/>
    <m/>
    <x v="51"/>
    <x v="0"/>
    <s v="Brazil"/>
    <x v="75"/>
    <n v="0"/>
  </r>
  <r>
    <s v="BASE"/>
    <s v="BaseLine"/>
    <m/>
    <m/>
    <m/>
    <m/>
    <x v="51"/>
    <x v="1"/>
    <s v="Brazil"/>
    <x v="75"/>
    <n v="0"/>
  </r>
  <r>
    <s v="BASE"/>
    <s v="BaseLine"/>
    <m/>
    <m/>
    <m/>
    <m/>
    <x v="51"/>
    <x v="2"/>
    <s v="Brazil"/>
    <x v="75"/>
    <n v="0"/>
  </r>
  <r>
    <s v="BASE"/>
    <s v="BaseLine"/>
    <m/>
    <m/>
    <m/>
    <m/>
    <x v="51"/>
    <x v="3"/>
    <s v="Brazil"/>
    <x v="75"/>
    <n v="5601.3195134916796"/>
  </r>
  <r>
    <s v="INCREMENTAL"/>
    <s v="Media"/>
    <m/>
    <m/>
    <m/>
    <m/>
    <x v="52"/>
    <x v="0"/>
    <s v="Brazil"/>
    <x v="75"/>
    <n v="0"/>
  </r>
  <r>
    <s v="INCREMENTAL"/>
    <s v="Media"/>
    <m/>
    <m/>
    <m/>
    <m/>
    <x v="52"/>
    <x v="1"/>
    <s v="Brazil"/>
    <x v="75"/>
    <n v="0"/>
  </r>
  <r>
    <s v="INCREMENTAL"/>
    <s v="Media"/>
    <m/>
    <m/>
    <m/>
    <m/>
    <x v="52"/>
    <x v="2"/>
    <s v="Brazil"/>
    <x v="75"/>
    <n v="0"/>
  </r>
  <r>
    <s v="INCREMENTAL"/>
    <s v="Media"/>
    <m/>
    <m/>
    <m/>
    <m/>
    <x v="52"/>
    <x v="3"/>
    <s v="Brazil"/>
    <x v="75"/>
    <n v="2.2378713528749099"/>
  </r>
  <r>
    <s v="BASE"/>
    <s v="BaseLine"/>
    <m/>
    <m/>
    <m/>
    <m/>
    <x v="53"/>
    <x v="0"/>
    <s v="Brazil"/>
    <x v="75"/>
    <n v="-227.15446232385401"/>
  </r>
  <r>
    <s v="BASE"/>
    <s v="BaseLine"/>
    <m/>
    <m/>
    <m/>
    <m/>
    <x v="53"/>
    <x v="1"/>
    <s v="Brazil"/>
    <x v="75"/>
    <n v="-166.34643669379199"/>
  </r>
  <r>
    <s v="BASE"/>
    <s v="BaseLine"/>
    <m/>
    <m/>
    <m/>
    <m/>
    <x v="53"/>
    <x v="2"/>
    <s v="Brazil"/>
    <x v="75"/>
    <n v="-310.39592150817202"/>
  </r>
  <r>
    <s v="BASE"/>
    <s v="BaseLine"/>
    <m/>
    <m/>
    <m/>
    <m/>
    <x v="53"/>
    <x v="3"/>
    <s v="Brazil"/>
    <x v="75"/>
    <n v="-164.31533223272601"/>
  </r>
  <r>
    <s v="BASE"/>
    <s v="BaseLine"/>
    <m/>
    <m/>
    <m/>
    <m/>
    <x v="54"/>
    <x v="0"/>
    <s v="Brazil"/>
    <x v="75"/>
    <n v="-530.31433235234999"/>
  </r>
  <r>
    <s v="BASE"/>
    <s v="BaseLine"/>
    <m/>
    <m/>
    <m/>
    <m/>
    <x v="54"/>
    <x v="1"/>
    <s v="Brazil"/>
    <x v="75"/>
    <n v="-2647.0075249207398"/>
  </r>
  <r>
    <s v="BASE"/>
    <s v="BaseLine"/>
    <m/>
    <m/>
    <m/>
    <m/>
    <x v="54"/>
    <x v="2"/>
    <s v="Brazil"/>
    <x v="75"/>
    <n v="-2872.8736117844001"/>
  </r>
  <r>
    <s v="BASE"/>
    <s v="BaseLine"/>
    <m/>
    <m/>
    <m/>
    <m/>
    <x v="54"/>
    <x v="3"/>
    <s v="Brazil"/>
    <x v="75"/>
    <n v="-512.11965805305204"/>
  </r>
  <r>
    <s v="INCREMENTAL"/>
    <s v="Media"/>
    <m/>
    <m/>
    <m/>
    <m/>
    <x v="0"/>
    <x v="0"/>
    <s v="Brazil"/>
    <x v="76"/>
    <n v="0"/>
  </r>
  <r>
    <s v="INCREMENTAL"/>
    <s v="Media"/>
    <m/>
    <m/>
    <m/>
    <m/>
    <x v="0"/>
    <x v="1"/>
    <s v="Brazil"/>
    <x v="76"/>
    <n v="0"/>
  </r>
  <r>
    <s v="INCREMENTAL"/>
    <s v="Media"/>
    <m/>
    <m/>
    <m/>
    <m/>
    <x v="0"/>
    <x v="2"/>
    <s v="Brazil"/>
    <x v="76"/>
    <n v="0"/>
  </r>
  <r>
    <s v="INCREMENTAL"/>
    <s v="Media"/>
    <m/>
    <m/>
    <m/>
    <m/>
    <x v="0"/>
    <x v="3"/>
    <s v="Brazil"/>
    <x v="76"/>
    <n v="0"/>
  </r>
  <r>
    <s v="INCREMENTAL"/>
    <s v="Media"/>
    <m/>
    <m/>
    <m/>
    <m/>
    <x v="1"/>
    <x v="0"/>
    <s v="Brazil"/>
    <x v="76"/>
    <n v="4.6944854704005801"/>
  </r>
  <r>
    <s v="INCREMENTAL"/>
    <s v="Media"/>
    <m/>
    <m/>
    <m/>
    <m/>
    <x v="1"/>
    <x v="1"/>
    <s v="Brazil"/>
    <x v="76"/>
    <n v="0"/>
  </r>
  <r>
    <s v="INCREMENTAL"/>
    <s v="Media"/>
    <m/>
    <m/>
    <m/>
    <m/>
    <x v="1"/>
    <x v="2"/>
    <s v="Brazil"/>
    <x v="76"/>
    <n v="0"/>
  </r>
  <r>
    <s v="INCREMENTAL"/>
    <s v="Media"/>
    <m/>
    <m/>
    <m/>
    <m/>
    <x v="1"/>
    <x v="3"/>
    <s v="Brazil"/>
    <x v="76"/>
    <n v="0"/>
  </r>
  <r>
    <s v="INCREMENTAL"/>
    <s v="Media"/>
    <m/>
    <m/>
    <m/>
    <m/>
    <x v="2"/>
    <x v="0"/>
    <s v="Brazil"/>
    <x v="76"/>
    <n v="28.720765464696999"/>
  </r>
  <r>
    <s v="INCREMENTAL"/>
    <s v="Media"/>
    <m/>
    <m/>
    <m/>
    <m/>
    <x v="2"/>
    <x v="1"/>
    <s v="Brazil"/>
    <x v="76"/>
    <n v="0"/>
  </r>
  <r>
    <s v="INCREMENTAL"/>
    <s v="Media"/>
    <m/>
    <m/>
    <m/>
    <m/>
    <x v="2"/>
    <x v="2"/>
    <s v="Brazil"/>
    <x v="76"/>
    <n v="0"/>
  </r>
  <r>
    <s v="INCREMENTAL"/>
    <s v="Media"/>
    <m/>
    <m/>
    <m/>
    <m/>
    <x v="2"/>
    <x v="3"/>
    <s v="Brazil"/>
    <x v="76"/>
    <n v="0"/>
  </r>
  <r>
    <s v="BASE"/>
    <s v="BaseLine"/>
    <m/>
    <m/>
    <m/>
    <m/>
    <x v="3"/>
    <x v="0"/>
    <s v="Brazil"/>
    <x v="76"/>
    <n v="0"/>
  </r>
  <r>
    <s v="BASE"/>
    <s v="BaseLine"/>
    <m/>
    <m/>
    <m/>
    <m/>
    <x v="3"/>
    <x v="1"/>
    <s v="Brazil"/>
    <x v="76"/>
    <n v="0"/>
  </r>
  <r>
    <s v="BASE"/>
    <s v="BaseLine"/>
    <m/>
    <m/>
    <m/>
    <m/>
    <x v="3"/>
    <x v="2"/>
    <s v="Brazil"/>
    <x v="76"/>
    <n v="0"/>
  </r>
  <r>
    <s v="BASE"/>
    <s v="BaseLine"/>
    <m/>
    <m/>
    <m/>
    <m/>
    <x v="3"/>
    <x v="3"/>
    <s v="Brazil"/>
    <x v="76"/>
    <n v="0"/>
  </r>
  <r>
    <s v="BASE"/>
    <s v="BaseLine"/>
    <m/>
    <m/>
    <m/>
    <m/>
    <x v="4"/>
    <x v="0"/>
    <s v="Brazil"/>
    <x v="76"/>
    <n v="0"/>
  </r>
  <r>
    <s v="BASE"/>
    <s v="BaseLine"/>
    <m/>
    <m/>
    <m/>
    <m/>
    <x v="4"/>
    <x v="1"/>
    <s v="Brazil"/>
    <x v="76"/>
    <n v="0"/>
  </r>
  <r>
    <s v="BASE"/>
    <s v="BaseLine"/>
    <m/>
    <m/>
    <m/>
    <m/>
    <x v="4"/>
    <x v="2"/>
    <s v="Brazil"/>
    <x v="76"/>
    <n v="0"/>
  </r>
  <r>
    <s v="BASE"/>
    <s v="BaseLine"/>
    <m/>
    <m/>
    <m/>
    <m/>
    <x v="4"/>
    <x v="3"/>
    <s v="Brazil"/>
    <x v="76"/>
    <n v="0"/>
  </r>
  <r>
    <s v="BASE"/>
    <s v="BaseLine"/>
    <m/>
    <m/>
    <m/>
    <m/>
    <x v="5"/>
    <x v="0"/>
    <s v="Brazil"/>
    <x v="76"/>
    <n v="0"/>
  </r>
  <r>
    <s v="BASE"/>
    <s v="BaseLine"/>
    <m/>
    <m/>
    <m/>
    <m/>
    <x v="5"/>
    <x v="1"/>
    <s v="Brazil"/>
    <x v="76"/>
    <n v="0"/>
  </r>
  <r>
    <s v="BASE"/>
    <s v="BaseLine"/>
    <m/>
    <m/>
    <m/>
    <m/>
    <x v="5"/>
    <x v="2"/>
    <s v="Brazil"/>
    <x v="76"/>
    <n v="0"/>
  </r>
  <r>
    <s v="BASE"/>
    <s v="BaseLine"/>
    <m/>
    <m/>
    <m/>
    <m/>
    <x v="5"/>
    <x v="3"/>
    <s v="Brazil"/>
    <x v="76"/>
    <n v="0"/>
  </r>
  <r>
    <s v="BASE"/>
    <s v="BaseLine"/>
    <m/>
    <m/>
    <m/>
    <m/>
    <x v="6"/>
    <x v="0"/>
    <s v="Brazil"/>
    <x v="76"/>
    <n v="0"/>
  </r>
  <r>
    <s v="BASE"/>
    <s v="BaseLine"/>
    <m/>
    <m/>
    <m/>
    <m/>
    <x v="6"/>
    <x v="1"/>
    <s v="Brazil"/>
    <x v="76"/>
    <n v="0"/>
  </r>
  <r>
    <s v="BASE"/>
    <s v="BaseLine"/>
    <m/>
    <m/>
    <m/>
    <m/>
    <x v="6"/>
    <x v="2"/>
    <s v="Brazil"/>
    <x v="76"/>
    <n v="0"/>
  </r>
  <r>
    <s v="BASE"/>
    <s v="BaseLine"/>
    <m/>
    <m/>
    <m/>
    <m/>
    <x v="6"/>
    <x v="3"/>
    <s v="Brazil"/>
    <x v="76"/>
    <n v="0"/>
  </r>
  <r>
    <s v="BASE"/>
    <s v="BaseLine"/>
    <m/>
    <m/>
    <m/>
    <m/>
    <x v="7"/>
    <x v="0"/>
    <s v="Brazil"/>
    <x v="76"/>
    <n v="0"/>
  </r>
  <r>
    <s v="BASE"/>
    <s v="BaseLine"/>
    <m/>
    <m/>
    <m/>
    <m/>
    <x v="7"/>
    <x v="1"/>
    <s v="Brazil"/>
    <x v="76"/>
    <n v="0"/>
  </r>
  <r>
    <s v="BASE"/>
    <s v="BaseLine"/>
    <m/>
    <m/>
    <m/>
    <m/>
    <x v="7"/>
    <x v="2"/>
    <s v="Brazil"/>
    <x v="76"/>
    <n v="0"/>
  </r>
  <r>
    <s v="BASE"/>
    <s v="BaseLine"/>
    <m/>
    <m/>
    <m/>
    <m/>
    <x v="7"/>
    <x v="3"/>
    <s v="Brazil"/>
    <x v="76"/>
    <n v="0"/>
  </r>
  <r>
    <s v="BASE"/>
    <s v="BaseLine"/>
    <m/>
    <m/>
    <m/>
    <m/>
    <x v="8"/>
    <x v="0"/>
    <s v="Brazil"/>
    <x v="76"/>
    <n v="2000.6597873657799"/>
  </r>
  <r>
    <s v="BASE"/>
    <s v="BaseLine"/>
    <m/>
    <m/>
    <m/>
    <m/>
    <x v="8"/>
    <x v="1"/>
    <s v="Brazil"/>
    <x v="76"/>
    <n v="0"/>
  </r>
  <r>
    <s v="BASE"/>
    <s v="BaseLine"/>
    <m/>
    <m/>
    <m/>
    <m/>
    <x v="8"/>
    <x v="2"/>
    <s v="Brazil"/>
    <x v="76"/>
    <n v="0"/>
  </r>
  <r>
    <s v="BASE"/>
    <s v="BaseLine"/>
    <m/>
    <m/>
    <m/>
    <m/>
    <x v="8"/>
    <x v="3"/>
    <s v="Brazil"/>
    <x v="76"/>
    <n v="0"/>
  </r>
  <r>
    <s v="INCREMENTAL"/>
    <s v="Media"/>
    <m/>
    <m/>
    <m/>
    <m/>
    <x v="9"/>
    <x v="0"/>
    <s v="Brazil"/>
    <x v="76"/>
    <n v="11.621562957181601"/>
  </r>
  <r>
    <s v="INCREMENTAL"/>
    <s v="Media"/>
    <m/>
    <m/>
    <m/>
    <m/>
    <x v="9"/>
    <x v="1"/>
    <s v="Brazil"/>
    <x v="76"/>
    <n v="0"/>
  </r>
  <r>
    <s v="INCREMENTAL"/>
    <s v="Media"/>
    <m/>
    <m/>
    <m/>
    <m/>
    <x v="9"/>
    <x v="2"/>
    <s v="Brazil"/>
    <x v="76"/>
    <n v="0"/>
  </r>
  <r>
    <s v="INCREMENTAL"/>
    <s v="Media"/>
    <m/>
    <m/>
    <m/>
    <m/>
    <x v="9"/>
    <x v="3"/>
    <s v="Brazil"/>
    <x v="76"/>
    <n v="0"/>
  </r>
  <r>
    <s v="BASE"/>
    <s v="Price"/>
    <m/>
    <m/>
    <m/>
    <m/>
    <x v="10"/>
    <x v="0"/>
    <s v="Brazil"/>
    <x v="76"/>
    <n v="0"/>
  </r>
  <r>
    <s v="BASE"/>
    <s v="Price"/>
    <m/>
    <m/>
    <m/>
    <m/>
    <x v="10"/>
    <x v="1"/>
    <s v="Brazil"/>
    <x v="76"/>
    <n v="0"/>
  </r>
  <r>
    <s v="BASE"/>
    <s v="Price"/>
    <m/>
    <m/>
    <m/>
    <m/>
    <x v="10"/>
    <x v="2"/>
    <s v="Brazil"/>
    <x v="76"/>
    <n v="0"/>
  </r>
  <r>
    <s v="BASE"/>
    <s v="Price"/>
    <m/>
    <m/>
    <m/>
    <m/>
    <x v="10"/>
    <x v="3"/>
    <s v="Brazil"/>
    <x v="76"/>
    <n v="0"/>
  </r>
  <r>
    <s v="BASE"/>
    <s v="Price"/>
    <m/>
    <m/>
    <m/>
    <m/>
    <x v="11"/>
    <x v="0"/>
    <s v="Brazil"/>
    <x v="76"/>
    <n v="-1168.54954962236"/>
  </r>
  <r>
    <s v="BASE"/>
    <s v="Price"/>
    <m/>
    <m/>
    <m/>
    <m/>
    <x v="11"/>
    <x v="1"/>
    <s v="Brazil"/>
    <x v="76"/>
    <n v="0"/>
  </r>
  <r>
    <s v="BASE"/>
    <s v="Price"/>
    <m/>
    <m/>
    <m/>
    <m/>
    <x v="11"/>
    <x v="2"/>
    <s v="Brazil"/>
    <x v="76"/>
    <n v="0"/>
  </r>
  <r>
    <s v="BASE"/>
    <s v="Price"/>
    <m/>
    <m/>
    <m/>
    <m/>
    <x v="11"/>
    <x v="3"/>
    <s v="Brazil"/>
    <x v="76"/>
    <n v="-1321.1375076372001"/>
  </r>
  <r>
    <s v="BASE"/>
    <s v="BaseLine"/>
    <m/>
    <m/>
    <m/>
    <m/>
    <x v="12"/>
    <x v="0"/>
    <s v="Brazil"/>
    <x v="76"/>
    <n v="411.14828258667399"/>
  </r>
  <r>
    <s v="BASE"/>
    <s v="BaseLine"/>
    <m/>
    <m/>
    <m/>
    <m/>
    <x v="12"/>
    <x v="1"/>
    <s v="Brazil"/>
    <x v="76"/>
    <n v="741.20078367106601"/>
  </r>
  <r>
    <s v="BASE"/>
    <s v="BaseLine"/>
    <m/>
    <m/>
    <m/>
    <m/>
    <x v="12"/>
    <x v="2"/>
    <s v="Brazil"/>
    <x v="76"/>
    <n v="908.67445213697602"/>
  </r>
  <r>
    <s v="BASE"/>
    <s v="BaseLine"/>
    <m/>
    <m/>
    <m/>
    <m/>
    <x v="12"/>
    <x v="3"/>
    <s v="Brazil"/>
    <x v="76"/>
    <n v="24.067236150526501"/>
  </r>
  <r>
    <s v="INCREMENTAL"/>
    <s v="Media"/>
    <m/>
    <m/>
    <m/>
    <m/>
    <x v="13"/>
    <x v="0"/>
    <s v="Brazil"/>
    <x v="76"/>
    <n v="0"/>
  </r>
  <r>
    <s v="INCREMENTAL"/>
    <s v="Media"/>
    <m/>
    <m/>
    <m/>
    <m/>
    <x v="13"/>
    <x v="1"/>
    <s v="Brazil"/>
    <x v="76"/>
    <n v="0"/>
  </r>
  <r>
    <s v="INCREMENTAL"/>
    <s v="Media"/>
    <m/>
    <m/>
    <m/>
    <m/>
    <x v="13"/>
    <x v="2"/>
    <s v="Brazil"/>
    <x v="76"/>
    <n v="0"/>
  </r>
  <r>
    <s v="INCREMENTAL"/>
    <s v="Media"/>
    <m/>
    <m/>
    <m/>
    <m/>
    <x v="13"/>
    <x v="3"/>
    <s v="Brazil"/>
    <x v="76"/>
    <n v="0"/>
  </r>
  <r>
    <s v="INCREMENTAL"/>
    <s v="Media"/>
    <m/>
    <m/>
    <m/>
    <m/>
    <x v="14"/>
    <x v="0"/>
    <s v="Brazil"/>
    <x v="76"/>
    <n v="403.662237606774"/>
  </r>
  <r>
    <s v="INCREMENTAL"/>
    <s v="Media"/>
    <m/>
    <m/>
    <m/>
    <m/>
    <x v="14"/>
    <x v="1"/>
    <s v="Brazil"/>
    <x v="76"/>
    <n v="502.52685368159399"/>
  </r>
  <r>
    <s v="INCREMENTAL"/>
    <s v="Media"/>
    <m/>
    <m/>
    <m/>
    <m/>
    <x v="14"/>
    <x v="2"/>
    <s v="Brazil"/>
    <x v="76"/>
    <n v="415.80920342835202"/>
  </r>
  <r>
    <s v="INCREMENTAL"/>
    <s v="Media"/>
    <m/>
    <m/>
    <m/>
    <m/>
    <x v="14"/>
    <x v="3"/>
    <s v="Brazil"/>
    <x v="76"/>
    <n v="298.73241833652099"/>
  </r>
  <r>
    <s v="INCREMENTAL"/>
    <s v="Media"/>
    <m/>
    <m/>
    <m/>
    <m/>
    <x v="15"/>
    <x v="0"/>
    <s v="Brazil"/>
    <x v="76"/>
    <n v="0"/>
  </r>
  <r>
    <s v="INCREMENTAL"/>
    <s v="Media"/>
    <m/>
    <m/>
    <m/>
    <m/>
    <x v="15"/>
    <x v="1"/>
    <s v="Brazil"/>
    <x v="76"/>
    <n v="0"/>
  </r>
  <r>
    <s v="INCREMENTAL"/>
    <s v="Media"/>
    <m/>
    <m/>
    <m/>
    <m/>
    <x v="15"/>
    <x v="2"/>
    <s v="Brazil"/>
    <x v="76"/>
    <n v="0"/>
  </r>
  <r>
    <s v="INCREMENTAL"/>
    <s v="Media"/>
    <m/>
    <m/>
    <m/>
    <m/>
    <x v="15"/>
    <x v="3"/>
    <s v="Brazil"/>
    <x v="76"/>
    <n v="0"/>
  </r>
  <r>
    <s v="INCREMENTAL"/>
    <s v="Media"/>
    <m/>
    <m/>
    <m/>
    <m/>
    <x v="16"/>
    <x v="0"/>
    <s v="Brazil"/>
    <x v="76"/>
    <n v="13.268924735711201"/>
  </r>
  <r>
    <s v="INCREMENTAL"/>
    <s v="Media"/>
    <m/>
    <m/>
    <m/>
    <m/>
    <x v="16"/>
    <x v="1"/>
    <s v="Brazil"/>
    <x v="76"/>
    <n v="10.411002052639599"/>
  </r>
  <r>
    <s v="INCREMENTAL"/>
    <s v="Media"/>
    <m/>
    <m/>
    <m/>
    <m/>
    <x v="16"/>
    <x v="2"/>
    <s v="Brazil"/>
    <x v="76"/>
    <n v="9.7132230593546591"/>
  </r>
  <r>
    <s v="INCREMENTAL"/>
    <s v="Media"/>
    <m/>
    <m/>
    <m/>
    <m/>
    <x v="16"/>
    <x v="3"/>
    <s v="Brazil"/>
    <x v="76"/>
    <n v="9.0269406220829609"/>
  </r>
  <r>
    <s v="INCREMENTAL"/>
    <s v="Media"/>
    <m/>
    <m/>
    <m/>
    <m/>
    <x v="17"/>
    <x v="0"/>
    <s v="Brazil"/>
    <x v="76"/>
    <n v="0"/>
  </r>
  <r>
    <s v="INCREMENTAL"/>
    <s v="Media"/>
    <m/>
    <m/>
    <m/>
    <m/>
    <x v="17"/>
    <x v="1"/>
    <s v="Brazil"/>
    <x v="76"/>
    <n v="0"/>
  </r>
  <r>
    <s v="INCREMENTAL"/>
    <s v="Media"/>
    <m/>
    <m/>
    <m/>
    <m/>
    <x v="17"/>
    <x v="2"/>
    <s v="Brazil"/>
    <x v="76"/>
    <n v="0"/>
  </r>
  <r>
    <s v="INCREMENTAL"/>
    <s v="Media"/>
    <m/>
    <m/>
    <m/>
    <m/>
    <x v="17"/>
    <x v="3"/>
    <s v="Brazil"/>
    <x v="76"/>
    <n v="0"/>
  </r>
  <r>
    <s v="INCREMENTAL"/>
    <s v="Media"/>
    <m/>
    <m/>
    <m/>
    <m/>
    <x v="18"/>
    <x v="0"/>
    <s v="Brazil"/>
    <x v="76"/>
    <n v="2469.2895445844401"/>
  </r>
  <r>
    <s v="INCREMENTAL"/>
    <s v="Media"/>
    <m/>
    <m/>
    <m/>
    <m/>
    <x v="18"/>
    <x v="1"/>
    <s v="Brazil"/>
    <x v="76"/>
    <n v="1149.8022185109201"/>
  </r>
  <r>
    <s v="INCREMENTAL"/>
    <s v="Media"/>
    <m/>
    <m/>
    <m/>
    <m/>
    <x v="18"/>
    <x v="2"/>
    <s v="Brazil"/>
    <x v="76"/>
    <n v="878.56915132938298"/>
  </r>
  <r>
    <s v="INCREMENTAL"/>
    <s v="Media"/>
    <m/>
    <m/>
    <m/>
    <m/>
    <x v="18"/>
    <x v="3"/>
    <s v="Brazil"/>
    <x v="76"/>
    <n v="1340.4503227196701"/>
  </r>
  <r>
    <s v="INCREMENTAL"/>
    <s v="Media"/>
    <m/>
    <m/>
    <m/>
    <m/>
    <x v="19"/>
    <x v="0"/>
    <s v="Brazil"/>
    <x v="76"/>
    <n v="0"/>
  </r>
  <r>
    <s v="INCREMENTAL"/>
    <s v="Media"/>
    <m/>
    <m/>
    <m/>
    <m/>
    <x v="19"/>
    <x v="1"/>
    <s v="Brazil"/>
    <x v="76"/>
    <n v="0"/>
  </r>
  <r>
    <s v="INCREMENTAL"/>
    <s v="Media"/>
    <m/>
    <m/>
    <m/>
    <m/>
    <x v="19"/>
    <x v="2"/>
    <s v="Brazil"/>
    <x v="76"/>
    <n v="0"/>
  </r>
  <r>
    <s v="INCREMENTAL"/>
    <s v="Media"/>
    <m/>
    <m/>
    <m/>
    <m/>
    <x v="19"/>
    <x v="3"/>
    <s v="Brazil"/>
    <x v="76"/>
    <n v="0"/>
  </r>
  <r>
    <s v="INCREMENTAL"/>
    <s v="Media"/>
    <m/>
    <m/>
    <m/>
    <m/>
    <x v="20"/>
    <x v="0"/>
    <s v="Brazil"/>
    <x v="76"/>
    <n v="16.357345140958401"/>
  </r>
  <r>
    <s v="INCREMENTAL"/>
    <s v="Media"/>
    <m/>
    <m/>
    <m/>
    <m/>
    <x v="20"/>
    <x v="1"/>
    <s v="Brazil"/>
    <x v="76"/>
    <n v="18.6589345706318"/>
  </r>
  <r>
    <s v="INCREMENTAL"/>
    <s v="Media"/>
    <m/>
    <m/>
    <m/>
    <m/>
    <x v="20"/>
    <x v="2"/>
    <s v="Brazil"/>
    <x v="76"/>
    <n v="17.4800737044329"/>
  </r>
  <r>
    <s v="INCREMENTAL"/>
    <s v="Media"/>
    <m/>
    <m/>
    <m/>
    <m/>
    <x v="20"/>
    <x v="3"/>
    <s v="Brazil"/>
    <x v="76"/>
    <n v="17.217557133809699"/>
  </r>
  <r>
    <s v="INCREMENTAL"/>
    <s v="Media"/>
    <m/>
    <m/>
    <m/>
    <m/>
    <x v="21"/>
    <x v="0"/>
    <s v="Brazil"/>
    <x v="76"/>
    <n v="0"/>
  </r>
  <r>
    <s v="INCREMENTAL"/>
    <s v="Media"/>
    <m/>
    <m/>
    <m/>
    <m/>
    <x v="21"/>
    <x v="1"/>
    <s v="Brazil"/>
    <x v="76"/>
    <n v="0"/>
  </r>
  <r>
    <s v="INCREMENTAL"/>
    <s v="Media"/>
    <m/>
    <m/>
    <m/>
    <m/>
    <x v="21"/>
    <x v="2"/>
    <s v="Brazil"/>
    <x v="76"/>
    <n v="0"/>
  </r>
  <r>
    <s v="INCREMENTAL"/>
    <s v="Media"/>
    <m/>
    <m/>
    <m/>
    <m/>
    <x v="21"/>
    <x v="3"/>
    <s v="Brazil"/>
    <x v="76"/>
    <n v="0"/>
  </r>
  <r>
    <s v="INCREMENTAL"/>
    <s v="Media"/>
    <m/>
    <m/>
    <m/>
    <m/>
    <x v="22"/>
    <x v="0"/>
    <s v="Brazil"/>
    <x v="76"/>
    <n v="957.28518943635004"/>
  </r>
  <r>
    <s v="INCREMENTAL"/>
    <s v="Media"/>
    <m/>
    <m/>
    <m/>
    <m/>
    <x v="22"/>
    <x v="1"/>
    <s v="Brazil"/>
    <x v="76"/>
    <n v="363.02951989613501"/>
  </r>
  <r>
    <s v="INCREMENTAL"/>
    <s v="Media"/>
    <m/>
    <m/>
    <m/>
    <m/>
    <x v="22"/>
    <x v="2"/>
    <s v="Brazil"/>
    <x v="76"/>
    <n v="344.723953897846"/>
  </r>
  <r>
    <s v="INCREMENTAL"/>
    <s v="Media"/>
    <m/>
    <m/>
    <m/>
    <m/>
    <x v="22"/>
    <x v="3"/>
    <s v="Brazil"/>
    <x v="76"/>
    <n v="518.90707216270596"/>
  </r>
  <r>
    <s v="INCREMENTAL"/>
    <s v="Media"/>
    <m/>
    <m/>
    <m/>
    <m/>
    <x v="23"/>
    <x v="0"/>
    <s v="Brazil"/>
    <x v="76"/>
    <n v="0"/>
  </r>
  <r>
    <s v="INCREMENTAL"/>
    <s v="Media"/>
    <m/>
    <m/>
    <m/>
    <m/>
    <x v="23"/>
    <x v="1"/>
    <s v="Brazil"/>
    <x v="76"/>
    <n v="0.147786251008794"/>
  </r>
  <r>
    <s v="INCREMENTAL"/>
    <s v="Media"/>
    <m/>
    <m/>
    <m/>
    <m/>
    <x v="23"/>
    <x v="2"/>
    <s v="Brazil"/>
    <x v="76"/>
    <n v="0"/>
  </r>
  <r>
    <s v="INCREMENTAL"/>
    <s v="Media"/>
    <m/>
    <m/>
    <m/>
    <m/>
    <x v="23"/>
    <x v="3"/>
    <s v="Brazil"/>
    <x v="76"/>
    <n v="0"/>
  </r>
  <r>
    <s v="INCREMENTAL"/>
    <s v="Media"/>
    <m/>
    <m/>
    <m/>
    <m/>
    <x v="24"/>
    <x v="0"/>
    <s v="Brazil"/>
    <x v="76"/>
    <n v="0"/>
  </r>
  <r>
    <s v="INCREMENTAL"/>
    <s v="Media"/>
    <m/>
    <m/>
    <m/>
    <m/>
    <x v="24"/>
    <x v="1"/>
    <s v="Brazil"/>
    <x v="76"/>
    <n v="3.4173071808612798"/>
  </r>
  <r>
    <s v="INCREMENTAL"/>
    <s v="Media"/>
    <m/>
    <m/>
    <m/>
    <m/>
    <x v="24"/>
    <x v="2"/>
    <s v="Brazil"/>
    <x v="76"/>
    <n v="0"/>
  </r>
  <r>
    <s v="INCREMENTAL"/>
    <s v="Media"/>
    <m/>
    <m/>
    <m/>
    <m/>
    <x v="24"/>
    <x v="3"/>
    <s v="Brazil"/>
    <x v="76"/>
    <n v="0"/>
  </r>
  <r>
    <s v="BASE"/>
    <s v="BaseLine"/>
    <m/>
    <m/>
    <m/>
    <m/>
    <x v="25"/>
    <x v="0"/>
    <s v="Brazil"/>
    <x v="76"/>
    <n v="0"/>
  </r>
  <r>
    <s v="BASE"/>
    <s v="BaseLine"/>
    <m/>
    <m/>
    <m/>
    <m/>
    <x v="25"/>
    <x v="1"/>
    <s v="Brazil"/>
    <x v="76"/>
    <n v="0"/>
  </r>
  <r>
    <s v="BASE"/>
    <s v="BaseLine"/>
    <m/>
    <m/>
    <m/>
    <m/>
    <x v="25"/>
    <x v="2"/>
    <s v="Brazil"/>
    <x v="76"/>
    <n v="0"/>
  </r>
  <r>
    <s v="BASE"/>
    <s v="BaseLine"/>
    <m/>
    <m/>
    <m/>
    <m/>
    <x v="25"/>
    <x v="3"/>
    <s v="Brazil"/>
    <x v="76"/>
    <n v="0"/>
  </r>
  <r>
    <s v="BASE"/>
    <s v="BaseLine"/>
    <m/>
    <m/>
    <m/>
    <m/>
    <x v="26"/>
    <x v="0"/>
    <s v="Brazil"/>
    <x v="76"/>
    <n v="0"/>
  </r>
  <r>
    <s v="BASE"/>
    <s v="BaseLine"/>
    <m/>
    <m/>
    <m/>
    <m/>
    <x v="26"/>
    <x v="1"/>
    <s v="Brazil"/>
    <x v="76"/>
    <n v="3251.2833037905498"/>
  </r>
  <r>
    <s v="BASE"/>
    <s v="BaseLine"/>
    <m/>
    <m/>
    <m/>
    <m/>
    <x v="26"/>
    <x v="2"/>
    <s v="Brazil"/>
    <x v="76"/>
    <n v="0"/>
  </r>
  <r>
    <s v="BASE"/>
    <s v="BaseLine"/>
    <m/>
    <m/>
    <m/>
    <m/>
    <x v="26"/>
    <x v="3"/>
    <s v="Brazil"/>
    <x v="76"/>
    <n v="0"/>
  </r>
  <r>
    <s v="INCREMENTAL"/>
    <s v="Media"/>
    <m/>
    <m/>
    <m/>
    <m/>
    <x v="27"/>
    <x v="0"/>
    <s v="Brazil"/>
    <x v="76"/>
    <n v="0"/>
  </r>
  <r>
    <s v="INCREMENTAL"/>
    <s v="Media"/>
    <m/>
    <m/>
    <m/>
    <m/>
    <x v="27"/>
    <x v="1"/>
    <s v="Brazil"/>
    <x v="76"/>
    <n v="0"/>
  </r>
  <r>
    <s v="INCREMENTAL"/>
    <s v="Media"/>
    <m/>
    <m/>
    <m/>
    <m/>
    <x v="27"/>
    <x v="2"/>
    <s v="Brazil"/>
    <x v="76"/>
    <n v="0"/>
  </r>
  <r>
    <s v="INCREMENTAL"/>
    <s v="Media"/>
    <m/>
    <m/>
    <m/>
    <m/>
    <x v="27"/>
    <x v="3"/>
    <s v="Brazil"/>
    <x v="76"/>
    <n v="0"/>
  </r>
  <r>
    <s v="INCREMENTAL"/>
    <s v="Media"/>
    <m/>
    <m/>
    <m/>
    <m/>
    <x v="28"/>
    <x v="0"/>
    <s v="Brazil"/>
    <x v="76"/>
    <n v="0"/>
  </r>
  <r>
    <s v="INCREMENTAL"/>
    <s v="Media"/>
    <m/>
    <m/>
    <m/>
    <m/>
    <x v="28"/>
    <x v="1"/>
    <s v="Brazil"/>
    <x v="76"/>
    <n v="0"/>
  </r>
  <r>
    <s v="INCREMENTAL"/>
    <s v="Media"/>
    <m/>
    <m/>
    <m/>
    <m/>
    <x v="28"/>
    <x v="2"/>
    <s v="Brazil"/>
    <x v="76"/>
    <n v="0"/>
  </r>
  <r>
    <s v="INCREMENTAL"/>
    <s v="Media"/>
    <m/>
    <m/>
    <m/>
    <m/>
    <x v="28"/>
    <x v="3"/>
    <s v="Brazil"/>
    <x v="76"/>
    <n v="0"/>
  </r>
  <r>
    <s v="BASE"/>
    <s v="BaseLine"/>
    <m/>
    <m/>
    <m/>
    <m/>
    <x v="29"/>
    <x v="0"/>
    <s v="Brazil"/>
    <x v="76"/>
    <n v="0"/>
  </r>
  <r>
    <s v="BASE"/>
    <s v="BaseLine"/>
    <m/>
    <m/>
    <m/>
    <m/>
    <x v="29"/>
    <x v="1"/>
    <s v="Brazil"/>
    <x v="76"/>
    <n v="1383.7270039268401"/>
  </r>
  <r>
    <s v="BASE"/>
    <s v="BaseLine"/>
    <m/>
    <m/>
    <m/>
    <m/>
    <x v="29"/>
    <x v="2"/>
    <s v="Brazil"/>
    <x v="76"/>
    <n v="0"/>
  </r>
  <r>
    <s v="BASE"/>
    <s v="BaseLine"/>
    <m/>
    <m/>
    <m/>
    <m/>
    <x v="29"/>
    <x v="3"/>
    <s v="Brazil"/>
    <x v="76"/>
    <n v="0"/>
  </r>
  <r>
    <s v="BASE"/>
    <s v="BaseLine"/>
    <m/>
    <m/>
    <m/>
    <m/>
    <x v="30"/>
    <x v="0"/>
    <s v="Brazil"/>
    <x v="76"/>
    <n v="0"/>
  </r>
  <r>
    <s v="BASE"/>
    <s v="BaseLine"/>
    <m/>
    <m/>
    <m/>
    <m/>
    <x v="30"/>
    <x v="1"/>
    <s v="Brazil"/>
    <x v="76"/>
    <n v="842.730336776326"/>
  </r>
  <r>
    <s v="BASE"/>
    <s v="BaseLine"/>
    <m/>
    <m/>
    <m/>
    <m/>
    <x v="30"/>
    <x v="2"/>
    <s v="Brazil"/>
    <x v="76"/>
    <n v="0"/>
  </r>
  <r>
    <s v="BASE"/>
    <s v="BaseLine"/>
    <m/>
    <m/>
    <m/>
    <m/>
    <x v="30"/>
    <x v="3"/>
    <s v="Brazil"/>
    <x v="76"/>
    <n v="0"/>
  </r>
  <r>
    <s v="INCREMENTAL"/>
    <s v="Media"/>
    <m/>
    <m/>
    <m/>
    <m/>
    <x v="31"/>
    <x v="0"/>
    <s v="Brazil"/>
    <x v="76"/>
    <n v="0"/>
  </r>
  <r>
    <s v="INCREMENTAL"/>
    <s v="Media"/>
    <m/>
    <m/>
    <m/>
    <m/>
    <x v="31"/>
    <x v="1"/>
    <s v="Brazil"/>
    <x v="76"/>
    <n v="11.173728826499101"/>
  </r>
  <r>
    <s v="INCREMENTAL"/>
    <s v="Media"/>
    <m/>
    <m/>
    <m/>
    <m/>
    <x v="31"/>
    <x v="2"/>
    <s v="Brazil"/>
    <x v="76"/>
    <n v="0"/>
  </r>
  <r>
    <s v="INCREMENTAL"/>
    <s v="Media"/>
    <m/>
    <m/>
    <m/>
    <m/>
    <x v="31"/>
    <x v="3"/>
    <s v="Brazil"/>
    <x v="76"/>
    <n v="0"/>
  </r>
  <r>
    <m/>
    <m/>
    <m/>
    <m/>
    <m/>
    <m/>
    <x v="32"/>
    <x v="0"/>
    <s v="Brazil"/>
    <x v="76"/>
    <n v="1288.8368238743701"/>
  </r>
  <r>
    <m/>
    <m/>
    <m/>
    <m/>
    <m/>
    <m/>
    <x v="32"/>
    <x v="1"/>
    <s v="Brazil"/>
    <x v="76"/>
    <n v="943.82215052234096"/>
  </r>
  <r>
    <m/>
    <m/>
    <m/>
    <m/>
    <m/>
    <m/>
    <x v="32"/>
    <x v="2"/>
    <s v="Brazil"/>
    <x v="76"/>
    <n v="1761.1350863528301"/>
  </r>
  <r>
    <m/>
    <m/>
    <m/>
    <m/>
    <m/>
    <m/>
    <x v="32"/>
    <x v="3"/>
    <s v="Brazil"/>
    <x v="76"/>
    <n v="932.29799996955103"/>
  </r>
  <r>
    <s v="BASE"/>
    <s v="BaseLine"/>
    <m/>
    <m/>
    <m/>
    <m/>
    <x v="33"/>
    <x v="0"/>
    <s v="Brazil"/>
    <x v="76"/>
    <n v="-144.44100163533199"/>
  </r>
  <r>
    <s v="BASE"/>
    <s v="BaseLine"/>
    <m/>
    <m/>
    <m/>
    <m/>
    <x v="33"/>
    <x v="1"/>
    <s v="Brazil"/>
    <x v="76"/>
    <n v="-393.18694197431802"/>
  </r>
  <r>
    <s v="BASE"/>
    <s v="BaseLine"/>
    <m/>
    <m/>
    <m/>
    <m/>
    <x v="33"/>
    <x v="2"/>
    <s v="Brazil"/>
    <x v="76"/>
    <n v="-196.29532589193701"/>
  </r>
  <r>
    <s v="BASE"/>
    <s v="BaseLine"/>
    <m/>
    <m/>
    <m/>
    <m/>
    <x v="33"/>
    <x v="3"/>
    <s v="Brazil"/>
    <x v="76"/>
    <n v="-122.603706312245"/>
  </r>
  <r>
    <s v="BASE"/>
    <s v="BaseLine"/>
    <m/>
    <m/>
    <m/>
    <m/>
    <x v="34"/>
    <x v="0"/>
    <s v="Brazil"/>
    <x v="76"/>
    <n v="0"/>
  </r>
  <r>
    <s v="BASE"/>
    <s v="BaseLine"/>
    <m/>
    <m/>
    <m/>
    <m/>
    <x v="34"/>
    <x v="1"/>
    <s v="Brazil"/>
    <x v="76"/>
    <n v="0"/>
  </r>
  <r>
    <s v="BASE"/>
    <s v="BaseLine"/>
    <m/>
    <m/>
    <m/>
    <m/>
    <x v="34"/>
    <x v="2"/>
    <s v="Brazil"/>
    <x v="76"/>
    <n v="0"/>
  </r>
  <r>
    <s v="BASE"/>
    <s v="BaseLine"/>
    <m/>
    <m/>
    <m/>
    <m/>
    <x v="34"/>
    <x v="3"/>
    <s v="Brazil"/>
    <x v="76"/>
    <n v="0"/>
  </r>
  <r>
    <s v="BASE"/>
    <s v="BaseLine"/>
    <s v="NY"/>
    <m/>
    <m/>
    <m/>
    <x v="35"/>
    <x v="0"/>
    <s v="Brazil"/>
    <x v="76"/>
    <n v="0"/>
  </r>
  <r>
    <s v="BASE"/>
    <s v="BaseLine"/>
    <s v="NY"/>
    <m/>
    <m/>
    <m/>
    <x v="35"/>
    <x v="1"/>
    <s v="Brazil"/>
    <x v="76"/>
    <n v="0"/>
  </r>
  <r>
    <s v="BASE"/>
    <s v="BaseLine"/>
    <s v="NY"/>
    <m/>
    <m/>
    <m/>
    <x v="35"/>
    <x v="2"/>
    <s v="Brazil"/>
    <x v="76"/>
    <n v="0"/>
  </r>
  <r>
    <s v="BASE"/>
    <s v="BaseLine"/>
    <s v="NY"/>
    <m/>
    <m/>
    <m/>
    <x v="35"/>
    <x v="3"/>
    <s v="Brazil"/>
    <x v="76"/>
    <n v="0"/>
  </r>
  <r>
    <s v="BASE"/>
    <s v="BaseLine"/>
    <s v="PL_Dummy"/>
    <m/>
    <m/>
    <m/>
    <x v="36"/>
    <x v="0"/>
    <s v="Brazil"/>
    <x v="76"/>
    <n v="0"/>
  </r>
  <r>
    <s v="BASE"/>
    <s v="BaseLine"/>
    <s v="PL_Dummy"/>
    <m/>
    <m/>
    <m/>
    <x v="36"/>
    <x v="1"/>
    <s v="Brazil"/>
    <x v="76"/>
    <n v="0"/>
  </r>
  <r>
    <s v="BASE"/>
    <s v="BaseLine"/>
    <s v="PL_Dummy"/>
    <m/>
    <m/>
    <m/>
    <x v="36"/>
    <x v="2"/>
    <s v="Brazil"/>
    <x v="76"/>
    <n v="0"/>
  </r>
  <r>
    <s v="BASE"/>
    <s v="BaseLine"/>
    <s v="PL_Dummy"/>
    <m/>
    <m/>
    <m/>
    <x v="36"/>
    <x v="3"/>
    <s v="Brazil"/>
    <x v="76"/>
    <n v="0"/>
  </r>
  <r>
    <s v="BASE"/>
    <s v="BaseLine"/>
    <s v="PL_Dummy"/>
    <m/>
    <m/>
    <m/>
    <x v="37"/>
    <x v="0"/>
    <s v="Brazil"/>
    <x v="76"/>
    <n v="0"/>
  </r>
  <r>
    <s v="BASE"/>
    <s v="BaseLine"/>
    <s v="PL_Dummy"/>
    <m/>
    <m/>
    <m/>
    <x v="37"/>
    <x v="1"/>
    <s v="Brazil"/>
    <x v="76"/>
    <n v="0"/>
  </r>
  <r>
    <s v="BASE"/>
    <s v="BaseLine"/>
    <s v="PL_Dummy"/>
    <m/>
    <m/>
    <m/>
    <x v="37"/>
    <x v="2"/>
    <s v="Brazil"/>
    <x v="76"/>
    <n v="0"/>
  </r>
  <r>
    <s v="BASE"/>
    <s v="BaseLine"/>
    <s v="PL_Dummy"/>
    <m/>
    <m/>
    <m/>
    <x v="37"/>
    <x v="3"/>
    <s v="Brazil"/>
    <x v="76"/>
    <n v="0"/>
  </r>
  <r>
    <s v="BASE"/>
    <s v="BaseLine"/>
    <m/>
    <m/>
    <m/>
    <m/>
    <x v="38"/>
    <x v="0"/>
    <s v="Brazil"/>
    <x v="76"/>
    <n v="0"/>
  </r>
  <r>
    <s v="BASE"/>
    <s v="BaseLine"/>
    <m/>
    <m/>
    <m/>
    <m/>
    <x v="38"/>
    <x v="1"/>
    <s v="Brazil"/>
    <x v="76"/>
    <n v="0"/>
  </r>
  <r>
    <s v="BASE"/>
    <s v="BaseLine"/>
    <m/>
    <m/>
    <m/>
    <m/>
    <x v="38"/>
    <x v="2"/>
    <s v="Brazil"/>
    <x v="76"/>
    <n v="0"/>
  </r>
  <r>
    <s v="BASE"/>
    <s v="BaseLine"/>
    <m/>
    <m/>
    <m/>
    <m/>
    <x v="38"/>
    <x v="3"/>
    <s v="Brazil"/>
    <x v="76"/>
    <n v="0"/>
  </r>
  <r>
    <s v="BASE"/>
    <s v="BaseLine"/>
    <m/>
    <m/>
    <m/>
    <m/>
    <x v="39"/>
    <x v="0"/>
    <s v="Brazil"/>
    <x v="76"/>
    <n v="0"/>
  </r>
  <r>
    <s v="BASE"/>
    <s v="BaseLine"/>
    <m/>
    <m/>
    <m/>
    <m/>
    <x v="39"/>
    <x v="1"/>
    <s v="Brazil"/>
    <x v="76"/>
    <n v="0"/>
  </r>
  <r>
    <s v="BASE"/>
    <s v="BaseLine"/>
    <m/>
    <m/>
    <m/>
    <m/>
    <x v="39"/>
    <x v="2"/>
    <s v="Brazil"/>
    <x v="76"/>
    <n v="0"/>
  </r>
  <r>
    <s v="BASE"/>
    <s v="BaseLine"/>
    <m/>
    <m/>
    <m/>
    <m/>
    <x v="39"/>
    <x v="3"/>
    <s v="Brazil"/>
    <x v="76"/>
    <n v="0"/>
  </r>
  <r>
    <s v="BASE"/>
    <s v="BaseLine"/>
    <s v="PL_Dummy"/>
    <m/>
    <m/>
    <m/>
    <x v="40"/>
    <x v="0"/>
    <s v="Brazil"/>
    <x v="76"/>
    <n v="0"/>
  </r>
  <r>
    <s v="BASE"/>
    <s v="BaseLine"/>
    <s v="PL_Dummy"/>
    <m/>
    <m/>
    <m/>
    <x v="40"/>
    <x v="1"/>
    <s v="Brazil"/>
    <x v="76"/>
    <n v="0"/>
  </r>
  <r>
    <s v="BASE"/>
    <s v="BaseLine"/>
    <s v="PL_Dummy"/>
    <m/>
    <m/>
    <m/>
    <x v="40"/>
    <x v="2"/>
    <s v="Brazil"/>
    <x v="76"/>
    <n v="0"/>
  </r>
  <r>
    <s v="BASE"/>
    <s v="BaseLine"/>
    <s v="PL_Dummy"/>
    <m/>
    <m/>
    <m/>
    <x v="40"/>
    <x v="3"/>
    <s v="Brazil"/>
    <x v="76"/>
    <n v="0"/>
  </r>
  <r>
    <s v="BASE"/>
    <s v="BaseLine"/>
    <m/>
    <m/>
    <m/>
    <m/>
    <x v="41"/>
    <x v="0"/>
    <s v="Brazil"/>
    <x v="76"/>
    <n v="0"/>
  </r>
  <r>
    <s v="BASE"/>
    <s v="BaseLine"/>
    <m/>
    <m/>
    <m/>
    <m/>
    <x v="41"/>
    <x v="1"/>
    <s v="Brazil"/>
    <x v="76"/>
    <n v="0"/>
  </r>
  <r>
    <s v="BASE"/>
    <s v="BaseLine"/>
    <m/>
    <m/>
    <m/>
    <m/>
    <x v="41"/>
    <x v="2"/>
    <s v="Brazil"/>
    <x v="76"/>
    <n v="3592.9392822477298"/>
  </r>
  <r>
    <s v="BASE"/>
    <s v="BaseLine"/>
    <m/>
    <m/>
    <m/>
    <m/>
    <x v="41"/>
    <x v="3"/>
    <s v="Brazil"/>
    <x v="76"/>
    <n v="0"/>
  </r>
  <r>
    <s v="BASE"/>
    <s v="BaseLine"/>
    <m/>
    <m/>
    <m/>
    <m/>
    <x v="42"/>
    <x v="0"/>
    <s v="Brazil"/>
    <x v="76"/>
    <n v="0"/>
  </r>
  <r>
    <s v="BASE"/>
    <s v="BaseLine"/>
    <m/>
    <m/>
    <m/>
    <m/>
    <x v="42"/>
    <x v="1"/>
    <s v="Brazil"/>
    <x v="76"/>
    <n v="0"/>
  </r>
  <r>
    <s v="BASE"/>
    <s v="BaseLine"/>
    <m/>
    <m/>
    <m/>
    <m/>
    <x v="42"/>
    <x v="2"/>
    <s v="Brazil"/>
    <x v="76"/>
    <n v="0"/>
  </r>
  <r>
    <s v="BASE"/>
    <s v="BaseLine"/>
    <m/>
    <m/>
    <m/>
    <m/>
    <x v="42"/>
    <x v="3"/>
    <s v="Brazil"/>
    <x v="76"/>
    <n v="0"/>
  </r>
  <r>
    <s v="BASE"/>
    <s v="BaseLine"/>
    <m/>
    <m/>
    <m/>
    <m/>
    <x v="43"/>
    <x v="0"/>
    <s v="Brazil"/>
    <x v="76"/>
    <n v="0"/>
  </r>
  <r>
    <s v="BASE"/>
    <s v="BaseLine"/>
    <m/>
    <m/>
    <m/>
    <m/>
    <x v="43"/>
    <x v="1"/>
    <s v="Brazil"/>
    <x v="76"/>
    <n v="0"/>
  </r>
  <r>
    <s v="BASE"/>
    <s v="BaseLine"/>
    <m/>
    <m/>
    <m/>
    <m/>
    <x v="43"/>
    <x v="2"/>
    <s v="Brazil"/>
    <x v="76"/>
    <n v="4167.3567236362896"/>
  </r>
  <r>
    <s v="BASE"/>
    <s v="BaseLine"/>
    <m/>
    <m/>
    <m/>
    <m/>
    <x v="43"/>
    <x v="3"/>
    <s v="Brazil"/>
    <x v="76"/>
    <n v="0"/>
  </r>
  <r>
    <s v="INCREMENTAL"/>
    <s v="Media"/>
    <m/>
    <m/>
    <m/>
    <m/>
    <x v="44"/>
    <x v="0"/>
    <s v="Brazil"/>
    <x v="76"/>
    <n v="0"/>
  </r>
  <r>
    <s v="INCREMENTAL"/>
    <s v="Media"/>
    <m/>
    <m/>
    <m/>
    <m/>
    <x v="44"/>
    <x v="1"/>
    <s v="Brazil"/>
    <x v="76"/>
    <n v="0"/>
  </r>
  <r>
    <s v="INCREMENTAL"/>
    <s v="Media"/>
    <m/>
    <m/>
    <m/>
    <m/>
    <x v="44"/>
    <x v="2"/>
    <s v="Brazil"/>
    <x v="76"/>
    <n v="0"/>
  </r>
  <r>
    <s v="INCREMENTAL"/>
    <s v="Media"/>
    <m/>
    <m/>
    <m/>
    <m/>
    <x v="44"/>
    <x v="3"/>
    <s v="Brazil"/>
    <x v="76"/>
    <n v="0"/>
  </r>
  <r>
    <s v="INCREMENTAL"/>
    <s v="Media"/>
    <m/>
    <m/>
    <m/>
    <m/>
    <x v="45"/>
    <x v="0"/>
    <s v="Brazil"/>
    <x v="76"/>
    <n v="0"/>
  </r>
  <r>
    <s v="INCREMENTAL"/>
    <s v="Media"/>
    <m/>
    <m/>
    <m/>
    <m/>
    <x v="45"/>
    <x v="1"/>
    <s v="Brazil"/>
    <x v="76"/>
    <n v="0"/>
  </r>
  <r>
    <s v="INCREMENTAL"/>
    <s v="Media"/>
    <m/>
    <m/>
    <m/>
    <m/>
    <x v="45"/>
    <x v="2"/>
    <s v="Brazil"/>
    <x v="76"/>
    <n v="0"/>
  </r>
  <r>
    <s v="INCREMENTAL"/>
    <s v="Media"/>
    <m/>
    <m/>
    <m/>
    <m/>
    <x v="45"/>
    <x v="3"/>
    <s v="Brazil"/>
    <x v="76"/>
    <n v="0"/>
  </r>
  <r>
    <s v="BASE"/>
    <s v="BaseLine"/>
    <m/>
    <m/>
    <m/>
    <m/>
    <x v="46"/>
    <x v="0"/>
    <s v="Brazil"/>
    <x v="76"/>
    <n v="0"/>
  </r>
  <r>
    <s v="BASE"/>
    <s v="BaseLine"/>
    <m/>
    <m/>
    <m/>
    <m/>
    <x v="46"/>
    <x v="1"/>
    <s v="Brazil"/>
    <x v="76"/>
    <n v="0"/>
  </r>
  <r>
    <s v="BASE"/>
    <s v="BaseLine"/>
    <m/>
    <m/>
    <m/>
    <m/>
    <x v="46"/>
    <x v="2"/>
    <s v="Brazil"/>
    <x v="76"/>
    <n v="0"/>
  </r>
  <r>
    <s v="BASE"/>
    <s v="BaseLine"/>
    <m/>
    <m/>
    <m/>
    <m/>
    <x v="46"/>
    <x v="3"/>
    <s v="Brazil"/>
    <x v="76"/>
    <n v="0"/>
  </r>
  <r>
    <s v="INCREMENTAL"/>
    <s v="Media"/>
    <m/>
    <m/>
    <m/>
    <m/>
    <x v="47"/>
    <x v="0"/>
    <s v="Brazil"/>
    <x v="76"/>
    <n v="0"/>
  </r>
  <r>
    <s v="INCREMENTAL"/>
    <s v="Media"/>
    <m/>
    <m/>
    <m/>
    <m/>
    <x v="47"/>
    <x v="1"/>
    <s v="Brazil"/>
    <x v="76"/>
    <n v="0"/>
  </r>
  <r>
    <s v="INCREMENTAL"/>
    <s v="Media"/>
    <m/>
    <m/>
    <m/>
    <m/>
    <x v="47"/>
    <x v="2"/>
    <s v="Brazil"/>
    <x v="76"/>
    <n v="0"/>
  </r>
  <r>
    <s v="INCREMENTAL"/>
    <s v="Media"/>
    <m/>
    <m/>
    <m/>
    <m/>
    <x v="47"/>
    <x v="3"/>
    <s v="Brazil"/>
    <x v="76"/>
    <n v="0"/>
  </r>
  <r>
    <s v="INCREMENTAL"/>
    <s v="Media"/>
    <m/>
    <m/>
    <m/>
    <m/>
    <x v="48"/>
    <x v="0"/>
    <s v="Brazil"/>
    <x v="76"/>
    <n v="0"/>
  </r>
  <r>
    <s v="INCREMENTAL"/>
    <s v="Media"/>
    <m/>
    <m/>
    <m/>
    <m/>
    <x v="48"/>
    <x v="1"/>
    <s v="Brazil"/>
    <x v="76"/>
    <n v="0"/>
  </r>
  <r>
    <s v="INCREMENTAL"/>
    <s v="Media"/>
    <m/>
    <m/>
    <m/>
    <m/>
    <x v="48"/>
    <x v="2"/>
    <s v="Brazil"/>
    <x v="76"/>
    <n v="0"/>
  </r>
  <r>
    <s v="INCREMENTAL"/>
    <s v="Media"/>
    <m/>
    <m/>
    <m/>
    <m/>
    <x v="48"/>
    <x v="3"/>
    <s v="Brazil"/>
    <x v="76"/>
    <n v="3.1797840469169998"/>
  </r>
  <r>
    <s v="INCREMENTAL"/>
    <s v="Media"/>
    <m/>
    <m/>
    <m/>
    <m/>
    <x v="49"/>
    <x v="0"/>
    <s v="Brazil"/>
    <x v="76"/>
    <n v="0"/>
  </r>
  <r>
    <s v="INCREMENTAL"/>
    <s v="Media"/>
    <m/>
    <m/>
    <m/>
    <m/>
    <x v="49"/>
    <x v="1"/>
    <s v="Brazil"/>
    <x v="76"/>
    <n v="0"/>
  </r>
  <r>
    <s v="INCREMENTAL"/>
    <s v="Media"/>
    <m/>
    <m/>
    <m/>
    <m/>
    <x v="49"/>
    <x v="2"/>
    <s v="Brazil"/>
    <x v="76"/>
    <n v="0"/>
  </r>
  <r>
    <s v="INCREMENTAL"/>
    <s v="Media"/>
    <m/>
    <m/>
    <m/>
    <m/>
    <x v="49"/>
    <x v="3"/>
    <s v="Brazil"/>
    <x v="76"/>
    <n v="14.4006446816419"/>
  </r>
  <r>
    <s v="BASE"/>
    <s v="BaseLine"/>
    <m/>
    <m/>
    <m/>
    <m/>
    <x v="50"/>
    <x v="0"/>
    <s v="Brazil"/>
    <x v="76"/>
    <n v="0"/>
  </r>
  <r>
    <s v="BASE"/>
    <s v="BaseLine"/>
    <m/>
    <m/>
    <m/>
    <m/>
    <x v="50"/>
    <x v="1"/>
    <s v="Brazil"/>
    <x v="76"/>
    <n v="0"/>
  </r>
  <r>
    <s v="BASE"/>
    <s v="BaseLine"/>
    <m/>
    <m/>
    <m/>
    <m/>
    <x v="50"/>
    <x v="2"/>
    <s v="Brazil"/>
    <x v="76"/>
    <n v="0"/>
  </r>
  <r>
    <s v="BASE"/>
    <s v="BaseLine"/>
    <m/>
    <m/>
    <m/>
    <m/>
    <x v="50"/>
    <x v="3"/>
    <s v="Brazil"/>
    <x v="76"/>
    <n v="337.79088396631101"/>
  </r>
  <r>
    <s v="BASE"/>
    <s v="BaseLine"/>
    <m/>
    <m/>
    <m/>
    <m/>
    <x v="51"/>
    <x v="0"/>
    <s v="Brazil"/>
    <x v="76"/>
    <n v="0"/>
  </r>
  <r>
    <s v="BASE"/>
    <s v="BaseLine"/>
    <m/>
    <m/>
    <m/>
    <m/>
    <x v="51"/>
    <x v="1"/>
    <s v="Brazil"/>
    <x v="76"/>
    <n v="0"/>
  </r>
  <r>
    <s v="BASE"/>
    <s v="BaseLine"/>
    <m/>
    <m/>
    <m/>
    <m/>
    <x v="51"/>
    <x v="2"/>
    <s v="Brazil"/>
    <x v="76"/>
    <n v="0"/>
  </r>
  <r>
    <s v="BASE"/>
    <s v="BaseLine"/>
    <m/>
    <m/>
    <m/>
    <m/>
    <x v="51"/>
    <x v="3"/>
    <s v="Brazil"/>
    <x v="76"/>
    <n v="5254.6703856698896"/>
  </r>
  <r>
    <s v="INCREMENTAL"/>
    <s v="Media"/>
    <m/>
    <m/>
    <m/>
    <m/>
    <x v="52"/>
    <x v="0"/>
    <s v="Brazil"/>
    <x v="76"/>
    <n v="0"/>
  </r>
  <r>
    <s v="INCREMENTAL"/>
    <s v="Media"/>
    <m/>
    <m/>
    <m/>
    <m/>
    <x v="52"/>
    <x v="1"/>
    <s v="Brazil"/>
    <x v="76"/>
    <n v="0"/>
  </r>
  <r>
    <s v="INCREMENTAL"/>
    <s v="Media"/>
    <m/>
    <m/>
    <m/>
    <m/>
    <x v="52"/>
    <x v="2"/>
    <s v="Brazil"/>
    <x v="76"/>
    <n v="0"/>
  </r>
  <r>
    <s v="INCREMENTAL"/>
    <s v="Media"/>
    <m/>
    <m/>
    <m/>
    <m/>
    <x v="52"/>
    <x v="3"/>
    <s v="Brazil"/>
    <x v="76"/>
    <n v="4.1210165866524697"/>
  </r>
  <r>
    <s v="BASE"/>
    <s v="BaseLine"/>
    <m/>
    <m/>
    <m/>
    <m/>
    <x v="53"/>
    <x v="0"/>
    <s v="Brazil"/>
    <x v="76"/>
    <n v="-227.15446232385401"/>
  </r>
  <r>
    <s v="BASE"/>
    <s v="BaseLine"/>
    <m/>
    <m/>
    <m/>
    <m/>
    <x v="53"/>
    <x v="1"/>
    <s v="Brazil"/>
    <x v="76"/>
    <n v="-166.34643669379199"/>
  </r>
  <r>
    <s v="BASE"/>
    <s v="BaseLine"/>
    <m/>
    <m/>
    <m/>
    <m/>
    <x v="53"/>
    <x v="2"/>
    <s v="Brazil"/>
    <x v="76"/>
    <n v="-310.39592150817202"/>
  </r>
  <r>
    <s v="BASE"/>
    <s v="BaseLine"/>
    <m/>
    <m/>
    <m/>
    <m/>
    <x v="53"/>
    <x v="3"/>
    <s v="Brazil"/>
    <x v="76"/>
    <n v="-164.31533223272601"/>
  </r>
  <r>
    <s v="BASE"/>
    <s v="BaseLine"/>
    <m/>
    <m/>
    <m/>
    <m/>
    <x v="54"/>
    <x v="0"/>
    <s v="Brazil"/>
    <x v="76"/>
    <n v="-530.31433235234999"/>
  </r>
  <r>
    <s v="BASE"/>
    <s v="BaseLine"/>
    <m/>
    <m/>
    <m/>
    <m/>
    <x v="54"/>
    <x v="1"/>
    <s v="Brazil"/>
    <x v="76"/>
    <n v="-2647.0075249207398"/>
  </r>
  <r>
    <s v="BASE"/>
    <s v="BaseLine"/>
    <m/>
    <m/>
    <m/>
    <m/>
    <x v="54"/>
    <x v="2"/>
    <s v="Brazil"/>
    <x v="76"/>
    <n v="-2872.8736117844001"/>
  </r>
  <r>
    <s v="BASE"/>
    <s v="BaseLine"/>
    <m/>
    <m/>
    <m/>
    <m/>
    <x v="54"/>
    <x v="3"/>
    <s v="Brazil"/>
    <x v="76"/>
    <n v="-512.11965805305204"/>
  </r>
  <r>
    <s v="INCREMENTAL"/>
    <s v="Media"/>
    <m/>
    <m/>
    <m/>
    <m/>
    <x v="0"/>
    <x v="0"/>
    <s v="Brazil"/>
    <x v="77"/>
    <n v="0.90667761104521805"/>
  </r>
  <r>
    <s v="INCREMENTAL"/>
    <s v="Media"/>
    <m/>
    <m/>
    <m/>
    <m/>
    <x v="0"/>
    <x v="1"/>
    <s v="Brazil"/>
    <x v="77"/>
    <n v="0"/>
  </r>
  <r>
    <s v="INCREMENTAL"/>
    <s v="Media"/>
    <m/>
    <m/>
    <m/>
    <m/>
    <x v="0"/>
    <x v="2"/>
    <s v="Brazil"/>
    <x v="77"/>
    <n v="0"/>
  </r>
  <r>
    <s v="INCREMENTAL"/>
    <s v="Media"/>
    <m/>
    <m/>
    <m/>
    <m/>
    <x v="0"/>
    <x v="3"/>
    <s v="Brazil"/>
    <x v="77"/>
    <n v="0"/>
  </r>
  <r>
    <s v="INCREMENTAL"/>
    <s v="Media"/>
    <m/>
    <m/>
    <m/>
    <m/>
    <x v="1"/>
    <x v="0"/>
    <s v="Brazil"/>
    <x v="77"/>
    <n v="1.7507620051998101"/>
  </r>
  <r>
    <s v="INCREMENTAL"/>
    <s v="Media"/>
    <m/>
    <m/>
    <m/>
    <m/>
    <x v="1"/>
    <x v="1"/>
    <s v="Brazil"/>
    <x v="77"/>
    <n v="0"/>
  </r>
  <r>
    <s v="INCREMENTAL"/>
    <s v="Media"/>
    <m/>
    <m/>
    <m/>
    <m/>
    <x v="1"/>
    <x v="2"/>
    <s v="Brazil"/>
    <x v="77"/>
    <n v="0"/>
  </r>
  <r>
    <s v="INCREMENTAL"/>
    <s v="Media"/>
    <m/>
    <m/>
    <m/>
    <m/>
    <x v="1"/>
    <x v="3"/>
    <s v="Brazil"/>
    <x v="77"/>
    <n v="0"/>
  </r>
  <r>
    <s v="INCREMENTAL"/>
    <s v="Media"/>
    <m/>
    <m/>
    <m/>
    <m/>
    <x v="2"/>
    <x v="0"/>
    <s v="Brazil"/>
    <x v="77"/>
    <n v="34.814278521473"/>
  </r>
  <r>
    <s v="INCREMENTAL"/>
    <s v="Media"/>
    <m/>
    <m/>
    <m/>
    <m/>
    <x v="2"/>
    <x v="1"/>
    <s v="Brazil"/>
    <x v="77"/>
    <n v="0"/>
  </r>
  <r>
    <s v="INCREMENTAL"/>
    <s v="Media"/>
    <m/>
    <m/>
    <m/>
    <m/>
    <x v="2"/>
    <x v="2"/>
    <s v="Brazil"/>
    <x v="77"/>
    <n v="0"/>
  </r>
  <r>
    <s v="INCREMENTAL"/>
    <s v="Media"/>
    <m/>
    <m/>
    <m/>
    <m/>
    <x v="2"/>
    <x v="3"/>
    <s v="Brazil"/>
    <x v="77"/>
    <n v="0"/>
  </r>
  <r>
    <s v="BASE"/>
    <s v="BaseLine"/>
    <m/>
    <m/>
    <m/>
    <m/>
    <x v="3"/>
    <x v="0"/>
    <s v="Brazil"/>
    <x v="77"/>
    <n v="0"/>
  </r>
  <r>
    <s v="BASE"/>
    <s v="BaseLine"/>
    <m/>
    <m/>
    <m/>
    <m/>
    <x v="3"/>
    <x v="1"/>
    <s v="Brazil"/>
    <x v="77"/>
    <n v="0"/>
  </r>
  <r>
    <s v="BASE"/>
    <s v="BaseLine"/>
    <m/>
    <m/>
    <m/>
    <m/>
    <x v="3"/>
    <x v="2"/>
    <s v="Brazil"/>
    <x v="77"/>
    <n v="0"/>
  </r>
  <r>
    <s v="BASE"/>
    <s v="BaseLine"/>
    <m/>
    <m/>
    <m/>
    <m/>
    <x v="3"/>
    <x v="3"/>
    <s v="Brazil"/>
    <x v="77"/>
    <n v="0"/>
  </r>
  <r>
    <s v="BASE"/>
    <s v="BaseLine"/>
    <m/>
    <m/>
    <m/>
    <m/>
    <x v="4"/>
    <x v="0"/>
    <s v="Brazil"/>
    <x v="77"/>
    <n v="0"/>
  </r>
  <r>
    <s v="BASE"/>
    <s v="BaseLine"/>
    <m/>
    <m/>
    <m/>
    <m/>
    <x v="4"/>
    <x v="1"/>
    <s v="Brazil"/>
    <x v="77"/>
    <n v="0"/>
  </r>
  <r>
    <s v="BASE"/>
    <s v="BaseLine"/>
    <m/>
    <m/>
    <m/>
    <m/>
    <x v="4"/>
    <x v="2"/>
    <s v="Brazil"/>
    <x v="77"/>
    <n v="0"/>
  </r>
  <r>
    <s v="BASE"/>
    <s v="BaseLine"/>
    <m/>
    <m/>
    <m/>
    <m/>
    <x v="4"/>
    <x v="3"/>
    <s v="Brazil"/>
    <x v="77"/>
    <n v="0"/>
  </r>
  <r>
    <s v="BASE"/>
    <s v="BaseLine"/>
    <m/>
    <m/>
    <m/>
    <m/>
    <x v="5"/>
    <x v="0"/>
    <s v="Brazil"/>
    <x v="77"/>
    <n v="0"/>
  </r>
  <r>
    <s v="BASE"/>
    <s v="BaseLine"/>
    <m/>
    <m/>
    <m/>
    <m/>
    <x v="5"/>
    <x v="1"/>
    <s v="Brazil"/>
    <x v="77"/>
    <n v="0"/>
  </r>
  <r>
    <s v="BASE"/>
    <s v="BaseLine"/>
    <m/>
    <m/>
    <m/>
    <m/>
    <x v="5"/>
    <x v="2"/>
    <s v="Brazil"/>
    <x v="77"/>
    <n v="0"/>
  </r>
  <r>
    <s v="BASE"/>
    <s v="BaseLine"/>
    <m/>
    <m/>
    <m/>
    <m/>
    <x v="5"/>
    <x v="3"/>
    <s v="Brazil"/>
    <x v="77"/>
    <n v="0"/>
  </r>
  <r>
    <s v="BASE"/>
    <s v="BaseLine"/>
    <m/>
    <m/>
    <m/>
    <m/>
    <x v="6"/>
    <x v="0"/>
    <s v="Brazil"/>
    <x v="77"/>
    <n v="0"/>
  </r>
  <r>
    <s v="BASE"/>
    <s v="BaseLine"/>
    <m/>
    <m/>
    <m/>
    <m/>
    <x v="6"/>
    <x v="1"/>
    <s v="Brazil"/>
    <x v="77"/>
    <n v="0"/>
  </r>
  <r>
    <s v="BASE"/>
    <s v="BaseLine"/>
    <m/>
    <m/>
    <m/>
    <m/>
    <x v="6"/>
    <x v="2"/>
    <s v="Brazil"/>
    <x v="77"/>
    <n v="0"/>
  </r>
  <r>
    <s v="BASE"/>
    <s v="BaseLine"/>
    <m/>
    <m/>
    <m/>
    <m/>
    <x v="6"/>
    <x v="3"/>
    <s v="Brazil"/>
    <x v="77"/>
    <n v="0"/>
  </r>
  <r>
    <s v="BASE"/>
    <s v="BaseLine"/>
    <m/>
    <m/>
    <m/>
    <m/>
    <x v="7"/>
    <x v="0"/>
    <s v="Brazil"/>
    <x v="77"/>
    <n v="0"/>
  </r>
  <r>
    <s v="BASE"/>
    <s v="BaseLine"/>
    <m/>
    <m/>
    <m/>
    <m/>
    <x v="7"/>
    <x v="1"/>
    <s v="Brazil"/>
    <x v="77"/>
    <n v="0"/>
  </r>
  <r>
    <s v="BASE"/>
    <s v="BaseLine"/>
    <m/>
    <m/>
    <m/>
    <m/>
    <x v="7"/>
    <x v="2"/>
    <s v="Brazil"/>
    <x v="77"/>
    <n v="0"/>
  </r>
  <r>
    <s v="BASE"/>
    <s v="BaseLine"/>
    <m/>
    <m/>
    <m/>
    <m/>
    <x v="7"/>
    <x v="3"/>
    <s v="Brazil"/>
    <x v="77"/>
    <n v="0"/>
  </r>
  <r>
    <s v="BASE"/>
    <s v="BaseLine"/>
    <m/>
    <m/>
    <m/>
    <m/>
    <x v="8"/>
    <x v="0"/>
    <s v="Brazil"/>
    <x v="77"/>
    <n v="2026.80815730572"/>
  </r>
  <r>
    <s v="BASE"/>
    <s v="BaseLine"/>
    <m/>
    <m/>
    <m/>
    <m/>
    <x v="8"/>
    <x v="1"/>
    <s v="Brazil"/>
    <x v="77"/>
    <n v="0"/>
  </r>
  <r>
    <s v="BASE"/>
    <s v="BaseLine"/>
    <m/>
    <m/>
    <m/>
    <m/>
    <x v="8"/>
    <x v="2"/>
    <s v="Brazil"/>
    <x v="77"/>
    <n v="0"/>
  </r>
  <r>
    <s v="BASE"/>
    <s v="BaseLine"/>
    <m/>
    <m/>
    <m/>
    <m/>
    <x v="8"/>
    <x v="3"/>
    <s v="Brazil"/>
    <x v="77"/>
    <n v="0"/>
  </r>
  <r>
    <s v="INCREMENTAL"/>
    <s v="Media"/>
    <m/>
    <m/>
    <m/>
    <m/>
    <x v="9"/>
    <x v="0"/>
    <s v="Brazil"/>
    <x v="77"/>
    <n v="15.026921185898001"/>
  </r>
  <r>
    <s v="INCREMENTAL"/>
    <s v="Media"/>
    <m/>
    <m/>
    <m/>
    <m/>
    <x v="9"/>
    <x v="1"/>
    <s v="Brazil"/>
    <x v="77"/>
    <n v="0"/>
  </r>
  <r>
    <s v="INCREMENTAL"/>
    <s v="Media"/>
    <m/>
    <m/>
    <m/>
    <m/>
    <x v="9"/>
    <x v="2"/>
    <s v="Brazil"/>
    <x v="77"/>
    <n v="0"/>
  </r>
  <r>
    <s v="INCREMENTAL"/>
    <s v="Media"/>
    <m/>
    <m/>
    <m/>
    <m/>
    <x v="9"/>
    <x v="3"/>
    <s v="Brazil"/>
    <x v="77"/>
    <n v="0"/>
  </r>
  <r>
    <s v="BASE"/>
    <s v="Price"/>
    <m/>
    <m/>
    <m/>
    <m/>
    <x v="10"/>
    <x v="0"/>
    <s v="Brazil"/>
    <x v="77"/>
    <n v="0"/>
  </r>
  <r>
    <s v="BASE"/>
    <s v="Price"/>
    <m/>
    <m/>
    <m/>
    <m/>
    <x v="10"/>
    <x v="1"/>
    <s v="Brazil"/>
    <x v="77"/>
    <n v="0"/>
  </r>
  <r>
    <s v="BASE"/>
    <s v="Price"/>
    <m/>
    <m/>
    <m/>
    <m/>
    <x v="10"/>
    <x v="2"/>
    <s v="Brazil"/>
    <x v="77"/>
    <n v="0"/>
  </r>
  <r>
    <s v="BASE"/>
    <s v="Price"/>
    <m/>
    <m/>
    <m/>
    <m/>
    <x v="10"/>
    <x v="3"/>
    <s v="Brazil"/>
    <x v="77"/>
    <n v="0"/>
  </r>
  <r>
    <s v="BASE"/>
    <s v="Price"/>
    <m/>
    <m/>
    <m/>
    <m/>
    <x v="11"/>
    <x v="0"/>
    <s v="Brazil"/>
    <x v="77"/>
    <n v="-1117.28053065833"/>
  </r>
  <r>
    <s v="BASE"/>
    <s v="Price"/>
    <m/>
    <m/>
    <m/>
    <m/>
    <x v="11"/>
    <x v="1"/>
    <s v="Brazil"/>
    <x v="77"/>
    <n v="0"/>
  </r>
  <r>
    <s v="BASE"/>
    <s v="Price"/>
    <m/>
    <m/>
    <m/>
    <m/>
    <x v="11"/>
    <x v="2"/>
    <s v="Brazil"/>
    <x v="77"/>
    <n v="0"/>
  </r>
  <r>
    <s v="BASE"/>
    <s v="Price"/>
    <m/>
    <m/>
    <m/>
    <m/>
    <x v="11"/>
    <x v="3"/>
    <s v="Brazil"/>
    <x v="77"/>
    <n v="-1263.1738346761099"/>
  </r>
  <r>
    <s v="BASE"/>
    <s v="BaseLine"/>
    <m/>
    <m/>
    <m/>
    <m/>
    <x v="12"/>
    <x v="0"/>
    <s v="Brazil"/>
    <x v="77"/>
    <n v="411.14828258667399"/>
  </r>
  <r>
    <s v="BASE"/>
    <s v="BaseLine"/>
    <m/>
    <m/>
    <m/>
    <m/>
    <x v="12"/>
    <x v="1"/>
    <s v="Brazil"/>
    <x v="77"/>
    <n v="741.20078367106601"/>
  </r>
  <r>
    <s v="BASE"/>
    <s v="BaseLine"/>
    <m/>
    <m/>
    <m/>
    <m/>
    <x v="12"/>
    <x v="2"/>
    <s v="Brazil"/>
    <x v="77"/>
    <n v="908.67445213697602"/>
  </r>
  <r>
    <s v="BASE"/>
    <s v="BaseLine"/>
    <m/>
    <m/>
    <m/>
    <m/>
    <x v="12"/>
    <x v="3"/>
    <s v="Brazil"/>
    <x v="77"/>
    <n v="24.067236150526501"/>
  </r>
  <r>
    <s v="INCREMENTAL"/>
    <s v="Media"/>
    <m/>
    <m/>
    <m/>
    <m/>
    <x v="13"/>
    <x v="0"/>
    <s v="Brazil"/>
    <x v="77"/>
    <n v="0"/>
  </r>
  <r>
    <s v="INCREMENTAL"/>
    <s v="Media"/>
    <m/>
    <m/>
    <m/>
    <m/>
    <x v="13"/>
    <x v="1"/>
    <s v="Brazil"/>
    <x v="77"/>
    <n v="0"/>
  </r>
  <r>
    <s v="INCREMENTAL"/>
    <s v="Media"/>
    <m/>
    <m/>
    <m/>
    <m/>
    <x v="13"/>
    <x v="2"/>
    <s v="Brazil"/>
    <x v="77"/>
    <n v="0"/>
  </r>
  <r>
    <s v="INCREMENTAL"/>
    <s v="Media"/>
    <m/>
    <m/>
    <m/>
    <m/>
    <x v="13"/>
    <x v="3"/>
    <s v="Brazil"/>
    <x v="77"/>
    <n v="0"/>
  </r>
  <r>
    <s v="INCREMENTAL"/>
    <s v="Media"/>
    <m/>
    <m/>
    <m/>
    <m/>
    <x v="14"/>
    <x v="0"/>
    <s v="Brazil"/>
    <x v="77"/>
    <n v="471.61477832964999"/>
  </r>
  <r>
    <s v="INCREMENTAL"/>
    <s v="Media"/>
    <m/>
    <m/>
    <m/>
    <m/>
    <x v="14"/>
    <x v="1"/>
    <s v="Brazil"/>
    <x v="77"/>
    <n v="587.12227358411803"/>
  </r>
  <r>
    <s v="INCREMENTAL"/>
    <s v="Media"/>
    <m/>
    <m/>
    <m/>
    <m/>
    <x v="14"/>
    <x v="2"/>
    <s v="Brazil"/>
    <x v="77"/>
    <n v="485.80656557060098"/>
  </r>
  <r>
    <s v="INCREMENTAL"/>
    <s v="Media"/>
    <m/>
    <m/>
    <m/>
    <m/>
    <x v="14"/>
    <x v="3"/>
    <s v="Brazil"/>
    <x v="77"/>
    <n v="349.02106297815902"/>
  </r>
  <r>
    <s v="INCREMENTAL"/>
    <s v="Media"/>
    <m/>
    <m/>
    <m/>
    <m/>
    <x v="15"/>
    <x v="0"/>
    <s v="Brazil"/>
    <x v="77"/>
    <n v="0"/>
  </r>
  <r>
    <s v="INCREMENTAL"/>
    <s v="Media"/>
    <m/>
    <m/>
    <m/>
    <m/>
    <x v="15"/>
    <x v="1"/>
    <s v="Brazil"/>
    <x v="77"/>
    <n v="0"/>
  </r>
  <r>
    <s v="INCREMENTAL"/>
    <s v="Media"/>
    <m/>
    <m/>
    <m/>
    <m/>
    <x v="15"/>
    <x v="2"/>
    <s v="Brazil"/>
    <x v="77"/>
    <n v="0"/>
  </r>
  <r>
    <s v="INCREMENTAL"/>
    <s v="Media"/>
    <m/>
    <m/>
    <m/>
    <m/>
    <x v="15"/>
    <x v="3"/>
    <s v="Brazil"/>
    <x v="77"/>
    <n v="0"/>
  </r>
  <r>
    <s v="INCREMENTAL"/>
    <s v="Media"/>
    <m/>
    <m/>
    <m/>
    <m/>
    <x v="16"/>
    <x v="0"/>
    <s v="Brazil"/>
    <x v="77"/>
    <n v="9.31014424828704"/>
  </r>
  <r>
    <s v="INCREMENTAL"/>
    <s v="Media"/>
    <m/>
    <m/>
    <m/>
    <m/>
    <x v="16"/>
    <x v="1"/>
    <s v="Brazil"/>
    <x v="77"/>
    <n v="7.30488210686892"/>
  </r>
  <r>
    <s v="INCREMENTAL"/>
    <s v="Media"/>
    <m/>
    <m/>
    <m/>
    <m/>
    <x v="16"/>
    <x v="2"/>
    <s v="Brazil"/>
    <x v="77"/>
    <n v="6.8152853075575601"/>
  </r>
  <r>
    <s v="INCREMENTAL"/>
    <s v="Media"/>
    <m/>
    <m/>
    <m/>
    <m/>
    <x v="16"/>
    <x v="3"/>
    <s v="Brazil"/>
    <x v="77"/>
    <n v="6.3337550695519598"/>
  </r>
  <r>
    <s v="INCREMENTAL"/>
    <s v="Media"/>
    <m/>
    <m/>
    <m/>
    <m/>
    <x v="17"/>
    <x v="0"/>
    <s v="Brazil"/>
    <x v="77"/>
    <n v="0"/>
  </r>
  <r>
    <s v="INCREMENTAL"/>
    <s v="Media"/>
    <m/>
    <m/>
    <m/>
    <m/>
    <x v="17"/>
    <x v="1"/>
    <s v="Brazil"/>
    <x v="77"/>
    <n v="0"/>
  </r>
  <r>
    <s v="INCREMENTAL"/>
    <s v="Media"/>
    <m/>
    <m/>
    <m/>
    <m/>
    <x v="17"/>
    <x v="2"/>
    <s v="Brazil"/>
    <x v="77"/>
    <n v="0"/>
  </r>
  <r>
    <s v="INCREMENTAL"/>
    <s v="Media"/>
    <m/>
    <m/>
    <m/>
    <m/>
    <x v="17"/>
    <x v="3"/>
    <s v="Brazil"/>
    <x v="77"/>
    <n v="0"/>
  </r>
  <r>
    <s v="INCREMENTAL"/>
    <s v="Media"/>
    <m/>
    <m/>
    <m/>
    <m/>
    <x v="18"/>
    <x v="0"/>
    <s v="Brazil"/>
    <x v="77"/>
    <n v="2540.3093701335401"/>
  </r>
  <r>
    <s v="INCREMENTAL"/>
    <s v="Media"/>
    <m/>
    <m/>
    <m/>
    <m/>
    <x v="18"/>
    <x v="1"/>
    <s v="Brazil"/>
    <x v="77"/>
    <n v="1182.8719543601201"/>
  </r>
  <r>
    <s v="INCREMENTAL"/>
    <s v="Media"/>
    <m/>
    <m/>
    <m/>
    <m/>
    <x v="18"/>
    <x v="2"/>
    <s v="Brazil"/>
    <x v="77"/>
    <n v="903.83788824080602"/>
  </r>
  <r>
    <s v="INCREMENTAL"/>
    <s v="Media"/>
    <m/>
    <m/>
    <m/>
    <m/>
    <x v="18"/>
    <x v="3"/>
    <s v="Brazil"/>
    <x v="77"/>
    <n v="1379.0033341660501"/>
  </r>
  <r>
    <s v="INCREMENTAL"/>
    <s v="Media"/>
    <m/>
    <m/>
    <m/>
    <m/>
    <x v="19"/>
    <x v="0"/>
    <s v="Brazil"/>
    <x v="77"/>
    <n v="0"/>
  </r>
  <r>
    <s v="INCREMENTAL"/>
    <s v="Media"/>
    <m/>
    <m/>
    <m/>
    <m/>
    <x v="19"/>
    <x v="1"/>
    <s v="Brazil"/>
    <x v="77"/>
    <n v="0"/>
  </r>
  <r>
    <s v="INCREMENTAL"/>
    <s v="Media"/>
    <m/>
    <m/>
    <m/>
    <m/>
    <x v="19"/>
    <x v="2"/>
    <s v="Brazil"/>
    <x v="77"/>
    <n v="0"/>
  </r>
  <r>
    <s v="INCREMENTAL"/>
    <s v="Media"/>
    <m/>
    <m/>
    <m/>
    <m/>
    <x v="19"/>
    <x v="3"/>
    <s v="Brazil"/>
    <x v="77"/>
    <n v="0"/>
  </r>
  <r>
    <s v="INCREMENTAL"/>
    <s v="Media"/>
    <m/>
    <m/>
    <m/>
    <m/>
    <x v="20"/>
    <x v="0"/>
    <s v="Brazil"/>
    <x v="77"/>
    <n v="11.119709920935099"/>
  </r>
  <r>
    <s v="INCREMENTAL"/>
    <s v="Media"/>
    <m/>
    <m/>
    <m/>
    <m/>
    <x v="20"/>
    <x v="1"/>
    <s v="Brazil"/>
    <x v="77"/>
    <n v="12.684328542998299"/>
  </r>
  <r>
    <s v="INCREMENTAL"/>
    <s v="Media"/>
    <m/>
    <m/>
    <m/>
    <m/>
    <x v="20"/>
    <x v="2"/>
    <s v="Brazil"/>
    <x v="77"/>
    <n v="11.8829398851011"/>
  </r>
  <r>
    <s v="INCREMENTAL"/>
    <s v="Media"/>
    <m/>
    <m/>
    <m/>
    <m/>
    <x v="20"/>
    <x v="3"/>
    <s v="Brazil"/>
    <x v="77"/>
    <n v="11.7044813339356"/>
  </r>
  <r>
    <s v="INCREMENTAL"/>
    <s v="Media"/>
    <m/>
    <m/>
    <m/>
    <m/>
    <x v="21"/>
    <x v="0"/>
    <s v="Brazil"/>
    <x v="77"/>
    <n v="0"/>
  </r>
  <r>
    <s v="INCREMENTAL"/>
    <s v="Media"/>
    <m/>
    <m/>
    <m/>
    <m/>
    <x v="21"/>
    <x v="1"/>
    <s v="Brazil"/>
    <x v="77"/>
    <n v="0"/>
  </r>
  <r>
    <s v="INCREMENTAL"/>
    <s v="Media"/>
    <m/>
    <m/>
    <m/>
    <m/>
    <x v="21"/>
    <x v="2"/>
    <s v="Brazil"/>
    <x v="77"/>
    <n v="0"/>
  </r>
  <r>
    <s v="INCREMENTAL"/>
    <s v="Media"/>
    <m/>
    <m/>
    <m/>
    <m/>
    <x v="21"/>
    <x v="3"/>
    <s v="Brazil"/>
    <x v="77"/>
    <n v="0"/>
  </r>
  <r>
    <s v="INCREMENTAL"/>
    <s v="Media"/>
    <m/>
    <m/>
    <m/>
    <m/>
    <x v="22"/>
    <x v="0"/>
    <s v="Brazil"/>
    <x v="77"/>
    <n v="1242.1962472525199"/>
  </r>
  <r>
    <s v="INCREMENTAL"/>
    <s v="Media"/>
    <m/>
    <m/>
    <m/>
    <m/>
    <x v="22"/>
    <x v="1"/>
    <s v="Brazil"/>
    <x v="77"/>
    <n v="471.07582174376398"/>
  </r>
  <r>
    <s v="INCREMENTAL"/>
    <s v="Media"/>
    <m/>
    <m/>
    <m/>
    <m/>
    <x v="22"/>
    <x v="2"/>
    <s v="Brazil"/>
    <x v="77"/>
    <n v="447.32207976819097"/>
  </r>
  <r>
    <s v="INCREMENTAL"/>
    <s v="Media"/>
    <m/>
    <m/>
    <m/>
    <m/>
    <x v="22"/>
    <x v="3"/>
    <s v="Brazil"/>
    <x v="77"/>
    <n v="673.346276351396"/>
  </r>
  <r>
    <s v="INCREMENTAL"/>
    <s v="Media"/>
    <m/>
    <m/>
    <m/>
    <m/>
    <x v="23"/>
    <x v="0"/>
    <s v="Brazil"/>
    <x v="77"/>
    <n v="0"/>
  </r>
  <r>
    <s v="INCREMENTAL"/>
    <s v="Media"/>
    <m/>
    <m/>
    <m/>
    <m/>
    <x v="23"/>
    <x v="1"/>
    <s v="Brazil"/>
    <x v="77"/>
    <n v="0.12347054061538"/>
  </r>
  <r>
    <s v="INCREMENTAL"/>
    <s v="Media"/>
    <m/>
    <m/>
    <m/>
    <m/>
    <x v="23"/>
    <x v="2"/>
    <s v="Brazil"/>
    <x v="77"/>
    <n v="0"/>
  </r>
  <r>
    <s v="INCREMENTAL"/>
    <s v="Media"/>
    <m/>
    <m/>
    <m/>
    <m/>
    <x v="23"/>
    <x v="3"/>
    <s v="Brazil"/>
    <x v="77"/>
    <n v="0"/>
  </r>
  <r>
    <s v="INCREMENTAL"/>
    <s v="Media"/>
    <m/>
    <m/>
    <m/>
    <m/>
    <x v="24"/>
    <x v="0"/>
    <s v="Brazil"/>
    <x v="77"/>
    <n v="0"/>
  </r>
  <r>
    <s v="INCREMENTAL"/>
    <s v="Media"/>
    <m/>
    <m/>
    <m/>
    <m/>
    <x v="24"/>
    <x v="1"/>
    <s v="Brazil"/>
    <x v="77"/>
    <n v="3.2504467496791798"/>
  </r>
  <r>
    <s v="INCREMENTAL"/>
    <s v="Media"/>
    <m/>
    <m/>
    <m/>
    <m/>
    <x v="24"/>
    <x v="2"/>
    <s v="Brazil"/>
    <x v="77"/>
    <n v="0"/>
  </r>
  <r>
    <s v="INCREMENTAL"/>
    <s v="Media"/>
    <m/>
    <m/>
    <m/>
    <m/>
    <x v="24"/>
    <x v="3"/>
    <s v="Brazil"/>
    <x v="77"/>
    <n v="0"/>
  </r>
  <r>
    <s v="BASE"/>
    <s v="BaseLine"/>
    <m/>
    <m/>
    <m/>
    <m/>
    <x v="25"/>
    <x v="0"/>
    <s v="Brazil"/>
    <x v="77"/>
    <n v="0"/>
  </r>
  <r>
    <s v="BASE"/>
    <s v="BaseLine"/>
    <m/>
    <m/>
    <m/>
    <m/>
    <x v="25"/>
    <x v="1"/>
    <s v="Brazil"/>
    <x v="77"/>
    <n v="0"/>
  </r>
  <r>
    <s v="BASE"/>
    <s v="BaseLine"/>
    <m/>
    <m/>
    <m/>
    <m/>
    <x v="25"/>
    <x v="2"/>
    <s v="Brazil"/>
    <x v="77"/>
    <n v="0"/>
  </r>
  <r>
    <s v="BASE"/>
    <s v="BaseLine"/>
    <m/>
    <m/>
    <m/>
    <m/>
    <x v="25"/>
    <x v="3"/>
    <s v="Brazil"/>
    <x v="77"/>
    <n v="0"/>
  </r>
  <r>
    <s v="BASE"/>
    <s v="BaseLine"/>
    <m/>
    <m/>
    <m/>
    <m/>
    <x v="26"/>
    <x v="0"/>
    <s v="Brazil"/>
    <x v="77"/>
    <n v="0"/>
  </r>
  <r>
    <s v="BASE"/>
    <s v="BaseLine"/>
    <m/>
    <m/>
    <m/>
    <m/>
    <x v="26"/>
    <x v="1"/>
    <s v="Brazil"/>
    <x v="77"/>
    <n v="3226.0404209971498"/>
  </r>
  <r>
    <s v="BASE"/>
    <s v="BaseLine"/>
    <m/>
    <m/>
    <m/>
    <m/>
    <x v="26"/>
    <x v="2"/>
    <s v="Brazil"/>
    <x v="77"/>
    <n v="0"/>
  </r>
  <r>
    <s v="BASE"/>
    <s v="BaseLine"/>
    <m/>
    <m/>
    <m/>
    <m/>
    <x v="26"/>
    <x v="3"/>
    <s v="Brazil"/>
    <x v="77"/>
    <n v="0"/>
  </r>
  <r>
    <s v="INCREMENTAL"/>
    <s v="Media"/>
    <m/>
    <m/>
    <m/>
    <m/>
    <x v="27"/>
    <x v="0"/>
    <s v="Brazil"/>
    <x v="77"/>
    <n v="0"/>
  </r>
  <r>
    <s v="INCREMENTAL"/>
    <s v="Media"/>
    <m/>
    <m/>
    <m/>
    <m/>
    <x v="27"/>
    <x v="1"/>
    <s v="Brazil"/>
    <x v="77"/>
    <n v="0"/>
  </r>
  <r>
    <s v="INCREMENTAL"/>
    <s v="Media"/>
    <m/>
    <m/>
    <m/>
    <m/>
    <x v="27"/>
    <x v="2"/>
    <s v="Brazil"/>
    <x v="77"/>
    <n v="0"/>
  </r>
  <r>
    <s v="INCREMENTAL"/>
    <s v="Media"/>
    <m/>
    <m/>
    <m/>
    <m/>
    <x v="27"/>
    <x v="3"/>
    <s v="Brazil"/>
    <x v="77"/>
    <n v="0"/>
  </r>
  <r>
    <s v="INCREMENTAL"/>
    <s v="Media"/>
    <m/>
    <m/>
    <m/>
    <m/>
    <x v="28"/>
    <x v="0"/>
    <s v="Brazil"/>
    <x v="77"/>
    <n v="0"/>
  </r>
  <r>
    <s v="INCREMENTAL"/>
    <s v="Media"/>
    <m/>
    <m/>
    <m/>
    <m/>
    <x v="28"/>
    <x v="1"/>
    <s v="Brazil"/>
    <x v="77"/>
    <n v="0"/>
  </r>
  <r>
    <s v="INCREMENTAL"/>
    <s v="Media"/>
    <m/>
    <m/>
    <m/>
    <m/>
    <x v="28"/>
    <x v="2"/>
    <s v="Brazil"/>
    <x v="77"/>
    <n v="0"/>
  </r>
  <r>
    <s v="INCREMENTAL"/>
    <s v="Media"/>
    <m/>
    <m/>
    <m/>
    <m/>
    <x v="28"/>
    <x v="3"/>
    <s v="Brazil"/>
    <x v="77"/>
    <n v="0"/>
  </r>
  <r>
    <s v="BASE"/>
    <s v="BaseLine"/>
    <m/>
    <m/>
    <m/>
    <m/>
    <x v="29"/>
    <x v="0"/>
    <s v="Brazil"/>
    <x v="77"/>
    <n v="0"/>
  </r>
  <r>
    <s v="BASE"/>
    <s v="BaseLine"/>
    <m/>
    <m/>
    <m/>
    <m/>
    <x v="29"/>
    <x v="1"/>
    <s v="Brazil"/>
    <x v="77"/>
    <n v="1408.3768054664099"/>
  </r>
  <r>
    <s v="BASE"/>
    <s v="BaseLine"/>
    <m/>
    <m/>
    <m/>
    <m/>
    <x v="29"/>
    <x v="2"/>
    <s v="Brazil"/>
    <x v="77"/>
    <n v="0"/>
  </r>
  <r>
    <s v="BASE"/>
    <s v="BaseLine"/>
    <m/>
    <m/>
    <m/>
    <m/>
    <x v="29"/>
    <x v="3"/>
    <s v="Brazil"/>
    <x v="77"/>
    <n v="0"/>
  </r>
  <r>
    <s v="BASE"/>
    <s v="BaseLine"/>
    <m/>
    <m/>
    <m/>
    <m/>
    <x v="30"/>
    <x v="0"/>
    <s v="Brazil"/>
    <x v="77"/>
    <n v="0"/>
  </r>
  <r>
    <s v="BASE"/>
    <s v="BaseLine"/>
    <m/>
    <m/>
    <m/>
    <m/>
    <x v="30"/>
    <x v="1"/>
    <s v="Brazil"/>
    <x v="77"/>
    <n v="856.38160322878196"/>
  </r>
  <r>
    <s v="BASE"/>
    <s v="BaseLine"/>
    <m/>
    <m/>
    <m/>
    <m/>
    <x v="30"/>
    <x v="2"/>
    <s v="Brazil"/>
    <x v="77"/>
    <n v="0"/>
  </r>
  <r>
    <s v="BASE"/>
    <s v="BaseLine"/>
    <m/>
    <m/>
    <m/>
    <m/>
    <x v="30"/>
    <x v="3"/>
    <s v="Brazil"/>
    <x v="77"/>
    <n v="0"/>
  </r>
  <r>
    <s v="INCREMENTAL"/>
    <s v="Media"/>
    <m/>
    <m/>
    <m/>
    <m/>
    <x v="31"/>
    <x v="0"/>
    <s v="Brazil"/>
    <x v="77"/>
    <n v="0"/>
  </r>
  <r>
    <s v="INCREMENTAL"/>
    <s v="Media"/>
    <m/>
    <m/>
    <m/>
    <m/>
    <x v="31"/>
    <x v="1"/>
    <s v="Brazil"/>
    <x v="77"/>
    <n v="10.480625386601201"/>
  </r>
  <r>
    <s v="INCREMENTAL"/>
    <s v="Media"/>
    <m/>
    <m/>
    <m/>
    <m/>
    <x v="31"/>
    <x v="2"/>
    <s v="Brazil"/>
    <x v="77"/>
    <n v="0"/>
  </r>
  <r>
    <s v="INCREMENTAL"/>
    <s v="Media"/>
    <m/>
    <m/>
    <m/>
    <m/>
    <x v="31"/>
    <x v="3"/>
    <s v="Brazil"/>
    <x v="77"/>
    <n v="0"/>
  </r>
  <r>
    <m/>
    <m/>
    <m/>
    <m/>
    <m/>
    <m/>
    <x v="32"/>
    <x v="0"/>
    <s v="Brazil"/>
    <x v="77"/>
    <n v="1288.8368238743701"/>
  </r>
  <r>
    <m/>
    <m/>
    <m/>
    <m/>
    <m/>
    <m/>
    <x v="32"/>
    <x v="1"/>
    <s v="Brazil"/>
    <x v="77"/>
    <n v="943.82215052234096"/>
  </r>
  <r>
    <m/>
    <m/>
    <m/>
    <m/>
    <m/>
    <m/>
    <x v="32"/>
    <x v="2"/>
    <s v="Brazil"/>
    <x v="77"/>
    <n v="1761.1350863528301"/>
  </r>
  <r>
    <m/>
    <m/>
    <m/>
    <m/>
    <m/>
    <m/>
    <x v="32"/>
    <x v="3"/>
    <s v="Brazil"/>
    <x v="77"/>
    <n v="932.29799996955103"/>
  </r>
  <r>
    <s v="BASE"/>
    <s v="BaseLine"/>
    <m/>
    <m/>
    <m/>
    <m/>
    <x v="33"/>
    <x v="0"/>
    <s v="Brazil"/>
    <x v="77"/>
    <n v="-139.22998883315799"/>
  </r>
  <r>
    <s v="BASE"/>
    <s v="BaseLine"/>
    <m/>
    <m/>
    <m/>
    <m/>
    <x v="33"/>
    <x v="1"/>
    <s v="Brazil"/>
    <x v="77"/>
    <n v="-379.00189641884202"/>
  </r>
  <r>
    <s v="BASE"/>
    <s v="BaseLine"/>
    <m/>
    <m/>
    <m/>
    <m/>
    <x v="33"/>
    <x v="2"/>
    <s v="Brazil"/>
    <x v="77"/>
    <n v="-189.21355932532001"/>
  </r>
  <r>
    <s v="BASE"/>
    <s v="BaseLine"/>
    <m/>
    <m/>
    <m/>
    <m/>
    <x v="33"/>
    <x v="3"/>
    <s v="Brazil"/>
    <x v="77"/>
    <n v="-118.18051984888901"/>
  </r>
  <r>
    <s v="BASE"/>
    <s v="BaseLine"/>
    <m/>
    <m/>
    <m/>
    <m/>
    <x v="34"/>
    <x v="0"/>
    <s v="Brazil"/>
    <x v="77"/>
    <n v="0"/>
  </r>
  <r>
    <s v="BASE"/>
    <s v="BaseLine"/>
    <m/>
    <m/>
    <m/>
    <m/>
    <x v="34"/>
    <x v="1"/>
    <s v="Brazil"/>
    <x v="77"/>
    <n v="0"/>
  </r>
  <r>
    <s v="BASE"/>
    <s v="BaseLine"/>
    <m/>
    <m/>
    <m/>
    <m/>
    <x v="34"/>
    <x v="2"/>
    <s v="Brazil"/>
    <x v="77"/>
    <n v="0"/>
  </r>
  <r>
    <s v="BASE"/>
    <s v="BaseLine"/>
    <m/>
    <m/>
    <m/>
    <m/>
    <x v="34"/>
    <x v="3"/>
    <s v="Brazil"/>
    <x v="77"/>
    <n v="0"/>
  </r>
  <r>
    <s v="BASE"/>
    <s v="BaseLine"/>
    <s v="NY"/>
    <m/>
    <m/>
    <m/>
    <x v="35"/>
    <x v="0"/>
    <s v="Brazil"/>
    <x v="77"/>
    <n v="0"/>
  </r>
  <r>
    <s v="BASE"/>
    <s v="BaseLine"/>
    <s v="NY"/>
    <m/>
    <m/>
    <m/>
    <x v="35"/>
    <x v="1"/>
    <s v="Brazil"/>
    <x v="77"/>
    <n v="0"/>
  </r>
  <r>
    <s v="BASE"/>
    <s v="BaseLine"/>
    <s v="NY"/>
    <m/>
    <m/>
    <m/>
    <x v="35"/>
    <x v="2"/>
    <s v="Brazil"/>
    <x v="77"/>
    <n v="0"/>
  </r>
  <r>
    <s v="BASE"/>
    <s v="BaseLine"/>
    <s v="NY"/>
    <m/>
    <m/>
    <m/>
    <x v="35"/>
    <x v="3"/>
    <s v="Brazil"/>
    <x v="77"/>
    <n v="0"/>
  </r>
  <r>
    <s v="BASE"/>
    <s v="BaseLine"/>
    <s v="PL_Dummy"/>
    <m/>
    <m/>
    <m/>
    <x v="36"/>
    <x v="0"/>
    <s v="Brazil"/>
    <x v="77"/>
    <n v="0"/>
  </r>
  <r>
    <s v="BASE"/>
    <s v="BaseLine"/>
    <s v="PL_Dummy"/>
    <m/>
    <m/>
    <m/>
    <x v="36"/>
    <x v="1"/>
    <s v="Brazil"/>
    <x v="77"/>
    <n v="0"/>
  </r>
  <r>
    <s v="BASE"/>
    <s v="BaseLine"/>
    <s v="PL_Dummy"/>
    <m/>
    <m/>
    <m/>
    <x v="36"/>
    <x v="2"/>
    <s v="Brazil"/>
    <x v="77"/>
    <n v="0"/>
  </r>
  <r>
    <s v="BASE"/>
    <s v="BaseLine"/>
    <s v="PL_Dummy"/>
    <m/>
    <m/>
    <m/>
    <x v="36"/>
    <x v="3"/>
    <s v="Brazil"/>
    <x v="77"/>
    <n v="0"/>
  </r>
  <r>
    <s v="BASE"/>
    <s v="BaseLine"/>
    <s v="PL_Dummy"/>
    <m/>
    <m/>
    <m/>
    <x v="37"/>
    <x v="0"/>
    <s v="Brazil"/>
    <x v="77"/>
    <n v="0"/>
  </r>
  <r>
    <s v="BASE"/>
    <s v="BaseLine"/>
    <s v="PL_Dummy"/>
    <m/>
    <m/>
    <m/>
    <x v="37"/>
    <x v="1"/>
    <s v="Brazil"/>
    <x v="77"/>
    <n v="0"/>
  </r>
  <r>
    <s v="BASE"/>
    <s v="BaseLine"/>
    <s v="PL_Dummy"/>
    <m/>
    <m/>
    <m/>
    <x v="37"/>
    <x v="2"/>
    <s v="Brazil"/>
    <x v="77"/>
    <n v="0"/>
  </r>
  <r>
    <s v="BASE"/>
    <s v="BaseLine"/>
    <s v="PL_Dummy"/>
    <m/>
    <m/>
    <m/>
    <x v="37"/>
    <x v="3"/>
    <s v="Brazil"/>
    <x v="77"/>
    <n v="0"/>
  </r>
  <r>
    <s v="BASE"/>
    <s v="BaseLine"/>
    <m/>
    <m/>
    <m/>
    <m/>
    <x v="38"/>
    <x v="0"/>
    <s v="Brazil"/>
    <x v="77"/>
    <n v="0"/>
  </r>
  <r>
    <s v="BASE"/>
    <s v="BaseLine"/>
    <m/>
    <m/>
    <m/>
    <m/>
    <x v="38"/>
    <x v="1"/>
    <s v="Brazil"/>
    <x v="77"/>
    <n v="0"/>
  </r>
  <r>
    <s v="BASE"/>
    <s v="BaseLine"/>
    <m/>
    <m/>
    <m/>
    <m/>
    <x v="38"/>
    <x v="2"/>
    <s v="Brazil"/>
    <x v="77"/>
    <n v="0"/>
  </r>
  <r>
    <s v="BASE"/>
    <s v="BaseLine"/>
    <m/>
    <m/>
    <m/>
    <m/>
    <x v="38"/>
    <x v="3"/>
    <s v="Brazil"/>
    <x v="77"/>
    <n v="0"/>
  </r>
  <r>
    <s v="BASE"/>
    <s v="BaseLine"/>
    <m/>
    <m/>
    <m/>
    <m/>
    <x v="39"/>
    <x v="0"/>
    <s v="Brazil"/>
    <x v="77"/>
    <n v="0"/>
  </r>
  <r>
    <s v="BASE"/>
    <s v="BaseLine"/>
    <m/>
    <m/>
    <m/>
    <m/>
    <x v="39"/>
    <x v="1"/>
    <s v="Brazil"/>
    <x v="77"/>
    <n v="0"/>
  </r>
  <r>
    <s v="BASE"/>
    <s v="BaseLine"/>
    <m/>
    <m/>
    <m/>
    <m/>
    <x v="39"/>
    <x v="2"/>
    <s v="Brazil"/>
    <x v="77"/>
    <n v="0"/>
  </r>
  <r>
    <s v="BASE"/>
    <s v="BaseLine"/>
    <m/>
    <m/>
    <m/>
    <m/>
    <x v="39"/>
    <x v="3"/>
    <s v="Brazil"/>
    <x v="77"/>
    <n v="0"/>
  </r>
  <r>
    <s v="BASE"/>
    <s v="BaseLine"/>
    <s v="PL_Dummy"/>
    <m/>
    <m/>
    <m/>
    <x v="40"/>
    <x v="0"/>
    <s v="Brazil"/>
    <x v="77"/>
    <n v="0"/>
  </r>
  <r>
    <s v="BASE"/>
    <s v="BaseLine"/>
    <s v="PL_Dummy"/>
    <m/>
    <m/>
    <m/>
    <x v="40"/>
    <x v="1"/>
    <s v="Brazil"/>
    <x v="77"/>
    <n v="0"/>
  </r>
  <r>
    <s v="BASE"/>
    <s v="BaseLine"/>
    <s v="PL_Dummy"/>
    <m/>
    <m/>
    <m/>
    <x v="40"/>
    <x v="2"/>
    <s v="Brazil"/>
    <x v="77"/>
    <n v="0"/>
  </r>
  <r>
    <s v="BASE"/>
    <s v="BaseLine"/>
    <s v="PL_Dummy"/>
    <m/>
    <m/>
    <m/>
    <x v="40"/>
    <x v="3"/>
    <s v="Brazil"/>
    <x v="77"/>
    <n v="0"/>
  </r>
  <r>
    <s v="BASE"/>
    <s v="BaseLine"/>
    <m/>
    <m/>
    <m/>
    <m/>
    <x v="41"/>
    <x v="0"/>
    <s v="Brazil"/>
    <x v="77"/>
    <n v="0"/>
  </r>
  <r>
    <s v="BASE"/>
    <s v="BaseLine"/>
    <m/>
    <m/>
    <m/>
    <m/>
    <x v="41"/>
    <x v="1"/>
    <s v="Brazil"/>
    <x v="77"/>
    <n v="0"/>
  </r>
  <r>
    <s v="BASE"/>
    <s v="BaseLine"/>
    <m/>
    <m/>
    <m/>
    <m/>
    <x v="41"/>
    <x v="2"/>
    <s v="Brazil"/>
    <x v="77"/>
    <n v="3440.94515579058"/>
  </r>
  <r>
    <s v="BASE"/>
    <s v="BaseLine"/>
    <m/>
    <m/>
    <m/>
    <m/>
    <x v="41"/>
    <x v="3"/>
    <s v="Brazil"/>
    <x v="77"/>
    <n v="0"/>
  </r>
  <r>
    <s v="BASE"/>
    <s v="BaseLine"/>
    <m/>
    <m/>
    <m/>
    <m/>
    <x v="42"/>
    <x v="0"/>
    <s v="Brazil"/>
    <x v="77"/>
    <n v="0"/>
  </r>
  <r>
    <s v="BASE"/>
    <s v="BaseLine"/>
    <m/>
    <m/>
    <m/>
    <m/>
    <x v="42"/>
    <x v="1"/>
    <s v="Brazil"/>
    <x v="77"/>
    <n v="0"/>
  </r>
  <r>
    <s v="BASE"/>
    <s v="BaseLine"/>
    <m/>
    <m/>
    <m/>
    <m/>
    <x v="42"/>
    <x v="2"/>
    <s v="Brazil"/>
    <x v="77"/>
    <n v="0"/>
  </r>
  <r>
    <s v="BASE"/>
    <s v="BaseLine"/>
    <m/>
    <m/>
    <m/>
    <m/>
    <x v="42"/>
    <x v="3"/>
    <s v="Brazil"/>
    <x v="77"/>
    <n v="0"/>
  </r>
  <r>
    <s v="BASE"/>
    <s v="BaseLine"/>
    <m/>
    <m/>
    <m/>
    <m/>
    <x v="43"/>
    <x v="0"/>
    <s v="Brazil"/>
    <x v="77"/>
    <n v="0"/>
  </r>
  <r>
    <s v="BASE"/>
    <s v="BaseLine"/>
    <m/>
    <m/>
    <m/>
    <m/>
    <x v="43"/>
    <x v="1"/>
    <s v="Brazil"/>
    <x v="77"/>
    <n v="0"/>
  </r>
  <r>
    <s v="BASE"/>
    <s v="BaseLine"/>
    <m/>
    <m/>
    <m/>
    <m/>
    <x v="43"/>
    <x v="2"/>
    <s v="Brazil"/>
    <x v="77"/>
    <n v="4254.8470795620597"/>
  </r>
  <r>
    <s v="BASE"/>
    <s v="BaseLine"/>
    <m/>
    <m/>
    <m/>
    <m/>
    <x v="43"/>
    <x v="3"/>
    <s v="Brazil"/>
    <x v="77"/>
    <n v="0"/>
  </r>
  <r>
    <s v="INCREMENTAL"/>
    <s v="Media"/>
    <m/>
    <m/>
    <m/>
    <m/>
    <x v="44"/>
    <x v="0"/>
    <s v="Brazil"/>
    <x v="77"/>
    <n v="0"/>
  </r>
  <r>
    <s v="INCREMENTAL"/>
    <s v="Media"/>
    <m/>
    <m/>
    <m/>
    <m/>
    <x v="44"/>
    <x v="1"/>
    <s v="Brazil"/>
    <x v="77"/>
    <n v="0"/>
  </r>
  <r>
    <s v="INCREMENTAL"/>
    <s v="Media"/>
    <m/>
    <m/>
    <m/>
    <m/>
    <x v="44"/>
    <x v="2"/>
    <s v="Brazil"/>
    <x v="77"/>
    <n v="0"/>
  </r>
  <r>
    <s v="INCREMENTAL"/>
    <s v="Media"/>
    <m/>
    <m/>
    <m/>
    <m/>
    <x v="44"/>
    <x v="3"/>
    <s v="Brazil"/>
    <x v="77"/>
    <n v="0"/>
  </r>
  <r>
    <s v="INCREMENTAL"/>
    <s v="Media"/>
    <m/>
    <m/>
    <m/>
    <m/>
    <x v="45"/>
    <x v="0"/>
    <s v="Brazil"/>
    <x v="77"/>
    <n v="0"/>
  </r>
  <r>
    <s v="INCREMENTAL"/>
    <s v="Media"/>
    <m/>
    <m/>
    <m/>
    <m/>
    <x v="45"/>
    <x v="1"/>
    <s v="Brazil"/>
    <x v="77"/>
    <n v="0"/>
  </r>
  <r>
    <s v="INCREMENTAL"/>
    <s v="Media"/>
    <m/>
    <m/>
    <m/>
    <m/>
    <x v="45"/>
    <x v="2"/>
    <s v="Brazil"/>
    <x v="77"/>
    <n v="0"/>
  </r>
  <r>
    <s v="INCREMENTAL"/>
    <s v="Media"/>
    <m/>
    <m/>
    <m/>
    <m/>
    <x v="45"/>
    <x v="3"/>
    <s v="Brazil"/>
    <x v="77"/>
    <n v="0"/>
  </r>
  <r>
    <s v="BASE"/>
    <s v="BaseLine"/>
    <m/>
    <m/>
    <m/>
    <m/>
    <x v="46"/>
    <x v="0"/>
    <s v="Brazil"/>
    <x v="77"/>
    <n v="0"/>
  </r>
  <r>
    <s v="BASE"/>
    <s v="BaseLine"/>
    <m/>
    <m/>
    <m/>
    <m/>
    <x v="46"/>
    <x v="1"/>
    <s v="Brazil"/>
    <x v="77"/>
    <n v="0"/>
  </r>
  <r>
    <s v="BASE"/>
    <s v="BaseLine"/>
    <m/>
    <m/>
    <m/>
    <m/>
    <x v="46"/>
    <x v="2"/>
    <s v="Brazil"/>
    <x v="77"/>
    <n v="0"/>
  </r>
  <r>
    <s v="BASE"/>
    <s v="BaseLine"/>
    <m/>
    <m/>
    <m/>
    <m/>
    <x v="46"/>
    <x v="3"/>
    <s v="Brazil"/>
    <x v="77"/>
    <n v="0"/>
  </r>
  <r>
    <s v="INCREMENTAL"/>
    <s v="Media"/>
    <m/>
    <m/>
    <m/>
    <m/>
    <x v="47"/>
    <x v="0"/>
    <s v="Brazil"/>
    <x v="77"/>
    <n v="0"/>
  </r>
  <r>
    <s v="INCREMENTAL"/>
    <s v="Media"/>
    <m/>
    <m/>
    <m/>
    <m/>
    <x v="47"/>
    <x v="1"/>
    <s v="Brazil"/>
    <x v="77"/>
    <n v="0"/>
  </r>
  <r>
    <s v="INCREMENTAL"/>
    <s v="Media"/>
    <m/>
    <m/>
    <m/>
    <m/>
    <x v="47"/>
    <x v="2"/>
    <s v="Brazil"/>
    <x v="77"/>
    <n v="0"/>
  </r>
  <r>
    <s v="INCREMENTAL"/>
    <s v="Media"/>
    <m/>
    <m/>
    <m/>
    <m/>
    <x v="47"/>
    <x v="3"/>
    <s v="Brazil"/>
    <x v="77"/>
    <n v="0.48065269836441399"/>
  </r>
  <r>
    <s v="INCREMENTAL"/>
    <s v="Media"/>
    <m/>
    <m/>
    <m/>
    <m/>
    <x v="48"/>
    <x v="0"/>
    <s v="Brazil"/>
    <x v="77"/>
    <n v="0"/>
  </r>
  <r>
    <s v="INCREMENTAL"/>
    <s v="Media"/>
    <m/>
    <m/>
    <m/>
    <m/>
    <x v="48"/>
    <x v="1"/>
    <s v="Brazil"/>
    <x v="77"/>
    <n v="0"/>
  </r>
  <r>
    <s v="INCREMENTAL"/>
    <s v="Media"/>
    <m/>
    <m/>
    <m/>
    <m/>
    <x v="48"/>
    <x v="2"/>
    <s v="Brazil"/>
    <x v="77"/>
    <n v="0"/>
  </r>
  <r>
    <s v="INCREMENTAL"/>
    <s v="Media"/>
    <m/>
    <m/>
    <m/>
    <m/>
    <x v="48"/>
    <x v="3"/>
    <s v="Brazil"/>
    <x v="77"/>
    <n v="1.1970747097327701"/>
  </r>
  <r>
    <s v="INCREMENTAL"/>
    <s v="Media"/>
    <m/>
    <m/>
    <m/>
    <m/>
    <x v="49"/>
    <x v="0"/>
    <s v="Brazil"/>
    <x v="77"/>
    <n v="0"/>
  </r>
  <r>
    <s v="INCREMENTAL"/>
    <s v="Media"/>
    <m/>
    <m/>
    <m/>
    <m/>
    <x v="49"/>
    <x v="1"/>
    <s v="Brazil"/>
    <x v="77"/>
    <n v="0"/>
  </r>
  <r>
    <s v="INCREMENTAL"/>
    <s v="Media"/>
    <m/>
    <m/>
    <m/>
    <m/>
    <x v="49"/>
    <x v="2"/>
    <s v="Brazil"/>
    <x v="77"/>
    <n v="0"/>
  </r>
  <r>
    <s v="INCREMENTAL"/>
    <s v="Media"/>
    <m/>
    <m/>
    <m/>
    <m/>
    <x v="49"/>
    <x v="3"/>
    <s v="Brazil"/>
    <x v="77"/>
    <n v="17.455943347042702"/>
  </r>
  <r>
    <s v="BASE"/>
    <s v="BaseLine"/>
    <m/>
    <m/>
    <m/>
    <m/>
    <x v="50"/>
    <x v="0"/>
    <s v="Brazil"/>
    <x v="77"/>
    <n v="0"/>
  </r>
  <r>
    <s v="BASE"/>
    <s v="BaseLine"/>
    <m/>
    <m/>
    <m/>
    <m/>
    <x v="50"/>
    <x v="1"/>
    <s v="Brazil"/>
    <x v="77"/>
    <n v="0"/>
  </r>
  <r>
    <s v="BASE"/>
    <s v="BaseLine"/>
    <m/>
    <m/>
    <m/>
    <m/>
    <x v="50"/>
    <x v="2"/>
    <s v="Brazil"/>
    <x v="77"/>
    <n v="0"/>
  </r>
  <r>
    <s v="BASE"/>
    <s v="BaseLine"/>
    <m/>
    <m/>
    <m/>
    <m/>
    <x v="50"/>
    <x v="3"/>
    <s v="Brazil"/>
    <x v="77"/>
    <n v="363.31667450441699"/>
  </r>
  <r>
    <s v="BASE"/>
    <s v="BaseLine"/>
    <m/>
    <m/>
    <m/>
    <m/>
    <x v="51"/>
    <x v="0"/>
    <s v="Brazil"/>
    <x v="77"/>
    <n v="0"/>
  </r>
  <r>
    <s v="BASE"/>
    <s v="BaseLine"/>
    <m/>
    <m/>
    <m/>
    <m/>
    <x v="51"/>
    <x v="1"/>
    <s v="Brazil"/>
    <x v="77"/>
    <n v="0"/>
  </r>
  <r>
    <s v="BASE"/>
    <s v="BaseLine"/>
    <m/>
    <m/>
    <m/>
    <m/>
    <x v="51"/>
    <x v="2"/>
    <s v="Brazil"/>
    <x v="77"/>
    <n v="0"/>
  </r>
  <r>
    <s v="BASE"/>
    <s v="BaseLine"/>
    <m/>
    <m/>
    <m/>
    <m/>
    <x v="51"/>
    <x v="3"/>
    <s v="Brazil"/>
    <x v="77"/>
    <n v="6097.6149861108197"/>
  </r>
  <r>
    <s v="INCREMENTAL"/>
    <s v="Media"/>
    <m/>
    <m/>
    <m/>
    <m/>
    <x v="52"/>
    <x v="0"/>
    <s v="Brazil"/>
    <x v="77"/>
    <n v="0"/>
  </r>
  <r>
    <s v="INCREMENTAL"/>
    <s v="Media"/>
    <m/>
    <m/>
    <m/>
    <m/>
    <x v="52"/>
    <x v="1"/>
    <s v="Brazil"/>
    <x v="77"/>
    <n v="0"/>
  </r>
  <r>
    <s v="INCREMENTAL"/>
    <s v="Media"/>
    <m/>
    <m/>
    <m/>
    <m/>
    <x v="52"/>
    <x v="2"/>
    <s v="Brazil"/>
    <x v="77"/>
    <n v="0"/>
  </r>
  <r>
    <s v="INCREMENTAL"/>
    <s v="Media"/>
    <m/>
    <m/>
    <m/>
    <m/>
    <x v="52"/>
    <x v="3"/>
    <s v="Brazil"/>
    <x v="77"/>
    <n v="6.7845357994493298"/>
  </r>
  <r>
    <s v="BASE"/>
    <s v="BaseLine"/>
    <m/>
    <m/>
    <m/>
    <m/>
    <x v="53"/>
    <x v="0"/>
    <s v="Brazil"/>
    <x v="77"/>
    <n v="-227.15446232385401"/>
  </r>
  <r>
    <s v="BASE"/>
    <s v="BaseLine"/>
    <m/>
    <m/>
    <m/>
    <m/>
    <x v="53"/>
    <x v="1"/>
    <s v="Brazil"/>
    <x v="77"/>
    <n v="-166.34643669379199"/>
  </r>
  <r>
    <s v="BASE"/>
    <s v="BaseLine"/>
    <m/>
    <m/>
    <m/>
    <m/>
    <x v="53"/>
    <x v="2"/>
    <s v="Brazil"/>
    <x v="77"/>
    <n v="-310.39592150817202"/>
  </r>
  <r>
    <s v="BASE"/>
    <s v="BaseLine"/>
    <m/>
    <m/>
    <m/>
    <m/>
    <x v="53"/>
    <x v="3"/>
    <s v="Brazil"/>
    <x v="77"/>
    <n v="-164.31533223272601"/>
  </r>
  <r>
    <s v="BASE"/>
    <s v="BaseLine"/>
    <m/>
    <m/>
    <m/>
    <m/>
    <x v="54"/>
    <x v="0"/>
    <s v="Brazil"/>
    <x v="77"/>
    <n v="-530.31433235234999"/>
  </r>
  <r>
    <s v="BASE"/>
    <s v="BaseLine"/>
    <m/>
    <m/>
    <m/>
    <m/>
    <x v="54"/>
    <x v="1"/>
    <s v="Brazil"/>
    <x v="77"/>
    <n v="-2647.0075249207398"/>
  </r>
  <r>
    <s v="BASE"/>
    <s v="BaseLine"/>
    <m/>
    <m/>
    <m/>
    <m/>
    <x v="54"/>
    <x v="2"/>
    <s v="Brazil"/>
    <x v="77"/>
    <n v="-2872.8736117844001"/>
  </r>
  <r>
    <s v="BASE"/>
    <s v="BaseLine"/>
    <m/>
    <m/>
    <m/>
    <m/>
    <x v="54"/>
    <x v="3"/>
    <s v="Brazil"/>
    <x v="77"/>
    <n v="-512.11965805305204"/>
  </r>
  <r>
    <s v="INCREMENTAL"/>
    <s v="Media"/>
    <m/>
    <m/>
    <m/>
    <m/>
    <x v="0"/>
    <x v="0"/>
    <s v="Brazil"/>
    <x v="78"/>
    <n v="1.58668581932914"/>
  </r>
  <r>
    <s v="INCREMENTAL"/>
    <s v="Media"/>
    <m/>
    <m/>
    <m/>
    <m/>
    <x v="0"/>
    <x v="1"/>
    <s v="Brazil"/>
    <x v="78"/>
    <n v="0"/>
  </r>
  <r>
    <s v="INCREMENTAL"/>
    <s v="Media"/>
    <m/>
    <m/>
    <m/>
    <m/>
    <x v="0"/>
    <x v="2"/>
    <s v="Brazil"/>
    <x v="78"/>
    <n v="0"/>
  </r>
  <r>
    <s v="INCREMENTAL"/>
    <s v="Media"/>
    <m/>
    <m/>
    <m/>
    <m/>
    <x v="0"/>
    <x v="3"/>
    <s v="Brazil"/>
    <x v="78"/>
    <n v="0"/>
  </r>
  <r>
    <s v="INCREMENTAL"/>
    <s v="Media"/>
    <m/>
    <m/>
    <m/>
    <m/>
    <x v="1"/>
    <x v="0"/>
    <s v="Brazil"/>
    <x v="78"/>
    <n v="0.65935394196037"/>
  </r>
  <r>
    <s v="INCREMENTAL"/>
    <s v="Media"/>
    <m/>
    <m/>
    <m/>
    <m/>
    <x v="1"/>
    <x v="1"/>
    <s v="Brazil"/>
    <x v="78"/>
    <n v="0"/>
  </r>
  <r>
    <s v="INCREMENTAL"/>
    <s v="Media"/>
    <m/>
    <m/>
    <m/>
    <m/>
    <x v="1"/>
    <x v="2"/>
    <s v="Brazil"/>
    <x v="78"/>
    <n v="0"/>
  </r>
  <r>
    <s v="INCREMENTAL"/>
    <s v="Media"/>
    <m/>
    <m/>
    <m/>
    <m/>
    <x v="1"/>
    <x v="3"/>
    <s v="Brazil"/>
    <x v="78"/>
    <n v="0"/>
  </r>
  <r>
    <s v="INCREMENTAL"/>
    <s v="Media"/>
    <m/>
    <m/>
    <m/>
    <m/>
    <x v="2"/>
    <x v="0"/>
    <s v="Brazil"/>
    <x v="78"/>
    <n v="35.246609026867901"/>
  </r>
  <r>
    <s v="INCREMENTAL"/>
    <s v="Media"/>
    <m/>
    <m/>
    <m/>
    <m/>
    <x v="2"/>
    <x v="1"/>
    <s v="Brazil"/>
    <x v="78"/>
    <n v="0"/>
  </r>
  <r>
    <s v="INCREMENTAL"/>
    <s v="Media"/>
    <m/>
    <m/>
    <m/>
    <m/>
    <x v="2"/>
    <x v="2"/>
    <s v="Brazil"/>
    <x v="78"/>
    <n v="0"/>
  </r>
  <r>
    <s v="INCREMENTAL"/>
    <s v="Media"/>
    <m/>
    <m/>
    <m/>
    <m/>
    <x v="2"/>
    <x v="3"/>
    <s v="Brazil"/>
    <x v="78"/>
    <n v="0"/>
  </r>
  <r>
    <s v="BASE"/>
    <s v="BaseLine"/>
    <m/>
    <m/>
    <m/>
    <m/>
    <x v="3"/>
    <x v="0"/>
    <s v="Brazil"/>
    <x v="78"/>
    <n v="0"/>
  </r>
  <r>
    <s v="BASE"/>
    <s v="BaseLine"/>
    <m/>
    <m/>
    <m/>
    <m/>
    <x v="3"/>
    <x v="1"/>
    <s v="Brazil"/>
    <x v="78"/>
    <n v="0"/>
  </r>
  <r>
    <s v="BASE"/>
    <s v="BaseLine"/>
    <m/>
    <m/>
    <m/>
    <m/>
    <x v="3"/>
    <x v="2"/>
    <s v="Brazil"/>
    <x v="78"/>
    <n v="0"/>
  </r>
  <r>
    <s v="BASE"/>
    <s v="BaseLine"/>
    <m/>
    <m/>
    <m/>
    <m/>
    <x v="3"/>
    <x v="3"/>
    <s v="Brazil"/>
    <x v="78"/>
    <n v="0"/>
  </r>
  <r>
    <s v="BASE"/>
    <s v="BaseLine"/>
    <m/>
    <m/>
    <m/>
    <m/>
    <x v="4"/>
    <x v="0"/>
    <s v="Brazil"/>
    <x v="78"/>
    <n v="0"/>
  </r>
  <r>
    <s v="BASE"/>
    <s v="BaseLine"/>
    <m/>
    <m/>
    <m/>
    <m/>
    <x v="4"/>
    <x v="1"/>
    <s v="Brazil"/>
    <x v="78"/>
    <n v="0"/>
  </r>
  <r>
    <s v="BASE"/>
    <s v="BaseLine"/>
    <m/>
    <m/>
    <m/>
    <m/>
    <x v="4"/>
    <x v="2"/>
    <s v="Brazil"/>
    <x v="78"/>
    <n v="0"/>
  </r>
  <r>
    <s v="BASE"/>
    <s v="BaseLine"/>
    <m/>
    <m/>
    <m/>
    <m/>
    <x v="4"/>
    <x v="3"/>
    <s v="Brazil"/>
    <x v="78"/>
    <n v="0"/>
  </r>
  <r>
    <s v="BASE"/>
    <s v="BaseLine"/>
    <m/>
    <m/>
    <m/>
    <m/>
    <x v="5"/>
    <x v="0"/>
    <s v="Brazil"/>
    <x v="78"/>
    <n v="0"/>
  </r>
  <r>
    <s v="BASE"/>
    <s v="BaseLine"/>
    <m/>
    <m/>
    <m/>
    <m/>
    <x v="5"/>
    <x v="1"/>
    <s v="Brazil"/>
    <x v="78"/>
    <n v="0"/>
  </r>
  <r>
    <s v="BASE"/>
    <s v="BaseLine"/>
    <m/>
    <m/>
    <m/>
    <m/>
    <x v="5"/>
    <x v="2"/>
    <s v="Brazil"/>
    <x v="78"/>
    <n v="0"/>
  </r>
  <r>
    <s v="BASE"/>
    <s v="BaseLine"/>
    <m/>
    <m/>
    <m/>
    <m/>
    <x v="5"/>
    <x v="3"/>
    <s v="Brazil"/>
    <x v="78"/>
    <n v="0"/>
  </r>
  <r>
    <s v="BASE"/>
    <s v="BaseLine"/>
    <m/>
    <m/>
    <m/>
    <m/>
    <x v="6"/>
    <x v="0"/>
    <s v="Brazil"/>
    <x v="78"/>
    <n v="0"/>
  </r>
  <r>
    <s v="BASE"/>
    <s v="BaseLine"/>
    <m/>
    <m/>
    <m/>
    <m/>
    <x v="6"/>
    <x v="1"/>
    <s v="Brazil"/>
    <x v="78"/>
    <n v="0"/>
  </r>
  <r>
    <s v="BASE"/>
    <s v="BaseLine"/>
    <m/>
    <m/>
    <m/>
    <m/>
    <x v="6"/>
    <x v="2"/>
    <s v="Brazil"/>
    <x v="78"/>
    <n v="0"/>
  </r>
  <r>
    <s v="BASE"/>
    <s v="BaseLine"/>
    <m/>
    <m/>
    <m/>
    <m/>
    <x v="6"/>
    <x v="3"/>
    <s v="Brazil"/>
    <x v="78"/>
    <n v="0"/>
  </r>
  <r>
    <s v="BASE"/>
    <s v="BaseLine"/>
    <m/>
    <m/>
    <m/>
    <m/>
    <x v="7"/>
    <x v="0"/>
    <s v="Brazil"/>
    <x v="78"/>
    <n v="0"/>
  </r>
  <r>
    <s v="BASE"/>
    <s v="BaseLine"/>
    <m/>
    <m/>
    <m/>
    <m/>
    <x v="7"/>
    <x v="1"/>
    <s v="Brazil"/>
    <x v="78"/>
    <n v="0"/>
  </r>
  <r>
    <s v="BASE"/>
    <s v="BaseLine"/>
    <m/>
    <m/>
    <m/>
    <m/>
    <x v="7"/>
    <x v="2"/>
    <s v="Brazil"/>
    <x v="78"/>
    <n v="0"/>
  </r>
  <r>
    <s v="BASE"/>
    <s v="BaseLine"/>
    <m/>
    <m/>
    <m/>
    <m/>
    <x v="7"/>
    <x v="3"/>
    <s v="Brazil"/>
    <x v="78"/>
    <n v="0"/>
  </r>
  <r>
    <s v="BASE"/>
    <s v="BaseLine"/>
    <m/>
    <m/>
    <m/>
    <m/>
    <x v="8"/>
    <x v="0"/>
    <s v="Brazil"/>
    <x v="78"/>
    <n v="2051.4409811628502"/>
  </r>
  <r>
    <s v="BASE"/>
    <s v="BaseLine"/>
    <m/>
    <m/>
    <m/>
    <m/>
    <x v="8"/>
    <x v="1"/>
    <s v="Brazil"/>
    <x v="78"/>
    <n v="0"/>
  </r>
  <r>
    <s v="BASE"/>
    <s v="BaseLine"/>
    <m/>
    <m/>
    <m/>
    <m/>
    <x v="8"/>
    <x v="2"/>
    <s v="Brazil"/>
    <x v="78"/>
    <n v="0"/>
  </r>
  <r>
    <s v="BASE"/>
    <s v="BaseLine"/>
    <m/>
    <m/>
    <m/>
    <m/>
    <x v="8"/>
    <x v="3"/>
    <s v="Brazil"/>
    <x v="78"/>
    <n v="0"/>
  </r>
  <r>
    <s v="INCREMENTAL"/>
    <s v="Media"/>
    <m/>
    <m/>
    <m/>
    <m/>
    <x v="9"/>
    <x v="0"/>
    <s v="Brazil"/>
    <x v="78"/>
    <n v="18.746607126644498"/>
  </r>
  <r>
    <s v="INCREMENTAL"/>
    <s v="Media"/>
    <m/>
    <m/>
    <m/>
    <m/>
    <x v="9"/>
    <x v="1"/>
    <s v="Brazil"/>
    <x v="78"/>
    <n v="0"/>
  </r>
  <r>
    <s v="INCREMENTAL"/>
    <s v="Media"/>
    <m/>
    <m/>
    <m/>
    <m/>
    <x v="9"/>
    <x v="2"/>
    <s v="Brazil"/>
    <x v="78"/>
    <n v="0"/>
  </r>
  <r>
    <s v="INCREMENTAL"/>
    <s v="Media"/>
    <m/>
    <m/>
    <m/>
    <m/>
    <x v="9"/>
    <x v="3"/>
    <s v="Brazil"/>
    <x v="78"/>
    <n v="0"/>
  </r>
  <r>
    <s v="BASE"/>
    <s v="Price"/>
    <m/>
    <m/>
    <m/>
    <m/>
    <x v="10"/>
    <x v="0"/>
    <s v="Brazil"/>
    <x v="78"/>
    <n v="0"/>
  </r>
  <r>
    <s v="BASE"/>
    <s v="Price"/>
    <m/>
    <m/>
    <m/>
    <m/>
    <x v="10"/>
    <x v="1"/>
    <s v="Brazil"/>
    <x v="78"/>
    <n v="0"/>
  </r>
  <r>
    <s v="BASE"/>
    <s v="Price"/>
    <m/>
    <m/>
    <m/>
    <m/>
    <x v="10"/>
    <x v="2"/>
    <s v="Brazil"/>
    <x v="78"/>
    <n v="0"/>
  </r>
  <r>
    <s v="BASE"/>
    <s v="Price"/>
    <m/>
    <m/>
    <m/>
    <m/>
    <x v="10"/>
    <x v="3"/>
    <s v="Brazil"/>
    <x v="78"/>
    <n v="0"/>
  </r>
  <r>
    <s v="BASE"/>
    <s v="Price"/>
    <m/>
    <m/>
    <m/>
    <m/>
    <x v="11"/>
    <x v="0"/>
    <s v="Brazil"/>
    <x v="78"/>
    <n v="-1117.28053065833"/>
  </r>
  <r>
    <s v="BASE"/>
    <s v="Price"/>
    <m/>
    <m/>
    <m/>
    <m/>
    <x v="11"/>
    <x v="1"/>
    <s v="Brazil"/>
    <x v="78"/>
    <n v="0"/>
  </r>
  <r>
    <s v="BASE"/>
    <s v="Price"/>
    <m/>
    <m/>
    <m/>
    <m/>
    <x v="11"/>
    <x v="2"/>
    <s v="Brazil"/>
    <x v="78"/>
    <n v="0"/>
  </r>
  <r>
    <s v="BASE"/>
    <s v="Price"/>
    <m/>
    <m/>
    <m/>
    <m/>
    <x v="11"/>
    <x v="3"/>
    <s v="Brazil"/>
    <x v="78"/>
    <n v="-1263.1738346761099"/>
  </r>
  <r>
    <s v="BASE"/>
    <s v="BaseLine"/>
    <m/>
    <m/>
    <m/>
    <m/>
    <x v="12"/>
    <x v="0"/>
    <s v="Brazil"/>
    <x v="78"/>
    <n v="417.75511531056401"/>
  </r>
  <r>
    <s v="BASE"/>
    <s v="BaseLine"/>
    <m/>
    <m/>
    <m/>
    <m/>
    <x v="12"/>
    <x v="1"/>
    <s v="Brazil"/>
    <x v="78"/>
    <n v="753.111303062567"/>
  </r>
  <r>
    <s v="BASE"/>
    <s v="BaseLine"/>
    <m/>
    <m/>
    <m/>
    <m/>
    <x v="12"/>
    <x v="2"/>
    <s v="Brazil"/>
    <x v="78"/>
    <n v="923.27614296241597"/>
  </r>
  <r>
    <s v="BASE"/>
    <s v="BaseLine"/>
    <m/>
    <m/>
    <m/>
    <m/>
    <x v="12"/>
    <x v="3"/>
    <s v="Brazil"/>
    <x v="78"/>
    <n v="24.4539778933656"/>
  </r>
  <r>
    <s v="INCREMENTAL"/>
    <s v="Media"/>
    <m/>
    <m/>
    <m/>
    <m/>
    <x v="13"/>
    <x v="0"/>
    <s v="Brazil"/>
    <x v="78"/>
    <n v="0"/>
  </r>
  <r>
    <s v="INCREMENTAL"/>
    <s v="Media"/>
    <m/>
    <m/>
    <m/>
    <m/>
    <x v="13"/>
    <x v="1"/>
    <s v="Brazil"/>
    <x v="78"/>
    <n v="0"/>
  </r>
  <r>
    <s v="INCREMENTAL"/>
    <s v="Media"/>
    <m/>
    <m/>
    <m/>
    <m/>
    <x v="13"/>
    <x v="2"/>
    <s v="Brazil"/>
    <x v="78"/>
    <n v="0"/>
  </r>
  <r>
    <s v="INCREMENTAL"/>
    <s v="Media"/>
    <m/>
    <m/>
    <m/>
    <m/>
    <x v="13"/>
    <x v="3"/>
    <s v="Brazil"/>
    <x v="78"/>
    <n v="0"/>
  </r>
  <r>
    <s v="INCREMENTAL"/>
    <s v="Media"/>
    <m/>
    <m/>
    <m/>
    <m/>
    <x v="14"/>
    <x v="0"/>
    <s v="Brazil"/>
    <x v="78"/>
    <n v="507.97761191340498"/>
  </r>
  <r>
    <s v="INCREMENTAL"/>
    <s v="Media"/>
    <m/>
    <m/>
    <m/>
    <m/>
    <x v="14"/>
    <x v="1"/>
    <s v="Brazil"/>
    <x v="78"/>
    <n v="632.39106181689999"/>
  </r>
  <r>
    <s v="INCREMENTAL"/>
    <s v="Media"/>
    <m/>
    <m/>
    <m/>
    <m/>
    <x v="14"/>
    <x v="2"/>
    <s v="Brazil"/>
    <x v="78"/>
    <n v="523.26362609848695"/>
  </r>
  <r>
    <s v="INCREMENTAL"/>
    <s v="Media"/>
    <m/>
    <m/>
    <m/>
    <m/>
    <x v="14"/>
    <x v="3"/>
    <s v="Brazil"/>
    <x v="78"/>
    <n v="375.93157429684601"/>
  </r>
  <r>
    <s v="INCREMENTAL"/>
    <s v="Media"/>
    <m/>
    <m/>
    <m/>
    <m/>
    <x v="15"/>
    <x v="0"/>
    <s v="Brazil"/>
    <x v="78"/>
    <n v="0"/>
  </r>
  <r>
    <s v="INCREMENTAL"/>
    <s v="Media"/>
    <m/>
    <m/>
    <m/>
    <m/>
    <x v="15"/>
    <x v="1"/>
    <s v="Brazil"/>
    <x v="78"/>
    <n v="0"/>
  </r>
  <r>
    <s v="INCREMENTAL"/>
    <s v="Media"/>
    <m/>
    <m/>
    <m/>
    <m/>
    <x v="15"/>
    <x v="2"/>
    <s v="Brazil"/>
    <x v="78"/>
    <n v="0"/>
  </r>
  <r>
    <s v="INCREMENTAL"/>
    <s v="Media"/>
    <m/>
    <m/>
    <m/>
    <m/>
    <x v="15"/>
    <x v="3"/>
    <s v="Brazil"/>
    <x v="78"/>
    <n v="0"/>
  </r>
  <r>
    <s v="INCREMENTAL"/>
    <s v="Media"/>
    <m/>
    <m/>
    <m/>
    <m/>
    <x v="16"/>
    <x v="0"/>
    <s v="Brazil"/>
    <x v="78"/>
    <n v="5.4008312515145303"/>
  </r>
  <r>
    <s v="INCREMENTAL"/>
    <s v="Media"/>
    <m/>
    <m/>
    <m/>
    <m/>
    <x v="16"/>
    <x v="1"/>
    <s v="Brazil"/>
    <x v="78"/>
    <n v="4.2375751136901796"/>
  </r>
  <r>
    <s v="INCREMENTAL"/>
    <s v="Media"/>
    <m/>
    <m/>
    <m/>
    <m/>
    <x v="16"/>
    <x v="2"/>
    <s v="Brazil"/>
    <x v="78"/>
    <n v="3.9535591388733802"/>
  </r>
  <r>
    <s v="INCREMENTAL"/>
    <s v="Media"/>
    <m/>
    <m/>
    <m/>
    <m/>
    <x v="16"/>
    <x v="3"/>
    <s v="Brazil"/>
    <x v="78"/>
    <n v="3.6742225906294199"/>
  </r>
  <r>
    <s v="INCREMENTAL"/>
    <s v="Media"/>
    <m/>
    <m/>
    <m/>
    <m/>
    <x v="17"/>
    <x v="0"/>
    <s v="Brazil"/>
    <x v="78"/>
    <n v="0"/>
  </r>
  <r>
    <s v="INCREMENTAL"/>
    <s v="Media"/>
    <m/>
    <m/>
    <m/>
    <m/>
    <x v="17"/>
    <x v="1"/>
    <s v="Brazil"/>
    <x v="78"/>
    <n v="0"/>
  </r>
  <r>
    <s v="INCREMENTAL"/>
    <s v="Media"/>
    <m/>
    <m/>
    <m/>
    <m/>
    <x v="17"/>
    <x v="2"/>
    <s v="Brazil"/>
    <x v="78"/>
    <n v="0"/>
  </r>
  <r>
    <s v="INCREMENTAL"/>
    <s v="Media"/>
    <m/>
    <m/>
    <m/>
    <m/>
    <x v="17"/>
    <x v="3"/>
    <s v="Brazil"/>
    <x v="78"/>
    <n v="0"/>
  </r>
  <r>
    <s v="INCREMENTAL"/>
    <s v="Media"/>
    <m/>
    <m/>
    <m/>
    <m/>
    <x v="18"/>
    <x v="0"/>
    <s v="Brazil"/>
    <x v="78"/>
    <n v="2531.3206703389201"/>
  </r>
  <r>
    <s v="INCREMENTAL"/>
    <s v="Media"/>
    <m/>
    <m/>
    <m/>
    <m/>
    <x v="18"/>
    <x v="1"/>
    <s v="Brazil"/>
    <x v="78"/>
    <n v="1178.6864480520201"/>
  </r>
  <r>
    <s v="INCREMENTAL"/>
    <s v="Media"/>
    <m/>
    <m/>
    <m/>
    <m/>
    <x v="18"/>
    <x v="2"/>
    <s v="Brazil"/>
    <x v="78"/>
    <n v="900.63972366450901"/>
  </r>
  <r>
    <s v="INCREMENTAL"/>
    <s v="Media"/>
    <m/>
    <m/>
    <m/>
    <m/>
    <x v="18"/>
    <x v="3"/>
    <s v="Brazil"/>
    <x v="78"/>
    <n v="1374.1238312471"/>
  </r>
  <r>
    <s v="INCREMENTAL"/>
    <s v="Media"/>
    <m/>
    <m/>
    <m/>
    <m/>
    <x v="19"/>
    <x v="0"/>
    <s v="Brazil"/>
    <x v="78"/>
    <n v="0"/>
  </r>
  <r>
    <s v="INCREMENTAL"/>
    <s v="Media"/>
    <m/>
    <m/>
    <m/>
    <m/>
    <x v="19"/>
    <x v="1"/>
    <s v="Brazil"/>
    <x v="78"/>
    <n v="0"/>
  </r>
  <r>
    <s v="INCREMENTAL"/>
    <s v="Media"/>
    <m/>
    <m/>
    <m/>
    <m/>
    <x v="19"/>
    <x v="2"/>
    <s v="Brazil"/>
    <x v="78"/>
    <n v="0"/>
  </r>
  <r>
    <s v="INCREMENTAL"/>
    <s v="Media"/>
    <m/>
    <m/>
    <m/>
    <m/>
    <x v="19"/>
    <x v="3"/>
    <s v="Brazil"/>
    <x v="78"/>
    <n v="0"/>
  </r>
  <r>
    <s v="INCREMENTAL"/>
    <s v="Media"/>
    <m/>
    <m/>
    <m/>
    <m/>
    <x v="20"/>
    <x v="0"/>
    <s v="Brazil"/>
    <x v="78"/>
    <n v="14.0926618963235"/>
  </r>
  <r>
    <s v="INCREMENTAL"/>
    <s v="Media"/>
    <m/>
    <m/>
    <m/>
    <m/>
    <x v="20"/>
    <x v="1"/>
    <s v="Brazil"/>
    <x v="78"/>
    <n v="16.075595029850302"/>
  </r>
  <r>
    <s v="INCREMENTAL"/>
    <s v="Media"/>
    <m/>
    <m/>
    <m/>
    <m/>
    <x v="20"/>
    <x v="2"/>
    <s v="Brazil"/>
    <x v="78"/>
    <n v="15.059948085496901"/>
  </r>
  <r>
    <s v="INCREMENTAL"/>
    <s v="Media"/>
    <m/>
    <m/>
    <m/>
    <m/>
    <x v="20"/>
    <x v="3"/>
    <s v="Brazil"/>
    <x v="78"/>
    <n v="14.833777075464701"/>
  </r>
  <r>
    <s v="INCREMENTAL"/>
    <s v="Media"/>
    <m/>
    <m/>
    <m/>
    <m/>
    <x v="21"/>
    <x v="0"/>
    <s v="Brazil"/>
    <x v="78"/>
    <n v="0"/>
  </r>
  <r>
    <s v="INCREMENTAL"/>
    <s v="Media"/>
    <m/>
    <m/>
    <m/>
    <m/>
    <x v="21"/>
    <x v="1"/>
    <s v="Brazil"/>
    <x v="78"/>
    <n v="0"/>
  </r>
  <r>
    <s v="INCREMENTAL"/>
    <s v="Media"/>
    <m/>
    <m/>
    <m/>
    <m/>
    <x v="21"/>
    <x v="2"/>
    <s v="Brazil"/>
    <x v="78"/>
    <n v="0"/>
  </r>
  <r>
    <s v="INCREMENTAL"/>
    <s v="Media"/>
    <m/>
    <m/>
    <m/>
    <m/>
    <x v="21"/>
    <x v="3"/>
    <s v="Brazil"/>
    <x v="78"/>
    <n v="0"/>
  </r>
  <r>
    <s v="INCREMENTAL"/>
    <s v="Media"/>
    <m/>
    <m/>
    <m/>
    <m/>
    <x v="22"/>
    <x v="0"/>
    <s v="Brazil"/>
    <x v="78"/>
    <n v="1411.8317000648001"/>
  </r>
  <r>
    <s v="INCREMENTAL"/>
    <s v="Media"/>
    <m/>
    <m/>
    <m/>
    <m/>
    <x v="22"/>
    <x v="1"/>
    <s v="Brazil"/>
    <x v="78"/>
    <n v="535.40636573563995"/>
  </r>
  <r>
    <s v="INCREMENTAL"/>
    <s v="Media"/>
    <m/>
    <m/>
    <m/>
    <m/>
    <x v="22"/>
    <x v="2"/>
    <s v="Brazil"/>
    <x v="78"/>
    <n v="508.40879108473399"/>
  </r>
  <r>
    <s v="INCREMENTAL"/>
    <s v="Media"/>
    <m/>
    <m/>
    <m/>
    <m/>
    <x v="22"/>
    <x v="3"/>
    <s v="Brazil"/>
    <x v="78"/>
    <n v="765.29905816100904"/>
  </r>
  <r>
    <s v="INCREMENTAL"/>
    <s v="Media"/>
    <m/>
    <m/>
    <m/>
    <m/>
    <x v="23"/>
    <x v="0"/>
    <s v="Brazil"/>
    <x v="78"/>
    <n v="0"/>
  </r>
  <r>
    <s v="INCREMENTAL"/>
    <s v="Media"/>
    <m/>
    <m/>
    <m/>
    <m/>
    <x v="23"/>
    <x v="1"/>
    <s v="Brazil"/>
    <x v="78"/>
    <n v="0.11282533968663799"/>
  </r>
  <r>
    <s v="INCREMENTAL"/>
    <s v="Media"/>
    <m/>
    <m/>
    <m/>
    <m/>
    <x v="23"/>
    <x v="2"/>
    <s v="Brazil"/>
    <x v="78"/>
    <n v="0"/>
  </r>
  <r>
    <s v="INCREMENTAL"/>
    <s v="Media"/>
    <m/>
    <m/>
    <m/>
    <m/>
    <x v="23"/>
    <x v="3"/>
    <s v="Brazil"/>
    <x v="78"/>
    <n v="0"/>
  </r>
  <r>
    <s v="INCREMENTAL"/>
    <s v="Media"/>
    <m/>
    <m/>
    <m/>
    <m/>
    <x v="24"/>
    <x v="0"/>
    <s v="Brazil"/>
    <x v="78"/>
    <n v="0"/>
  </r>
  <r>
    <s v="INCREMENTAL"/>
    <s v="Media"/>
    <m/>
    <m/>
    <m/>
    <m/>
    <x v="24"/>
    <x v="1"/>
    <s v="Brazil"/>
    <x v="78"/>
    <n v="3.7683411850340098"/>
  </r>
  <r>
    <s v="INCREMENTAL"/>
    <s v="Media"/>
    <m/>
    <m/>
    <m/>
    <m/>
    <x v="24"/>
    <x v="2"/>
    <s v="Brazil"/>
    <x v="78"/>
    <n v="0"/>
  </r>
  <r>
    <s v="INCREMENTAL"/>
    <s v="Media"/>
    <m/>
    <m/>
    <m/>
    <m/>
    <x v="24"/>
    <x v="3"/>
    <s v="Brazil"/>
    <x v="78"/>
    <n v="0"/>
  </r>
  <r>
    <s v="BASE"/>
    <s v="BaseLine"/>
    <m/>
    <m/>
    <m/>
    <m/>
    <x v="25"/>
    <x v="0"/>
    <s v="Brazil"/>
    <x v="78"/>
    <n v="0"/>
  </r>
  <r>
    <s v="BASE"/>
    <s v="BaseLine"/>
    <m/>
    <m/>
    <m/>
    <m/>
    <x v="25"/>
    <x v="1"/>
    <s v="Brazil"/>
    <x v="78"/>
    <n v="0"/>
  </r>
  <r>
    <s v="BASE"/>
    <s v="BaseLine"/>
    <m/>
    <m/>
    <m/>
    <m/>
    <x v="25"/>
    <x v="2"/>
    <s v="Brazil"/>
    <x v="78"/>
    <n v="0"/>
  </r>
  <r>
    <s v="BASE"/>
    <s v="BaseLine"/>
    <m/>
    <m/>
    <m/>
    <m/>
    <x v="25"/>
    <x v="3"/>
    <s v="Brazil"/>
    <x v="78"/>
    <n v="0"/>
  </r>
  <r>
    <s v="BASE"/>
    <s v="BaseLine"/>
    <m/>
    <m/>
    <m/>
    <m/>
    <x v="26"/>
    <x v="0"/>
    <s v="Brazil"/>
    <x v="78"/>
    <n v="0"/>
  </r>
  <r>
    <s v="BASE"/>
    <s v="BaseLine"/>
    <m/>
    <m/>
    <m/>
    <m/>
    <x v="26"/>
    <x v="1"/>
    <s v="Brazil"/>
    <x v="78"/>
    <n v="3207.1082589020998"/>
  </r>
  <r>
    <s v="BASE"/>
    <s v="BaseLine"/>
    <m/>
    <m/>
    <m/>
    <m/>
    <x v="26"/>
    <x v="2"/>
    <s v="Brazil"/>
    <x v="78"/>
    <n v="0"/>
  </r>
  <r>
    <s v="BASE"/>
    <s v="BaseLine"/>
    <m/>
    <m/>
    <m/>
    <m/>
    <x v="26"/>
    <x v="3"/>
    <s v="Brazil"/>
    <x v="78"/>
    <n v="0"/>
  </r>
  <r>
    <s v="INCREMENTAL"/>
    <s v="Media"/>
    <m/>
    <m/>
    <m/>
    <m/>
    <x v="27"/>
    <x v="0"/>
    <s v="Brazil"/>
    <x v="78"/>
    <n v="0"/>
  </r>
  <r>
    <s v="INCREMENTAL"/>
    <s v="Media"/>
    <m/>
    <m/>
    <m/>
    <m/>
    <x v="27"/>
    <x v="1"/>
    <s v="Brazil"/>
    <x v="78"/>
    <n v="0"/>
  </r>
  <r>
    <s v="INCREMENTAL"/>
    <s v="Media"/>
    <m/>
    <m/>
    <m/>
    <m/>
    <x v="27"/>
    <x v="2"/>
    <s v="Brazil"/>
    <x v="78"/>
    <n v="0"/>
  </r>
  <r>
    <s v="INCREMENTAL"/>
    <s v="Media"/>
    <m/>
    <m/>
    <m/>
    <m/>
    <x v="27"/>
    <x v="3"/>
    <s v="Brazil"/>
    <x v="78"/>
    <n v="0"/>
  </r>
  <r>
    <s v="INCREMENTAL"/>
    <s v="Media"/>
    <m/>
    <m/>
    <m/>
    <m/>
    <x v="28"/>
    <x v="0"/>
    <s v="Brazil"/>
    <x v="78"/>
    <n v="0"/>
  </r>
  <r>
    <s v="INCREMENTAL"/>
    <s v="Media"/>
    <m/>
    <m/>
    <m/>
    <m/>
    <x v="28"/>
    <x v="1"/>
    <s v="Brazil"/>
    <x v="78"/>
    <n v="0"/>
  </r>
  <r>
    <s v="INCREMENTAL"/>
    <s v="Media"/>
    <m/>
    <m/>
    <m/>
    <m/>
    <x v="28"/>
    <x v="2"/>
    <s v="Brazil"/>
    <x v="78"/>
    <n v="0"/>
  </r>
  <r>
    <s v="INCREMENTAL"/>
    <s v="Media"/>
    <m/>
    <m/>
    <m/>
    <m/>
    <x v="28"/>
    <x v="3"/>
    <s v="Brazil"/>
    <x v="78"/>
    <n v="0"/>
  </r>
  <r>
    <s v="BASE"/>
    <s v="BaseLine"/>
    <m/>
    <m/>
    <m/>
    <m/>
    <x v="29"/>
    <x v="0"/>
    <s v="Brazil"/>
    <x v="78"/>
    <n v="0"/>
  </r>
  <r>
    <s v="BASE"/>
    <s v="BaseLine"/>
    <m/>
    <m/>
    <m/>
    <m/>
    <x v="29"/>
    <x v="1"/>
    <s v="Brazil"/>
    <x v="78"/>
    <n v="1431.1857961307301"/>
  </r>
  <r>
    <s v="BASE"/>
    <s v="BaseLine"/>
    <m/>
    <m/>
    <m/>
    <m/>
    <x v="29"/>
    <x v="2"/>
    <s v="Brazil"/>
    <x v="78"/>
    <n v="0"/>
  </r>
  <r>
    <s v="BASE"/>
    <s v="BaseLine"/>
    <m/>
    <m/>
    <m/>
    <m/>
    <x v="29"/>
    <x v="3"/>
    <s v="Brazil"/>
    <x v="78"/>
    <n v="0"/>
  </r>
  <r>
    <s v="BASE"/>
    <s v="BaseLine"/>
    <m/>
    <m/>
    <m/>
    <m/>
    <x v="30"/>
    <x v="0"/>
    <s v="Brazil"/>
    <x v="78"/>
    <n v="0"/>
  </r>
  <r>
    <s v="BASE"/>
    <s v="BaseLine"/>
    <m/>
    <m/>
    <m/>
    <m/>
    <x v="30"/>
    <x v="1"/>
    <s v="Brazil"/>
    <x v="78"/>
    <n v="904.63176913833195"/>
  </r>
  <r>
    <s v="BASE"/>
    <s v="BaseLine"/>
    <m/>
    <m/>
    <m/>
    <m/>
    <x v="30"/>
    <x v="2"/>
    <s v="Brazil"/>
    <x v="78"/>
    <n v="0"/>
  </r>
  <r>
    <s v="BASE"/>
    <s v="BaseLine"/>
    <m/>
    <m/>
    <m/>
    <m/>
    <x v="30"/>
    <x v="3"/>
    <s v="Brazil"/>
    <x v="78"/>
    <n v="0"/>
  </r>
  <r>
    <s v="INCREMENTAL"/>
    <s v="Media"/>
    <m/>
    <m/>
    <m/>
    <m/>
    <x v="31"/>
    <x v="0"/>
    <s v="Brazil"/>
    <x v="78"/>
    <n v="0"/>
  </r>
  <r>
    <s v="INCREMENTAL"/>
    <s v="Media"/>
    <m/>
    <m/>
    <m/>
    <m/>
    <x v="31"/>
    <x v="1"/>
    <s v="Brazil"/>
    <x v="78"/>
    <n v="13.4042730170317"/>
  </r>
  <r>
    <s v="INCREMENTAL"/>
    <s v="Media"/>
    <m/>
    <m/>
    <m/>
    <m/>
    <x v="31"/>
    <x v="2"/>
    <s v="Brazil"/>
    <x v="78"/>
    <n v="0"/>
  </r>
  <r>
    <s v="INCREMENTAL"/>
    <s v="Media"/>
    <m/>
    <m/>
    <m/>
    <m/>
    <x v="31"/>
    <x v="3"/>
    <s v="Brazil"/>
    <x v="78"/>
    <n v="0"/>
  </r>
  <r>
    <m/>
    <m/>
    <m/>
    <m/>
    <m/>
    <m/>
    <x v="32"/>
    <x v="0"/>
    <s v="Brazil"/>
    <x v="78"/>
    <n v="1288.8368238743701"/>
  </r>
  <r>
    <m/>
    <m/>
    <m/>
    <m/>
    <m/>
    <m/>
    <x v="32"/>
    <x v="1"/>
    <s v="Brazil"/>
    <x v="78"/>
    <n v="943.82215052234096"/>
  </r>
  <r>
    <m/>
    <m/>
    <m/>
    <m/>
    <m/>
    <m/>
    <x v="32"/>
    <x v="2"/>
    <s v="Brazil"/>
    <x v="78"/>
    <n v="1761.1350863528301"/>
  </r>
  <r>
    <m/>
    <m/>
    <m/>
    <m/>
    <m/>
    <m/>
    <x v="32"/>
    <x v="3"/>
    <s v="Brazil"/>
    <x v="78"/>
    <n v="932.29799996955103"/>
  </r>
  <r>
    <s v="BASE"/>
    <s v="BaseLine"/>
    <m/>
    <m/>
    <m/>
    <m/>
    <x v="33"/>
    <x v="0"/>
    <s v="Brazil"/>
    <x v="78"/>
    <n v="-117.346541190341"/>
  </r>
  <r>
    <s v="BASE"/>
    <s v="BaseLine"/>
    <m/>
    <m/>
    <m/>
    <m/>
    <x v="33"/>
    <x v="1"/>
    <s v="Brazil"/>
    <x v="78"/>
    <n v="-319.43234372176499"/>
  </r>
  <r>
    <s v="BASE"/>
    <s v="BaseLine"/>
    <m/>
    <m/>
    <m/>
    <m/>
    <x v="33"/>
    <x v="2"/>
    <s v="Brazil"/>
    <x v="78"/>
    <n v="-159.47395327127799"/>
  </r>
  <r>
    <s v="BASE"/>
    <s v="BaseLine"/>
    <m/>
    <m/>
    <m/>
    <m/>
    <x v="33"/>
    <x v="3"/>
    <s v="Brazil"/>
    <x v="78"/>
    <n v="-99.605518585237206"/>
  </r>
  <r>
    <s v="BASE"/>
    <s v="BaseLine"/>
    <m/>
    <m/>
    <m/>
    <m/>
    <x v="34"/>
    <x v="0"/>
    <s v="Brazil"/>
    <x v="78"/>
    <n v="0"/>
  </r>
  <r>
    <s v="BASE"/>
    <s v="BaseLine"/>
    <m/>
    <m/>
    <m/>
    <m/>
    <x v="34"/>
    <x v="1"/>
    <s v="Brazil"/>
    <x v="78"/>
    <n v="0"/>
  </r>
  <r>
    <s v="BASE"/>
    <s v="BaseLine"/>
    <m/>
    <m/>
    <m/>
    <m/>
    <x v="34"/>
    <x v="2"/>
    <s v="Brazil"/>
    <x v="78"/>
    <n v="0"/>
  </r>
  <r>
    <s v="BASE"/>
    <s v="BaseLine"/>
    <m/>
    <m/>
    <m/>
    <m/>
    <x v="34"/>
    <x v="3"/>
    <s v="Brazil"/>
    <x v="78"/>
    <n v="0"/>
  </r>
  <r>
    <s v="BASE"/>
    <s v="BaseLine"/>
    <s v="NY"/>
    <m/>
    <m/>
    <m/>
    <x v="35"/>
    <x v="0"/>
    <s v="Brazil"/>
    <x v="78"/>
    <n v="0"/>
  </r>
  <r>
    <s v="BASE"/>
    <s v="BaseLine"/>
    <s v="NY"/>
    <m/>
    <m/>
    <m/>
    <x v="35"/>
    <x v="1"/>
    <s v="Brazil"/>
    <x v="78"/>
    <n v="0"/>
  </r>
  <r>
    <s v="BASE"/>
    <s v="BaseLine"/>
    <s v="NY"/>
    <m/>
    <m/>
    <m/>
    <x v="35"/>
    <x v="2"/>
    <s v="Brazil"/>
    <x v="78"/>
    <n v="0"/>
  </r>
  <r>
    <s v="BASE"/>
    <s v="BaseLine"/>
    <s v="NY"/>
    <m/>
    <m/>
    <m/>
    <x v="35"/>
    <x v="3"/>
    <s v="Brazil"/>
    <x v="78"/>
    <n v="0"/>
  </r>
  <r>
    <s v="BASE"/>
    <s v="BaseLine"/>
    <s v="PL_Dummy"/>
    <m/>
    <m/>
    <m/>
    <x v="36"/>
    <x v="0"/>
    <s v="Brazil"/>
    <x v="78"/>
    <n v="0"/>
  </r>
  <r>
    <s v="BASE"/>
    <s v="BaseLine"/>
    <s v="PL_Dummy"/>
    <m/>
    <m/>
    <m/>
    <x v="36"/>
    <x v="1"/>
    <s v="Brazil"/>
    <x v="78"/>
    <n v="0"/>
  </r>
  <r>
    <s v="BASE"/>
    <s v="BaseLine"/>
    <s v="PL_Dummy"/>
    <m/>
    <m/>
    <m/>
    <x v="36"/>
    <x v="2"/>
    <s v="Brazil"/>
    <x v="78"/>
    <n v="0"/>
  </r>
  <r>
    <s v="BASE"/>
    <s v="BaseLine"/>
    <s v="PL_Dummy"/>
    <m/>
    <m/>
    <m/>
    <x v="36"/>
    <x v="3"/>
    <s v="Brazil"/>
    <x v="78"/>
    <n v="0"/>
  </r>
  <r>
    <s v="BASE"/>
    <s v="BaseLine"/>
    <s v="PL_Dummy"/>
    <m/>
    <m/>
    <m/>
    <x v="37"/>
    <x v="0"/>
    <s v="Brazil"/>
    <x v="78"/>
    <n v="0"/>
  </r>
  <r>
    <s v="BASE"/>
    <s v="BaseLine"/>
    <s v="PL_Dummy"/>
    <m/>
    <m/>
    <m/>
    <x v="37"/>
    <x v="1"/>
    <s v="Brazil"/>
    <x v="78"/>
    <n v="0"/>
  </r>
  <r>
    <s v="BASE"/>
    <s v="BaseLine"/>
    <s v="PL_Dummy"/>
    <m/>
    <m/>
    <m/>
    <x v="37"/>
    <x v="2"/>
    <s v="Brazil"/>
    <x v="78"/>
    <n v="0"/>
  </r>
  <r>
    <s v="BASE"/>
    <s v="BaseLine"/>
    <s v="PL_Dummy"/>
    <m/>
    <m/>
    <m/>
    <x v="37"/>
    <x v="3"/>
    <s v="Brazil"/>
    <x v="78"/>
    <n v="0"/>
  </r>
  <r>
    <s v="BASE"/>
    <s v="BaseLine"/>
    <m/>
    <m/>
    <m/>
    <m/>
    <x v="38"/>
    <x v="0"/>
    <s v="Brazil"/>
    <x v="78"/>
    <n v="0"/>
  </r>
  <r>
    <s v="BASE"/>
    <s v="BaseLine"/>
    <m/>
    <m/>
    <m/>
    <m/>
    <x v="38"/>
    <x v="1"/>
    <s v="Brazil"/>
    <x v="78"/>
    <n v="0"/>
  </r>
  <r>
    <s v="BASE"/>
    <s v="BaseLine"/>
    <m/>
    <m/>
    <m/>
    <m/>
    <x v="38"/>
    <x v="2"/>
    <s v="Brazil"/>
    <x v="78"/>
    <n v="0"/>
  </r>
  <r>
    <s v="BASE"/>
    <s v="BaseLine"/>
    <m/>
    <m/>
    <m/>
    <m/>
    <x v="38"/>
    <x v="3"/>
    <s v="Brazil"/>
    <x v="78"/>
    <n v="0"/>
  </r>
  <r>
    <s v="BASE"/>
    <s v="BaseLine"/>
    <m/>
    <m/>
    <m/>
    <m/>
    <x v="39"/>
    <x v="0"/>
    <s v="Brazil"/>
    <x v="78"/>
    <n v="0"/>
  </r>
  <r>
    <s v="BASE"/>
    <s v="BaseLine"/>
    <m/>
    <m/>
    <m/>
    <m/>
    <x v="39"/>
    <x v="1"/>
    <s v="Brazil"/>
    <x v="78"/>
    <n v="0"/>
  </r>
  <r>
    <s v="BASE"/>
    <s v="BaseLine"/>
    <m/>
    <m/>
    <m/>
    <m/>
    <x v="39"/>
    <x v="2"/>
    <s v="Brazil"/>
    <x v="78"/>
    <n v="0"/>
  </r>
  <r>
    <s v="BASE"/>
    <s v="BaseLine"/>
    <m/>
    <m/>
    <m/>
    <m/>
    <x v="39"/>
    <x v="3"/>
    <s v="Brazil"/>
    <x v="78"/>
    <n v="0"/>
  </r>
  <r>
    <s v="BASE"/>
    <s v="BaseLine"/>
    <s v="PL_Dummy"/>
    <m/>
    <m/>
    <m/>
    <x v="40"/>
    <x v="0"/>
    <s v="Brazil"/>
    <x v="78"/>
    <n v="0"/>
  </r>
  <r>
    <s v="BASE"/>
    <s v="BaseLine"/>
    <s v="PL_Dummy"/>
    <m/>
    <m/>
    <m/>
    <x v="40"/>
    <x v="1"/>
    <s v="Brazil"/>
    <x v="78"/>
    <n v="0"/>
  </r>
  <r>
    <s v="BASE"/>
    <s v="BaseLine"/>
    <s v="PL_Dummy"/>
    <m/>
    <m/>
    <m/>
    <x v="40"/>
    <x v="2"/>
    <s v="Brazil"/>
    <x v="78"/>
    <n v="0"/>
  </r>
  <r>
    <s v="BASE"/>
    <s v="BaseLine"/>
    <s v="PL_Dummy"/>
    <m/>
    <m/>
    <m/>
    <x v="40"/>
    <x v="3"/>
    <s v="Brazil"/>
    <x v="78"/>
    <n v="0"/>
  </r>
  <r>
    <s v="BASE"/>
    <s v="BaseLine"/>
    <m/>
    <m/>
    <m/>
    <m/>
    <x v="41"/>
    <x v="0"/>
    <s v="Brazil"/>
    <x v="78"/>
    <n v="0"/>
  </r>
  <r>
    <s v="BASE"/>
    <s v="BaseLine"/>
    <m/>
    <m/>
    <m/>
    <m/>
    <x v="41"/>
    <x v="1"/>
    <s v="Brazil"/>
    <x v="78"/>
    <n v="0"/>
  </r>
  <r>
    <s v="BASE"/>
    <s v="BaseLine"/>
    <m/>
    <m/>
    <m/>
    <m/>
    <x v="41"/>
    <x v="2"/>
    <s v="Brazil"/>
    <x v="78"/>
    <n v="3404.7278053457198"/>
  </r>
  <r>
    <s v="BASE"/>
    <s v="BaseLine"/>
    <m/>
    <m/>
    <m/>
    <m/>
    <x v="41"/>
    <x v="3"/>
    <s v="Brazil"/>
    <x v="78"/>
    <n v="0"/>
  </r>
  <r>
    <s v="BASE"/>
    <s v="BaseLine"/>
    <m/>
    <m/>
    <m/>
    <m/>
    <x v="42"/>
    <x v="0"/>
    <s v="Brazil"/>
    <x v="78"/>
    <n v="0"/>
  </r>
  <r>
    <s v="BASE"/>
    <s v="BaseLine"/>
    <m/>
    <m/>
    <m/>
    <m/>
    <x v="42"/>
    <x v="1"/>
    <s v="Brazil"/>
    <x v="78"/>
    <n v="0"/>
  </r>
  <r>
    <s v="BASE"/>
    <s v="BaseLine"/>
    <m/>
    <m/>
    <m/>
    <m/>
    <x v="42"/>
    <x v="2"/>
    <s v="Brazil"/>
    <x v="78"/>
    <n v="0"/>
  </r>
  <r>
    <s v="BASE"/>
    <s v="BaseLine"/>
    <m/>
    <m/>
    <m/>
    <m/>
    <x v="42"/>
    <x v="3"/>
    <s v="Brazil"/>
    <x v="78"/>
    <n v="0"/>
  </r>
  <r>
    <s v="BASE"/>
    <s v="BaseLine"/>
    <m/>
    <m/>
    <m/>
    <m/>
    <x v="43"/>
    <x v="0"/>
    <s v="Brazil"/>
    <x v="78"/>
    <n v="0"/>
  </r>
  <r>
    <s v="BASE"/>
    <s v="BaseLine"/>
    <m/>
    <m/>
    <m/>
    <m/>
    <x v="43"/>
    <x v="1"/>
    <s v="Brazil"/>
    <x v="78"/>
    <n v="0"/>
  </r>
  <r>
    <s v="BASE"/>
    <s v="BaseLine"/>
    <m/>
    <m/>
    <m/>
    <m/>
    <x v="43"/>
    <x v="2"/>
    <s v="Brazil"/>
    <x v="78"/>
    <n v="4320.4648465063801"/>
  </r>
  <r>
    <s v="BASE"/>
    <s v="BaseLine"/>
    <m/>
    <m/>
    <m/>
    <m/>
    <x v="43"/>
    <x v="3"/>
    <s v="Brazil"/>
    <x v="78"/>
    <n v="0"/>
  </r>
  <r>
    <s v="INCREMENTAL"/>
    <s v="Media"/>
    <m/>
    <m/>
    <m/>
    <m/>
    <x v="44"/>
    <x v="0"/>
    <s v="Brazil"/>
    <x v="78"/>
    <n v="0"/>
  </r>
  <r>
    <s v="INCREMENTAL"/>
    <s v="Media"/>
    <m/>
    <m/>
    <m/>
    <m/>
    <x v="44"/>
    <x v="1"/>
    <s v="Brazil"/>
    <x v="78"/>
    <n v="0"/>
  </r>
  <r>
    <s v="INCREMENTAL"/>
    <s v="Media"/>
    <m/>
    <m/>
    <m/>
    <m/>
    <x v="44"/>
    <x v="2"/>
    <s v="Brazil"/>
    <x v="78"/>
    <n v="0"/>
  </r>
  <r>
    <s v="INCREMENTAL"/>
    <s v="Media"/>
    <m/>
    <m/>
    <m/>
    <m/>
    <x v="44"/>
    <x v="3"/>
    <s v="Brazil"/>
    <x v="78"/>
    <n v="0"/>
  </r>
  <r>
    <s v="INCREMENTAL"/>
    <s v="Media"/>
    <m/>
    <m/>
    <m/>
    <m/>
    <x v="45"/>
    <x v="0"/>
    <s v="Brazil"/>
    <x v="78"/>
    <n v="0"/>
  </r>
  <r>
    <s v="INCREMENTAL"/>
    <s v="Media"/>
    <m/>
    <m/>
    <m/>
    <m/>
    <x v="45"/>
    <x v="1"/>
    <s v="Brazil"/>
    <x v="78"/>
    <n v="0"/>
  </r>
  <r>
    <s v="INCREMENTAL"/>
    <s v="Media"/>
    <m/>
    <m/>
    <m/>
    <m/>
    <x v="45"/>
    <x v="2"/>
    <s v="Brazil"/>
    <x v="78"/>
    <n v="0"/>
  </r>
  <r>
    <s v="INCREMENTAL"/>
    <s v="Media"/>
    <m/>
    <m/>
    <m/>
    <m/>
    <x v="45"/>
    <x v="3"/>
    <s v="Brazil"/>
    <x v="78"/>
    <n v="0"/>
  </r>
  <r>
    <s v="BASE"/>
    <s v="BaseLine"/>
    <m/>
    <m/>
    <m/>
    <m/>
    <x v="46"/>
    <x v="0"/>
    <s v="Brazil"/>
    <x v="78"/>
    <n v="0"/>
  </r>
  <r>
    <s v="BASE"/>
    <s v="BaseLine"/>
    <m/>
    <m/>
    <m/>
    <m/>
    <x v="46"/>
    <x v="1"/>
    <s v="Brazil"/>
    <x v="78"/>
    <n v="0"/>
  </r>
  <r>
    <s v="BASE"/>
    <s v="BaseLine"/>
    <m/>
    <m/>
    <m/>
    <m/>
    <x v="46"/>
    <x v="2"/>
    <s v="Brazil"/>
    <x v="78"/>
    <n v="0"/>
  </r>
  <r>
    <s v="BASE"/>
    <s v="BaseLine"/>
    <m/>
    <m/>
    <m/>
    <m/>
    <x v="46"/>
    <x v="3"/>
    <s v="Brazil"/>
    <x v="78"/>
    <n v="0"/>
  </r>
  <r>
    <s v="INCREMENTAL"/>
    <s v="Media"/>
    <m/>
    <m/>
    <m/>
    <m/>
    <x v="47"/>
    <x v="0"/>
    <s v="Brazil"/>
    <x v="78"/>
    <n v="0"/>
  </r>
  <r>
    <s v="INCREMENTAL"/>
    <s v="Media"/>
    <m/>
    <m/>
    <m/>
    <m/>
    <x v="47"/>
    <x v="1"/>
    <s v="Brazil"/>
    <x v="78"/>
    <n v="0"/>
  </r>
  <r>
    <s v="INCREMENTAL"/>
    <s v="Media"/>
    <m/>
    <m/>
    <m/>
    <m/>
    <x v="47"/>
    <x v="2"/>
    <s v="Brazil"/>
    <x v="78"/>
    <n v="0"/>
  </r>
  <r>
    <s v="INCREMENTAL"/>
    <s v="Media"/>
    <m/>
    <m/>
    <m/>
    <m/>
    <x v="47"/>
    <x v="3"/>
    <s v="Brazil"/>
    <x v="78"/>
    <n v="0.84114222239590797"/>
  </r>
  <r>
    <s v="INCREMENTAL"/>
    <s v="Media"/>
    <m/>
    <m/>
    <m/>
    <m/>
    <x v="48"/>
    <x v="0"/>
    <s v="Brazil"/>
    <x v="78"/>
    <n v="0"/>
  </r>
  <r>
    <s v="INCREMENTAL"/>
    <s v="Media"/>
    <m/>
    <m/>
    <m/>
    <m/>
    <x v="48"/>
    <x v="1"/>
    <s v="Brazil"/>
    <x v="78"/>
    <n v="0"/>
  </r>
  <r>
    <s v="INCREMENTAL"/>
    <s v="Media"/>
    <m/>
    <m/>
    <m/>
    <m/>
    <x v="48"/>
    <x v="2"/>
    <s v="Brazil"/>
    <x v="78"/>
    <n v="0"/>
  </r>
  <r>
    <s v="INCREMENTAL"/>
    <s v="Media"/>
    <m/>
    <m/>
    <m/>
    <m/>
    <x v="48"/>
    <x v="3"/>
    <s v="Brazil"/>
    <x v="78"/>
    <n v="0.42786090000170901"/>
  </r>
  <r>
    <s v="INCREMENTAL"/>
    <s v="Media"/>
    <m/>
    <m/>
    <m/>
    <m/>
    <x v="49"/>
    <x v="0"/>
    <s v="Brazil"/>
    <x v="78"/>
    <n v="0"/>
  </r>
  <r>
    <s v="INCREMENTAL"/>
    <s v="Media"/>
    <m/>
    <m/>
    <m/>
    <m/>
    <x v="49"/>
    <x v="1"/>
    <s v="Brazil"/>
    <x v="78"/>
    <n v="0"/>
  </r>
  <r>
    <s v="INCREMENTAL"/>
    <s v="Media"/>
    <m/>
    <m/>
    <m/>
    <m/>
    <x v="49"/>
    <x v="2"/>
    <s v="Brazil"/>
    <x v="78"/>
    <n v="0"/>
  </r>
  <r>
    <s v="INCREMENTAL"/>
    <s v="Media"/>
    <m/>
    <m/>
    <m/>
    <m/>
    <x v="49"/>
    <x v="3"/>
    <s v="Brazil"/>
    <x v="78"/>
    <n v="17.6727146584089"/>
  </r>
  <r>
    <s v="BASE"/>
    <s v="BaseLine"/>
    <m/>
    <m/>
    <m/>
    <m/>
    <x v="50"/>
    <x v="0"/>
    <s v="Brazil"/>
    <x v="78"/>
    <n v="0"/>
  </r>
  <r>
    <s v="BASE"/>
    <s v="BaseLine"/>
    <m/>
    <m/>
    <m/>
    <m/>
    <x v="50"/>
    <x v="1"/>
    <s v="Brazil"/>
    <x v="78"/>
    <n v="0"/>
  </r>
  <r>
    <s v="BASE"/>
    <s v="BaseLine"/>
    <m/>
    <m/>
    <m/>
    <m/>
    <x v="50"/>
    <x v="2"/>
    <s v="Brazil"/>
    <x v="78"/>
    <n v="0"/>
  </r>
  <r>
    <s v="BASE"/>
    <s v="BaseLine"/>
    <m/>
    <m/>
    <m/>
    <m/>
    <x v="50"/>
    <x v="3"/>
    <s v="Brazil"/>
    <x v="78"/>
    <n v="389.10057469840302"/>
  </r>
  <r>
    <s v="BASE"/>
    <s v="BaseLine"/>
    <m/>
    <m/>
    <m/>
    <m/>
    <x v="51"/>
    <x v="0"/>
    <s v="Brazil"/>
    <x v="78"/>
    <n v="0"/>
  </r>
  <r>
    <s v="BASE"/>
    <s v="BaseLine"/>
    <m/>
    <m/>
    <m/>
    <m/>
    <x v="51"/>
    <x v="1"/>
    <s v="Brazil"/>
    <x v="78"/>
    <n v="0"/>
  </r>
  <r>
    <s v="BASE"/>
    <s v="BaseLine"/>
    <m/>
    <m/>
    <m/>
    <m/>
    <x v="51"/>
    <x v="2"/>
    <s v="Brazil"/>
    <x v="78"/>
    <n v="0"/>
  </r>
  <r>
    <s v="BASE"/>
    <s v="BaseLine"/>
    <m/>
    <m/>
    <m/>
    <m/>
    <x v="51"/>
    <x v="3"/>
    <s v="Brazil"/>
    <x v="78"/>
    <n v="6541.8183766802404"/>
  </r>
  <r>
    <s v="INCREMENTAL"/>
    <s v="Media"/>
    <m/>
    <m/>
    <m/>
    <m/>
    <x v="52"/>
    <x v="0"/>
    <s v="Brazil"/>
    <x v="78"/>
    <n v="0"/>
  </r>
  <r>
    <s v="INCREMENTAL"/>
    <s v="Media"/>
    <m/>
    <m/>
    <m/>
    <m/>
    <x v="52"/>
    <x v="1"/>
    <s v="Brazil"/>
    <x v="78"/>
    <n v="0"/>
  </r>
  <r>
    <s v="INCREMENTAL"/>
    <s v="Media"/>
    <m/>
    <m/>
    <m/>
    <m/>
    <x v="52"/>
    <x v="2"/>
    <s v="Brazil"/>
    <x v="78"/>
    <n v="0"/>
  </r>
  <r>
    <s v="INCREMENTAL"/>
    <s v="Media"/>
    <m/>
    <m/>
    <m/>
    <m/>
    <x v="52"/>
    <x v="3"/>
    <s v="Brazil"/>
    <x v="78"/>
    <n v="8.2591193834298195"/>
  </r>
  <r>
    <s v="BASE"/>
    <s v="BaseLine"/>
    <m/>
    <m/>
    <m/>
    <m/>
    <x v="53"/>
    <x v="0"/>
    <s v="Brazil"/>
    <x v="78"/>
    <n v="-227.15446232385401"/>
  </r>
  <r>
    <s v="BASE"/>
    <s v="BaseLine"/>
    <m/>
    <m/>
    <m/>
    <m/>
    <x v="53"/>
    <x v="1"/>
    <s v="Brazil"/>
    <x v="78"/>
    <n v="-166.34643669379199"/>
  </r>
  <r>
    <s v="BASE"/>
    <s v="BaseLine"/>
    <m/>
    <m/>
    <m/>
    <m/>
    <x v="53"/>
    <x v="2"/>
    <s v="Brazil"/>
    <x v="78"/>
    <n v="-310.39592150817202"/>
  </r>
  <r>
    <s v="BASE"/>
    <s v="BaseLine"/>
    <m/>
    <m/>
    <m/>
    <m/>
    <x v="53"/>
    <x v="3"/>
    <s v="Brazil"/>
    <x v="78"/>
    <n v="-164.31533223272601"/>
  </r>
  <r>
    <s v="BASE"/>
    <s v="BaseLine"/>
    <m/>
    <m/>
    <m/>
    <m/>
    <x v="54"/>
    <x v="0"/>
    <s v="Brazil"/>
    <x v="78"/>
    <n v="-526.70675186015706"/>
  </r>
  <r>
    <s v="BASE"/>
    <s v="BaseLine"/>
    <m/>
    <m/>
    <m/>
    <m/>
    <x v="54"/>
    <x v="1"/>
    <s v="Brazil"/>
    <x v="78"/>
    <n v="-2629.00067100971"/>
  </r>
  <r>
    <s v="BASE"/>
    <s v="BaseLine"/>
    <m/>
    <m/>
    <m/>
    <m/>
    <x v="54"/>
    <x v="2"/>
    <s v="Brazil"/>
    <x v="78"/>
    <n v="-2853.3302538810999"/>
  </r>
  <r>
    <s v="BASE"/>
    <s v="BaseLine"/>
    <m/>
    <m/>
    <m/>
    <m/>
    <x v="54"/>
    <x v="3"/>
    <s v="Brazil"/>
    <x v="78"/>
    <n v="-508.635850855412"/>
  </r>
  <r>
    <s v="INCREMENTAL"/>
    <s v="Media"/>
    <m/>
    <m/>
    <m/>
    <m/>
    <x v="0"/>
    <x v="0"/>
    <s v="Brazil"/>
    <x v="79"/>
    <n v="1.58668581932914"/>
  </r>
  <r>
    <s v="INCREMENTAL"/>
    <s v="Media"/>
    <m/>
    <m/>
    <m/>
    <m/>
    <x v="0"/>
    <x v="1"/>
    <s v="Brazil"/>
    <x v="79"/>
    <n v="0"/>
  </r>
  <r>
    <s v="INCREMENTAL"/>
    <s v="Media"/>
    <m/>
    <m/>
    <m/>
    <m/>
    <x v="0"/>
    <x v="2"/>
    <s v="Brazil"/>
    <x v="79"/>
    <n v="0"/>
  </r>
  <r>
    <s v="INCREMENTAL"/>
    <s v="Media"/>
    <m/>
    <m/>
    <m/>
    <m/>
    <x v="0"/>
    <x v="3"/>
    <s v="Brazil"/>
    <x v="79"/>
    <n v="0"/>
  </r>
  <r>
    <s v="INCREMENTAL"/>
    <s v="Media"/>
    <m/>
    <m/>
    <m/>
    <m/>
    <x v="1"/>
    <x v="0"/>
    <s v="Brazil"/>
    <x v="79"/>
    <n v="0.38604795021369598"/>
  </r>
  <r>
    <s v="INCREMENTAL"/>
    <s v="Media"/>
    <m/>
    <m/>
    <m/>
    <m/>
    <x v="1"/>
    <x v="1"/>
    <s v="Brazil"/>
    <x v="79"/>
    <n v="0"/>
  </r>
  <r>
    <s v="INCREMENTAL"/>
    <s v="Media"/>
    <m/>
    <m/>
    <m/>
    <m/>
    <x v="1"/>
    <x v="2"/>
    <s v="Brazil"/>
    <x v="79"/>
    <n v="0"/>
  </r>
  <r>
    <s v="INCREMENTAL"/>
    <s v="Media"/>
    <m/>
    <m/>
    <m/>
    <m/>
    <x v="1"/>
    <x v="3"/>
    <s v="Brazil"/>
    <x v="79"/>
    <n v="0"/>
  </r>
  <r>
    <s v="INCREMENTAL"/>
    <s v="Media"/>
    <m/>
    <m/>
    <m/>
    <m/>
    <x v="2"/>
    <x v="0"/>
    <s v="Brazil"/>
    <x v="79"/>
    <n v="38.997847434103598"/>
  </r>
  <r>
    <s v="INCREMENTAL"/>
    <s v="Media"/>
    <m/>
    <m/>
    <m/>
    <m/>
    <x v="2"/>
    <x v="1"/>
    <s v="Brazil"/>
    <x v="79"/>
    <n v="0"/>
  </r>
  <r>
    <s v="INCREMENTAL"/>
    <s v="Media"/>
    <m/>
    <m/>
    <m/>
    <m/>
    <x v="2"/>
    <x v="2"/>
    <s v="Brazil"/>
    <x v="79"/>
    <n v="0"/>
  </r>
  <r>
    <s v="INCREMENTAL"/>
    <s v="Media"/>
    <m/>
    <m/>
    <m/>
    <m/>
    <x v="2"/>
    <x v="3"/>
    <s v="Brazil"/>
    <x v="79"/>
    <n v="0"/>
  </r>
  <r>
    <s v="BASE"/>
    <s v="BaseLine"/>
    <m/>
    <m/>
    <m/>
    <m/>
    <x v="3"/>
    <x v="0"/>
    <s v="Brazil"/>
    <x v="79"/>
    <n v="0"/>
  </r>
  <r>
    <s v="BASE"/>
    <s v="BaseLine"/>
    <m/>
    <m/>
    <m/>
    <m/>
    <x v="3"/>
    <x v="1"/>
    <s v="Brazil"/>
    <x v="79"/>
    <n v="0"/>
  </r>
  <r>
    <s v="BASE"/>
    <s v="BaseLine"/>
    <m/>
    <m/>
    <m/>
    <m/>
    <x v="3"/>
    <x v="2"/>
    <s v="Brazil"/>
    <x v="79"/>
    <n v="0"/>
  </r>
  <r>
    <s v="BASE"/>
    <s v="BaseLine"/>
    <m/>
    <m/>
    <m/>
    <m/>
    <x v="3"/>
    <x v="3"/>
    <s v="Brazil"/>
    <x v="79"/>
    <n v="0"/>
  </r>
  <r>
    <s v="BASE"/>
    <s v="BaseLine"/>
    <m/>
    <m/>
    <m/>
    <m/>
    <x v="4"/>
    <x v="0"/>
    <s v="Brazil"/>
    <x v="79"/>
    <n v="0"/>
  </r>
  <r>
    <s v="BASE"/>
    <s v="BaseLine"/>
    <m/>
    <m/>
    <m/>
    <m/>
    <x v="4"/>
    <x v="1"/>
    <s v="Brazil"/>
    <x v="79"/>
    <n v="0"/>
  </r>
  <r>
    <s v="BASE"/>
    <s v="BaseLine"/>
    <m/>
    <m/>
    <m/>
    <m/>
    <x v="4"/>
    <x v="2"/>
    <s v="Brazil"/>
    <x v="79"/>
    <n v="0"/>
  </r>
  <r>
    <s v="BASE"/>
    <s v="BaseLine"/>
    <m/>
    <m/>
    <m/>
    <m/>
    <x v="4"/>
    <x v="3"/>
    <s v="Brazil"/>
    <x v="79"/>
    <n v="0"/>
  </r>
  <r>
    <s v="BASE"/>
    <s v="BaseLine"/>
    <m/>
    <m/>
    <m/>
    <m/>
    <x v="5"/>
    <x v="0"/>
    <s v="Brazil"/>
    <x v="79"/>
    <n v="0"/>
  </r>
  <r>
    <s v="BASE"/>
    <s v="BaseLine"/>
    <m/>
    <m/>
    <m/>
    <m/>
    <x v="5"/>
    <x v="1"/>
    <s v="Brazil"/>
    <x v="79"/>
    <n v="0"/>
  </r>
  <r>
    <s v="BASE"/>
    <s v="BaseLine"/>
    <m/>
    <m/>
    <m/>
    <m/>
    <x v="5"/>
    <x v="2"/>
    <s v="Brazil"/>
    <x v="79"/>
    <n v="0"/>
  </r>
  <r>
    <s v="BASE"/>
    <s v="BaseLine"/>
    <m/>
    <m/>
    <m/>
    <m/>
    <x v="5"/>
    <x v="3"/>
    <s v="Brazil"/>
    <x v="79"/>
    <n v="0"/>
  </r>
  <r>
    <s v="BASE"/>
    <s v="BaseLine"/>
    <m/>
    <m/>
    <m/>
    <m/>
    <x v="6"/>
    <x v="0"/>
    <s v="Brazil"/>
    <x v="79"/>
    <n v="0"/>
  </r>
  <r>
    <s v="BASE"/>
    <s v="BaseLine"/>
    <m/>
    <m/>
    <m/>
    <m/>
    <x v="6"/>
    <x v="1"/>
    <s v="Brazil"/>
    <x v="79"/>
    <n v="0"/>
  </r>
  <r>
    <s v="BASE"/>
    <s v="BaseLine"/>
    <m/>
    <m/>
    <m/>
    <m/>
    <x v="6"/>
    <x v="2"/>
    <s v="Brazil"/>
    <x v="79"/>
    <n v="0"/>
  </r>
  <r>
    <s v="BASE"/>
    <s v="BaseLine"/>
    <m/>
    <m/>
    <m/>
    <m/>
    <x v="6"/>
    <x v="3"/>
    <s v="Brazil"/>
    <x v="79"/>
    <n v="0"/>
  </r>
  <r>
    <s v="BASE"/>
    <s v="BaseLine"/>
    <m/>
    <m/>
    <m/>
    <m/>
    <x v="7"/>
    <x v="0"/>
    <s v="Brazil"/>
    <x v="79"/>
    <n v="0"/>
  </r>
  <r>
    <s v="BASE"/>
    <s v="BaseLine"/>
    <m/>
    <m/>
    <m/>
    <m/>
    <x v="7"/>
    <x v="1"/>
    <s v="Brazil"/>
    <x v="79"/>
    <n v="0"/>
  </r>
  <r>
    <s v="BASE"/>
    <s v="BaseLine"/>
    <m/>
    <m/>
    <m/>
    <m/>
    <x v="7"/>
    <x v="2"/>
    <s v="Brazil"/>
    <x v="79"/>
    <n v="0"/>
  </r>
  <r>
    <s v="BASE"/>
    <s v="BaseLine"/>
    <m/>
    <m/>
    <m/>
    <m/>
    <x v="7"/>
    <x v="3"/>
    <s v="Brazil"/>
    <x v="79"/>
    <n v="0"/>
  </r>
  <r>
    <s v="BASE"/>
    <s v="BaseLine"/>
    <m/>
    <m/>
    <m/>
    <m/>
    <x v="8"/>
    <x v="0"/>
    <s v="Brazil"/>
    <x v="79"/>
    <n v="2074.3152892538701"/>
  </r>
  <r>
    <s v="BASE"/>
    <s v="BaseLine"/>
    <m/>
    <m/>
    <m/>
    <m/>
    <x v="8"/>
    <x v="1"/>
    <s v="Brazil"/>
    <x v="79"/>
    <n v="0"/>
  </r>
  <r>
    <s v="BASE"/>
    <s v="BaseLine"/>
    <m/>
    <m/>
    <m/>
    <m/>
    <x v="8"/>
    <x v="2"/>
    <s v="Brazil"/>
    <x v="79"/>
    <n v="0"/>
  </r>
  <r>
    <s v="BASE"/>
    <s v="BaseLine"/>
    <m/>
    <m/>
    <m/>
    <m/>
    <x v="8"/>
    <x v="3"/>
    <s v="Brazil"/>
    <x v="79"/>
    <n v="0"/>
  </r>
  <r>
    <s v="INCREMENTAL"/>
    <s v="Media"/>
    <m/>
    <m/>
    <m/>
    <m/>
    <x v="9"/>
    <x v="0"/>
    <s v="Brazil"/>
    <x v="79"/>
    <n v="27.702418244826401"/>
  </r>
  <r>
    <s v="INCREMENTAL"/>
    <s v="Media"/>
    <m/>
    <m/>
    <m/>
    <m/>
    <x v="9"/>
    <x v="1"/>
    <s v="Brazil"/>
    <x v="79"/>
    <n v="0"/>
  </r>
  <r>
    <s v="INCREMENTAL"/>
    <s v="Media"/>
    <m/>
    <m/>
    <m/>
    <m/>
    <x v="9"/>
    <x v="2"/>
    <s v="Brazil"/>
    <x v="79"/>
    <n v="0"/>
  </r>
  <r>
    <s v="INCREMENTAL"/>
    <s v="Media"/>
    <m/>
    <m/>
    <m/>
    <m/>
    <x v="9"/>
    <x v="3"/>
    <s v="Brazil"/>
    <x v="79"/>
    <n v="0"/>
  </r>
  <r>
    <s v="BASE"/>
    <s v="Price"/>
    <m/>
    <m/>
    <m/>
    <m/>
    <x v="10"/>
    <x v="0"/>
    <s v="Brazil"/>
    <x v="79"/>
    <n v="0"/>
  </r>
  <r>
    <s v="BASE"/>
    <s v="Price"/>
    <m/>
    <m/>
    <m/>
    <m/>
    <x v="10"/>
    <x v="1"/>
    <s v="Brazil"/>
    <x v="79"/>
    <n v="0"/>
  </r>
  <r>
    <s v="BASE"/>
    <s v="Price"/>
    <m/>
    <m/>
    <m/>
    <m/>
    <x v="10"/>
    <x v="2"/>
    <s v="Brazil"/>
    <x v="79"/>
    <n v="0"/>
  </r>
  <r>
    <s v="BASE"/>
    <s v="Price"/>
    <m/>
    <m/>
    <m/>
    <m/>
    <x v="10"/>
    <x v="3"/>
    <s v="Brazil"/>
    <x v="79"/>
    <n v="0"/>
  </r>
  <r>
    <s v="BASE"/>
    <s v="Price"/>
    <m/>
    <m/>
    <m/>
    <m/>
    <x v="11"/>
    <x v="0"/>
    <s v="Brazil"/>
    <x v="79"/>
    <n v="-1117.28053065833"/>
  </r>
  <r>
    <s v="BASE"/>
    <s v="Price"/>
    <m/>
    <m/>
    <m/>
    <m/>
    <x v="11"/>
    <x v="1"/>
    <s v="Brazil"/>
    <x v="79"/>
    <n v="0"/>
  </r>
  <r>
    <s v="BASE"/>
    <s v="Price"/>
    <m/>
    <m/>
    <m/>
    <m/>
    <x v="11"/>
    <x v="2"/>
    <s v="Brazil"/>
    <x v="79"/>
    <n v="0"/>
  </r>
  <r>
    <s v="BASE"/>
    <s v="Price"/>
    <m/>
    <m/>
    <m/>
    <m/>
    <x v="11"/>
    <x v="3"/>
    <s v="Brazil"/>
    <x v="79"/>
    <n v="-1263.1738346761099"/>
  </r>
  <r>
    <s v="BASE"/>
    <s v="BaseLine"/>
    <m/>
    <m/>
    <m/>
    <m/>
    <x v="12"/>
    <x v="0"/>
    <s v="Brazil"/>
    <x v="79"/>
    <n v="417.75511531056401"/>
  </r>
  <r>
    <s v="BASE"/>
    <s v="BaseLine"/>
    <m/>
    <m/>
    <m/>
    <m/>
    <x v="12"/>
    <x v="1"/>
    <s v="Brazil"/>
    <x v="79"/>
    <n v="753.111303062567"/>
  </r>
  <r>
    <s v="BASE"/>
    <s v="BaseLine"/>
    <m/>
    <m/>
    <m/>
    <m/>
    <x v="12"/>
    <x v="2"/>
    <s v="Brazil"/>
    <x v="79"/>
    <n v="923.27614296241597"/>
  </r>
  <r>
    <s v="BASE"/>
    <s v="BaseLine"/>
    <m/>
    <m/>
    <m/>
    <m/>
    <x v="12"/>
    <x v="3"/>
    <s v="Brazil"/>
    <x v="79"/>
    <n v="24.4539778933656"/>
  </r>
  <r>
    <s v="INCREMENTAL"/>
    <s v="Media"/>
    <m/>
    <m/>
    <m/>
    <m/>
    <x v="13"/>
    <x v="0"/>
    <s v="Brazil"/>
    <x v="79"/>
    <n v="0"/>
  </r>
  <r>
    <s v="INCREMENTAL"/>
    <s v="Media"/>
    <m/>
    <m/>
    <m/>
    <m/>
    <x v="13"/>
    <x v="1"/>
    <s v="Brazil"/>
    <x v="79"/>
    <n v="0"/>
  </r>
  <r>
    <s v="INCREMENTAL"/>
    <s v="Media"/>
    <m/>
    <m/>
    <m/>
    <m/>
    <x v="13"/>
    <x v="2"/>
    <s v="Brazil"/>
    <x v="79"/>
    <n v="0"/>
  </r>
  <r>
    <s v="INCREMENTAL"/>
    <s v="Media"/>
    <m/>
    <m/>
    <m/>
    <m/>
    <x v="13"/>
    <x v="3"/>
    <s v="Brazil"/>
    <x v="79"/>
    <n v="0"/>
  </r>
  <r>
    <s v="INCREMENTAL"/>
    <s v="Media"/>
    <m/>
    <m/>
    <m/>
    <m/>
    <x v="14"/>
    <x v="0"/>
    <s v="Brazil"/>
    <x v="79"/>
    <n v="511.57444277478203"/>
  </r>
  <r>
    <s v="INCREMENTAL"/>
    <s v="Media"/>
    <m/>
    <m/>
    <m/>
    <m/>
    <x v="14"/>
    <x v="1"/>
    <s v="Brazil"/>
    <x v="79"/>
    <n v="636.868825470763"/>
  </r>
  <r>
    <s v="INCREMENTAL"/>
    <s v="Media"/>
    <m/>
    <m/>
    <m/>
    <m/>
    <x v="14"/>
    <x v="2"/>
    <s v="Brazil"/>
    <x v="79"/>
    <n v="526.96869245347398"/>
  </r>
  <r>
    <s v="INCREMENTAL"/>
    <s v="Media"/>
    <m/>
    <m/>
    <m/>
    <m/>
    <x v="14"/>
    <x v="3"/>
    <s v="Brazil"/>
    <x v="79"/>
    <n v="378.59342839530501"/>
  </r>
  <r>
    <s v="INCREMENTAL"/>
    <s v="Media"/>
    <m/>
    <m/>
    <m/>
    <m/>
    <x v="15"/>
    <x v="0"/>
    <s v="Brazil"/>
    <x v="79"/>
    <n v="0"/>
  </r>
  <r>
    <s v="INCREMENTAL"/>
    <s v="Media"/>
    <m/>
    <m/>
    <m/>
    <m/>
    <x v="15"/>
    <x v="1"/>
    <s v="Brazil"/>
    <x v="79"/>
    <n v="0"/>
  </r>
  <r>
    <s v="INCREMENTAL"/>
    <s v="Media"/>
    <m/>
    <m/>
    <m/>
    <m/>
    <x v="15"/>
    <x v="2"/>
    <s v="Brazil"/>
    <x v="79"/>
    <n v="0"/>
  </r>
  <r>
    <s v="INCREMENTAL"/>
    <s v="Media"/>
    <m/>
    <m/>
    <m/>
    <m/>
    <x v="15"/>
    <x v="3"/>
    <s v="Brazil"/>
    <x v="79"/>
    <n v="0"/>
  </r>
  <r>
    <s v="INCREMENTAL"/>
    <s v="Media"/>
    <m/>
    <m/>
    <m/>
    <m/>
    <x v="16"/>
    <x v="0"/>
    <s v="Brazil"/>
    <x v="79"/>
    <n v="7.0315903008098797"/>
  </r>
  <r>
    <s v="INCREMENTAL"/>
    <s v="Media"/>
    <m/>
    <m/>
    <m/>
    <m/>
    <x v="16"/>
    <x v="1"/>
    <s v="Brazil"/>
    <x v="79"/>
    <n v="5.5170936992377602"/>
  </r>
  <r>
    <s v="INCREMENTAL"/>
    <s v="Media"/>
    <m/>
    <m/>
    <m/>
    <m/>
    <x v="16"/>
    <x v="2"/>
    <s v="Brazil"/>
    <x v="79"/>
    <n v="5.1473202549671599"/>
  </r>
  <r>
    <s v="INCREMENTAL"/>
    <s v="Media"/>
    <m/>
    <m/>
    <m/>
    <m/>
    <x v="16"/>
    <x v="3"/>
    <s v="Brazil"/>
    <x v="79"/>
    <n v="4.7836391711074899"/>
  </r>
  <r>
    <s v="INCREMENTAL"/>
    <s v="Media"/>
    <m/>
    <m/>
    <m/>
    <m/>
    <x v="17"/>
    <x v="0"/>
    <s v="Brazil"/>
    <x v="79"/>
    <n v="0"/>
  </r>
  <r>
    <s v="INCREMENTAL"/>
    <s v="Media"/>
    <m/>
    <m/>
    <m/>
    <m/>
    <x v="17"/>
    <x v="1"/>
    <s v="Brazil"/>
    <x v="79"/>
    <n v="0"/>
  </r>
  <r>
    <s v="INCREMENTAL"/>
    <s v="Media"/>
    <m/>
    <m/>
    <m/>
    <m/>
    <x v="17"/>
    <x v="2"/>
    <s v="Brazil"/>
    <x v="79"/>
    <n v="0"/>
  </r>
  <r>
    <s v="INCREMENTAL"/>
    <s v="Media"/>
    <m/>
    <m/>
    <m/>
    <m/>
    <x v="17"/>
    <x v="3"/>
    <s v="Brazil"/>
    <x v="79"/>
    <n v="0"/>
  </r>
  <r>
    <s v="INCREMENTAL"/>
    <s v="Media"/>
    <m/>
    <m/>
    <m/>
    <m/>
    <x v="18"/>
    <x v="0"/>
    <s v="Brazil"/>
    <x v="79"/>
    <n v="2609.6793877442701"/>
  </r>
  <r>
    <s v="INCREMENTAL"/>
    <s v="Media"/>
    <m/>
    <m/>
    <m/>
    <m/>
    <x v="18"/>
    <x v="1"/>
    <s v="Brazil"/>
    <x v="79"/>
    <n v="1215.17347214765"/>
  </r>
  <r>
    <s v="INCREMENTAL"/>
    <s v="Media"/>
    <m/>
    <m/>
    <m/>
    <m/>
    <x v="18"/>
    <x v="2"/>
    <s v="Brazil"/>
    <x v="79"/>
    <n v="928.51962620613801"/>
  </r>
  <r>
    <s v="INCREMENTAL"/>
    <s v="Media"/>
    <m/>
    <m/>
    <m/>
    <m/>
    <x v="18"/>
    <x v="3"/>
    <s v="Brazil"/>
    <x v="79"/>
    <n v="1416.66074971592"/>
  </r>
  <r>
    <s v="INCREMENTAL"/>
    <s v="Media"/>
    <m/>
    <m/>
    <m/>
    <m/>
    <x v="19"/>
    <x v="0"/>
    <s v="Brazil"/>
    <x v="79"/>
    <n v="0"/>
  </r>
  <r>
    <s v="INCREMENTAL"/>
    <s v="Media"/>
    <m/>
    <m/>
    <m/>
    <m/>
    <x v="19"/>
    <x v="1"/>
    <s v="Brazil"/>
    <x v="79"/>
    <n v="0"/>
  </r>
  <r>
    <s v="INCREMENTAL"/>
    <s v="Media"/>
    <m/>
    <m/>
    <m/>
    <m/>
    <x v="19"/>
    <x v="2"/>
    <s v="Brazil"/>
    <x v="79"/>
    <n v="0"/>
  </r>
  <r>
    <s v="INCREMENTAL"/>
    <s v="Media"/>
    <m/>
    <m/>
    <m/>
    <m/>
    <x v="19"/>
    <x v="3"/>
    <s v="Brazil"/>
    <x v="79"/>
    <n v="0"/>
  </r>
  <r>
    <s v="INCREMENTAL"/>
    <s v="Media"/>
    <m/>
    <m/>
    <m/>
    <m/>
    <x v="20"/>
    <x v="0"/>
    <s v="Brazil"/>
    <x v="79"/>
    <n v="14.7059495910349"/>
  </r>
  <r>
    <s v="INCREMENTAL"/>
    <s v="Media"/>
    <m/>
    <m/>
    <m/>
    <m/>
    <x v="20"/>
    <x v="1"/>
    <s v="Brazil"/>
    <x v="79"/>
    <n v="16.7751764637555"/>
  </r>
  <r>
    <s v="INCREMENTAL"/>
    <s v="Media"/>
    <m/>
    <m/>
    <m/>
    <m/>
    <x v="20"/>
    <x v="2"/>
    <s v="Brazil"/>
    <x v="79"/>
    <n v="15.7153303625837"/>
  </r>
  <r>
    <s v="INCREMENTAL"/>
    <s v="Media"/>
    <m/>
    <m/>
    <m/>
    <m/>
    <x v="20"/>
    <x v="3"/>
    <s v="Brazil"/>
    <x v="79"/>
    <n v="15.479316790630101"/>
  </r>
  <r>
    <s v="INCREMENTAL"/>
    <s v="Media"/>
    <m/>
    <m/>
    <m/>
    <m/>
    <x v="21"/>
    <x v="0"/>
    <s v="Brazil"/>
    <x v="79"/>
    <n v="0"/>
  </r>
  <r>
    <s v="INCREMENTAL"/>
    <s v="Media"/>
    <m/>
    <m/>
    <m/>
    <m/>
    <x v="21"/>
    <x v="1"/>
    <s v="Brazil"/>
    <x v="79"/>
    <n v="0"/>
  </r>
  <r>
    <s v="INCREMENTAL"/>
    <s v="Media"/>
    <m/>
    <m/>
    <m/>
    <m/>
    <x v="21"/>
    <x v="2"/>
    <s v="Brazil"/>
    <x v="79"/>
    <n v="0"/>
  </r>
  <r>
    <s v="INCREMENTAL"/>
    <s v="Media"/>
    <m/>
    <m/>
    <m/>
    <m/>
    <x v="21"/>
    <x v="3"/>
    <s v="Brazil"/>
    <x v="79"/>
    <n v="0"/>
  </r>
  <r>
    <s v="INCREMENTAL"/>
    <s v="Media"/>
    <m/>
    <m/>
    <m/>
    <m/>
    <x v="22"/>
    <x v="0"/>
    <s v="Brazil"/>
    <x v="79"/>
    <n v="1481.59834235825"/>
  </r>
  <r>
    <s v="INCREMENTAL"/>
    <s v="Media"/>
    <m/>
    <m/>
    <m/>
    <m/>
    <x v="22"/>
    <x v="1"/>
    <s v="Brazil"/>
    <x v="79"/>
    <n v="561.86384250018705"/>
  </r>
  <r>
    <s v="INCREMENTAL"/>
    <s v="Media"/>
    <m/>
    <m/>
    <m/>
    <m/>
    <x v="22"/>
    <x v="2"/>
    <s v="Brazil"/>
    <x v="79"/>
    <n v="533.532163980262"/>
  </r>
  <r>
    <s v="INCREMENTAL"/>
    <s v="Media"/>
    <m/>
    <m/>
    <m/>
    <m/>
    <x v="22"/>
    <x v="3"/>
    <s v="Brazil"/>
    <x v="79"/>
    <n v="803.11684170828698"/>
  </r>
  <r>
    <s v="INCREMENTAL"/>
    <s v="Media"/>
    <m/>
    <m/>
    <m/>
    <m/>
    <x v="23"/>
    <x v="0"/>
    <s v="Brazil"/>
    <x v="79"/>
    <n v="0"/>
  </r>
  <r>
    <s v="INCREMENTAL"/>
    <s v="Media"/>
    <m/>
    <m/>
    <m/>
    <m/>
    <x v="23"/>
    <x v="1"/>
    <s v="Brazil"/>
    <x v="79"/>
    <n v="0.15233446798927899"/>
  </r>
  <r>
    <s v="INCREMENTAL"/>
    <s v="Media"/>
    <m/>
    <m/>
    <m/>
    <m/>
    <x v="23"/>
    <x v="2"/>
    <s v="Brazil"/>
    <x v="79"/>
    <n v="0"/>
  </r>
  <r>
    <s v="INCREMENTAL"/>
    <s v="Media"/>
    <m/>
    <m/>
    <m/>
    <m/>
    <x v="23"/>
    <x v="3"/>
    <s v="Brazil"/>
    <x v="79"/>
    <n v="0"/>
  </r>
  <r>
    <s v="INCREMENTAL"/>
    <s v="Media"/>
    <m/>
    <m/>
    <m/>
    <m/>
    <x v="24"/>
    <x v="0"/>
    <s v="Brazil"/>
    <x v="79"/>
    <n v="0"/>
  </r>
  <r>
    <s v="INCREMENTAL"/>
    <s v="Media"/>
    <m/>
    <m/>
    <m/>
    <m/>
    <x v="24"/>
    <x v="1"/>
    <s v="Brazil"/>
    <x v="79"/>
    <n v="3.9249734976799"/>
  </r>
  <r>
    <s v="INCREMENTAL"/>
    <s v="Media"/>
    <m/>
    <m/>
    <m/>
    <m/>
    <x v="24"/>
    <x v="2"/>
    <s v="Brazil"/>
    <x v="79"/>
    <n v="0"/>
  </r>
  <r>
    <s v="INCREMENTAL"/>
    <s v="Media"/>
    <m/>
    <m/>
    <m/>
    <m/>
    <x v="24"/>
    <x v="3"/>
    <s v="Brazil"/>
    <x v="79"/>
    <n v="0"/>
  </r>
  <r>
    <s v="BASE"/>
    <s v="BaseLine"/>
    <m/>
    <m/>
    <m/>
    <m/>
    <x v="25"/>
    <x v="0"/>
    <s v="Brazil"/>
    <x v="79"/>
    <n v="0"/>
  </r>
  <r>
    <s v="BASE"/>
    <s v="BaseLine"/>
    <m/>
    <m/>
    <m/>
    <m/>
    <x v="25"/>
    <x v="1"/>
    <s v="Brazil"/>
    <x v="79"/>
    <n v="0"/>
  </r>
  <r>
    <s v="BASE"/>
    <s v="BaseLine"/>
    <m/>
    <m/>
    <m/>
    <m/>
    <x v="25"/>
    <x v="2"/>
    <s v="Brazil"/>
    <x v="79"/>
    <n v="0"/>
  </r>
  <r>
    <s v="BASE"/>
    <s v="BaseLine"/>
    <m/>
    <m/>
    <m/>
    <m/>
    <x v="25"/>
    <x v="3"/>
    <s v="Brazil"/>
    <x v="79"/>
    <n v="0"/>
  </r>
  <r>
    <s v="BASE"/>
    <s v="BaseLine"/>
    <m/>
    <m/>
    <m/>
    <m/>
    <x v="26"/>
    <x v="0"/>
    <s v="Brazil"/>
    <x v="79"/>
    <n v="0"/>
  </r>
  <r>
    <s v="BASE"/>
    <s v="BaseLine"/>
    <m/>
    <m/>
    <m/>
    <m/>
    <x v="26"/>
    <x v="1"/>
    <s v="Brazil"/>
    <x v="79"/>
    <n v="3207.1082589020998"/>
  </r>
  <r>
    <s v="BASE"/>
    <s v="BaseLine"/>
    <m/>
    <m/>
    <m/>
    <m/>
    <x v="26"/>
    <x v="2"/>
    <s v="Brazil"/>
    <x v="79"/>
    <n v="0"/>
  </r>
  <r>
    <s v="BASE"/>
    <s v="BaseLine"/>
    <m/>
    <m/>
    <m/>
    <m/>
    <x v="26"/>
    <x v="3"/>
    <s v="Brazil"/>
    <x v="79"/>
    <n v="0"/>
  </r>
  <r>
    <s v="INCREMENTAL"/>
    <s v="Media"/>
    <m/>
    <m/>
    <m/>
    <m/>
    <x v="27"/>
    <x v="0"/>
    <s v="Brazil"/>
    <x v="79"/>
    <n v="0"/>
  </r>
  <r>
    <s v="INCREMENTAL"/>
    <s v="Media"/>
    <m/>
    <m/>
    <m/>
    <m/>
    <x v="27"/>
    <x v="1"/>
    <s v="Brazil"/>
    <x v="79"/>
    <n v="0"/>
  </r>
  <r>
    <s v="INCREMENTAL"/>
    <s v="Media"/>
    <m/>
    <m/>
    <m/>
    <m/>
    <x v="27"/>
    <x v="2"/>
    <s v="Brazil"/>
    <x v="79"/>
    <n v="0"/>
  </r>
  <r>
    <s v="INCREMENTAL"/>
    <s v="Media"/>
    <m/>
    <m/>
    <m/>
    <m/>
    <x v="27"/>
    <x v="3"/>
    <s v="Brazil"/>
    <x v="79"/>
    <n v="0"/>
  </r>
  <r>
    <s v="INCREMENTAL"/>
    <s v="Media"/>
    <m/>
    <m/>
    <m/>
    <m/>
    <x v="28"/>
    <x v="0"/>
    <s v="Brazil"/>
    <x v="79"/>
    <n v="0"/>
  </r>
  <r>
    <s v="INCREMENTAL"/>
    <s v="Media"/>
    <m/>
    <m/>
    <m/>
    <m/>
    <x v="28"/>
    <x v="1"/>
    <s v="Brazil"/>
    <x v="79"/>
    <n v="0"/>
  </r>
  <r>
    <s v="INCREMENTAL"/>
    <s v="Media"/>
    <m/>
    <m/>
    <m/>
    <m/>
    <x v="28"/>
    <x v="2"/>
    <s v="Brazil"/>
    <x v="79"/>
    <n v="0"/>
  </r>
  <r>
    <s v="INCREMENTAL"/>
    <s v="Media"/>
    <m/>
    <m/>
    <m/>
    <m/>
    <x v="28"/>
    <x v="3"/>
    <s v="Brazil"/>
    <x v="79"/>
    <n v="0"/>
  </r>
  <r>
    <s v="BASE"/>
    <s v="BaseLine"/>
    <m/>
    <m/>
    <m/>
    <m/>
    <x v="29"/>
    <x v="0"/>
    <s v="Brazil"/>
    <x v="79"/>
    <n v="0"/>
  </r>
  <r>
    <s v="BASE"/>
    <s v="BaseLine"/>
    <m/>
    <m/>
    <m/>
    <m/>
    <x v="29"/>
    <x v="1"/>
    <s v="Brazil"/>
    <x v="79"/>
    <n v="1451.9317830723501"/>
  </r>
  <r>
    <s v="BASE"/>
    <s v="BaseLine"/>
    <m/>
    <m/>
    <m/>
    <m/>
    <x v="29"/>
    <x v="2"/>
    <s v="Brazil"/>
    <x v="79"/>
    <n v="0"/>
  </r>
  <r>
    <s v="BASE"/>
    <s v="BaseLine"/>
    <m/>
    <m/>
    <m/>
    <m/>
    <x v="29"/>
    <x v="3"/>
    <s v="Brazil"/>
    <x v="79"/>
    <n v="0"/>
  </r>
  <r>
    <s v="BASE"/>
    <s v="BaseLine"/>
    <m/>
    <m/>
    <m/>
    <m/>
    <x v="30"/>
    <x v="0"/>
    <s v="Brazil"/>
    <x v="79"/>
    <n v="0"/>
  </r>
  <r>
    <s v="BASE"/>
    <s v="BaseLine"/>
    <m/>
    <m/>
    <m/>
    <m/>
    <x v="30"/>
    <x v="1"/>
    <s v="Brazil"/>
    <x v="79"/>
    <n v="953.47035170531603"/>
  </r>
  <r>
    <s v="BASE"/>
    <s v="BaseLine"/>
    <m/>
    <m/>
    <m/>
    <m/>
    <x v="30"/>
    <x v="2"/>
    <s v="Brazil"/>
    <x v="79"/>
    <n v="0"/>
  </r>
  <r>
    <s v="BASE"/>
    <s v="BaseLine"/>
    <m/>
    <m/>
    <m/>
    <m/>
    <x v="30"/>
    <x v="3"/>
    <s v="Brazil"/>
    <x v="79"/>
    <n v="0"/>
  </r>
  <r>
    <s v="INCREMENTAL"/>
    <s v="Media"/>
    <m/>
    <m/>
    <m/>
    <m/>
    <x v="31"/>
    <x v="0"/>
    <s v="Brazil"/>
    <x v="79"/>
    <n v="0"/>
  </r>
  <r>
    <s v="INCREMENTAL"/>
    <s v="Media"/>
    <m/>
    <m/>
    <m/>
    <m/>
    <x v="31"/>
    <x v="1"/>
    <s v="Brazil"/>
    <x v="79"/>
    <n v="17.789045687361899"/>
  </r>
  <r>
    <s v="INCREMENTAL"/>
    <s v="Media"/>
    <m/>
    <m/>
    <m/>
    <m/>
    <x v="31"/>
    <x v="2"/>
    <s v="Brazil"/>
    <x v="79"/>
    <n v="0"/>
  </r>
  <r>
    <s v="INCREMENTAL"/>
    <s v="Media"/>
    <m/>
    <m/>
    <m/>
    <m/>
    <x v="31"/>
    <x v="3"/>
    <s v="Brazil"/>
    <x v="79"/>
    <n v="0"/>
  </r>
  <r>
    <m/>
    <m/>
    <m/>
    <m/>
    <m/>
    <m/>
    <x v="32"/>
    <x v="0"/>
    <s v="Brazil"/>
    <x v="79"/>
    <n v="1288.8368238743701"/>
  </r>
  <r>
    <m/>
    <m/>
    <m/>
    <m/>
    <m/>
    <m/>
    <x v="32"/>
    <x v="1"/>
    <s v="Brazil"/>
    <x v="79"/>
    <n v="943.82215052234096"/>
  </r>
  <r>
    <m/>
    <m/>
    <m/>
    <m/>
    <m/>
    <m/>
    <x v="32"/>
    <x v="2"/>
    <s v="Brazil"/>
    <x v="79"/>
    <n v="1761.1350863528301"/>
  </r>
  <r>
    <m/>
    <m/>
    <m/>
    <m/>
    <m/>
    <m/>
    <x v="32"/>
    <x v="3"/>
    <s v="Brazil"/>
    <x v="79"/>
    <n v="932.29799996955103"/>
  </r>
  <r>
    <s v="BASE"/>
    <s v="BaseLine"/>
    <m/>
    <m/>
    <m/>
    <m/>
    <x v="33"/>
    <x v="0"/>
    <s v="Brazil"/>
    <x v="79"/>
    <n v="-117.9819580849"/>
  </r>
  <r>
    <s v="BASE"/>
    <s v="BaseLine"/>
    <m/>
    <m/>
    <m/>
    <m/>
    <x v="33"/>
    <x v="1"/>
    <s v="Brazil"/>
    <x v="79"/>
    <n v="-321.16203004920698"/>
  </r>
  <r>
    <s v="BASE"/>
    <s v="BaseLine"/>
    <m/>
    <m/>
    <m/>
    <m/>
    <x v="33"/>
    <x v="2"/>
    <s v="Brazil"/>
    <x v="79"/>
    <n v="-160.337484851526"/>
  </r>
  <r>
    <s v="BASE"/>
    <s v="BaseLine"/>
    <m/>
    <m/>
    <m/>
    <m/>
    <x v="33"/>
    <x v="3"/>
    <s v="Brazil"/>
    <x v="79"/>
    <n v="-100.14487005361801"/>
  </r>
  <r>
    <s v="BASE"/>
    <s v="BaseLine"/>
    <m/>
    <m/>
    <m/>
    <m/>
    <x v="34"/>
    <x v="0"/>
    <s v="Brazil"/>
    <x v="79"/>
    <n v="0"/>
  </r>
  <r>
    <s v="BASE"/>
    <s v="BaseLine"/>
    <m/>
    <m/>
    <m/>
    <m/>
    <x v="34"/>
    <x v="1"/>
    <s v="Brazil"/>
    <x v="79"/>
    <n v="0"/>
  </r>
  <r>
    <s v="BASE"/>
    <s v="BaseLine"/>
    <m/>
    <m/>
    <m/>
    <m/>
    <x v="34"/>
    <x v="2"/>
    <s v="Brazil"/>
    <x v="79"/>
    <n v="0"/>
  </r>
  <r>
    <s v="BASE"/>
    <s v="BaseLine"/>
    <m/>
    <m/>
    <m/>
    <m/>
    <x v="34"/>
    <x v="3"/>
    <s v="Brazil"/>
    <x v="79"/>
    <n v="0"/>
  </r>
  <r>
    <s v="BASE"/>
    <s v="BaseLine"/>
    <s v="NY"/>
    <m/>
    <m/>
    <m/>
    <x v="35"/>
    <x v="0"/>
    <s v="Brazil"/>
    <x v="79"/>
    <n v="0"/>
  </r>
  <r>
    <s v="BASE"/>
    <s v="BaseLine"/>
    <s v="NY"/>
    <m/>
    <m/>
    <m/>
    <x v="35"/>
    <x v="1"/>
    <s v="Brazil"/>
    <x v="79"/>
    <n v="0"/>
  </r>
  <r>
    <s v="BASE"/>
    <s v="BaseLine"/>
    <s v="NY"/>
    <m/>
    <m/>
    <m/>
    <x v="35"/>
    <x v="2"/>
    <s v="Brazil"/>
    <x v="79"/>
    <n v="0"/>
  </r>
  <r>
    <s v="BASE"/>
    <s v="BaseLine"/>
    <s v="NY"/>
    <m/>
    <m/>
    <m/>
    <x v="35"/>
    <x v="3"/>
    <s v="Brazil"/>
    <x v="79"/>
    <n v="0"/>
  </r>
  <r>
    <s v="BASE"/>
    <s v="BaseLine"/>
    <s v="PL_Dummy"/>
    <m/>
    <m/>
    <m/>
    <x v="36"/>
    <x v="0"/>
    <s v="Brazil"/>
    <x v="79"/>
    <n v="0"/>
  </r>
  <r>
    <s v="BASE"/>
    <s v="BaseLine"/>
    <s v="PL_Dummy"/>
    <m/>
    <m/>
    <m/>
    <x v="36"/>
    <x v="1"/>
    <s v="Brazil"/>
    <x v="79"/>
    <n v="0"/>
  </r>
  <r>
    <s v="BASE"/>
    <s v="BaseLine"/>
    <s v="PL_Dummy"/>
    <m/>
    <m/>
    <m/>
    <x v="36"/>
    <x v="2"/>
    <s v="Brazil"/>
    <x v="79"/>
    <n v="0"/>
  </r>
  <r>
    <s v="BASE"/>
    <s v="BaseLine"/>
    <s v="PL_Dummy"/>
    <m/>
    <m/>
    <m/>
    <x v="36"/>
    <x v="3"/>
    <s v="Brazil"/>
    <x v="79"/>
    <n v="0"/>
  </r>
  <r>
    <s v="BASE"/>
    <s v="BaseLine"/>
    <s v="PL_Dummy"/>
    <m/>
    <m/>
    <m/>
    <x v="37"/>
    <x v="0"/>
    <s v="Brazil"/>
    <x v="79"/>
    <n v="0"/>
  </r>
  <r>
    <s v="BASE"/>
    <s v="BaseLine"/>
    <s v="PL_Dummy"/>
    <m/>
    <m/>
    <m/>
    <x v="37"/>
    <x v="1"/>
    <s v="Brazil"/>
    <x v="79"/>
    <n v="0"/>
  </r>
  <r>
    <s v="BASE"/>
    <s v="BaseLine"/>
    <s v="PL_Dummy"/>
    <m/>
    <m/>
    <m/>
    <x v="37"/>
    <x v="2"/>
    <s v="Brazil"/>
    <x v="79"/>
    <n v="0"/>
  </r>
  <r>
    <s v="BASE"/>
    <s v="BaseLine"/>
    <s v="PL_Dummy"/>
    <m/>
    <m/>
    <m/>
    <x v="37"/>
    <x v="3"/>
    <s v="Brazil"/>
    <x v="79"/>
    <n v="0"/>
  </r>
  <r>
    <s v="BASE"/>
    <s v="BaseLine"/>
    <m/>
    <m/>
    <m/>
    <m/>
    <x v="38"/>
    <x v="0"/>
    <s v="Brazil"/>
    <x v="79"/>
    <n v="0"/>
  </r>
  <r>
    <s v="BASE"/>
    <s v="BaseLine"/>
    <m/>
    <m/>
    <m/>
    <m/>
    <x v="38"/>
    <x v="1"/>
    <s v="Brazil"/>
    <x v="79"/>
    <n v="0"/>
  </r>
  <r>
    <s v="BASE"/>
    <s v="BaseLine"/>
    <m/>
    <m/>
    <m/>
    <m/>
    <x v="38"/>
    <x v="2"/>
    <s v="Brazil"/>
    <x v="79"/>
    <n v="0"/>
  </r>
  <r>
    <s v="BASE"/>
    <s v="BaseLine"/>
    <m/>
    <m/>
    <m/>
    <m/>
    <x v="38"/>
    <x v="3"/>
    <s v="Brazil"/>
    <x v="79"/>
    <n v="0"/>
  </r>
  <r>
    <s v="BASE"/>
    <s v="BaseLine"/>
    <m/>
    <m/>
    <m/>
    <m/>
    <x v="39"/>
    <x v="0"/>
    <s v="Brazil"/>
    <x v="79"/>
    <n v="0"/>
  </r>
  <r>
    <s v="BASE"/>
    <s v="BaseLine"/>
    <m/>
    <m/>
    <m/>
    <m/>
    <x v="39"/>
    <x v="1"/>
    <s v="Brazil"/>
    <x v="79"/>
    <n v="0"/>
  </r>
  <r>
    <s v="BASE"/>
    <s v="BaseLine"/>
    <m/>
    <m/>
    <m/>
    <m/>
    <x v="39"/>
    <x v="2"/>
    <s v="Brazil"/>
    <x v="79"/>
    <n v="0"/>
  </r>
  <r>
    <s v="BASE"/>
    <s v="BaseLine"/>
    <m/>
    <m/>
    <m/>
    <m/>
    <x v="39"/>
    <x v="3"/>
    <s v="Brazil"/>
    <x v="79"/>
    <n v="0"/>
  </r>
  <r>
    <s v="BASE"/>
    <s v="BaseLine"/>
    <s v="PL_Dummy"/>
    <m/>
    <m/>
    <m/>
    <x v="40"/>
    <x v="0"/>
    <s v="Brazil"/>
    <x v="79"/>
    <n v="0"/>
  </r>
  <r>
    <s v="BASE"/>
    <s v="BaseLine"/>
    <s v="PL_Dummy"/>
    <m/>
    <m/>
    <m/>
    <x v="40"/>
    <x v="1"/>
    <s v="Brazil"/>
    <x v="79"/>
    <n v="0"/>
  </r>
  <r>
    <s v="BASE"/>
    <s v="BaseLine"/>
    <s v="PL_Dummy"/>
    <m/>
    <m/>
    <m/>
    <x v="40"/>
    <x v="2"/>
    <s v="Brazil"/>
    <x v="79"/>
    <n v="0"/>
  </r>
  <r>
    <s v="BASE"/>
    <s v="BaseLine"/>
    <s v="PL_Dummy"/>
    <m/>
    <m/>
    <m/>
    <x v="40"/>
    <x v="3"/>
    <s v="Brazil"/>
    <x v="79"/>
    <n v="0"/>
  </r>
  <r>
    <s v="BASE"/>
    <s v="BaseLine"/>
    <m/>
    <m/>
    <m/>
    <m/>
    <x v="41"/>
    <x v="0"/>
    <s v="Brazil"/>
    <x v="79"/>
    <n v="0"/>
  </r>
  <r>
    <s v="BASE"/>
    <s v="BaseLine"/>
    <m/>
    <m/>
    <m/>
    <m/>
    <x v="41"/>
    <x v="1"/>
    <s v="Brazil"/>
    <x v="79"/>
    <n v="0"/>
  </r>
  <r>
    <s v="BASE"/>
    <s v="BaseLine"/>
    <m/>
    <m/>
    <m/>
    <m/>
    <x v="41"/>
    <x v="2"/>
    <s v="Brazil"/>
    <x v="79"/>
    <n v="3809.0559308039801"/>
  </r>
  <r>
    <s v="BASE"/>
    <s v="BaseLine"/>
    <m/>
    <m/>
    <m/>
    <m/>
    <x v="41"/>
    <x v="3"/>
    <s v="Brazil"/>
    <x v="79"/>
    <n v="0"/>
  </r>
  <r>
    <s v="BASE"/>
    <s v="BaseLine"/>
    <m/>
    <m/>
    <m/>
    <m/>
    <x v="42"/>
    <x v="0"/>
    <s v="Brazil"/>
    <x v="79"/>
    <n v="0"/>
  </r>
  <r>
    <s v="BASE"/>
    <s v="BaseLine"/>
    <m/>
    <m/>
    <m/>
    <m/>
    <x v="42"/>
    <x v="1"/>
    <s v="Brazil"/>
    <x v="79"/>
    <n v="0"/>
  </r>
  <r>
    <s v="BASE"/>
    <s v="BaseLine"/>
    <m/>
    <m/>
    <m/>
    <m/>
    <x v="42"/>
    <x v="2"/>
    <s v="Brazil"/>
    <x v="79"/>
    <n v="0"/>
  </r>
  <r>
    <s v="BASE"/>
    <s v="BaseLine"/>
    <m/>
    <m/>
    <m/>
    <m/>
    <x v="42"/>
    <x v="3"/>
    <s v="Brazil"/>
    <x v="79"/>
    <n v="0"/>
  </r>
  <r>
    <s v="BASE"/>
    <s v="BaseLine"/>
    <m/>
    <m/>
    <m/>
    <m/>
    <x v="43"/>
    <x v="0"/>
    <s v="Brazil"/>
    <x v="79"/>
    <n v="0"/>
  </r>
  <r>
    <s v="BASE"/>
    <s v="BaseLine"/>
    <m/>
    <m/>
    <m/>
    <m/>
    <x v="43"/>
    <x v="1"/>
    <s v="Brazil"/>
    <x v="79"/>
    <n v="0"/>
  </r>
  <r>
    <s v="BASE"/>
    <s v="BaseLine"/>
    <m/>
    <m/>
    <m/>
    <m/>
    <x v="43"/>
    <x v="2"/>
    <s v="Brazil"/>
    <x v="79"/>
    <n v="4320.4648465063801"/>
  </r>
  <r>
    <s v="BASE"/>
    <s v="BaseLine"/>
    <m/>
    <m/>
    <m/>
    <m/>
    <x v="43"/>
    <x v="3"/>
    <s v="Brazil"/>
    <x v="79"/>
    <n v="0"/>
  </r>
  <r>
    <s v="INCREMENTAL"/>
    <s v="Media"/>
    <m/>
    <m/>
    <m/>
    <m/>
    <x v="44"/>
    <x v="0"/>
    <s v="Brazil"/>
    <x v="79"/>
    <n v="0"/>
  </r>
  <r>
    <s v="INCREMENTAL"/>
    <s v="Media"/>
    <m/>
    <m/>
    <m/>
    <m/>
    <x v="44"/>
    <x v="1"/>
    <s v="Brazil"/>
    <x v="79"/>
    <n v="0"/>
  </r>
  <r>
    <s v="INCREMENTAL"/>
    <s v="Media"/>
    <m/>
    <m/>
    <m/>
    <m/>
    <x v="44"/>
    <x v="2"/>
    <s v="Brazil"/>
    <x v="79"/>
    <n v="0"/>
  </r>
  <r>
    <s v="INCREMENTAL"/>
    <s v="Media"/>
    <m/>
    <m/>
    <m/>
    <m/>
    <x v="44"/>
    <x v="3"/>
    <s v="Brazil"/>
    <x v="79"/>
    <n v="0"/>
  </r>
  <r>
    <s v="INCREMENTAL"/>
    <s v="Media"/>
    <m/>
    <m/>
    <m/>
    <m/>
    <x v="45"/>
    <x v="0"/>
    <s v="Brazil"/>
    <x v="79"/>
    <n v="0"/>
  </r>
  <r>
    <s v="INCREMENTAL"/>
    <s v="Media"/>
    <m/>
    <m/>
    <m/>
    <m/>
    <x v="45"/>
    <x v="1"/>
    <s v="Brazil"/>
    <x v="79"/>
    <n v="0"/>
  </r>
  <r>
    <s v="INCREMENTAL"/>
    <s v="Media"/>
    <m/>
    <m/>
    <m/>
    <m/>
    <x v="45"/>
    <x v="2"/>
    <s v="Brazil"/>
    <x v="79"/>
    <n v="0"/>
  </r>
  <r>
    <s v="INCREMENTAL"/>
    <s v="Media"/>
    <m/>
    <m/>
    <m/>
    <m/>
    <x v="45"/>
    <x v="3"/>
    <s v="Brazil"/>
    <x v="79"/>
    <n v="0"/>
  </r>
  <r>
    <s v="BASE"/>
    <s v="BaseLine"/>
    <m/>
    <m/>
    <m/>
    <m/>
    <x v="46"/>
    <x v="0"/>
    <s v="Brazil"/>
    <x v="79"/>
    <n v="0"/>
  </r>
  <r>
    <s v="BASE"/>
    <s v="BaseLine"/>
    <m/>
    <m/>
    <m/>
    <m/>
    <x v="46"/>
    <x v="1"/>
    <s v="Brazil"/>
    <x v="79"/>
    <n v="0"/>
  </r>
  <r>
    <s v="BASE"/>
    <s v="BaseLine"/>
    <m/>
    <m/>
    <m/>
    <m/>
    <x v="46"/>
    <x v="2"/>
    <s v="Brazil"/>
    <x v="79"/>
    <n v="0"/>
  </r>
  <r>
    <s v="BASE"/>
    <s v="BaseLine"/>
    <m/>
    <m/>
    <m/>
    <m/>
    <x v="46"/>
    <x v="3"/>
    <s v="Brazil"/>
    <x v="79"/>
    <n v="0"/>
  </r>
  <r>
    <s v="INCREMENTAL"/>
    <s v="Media"/>
    <m/>
    <m/>
    <m/>
    <m/>
    <x v="47"/>
    <x v="0"/>
    <s v="Brazil"/>
    <x v="79"/>
    <n v="0"/>
  </r>
  <r>
    <s v="INCREMENTAL"/>
    <s v="Media"/>
    <m/>
    <m/>
    <m/>
    <m/>
    <x v="47"/>
    <x v="1"/>
    <s v="Brazil"/>
    <x v="79"/>
    <n v="0"/>
  </r>
  <r>
    <s v="INCREMENTAL"/>
    <s v="Media"/>
    <m/>
    <m/>
    <m/>
    <m/>
    <x v="47"/>
    <x v="2"/>
    <s v="Brazil"/>
    <x v="79"/>
    <n v="0"/>
  </r>
  <r>
    <s v="INCREMENTAL"/>
    <s v="Media"/>
    <m/>
    <m/>
    <m/>
    <m/>
    <x v="47"/>
    <x v="3"/>
    <s v="Brazil"/>
    <x v="79"/>
    <n v="0.84114222239590797"/>
  </r>
  <r>
    <s v="INCREMENTAL"/>
    <s v="Media"/>
    <m/>
    <m/>
    <m/>
    <m/>
    <x v="48"/>
    <x v="0"/>
    <s v="Brazil"/>
    <x v="79"/>
    <n v="0"/>
  </r>
  <r>
    <s v="INCREMENTAL"/>
    <s v="Media"/>
    <m/>
    <m/>
    <m/>
    <m/>
    <x v="48"/>
    <x v="1"/>
    <s v="Brazil"/>
    <x v="79"/>
    <n v="0"/>
  </r>
  <r>
    <s v="INCREMENTAL"/>
    <s v="Media"/>
    <m/>
    <m/>
    <m/>
    <m/>
    <x v="48"/>
    <x v="2"/>
    <s v="Brazil"/>
    <x v="79"/>
    <n v="0"/>
  </r>
  <r>
    <s v="INCREMENTAL"/>
    <s v="Media"/>
    <m/>
    <m/>
    <m/>
    <m/>
    <x v="48"/>
    <x v="3"/>
    <s v="Brazil"/>
    <x v="79"/>
    <n v="0.21207909663382199"/>
  </r>
  <r>
    <s v="INCREMENTAL"/>
    <s v="Media"/>
    <m/>
    <m/>
    <m/>
    <m/>
    <x v="49"/>
    <x v="0"/>
    <s v="Brazil"/>
    <x v="79"/>
    <n v="0"/>
  </r>
  <r>
    <s v="INCREMENTAL"/>
    <s v="Media"/>
    <m/>
    <m/>
    <m/>
    <m/>
    <x v="49"/>
    <x v="1"/>
    <s v="Brazil"/>
    <x v="79"/>
    <n v="0"/>
  </r>
  <r>
    <s v="INCREMENTAL"/>
    <s v="Media"/>
    <m/>
    <m/>
    <m/>
    <m/>
    <x v="49"/>
    <x v="2"/>
    <s v="Brazil"/>
    <x v="79"/>
    <n v="0"/>
  </r>
  <r>
    <s v="INCREMENTAL"/>
    <s v="Media"/>
    <m/>
    <m/>
    <m/>
    <m/>
    <x v="49"/>
    <x v="3"/>
    <s v="Brazil"/>
    <x v="79"/>
    <n v="19.553592502181299"/>
  </r>
  <r>
    <s v="BASE"/>
    <s v="BaseLine"/>
    <m/>
    <m/>
    <m/>
    <m/>
    <x v="50"/>
    <x v="0"/>
    <s v="Brazil"/>
    <x v="79"/>
    <n v="0"/>
  </r>
  <r>
    <s v="BASE"/>
    <s v="BaseLine"/>
    <m/>
    <m/>
    <m/>
    <m/>
    <x v="50"/>
    <x v="1"/>
    <s v="Brazil"/>
    <x v="79"/>
    <n v="0"/>
  </r>
  <r>
    <s v="BASE"/>
    <s v="BaseLine"/>
    <m/>
    <m/>
    <m/>
    <m/>
    <x v="50"/>
    <x v="2"/>
    <s v="Brazil"/>
    <x v="79"/>
    <n v="0"/>
  </r>
  <r>
    <s v="BASE"/>
    <s v="BaseLine"/>
    <m/>
    <m/>
    <m/>
    <m/>
    <x v="50"/>
    <x v="3"/>
    <s v="Brazil"/>
    <x v="79"/>
    <n v="414.858947027407"/>
  </r>
  <r>
    <s v="BASE"/>
    <s v="BaseLine"/>
    <m/>
    <m/>
    <m/>
    <m/>
    <x v="51"/>
    <x v="0"/>
    <s v="Brazil"/>
    <x v="79"/>
    <n v="0"/>
  </r>
  <r>
    <s v="BASE"/>
    <s v="BaseLine"/>
    <m/>
    <m/>
    <m/>
    <m/>
    <x v="51"/>
    <x v="1"/>
    <s v="Brazil"/>
    <x v="79"/>
    <n v="0"/>
  </r>
  <r>
    <s v="BASE"/>
    <s v="BaseLine"/>
    <m/>
    <m/>
    <m/>
    <m/>
    <x v="51"/>
    <x v="2"/>
    <s v="Brazil"/>
    <x v="79"/>
    <n v="0"/>
  </r>
  <r>
    <s v="BASE"/>
    <s v="BaseLine"/>
    <m/>
    <m/>
    <m/>
    <m/>
    <x v="51"/>
    <x v="3"/>
    <s v="Brazil"/>
    <x v="79"/>
    <n v="8645.3913627244001"/>
  </r>
  <r>
    <s v="INCREMENTAL"/>
    <s v="Media"/>
    <m/>
    <m/>
    <m/>
    <m/>
    <x v="52"/>
    <x v="0"/>
    <s v="Brazil"/>
    <x v="79"/>
    <n v="0"/>
  </r>
  <r>
    <s v="INCREMENTAL"/>
    <s v="Media"/>
    <m/>
    <m/>
    <m/>
    <m/>
    <x v="52"/>
    <x v="1"/>
    <s v="Brazil"/>
    <x v="79"/>
    <n v="0"/>
  </r>
  <r>
    <s v="INCREMENTAL"/>
    <s v="Media"/>
    <m/>
    <m/>
    <m/>
    <m/>
    <x v="52"/>
    <x v="2"/>
    <s v="Brazil"/>
    <x v="79"/>
    <n v="0"/>
  </r>
  <r>
    <s v="INCREMENTAL"/>
    <s v="Media"/>
    <m/>
    <m/>
    <m/>
    <m/>
    <x v="52"/>
    <x v="3"/>
    <s v="Brazil"/>
    <x v="79"/>
    <n v="11.1674665444169"/>
  </r>
  <r>
    <s v="BASE"/>
    <s v="BaseLine"/>
    <m/>
    <m/>
    <m/>
    <m/>
    <x v="53"/>
    <x v="0"/>
    <s v="Brazil"/>
    <x v="79"/>
    <n v="-227.15446232385401"/>
  </r>
  <r>
    <s v="BASE"/>
    <s v="BaseLine"/>
    <m/>
    <m/>
    <m/>
    <m/>
    <x v="53"/>
    <x v="1"/>
    <s v="Brazil"/>
    <x v="79"/>
    <n v="-166.34643669379199"/>
  </r>
  <r>
    <s v="BASE"/>
    <s v="BaseLine"/>
    <m/>
    <m/>
    <m/>
    <m/>
    <x v="53"/>
    <x v="2"/>
    <s v="Brazil"/>
    <x v="79"/>
    <n v="-310.39592150817202"/>
  </r>
  <r>
    <s v="BASE"/>
    <s v="BaseLine"/>
    <m/>
    <m/>
    <m/>
    <m/>
    <x v="53"/>
    <x v="3"/>
    <s v="Brazil"/>
    <x v="79"/>
    <n v="-164.31533223272601"/>
  </r>
  <r>
    <s v="BASE"/>
    <s v="BaseLine"/>
    <m/>
    <m/>
    <m/>
    <m/>
    <x v="54"/>
    <x v="0"/>
    <s v="Brazil"/>
    <x v="79"/>
    <n v="-526.70675186015706"/>
  </r>
  <r>
    <s v="BASE"/>
    <s v="BaseLine"/>
    <m/>
    <m/>
    <m/>
    <m/>
    <x v="54"/>
    <x v="1"/>
    <s v="Brazil"/>
    <x v="79"/>
    <n v="-2629.00067100971"/>
  </r>
  <r>
    <s v="BASE"/>
    <s v="BaseLine"/>
    <m/>
    <m/>
    <m/>
    <m/>
    <x v="54"/>
    <x v="2"/>
    <s v="Brazil"/>
    <x v="79"/>
    <n v="-2853.3302538810999"/>
  </r>
  <r>
    <s v="BASE"/>
    <s v="BaseLine"/>
    <m/>
    <m/>
    <m/>
    <m/>
    <x v="54"/>
    <x v="3"/>
    <s v="Brazil"/>
    <x v="79"/>
    <n v="-508.635850855412"/>
  </r>
  <r>
    <s v="INCREMENTAL"/>
    <s v="Media"/>
    <m/>
    <m/>
    <m/>
    <m/>
    <x v="0"/>
    <x v="0"/>
    <s v="Brazil"/>
    <x v="80"/>
    <n v="1.58668581932914"/>
  </r>
  <r>
    <s v="INCREMENTAL"/>
    <s v="Media"/>
    <m/>
    <m/>
    <m/>
    <m/>
    <x v="0"/>
    <x v="1"/>
    <s v="Brazil"/>
    <x v="80"/>
    <n v="0"/>
  </r>
  <r>
    <s v="INCREMENTAL"/>
    <s v="Media"/>
    <m/>
    <m/>
    <m/>
    <m/>
    <x v="0"/>
    <x v="2"/>
    <s v="Brazil"/>
    <x v="80"/>
    <n v="0"/>
  </r>
  <r>
    <s v="INCREMENTAL"/>
    <s v="Media"/>
    <m/>
    <m/>
    <m/>
    <m/>
    <x v="0"/>
    <x v="3"/>
    <s v="Brazil"/>
    <x v="80"/>
    <n v="0"/>
  </r>
  <r>
    <s v="INCREMENTAL"/>
    <s v="Media"/>
    <m/>
    <m/>
    <m/>
    <m/>
    <x v="1"/>
    <x v="0"/>
    <s v="Brazil"/>
    <x v="80"/>
    <n v="0.45794050138329201"/>
  </r>
  <r>
    <s v="INCREMENTAL"/>
    <s v="Media"/>
    <m/>
    <m/>
    <m/>
    <m/>
    <x v="1"/>
    <x v="1"/>
    <s v="Brazil"/>
    <x v="80"/>
    <n v="0"/>
  </r>
  <r>
    <s v="INCREMENTAL"/>
    <s v="Media"/>
    <m/>
    <m/>
    <m/>
    <m/>
    <x v="1"/>
    <x v="2"/>
    <s v="Brazil"/>
    <x v="80"/>
    <n v="0"/>
  </r>
  <r>
    <s v="INCREMENTAL"/>
    <s v="Media"/>
    <m/>
    <m/>
    <m/>
    <m/>
    <x v="1"/>
    <x v="3"/>
    <s v="Brazil"/>
    <x v="80"/>
    <n v="0"/>
  </r>
  <r>
    <s v="INCREMENTAL"/>
    <s v="Media"/>
    <m/>
    <m/>
    <m/>
    <m/>
    <x v="2"/>
    <x v="0"/>
    <s v="Brazil"/>
    <x v="80"/>
    <n v="40.337112410895699"/>
  </r>
  <r>
    <s v="INCREMENTAL"/>
    <s v="Media"/>
    <m/>
    <m/>
    <m/>
    <m/>
    <x v="2"/>
    <x v="1"/>
    <s v="Brazil"/>
    <x v="80"/>
    <n v="0"/>
  </r>
  <r>
    <s v="INCREMENTAL"/>
    <s v="Media"/>
    <m/>
    <m/>
    <m/>
    <m/>
    <x v="2"/>
    <x v="2"/>
    <s v="Brazil"/>
    <x v="80"/>
    <n v="0"/>
  </r>
  <r>
    <s v="INCREMENTAL"/>
    <s v="Media"/>
    <m/>
    <m/>
    <m/>
    <m/>
    <x v="2"/>
    <x v="3"/>
    <s v="Brazil"/>
    <x v="80"/>
    <n v="0"/>
  </r>
  <r>
    <s v="BASE"/>
    <s v="BaseLine"/>
    <m/>
    <m/>
    <m/>
    <m/>
    <x v="3"/>
    <x v="0"/>
    <s v="Brazil"/>
    <x v="80"/>
    <n v="0"/>
  </r>
  <r>
    <s v="BASE"/>
    <s v="BaseLine"/>
    <m/>
    <m/>
    <m/>
    <m/>
    <x v="3"/>
    <x v="1"/>
    <s v="Brazil"/>
    <x v="80"/>
    <n v="0"/>
  </r>
  <r>
    <s v="BASE"/>
    <s v="BaseLine"/>
    <m/>
    <m/>
    <m/>
    <m/>
    <x v="3"/>
    <x v="2"/>
    <s v="Brazil"/>
    <x v="80"/>
    <n v="0"/>
  </r>
  <r>
    <s v="BASE"/>
    <s v="BaseLine"/>
    <m/>
    <m/>
    <m/>
    <m/>
    <x v="3"/>
    <x v="3"/>
    <s v="Brazil"/>
    <x v="80"/>
    <n v="0"/>
  </r>
  <r>
    <s v="BASE"/>
    <s v="BaseLine"/>
    <m/>
    <m/>
    <m/>
    <m/>
    <x v="4"/>
    <x v="0"/>
    <s v="Brazil"/>
    <x v="80"/>
    <n v="0"/>
  </r>
  <r>
    <s v="BASE"/>
    <s v="BaseLine"/>
    <m/>
    <m/>
    <m/>
    <m/>
    <x v="4"/>
    <x v="1"/>
    <s v="Brazil"/>
    <x v="80"/>
    <n v="0"/>
  </r>
  <r>
    <s v="BASE"/>
    <s v="BaseLine"/>
    <m/>
    <m/>
    <m/>
    <m/>
    <x v="4"/>
    <x v="2"/>
    <s v="Brazil"/>
    <x v="80"/>
    <n v="0"/>
  </r>
  <r>
    <s v="BASE"/>
    <s v="BaseLine"/>
    <m/>
    <m/>
    <m/>
    <m/>
    <x v="4"/>
    <x v="3"/>
    <s v="Brazil"/>
    <x v="80"/>
    <n v="0"/>
  </r>
  <r>
    <s v="BASE"/>
    <s v="BaseLine"/>
    <m/>
    <m/>
    <m/>
    <m/>
    <x v="5"/>
    <x v="0"/>
    <s v="Brazil"/>
    <x v="80"/>
    <n v="0"/>
  </r>
  <r>
    <s v="BASE"/>
    <s v="BaseLine"/>
    <m/>
    <m/>
    <m/>
    <m/>
    <x v="5"/>
    <x v="1"/>
    <s v="Brazil"/>
    <x v="80"/>
    <n v="0"/>
  </r>
  <r>
    <s v="BASE"/>
    <s v="BaseLine"/>
    <m/>
    <m/>
    <m/>
    <m/>
    <x v="5"/>
    <x v="2"/>
    <s v="Brazil"/>
    <x v="80"/>
    <n v="0"/>
  </r>
  <r>
    <s v="BASE"/>
    <s v="BaseLine"/>
    <m/>
    <m/>
    <m/>
    <m/>
    <x v="5"/>
    <x v="3"/>
    <s v="Brazil"/>
    <x v="80"/>
    <n v="0"/>
  </r>
  <r>
    <s v="BASE"/>
    <s v="BaseLine"/>
    <m/>
    <m/>
    <m/>
    <m/>
    <x v="6"/>
    <x v="0"/>
    <s v="Brazil"/>
    <x v="80"/>
    <n v="0"/>
  </r>
  <r>
    <s v="BASE"/>
    <s v="BaseLine"/>
    <m/>
    <m/>
    <m/>
    <m/>
    <x v="6"/>
    <x v="1"/>
    <s v="Brazil"/>
    <x v="80"/>
    <n v="0"/>
  </r>
  <r>
    <s v="BASE"/>
    <s v="BaseLine"/>
    <m/>
    <m/>
    <m/>
    <m/>
    <x v="6"/>
    <x v="2"/>
    <s v="Brazil"/>
    <x v="80"/>
    <n v="0"/>
  </r>
  <r>
    <s v="BASE"/>
    <s v="BaseLine"/>
    <m/>
    <m/>
    <m/>
    <m/>
    <x v="6"/>
    <x v="3"/>
    <s v="Brazil"/>
    <x v="80"/>
    <n v="0"/>
  </r>
  <r>
    <s v="BASE"/>
    <s v="BaseLine"/>
    <m/>
    <m/>
    <m/>
    <m/>
    <x v="7"/>
    <x v="0"/>
    <s v="Brazil"/>
    <x v="80"/>
    <n v="0"/>
  </r>
  <r>
    <s v="BASE"/>
    <s v="BaseLine"/>
    <m/>
    <m/>
    <m/>
    <m/>
    <x v="7"/>
    <x v="1"/>
    <s v="Brazil"/>
    <x v="80"/>
    <n v="0"/>
  </r>
  <r>
    <s v="BASE"/>
    <s v="BaseLine"/>
    <m/>
    <m/>
    <m/>
    <m/>
    <x v="7"/>
    <x v="2"/>
    <s v="Brazil"/>
    <x v="80"/>
    <n v="0"/>
  </r>
  <r>
    <s v="BASE"/>
    <s v="BaseLine"/>
    <m/>
    <m/>
    <m/>
    <m/>
    <x v="7"/>
    <x v="3"/>
    <s v="Brazil"/>
    <x v="80"/>
    <n v="0"/>
  </r>
  <r>
    <s v="BASE"/>
    <s v="BaseLine"/>
    <m/>
    <m/>
    <m/>
    <m/>
    <x v="8"/>
    <x v="0"/>
    <s v="Brazil"/>
    <x v="80"/>
    <n v="2095.1696902122098"/>
  </r>
  <r>
    <s v="BASE"/>
    <s v="BaseLine"/>
    <m/>
    <m/>
    <m/>
    <m/>
    <x v="8"/>
    <x v="1"/>
    <s v="Brazil"/>
    <x v="80"/>
    <n v="0"/>
  </r>
  <r>
    <s v="BASE"/>
    <s v="BaseLine"/>
    <m/>
    <m/>
    <m/>
    <m/>
    <x v="8"/>
    <x v="2"/>
    <s v="Brazil"/>
    <x v="80"/>
    <n v="0"/>
  </r>
  <r>
    <s v="BASE"/>
    <s v="BaseLine"/>
    <m/>
    <m/>
    <m/>
    <m/>
    <x v="8"/>
    <x v="3"/>
    <s v="Brazil"/>
    <x v="80"/>
    <n v="0"/>
  </r>
  <r>
    <s v="INCREMENTAL"/>
    <s v="Media"/>
    <m/>
    <m/>
    <m/>
    <m/>
    <x v="9"/>
    <x v="0"/>
    <s v="Brazil"/>
    <x v="80"/>
    <n v="29.299380714640201"/>
  </r>
  <r>
    <s v="INCREMENTAL"/>
    <s v="Media"/>
    <m/>
    <m/>
    <m/>
    <m/>
    <x v="9"/>
    <x v="1"/>
    <s v="Brazil"/>
    <x v="80"/>
    <n v="0"/>
  </r>
  <r>
    <s v="INCREMENTAL"/>
    <s v="Media"/>
    <m/>
    <m/>
    <m/>
    <m/>
    <x v="9"/>
    <x v="2"/>
    <s v="Brazil"/>
    <x v="80"/>
    <n v="0"/>
  </r>
  <r>
    <s v="INCREMENTAL"/>
    <s v="Media"/>
    <m/>
    <m/>
    <m/>
    <m/>
    <x v="9"/>
    <x v="3"/>
    <s v="Brazil"/>
    <x v="80"/>
    <n v="0"/>
  </r>
  <r>
    <s v="BASE"/>
    <s v="Price"/>
    <m/>
    <m/>
    <m/>
    <m/>
    <x v="10"/>
    <x v="0"/>
    <s v="Brazil"/>
    <x v="80"/>
    <n v="0"/>
  </r>
  <r>
    <s v="BASE"/>
    <s v="Price"/>
    <m/>
    <m/>
    <m/>
    <m/>
    <x v="10"/>
    <x v="1"/>
    <s v="Brazil"/>
    <x v="80"/>
    <n v="0"/>
  </r>
  <r>
    <s v="BASE"/>
    <s v="Price"/>
    <m/>
    <m/>
    <m/>
    <m/>
    <x v="10"/>
    <x v="2"/>
    <s v="Brazil"/>
    <x v="80"/>
    <n v="0"/>
  </r>
  <r>
    <s v="BASE"/>
    <s v="Price"/>
    <m/>
    <m/>
    <m/>
    <m/>
    <x v="10"/>
    <x v="3"/>
    <s v="Brazil"/>
    <x v="80"/>
    <n v="0"/>
  </r>
  <r>
    <s v="BASE"/>
    <s v="Price"/>
    <m/>
    <m/>
    <m/>
    <m/>
    <x v="11"/>
    <x v="0"/>
    <s v="Brazil"/>
    <x v="80"/>
    <n v="-1117.28053065833"/>
  </r>
  <r>
    <s v="BASE"/>
    <s v="Price"/>
    <m/>
    <m/>
    <m/>
    <m/>
    <x v="11"/>
    <x v="1"/>
    <s v="Brazil"/>
    <x v="80"/>
    <n v="0"/>
  </r>
  <r>
    <s v="BASE"/>
    <s v="Price"/>
    <m/>
    <m/>
    <m/>
    <m/>
    <x v="11"/>
    <x v="2"/>
    <s v="Brazil"/>
    <x v="80"/>
    <n v="0"/>
  </r>
  <r>
    <s v="BASE"/>
    <s v="Price"/>
    <m/>
    <m/>
    <m/>
    <m/>
    <x v="11"/>
    <x v="3"/>
    <s v="Brazil"/>
    <x v="80"/>
    <n v="-1263.1738346761099"/>
  </r>
  <r>
    <s v="BASE"/>
    <s v="BaseLine"/>
    <m/>
    <m/>
    <m/>
    <m/>
    <x v="12"/>
    <x v="0"/>
    <s v="Brazil"/>
    <x v="80"/>
    <n v="417.75511531056401"/>
  </r>
  <r>
    <s v="BASE"/>
    <s v="BaseLine"/>
    <m/>
    <m/>
    <m/>
    <m/>
    <x v="12"/>
    <x v="1"/>
    <s v="Brazil"/>
    <x v="80"/>
    <n v="753.111303062567"/>
  </r>
  <r>
    <s v="BASE"/>
    <s v="BaseLine"/>
    <m/>
    <m/>
    <m/>
    <m/>
    <x v="12"/>
    <x v="2"/>
    <s v="Brazil"/>
    <x v="80"/>
    <n v="923.27614296241597"/>
  </r>
  <r>
    <s v="BASE"/>
    <s v="BaseLine"/>
    <m/>
    <m/>
    <m/>
    <m/>
    <x v="12"/>
    <x v="3"/>
    <s v="Brazil"/>
    <x v="80"/>
    <n v="24.4539778933656"/>
  </r>
  <r>
    <s v="INCREMENTAL"/>
    <s v="Media"/>
    <m/>
    <m/>
    <m/>
    <m/>
    <x v="13"/>
    <x v="0"/>
    <s v="Brazil"/>
    <x v="80"/>
    <n v="0"/>
  </r>
  <r>
    <s v="INCREMENTAL"/>
    <s v="Media"/>
    <m/>
    <m/>
    <m/>
    <m/>
    <x v="13"/>
    <x v="1"/>
    <s v="Brazil"/>
    <x v="80"/>
    <n v="0"/>
  </r>
  <r>
    <s v="INCREMENTAL"/>
    <s v="Media"/>
    <m/>
    <m/>
    <m/>
    <m/>
    <x v="13"/>
    <x v="2"/>
    <s v="Brazil"/>
    <x v="80"/>
    <n v="0"/>
  </r>
  <r>
    <s v="INCREMENTAL"/>
    <s v="Media"/>
    <m/>
    <m/>
    <m/>
    <m/>
    <x v="13"/>
    <x v="3"/>
    <s v="Brazil"/>
    <x v="80"/>
    <n v="0"/>
  </r>
  <r>
    <s v="INCREMENTAL"/>
    <s v="Media"/>
    <m/>
    <m/>
    <m/>
    <m/>
    <x v="14"/>
    <x v="0"/>
    <s v="Brazil"/>
    <x v="80"/>
    <n v="474.51139741827302"/>
  </r>
  <r>
    <s v="INCREMENTAL"/>
    <s v="Media"/>
    <m/>
    <m/>
    <m/>
    <m/>
    <x v="14"/>
    <x v="1"/>
    <s v="Brazil"/>
    <x v="80"/>
    <n v="590.728330186167"/>
  </r>
  <r>
    <s v="INCREMENTAL"/>
    <s v="Media"/>
    <m/>
    <m/>
    <m/>
    <m/>
    <x v="14"/>
    <x v="2"/>
    <s v="Brazil"/>
    <x v="80"/>
    <n v="488.79034944648799"/>
  </r>
  <r>
    <s v="INCREMENTAL"/>
    <s v="Media"/>
    <m/>
    <m/>
    <m/>
    <m/>
    <x v="14"/>
    <x v="3"/>
    <s v="Brazil"/>
    <x v="80"/>
    <n v="351.16472157370799"/>
  </r>
  <r>
    <s v="INCREMENTAL"/>
    <s v="Media"/>
    <m/>
    <m/>
    <m/>
    <m/>
    <x v="15"/>
    <x v="0"/>
    <s v="Brazil"/>
    <x v="80"/>
    <n v="0"/>
  </r>
  <r>
    <s v="INCREMENTAL"/>
    <s v="Media"/>
    <m/>
    <m/>
    <m/>
    <m/>
    <x v="15"/>
    <x v="1"/>
    <s v="Brazil"/>
    <x v="80"/>
    <n v="0"/>
  </r>
  <r>
    <s v="INCREMENTAL"/>
    <s v="Media"/>
    <m/>
    <m/>
    <m/>
    <m/>
    <x v="15"/>
    <x v="2"/>
    <s v="Brazil"/>
    <x v="80"/>
    <n v="0"/>
  </r>
  <r>
    <s v="INCREMENTAL"/>
    <s v="Media"/>
    <m/>
    <m/>
    <m/>
    <m/>
    <x v="15"/>
    <x v="3"/>
    <s v="Brazil"/>
    <x v="80"/>
    <n v="0"/>
  </r>
  <r>
    <s v="INCREMENTAL"/>
    <s v="Media"/>
    <m/>
    <m/>
    <m/>
    <m/>
    <x v="16"/>
    <x v="0"/>
    <s v="Brazil"/>
    <x v="80"/>
    <n v="10.205390900272601"/>
  </r>
  <r>
    <s v="INCREMENTAL"/>
    <s v="Media"/>
    <m/>
    <m/>
    <m/>
    <m/>
    <x v="16"/>
    <x v="1"/>
    <s v="Brazil"/>
    <x v="80"/>
    <n v="8.0073063738749592"/>
  </r>
  <r>
    <s v="INCREMENTAL"/>
    <s v="Media"/>
    <m/>
    <m/>
    <m/>
    <m/>
    <x v="16"/>
    <x v="2"/>
    <s v="Brazil"/>
    <x v="80"/>
    <n v="7.4706308308065497"/>
  </r>
  <r>
    <s v="INCREMENTAL"/>
    <s v="Media"/>
    <m/>
    <m/>
    <m/>
    <m/>
    <x v="16"/>
    <x v="3"/>
    <s v="Brazil"/>
    <x v="80"/>
    <n v="6.9427975150066796"/>
  </r>
  <r>
    <s v="INCREMENTAL"/>
    <s v="Media"/>
    <m/>
    <m/>
    <m/>
    <m/>
    <x v="17"/>
    <x v="0"/>
    <s v="Brazil"/>
    <x v="80"/>
    <n v="0"/>
  </r>
  <r>
    <s v="INCREMENTAL"/>
    <s v="Media"/>
    <m/>
    <m/>
    <m/>
    <m/>
    <x v="17"/>
    <x v="1"/>
    <s v="Brazil"/>
    <x v="80"/>
    <n v="0"/>
  </r>
  <r>
    <s v="INCREMENTAL"/>
    <s v="Media"/>
    <m/>
    <m/>
    <m/>
    <m/>
    <x v="17"/>
    <x v="2"/>
    <s v="Brazil"/>
    <x v="80"/>
    <n v="0"/>
  </r>
  <r>
    <s v="INCREMENTAL"/>
    <s v="Media"/>
    <m/>
    <m/>
    <m/>
    <m/>
    <x v="17"/>
    <x v="3"/>
    <s v="Brazil"/>
    <x v="80"/>
    <n v="0"/>
  </r>
  <r>
    <s v="INCREMENTAL"/>
    <s v="Media"/>
    <m/>
    <m/>
    <m/>
    <m/>
    <x v="18"/>
    <x v="0"/>
    <s v="Brazil"/>
    <x v="80"/>
    <n v="2675.9867088513201"/>
  </r>
  <r>
    <s v="INCREMENTAL"/>
    <s v="Media"/>
    <m/>
    <m/>
    <m/>
    <m/>
    <x v="18"/>
    <x v="1"/>
    <s v="Brazil"/>
    <x v="80"/>
    <n v="1246.0488731631399"/>
  </r>
  <r>
    <s v="INCREMENTAL"/>
    <s v="Media"/>
    <m/>
    <m/>
    <m/>
    <m/>
    <x v="18"/>
    <x v="2"/>
    <s v="Brazil"/>
    <x v="80"/>
    <n v="952.111661801845"/>
  </r>
  <r>
    <s v="INCREMENTAL"/>
    <s v="Media"/>
    <m/>
    <m/>
    <m/>
    <m/>
    <x v="18"/>
    <x v="3"/>
    <s v="Brazil"/>
    <x v="80"/>
    <n v="1452.6555848180101"/>
  </r>
  <r>
    <s v="INCREMENTAL"/>
    <s v="Media"/>
    <m/>
    <m/>
    <m/>
    <m/>
    <x v="19"/>
    <x v="0"/>
    <s v="Brazil"/>
    <x v="80"/>
    <n v="0"/>
  </r>
  <r>
    <s v="INCREMENTAL"/>
    <s v="Media"/>
    <m/>
    <m/>
    <m/>
    <m/>
    <x v="19"/>
    <x v="1"/>
    <s v="Brazil"/>
    <x v="80"/>
    <n v="0"/>
  </r>
  <r>
    <s v="INCREMENTAL"/>
    <s v="Media"/>
    <m/>
    <m/>
    <m/>
    <m/>
    <x v="19"/>
    <x v="2"/>
    <s v="Brazil"/>
    <x v="80"/>
    <n v="0"/>
  </r>
  <r>
    <s v="INCREMENTAL"/>
    <s v="Media"/>
    <m/>
    <m/>
    <m/>
    <m/>
    <x v="19"/>
    <x v="3"/>
    <s v="Brazil"/>
    <x v="80"/>
    <n v="0"/>
  </r>
  <r>
    <s v="INCREMENTAL"/>
    <s v="Media"/>
    <m/>
    <m/>
    <m/>
    <m/>
    <x v="20"/>
    <x v="0"/>
    <s v="Brazil"/>
    <x v="80"/>
    <n v="24.904441479380999"/>
  </r>
  <r>
    <s v="INCREMENTAL"/>
    <s v="Media"/>
    <m/>
    <m/>
    <m/>
    <m/>
    <x v="20"/>
    <x v="1"/>
    <s v="Brazil"/>
    <x v="80"/>
    <n v="28.408665347429999"/>
  </r>
  <r>
    <s v="INCREMENTAL"/>
    <s v="Media"/>
    <m/>
    <m/>
    <m/>
    <m/>
    <x v="20"/>
    <x v="2"/>
    <s v="Brazil"/>
    <x v="80"/>
    <n v="26.613822039938199"/>
  </r>
  <r>
    <s v="INCREMENTAL"/>
    <s v="Media"/>
    <m/>
    <m/>
    <m/>
    <m/>
    <x v="20"/>
    <x v="3"/>
    <s v="Brazil"/>
    <x v="80"/>
    <n v="26.214134406394098"/>
  </r>
  <r>
    <s v="INCREMENTAL"/>
    <s v="Media"/>
    <m/>
    <m/>
    <m/>
    <m/>
    <x v="21"/>
    <x v="0"/>
    <s v="Brazil"/>
    <x v="80"/>
    <n v="0"/>
  </r>
  <r>
    <s v="INCREMENTAL"/>
    <s v="Media"/>
    <m/>
    <m/>
    <m/>
    <m/>
    <x v="21"/>
    <x v="1"/>
    <s v="Brazil"/>
    <x v="80"/>
    <n v="0"/>
  </r>
  <r>
    <s v="INCREMENTAL"/>
    <s v="Media"/>
    <m/>
    <m/>
    <m/>
    <m/>
    <x v="21"/>
    <x v="2"/>
    <s v="Brazil"/>
    <x v="80"/>
    <n v="0"/>
  </r>
  <r>
    <s v="INCREMENTAL"/>
    <s v="Media"/>
    <m/>
    <m/>
    <m/>
    <m/>
    <x v="21"/>
    <x v="3"/>
    <s v="Brazil"/>
    <x v="80"/>
    <n v="0"/>
  </r>
  <r>
    <s v="INCREMENTAL"/>
    <s v="Media"/>
    <m/>
    <m/>
    <m/>
    <m/>
    <x v="22"/>
    <x v="0"/>
    <s v="Brazil"/>
    <x v="80"/>
    <n v="1677.92500172831"/>
  </r>
  <r>
    <s v="INCREMENTAL"/>
    <s v="Media"/>
    <m/>
    <m/>
    <m/>
    <m/>
    <x v="22"/>
    <x v="1"/>
    <s v="Brazil"/>
    <x v="80"/>
    <n v="636.31644417042696"/>
  </r>
  <r>
    <s v="INCREMENTAL"/>
    <s v="Media"/>
    <m/>
    <m/>
    <m/>
    <m/>
    <x v="22"/>
    <x v="2"/>
    <s v="Brazil"/>
    <x v="80"/>
    <n v="604.23053372465597"/>
  </r>
  <r>
    <s v="INCREMENTAL"/>
    <s v="Media"/>
    <m/>
    <m/>
    <m/>
    <m/>
    <x v="22"/>
    <x v="3"/>
    <s v="Brazil"/>
    <x v="80"/>
    <n v="909.53788856600295"/>
  </r>
  <r>
    <s v="INCREMENTAL"/>
    <s v="Media"/>
    <m/>
    <m/>
    <m/>
    <m/>
    <x v="23"/>
    <x v="0"/>
    <s v="Brazil"/>
    <x v="80"/>
    <n v="0"/>
  </r>
  <r>
    <s v="INCREMENTAL"/>
    <s v="Media"/>
    <m/>
    <m/>
    <m/>
    <m/>
    <x v="23"/>
    <x v="1"/>
    <s v="Brazil"/>
    <x v="80"/>
    <n v="0.19328826895127199"/>
  </r>
  <r>
    <s v="INCREMENTAL"/>
    <s v="Media"/>
    <m/>
    <m/>
    <m/>
    <m/>
    <x v="23"/>
    <x v="2"/>
    <s v="Brazil"/>
    <x v="80"/>
    <n v="0"/>
  </r>
  <r>
    <s v="INCREMENTAL"/>
    <s v="Media"/>
    <m/>
    <m/>
    <m/>
    <m/>
    <x v="23"/>
    <x v="3"/>
    <s v="Brazil"/>
    <x v="80"/>
    <n v="0"/>
  </r>
  <r>
    <s v="INCREMENTAL"/>
    <s v="Media"/>
    <m/>
    <m/>
    <m/>
    <m/>
    <x v="24"/>
    <x v="0"/>
    <s v="Brazil"/>
    <x v="80"/>
    <n v="0"/>
  </r>
  <r>
    <s v="INCREMENTAL"/>
    <s v="Media"/>
    <m/>
    <m/>
    <m/>
    <m/>
    <x v="24"/>
    <x v="1"/>
    <s v="Brazil"/>
    <x v="80"/>
    <n v="4.2507044700582401"/>
  </r>
  <r>
    <s v="INCREMENTAL"/>
    <s v="Media"/>
    <m/>
    <m/>
    <m/>
    <m/>
    <x v="24"/>
    <x v="2"/>
    <s v="Brazil"/>
    <x v="80"/>
    <n v="0"/>
  </r>
  <r>
    <s v="INCREMENTAL"/>
    <s v="Media"/>
    <m/>
    <m/>
    <m/>
    <m/>
    <x v="24"/>
    <x v="3"/>
    <s v="Brazil"/>
    <x v="80"/>
    <n v="0"/>
  </r>
  <r>
    <s v="BASE"/>
    <s v="BaseLine"/>
    <m/>
    <m/>
    <m/>
    <m/>
    <x v="25"/>
    <x v="0"/>
    <s v="Brazil"/>
    <x v="80"/>
    <n v="0"/>
  </r>
  <r>
    <s v="BASE"/>
    <s v="BaseLine"/>
    <m/>
    <m/>
    <m/>
    <m/>
    <x v="25"/>
    <x v="1"/>
    <s v="Brazil"/>
    <x v="80"/>
    <n v="0"/>
  </r>
  <r>
    <s v="BASE"/>
    <s v="BaseLine"/>
    <m/>
    <m/>
    <m/>
    <m/>
    <x v="25"/>
    <x v="2"/>
    <s v="Brazil"/>
    <x v="80"/>
    <n v="0"/>
  </r>
  <r>
    <s v="BASE"/>
    <s v="BaseLine"/>
    <m/>
    <m/>
    <m/>
    <m/>
    <x v="25"/>
    <x v="3"/>
    <s v="Brazil"/>
    <x v="80"/>
    <n v="0"/>
  </r>
  <r>
    <s v="BASE"/>
    <s v="BaseLine"/>
    <m/>
    <m/>
    <m/>
    <m/>
    <x v="26"/>
    <x v="0"/>
    <s v="Brazil"/>
    <x v="80"/>
    <n v="0"/>
  </r>
  <r>
    <s v="BASE"/>
    <s v="BaseLine"/>
    <m/>
    <m/>
    <m/>
    <m/>
    <x v="26"/>
    <x v="1"/>
    <s v="Brazil"/>
    <x v="80"/>
    <n v="3207.1082589020998"/>
  </r>
  <r>
    <s v="BASE"/>
    <s v="BaseLine"/>
    <m/>
    <m/>
    <m/>
    <m/>
    <x v="26"/>
    <x v="2"/>
    <s v="Brazil"/>
    <x v="80"/>
    <n v="0"/>
  </r>
  <r>
    <s v="BASE"/>
    <s v="BaseLine"/>
    <m/>
    <m/>
    <m/>
    <m/>
    <x v="26"/>
    <x v="3"/>
    <s v="Brazil"/>
    <x v="80"/>
    <n v="0"/>
  </r>
  <r>
    <s v="INCREMENTAL"/>
    <s v="Media"/>
    <m/>
    <m/>
    <m/>
    <m/>
    <x v="27"/>
    <x v="0"/>
    <s v="Brazil"/>
    <x v="80"/>
    <n v="0"/>
  </r>
  <r>
    <s v="INCREMENTAL"/>
    <s v="Media"/>
    <m/>
    <m/>
    <m/>
    <m/>
    <x v="27"/>
    <x v="1"/>
    <s v="Brazil"/>
    <x v="80"/>
    <n v="0"/>
  </r>
  <r>
    <s v="INCREMENTAL"/>
    <s v="Media"/>
    <m/>
    <m/>
    <m/>
    <m/>
    <x v="27"/>
    <x v="2"/>
    <s v="Brazil"/>
    <x v="80"/>
    <n v="0"/>
  </r>
  <r>
    <s v="INCREMENTAL"/>
    <s v="Media"/>
    <m/>
    <m/>
    <m/>
    <m/>
    <x v="27"/>
    <x v="3"/>
    <s v="Brazil"/>
    <x v="80"/>
    <n v="0"/>
  </r>
  <r>
    <s v="INCREMENTAL"/>
    <s v="Media"/>
    <m/>
    <m/>
    <m/>
    <m/>
    <x v="28"/>
    <x v="0"/>
    <s v="Brazil"/>
    <x v="80"/>
    <n v="0"/>
  </r>
  <r>
    <s v="INCREMENTAL"/>
    <s v="Media"/>
    <m/>
    <m/>
    <m/>
    <m/>
    <x v="28"/>
    <x v="1"/>
    <s v="Brazil"/>
    <x v="80"/>
    <n v="0"/>
  </r>
  <r>
    <s v="INCREMENTAL"/>
    <s v="Media"/>
    <m/>
    <m/>
    <m/>
    <m/>
    <x v="28"/>
    <x v="2"/>
    <s v="Brazil"/>
    <x v="80"/>
    <n v="0"/>
  </r>
  <r>
    <s v="INCREMENTAL"/>
    <s v="Media"/>
    <m/>
    <m/>
    <m/>
    <m/>
    <x v="28"/>
    <x v="3"/>
    <s v="Brazil"/>
    <x v="80"/>
    <n v="0"/>
  </r>
  <r>
    <s v="BASE"/>
    <s v="BaseLine"/>
    <m/>
    <m/>
    <m/>
    <m/>
    <x v="29"/>
    <x v="0"/>
    <s v="Brazil"/>
    <x v="80"/>
    <n v="0"/>
  </r>
  <r>
    <s v="BASE"/>
    <s v="BaseLine"/>
    <m/>
    <m/>
    <m/>
    <m/>
    <x v="29"/>
    <x v="1"/>
    <s v="Brazil"/>
    <x v="80"/>
    <n v="1470.3833861440801"/>
  </r>
  <r>
    <s v="BASE"/>
    <s v="BaseLine"/>
    <m/>
    <m/>
    <m/>
    <m/>
    <x v="29"/>
    <x v="2"/>
    <s v="Brazil"/>
    <x v="80"/>
    <n v="0"/>
  </r>
  <r>
    <s v="BASE"/>
    <s v="BaseLine"/>
    <m/>
    <m/>
    <m/>
    <m/>
    <x v="29"/>
    <x v="3"/>
    <s v="Brazil"/>
    <x v="80"/>
    <n v="0"/>
  </r>
  <r>
    <s v="BASE"/>
    <s v="BaseLine"/>
    <m/>
    <m/>
    <m/>
    <m/>
    <x v="30"/>
    <x v="0"/>
    <s v="Brazil"/>
    <x v="80"/>
    <n v="0"/>
  </r>
  <r>
    <s v="BASE"/>
    <s v="BaseLine"/>
    <m/>
    <m/>
    <m/>
    <m/>
    <x v="30"/>
    <x v="1"/>
    <s v="Brazil"/>
    <x v="80"/>
    <n v="947.46850179949604"/>
  </r>
  <r>
    <s v="BASE"/>
    <s v="BaseLine"/>
    <m/>
    <m/>
    <m/>
    <m/>
    <x v="30"/>
    <x v="2"/>
    <s v="Brazil"/>
    <x v="80"/>
    <n v="0"/>
  </r>
  <r>
    <s v="BASE"/>
    <s v="BaseLine"/>
    <m/>
    <m/>
    <m/>
    <m/>
    <x v="30"/>
    <x v="3"/>
    <s v="Brazil"/>
    <x v="80"/>
    <n v="0"/>
  </r>
  <r>
    <s v="INCREMENTAL"/>
    <s v="Media"/>
    <m/>
    <m/>
    <m/>
    <m/>
    <x v="31"/>
    <x v="0"/>
    <s v="Brazil"/>
    <x v="80"/>
    <n v="0"/>
  </r>
  <r>
    <s v="INCREMENTAL"/>
    <s v="Media"/>
    <m/>
    <m/>
    <m/>
    <m/>
    <x v="31"/>
    <x v="1"/>
    <s v="Brazil"/>
    <x v="80"/>
    <n v="20.1684648706728"/>
  </r>
  <r>
    <s v="INCREMENTAL"/>
    <s v="Media"/>
    <m/>
    <m/>
    <m/>
    <m/>
    <x v="31"/>
    <x v="2"/>
    <s v="Brazil"/>
    <x v="80"/>
    <n v="0"/>
  </r>
  <r>
    <s v="INCREMENTAL"/>
    <s v="Media"/>
    <m/>
    <m/>
    <m/>
    <m/>
    <x v="31"/>
    <x v="3"/>
    <s v="Brazil"/>
    <x v="80"/>
    <n v="0"/>
  </r>
  <r>
    <m/>
    <m/>
    <m/>
    <m/>
    <m/>
    <m/>
    <x v="32"/>
    <x v="0"/>
    <s v="Brazil"/>
    <x v="80"/>
    <n v="1288.8368238743701"/>
  </r>
  <r>
    <m/>
    <m/>
    <m/>
    <m/>
    <m/>
    <m/>
    <x v="32"/>
    <x v="1"/>
    <s v="Brazil"/>
    <x v="80"/>
    <n v="943.82215052234096"/>
  </r>
  <r>
    <m/>
    <m/>
    <m/>
    <m/>
    <m/>
    <m/>
    <x v="32"/>
    <x v="2"/>
    <s v="Brazil"/>
    <x v="80"/>
    <n v="1761.1350863528301"/>
  </r>
  <r>
    <m/>
    <m/>
    <m/>
    <m/>
    <m/>
    <m/>
    <x v="32"/>
    <x v="3"/>
    <s v="Brazil"/>
    <x v="80"/>
    <n v="932.29799996955103"/>
  </r>
  <r>
    <s v="BASE"/>
    <s v="BaseLine"/>
    <m/>
    <m/>
    <m/>
    <m/>
    <x v="33"/>
    <x v="0"/>
    <s v="Brazil"/>
    <x v="80"/>
    <n v="-119.298006626976"/>
  </r>
  <r>
    <s v="BASE"/>
    <s v="BaseLine"/>
    <m/>
    <m/>
    <m/>
    <m/>
    <x v="33"/>
    <x v="1"/>
    <s v="Brazil"/>
    <x v="80"/>
    <n v="-324.74448306386398"/>
  </r>
  <r>
    <s v="BASE"/>
    <s v="BaseLine"/>
    <m/>
    <m/>
    <m/>
    <m/>
    <x v="33"/>
    <x v="2"/>
    <s v="Brazil"/>
    <x v="80"/>
    <n v="-162.125994862753"/>
  </r>
  <r>
    <s v="BASE"/>
    <s v="BaseLine"/>
    <m/>
    <m/>
    <m/>
    <m/>
    <x v="33"/>
    <x v="3"/>
    <s v="Brazil"/>
    <x v="80"/>
    <n v="-101.261951956392"/>
  </r>
  <r>
    <s v="BASE"/>
    <s v="BaseLine"/>
    <m/>
    <m/>
    <m/>
    <m/>
    <x v="34"/>
    <x v="0"/>
    <s v="Brazil"/>
    <x v="80"/>
    <n v="0"/>
  </r>
  <r>
    <s v="BASE"/>
    <s v="BaseLine"/>
    <m/>
    <m/>
    <m/>
    <m/>
    <x v="34"/>
    <x v="1"/>
    <s v="Brazil"/>
    <x v="80"/>
    <n v="0"/>
  </r>
  <r>
    <s v="BASE"/>
    <s v="BaseLine"/>
    <m/>
    <m/>
    <m/>
    <m/>
    <x v="34"/>
    <x v="2"/>
    <s v="Brazil"/>
    <x v="80"/>
    <n v="0"/>
  </r>
  <r>
    <s v="BASE"/>
    <s v="BaseLine"/>
    <m/>
    <m/>
    <m/>
    <m/>
    <x v="34"/>
    <x v="3"/>
    <s v="Brazil"/>
    <x v="80"/>
    <n v="0"/>
  </r>
  <r>
    <s v="BASE"/>
    <s v="BaseLine"/>
    <s v="NY"/>
    <m/>
    <m/>
    <m/>
    <x v="35"/>
    <x v="0"/>
    <s v="Brazil"/>
    <x v="80"/>
    <n v="0"/>
  </r>
  <r>
    <s v="BASE"/>
    <s v="BaseLine"/>
    <s v="NY"/>
    <m/>
    <m/>
    <m/>
    <x v="35"/>
    <x v="1"/>
    <s v="Brazil"/>
    <x v="80"/>
    <n v="0"/>
  </r>
  <r>
    <s v="BASE"/>
    <s v="BaseLine"/>
    <s v="NY"/>
    <m/>
    <m/>
    <m/>
    <x v="35"/>
    <x v="2"/>
    <s v="Brazil"/>
    <x v="80"/>
    <n v="0"/>
  </r>
  <r>
    <s v="BASE"/>
    <s v="BaseLine"/>
    <s v="NY"/>
    <m/>
    <m/>
    <m/>
    <x v="35"/>
    <x v="3"/>
    <s v="Brazil"/>
    <x v="80"/>
    <n v="0"/>
  </r>
  <r>
    <s v="BASE"/>
    <s v="BaseLine"/>
    <s v="PL_Dummy"/>
    <m/>
    <m/>
    <m/>
    <x v="36"/>
    <x v="0"/>
    <s v="Brazil"/>
    <x v="80"/>
    <n v="0"/>
  </r>
  <r>
    <s v="BASE"/>
    <s v="BaseLine"/>
    <s v="PL_Dummy"/>
    <m/>
    <m/>
    <m/>
    <x v="36"/>
    <x v="1"/>
    <s v="Brazil"/>
    <x v="80"/>
    <n v="0"/>
  </r>
  <r>
    <s v="BASE"/>
    <s v="BaseLine"/>
    <s v="PL_Dummy"/>
    <m/>
    <m/>
    <m/>
    <x v="36"/>
    <x v="2"/>
    <s v="Brazil"/>
    <x v="80"/>
    <n v="0"/>
  </r>
  <r>
    <s v="BASE"/>
    <s v="BaseLine"/>
    <s v="PL_Dummy"/>
    <m/>
    <m/>
    <m/>
    <x v="36"/>
    <x v="3"/>
    <s v="Brazil"/>
    <x v="80"/>
    <n v="0"/>
  </r>
  <r>
    <s v="BASE"/>
    <s v="BaseLine"/>
    <s v="PL_Dummy"/>
    <m/>
    <m/>
    <m/>
    <x v="37"/>
    <x v="0"/>
    <s v="Brazil"/>
    <x v="80"/>
    <n v="0"/>
  </r>
  <r>
    <s v="BASE"/>
    <s v="BaseLine"/>
    <s v="PL_Dummy"/>
    <m/>
    <m/>
    <m/>
    <x v="37"/>
    <x v="1"/>
    <s v="Brazil"/>
    <x v="80"/>
    <n v="0"/>
  </r>
  <r>
    <s v="BASE"/>
    <s v="BaseLine"/>
    <s v="PL_Dummy"/>
    <m/>
    <m/>
    <m/>
    <x v="37"/>
    <x v="2"/>
    <s v="Brazil"/>
    <x v="80"/>
    <n v="0"/>
  </r>
  <r>
    <s v="BASE"/>
    <s v="BaseLine"/>
    <s v="PL_Dummy"/>
    <m/>
    <m/>
    <m/>
    <x v="37"/>
    <x v="3"/>
    <s v="Brazil"/>
    <x v="80"/>
    <n v="0"/>
  </r>
  <r>
    <s v="BASE"/>
    <s v="BaseLine"/>
    <m/>
    <m/>
    <m/>
    <m/>
    <x v="38"/>
    <x v="0"/>
    <s v="Brazil"/>
    <x v="80"/>
    <n v="0"/>
  </r>
  <r>
    <s v="BASE"/>
    <s v="BaseLine"/>
    <m/>
    <m/>
    <m/>
    <m/>
    <x v="38"/>
    <x v="1"/>
    <s v="Brazil"/>
    <x v="80"/>
    <n v="0"/>
  </r>
  <r>
    <s v="BASE"/>
    <s v="BaseLine"/>
    <m/>
    <m/>
    <m/>
    <m/>
    <x v="38"/>
    <x v="2"/>
    <s v="Brazil"/>
    <x v="80"/>
    <n v="0"/>
  </r>
  <r>
    <s v="BASE"/>
    <s v="BaseLine"/>
    <m/>
    <m/>
    <m/>
    <m/>
    <x v="38"/>
    <x v="3"/>
    <s v="Brazil"/>
    <x v="80"/>
    <n v="0"/>
  </r>
  <r>
    <s v="BASE"/>
    <s v="BaseLine"/>
    <m/>
    <m/>
    <m/>
    <m/>
    <x v="39"/>
    <x v="0"/>
    <s v="Brazil"/>
    <x v="80"/>
    <n v="0"/>
  </r>
  <r>
    <s v="BASE"/>
    <s v="BaseLine"/>
    <m/>
    <m/>
    <m/>
    <m/>
    <x v="39"/>
    <x v="1"/>
    <s v="Brazil"/>
    <x v="80"/>
    <n v="0"/>
  </r>
  <r>
    <s v="BASE"/>
    <s v="BaseLine"/>
    <m/>
    <m/>
    <m/>
    <m/>
    <x v="39"/>
    <x v="2"/>
    <s v="Brazil"/>
    <x v="80"/>
    <n v="0"/>
  </r>
  <r>
    <s v="BASE"/>
    <s v="BaseLine"/>
    <m/>
    <m/>
    <m/>
    <m/>
    <x v="39"/>
    <x v="3"/>
    <s v="Brazil"/>
    <x v="80"/>
    <n v="0"/>
  </r>
  <r>
    <s v="BASE"/>
    <s v="BaseLine"/>
    <s v="PL_Dummy"/>
    <m/>
    <m/>
    <m/>
    <x v="40"/>
    <x v="0"/>
    <s v="Brazil"/>
    <x v="80"/>
    <n v="0"/>
  </r>
  <r>
    <s v="BASE"/>
    <s v="BaseLine"/>
    <s v="PL_Dummy"/>
    <m/>
    <m/>
    <m/>
    <x v="40"/>
    <x v="1"/>
    <s v="Brazil"/>
    <x v="80"/>
    <n v="0"/>
  </r>
  <r>
    <s v="BASE"/>
    <s v="BaseLine"/>
    <s v="PL_Dummy"/>
    <m/>
    <m/>
    <m/>
    <x v="40"/>
    <x v="2"/>
    <s v="Brazil"/>
    <x v="80"/>
    <n v="0"/>
  </r>
  <r>
    <s v="BASE"/>
    <s v="BaseLine"/>
    <s v="PL_Dummy"/>
    <m/>
    <m/>
    <m/>
    <x v="40"/>
    <x v="3"/>
    <s v="Brazil"/>
    <x v="80"/>
    <n v="0"/>
  </r>
  <r>
    <s v="BASE"/>
    <s v="BaseLine"/>
    <m/>
    <m/>
    <m/>
    <m/>
    <x v="41"/>
    <x v="0"/>
    <s v="Brazil"/>
    <x v="80"/>
    <n v="0"/>
  </r>
  <r>
    <s v="BASE"/>
    <s v="BaseLine"/>
    <m/>
    <m/>
    <m/>
    <m/>
    <x v="41"/>
    <x v="1"/>
    <s v="Brazil"/>
    <x v="80"/>
    <n v="0"/>
  </r>
  <r>
    <s v="BASE"/>
    <s v="BaseLine"/>
    <m/>
    <m/>
    <m/>
    <m/>
    <x v="41"/>
    <x v="2"/>
    <s v="Brazil"/>
    <x v="80"/>
    <n v="3897.8181257467299"/>
  </r>
  <r>
    <s v="BASE"/>
    <s v="BaseLine"/>
    <m/>
    <m/>
    <m/>
    <m/>
    <x v="41"/>
    <x v="3"/>
    <s v="Brazil"/>
    <x v="80"/>
    <n v="0"/>
  </r>
  <r>
    <s v="BASE"/>
    <s v="BaseLine"/>
    <m/>
    <m/>
    <m/>
    <m/>
    <x v="42"/>
    <x v="0"/>
    <s v="Brazil"/>
    <x v="80"/>
    <n v="0"/>
  </r>
  <r>
    <s v="BASE"/>
    <s v="BaseLine"/>
    <m/>
    <m/>
    <m/>
    <m/>
    <x v="42"/>
    <x v="1"/>
    <s v="Brazil"/>
    <x v="80"/>
    <n v="0"/>
  </r>
  <r>
    <s v="BASE"/>
    <s v="BaseLine"/>
    <m/>
    <m/>
    <m/>
    <m/>
    <x v="42"/>
    <x v="2"/>
    <s v="Brazil"/>
    <x v="80"/>
    <n v="0"/>
  </r>
  <r>
    <s v="BASE"/>
    <s v="BaseLine"/>
    <m/>
    <m/>
    <m/>
    <m/>
    <x v="42"/>
    <x v="3"/>
    <s v="Brazil"/>
    <x v="80"/>
    <n v="0"/>
  </r>
  <r>
    <s v="BASE"/>
    <s v="BaseLine"/>
    <m/>
    <m/>
    <m/>
    <m/>
    <x v="43"/>
    <x v="0"/>
    <s v="Brazil"/>
    <x v="80"/>
    <n v="0"/>
  </r>
  <r>
    <s v="BASE"/>
    <s v="BaseLine"/>
    <m/>
    <m/>
    <m/>
    <m/>
    <x v="43"/>
    <x v="1"/>
    <s v="Brazil"/>
    <x v="80"/>
    <n v="0"/>
  </r>
  <r>
    <s v="BASE"/>
    <s v="BaseLine"/>
    <m/>
    <m/>
    <m/>
    <m/>
    <x v="43"/>
    <x v="2"/>
    <s v="Brazil"/>
    <x v="80"/>
    <n v="4320.4648465063801"/>
  </r>
  <r>
    <s v="BASE"/>
    <s v="BaseLine"/>
    <m/>
    <m/>
    <m/>
    <m/>
    <x v="43"/>
    <x v="3"/>
    <s v="Brazil"/>
    <x v="80"/>
    <n v="0"/>
  </r>
  <r>
    <s v="INCREMENTAL"/>
    <s v="Media"/>
    <m/>
    <m/>
    <m/>
    <m/>
    <x v="44"/>
    <x v="0"/>
    <s v="Brazil"/>
    <x v="80"/>
    <n v="0"/>
  </r>
  <r>
    <s v="INCREMENTAL"/>
    <s v="Media"/>
    <m/>
    <m/>
    <m/>
    <m/>
    <x v="44"/>
    <x v="1"/>
    <s v="Brazil"/>
    <x v="80"/>
    <n v="0"/>
  </r>
  <r>
    <s v="INCREMENTAL"/>
    <s v="Media"/>
    <m/>
    <m/>
    <m/>
    <m/>
    <x v="44"/>
    <x v="2"/>
    <s v="Brazil"/>
    <x v="80"/>
    <n v="0"/>
  </r>
  <r>
    <s v="INCREMENTAL"/>
    <s v="Media"/>
    <m/>
    <m/>
    <m/>
    <m/>
    <x v="44"/>
    <x v="3"/>
    <s v="Brazil"/>
    <x v="80"/>
    <n v="0"/>
  </r>
  <r>
    <s v="INCREMENTAL"/>
    <s v="Media"/>
    <m/>
    <m/>
    <m/>
    <m/>
    <x v="45"/>
    <x v="0"/>
    <s v="Brazil"/>
    <x v="80"/>
    <n v="0"/>
  </r>
  <r>
    <s v="INCREMENTAL"/>
    <s v="Media"/>
    <m/>
    <m/>
    <m/>
    <m/>
    <x v="45"/>
    <x v="1"/>
    <s v="Brazil"/>
    <x v="80"/>
    <n v="0"/>
  </r>
  <r>
    <s v="INCREMENTAL"/>
    <s v="Media"/>
    <m/>
    <m/>
    <m/>
    <m/>
    <x v="45"/>
    <x v="2"/>
    <s v="Brazil"/>
    <x v="80"/>
    <n v="0"/>
  </r>
  <r>
    <s v="INCREMENTAL"/>
    <s v="Media"/>
    <m/>
    <m/>
    <m/>
    <m/>
    <x v="45"/>
    <x v="3"/>
    <s v="Brazil"/>
    <x v="80"/>
    <n v="0"/>
  </r>
  <r>
    <s v="BASE"/>
    <s v="BaseLine"/>
    <m/>
    <m/>
    <m/>
    <m/>
    <x v="46"/>
    <x v="0"/>
    <s v="Brazil"/>
    <x v="80"/>
    <n v="0"/>
  </r>
  <r>
    <s v="BASE"/>
    <s v="BaseLine"/>
    <m/>
    <m/>
    <m/>
    <m/>
    <x v="46"/>
    <x v="1"/>
    <s v="Brazil"/>
    <x v="80"/>
    <n v="0"/>
  </r>
  <r>
    <s v="BASE"/>
    <s v="BaseLine"/>
    <m/>
    <m/>
    <m/>
    <m/>
    <x v="46"/>
    <x v="2"/>
    <s v="Brazil"/>
    <x v="80"/>
    <n v="0"/>
  </r>
  <r>
    <s v="BASE"/>
    <s v="BaseLine"/>
    <m/>
    <m/>
    <m/>
    <m/>
    <x v="46"/>
    <x v="3"/>
    <s v="Brazil"/>
    <x v="80"/>
    <n v="0"/>
  </r>
  <r>
    <s v="INCREMENTAL"/>
    <s v="Media"/>
    <m/>
    <m/>
    <m/>
    <m/>
    <x v="47"/>
    <x v="0"/>
    <s v="Brazil"/>
    <x v="80"/>
    <n v="0"/>
  </r>
  <r>
    <s v="INCREMENTAL"/>
    <s v="Media"/>
    <m/>
    <m/>
    <m/>
    <m/>
    <x v="47"/>
    <x v="1"/>
    <s v="Brazil"/>
    <x v="80"/>
    <n v="0"/>
  </r>
  <r>
    <s v="INCREMENTAL"/>
    <s v="Media"/>
    <m/>
    <m/>
    <m/>
    <m/>
    <x v="47"/>
    <x v="2"/>
    <s v="Brazil"/>
    <x v="80"/>
    <n v="0"/>
  </r>
  <r>
    <s v="INCREMENTAL"/>
    <s v="Media"/>
    <m/>
    <m/>
    <m/>
    <m/>
    <x v="47"/>
    <x v="3"/>
    <s v="Brazil"/>
    <x v="80"/>
    <n v="0.84114222239590797"/>
  </r>
  <r>
    <s v="INCREMENTAL"/>
    <s v="Media"/>
    <m/>
    <m/>
    <m/>
    <m/>
    <x v="48"/>
    <x v="0"/>
    <s v="Brazil"/>
    <x v="80"/>
    <n v="0"/>
  </r>
  <r>
    <s v="INCREMENTAL"/>
    <s v="Media"/>
    <m/>
    <m/>
    <m/>
    <m/>
    <x v="48"/>
    <x v="1"/>
    <s v="Brazil"/>
    <x v="80"/>
    <n v="0"/>
  </r>
  <r>
    <s v="INCREMENTAL"/>
    <s v="Media"/>
    <m/>
    <m/>
    <m/>
    <m/>
    <x v="48"/>
    <x v="2"/>
    <s v="Brazil"/>
    <x v="80"/>
    <n v="0"/>
  </r>
  <r>
    <s v="INCREMENTAL"/>
    <s v="Media"/>
    <m/>
    <m/>
    <m/>
    <m/>
    <x v="48"/>
    <x v="3"/>
    <s v="Brazil"/>
    <x v="80"/>
    <n v="0.24336550873616999"/>
  </r>
  <r>
    <s v="INCREMENTAL"/>
    <s v="Media"/>
    <m/>
    <m/>
    <m/>
    <m/>
    <x v="49"/>
    <x v="0"/>
    <s v="Brazil"/>
    <x v="80"/>
    <n v="0"/>
  </r>
  <r>
    <s v="INCREMENTAL"/>
    <s v="Media"/>
    <m/>
    <m/>
    <m/>
    <m/>
    <x v="49"/>
    <x v="1"/>
    <s v="Brazil"/>
    <x v="80"/>
    <n v="0"/>
  </r>
  <r>
    <s v="INCREMENTAL"/>
    <s v="Media"/>
    <m/>
    <m/>
    <m/>
    <m/>
    <x v="49"/>
    <x v="2"/>
    <s v="Brazil"/>
    <x v="80"/>
    <n v="0"/>
  </r>
  <r>
    <s v="INCREMENTAL"/>
    <s v="Media"/>
    <m/>
    <m/>
    <m/>
    <m/>
    <x v="49"/>
    <x v="3"/>
    <s v="Brazil"/>
    <x v="80"/>
    <n v="20.2251024272582"/>
  </r>
  <r>
    <s v="BASE"/>
    <s v="BaseLine"/>
    <m/>
    <m/>
    <m/>
    <m/>
    <x v="50"/>
    <x v="0"/>
    <s v="Brazil"/>
    <x v="80"/>
    <n v="0"/>
  </r>
  <r>
    <s v="BASE"/>
    <s v="BaseLine"/>
    <m/>
    <m/>
    <m/>
    <m/>
    <x v="50"/>
    <x v="1"/>
    <s v="Brazil"/>
    <x v="80"/>
    <n v="0"/>
  </r>
  <r>
    <s v="BASE"/>
    <s v="BaseLine"/>
    <m/>
    <m/>
    <m/>
    <m/>
    <x v="50"/>
    <x v="2"/>
    <s v="Brazil"/>
    <x v="80"/>
    <n v="0"/>
  </r>
  <r>
    <s v="BASE"/>
    <s v="BaseLine"/>
    <m/>
    <m/>
    <m/>
    <m/>
    <x v="50"/>
    <x v="3"/>
    <s v="Brazil"/>
    <x v="80"/>
    <n v="440.29468228655998"/>
  </r>
  <r>
    <s v="BASE"/>
    <s v="BaseLine"/>
    <m/>
    <m/>
    <m/>
    <m/>
    <x v="51"/>
    <x v="0"/>
    <s v="Brazil"/>
    <x v="80"/>
    <n v="0"/>
  </r>
  <r>
    <s v="BASE"/>
    <s v="BaseLine"/>
    <m/>
    <m/>
    <m/>
    <m/>
    <x v="51"/>
    <x v="1"/>
    <s v="Brazil"/>
    <x v="80"/>
    <n v="0"/>
  </r>
  <r>
    <s v="BASE"/>
    <s v="BaseLine"/>
    <m/>
    <m/>
    <m/>
    <m/>
    <x v="51"/>
    <x v="2"/>
    <s v="Brazil"/>
    <x v="80"/>
    <n v="0"/>
  </r>
  <r>
    <s v="BASE"/>
    <s v="BaseLine"/>
    <m/>
    <m/>
    <m/>
    <m/>
    <x v="51"/>
    <x v="3"/>
    <s v="Brazil"/>
    <x v="80"/>
    <n v="10009.2567836625"/>
  </r>
  <r>
    <s v="INCREMENTAL"/>
    <s v="Media"/>
    <m/>
    <m/>
    <m/>
    <m/>
    <x v="52"/>
    <x v="0"/>
    <s v="Brazil"/>
    <x v="80"/>
    <n v="0"/>
  </r>
  <r>
    <s v="INCREMENTAL"/>
    <s v="Media"/>
    <m/>
    <m/>
    <m/>
    <m/>
    <x v="52"/>
    <x v="1"/>
    <s v="Brazil"/>
    <x v="80"/>
    <n v="0"/>
  </r>
  <r>
    <s v="INCREMENTAL"/>
    <s v="Media"/>
    <m/>
    <m/>
    <m/>
    <m/>
    <x v="52"/>
    <x v="2"/>
    <s v="Brazil"/>
    <x v="80"/>
    <n v="0"/>
  </r>
  <r>
    <s v="INCREMENTAL"/>
    <s v="Media"/>
    <m/>
    <m/>
    <m/>
    <m/>
    <x v="52"/>
    <x v="3"/>
    <s v="Brazil"/>
    <x v="80"/>
    <n v="13.9459840507583"/>
  </r>
  <r>
    <s v="BASE"/>
    <s v="BaseLine"/>
    <m/>
    <m/>
    <m/>
    <m/>
    <x v="53"/>
    <x v="0"/>
    <s v="Brazil"/>
    <x v="80"/>
    <n v="-227.15446232385401"/>
  </r>
  <r>
    <s v="BASE"/>
    <s v="BaseLine"/>
    <m/>
    <m/>
    <m/>
    <m/>
    <x v="53"/>
    <x v="1"/>
    <s v="Brazil"/>
    <x v="80"/>
    <n v="-166.34643669379199"/>
  </r>
  <r>
    <s v="BASE"/>
    <s v="BaseLine"/>
    <m/>
    <m/>
    <m/>
    <m/>
    <x v="53"/>
    <x v="2"/>
    <s v="Brazil"/>
    <x v="80"/>
    <n v="-310.39592150817202"/>
  </r>
  <r>
    <s v="BASE"/>
    <s v="BaseLine"/>
    <m/>
    <m/>
    <m/>
    <m/>
    <x v="53"/>
    <x v="3"/>
    <s v="Brazil"/>
    <x v="80"/>
    <n v="-164.31533223272601"/>
  </r>
  <r>
    <s v="BASE"/>
    <s v="BaseLine"/>
    <m/>
    <m/>
    <m/>
    <m/>
    <x v="54"/>
    <x v="0"/>
    <s v="Brazil"/>
    <x v="80"/>
    <n v="-526.70675186015706"/>
  </r>
  <r>
    <s v="BASE"/>
    <s v="BaseLine"/>
    <m/>
    <m/>
    <m/>
    <m/>
    <x v="54"/>
    <x v="1"/>
    <s v="Brazil"/>
    <x v="80"/>
    <n v="-2629.00067100971"/>
  </r>
  <r>
    <s v="BASE"/>
    <s v="BaseLine"/>
    <m/>
    <m/>
    <m/>
    <m/>
    <x v="54"/>
    <x v="2"/>
    <s v="Brazil"/>
    <x v="80"/>
    <n v="-2853.3302538810999"/>
  </r>
  <r>
    <s v="BASE"/>
    <s v="BaseLine"/>
    <m/>
    <m/>
    <m/>
    <m/>
    <x v="54"/>
    <x v="3"/>
    <s v="Brazil"/>
    <x v="80"/>
    <n v="-508.635850855412"/>
  </r>
  <r>
    <s v="INCREMENTAL"/>
    <s v="Media"/>
    <m/>
    <m/>
    <m/>
    <m/>
    <x v="0"/>
    <x v="0"/>
    <s v="Brazil"/>
    <x v="81"/>
    <n v="2.4122731670593498"/>
  </r>
  <r>
    <s v="INCREMENTAL"/>
    <s v="Media"/>
    <m/>
    <m/>
    <m/>
    <m/>
    <x v="0"/>
    <x v="1"/>
    <s v="Brazil"/>
    <x v="81"/>
    <n v="0"/>
  </r>
  <r>
    <s v="INCREMENTAL"/>
    <s v="Media"/>
    <m/>
    <m/>
    <m/>
    <m/>
    <x v="0"/>
    <x v="2"/>
    <s v="Brazil"/>
    <x v="81"/>
    <n v="0"/>
  </r>
  <r>
    <s v="INCREMENTAL"/>
    <s v="Media"/>
    <m/>
    <m/>
    <m/>
    <m/>
    <x v="0"/>
    <x v="3"/>
    <s v="Brazil"/>
    <x v="81"/>
    <n v="0"/>
  </r>
  <r>
    <s v="INCREMENTAL"/>
    <s v="Media"/>
    <m/>
    <m/>
    <m/>
    <m/>
    <x v="1"/>
    <x v="0"/>
    <s v="Brazil"/>
    <x v="81"/>
    <n v="0.53454562103028003"/>
  </r>
  <r>
    <s v="INCREMENTAL"/>
    <s v="Media"/>
    <m/>
    <m/>
    <m/>
    <m/>
    <x v="1"/>
    <x v="1"/>
    <s v="Brazil"/>
    <x v="81"/>
    <n v="0"/>
  </r>
  <r>
    <s v="INCREMENTAL"/>
    <s v="Media"/>
    <m/>
    <m/>
    <m/>
    <m/>
    <x v="1"/>
    <x v="2"/>
    <s v="Brazil"/>
    <x v="81"/>
    <n v="0"/>
  </r>
  <r>
    <s v="INCREMENTAL"/>
    <s v="Media"/>
    <m/>
    <m/>
    <m/>
    <m/>
    <x v="1"/>
    <x v="3"/>
    <s v="Brazil"/>
    <x v="81"/>
    <n v="0"/>
  </r>
  <r>
    <s v="INCREMENTAL"/>
    <s v="Media"/>
    <m/>
    <m/>
    <m/>
    <m/>
    <x v="2"/>
    <x v="0"/>
    <s v="Brazil"/>
    <x v="81"/>
    <n v="38.3234345998085"/>
  </r>
  <r>
    <s v="INCREMENTAL"/>
    <s v="Media"/>
    <m/>
    <m/>
    <m/>
    <m/>
    <x v="2"/>
    <x v="1"/>
    <s v="Brazil"/>
    <x v="81"/>
    <n v="0"/>
  </r>
  <r>
    <s v="INCREMENTAL"/>
    <s v="Media"/>
    <m/>
    <m/>
    <m/>
    <m/>
    <x v="2"/>
    <x v="2"/>
    <s v="Brazil"/>
    <x v="81"/>
    <n v="0"/>
  </r>
  <r>
    <s v="INCREMENTAL"/>
    <s v="Media"/>
    <m/>
    <m/>
    <m/>
    <m/>
    <x v="2"/>
    <x v="3"/>
    <s v="Brazil"/>
    <x v="81"/>
    <n v="0"/>
  </r>
  <r>
    <s v="BASE"/>
    <s v="BaseLine"/>
    <m/>
    <m/>
    <m/>
    <m/>
    <x v="3"/>
    <x v="0"/>
    <s v="Brazil"/>
    <x v="81"/>
    <n v="0"/>
  </r>
  <r>
    <s v="BASE"/>
    <s v="BaseLine"/>
    <m/>
    <m/>
    <m/>
    <m/>
    <x v="3"/>
    <x v="1"/>
    <s v="Brazil"/>
    <x v="81"/>
    <n v="0"/>
  </r>
  <r>
    <s v="BASE"/>
    <s v="BaseLine"/>
    <m/>
    <m/>
    <m/>
    <m/>
    <x v="3"/>
    <x v="2"/>
    <s v="Brazil"/>
    <x v="81"/>
    <n v="0"/>
  </r>
  <r>
    <s v="BASE"/>
    <s v="BaseLine"/>
    <m/>
    <m/>
    <m/>
    <m/>
    <x v="3"/>
    <x v="3"/>
    <s v="Brazil"/>
    <x v="81"/>
    <n v="0"/>
  </r>
  <r>
    <s v="BASE"/>
    <s v="BaseLine"/>
    <m/>
    <m/>
    <m/>
    <m/>
    <x v="4"/>
    <x v="0"/>
    <s v="Brazil"/>
    <x v="81"/>
    <n v="0"/>
  </r>
  <r>
    <s v="BASE"/>
    <s v="BaseLine"/>
    <m/>
    <m/>
    <m/>
    <m/>
    <x v="4"/>
    <x v="1"/>
    <s v="Brazil"/>
    <x v="81"/>
    <n v="0"/>
  </r>
  <r>
    <s v="BASE"/>
    <s v="BaseLine"/>
    <m/>
    <m/>
    <m/>
    <m/>
    <x v="4"/>
    <x v="2"/>
    <s v="Brazil"/>
    <x v="81"/>
    <n v="0"/>
  </r>
  <r>
    <s v="BASE"/>
    <s v="BaseLine"/>
    <m/>
    <m/>
    <m/>
    <m/>
    <x v="4"/>
    <x v="3"/>
    <s v="Brazil"/>
    <x v="81"/>
    <n v="0"/>
  </r>
  <r>
    <s v="BASE"/>
    <s v="BaseLine"/>
    <m/>
    <m/>
    <m/>
    <m/>
    <x v="5"/>
    <x v="0"/>
    <s v="Brazil"/>
    <x v="81"/>
    <n v="0"/>
  </r>
  <r>
    <s v="BASE"/>
    <s v="BaseLine"/>
    <m/>
    <m/>
    <m/>
    <m/>
    <x v="5"/>
    <x v="1"/>
    <s v="Brazil"/>
    <x v="81"/>
    <n v="0"/>
  </r>
  <r>
    <s v="BASE"/>
    <s v="BaseLine"/>
    <m/>
    <m/>
    <m/>
    <m/>
    <x v="5"/>
    <x v="2"/>
    <s v="Brazil"/>
    <x v="81"/>
    <n v="0"/>
  </r>
  <r>
    <s v="BASE"/>
    <s v="BaseLine"/>
    <m/>
    <m/>
    <m/>
    <m/>
    <x v="5"/>
    <x v="3"/>
    <s v="Brazil"/>
    <x v="81"/>
    <n v="0"/>
  </r>
  <r>
    <s v="BASE"/>
    <s v="BaseLine"/>
    <m/>
    <m/>
    <m/>
    <m/>
    <x v="6"/>
    <x v="0"/>
    <s v="Brazil"/>
    <x v="81"/>
    <n v="0"/>
  </r>
  <r>
    <s v="BASE"/>
    <s v="BaseLine"/>
    <m/>
    <m/>
    <m/>
    <m/>
    <x v="6"/>
    <x v="1"/>
    <s v="Brazil"/>
    <x v="81"/>
    <n v="0"/>
  </r>
  <r>
    <s v="BASE"/>
    <s v="BaseLine"/>
    <m/>
    <m/>
    <m/>
    <m/>
    <x v="6"/>
    <x v="2"/>
    <s v="Brazil"/>
    <x v="81"/>
    <n v="0"/>
  </r>
  <r>
    <s v="BASE"/>
    <s v="BaseLine"/>
    <m/>
    <m/>
    <m/>
    <m/>
    <x v="6"/>
    <x v="3"/>
    <s v="Brazil"/>
    <x v="81"/>
    <n v="0"/>
  </r>
  <r>
    <s v="BASE"/>
    <s v="BaseLine"/>
    <m/>
    <m/>
    <m/>
    <m/>
    <x v="7"/>
    <x v="0"/>
    <s v="Brazil"/>
    <x v="81"/>
    <n v="0"/>
  </r>
  <r>
    <s v="BASE"/>
    <s v="BaseLine"/>
    <m/>
    <m/>
    <m/>
    <m/>
    <x v="7"/>
    <x v="1"/>
    <s v="Brazil"/>
    <x v="81"/>
    <n v="0"/>
  </r>
  <r>
    <s v="BASE"/>
    <s v="BaseLine"/>
    <m/>
    <m/>
    <m/>
    <m/>
    <x v="7"/>
    <x v="2"/>
    <s v="Brazil"/>
    <x v="81"/>
    <n v="0"/>
  </r>
  <r>
    <s v="BASE"/>
    <s v="BaseLine"/>
    <m/>
    <m/>
    <m/>
    <m/>
    <x v="7"/>
    <x v="3"/>
    <s v="Brazil"/>
    <x v="81"/>
    <n v="0"/>
  </r>
  <r>
    <s v="BASE"/>
    <s v="BaseLine"/>
    <m/>
    <m/>
    <m/>
    <m/>
    <x v="8"/>
    <x v="0"/>
    <s v="Brazil"/>
    <x v="81"/>
    <n v="2113.7238007421702"/>
  </r>
  <r>
    <s v="BASE"/>
    <s v="BaseLine"/>
    <m/>
    <m/>
    <m/>
    <m/>
    <x v="8"/>
    <x v="1"/>
    <s v="Brazil"/>
    <x v="81"/>
    <n v="0"/>
  </r>
  <r>
    <s v="BASE"/>
    <s v="BaseLine"/>
    <m/>
    <m/>
    <m/>
    <m/>
    <x v="8"/>
    <x v="2"/>
    <s v="Brazil"/>
    <x v="81"/>
    <n v="0"/>
  </r>
  <r>
    <s v="BASE"/>
    <s v="BaseLine"/>
    <m/>
    <m/>
    <m/>
    <m/>
    <x v="8"/>
    <x v="3"/>
    <s v="Brazil"/>
    <x v="81"/>
    <n v="0"/>
  </r>
  <r>
    <s v="INCREMENTAL"/>
    <s v="Media"/>
    <m/>
    <m/>
    <m/>
    <m/>
    <x v="9"/>
    <x v="0"/>
    <s v="Brazil"/>
    <x v="81"/>
    <n v="27.917521817599699"/>
  </r>
  <r>
    <s v="INCREMENTAL"/>
    <s v="Media"/>
    <m/>
    <m/>
    <m/>
    <m/>
    <x v="9"/>
    <x v="1"/>
    <s v="Brazil"/>
    <x v="81"/>
    <n v="0"/>
  </r>
  <r>
    <s v="INCREMENTAL"/>
    <s v="Media"/>
    <m/>
    <m/>
    <m/>
    <m/>
    <x v="9"/>
    <x v="2"/>
    <s v="Brazil"/>
    <x v="81"/>
    <n v="0"/>
  </r>
  <r>
    <s v="INCREMENTAL"/>
    <s v="Media"/>
    <m/>
    <m/>
    <m/>
    <m/>
    <x v="9"/>
    <x v="3"/>
    <s v="Brazil"/>
    <x v="81"/>
    <n v="0"/>
  </r>
  <r>
    <s v="BASE"/>
    <s v="Price"/>
    <m/>
    <m/>
    <m/>
    <m/>
    <x v="10"/>
    <x v="0"/>
    <s v="Brazil"/>
    <x v="81"/>
    <n v="0"/>
  </r>
  <r>
    <s v="BASE"/>
    <s v="Price"/>
    <m/>
    <m/>
    <m/>
    <m/>
    <x v="10"/>
    <x v="1"/>
    <s v="Brazil"/>
    <x v="81"/>
    <n v="0"/>
  </r>
  <r>
    <s v="BASE"/>
    <s v="Price"/>
    <m/>
    <m/>
    <m/>
    <m/>
    <x v="10"/>
    <x v="2"/>
    <s v="Brazil"/>
    <x v="81"/>
    <n v="0"/>
  </r>
  <r>
    <s v="BASE"/>
    <s v="Price"/>
    <m/>
    <m/>
    <m/>
    <m/>
    <x v="10"/>
    <x v="3"/>
    <s v="Brazil"/>
    <x v="81"/>
    <n v="0"/>
  </r>
  <r>
    <s v="BASE"/>
    <s v="Price"/>
    <m/>
    <m/>
    <m/>
    <m/>
    <x v="11"/>
    <x v="0"/>
    <s v="Brazil"/>
    <x v="81"/>
    <n v="-1144.85774019274"/>
  </r>
  <r>
    <s v="BASE"/>
    <s v="Price"/>
    <m/>
    <m/>
    <m/>
    <m/>
    <x v="11"/>
    <x v="1"/>
    <s v="Brazil"/>
    <x v="81"/>
    <n v="0"/>
  </r>
  <r>
    <s v="BASE"/>
    <s v="Price"/>
    <m/>
    <m/>
    <m/>
    <m/>
    <x v="11"/>
    <x v="2"/>
    <s v="Brazil"/>
    <x v="81"/>
    <n v="0"/>
  </r>
  <r>
    <s v="BASE"/>
    <s v="Price"/>
    <m/>
    <m/>
    <m/>
    <m/>
    <x v="11"/>
    <x v="3"/>
    <s v="Brazil"/>
    <x v="81"/>
    <n v="-1294.35204691678"/>
  </r>
  <r>
    <s v="BASE"/>
    <s v="BaseLine"/>
    <m/>
    <m/>
    <m/>
    <m/>
    <x v="12"/>
    <x v="0"/>
    <s v="Brazil"/>
    <x v="81"/>
    <n v="417.75511531056401"/>
  </r>
  <r>
    <s v="BASE"/>
    <s v="BaseLine"/>
    <m/>
    <m/>
    <m/>
    <m/>
    <x v="12"/>
    <x v="1"/>
    <s v="Brazil"/>
    <x v="81"/>
    <n v="753.111303062567"/>
  </r>
  <r>
    <s v="BASE"/>
    <s v="BaseLine"/>
    <m/>
    <m/>
    <m/>
    <m/>
    <x v="12"/>
    <x v="2"/>
    <s v="Brazil"/>
    <x v="81"/>
    <n v="923.27614296241597"/>
  </r>
  <r>
    <s v="BASE"/>
    <s v="BaseLine"/>
    <m/>
    <m/>
    <m/>
    <m/>
    <x v="12"/>
    <x v="3"/>
    <s v="Brazil"/>
    <x v="81"/>
    <n v="24.4539778933656"/>
  </r>
  <r>
    <s v="INCREMENTAL"/>
    <s v="Media"/>
    <m/>
    <m/>
    <m/>
    <m/>
    <x v="13"/>
    <x v="0"/>
    <s v="Brazil"/>
    <x v="81"/>
    <n v="0"/>
  </r>
  <r>
    <s v="INCREMENTAL"/>
    <s v="Media"/>
    <m/>
    <m/>
    <m/>
    <m/>
    <x v="13"/>
    <x v="1"/>
    <s v="Brazil"/>
    <x v="81"/>
    <n v="0"/>
  </r>
  <r>
    <s v="INCREMENTAL"/>
    <s v="Media"/>
    <m/>
    <m/>
    <m/>
    <m/>
    <x v="13"/>
    <x v="2"/>
    <s v="Brazil"/>
    <x v="81"/>
    <n v="0"/>
  </r>
  <r>
    <s v="INCREMENTAL"/>
    <s v="Media"/>
    <m/>
    <m/>
    <m/>
    <m/>
    <x v="13"/>
    <x v="3"/>
    <s v="Brazil"/>
    <x v="81"/>
    <n v="0"/>
  </r>
  <r>
    <s v="INCREMENTAL"/>
    <s v="Media"/>
    <m/>
    <m/>
    <m/>
    <m/>
    <x v="14"/>
    <x v="0"/>
    <s v="Brazil"/>
    <x v="81"/>
    <n v="381.62416652009199"/>
  </r>
  <r>
    <s v="INCREMENTAL"/>
    <s v="Media"/>
    <m/>
    <m/>
    <m/>
    <m/>
    <x v="14"/>
    <x v="1"/>
    <s v="Brazil"/>
    <x v="81"/>
    <n v="475.09123674090398"/>
  </r>
  <r>
    <s v="INCREMENTAL"/>
    <s v="Media"/>
    <m/>
    <m/>
    <m/>
    <m/>
    <x v="14"/>
    <x v="2"/>
    <s v="Brazil"/>
    <x v="81"/>
    <n v="393.10796479384499"/>
  </r>
  <r>
    <s v="INCREMENTAL"/>
    <s v="Media"/>
    <m/>
    <m/>
    <m/>
    <m/>
    <x v="14"/>
    <x v="3"/>
    <s v="Brazil"/>
    <x v="81"/>
    <n v="282.42302484400898"/>
  </r>
  <r>
    <s v="INCREMENTAL"/>
    <s v="Media"/>
    <m/>
    <m/>
    <m/>
    <m/>
    <x v="15"/>
    <x v="0"/>
    <s v="Brazil"/>
    <x v="81"/>
    <n v="0"/>
  </r>
  <r>
    <s v="INCREMENTAL"/>
    <s v="Media"/>
    <m/>
    <m/>
    <m/>
    <m/>
    <x v="15"/>
    <x v="1"/>
    <s v="Brazil"/>
    <x v="81"/>
    <n v="0"/>
  </r>
  <r>
    <s v="INCREMENTAL"/>
    <s v="Media"/>
    <m/>
    <m/>
    <m/>
    <m/>
    <x v="15"/>
    <x v="2"/>
    <s v="Brazil"/>
    <x v="81"/>
    <n v="0"/>
  </r>
  <r>
    <s v="INCREMENTAL"/>
    <s v="Media"/>
    <m/>
    <m/>
    <m/>
    <m/>
    <x v="15"/>
    <x v="3"/>
    <s v="Brazil"/>
    <x v="81"/>
    <n v="0"/>
  </r>
  <r>
    <s v="INCREMENTAL"/>
    <s v="Media"/>
    <m/>
    <m/>
    <m/>
    <m/>
    <x v="16"/>
    <x v="0"/>
    <s v="Brazil"/>
    <x v="81"/>
    <n v="19.7119310418963"/>
  </r>
  <r>
    <s v="INCREMENTAL"/>
    <s v="Media"/>
    <m/>
    <m/>
    <m/>
    <m/>
    <x v="16"/>
    <x v="1"/>
    <s v="Brazil"/>
    <x v="81"/>
    <n v="15.4662837137325"/>
  </r>
  <r>
    <s v="INCREMENTAL"/>
    <s v="Media"/>
    <m/>
    <m/>
    <m/>
    <m/>
    <x v="16"/>
    <x v="2"/>
    <s v="Brazil"/>
    <x v="81"/>
    <n v="14.429683410989201"/>
  </r>
  <r>
    <s v="INCREMENTAL"/>
    <s v="Media"/>
    <m/>
    <m/>
    <m/>
    <m/>
    <x v="16"/>
    <x v="3"/>
    <s v="Brazil"/>
    <x v="81"/>
    <n v="13.4101620595449"/>
  </r>
  <r>
    <s v="INCREMENTAL"/>
    <s v="Media"/>
    <m/>
    <m/>
    <m/>
    <m/>
    <x v="17"/>
    <x v="0"/>
    <s v="Brazil"/>
    <x v="81"/>
    <n v="0"/>
  </r>
  <r>
    <s v="INCREMENTAL"/>
    <s v="Media"/>
    <m/>
    <m/>
    <m/>
    <m/>
    <x v="17"/>
    <x v="1"/>
    <s v="Brazil"/>
    <x v="81"/>
    <n v="0"/>
  </r>
  <r>
    <s v="INCREMENTAL"/>
    <s v="Media"/>
    <m/>
    <m/>
    <m/>
    <m/>
    <x v="17"/>
    <x v="2"/>
    <s v="Brazil"/>
    <x v="81"/>
    <n v="0"/>
  </r>
  <r>
    <s v="INCREMENTAL"/>
    <s v="Media"/>
    <m/>
    <m/>
    <m/>
    <m/>
    <x v="17"/>
    <x v="3"/>
    <s v="Brazil"/>
    <x v="81"/>
    <n v="0"/>
  </r>
  <r>
    <s v="INCREMENTAL"/>
    <s v="Media"/>
    <m/>
    <m/>
    <m/>
    <m/>
    <x v="18"/>
    <x v="0"/>
    <s v="Brazil"/>
    <x v="81"/>
    <n v="2686.2498637539902"/>
  </r>
  <r>
    <s v="INCREMENTAL"/>
    <s v="Media"/>
    <m/>
    <m/>
    <m/>
    <m/>
    <x v="18"/>
    <x v="1"/>
    <s v="Brazil"/>
    <x v="81"/>
    <n v="1250.82781790127"/>
  </r>
  <r>
    <s v="INCREMENTAL"/>
    <s v="Media"/>
    <m/>
    <m/>
    <m/>
    <m/>
    <x v="18"/>
    <x v="2"/>
    <s v="Brazil"/>
    <x v="81"/>
    <n v="955.76327540567604"/>
  </r>
  <r>
    <s v="INCREMENTAL"/>
    <s v="Media"/>
    <m/>
    <m/>
    <m/>
    <m/>
    <x v="18"/>
    <x v="3"/>
    <s v="Brazil"/>
    <x v="81"/>
    <n v="1458.22692388255"/>
  </r>
  <r>
    <s v="INCREMENTAL"/>
    <s v="Media"/>
    <m/>
    <m/>
    <m/>
    <m/>
    <x v="19"/>
    <x v="0"/>
    <s v="Brazil"/>
    <x v="81"/>
    <n v="0"/>
  </r>
  <r>
    <s v="INCREMENTAL"/>
    <s v="Media"/>
    <m/>
    <m/>
    <m/>
    <m/>
    <x v="19"/>
    <x v="1"/>
    <s v="Brazil"/>
    <x v="81"/>
    <n v="0"/>
  </r>
  <r>
    <s v="INCREMENTAL"/>
    <s v="Media"/>
    <m/>
    <m/>
    <m/>
    <m/>
    <x v="19"/>
    <x v="2"/>
    <s v="Brazil"/>
    <x v="81"/>
    <n v="0"/>
  </r>
  <r>
    <s v="INCREMENTAL"/>
    <s v="Media"/>
    <m/>
    <m/>
    <m/>
    <m/>
    <x v="19"/>
    <x v="3"/>
    <s v="Brazil"/>
    <x v="81"/>
    <n v="0"/>
  </r>
  <r>
    <s v="INCREMENTAL"/>
    <s v="Media"/>
    <m/>
    <m/>
    <m/>
    <m/>
    <x v="20"/>
    <x v="0"/>
    <s v="Brazil"/>
    <x v="81"/>
    <n v="39.289464865752699"/>
  </r>
  <r>
    <s v="INCREMENTAL"/>
    <s v="Media"/>
    <m/>
    <m/>
    <m/>
    <m/>
    <x v="20"/>
    <x v="1"/>
    <s v="Brazil"/>
    <x v="81"/>
    <n v="44.817759112360598"/>
  </r>
  <r>
    <s v="INCREMENTAL"/>
    <s v="Media"/>
    <m/>
    <m/>
    <m/>
    <m/>
    <x v="20"/>
    <x v="2"/>
    <s v="Brazil"/>
    <x v="81"/>
    <n v="41.986198600248102"/>
  </r>
  <r>
    <s v="INCREMENTAL"/>
    <s v="Media"/>
    <m/>
    <m/>
    <m/>
    <m/>
    <x v="20"/>
    <x v="3"/>
    <s v="Brazil"/>
    <x v="81"/>
    <n v="41.355647891114202"/>
  </r>
  <r>
    <s v="INCREMENTAL"/>
    <s v="Media"/>
    <m/>
    <m/>
    <m/>
    <m/>
    <x v="21"/>
    <x v="0"/>
    <s v="Brazil"/>
    <x v="81"/>
    <n v="0"/>
  </r>
  <r>
    <s v="INCREMENTAL"/>
    <s v="Media"/>
    <m/>
    <m/>
    <m/>
    <m/>
    <x v="21"/>
    <x v="1"/>
    <s v="Brazil"/>
    <x v="81"/>
    <n v="0"/>
  </r>
  <r>
    <s v="INCREMENTAL"/>
    <s v="Media"/>
    <m/>
    <m/>
    <m/>
    <m/>
    <x v="21"/>
    <x v="2"/>
    <s v="Brazil"/>
    <x v="81"/>
    <n v="0"/>
  </r>
  <r>
    <s v="INCREMENTAL"/>
    <s v="Media"/>
    <m/>
    <m/>
    <m/>
    <m/>
    <x v="21"/>
    <x v="3"/>
    <s v="Brazil"/>
    <x v="81"/>
    <n v="0"/>
  </r>
  <r>
    <s v="INCREMENTAL"/>
    <s v="Media"/>
    <m/>
    <m/>
    <m/>
    <m/>
    <x v="22"/>
    <x v="0"/>
    <s v="Brazil"/>
    <x v="81"/>
    <n v="1611.7150688311101"/>
  </r>
  <r>
    <s v="INCREMENTAL"/>
    <s v="Media"/>
    <m/>
    <m/>
    <m/>
    <m/>
    <x v="22"/>
    <x v="1"/>
    <s v="Brazil"/>
    <x v="81"/>
    <n v="611.20777183613495"/>
  </r>
  <r>
    <s v="INCREMENTAL"/>
    <s v="Media"/>
    <m/>
    <m/>
    <m/>
    <m/>
    <x v="22"/>
    <x v="2"/>
    <s v="Brazil"/>
    <x v="81"/>
    <n v="580.38795252993896"/>
  </r>
  <r>
    <s v="INCREMENTAL"/>
    <s v="Media"/>
    <m/>
    <m/>
    <m/>
    <m/>
    <x v="22"/>
    <x v="3"/>
    <s v="Brazil"/>
    <x v="81"/>
    <n v="873.64805886122201"/>
  </r>
  <r>
    <s v="INCREMENTAL"/>
    <s v="Media"/>
    <m/>
    <m/>
    <m/>
    <m/>
    <x v="23"/>
    <x v="0"/>
    <s v="Brazil"/>
    <x v="81"/>
    <n v="0"/>
  </r>
  <r>
    <s v="INCREMENTAL"/>
    <s v="Media"/>
    <m/>
    <m/>
    <m/>
    <m/>
    <x v="23"/>
    <x v="1"/>
    <s v="Brazil"/>
    <x v="81"/>
    <n v="0.22401126652338699"/>
  </r>
  <r>
    <s v="INCREMENTAL"/>
    <s v="Media"/>
    <m/>
    <m/>
    <m/>
    <m/>
    <x v="23"/>
    <x v="2"/>
    <s v="Brazil"/>
    <x v="81"/>
    <n v="0"/>
  </r>
  <r>
    <s v="INCREMENTAL"/>
    <s v="Media"/>
    <m/>
    <m/>
    <m/>
    <m/>
    <x v="23"/>
    <x v="3"/>
    <s v="Brazil"/>
    <x v="81"/>
    <n v="0"/>
  </r>
  <r>
    <s v="INCREMENTAL"/>
    <s v="Media"/>
    <m/>
    <m/>
    <m/>
    <m/>
    <x v="24"/>
    <x v="0"/>
    <s v="Brazil"/>
    <x v="81"/>
    <n v="0"/>
  </r>
  <r>
    <s v="INCREMENTAL"/>
    <s v="Media"/>
    <m/>
    <m/>
    <m/>
    <m/>
    <x v="24"/>
    <x v="1"/>
    <s v="Brazil"/>
    <x v="81"/>
    <n v="4.5529568100582196"/>
  </r>
  <r>
    <s v="INCREMENTAL"/>
    <s v="Media"/>
    <m/>
    <m/>
    <m/>
    <m/>
    <x v="24"/>
    <x v="2"/>
    <s v="Brazil"/>
    <x v="81"/>
    <n v="0"/>
  </r>
  <r>
    <s v="INCREMENTAL"/>
    <s v="Media"/>
    <m/>
    <m/>
    <m/>
    <m/>
    <x v="24"/>
    <x v="3"/>
    <s v="Brazil"/>
    <x v="81"/>
    <n v="0"/>
  </r>
  <r>
    <s v="BASE"/>
    <s v="BaseLine"/>
    <m/>
    <m/>
    <m/>
    <m/>
    <x v="25"/>
    <x v="0"/>
    <s v="Brazil"/>
    <x v="81"/>
    <n v="0"/>
  </r>
  <r>
    <s v="BASE"/>
    <s v="BaseLine"/>
    <m/>
    <m/>
    <m/>
    <m/>
    <x v="25"/>
    <x v="1"/>
    <s v="Brazil"/>
    <x v="81"/>
    <n v="0"/>
  </r>
  <r>
    <s v="BASE"/>
    <s v="BaseLine"/>
    <m/>
    <m/>
    <m/>
    <m/>
    <x v="25"/>
    <x v="2"/>
    <s v="Brazil"/>
    <x v="81"/>
    <n v="0"/>
  </r>
  <r>
    <s v="BASE"/>
    <s v="BaseLine"/>
    <m/>
    <m/>
    <m/>
    <m/>
    <x v="25"/>
    <x v="3"/>
    <s v="Brazil"/>
    <x v="81"/>
    <n v="0"/>
  </r>
  <r>
    <s v="BASE"/>
    <s v="BaseLine"/>
    <m/>
    <m/>
    <m/>
    <m/>
    <x v="26"/>
    <x v="0"/>
    <s v="Brazil"/>
    <x v="81"/>
    <n v="0"/>
  </r>
  <r>
    <s v="BASE"/>
    <s v="BaseLine"/>
    <m/>
    <m/>
    <m/>
    <m/>
    <x v="26"/>
    <x v="1"/>
    <s v="Brazil"/>
    <x v="81"/>
    <n v="3208.3704030417698"/>
  </r>
  <r>
    <s v="BASE"/>
    <s v="BaseLine"/>
    <m/>
    <m/>
    <m/>
    <m/>
    <x v="26"/>
    <x v="2"/>
    <s v="Brazil"/>
    <x v="81"/>
    <n v="0"/>
  </r>
  <r>
    <s v="BASE"/>
    <s v="BaseLine"/>
    <m/>
    <m/>
    <m/>
    <m/>
    <x v="26"/>
    <x v="3"/>
    <s v="Brazil"/>
    <x v="81"/>
    <n v="0"/>
  </r>
  <r>
    <s v="INCREMENTAL"/>
    <s v="Media"/>
    <m/>
    <m/>
    <m/>
    <m/>
    <x v="27"/>
    <x v="0"/>
    <s v="Brazil"/>
    <x v="81"/>
    <n v="0"/>
  </r>
  <r>
    <s v="INCREMENTAL"/>
    <s v="Media"/>
    <m/>
    <m/>
    <m/>
    <m/>
    <x v="27"/>
    <x v="1"/>
    <s v="Brazil"/>
    <x v="81"/>
    <n v="0"/>
  </r>
  <r>
    <s v="INCREMENTAL"/>
    <s v="Media"/>
    <m/>
    <m/>
    <m/>
    <m/>
    <x v="27"/>
    <x v="2"/>
    <s v="Brazil"/>
    <x v="81"/>
    <n v="0"/>
  </r>
  <r>
    <s v="INCREMENTAL"/>
    <s v="Media"/>
    <m/>
    <m/>
    <m/>
    <m/>
    <x v="27"/>
    <x v="3"/>
    <s v="Brazil"/>
    <x v="81"/>
    <n v="0"/>
  </r>
  <r>
    <s v="INCREMENTAL"/>
    <s v="Media"/>
    <m/>
    <m/>
    <m/>
    <m/>
    <x v="28"/>
    <x v="0"/>
    <s v="Brazil"/>
    <x v="81"/>
    <n v="0"/>
  </r>
  <r>
    <s v="INCREMENTAL"/>
    <s v="Media"/>
    <m/>
    <m/>
    <m/>
    <m/>
    <x v="28"/>
    <x v="1"/>
    <s v="Brazil"/>
    <x v="81"/>
    <n v="0.90005854870646296"/>
  </r>
  <r>
    <s v="INCREMENTAL"/>
    <s v="Media"/>
    <m/>
    <m/>
    <m/>
    <m/>
    <x v="28"/>
    <x v="2"/>
    <s v="Brazil"/>
    <x v="81"/>
    <n v="0"/>
  </r>
  <r>
    <s v="INCREMENTAL"/>
    <s v="Media"/>
    <m/>
    <m/>
    <m/>
    <m/>
    <x v="28"/>
    <x v="3"/>
    <s v="Brazil"/>
    <x v="81"/>
    <n v="0"/>
  </r>
  <r>
    <s v="BASE"/>
    <s v="BaseLine"/>
    <m/>
    <m/>
    <m/>
    <m/>
    <x v="29"/>
    <x v="0"/>
    <s v="Brazil"/>
    <x v="81"/>
    <n v="0"/>
  </r>
  <r>
    <s v="BASE"/>
    <s v="BaseLine"/>
    <m/>
    <m/>
    <m/>
    <m/>
    <x v="29"/>
    <x v="1"/>
    <s v="Brazil"/>
    <x v="81"/>
    <n v="1486.2999047496701"/>
  </r>
  <r>
    <s v="BASE"/>
    <s v="BaseLine"/>
    <m/>
    <m/>
    <m/>
    <m/>
    <x v="29"/>
    <x v="2"/>
    <s v="Brazil"/>
    <x v="81"/>
    <n v="0"/>
  </r>
  <r>
    <s v="BASE"/>
    <s v="BaseLine"/>
    <m/>
    <m/>
    <m/>
    <m/>
    <x v="29"/>
    <x v="3"/>
    <s v="Brazil"/>
    <x v="81"/>
    <n v="0"/>
  </r>
  <r>
    <s v="BASE"/>
    <s v="BaseLine"/>
    <m/>
    <m/>
    <m/>
    <m/>
    <x v="30"/>
    <x v="0"/>
    <s v="Brazil"/>
    <x v="81"/>
    <n v="0"/>
  </r>
  <r>
    <s v="BASE"/>
    <s v="BaseLine"/>
    <m/>
    <m/>
    <m/>
    <m/>
    <x v="30"/>
    <x v="1"/>
    <s v="Brazil"/>
    <x v="81"/>
    <n v="951.46973507004498"/>
  </r>
  <r>
    <s v="BASE"/>
    <s v="BaseLine"/>
    <m/>
    <m/>
    <m/>
    <m/>
    <x v="30"/>
    <x v="2"/>
    <s v="Brazil"/>
    <x v="81"/>
    <n v="0"/>
  </r>
  <r>
    <s v="BASE"/>
    <s v="BaseLine"/>
    <m/>
    <m/>
    <m/>
    <m/>
    <x v="30"/>
    <x v="3"/>
    <s v="Brazil"/>
    <x v="81"/>
    <n v="0"/>
  </r>
  <r>
    <s v="INCREMENTAL"/>
    <s v="Media"/>
    <m/>
    <m/>
    <m/>
    <m/>
    <x v="31"/>
    <x v="0"/>
    <s v="Brazil"/>
    <x v="81"/>
    <n v="0"/>
  </r>
  <r>
    <s v="INCREMENTAL"/>
    <s v="Media"/>
    <m/>
    <m/>
    <m/>
    <m/>
    <x v="31"/>
    <x v="1"/>
    <s v="Brazil"/>
    <x v="81"/>
    <n v="17.496648515016901"/>
  </r>
  <r>
    <s v="INCREMENTAL"/>
    <s v="Media"/>
    <m/>
    <m/>
    <m/>
    <m/>
    <x v="31"/>
    <x v="2"/>
    <s v="Brazil"/>
    <x v="81"/>
    <n v="0"/>
  </r>
  <r>
    <s v="INCREMENTAL"/>
    <s v="Media"/>
    <m/>
    <m/>
    <m/>
    <m/>
    <x v="31"/>
    <x v="3"/>
    <s v="Brazil"/>
    <x v="81"/>
    <n v="0"/>
  </r>
  <r>
    <m/>
    <m/>
    <m/>
    <m/>
    <m/>
    <m/>
    <x v="32"/>
    <x v="0"/>
    <s v="Brazil"/>
    <x v="81"/>
    <n v="1288.8368238743701"/>
  </r>
  <r>
    <m/>
    <m/>
    <m/>
    <m/>
    <m/>
    <m/>
    <x v="32"/>
    <x v="1"/>
    <s v="Brazil"/>
    <x v="81"/>
    <n v="943.82215052234096"/>
  </r>
  <r>
    <m/>
    <m/>
    <m/>
    <m/>
    <m/>
    <m/>
    <x v="32"/>
    <x v="2"/>
    <s v="Brazil"/>
    <x v="81"/>
    <n v="1761.1350863528301"/>
  </r>
  <r>
    <m/>
    <m/>
    <m/>
    <m/>
    <m/>
    <m/>
    <x v="32"/>
    <x v="3"/>
    <s v="Brazil"/>
    <x v="81"/>
    <n v="932.29799996955103"/>
  </r>
  <r>
    <s v="BASE"/>
    <s v="BaseLine"/>
    <m/>
    <m/>
    <m/>
    <m/>
    <x v="33"/>
    <x v="0"/>
    <s v="Brazil"/>
    <x v="81"/>
    <n v="-138.44847465039501"/>
  </r>
  <r>
    <s v="BASE"/>
    <s v="BaseLine"/>
    <m/>
    <m/>
    <m/>
    <m/>
    <x v="33"/>
    <x v="1"/>
    <s v="Brazil"/>
    <x v="81"/>
    <n v="-376.87451452484203"/>
  </r>
  <r>
    <s v="BASE"/>
    <s v="BaseLine"/>
    <m/>
    <m/>
    <m/>
    <m/>
    <x v="33"/>
    <x v="2"/>
    <s v="Brazil"/>
    <x v="81"/>
    <n v="-188.15148152568"/>
  </r>
  <r>
    <s v="BASE"/>
    <s v="BaseLine"/>
    <m/>
    <m/>
    <m/>
    <m/>
    <x v="33"/>
    <x v="3"/>
    <s v="Brazil"/>
    <x v="81"/>
    <n v="-117.51715879311099"/>
  </r>
  <r>
    <s v="BASE"/>
    <s v="BaseLine"/>
    <m/>
    <m/>
    <m/>
    <m/>
    <x v="34"/>
    <x v="0"/>
    <s v="Brazil"/>
    <x v="81"/>
    <n v="0"/>
  </r>
  <r>
    <s v="BASE"/>
    <s v="BaseLine"/>
    <m/>
    <m/>
    <m/>
    <m/>
    <x v="34"/>
    <x v="1"/>
    <s v="Brazil"/>
    <x v="81"/>
    <n v="0"/>
  </r>
  <r>
    <s v="BASE"/>
    <s v="BaseLine"/>
    <m/>
    <m/>
    <m/>
    <m/>
    <x v="34"/>
    <x v="2"/>
    <s v="Brazil"/>
    <x v="81"/>
    <n v="0"/>
  </r>
  <r>
    <s v="BASE"/>
    <s v="BaseLine"/>
    <m/>
    <m/>
    <m/>
    <m/>
    <x v="34"/>
    <x v="3"/>
    <s v="Brazil"/>
    <x v="81"/>
    <n v="0"/>
  </r>
  <r>
    <s v="BASE"/>
    <s v="BaseLine"/>
    <s v="NY"/>
    <m/>
    <m/>
    <m/>
    <x v="35"/>
    <x v="0"/>
    <s v="Brazil"/>
    <x v="81"/>
    <n v="0"/>
  </r>
  <r>
    <s v="BASE"/>
    <s v="BaseLine"/>
    <s v="NY"/>
    <m/>
    <m/>
    <m/>
    <x v="35"/>
    <x v="1"/>
    <s v="Brazil"/>
    <x v="81"/>
    <n v="0"/>
  </r>
  <r>
    <s v="BASE"/>
    <s v="BaseLine"/>
    <s v="NY"/>
    <m/>
    <m/>
    <m/>
    <x v="35"/>
    <x v="2"/>
    <s v="Brazil"/>
    <x v="81"/>
    <n v="0"/>
  </r>
  <r>
    <s v="BASE"/>
    <s v="BaseLine"/>
    <s v="NY"/>
    <m/>
    <m/>
    <m/>
    <x v="35"/>
    <x v="3"/>
    <s v="Brazil"/>
    <x v="81"/>
    <n v="0"/>
  </r>
  <r>
    <s v="BASE"/>
    <s v="BaseLine"/>
    <s v="PL_Dummy"/>
    <m/>
    <m/>
    <m/>
    <x v="36"/>
    <x v="0"/>
    <s v="Brazil"/>
    <x v="81"/>
    <n v="0"/>
  </r>
  <r>
    <s v="BASE"/>
    <s v="BaseLine"/>
    <s v="PL_Dummy"/>
    <m/>
    <m/>
    <m/>
    <x v="36"/>
    <x v="1"/>
    <s v="Brazil"/>
    <x v="81"/>
    <n v="0"/>
  </r>
  <r>
    <s v="BASE"/>
    <s v="BaseLine"/>
    <s v="PL_Dummy"/>
    <m/>
    <m/>
    <m/>
    <x v="36"/>
    <x v="2"/>
    <s v="Brazil"/>
    <x v="81"/>
    <n v="0"/>
  </r>
  <r>
    <s v="BASE"/>
    <s v="BaseLine"/>
    <s v="PL_Dummy"/>
    <m/>
    <m/>
    <m/>
    <x v="36"/>
    <x v="3"/>
    <s v="Brazil"/>
    <x v="81"/>
    <n v="0"/>
  </r>
  <r>
    <s v="BASE"/>
    <s v="BaseLine"/>
    <s v="PL_Dummy"/>
    <m/>
    <m/>
    <m/>
    <x v="37"/>
    <x v="0"/>
    <s v="Brazil"/>
    <x v="81"/>
    <n v="0"/>
  </r>
  <r>
    <s v="BASE"/>
    <s v="BaseLine"/>
    <s v="PL_Dummy"/>
    <m/>
    <m/>
    <m/>
    <x v="37"/>
    <x v="1"/>
    <s v="Brazil"/>
    <x v="81"/>
    <n v="0"/>
  </r>
  <r>
    <s v="BASE"/>
    <s v="BaseLine"/>
    <s v="PL_Dummy"/>
    <m/>
    <m/>
    <m/>
    <x v="37"/>
    <x v="2"/>
    <s v="Brazil"/>
    <x v="81"/>
    <n v="0"/>
  </r>
  <r>
    <s v="BASE"/>
    <s v="BaseLine"/>
    <s v="PL_Dummy"/>
    <m/>
    <m/>
    <m/>
    <x v="37"/>
    <x v="3"/>
    <s v="Brazil"/>
    <x v="81"/>
    <n v="0"/>
  </r>
  <r>
    <s v="BASE"/>
    <s v="BaseLine"/>
    <m/>
    <m/>
    <m/>
    <m/>
    <x v="38"/>
    <x v="0"/>
    <s v="Brazil"/>
    <x v="81"/>
    <n v="0"/>
  </r>
  <r>
    <s v="BASE"/>
    <s v="BaseLine"/>
    <m/>
    <m/>
    <m/>
    <m/>
    <x v="38"/>
    <x v="1"/>
    <s v="Brazil"/>
    <x v="81"/>
    <n v="0"/>
  </r>
  <r>
    <s v="BASE"/>
    <s v="BaseLine"/>
    <m/>
    <m/>
    <m/>
    <m/>
    <x v="38"/>
    <x v="2"/>
    <s v="Brazil"/>
    <x v="81"/>
    <n v="0"/>
  </r>
  <r>
    <s v="BASE"/>
    <s v="BaseLine"/>
    <m/>
    <m/>
    <m/>
    <m/>
    <x v="38"/>
    <x v="3"/>
    <s v="Brazil"/>
    <x v="81"/>
    <n v="0"/>
  </r>
  <r>
    <s v="BASE"/>
    <s v="BaseLine"/>
    <m/>
    <m/>
    <m/>
    <m/>
    <x v="39"/>
    <x v="0"/>
    <s v="Brazil"/>
    <x v="81"/>
    <n v="0"/>
  </r>
  <r>
    <s v="BASE"/>
    <s v="BaseLine"/>
    <m/>
    <m/>
    <m/>
    <m/>
    <x v="39"/>
    <x v="1"/>
    <s v="Brazil"/>
    <x v="81"/>
    <n v="0"/>
  </r>
  <r>
    <s v="BASE"/>
    <s v="BaseLine"/>
    <m/>
    <m/>
    <m/>
    <m/>
    <x v="39"/>
    <x v="2"/>
    <s v="Brazil"/>
    <x v="81"/>
    <n v="0"/>
  </r>
  <r>
    <s v="BASE"/>
    <s v="BaseLine"/>
    <m/>
    <m/>
    <m/>
    <m/>
    <x v="39"/>
    <x v="3"/>
    <s v="Brazil"/>
    <x v="81"/>
    <n v="0"/>
  </r>
  <r>
    <s v="BASE"/>
    <s v="BaseLine"/>
    <s v="PL_Dummy"/>
    <m/>
    <m/>
    <m/>
    <x v="40"/>
    <x v="0"/>
    <s v="Brazil"/>
    <x v="81"/>
    <n v="0"/>
  </r>
  <r>
    <s v="BASE"/>
    <s v="BaseLine"/>
    <s v="PL_Dummy"/>
    <m/>
    <m/>
    <m/>
    <x v="40"/>
    <x v="1"/>
    <s v="Brazil"/>
    <x v="81"/>
    <n v="0"/>
  </r>
  <r>
    <s v="BASE"/>
    <s v="BaseLine"/>
    <s v="PL_Dummy"/>
    <m/>
    <m/>
    <m/>
    <x v="40"/>
    <x v="2"/>
    <s v="Brazil"/>
    <x v="81"/>
    <n v="0"/>
  </r>
  <r>
    <s v="BASE"/>
    <s v="BaseLine"/>
    <s v="PL_Dummy"/>
    <m/>
    <m/>
    <m/>
    <x v="40"/>
    <x v="3"/>
    <s v="Brazil"/>
    <x v="81"/>
    <n v="0"/>
  </r>
  <r>
    <s v="BASE"/>
    <s v="BaseLine"/>
    <m/>
    <m/>
    <m/>
    <m/>
    <x v="41"/>
    <x v="0"/>
    <s v="Brazil"/>
    <x v="81"/>
    <n v="0"/>
  </r>
  <r>
    <s v="BASE"/>
    <s v="BaseLine"/>
    <m/>
    <m/>
    <m/>
    <m/>
    <x v="41"/>
    <x v="1"/>
    <s v="Brazil"/>
    <x v="81"/>
    <n v="0"/>
  </r>
  <r>
    <s v="BASE"/>
    <s v="BaseLine"/>
    <m/>
    <m/>
    <m/>
    <m/>
    <x v="41"/>
    <x v="2"/>
    <s v="Brazil"/>
    <x v="81"/>
    <n v="3565.3309741217199"/>
  </r>
  <r>
    <s v="BASE"/>
    <s v="BaseLine"/>
    <m/>
    <m/>
    <m/>
    <m/>
    <x v="41"/>
    <x v="3"/>
    <s v="Brazil"/>
    <x v="81"/>
    <n v="0"/>
  </r>
  <r>
    <s v="BASE"/>
    <s v="BaseLine"/>
    <m/>
    <m/>
    <m/>
    <m/>
    <x v="42"/>
    <x v="0"/>
    <s v="Brazil"/>
    <x v="81"/>
    <n v="0"/>
  </r>
  <r>
    <s v="BASE"/>
    <s v="BaseLine"/>
    <m/>
    <m/>
    <m/>
    <m/>
    <x v="42"/>
    <x v="1"/>
    <s v="Brazil"/>
    <x v="81"/>
    <n v="0"/>
  </r>
  <r>
    <s v="BASE"/>
    <s v="BaseLine"/>
    <m/>
    <m/>
    <m/>
    <m/>
    <x v="42"/>
    <x v="2"/>
    <s v="Brazil"/>
    <x v="81"/>
    <n v="0"/>
  </r>
  <r>
    <s v="BASE"/>
    <s v="BaseLine"/>
    <m/>
    <m/>
    <m/>
    <m/>
    <x v="42"/>
    <x v="3"/>
    <s v="Brazil"/>
    <x v="81"/>
    <n v="0"/>
  </r>
  <r>
    <s v="BASE"/>
    <s v="BaseLine"/>
    <m/>
    <m/>
    <m/>
    <m/>
    <x v="43"/>
    <x v="0"/>
    <s v="Brazil"/>
    <x v="81"/>
    <n v="0"/>
  </r>
  <r>
    <s v="BASE"/>
    <s v="BaseLine"/>
    <m/>
    <m/>
    <m/>
    <m/>
    <x v="43"/>
    <x v="1"/>
    <s v="Brazil"/>
    <x v="81"/>
    <n v="0"/>
  </r>
  <r>
    <s v="BASE"/>
    <s v="BaseLine"/>
    <m/>
    <m/>
    <m/>
    <m/>
    <x v="43"/>
    <x v="2"/>
    <s v="Brazil"/>
    <x v="81"/>
    <n v="4327.5043004314402"/>
  </r>
  <r>
    <s v="BASE"/>
    <s v="BaseLine"/>
    <m/>
    <m/>
    <m/>
    <m/>
    <x v="43"/>
    <x v="3"/>
    <s v="Brazil"/>
    <x v="81"/>
    <n v="0"/>
  </r>
  <r>
    <s v="INCREMENTAL"/>
    <s v="Media"/>
    <m/>
    <m/>
    <m/>
    <m/>
    <x v="44"/>
    <x v="0"/>
    <s v="Brazil"/>
    <x v="81"/>
    <n v="0"/>
  </r>
  <r>
    <s v="INCREMENTAL"/>
    <s v="Media"/>
    <m/>
    <m/>
    <m/>
    <m/>
    <x v="44"/>
    <x v="1"/>
    <s v="Brazil"/>
    <x v="81"/>
    <n v="0"/>
  </r>
  <r>
    <s v="INCREMENTAL"/>
    <s v="Media"/>
    <m/>
    <m/>
    <m/>
    <m/>
    <x v="44"/>
    <x v="2"/>
    <s v="Brazil"/>
    <x v="81"/>
    <n v="0"/>
  </r>
  <r>
    <s v="INCREMENTAL"/>
    <s v="Media"/>
    <m/>
    <m/>
    <m/>
    <m/>
    <x v="44"/>
    <x v="3"/>
    <s v="Brazil"/>
    <x v="81"/>
    <n v="0"/>
  </r>
  <r>
    <s v="INCREMENTAL"/>
    <s v="Media"/>
    <m/>
    <m/>
    <m/>
    <m/>
    <x v="45"/>
    <x v="0"/>
    <s v="Brazil"/>
    <x v="81"/>
    <n v="0"/>
  </r>
  <r>
    <s v="INCREMENTAL"/>
    <s v="Media"/>
    <m/>
    <m/>
    <m/>
    <m/>
    <x v="45"/>
    <x v="1"/>
    <s v="Brazil"/>
    <x v="81"/>
    <n v="0"/>
  </r>
  <r>
    <s v="INCREMENTAL"/>
    <s v="Media"/>
    <m/>
    <m/>
    <m/>
    <m/>
    <x v="45"/>
    <x v="2"/>
    <s v="Brazil"/>
    <x v="81"/>
    <n v="0.77299102409310805"/>
  </r>
  <r>
    <s v="INCREMENTAL"/>
    <s v="Media"/>
    <m/>
    <m/>
    <m/>
    <m/>
    <x v="45"/>
    <x v="3"/>
    <s v="Brazil"/>
    <x v="81"/>
    <n v="0"/>
  </r>
  <r>
    <s v="BASE"/>
    <s v="BaseLine"/>
    <m/>
    <m/>
    <m/>
    <m/>
    <x v="46"/>
    <x v="0"/>
    <s v="Brazil"/>
    <x v="81"/>
    <n v="0"/>
  </r>
  <r>
    <s v="BASE"/>
    <s v="BaseLine"/>
    <m/>
    <m/>
    <m/>
    <m/>
    <x v="46"/>
    <x v="1"/>
    <s v="Brazil"/>
    <x v="81"/>
    <n v="0"/>
  </r>
  <r>
    <s v="BASE"/>
    <s v="BaseLine"/>
    <m/>
    <m/>
    <m/>
    <m/>
    <x v="46"/>
    <x v="2"/>
    <s v="Brazil"/>
    <x v="81"/>
    <n v="0"/>
  </r>
  <r>
    <s v="BASE"/>
    <s v="BaseLine"/>
    <m/>
    <m/>
    <m/>
    <m/>
    <x v="46"/>
    <x v="3"/>
    <s v="Brazil"/>
    <x v="81"/>
    <n v="0"/>
  </r>
  <r>
    <s v="INCREMENTAL"/>
    <s v="Media"/>
    <m/>
    <m/>
    <m/>
    <m/>
    <x v="47"/>
    <x v="0"/>
    <s v="Brazil"/>
    <x v="81"/>
    <n v="0"/>
  </r>
  <r>
    <s v="INCREMENTAL"/>
    <s v="Media"/>
    <m/>
    <m/>
    <m/>
    <m/>
    <x v="47"/>
    <x v="1"/>
    <s v="Brazil"/>
    <x v="81"/>
    <n v="0"/>
  </r>
  <r>
    <s v="INCREMENTAL"/>
    <s v="Media"/>
    <m/>
    <m/>
    <m/>
    <m/>
    <x v="47"/>
    <x v="2"/>
    <s v="Brazil"/>
    <x v="81"/>
    <n v="0"/>
  </r>
  <r>
    <s v="INCREMENTAL"/>
    <s v="Media"/>
    <m/>
    <m/>
    <m/>
    <m/>
    <x v="47"/>
    <x v="3"/>
    <s v="Brazil"/>
    <x v="81"/>
    <n v="1.2788069243831299"/>
  </r>
  <r>
    <s v="INCREMENTAL"/>
    <s v="Media"/>
    <m/>
    <m/>
    <m/>
    <m/>
    <x v="48"/>
    <x v="0"/>
    <s v="Brazil"/>
    <x v="81"/>
    <n v="0"/>
  </r>
  <r>
    <s v="INCREMENTAL"/>
    <s v="Media"/>
    <m/>
    <m/>
    <m/>
    <m/>
    <x v="48"/>
    <x v="1"/>
    <s v="Brazil"/>
    <x v="81"/>
    <n v="0"/>
  </r>
  <r>
    <s v="INCREMENTAL"/>
    <s v="Media"/>
    <m/>
    <m/>
    <m/>
    <m/>
    <x v="48"/>
    <x v="2"/>
    <s v="Brazil"/>
    <x v="81"/>
    <n v="0"/>
  </r>
  <r>
    <s v="INCREMENTAL"/>
    <s v="Media"/>
    <m/>
    <m/>
    <m/>
    <m/>
    <x v="48"/>
    <x v="3"/>
    <s v="Brazil"/>
    <x v="81"/>
    <n v="0.283829724086824"/>
  </r>
  <r>
    <s v="INCREMENTAL"/>
    <s v="Media"/>
    <m/>
    <m/>
    <m/>
    <m/>
    <x v="49"/>
    <x v="0"/>
    <s v="Brazil"/>
    <x v="81"/>
    <n v="0"/>
  </r>
  <r>
    <s v="INCREMENTAL"/>
    <s v="Media"/>
    <m/>
    <m/>
    <m/>
    <m/>
    <x v="49"/>
    <x v="1"/>
    <s v="Brazil"/>
    <x v="81"/>
    <n v="0"/>
  </r>
  <r>
    <s v="INCREMENTAL"/>
    <s v="Media"/>
    <m/>
    <m/>
    <m/>
    <m/>
    <x v="49"/>
    <x v="2"/>
    <s v="Brazil"/>
    <x v="81"/>
    <n v="0"/>
  </r>
  <r>
    <s v="INCREMENTAL"/>
    <s v="Media"/>
    <m/>
    <m/>
    <m/>
    <m/>
    <x v="49"/>
    <x v="3"/>
    <s v="Brazil"/>
    <x v="81"/>
    <n v="19.215440665408"/>
  </r>
  <r>
    <s v="BASE"/>
    <s v="BaseLine"/>
    <m/>
    <m/>
    <m/>
    <m/>
    <x v="50"/>
    <x v="0"/>
    <s v="Brazil"/>
    <x v="81"/>
    <n v="0"/>
  </r>
  <r>
    <s v="BASE"/>
    <s v="BaseLine"/>
    <m/>
    <m/>
    <m/>
    <m/>
    <x v="50"/>
    <x v="1"/>
    <s v="Brazil"/>
    <x v="81"/>
    <n v="0"/>
  </r>
  <r>
    <s v="BASE"/>
    <s v="BaseLine"/>
    <m/>
    <m/>
    <m/>
    <m/>
    <x v="50"/>
    <x v="2"/>
    <s v="Brazil"/>
    <x v="81"/>
    <n v="0"/>
  </r>
  <r>
    <s v="BASE"/>
    <s v="BaseLine"/>
    <m/>
    <m/>
    <m/>
    <m/>
    <x v="50"/>
    <x v="3"/>
    <s v="Brazil"/>
    <x v="81"/>
    <n v="465.100128213944"/>
  </r>
  <r>
    <s v="BASE"/>
    <s v="BaseLine"/>
    <m/>
    <m/>
    <m/>
    <m/>
    <x v="51"/>
    <x v="0"/>
    <s v="Brazil"/>
    <x v="81"/>
    <n v="0"/>
  </r>
  <r>
    <s v="BASE"/>
    <s v="BaseLine"/>
    <m/>
    <m/>
    <m/>
    <m/>
    <x v="51"/>
    <x v="1"/>
    <s v="Brazil"/>
    <x v="81"/>
    <n v="0"/>
  </r>
  <r>
    <s v="BASE"/>
    <s v="BaseLine"/>
    <m/>
    <m/>
    <m/>
    <m/>
    <x v="51"/>
    <x v="2"/>
    <s v="Brazil"/>
    <x v="81"/>
    <n v="0"/>
  </r>
  <r>
    <s v="BASE"/>
    <s v="BaseLine"/>
    <m/>
    <m/>
    <m/>
    <m/>
    <x v="51"/>
    <x v="3"/>
    <s v="Brazil"/>
    <x v="81"/>
    <n v="9774.3688500564804"/>
  </r>
  <r>
    <s v="INCREMENTAL"/>
    <s v="Media"/>
    <m/>
    <m/>
    <m/>
    <m/>
    <x v="52"/>
    <x v="0"/>
    <s v="Brazil"/>
    <x v="81"/>
    <n v="0"/>
  </r>
  <r>
    <s v="INCREMENTAL"/>
    <s v="Media"/>
    <m/>
    <m/>
    <m/>
    <m/>
    <x v="52"/>
    <x v="1"/>
    <s v="Brazil"/>
    <x v="81"/>
    <n v="0"/>
  </r>
  <r>
    <s v="INCREMENTAL"/>
    <s v="Media"/>
    <m/>
    <m/>
    <m/>
    <m/>
    <x v="52"/>
    <x v="2"/>
    <s v="Brazil"/>
    <x v="81"/>
    <n v="0"/>
  </r>
  <r>
    <s v="INCREMENTAL"/>
    <s v="Media"/>
    <m/>
    <m/>
    <m/>
    <m/>
    <x v="52"/>
    <x v="3"/>
    <s v="Brazil"/>
    <x v="81"/>
    <n v="15.119557732444401"/>
  </r>
  <r>
    <s v="BASE"/>
    <s v="BaseLine"/>
    <m/>
    <m/>
    <m/>
    <m/>
    <x v="53"/>
    <x v="0"/>
    <s v="Brazil"/>
    <x v="81"/>
    <n v="-227.15446232385401"/>
  </r>
  <r>
    <s v="BASE"/>
    <s v="BaseLine"/>
    <m/>
    <m/>
    <m/>
    <m/>
    <x v="53"/>
    <x v="1"/>
    <s v="Brazil"/>
    <x v="81"/>
    <n v="-166.34643669379199"/>
  </r>
  <r>
    <s v="BASE"/>
    <s v="BaseLine"/>
    <m/>
    <m/>
    <m/>
    <m/>
    <x v="53"/>
    <x v="2"/>
    <s v="Brazil"/>
    <x v="81"/>
    <n v="-310.39592150817202"/>
  </r>
  <r>
    <s v="BASE"/>
    <s v="BaseLine"/>
    <m/>
    <m/>
    <m/>
    <m/>
    <x v="53"/>
    <x v="3"/>
    <s v="Brazil"/>
    <x v="81"/>
    <n v="-164.31533223272601"/>
  </r>
  <r>
    <s v="BASE"/>
    <s v="BaseLine"/>
    <m/>
    <m/>
    <m/>
    <m/>
    <x v="54"/>
    <x v="0"/>
    <s v="Brazil"/>
    <x v="81"/>
    <n v="-526.70675186015706"/>
  </r>
  <r>
    <s v="BASE"/>
    <s v="BaseLine"/>
    <m/>
    <m/>
    <m/>
    <m/>
    <x v="54"/>
    <x v="1"/>
    <s v="Brazil"/>
    <x v="81"/>
    <n v="-2629.00067100971"/>
  </r>
  <r>
    <s v="BASE"/>
    <s v="BaseLine"/>
    <m/>
    <m/>
    <m/>
    <m/>
    <x v="54"/>
    <x v="2"/>
    <s v="Brazil"/>
    <x v="81"/>
    <n v="-2853.3302538810999"/>
  </r>
  <r>
    <s v="BASE"/>
    <s v="BaseLine"/>
    <m/>
    <m/>
    <m/>
    <m/>
    <x v="54"/>
    <x v="3"/>
    <s v="Brazil"/>
    <x v="81"/>
    <n v="-508.635850855412"/>
  </r>
  <r>
    <s v="INCREMENTAL"/>
    <s v="Media"/>
    <m/>
    <m/>
    <m/>
    <m/>
    <x v="0"/>
    <x v="0"/>
    <s v="Brazil"/>
    <x v="82"/>
    <n v="7.3657972534406602"/>
  </r>
  <r>
    <s v="INCREMENTAL"/>
    <s v="Media"/>
    <m/>
    <m/>
    <m/>
    <m/>
    <x v="0"/>
    <x v="1"/>
    <s v="Brazil"/>
    <x v="82"/>
    <n v="0"/>
  </r>
  <r>
    <s v="INCREMENTAL"/>
    <s v="Media"/>
    <m/>
    <m/>
    <m/>
    <m/>
    <x v="0"/>
    <x v="2"/>
    <s v="Brazil"/>
    <x v="82"/>
    <n v="0"/>
  </r>
  <r>
    <s v="INCREMENTAL"/>
    <s v="Media"/>
    <m/>
    <m/>
    <m/>
    <m/>
    <x v="0"/>
    <x v="3"/>
    <s v="Brazil"/>
    <x v="82"/>
    <n v="0"/>
  </r>
  <r>
    <s v="INCREMENTAL"/>
    <s v="Media"/>
    <m/>
    <m/>
    <m/>
    <m/>
    <x v="1"/>
    <x v="0"/>
    <s v="Brazil"/>
    <x v="82"/>
    <n v="0.61715366485358103"/>
  </r>
  <r>
    <s v="INCREMENTAL"/>
    <s v="Media"/>
    <m/>
    <m/>
    <m/>
    <m/>
    <x v="1"/>
    <x v="1"/>
    <s v="Brazil"/>
    <x v="82"/>
    <n v="0"/>
  </r>
  <r>
    <s v="INCREMENTAL"/>
    <s v="Media"/>
    <m/>
    <m/>
    <m/>
    <m/>
    <x v="1"/>
    <x v="2"/>
    <s v="Brazil"/>
    <x v="82"/>
    <n v="0"/>
  </r>
  <r>
    <s v="INCREMENTAL"/>
    <s v="Media"/>
    <m/>
    <m/>
    <m/>
    <m/>
    <x v="1"/>
    <x v="3"/>
    <s v="Brazil"/>
    <x v="82"/>
    <n v="0"/>
  </r>
  <r>
    <s v="INCREMENTAL"/>
    <s v="Media"/>
    <m/>
    <m/>
    <m/>
    <m/>
    <x v="2"/>
    <x v="0"/>
    <s v="Brazil"/>
    <x v="82"/>
    <n v="34.313057317159902"/>
  </r>
  <r>
    <s v="INCREMENTAL"/>
    <s v="Media"/>
    <m/>
    <m/>
    <m/>
    <m/>
    <x v="2"/>
    <x v="1"/>
    <s v="Brazil"/>
    <x v="82"/>
    <n v="0"/>
  </r>
  <r>
    <s v="INCREMENTAL"/>
    <s v="Media"/>
    <m/>
    <m/>
    <m/>
    <m/>
    <x v="2"/>
    <x v="2"/>
    <s v="Brazil"/>
    <x v="82"/>
    <n v="0"/>
  </r>
  <r>
    <s v="INCREMENTAL"/>
    <s v="Media"/>
    <m/>
    <m/>
    <m/>
    <m/>
    <x v="2"/>
    <x v="3"/>
    <s v="Brazil"/>
    <x v="82"/>
    <n v="0"/>
  </r>
  <r>
    <s v="BASE"/>
    <s v="BaseLine"/>
    <m/>
    <m/>
    <m/>
    <m/>
    <x v="3"/>
    <x v="0"/>
    <s v="Brazil"/>
    <x v="82"/>
    <n v="0"/>
  </r>
  <r>
    <s v="BASE"/>
    <s v="BaseLine"/>
    <m/>
    <m/>
    <m/>
    <m/>
    <x v="3"/>
    <x v="1"/>
    <s v="Brazil"/>
    <x v="82"/>
    <n v="0"/>
  </r>
  <r>
    <s v="BASE"/>
    <s v="BaseLine"/>
    <m/>
    <m/>
    <m/>
    <m/>
    <x v="3"/>
    <x v="2"/>
    <s v="Brazil"/>
    <x v="82"/>
    <n v="0"/>
  </r>
  <r>
    <s v="BASE"/>
    <s v="BaseLine"/>
    <m/>
    <m/>
    <m/>
    <m/>
    <x v="3"/>
    <x v="3"/>
    <s v="Brazil"/>
    <x v="82"/>
    <n v="0"/>
  </r>
  <r>
    <s v="BASE"/>
    <s v="BaseLine"/>
    <m/>
    <m/>
    <m/>
    <m/>
    <x v="4"/>
    <x v="0"/>
    <s v="Brazil"/>
    <x v="82"/>
    <n v="0"/>
  </r>
  <r>
    <s v="BASE"/>
    <s v="BaseLine"/>
    <m/>
    <m/>
    <m/>
    <m/>
    <x v="4"/>
    <x v="1"/>
    <s v="Brazil"/>
    <x v="82"/>
    <n v="0"/>
  </r>
  <r>
    <s v="BASE"/>
    <s v="BaseLine"/>
    <m/>
    <m/>
    <m/>
    <m/>
    <x v="4"/>
    <x v="2"/>
    <s v="Brazil"/>
    <x v="82"/>
    <n v="0"/>
  </r>
  <r>
    <s v="BASE"/>
    <s v="BaseLine"/>
    <m/>
    <m/>
    <m/>
    <m/>
    <x v="4"/>
    <x v="3"/>
    <s v="Brazil"/>
    <x v="82"/>
    <n v="0"/>
  </r>
  <r>
    <s v="BASE"/>
    <s v="BaseLine"/>
    <m/>
    <m/>
    <m/>
    <m/>
    <x v="5"/>
    <x v="0"/>
    <s v="Brazil"/>
    <x v="82"/>
    <n v="0"/>
  </r>
  <r>
    <s v="BASE"/>
    <s v="BaseLine"/>
    <m/>
    <m/>
    <m/>
    <m/>
    <x v="5"/>
    <x v="1"/>
    <s v="Brazil"/>
    <x v="82"/>
    <n v="0"/>
  </r>
  <r>
    <s v="BASE"/>
    <s v="BaseLine"/>
    <m/>
    <m/>
    <m/>
    <m/>
    <x v="5"/>
    <x v="2"/>
    <s v="Brazil"/>
    <x v="82"/>
    <n v="0"/>
  </r>
  <r>
    <s v="BASE"/>
    <s v="BaseLine"/>
    <m/>
    <m/>
    <m/>
    <m/>
    <x v="5"/>
    <x v="3"/>
    <s v="Brazil"/>
    <x v="82"/>
    <n v="0"/>
  </r>
  <r>
    <s v="BASE"/>
    <s v="BaseLine"/>
    <m/>
    <m/>
    <m/>
    <m/>
    <x v="6"/>
    <x v="0"/>
    <s v="Brazil"/>
    <x v="82"/>
    <n v="0"/>
  </r>
  <r>
    <s v="BASE"/>
    <s v="BaseLine"/>
    <m/>
    <m/>
    <m/>
    <m/>
    <x v="6"/>
    <x v="1"/>
    <s v="Brazil"/>
    <x v="82"/>
    <n v="0"/>
  </r>
  <r>
    <s v="BASE"/>
    <s v="BaseLine"/>
    <m/>
    <m/>
    <m/>
    <m/>
    <x v="6"/>
    <x v="2"/>
    <s v="Brazil"/>
    <x v="82"/>
    <n v="0"/>
  </r>
  <r>
    <s v="BASE"/>
    <s v="BaseLine"/>
    <m/>
    <m/>
    <m/>
    <m/>
    <x v="6"/>
    <x v="3"/>
    <s v="Brazil"/>
    <x v="82"/>
    <n v="0"/>
  </r>
  <r>
    <s v="BASE"/>
    <s v="BaseLine"/>
    <m/>
    <m/>
    <m/>
    <m/>
    <x v="7"/>
    <x v="0"/>
    <s v="Brazil"/>
    <x v="82"/>
    <n v="0"/>
  </r>
  <r>
    <s v="BASE"/>
    <s v="BaseLine"/>
    <m/>
    <m/>
    <m/>
    <m/>
    <x v="7"/>
    <x v="1"/>
    <s v="Brazil"/>
    <x v="82"/>
    <n v="0"/>
  </r>
  <r>
    <s v="BASE"/>
    <s v="BaseLine"/>
    <m/>
    <m/>
    <m/>
    <m/>
    <x v="7"/>
    <x v="2"/>
    <s v="Brazil"/>
    <x v="82"/>
    <n v="0"/>
  </r>
  <r>
    <s v="BASE"/>
    <s v="BaseLine"/>
    <m/>
    <m/>
    <m/>
    <m/>
    <x v="7"/>
    <x v="3"/>
    <s v="Brazil"/>
    <x v="82"/>
    <n v="0"/>
  </r>
  <r>
    <s v="BASE"/>
    <s v="BaseLine"/>
    <m/>
    <m/>
    <m/>
    <m/>
    <x v="8"/>
    <x v="0"/>
    <s v="Brazil"/>
    <x v="82"/>
    <n v="2129.6776753731501"/>
  </r>
  <r>
    <s v="BASE"/>
    <s v="BaseLine"/>
    <m/>
    <m/>
    <m/>
    <m/>
    <x v="8"/>
    <x v="1"/>
    <s v="Brazil"/>
    <x v="82"/>
    <n v="0"/>
  </r>
  <r>
    <s v="BASE"/>
    <s v="BaseLine"/>
    <m/>
    <m/>
    <m/>
    <m/>
    <x v="8"/>
    <x v="2"/>
    <s v="Brazil"/>
    <x v="82"/>
    <n v="0"/>
  </r>
  <r>
    <s v="BASE"/>
    <s v="BaseLine"/>
    <m/>
    <m/>
    <m/>
    <m/>
    <x v="8"/>
    <x v="3"/>
    <s v="Brazil"/>
    <x v="82"/>
    <n v="0"/>
  </r>
  <r>
    <s v="INCREMENTAL"/>
    <s v="Media"/>
    <m/>
    <m/>
    <m/>
    <m/>
    <x v="9"/>
    <x v="0"/>
    <s v="Brazil"/>
    <x v="82"/>
    <n v="22.5415297482201"/>
  </r>
  <r>
    <s v="INCREMENTAL"/>
    <s v="Media"/>
    <m/>
    <m/>
    <m/>
    <m/>
    <x v="9"/>
    <x v="1"/>
    <s v="Brazil"/>
    <x v="82"/>
    <n v="0"/>
  </r>
  <r>
    <s v="INCREMENTAL"/>
    <s v="Media"/>
    <m/>
    <m/>
    <m/>
    <m/>
    <x v="9"/>
    <x v="2"/>
    <s v="Brazil"/>
    <x v="82"/>
    <n v="0"/>
  </r>
  <r>
    <s v="INCREMENTAL"/>
    <s v="Media"/>
    <m/>
    <m/>
    <m/>
    <m/>
    <x v="9"/>
    <x v="3"/>
    <s v="Brazil"/>
    <x v="82"/>
    <n v="0"/>
  </r>
  <r>
    <s v="BASE"/>
    <s v="Price"/>
    <m/>
    <m/>
    <m/>
    <m/>
    <x v="10"/>
    <x v="0"/>
    <s v="Brazil"/>
    <x v="82"/>
    <n v="0"/>
  </r>
  <r>
    <s v="BASE"/>
    <s v="Price"/>
    <m/>
    <m/>
    <m/>
    <m/>
    <x v="10"/>
    <x v="1"/>
    <s v="Brazil"/>
    <x v="82"/>
    <n v="0"/>
  </r>
  <r>
    <s v="BASE"/>
    <s v="Price"/>
    <m/>
    <m/>
    <m/>
    <m/>
    <x v="10"/>
    <x v="2"/>
    <s v="Brazil"/>
    <x v="82"/>
    <n v="0"/>
  </r>
  <r>
    <s v="BASE"/>
    <s v="Price"/>
    <m/>
    <m/>
    <m/>
    <m/>
    <x v="10"/>
    <x v="3"/>
    <s v="Brazil"/>
    <x v="82"/>
    <n v="0"/>
  </r>
  <r>
    <s v="BASE"/>
    <s v="Price"/>
    <m/>
    <m/>
    <m/>
    <m/>
    <x v="11"/>
    <x v="0"/>
    <s v="Brazil"/>
    <x v="82"/>
    <n v="-1144.85774019274"/>
  </r>
  <r>
    <s v="BASE"/>
    <s v="Price"/>
    <m/>
    <m/>
    <m/>
    <m/>
    <x v="11"/>
    <x v="1"/>
    <s v="Brazil"/>
    <x v="82"/>
    <n v="0"/>
  </r>
  <r>
    <s v="BASE"/>
    <s v="Price"/>
    <m/>
    <m/>
    <m/>
    <m/>
    <x v="11"/>
    <x v="2"/>
    <s v="Brazil"/>
    <x v="82"/>
    <n v="0"/>
  </r>
  <r>
    <s v="BASE"/>
    <s v="Price"/>
    <m/>
    <m/>
    <m/>
    <m/>
    <x v="11"/>
    <x v="3"/>
    <s v="Brazil"/>
    <x v="82"/>
    <n v="-1294.35204691678"/>
  </r>
  <r>
    <s v="BASE"/>
    <s v="BaseLine"/>
    <m/>
    <m/>
    <m/>
    <m/>
    <x v="12"/>
    <x v="0"/>
    <s v="Brazil"/>
    <x v="82"/>
    <n v="415.722243703213"/>
  </r>
  <r>
    <s v="BASE"/>
    <s v="BaseLine"/>
    <m/>
    <m/>
    <m/>
    <m/>
    <x v="12"/>
    <x v="1"/>
    <s v="Brazil"/>
    <x v="82"/>
    <n v="749.44652786518202"/>
  </r>
  <r>
    <s v="BASE"/>
    <s v="BaseLine"/>
    <m/>
    <m/>
    <m/>
    <m/>
    <x v="12"/>
    <x v="2"/>
    <s v="Brazil"/>
    <x v="82"/>
    <n v="918.78331501612695"/>
  </r>
  <r>
    <s v="BASE"/>
    <s v="BaseLine"/>
    <m/>
    <m/>
    <m/>
    <m/>
    <x v="12"/>
    <x v="3"/>
    <s v="Brazil"/>
    <x v="82"/>
    <n v="24.334980434030498"/>
  </r>
  <r>
    <s v="INCREMENTAL"/>
    <s v="Media"/>
    <m/>
    <m/>
    <m/>
    <m/>
    <x v="13"/>
    <x v="0"/>
    <s v="Brazil"/>
    <x v="82"/>
    <n v="0"/>
  </r>
  <r>
    <s v="INCREMENTAL"/>
    <s v="Media"/>
    <m/>
    <m/>
    <m/>
    <m/>
    <x v="13"/>
    <x v="1"/>
    <s v="Brazil"/>
    <x v="82"/>
    <n v="0"/>
  </r>
  <r>
    <s v="INCREMENTAL"/>
    <s v="Media"/>
    <m/>
    <m/>
    <m/>
    <m/>
    <x v="13"/>
    <x v="2"/>
    <s v="Brazil"/>
    <x v="82"/>
    <n v="0"/>
  </r>
  <r>
    <s v="INCREMENTAL"/>
    <s v="Media"/>
    <m/>
    <m/>
    <m/>
    <m/>
    <x v="13"/>
    <x v="3"/>
    <s v="Brazil"/>
    <x v="82"/>
    <n v="0"/>
  </r>
  <r>
    <s v="INCREMENTAL"/>
    <s v="Media"/>
    <m/>
    <m/>
    <m/>
    <m/>
    <x v="14"/>
    <x v="0"/>
    <s v="Brazil"/>
    <x v="82"/>
    <n v="289.36405619183802"/>
  </r>
  <r>
    <s v="INCREMENTAL"/>
    <s v="Media"/>
    <m/>
    <m/>
    <m/>
    <m/>
    <x v="14"/>
    <x v="1"/>
    <s v="Brazil"/>
    <x v="82"/>
    <n v="360.23485770864198"/>
  </r>
  <r>
    <s v="INCREMENTAL"/>
    <s v="Media"/>
    <m/>
    <m/>
    <m/>
    <m/>
    <x v="14"/>
    <x v="2"/>
    <s v="Brazil"/>
    <x v="82"/>
    <n v="298.07157196392097"/>
  </r>
  <r>
    <s v="INCREMENTAL"/>
    <s v="Media"/>
    <m/>
    <m/>
    <m/>
    <m/>
    <x v="14"/>
    <x v="3"/>
    <s v="Brazil"/>
    <x v="82"/>
    <n v="214.145432077945"/>
  </r>
  <r>
    <s v="INCREMENTAL"/>
    <s v="Media"/>
    <m/>
    <m/>
    <m/>
    <m/>
    <x v="15"/>
    <x v="0"/>
    <s v="Brazil"/>
    <x v="82"/>
    <n v="0"/>
  </r>
  <r>
    <s v="INCREMENTAL"/>
    <s v="Media"/>
    <m/>
    <m/>
    <m/>
    <m/>
    <x v="15"/>
    <x v="1"/>
    <s v="Brazil"/>
    <x v="82"/>
    <n v="0"/>
  </r>
  <r>
    <s v="INCREMENTAL"/>
    <s v="Media"/>
    <m/>
    <m/>
    <m/>
    <m/>
    <x v="15"/>
    <x v="2"/>
    <s v="Brazil"/>
    <x v="82"/>
    <n v="0"/>
  </r>
  <r>
    <s v="INCREMENTAL"/>
    <s v="Media"/>
    <m/>
    <m/>
    <m/>
    <m/>
    <x v="15"/>
    <x v="3"/>
    <s v="Brazil"/>
    <x v="82"/>
    <n v="0"/>
  </r>
  <r>
    <s v="INCREMENTAL"/>
    <s v="Media"/>
    <m/>
    <m/>
    <m/>
    <m/>
    <x v="16"/>
    <x v="0"/>
    <s v="Brazil"/>
    <x v="82"/>
    <n v="30.9954610406344"/>
  </r>
  <r>
    <s v="INCREMENTAL"/>
    <s v="Media"/>
    <m/>
    <m/>
    <m/>
    <m/>
    <x v="16"/>
    <x v="1"/>
    <s v="Brazil"/>
    <x v="82"/>
    <n v="24.319514575892999"/>
  </r>
  <r>
    <s v="INCREMENTAL"/>
    <s v="Media"/>
    <m/>
    <m/>
    <m/>
    <m/>
    <x v="16"/>
    <x v="2"/>
    <s v="Brazil"/>
    <x v="82"/>
    <n v="22.689542137875598"/>
  </r>
  <r>
    <s v="INCREMENTAL"/>
    <s v="Media"/>
    <m/>
    <m/>
    <m/>
    <m/>
    <x v="16"/>
    <x v="3"/>
    <s v="Brazil"/>
    <x v="82"/>
    <n v="21.0864250073611"/>
  </r>
  <r>
    <s v="INCREMENTAL"/>
    <s v="Media"/>
    <m/>
    <m/>
    <m/>
    <m/>
    <x v="17"/>
    <x v="0"/>
    <s v="Brazil"/>
    <x v="82"/>
    <n v="0"/>
  </r>
  <r>
    <s v="INCREMENTAL"/>
    <s v="Media"/>
    <m/>
    <m/>
    <m/>
    <m/>
    <x v="17"/>
    <x v="1"/>
    <s v="Brazil"/>
    <x v="82"/>
    <n v="0"/>
  </r>
  <r>
    <s v="INCREMENTAL"/>
    <s v="Media"/>
    <m/>
    <m/>
    <m/>
    <m/>
    <x v="17"/>
    <x v="2"/>
    <s v="Brazil"/>
    <x v="82"/>
    <n v="0"/>
  </r>
  <r>
    <s v="INCREMENTAL"/>
    <s v="Media"/>
    <m/>
    <m/>
    <m/>
    <m/>
    <x v="17"/>
    <x v="3"/>
    <s v="Brazil"/>
    <x v="82"/>
    <n v="0"/>
  </r>
  <r>
    <s v="INCREMENTAL"/>
    <s v="Media"/>
    <m/>
    <m/>
    <m/>
    <m/>
    <x v="18"/>
    <x v="0"/>
    <s v="Brazil"/>
    <x v="82"/>
    <n v="2619.5133392573298"/>
  </r>
  <r>
    <s v="INCREMENTAL"/>
    <s v="Media"/>
    <m/>
    <m/>
    <m/>
    <m/>
    <x v="18"/>
    <x v="1"/>
    <s v="Brazil"/>
    <x v="82"/>
    <n v="1219.7525622309699"/>
  </r>
  <r>
    <s v="INCREMENTAL"/>
    <s v="Media"/>
    <m/>
    <m/>
    <m/>
    <m/>
    <x v="18"/>
    <x v="2"/>
    <s v="Brazil"/>
    <x v="82"/>
    <n v="932.01852995114098"/>
  </r>
  <r>
    <s v="INCREMENTAL"/>
    <s v="Media"/>
    <m/>
    <m/>
    <m/>
    <m/>
    <x v="18"/>
    <x v="3"/>
    <s v="Brazil"/>
    <x v="82"/>
    <n v="1421.9990963299099"/>
  </r>
  <r>
    <s v="INCREMENTAL"/>
    <s v="Media"/>
    <m/>
    <m/>
    <m/>
    <m/>
    <x v="19"/>
    <x v="0"/>
    <s v="Brazil"/>
    <x v="82"/>
    <n v="0"/>
  </r>
  <r>
    <s v="INCREMENTAL"/>
    <s v="Media"/>
    <m/>
    <m/>
    <m/>
    <m/>
    <x v="19"/>
    <x v="1"/>
    <s v="Brazil"/>
    <x v="82"/>
    <n v="0"/>
  </r>
  <r>
    <s v="INCREMENTAL"/>
    <s v="Media"/>
    <m/>
    <m/>
    <m/>
    <m/>
    <x v="19"/>
    <x v="2"/>
    <s v="Brazil"/>
    <x v="82"/>
    <n v="0"/>
  </r>
  <r>
    <s v="INCREMENTAL"/>
    <s v="Media"/>
    <m/>
    <m/>
    <m/>
    <m/>
    <x v="19"/>
    <x v="3"/>
    <s v="Brazil"/>
    <x v="82"/>
    <n v="0"/>
  </r>
  <r>
    <s v="INCREMENTAL"/>
    <s v="Media"/>
    <m/>
    <m/>
    <m/>
    <m/>
    <x v="20"/>
    <x v="0"/>
    <s v="Brazil"/>
    <x v="82"/>
    <n v="38.736474121695103"/>
  </r>
  <r>
    <s v="INCREMENTAL"/>
    <s v="Media"/>
    <m/>
    <m/>
    <m/>
    <m/>
    <x v="20"/>
    <x v="1"/>
    <s v="Brazil"/>
    <x v="82"/>
    <n v="44.186958819121202"/>
  </r>
  <r>
    <s v="INCREMENTAL"/>
    <s v="Media"/>
    <m/>
    <m/>
    <m/>
    <m/>
    <x v="20"/>
    <x v="2"/>
    <s v="Brazil"/>
    <x v="82"/>
    <n v="41.395251910507397"/>
  </r>
  <r>
    <s v="INCREMENTAL"/>
    <s v="Media"/>
    <m/>
    <m/>
    <m/>
    <m/>
    <x v="20"/>
    <x v="3"/>
    <s v="Brazil"/>
    <x v="82"/>
    <n v="40.773576066607703"/>
  </r>
  <r>
    <s v="INCREMENTAL"/>
    <s v="Media"/>
    <m/>
    <m/>
    <m/>
    <m/>
    <x v="21"/>
    <x v="0"/>
    <s v="Brazil"/>
    <x v="82"/>
    <n v="0"/>
  </r>
  <r>
    <s v="INCREMENTAL"/>
    <s v="Media"/>
    <m/>
    <m/>
    <m/>
    <m/>
    <x v="21"/>
    <x v="1"/>
    <s v="Brazil"/>
    <x v="82"/>
    <n v="0"/>
  </r>
  <r>
    <s v="INCREMENTAL"/>
    <s v="Media"/>
    <m/>
    <m/>
    <m/>
    <m/>
    <x v="21"/>
    <x v="2"/>
    <s v="Brazil"/>
    <x v="82"/>
    <n v="0"/>
  </r>
  <r>
    <s v="INCREMENTAL"/>
    <s v="Media"/>
    <m/>
    <m/>
    <m/>
    <m/>
    <x v="21"/>
    <x v="3"/>
    <s v="Brazil"/>
    <x v="82"/>
    <n v="0"/>
  </r>
  <r>
    <s v="INCREMENTAL"/>
    <s v="Media"/>
    <m/>
    <m/>
    <m/>
    <m/>
    <x v="22"/>
    <x v="0"/>
    <s v="Brazil"/>
    <x v="82"/>
    <n v="1704.59443135428"/>
  </r>
  <r>
    <s v="INCREMENTAL"/>
    <s v="Media"/>
    <m/>
    <m/>
    <m/>
    <m/>
    <x v="22"/>
    <x v="1"/>
    <s v="Brazil"/>
    <x v="82"/>
    <n v="646.43024342258002"/>
  </r>
  <r>
    <s v="INCREMENTAL"/>
    <s v="Media"/>
    <m/>
    <m/>
    <m/>
    <m/>
    <x v="22"/>
    <x v="2"/>
    <s v="Brazil"/>
    <x v="82"/>
    <n v="613.83435015294106"/>
  </r>
  <r>
    <s v="INCREMENTAL"/>
    <s v="Media"/>
    <m/>
    <m/>
    <m/>
    <m/>
    <x v="22"/>
    <x v="3"/>
    <s v="Brazil"/>
    <x v="82"/>
    <n v="923.99434918627799"/>
  </r>
  <r>
    <s v="INCREMENTAL"/>
    <s v="Media"/>
    <m/>
    <m/>
    <m/>
    <m/>
    <x v="23"/>
    <x v="0"/>
    <s v="Brazil"/>
    <x v="82"/>
    <n v="0"/>
  </r>
  <r>
    <s v="INCREMENTAL"/>
    <s v="Media"/>
    <m/>
    <m/>
    <m/>
    <m/>
    <x v="23"/>
    <x v="1"/>
    <s v="Brazil"/>
    <x v="82"/>
    <n v="0.22625340106536801"/>
  </r>
  <r>
    <s v="INCREMENTAL"/>
    <s v="Media"/>
    <m/>
    <m/>
    <m/>
    <m/>
    <x v="23"/>
    <x v="2"/>
    <s v="Brazil"/>
    <x v="82"/>
    <n v="0"/>
  </r>
  <r>
    <s v="INCREMENTAL"/>
    <s v="Media"/>
    <m/>
    <m/>
    <m/>
    <m/>
    <x v="23"/>
    <x v="3"/>
    <s v="Brazil"/>
    <x v="82"/>
    <n v="0"/>
  </r>
  <r>
    <s v="INCREMENTAL"/>
    <s v="Media"/>
    <m/>
    <m/>
    <m/>
    <m/>
    <x v="24"/>
    <x v="0"/>
    <s v="Brazil"/>
    <x v="82"/>
    <n v="0"/>
  </r>
  <r>
    <s v="INCREMENTAL"/>
    <s v="Media"/>
    <m/>
    <m/>
    <m/>
    <m/>
    <x v="24"/>
    <x v="1"/>
    <s v="Brazil"/>
    <x v="82"/>
    <n v="4.9897191122433204"/>
  </r>
  <r>
    <s v="INCREMENTAL"/>
    <s v="Media"/>
    <m/>
    <m/>
    <m/>
    <m/>
    <x v="24"/>
    <x v="2"/>
    <s v="Brazil"/>
    <x v="82"/>
    <n v="0"/>
  </r>
  <r>
    <s v="INCREMENTAL"/>
    <s v="Media"/>
    <m/>
    <m/>
    <m/>
    <m/>
    <x v="24"/>
    <x v="3"/>
    <s v="Brazil"/>
    <x v="82"/>
    <n v="0"/>
  </r>
  <r>
    <s v="BASE"/>
    <s v="BaseLine"/>
    <m/>
    <m/>
    <m/>
    <m/>
    <x v="25"/>
    <x v="0"/>
    <s v="Brazil"/>
    <x v="82"/>
    <n v="0"/>
  </r>
  <r>
    <s v="BASE"/>
    <s v="BaseLine"/>
    <m/>
    <m/>
    <m/>
    <m/>
    <x v="25"/>
    <x v="1"/>
    <s v="Brazil"/>
    <x v="82"/>
    <n v="0"/>
  </r>
  <r>
    <s v="BASE"/>
    <s v="BaseLine"/>
    <m/>
    <m/>
    <m/>
    <m/>
    <x v="25"/>
    <x v="2"/>
    <s v="Brazil"/>
    <x v="82"/>
    <n v="0"/>
  </r>
  <r>
    <s v="BASE"/>
    <s v="BaseLine"/>
    <m/>
    <m/>
    <m/>
    <m/>
    <x v="25"/>
    <x v="3"/>
    <s v="Brazil"/>
    <x v="82"/>
    <n v="0"/>
  </r>
  <r>
    <s v="BASE"/>
    <s v="BaseLine"/>
    <m/>
    <m/>
    <m/>
    <m/>
    <x v="26"/>
    <x v="0"/>
    <s v="Brazil"/>
    <x v="82"/>
    <n v="0"/>
  </r>
  <r>
    <s v="BASE"/>
    <s v="BaseLine"/>
    <m/>
    <m/>
    <m/>
    <m/>
    <x v="26"/>
    <x v="1"/>
    <s v="Brazil"/>
    <x v="82"/>
    <n v="3215.9432678797898"/>
  </r>
  <r>
    <s v="BASE"/>
    <s v="BaseLine"/>
    <m/>
    <m/>
    <m/>
    <m/>
    <x v="26"/>
    <x v="2"/>
    <s v="Brazil"/>
    <x v="82"/>
    <n v="0"/>
  </r>
  <r>
    <s v="BASE"/>
    <s v="BaseLine"/>
    <m/>
    <m/>
    <m/>
    <m/>
    <x v="26"/>
    <x v="3"/>
    <s v="Brazil"/>
    <x v="82"/>
    <n v="0"/>
  </r>
  <r>
    <s v="INCREMENTAL"/>
    <s v="Media"/>
    <m/>
    <m/>
    <m/>
    <m/>
    <x v="27"/>
    <x v="0"/>
    <s v="Brazil"/>
    <x v="82"/>
    <n v="0"/>
  </r>
  <r>
    <s v="INCREMENTAL"/>
    <s v="Media"/>
    <m/>
    <m/>
    <m/>
    <m/>
    <x v="27"/>
    <x v="1"/>
    <s v="Brazil"/>
    <x v="82"/>
    <n v="0"/>
  </r>
  <r>
    <s v="INCREMENTAL"/>
    <s v="Media"/>
    <m/>
    <m/>
    <m/>
    <m/>
    <x v="27"/>
    <x v="2"/>
    <s v="Brazil"/>
    <x v="82"/>
    <n v="0"/>
  </r>
  <r>
    <s v="INCREMENTAL"/>
    <s v="Media"/>
    <m/>
    <m/>
    <m/>
    <m/>
    <x v="27"/>
    <x v="3"/>
    <s v="Brazil"/>
    <x v="82"/>
    <n v="0"/>
  </r>
  <r>
    <s v="INCREMENTAL"/>
    <s v="Media"/>
    <m/>
    <m/>
    <m/>
    <m/>
    <x v="28"/>
    <x v="0"/>
    <s v="Brazil"/>
    <x v="82"/>
    <n v="0"/>
  </r>
  <r>
    <s v="INCREMENTAL"/>
    <s v="Media"/>
    <m/>
    <m/>
    <m/>
    <m/>
    <x v="28"/>
    <x v="1"/>
    <s v="Brazil"/>
    <x v="82"/>
    <n v="2.45262794497744"/>
  </r>
  <r>
    <s v="INCREMENTAL"/>
    <s v="Media"/>
    <m/>
    <m/>
    <m/>
    <m/>
    <x v="28"/>
    <x v="2"/>
    <s v="Brazil"/>
    <x v="82"/>
    <n v="0"/>
  </r>
  <r>
    <s v="INCREMENTAL"/>
    <s v="Media"/>
    <m/>
    <m/>
    <m/>
    <m/>
    <x v="28"/>
    <x v="3"/>
    <s v="Brazil"/>
    <x v="82"/>
    <n v="0"/>
  </r>
  <r>
    <s v="BASE"/>
    <s v="BaseLine"/>
    <m/>
    <m/>
    <m/>
    <m/>
    <x v="29"/>
    <x v="0"/>
    <s v="Brazil"/>
    <x v="82"/>
    <n v="0"/>
  </r>
  <r>
    <s v="BASE"/>
    <s v="BaseLine"/>
    <m/>
    <m/>
    <m/>
    <m/>
    <x v="29"/>
    <x v="1"/>
    <s v="Brazil"/>
    <x v="82"/>
    <n v="1499.43118469459"/>
  </r>
  <r>
    <s v="BASE"/>
    <s v="BaseLine"/>
    <m/>
    <m/>
    <m/>
    <m/>
    <x v="29"/>
    <x v="2"/>
    <s v="Brazil"/>
    <x v="82"/>
    <n v="0"/>
  </r>
  <r>
    <s v="BASE"/>
    <s v="BaseLine"/>
    <m/>
    <m/>
    <m/>
    <m/>
    <x v="29"/>
    <x v="3"/>
    <s v="Brazil"/>
    <x v="82"/>
    <n v="0"/>
  </r>
  <r>
    <s v="BASE"/>
    <s v="BaseLine"/>
    <m/>
    <m/>
    <m/>
    <m/>
    <x v="30"/>
    <x v="0"/>
    <s v="Brazil"/>
    <x v="82"/>
    <n v="0"/>
  </r>
  <r>
    <s v="BASE"/>
    <s v="BaseLine"/>
    <m/>
    <m/>
    <m/>
    <m/>
    <x v="30"/>
    <x v="1"/>
    <s v="Brazil"/>
    <x v="82"/>
    <n v="957.58926830735504"/>
  </r>
  <r>
    <s v="BASE"/>
    <s v="BaseLine"/>
    <m/>
    <m/>
    <m/>
    <m/>
    <x v="30"/>
    <x v="2"/>
    <s v="Brazil"/>
    <x v="82"/>
    <n v="0"/>
  </r>
  <r>
    <s v="BASE"/>
    <s v="BaseLine"/>
    <m/>
    <m/>
    <m/>
    <m/>
    <x v="30"/>
    <x v="3"/>
    <s v="Brazil"/>
    <x v="82"/>
    <n v="0"/>
  </r>
  <r>
    <s v="INCREMENTAL"/>
    <s v="Media"/>
    <m/>
    <m/>
    <m/>
    <m/>
    <x v="31"/>
    <x v="0"/>
    <s v="Brazil"/>
    <x v="82"/>
    <n v="0"/>
  </r>
  <r>
    <s v="INCREMENTAL"/>
    <s v="Media"/>
    <m/>
    <m/>
    <m/>
    <m/>
    <x v="31"/>
    <x v="1"/>
    <s v="Brazil"/>
    <x v="82"/>
    <n v="15.4839826629182"/>
  </r>
  <r>
    <s v="INCREMENTAL"/>
    <s v="Media"/>
    <m/>
    <m/>
    <m/>
    <m/>
    <x v="31"/>
    <x v="2"/>
    <s v="Brazil"/>
    <x v="82"/>
    <n v="0"/>
  </r>
  <r>
    <s v="INCREMENTAL"/>
    <s v="Media"/>
    <m/>
    <m/>
    <m/>
    <m/>
    <x v="31"/>
    <x v="3"/>
    <s v="Brazil"/>
    <x v="82"/>
    <n v="0"/>
  </r>
  <r>
    <m/>
    <m/>
    <m/>
    <m/>
    <m/>
    <m/>
    <x v="32"/>
    <x v="0"/>
    <s v="Brazil"/>
    <x v="82"/>
    <n v="1288.8368238743701"/>
  </r>
  <r>
    <m/>
    <m/>
    <m/>
    <m/>
    <m/>
    <m/>
    <x v="32"/>
    <x v="1"/>
    <s v="Brazil"/>
    <x v="82"/>
    <n v="943.82215052234096"/>
  </r>
  <r>
    <m/>
    <m/>
    <m/>
    <m/>
    <m/>
    <m/>
    <x v="32"/>
    <x v="2"/>
    <s v="Brazil"/>
    <x v="82"/>
    <n v="1761.1350863528301"/>
  </r>
  <r>
    <m/>
    <m/>
    <m/>
    <m/>
    <m/>
    <m/>
    <x v="32"/>
    <x v="3"/>
    <s v="Brazil"/>
    <x v="82"/>
    <n v="932.29799996955103"/>
  </r>
  <r>
    <s v="BASE"/>
    <s v="BaseLine"/>
    <m/>
    <m/>
    <m/>
    <m/>
    <x v="33"/>
    <x v="0"/>
    <s v="Brazil"/>
    <x v="82"/>
    <n v="-84.141993964448204"/>
  </r>
  <r>
    <s v="BASE"/>
    <s v="BaseLine"/>
    <m/>
    <m/>
    <m/>
    <m/>
    <x v="33"/>
    <x v="1"/>
    <s v="Brazil"/>
    <x v="82"/>
    <n v="-229.04530516915401"/>
  </r>
  <r>
    <s v="BASE"/>
    <s v="BaseLine"/>
    <m/>
    <m/>
    <m/>
    <m/>
    <x v="33"/>
    <x v="2"/>
    <s v="Brazil"/>
    <x v="82"/>
    <n v="-114.34897251784599"/>
  </r>
  <r>
    <s v="BASE"/>
    <s v="BaseLine"/>
    <m/>
    <m/>
    <m/>
    <m/>
    <x v="33"/>
    <x v="3"/>
    <s v="Brazil"/>
    <x v="82"/>
    <n v="-71.420996806633198"/>
  </r>
  <r>
    <s v="BASE"/>
    <s v="BaseLine"/>
    <m/>
    <m/>
    <m/>
    <m/>
    <x v="34"/>
    <x v="0"/>
    <s v="Brazil"/>
    <x v="82"/>
    <n v="0"/>
  </r>
  <r>
    <s v="BASE"/>
    <s v="BaseLine"/>
    <m/>
    <m/>
    <m/>
    <m/>
    <x v="34"/>
    <x v="1"/>
    <s v="Brazil"/>
    <x v="82"/>
    <n v="0"/>
  </r>
  <r>
    <s v="BASE"/>
    <s v="BaseLine"/>
    <m/>
    <m/>
    <m/>
    <m/>
    <x v="34"/>
    <x v="2"/>
    <s v="Brazil"/>
    <x v="82"/>
    <n v="0"/>
  </r>
  <r>
    <s v="BASE"/>
    <s v="BaseLine"/>
    <m/>
    <m/>
    <m/>
    <m/>
    <x v="34"/>
    <x v="3"/>
    <s v="Brazil"/>
    <x v="82"/>
    <n v="0"/>
  </r>
  <r>
    <s v="BASE"/>
    <s v="BaseLine"/>
    <s v="NY"/>
    <m/>
    <m/>
    <m/>
    <x v="35"/>
    <x v="0"/>
    <s v="Brazil"/>
    <x v="82"/>
    <n v="0"/>
  </r>
  <r>
    <s v="BASE"/>
    <s v="BaseLine"/>
    <s v="NY"/>
    <m/>
    <m/>
    <m/>
    <x v="35"/>
    <x v="1"/>
    <s v="Brazil"/>
    <x v="82"/>
    <n v="0"/>
  </r>
  <r>
    <s v="BASE"/>
    <s v="BaseLine"/>
    <s v="NY"/>
    <m/>
    <m/>
    <m/>
    <x v="35"/>
    <x v="2"/>
    <s v="Brazil"/>
    <x v="82"/>
    <n v="0"/>
  </r>
  <r>
    <s v="BASE"/>
    <s v="BaseLine"/>
    <s v="NY"/>
    <m/>
    <m/>
    <m/>
    <x v="35"/>
    <x v="3"/>
    <s v="Brazil"/>
    <x v="82"/>
    <n v="0"/>
  </r>
  <r>
    <s v="BASE"/>
    <s v="BaseLine"/>
    <s v="PL_Dummy"/>
    <m/>
    <m/>
    <m/>
    <x v="36"/>
    <x v="0"/>
    <s v="Brazil"/>
    <x v="82"/>
    <n v="0"/>
  </r>
  <r>
    <s v="BASE"/>
    <s v="BaseLine"/>
    <s v="PL_Dummy"/>
    <m/>
    <m/>
    <m/>
    <x v="36"/>
    <x v="1"/>
    <s v="Brazil"/>
    <x v="82"/>
    <n v="0"/>
  </r>
  <r>
    <s v="BASE"/>
    <s v="BaseLine"/>
    <s v="PL_Dummy"/>
    <m/>
    <m/>
    <m/>
    <x v="36"/>
    <x v="2"/>
    <s v="Brazil"/>
    <x v="82"/>
    <n v="0"/>
  </r>
  <r>
    <s v="BASE"/>
    <s v="BaseLine"/>
    <s v="PL_Dummy"/>
    <m/>
    <m/>
    <m/>
    <x v="36"/>
    <x v="3"/>
    <s v="Brazil"/>
    <x v="82"/>
    <n v="0"/>
  </r>
  <r>
    <s v="BASE"/>
    <s v="BaseLine"/>
    <s v="PL_Dummy"/>
    <m/>
    <m/>
    <m/>
    <x v="37"/>
    <x v="0"/>
    <s v="Brazil"/>
    <x v="82"/>
    <n v="0"/>
  </r>
  <r>
    <s v="BASE"/>
    <s v="BaseLine"/>
    <s v="PL_Dummy"/>
    <m/>
    <m/>
    <m/>
    <x v="37"/>
    <x v="1"/>
    <s v="Brazil"/>
    <x v="82"/>
    <n v="0"/>
  </r>
  <r>
    <s v="BASE"/>
    <s v="BaseLine"/>
    <s v="PL_Dummy"/>
    <m/>
    <m/>
    <m/>
    <x v="37"/>
    <x v="2"/>
    <s v="Brazil"/>
    <x v="82"/>
    <n v="0"/>
  </r>
  <r>
    <s v="BASE"/>
    <s v="BaseLine"/>
    <s v="PL_Dummy"/>
    <m/>
    <m/>
    <m/>
    <x v="37"/>
    <x v="3"/>
    <s v="Brazil"/>
    <x v="82"/>
    <n v="0"/>
  </r>
  <r>
    <s v="BASE"/>
    <s v="BaseLine"/>
    <m/>
    <m/>
    <m/>
    <m/>
    <x v="38"/>
    <x v="0"/>
    <s v="Brazil"/>
    <x v="82"/>
    <n v="0"/>
  </r>
  <r>
    <s v="BASE"/>
    <s v="BaseLine"/>
    <m/>
    <m/>
    <m/>
    <m/>
    <x v="38"/>
    <x v="1"/>
    <s v="Brazil"/>
    <x v="82"/>
    <n v="0"/>
  </r>
  <r>
    <s v="BASE"/>
    <s v="BaseLine"/>
    <m/>
    <m/>
    <m/>
    <m/>
    <x v="38"/>
    <x v="2"/>
    <s v="Brazil"/>
    <x v="82"/>
    <n v="0"/>
  </r>
  <r>
    <s v="BASE"/>
    <s v="BaseLine"/>
    <m/>
    <m/>
    <m/>
    <m/>
    <x v="38"/>
    <x v="3"/>
    <s v="Brazil"/>
    <x v="82"/>
    <n v="0"/>
  </r>
  <r>
    <s v="BASE"/>
    <s v="BaseLine"/>
    <m/>
    <m/>
    <m/>
    <m/>
    <x v="39"/>
    <x v="0"/>
    <s v="Brazil"/>
    <x v="82"/>
    <n v="0"/>
  </r>
  <r>
    <s v="BASE"/>
    <s v="BaseLine"/>
    <m/>
    <m/>
    <m/>
    <m/>
    <x v="39"/>
    <x v="1"/>
    <s v="Brazil"/>
    <x v="82"/>
    <n v="0"/>
  </r>
  <r>
    <s v="BASE"/>
    <s v="BaseLine"/>
    <m/>
    <m/>
    <m/>
    <m/>
    <x v="39"/>
    <x v="2"/>
    <s v="Brazil"/>
    <x v="82"/>
    <n v="0"/>
  </r>
  <r>
    <s v="BASE"/>
    <s v="BaseLine"/>
    <m/>
    <m/>
    <m/>
    <m/>
    <x v="39"/>
    <x v="3"/>
    <s v="Brazil"/>
    <x v="82"/>
    <n v="0"/>
  </r>
  <r>
    <s v="BASE"/>
    <s v="BaseLine"/>
    <s v="PL_Dummy"/>
    <m/>
    <m/>
    <m/>
    <x v="40"/>
    <x v="0"/>
    <s v="Brazil"/>
    <x v="82"/>
    <n v="0"/>
  </r>
  <r>
    <s v="BASE"/>
    <s v="BaseLine"/>
    <s v="PL_Dummy"/>
    <m/>
    <m/>
    <m/>
    <x v="40"/>
    <x v="1"/>
    <s v="Brazil"/>
    <x v="82"/>
    <n v="0"/>
  </r>
  <r>
    <s v="BASE"/>
    <s v="BaseLine"/>
    <s v="PL_Dummy"/>
    <m/>
    <m/>
    <m/>
    <x v="40"/>
    <x v="2"/>
    <s v="Brazil"/>
    <x v="82"/>
    <n v="0"/>
  </r>
  <r>
    <s v="BASE"/>
    <s v="BaseLine"/>
    <s v="PL_Dummy"/>
    <m/>
    <m/>
    <m/>
    <x v="40"/>
    <x v="3"/>
    <s v="Brazil"/>
    <x v="82"/>
    <n v="0"/>
  </r>
  <r>
    <s v="BASE"/>
    <s v="BaseLine"/>
    <m/>
    <m/>
    <m/>
    <m/>
    <x v="41"/>
    <x v="0"/>
    <s v="Brazil"/>
    <x v="82"/>
    <n v="0"/>
  </r>
  <r>
    <s v="BASE"/>
    <s v="BaseLine"/>
    <m/>
    <m/>
    <m/>
    <m/>
    <x v="41"/>
    <x v="1"/>
    <s v="Brazil"/>
    <x v="82"/>
    <n v="0"/>
  </r>
  <r>
    <s v="BASE"/>
    <s v="BaseLine"/>
    <m/>
    <m/>
    <m/>
    <m/>
    <x v="41"/>
    <x v="2"/>
    <s v="Brazil"/>
    <x v="82"/>
    <n v="3909.0989398197098"/>
  </r>
  <r>
    <s v="BASE"/>
    <s v="BaseLine"/>
    <m/>
    <m/>
    <m/>
    <m/>
    <x v="41"/>
    <x v="3"/>
    <s v="Brazil"/>
    <x v="82"/>
    <n v="0"/>
  </r>
  <r>
    <s v="BASE"/>
    <s v="BaseLine"/>
    <m/>
    <m/>
    <m/>
    <m/>
    <x v="42"/>
    <x v="0"/>
    <s v="Brazil"/>
    <x v="82"/>
    <n v="0"/>
  </r>
  <r>
    <s v="BASE"/>
    <s v="BaseLine"/>
    <m/>
    <m/>
    <m/>
    <m/>
    <x v="42"/>
    <x v="1"/>
    <s v="Brazil"/>
    <x v="82"/>
    <n v="0"/>
  </r>
  <r>
    <s v="BASE"/>
    <s v="BaseLine"/>
    <m/>
    <m/>
    <m/>
    <m/>
    <x v="42"/>
    <x v="2"/>
    <s v="Brazil"/>
    <x v="82"/>
    <n v="0"/>
  </r>
  <r>
    <s v="BASE"/>
    <s v="BaseLine"/>
    <m/>
    <m/>
    <m/>
    <m/>
    <x v="42"/>
    <x v="3"/>
    <s v="Brazil"/>
    <x v="82"/>
    <n v="0"/>
  </r>
  <r>
    <s v="BASE"/>
    <s v="BaseLine"/>
    <m/>
    <m/>
    <m/>
    <m/>
    <x v="43"/>
    <x v="0"/>
    <s v="Brazil"/>
    <x v="82"/>
    <n v="0"/>
  </r>
  <r>
    <s v="BASE"/>
    <s v="BaseLine"/>
    <m/>
    <m/>
    <m/>
    <m/>
    <x v="43"/>
    <x v="1"/>
    <s v="Brazil"/>
    <x v="82"/>
    <n v="0"/>
  </r>
  <r>
    <s v="BASE"/>
    <s v="BaseLine"/>
    <m/>
    <m/>
    <m/>
    <m/>
    <x v="43"/>
    <x v="2"/>
    <s v="Brazil"/>
    <x v="82"/>
    <n v="4369.74102398181"/>
  </r>
  <r>
    <s v="BASE"/>
    <s v="BaseLine"/>
    <m/>
    <m/>
    <m/>
    <m/>
    <x v="43"/>
    <x v="3"/>
    <s v="Brazil"/>
    <x v="82"/>
    <n v="0"/>
  </r>
  <r>
    <s v="INCREMENTAL"/>
    <s v="Media"/>
    <m/>
    <m/>
    <m/>
    <m/>
    <x v="44"/>
    <x v="0"/>
    <s v="Brazil"/>
    <x v="82"/>
    <n v="0"/>
  </r>
  <r>
    <s v="INCREMENTAL"/>
    <s v="Media"/>
    <m/>
    <m/>
    <m/>
    <m/>
    <x v="44"/>
    <x v="1"/>
    <s v="Brazil"/>
    <x v="82"/>
    <n v="0"/>
  </r>
  <r>
    <s v="INCREMENTAL"/>
    <s v="Media"/>
    <m/>
    <m/>
    <m/>
    <m/>
    <x v="44"/>
    <x v="2"/>
    <s v="Brazil"/>
    <x v="82"/>
    <n v="0"/>
  </r>
  <r>
    <s v="INCREMENTAL"/>
    <s v="Media"/>
    <m/>
    <m/>
    <m/>
    <m/>
    <x v="44"/>
    <x v="3"/>
    <s v="Brazil"/>
    <x v="82"/>
    <n v="0"/>
  </r>
  <r>
    <s v="INCREMENTAL"/>
    <s v="Media"/>
    <m/>
    <m/>
    <m/>
    <m/>
    <x v="45"/>
    <x v="0"/>
    <s v="Brazil"/>
    <x v="82"/>
    <n v="0"/>
  </r>
  <r>
    <s v="INCREMENTAL"/>
    <s v="Media"/>
    <m/>
    <m/>
    <m/>
    <m/>
    <x v="45"/>
    <x v="1"/>
    <s v="Brazil"/>
    <x v="82"/>
    <n v="0"/>
  </r>
  <r>
    <s v="INCREMENTAL"/>
    <s v="Media"/>
    <m/>
    <m/>
    <m/>
    <m/>
    <x v="45"/>
    <x v="2"/>
    <s v="Brazil"/>
    <x v="82"/>
    <n v="2.1063734016327702"/>
  </r>
  <r>
    <s v="INCREMENTAL"/>
    <s v="Media"/>
    <m/>
    <m/>
    <m/>
    <m/>
    <x v="45"/>
    <x v="3"/>
    <s v="Brazil"/>
    <x v="82"/>
    <n v="0"/>
  </r>
  <r>
    <s v="BASE"/>
    <s v="BaseLine"/>
    <m/>
    <m/>
    <m/>
    <m/>
    <x v="46"/>
    <x v="0"/>
    <s v="Brazil"/>
    <x v="82"/>
    <n v="0"/>
  </r>
  <r>
    <s v="BASE"/>
    <s v="BaseLine"/>
    <m/>
    <m/>
    <m/>
    <m/>
    <x v="46"/>
    <x v="1"/>
    <s v="Brazil"/>
    <x v="82"/>
    <n v="0"/>
  </r>
  <r>
    <s v="BASE"/>
    <s v="BaseLine"/>
    <m/>
    <m/>
    <m/>
    <m/>
    <x v="46"/>
    <x v="2"/>
    <s v="Brazil"/>
    <x v="82"/>
    <n v="0"/>
  </r>
  <r>
    <s v="BASE"/>
    <s v="BaseLine"/>
    <m/>
    <m/>
    <m/>
    <m/>
    <x v="46"/>
    <x v="3"/>
    <s v="Brazil"/>
    <x v="82"/>
    <n v="0"/>
  </r>
  <r>
    <s v="INCREMENTAL"/>
    <s v="Media"/>
    <m/>
    <m/>
    <m/>
    <m/>
    <x v="47"/>
    <x v="0"/>
    <s v="Brazil"/>
    <x v="82"/>
    <n v="0"/>
  </r>
  <r>
    <s v="INCREMENTAL"/>
    <s v="Media"/>
    <m/>
    <m/>
    <m/>
    <m/>
    <x v="47"/>
    <x v="1"/>
    <s v="Brazil"/>
    <x v="82"/>
    <n v="0"/>
  </r>
  <r>
    <s v="INCREMENTAL"/>
    <s v="Media"/>
    <m/>
    <m/>
    <m/>
    <m/>
    <x v="47"/>
    <x v="2"/>
    <s v="Brazil"/>
    <x v="82"/>
    <n v="0"/>
  </r>
  <r>
    <s v="INCREMENTAL"/>
    <s v="Media"/>
    <m/>
    <m/>
    <m/>
    <m/>
    <x v="47"/>
    <x v="3"/>
    <s v="Brazil"/>
    <x v="82"/>
    <n v="3.9047951366507201"/>
  </r>
  <r>
    <s v="INCREMENTAL"/>
    <s v="Media"/>
    <m/>
    <m/>
    <m/>
    <m/>
    <x v="48"/>
    <x v="0"/>
    <s v="Brazil"/>
    <x v="82"/>
    <n v="0"/>
  </r>
  <r>
    <s v="INCREMENTAL"/>
    <s v="Media"/>
    <m/>
    <m/>
    <m/>
    <m/>
    <x v="48"/>
    <x v="1"/>
    <s v="Brazil"/>
    <x v="82"/>
    <n v="0"/>
  </r>
  <r>
    <s v="INCREMENTAL"/>
    <s v="Media"/>
    <m/>
    <m/>
    <m/>
    <m/>
    <x v="48"/>
    <x v="2"/>
    <s v="Brazil"/>
    <x v="82"/>
    <n v="0"/>
  </r>
  <r>
    <s v="INCREMENTAL"/>
    <s v="Media"/>
    <m/>
    <m/>
    <m/>
    <m/>
    <x v="48"/>
    <x v="3"/>
    <s v="Brazil"/>
    <x v="82"/>
    <n v="0.33422984530656802"/>
  </r>
  <r>
    <s v="INCREMENTAL"/>
    <s v="Media"/>
    <m/>
    <m/>
    <m/>
    <m/>
    <x v="49"/>
    <x v="0"/>
    <s v="Brazil"/>
    <x v="82"/>
    <n v="0"/>
  </r>
  <r>
    <s v="INCREMENTAL"/>
    <s v="Media"/>
    <m/>
    <m/>
    <m/>
    <m/>
    <x v="49"/>
    <x v="1"/>
    <s v="Brazil"/>
    <x v="82"/>
    <n v="0"/>
  </r>
  <r>
    <s v="INCREMENTAL"/>
    <s v="Media"/>
    <m/>
    <m/>
    <m/>
    <m/>
    <x v="49"/>
    <x v="2"/>
    <s v="Brazil"/>
    <x v="82"/>
    <n v="0"/>
  </r>
  <r>
    <s v="INCREMENTAL"/>
    <s v="Media"/>
    <m/>
    <m/>
    <m/>
    <m/>
    <x v="49"/>
    <x v="3"/>
    <s v="Brazil"/>
    <x v="82"/>
    <n v="17.204630112404502"/>
  </r>
  <r>
    <s v="BASE"/>
    <s v="BaseLine"/>
    <m/>
    <m/>
    <m/>
    <m/>
    <x v="50"/>
    <x v="0"/>
    <s v="Brazil"/>
    <x v="82"/>
    <n v="0"/>
  </r>
  <r>
    <s v="BASE"/>
    <s v="BaseLine"/>
    <m/>
    <m/>
    <m/>
    <m/>
    <x v="50"/>
    <x v="1"/>
    <s v="Brazil"/>
    <x v="82"/>
    <n v="0"/>
  </r>
  <r>
    <s v="BASE"/>
    <s v="BaseLine"/>
    <m/>
    <m/>
    <m/>
    <m/>
    <x v="50"/>
    <x v="2"/>
    <s v="Brazil"/>
    <x v="82"/>
    <n v="0"/>
  </r>
  <r>
    <s v="BASE"/>
    <s v="BaseLine"/>
    <m/>
    <m/>
    <m/>
    <m/>
    <x v="50"/>
    <x v="3"/>
    <s v="Brazil"/>
    <x v="82"/>
    <n v="488.96001811755099"/>
  </r>
  <r>
    <s v="BASE"/>
    <s v="BaseLine"/>
    <m/>
    <m/>
    <m/>
    <m/>
    <x v="51"/>
    <x v="0"/>
    <s v="Brazil"/>
    <x v="82"/>
    <n v="0"/>
  </r>
  <r>
    <s v="BASE"/>
    <s v="BaseLine"/>
    <m/>
    <m/>
    <m/>
    <m/>
    <x v="51"/>
    <x v="1"/>
    <s v="Brazil"/>
    <x v="82"/>
    <n v="0"/>
  </r>
  <r>
    <s v="BASE"/>
    <s v="BaseLine"/>
    <m/>
    <m/>
    <m/>
    <m/>
    <x v="51"/>
    <x v="2"/>
    <s v="Brazil"/>
    <x v="82"/>
    <n v="0"/>
  </r>
  <r>
    <s v="BASE"/>
    <s v="BaseLine"/>
    <m/>
    <m/>
    <m/>
    <m/>
    <x v="51"/>
    <x v="3"/>
    <s v="Brazil"/>
    <x v="82"/>
    <n v="9570.7361656803296"/>
  </r>
  <r>
    <s v="INCREMENTAL"/>
    <s v="Media"/>
    <m/>
    <m/>
    <m/>
    <m/>
    <x v="52"/>
    <x v="0"/>
    <s v="Brazil"/>
    <x v="82"/>
    <n v="0"/>
  </r>
  <r>
    <s v="INCREMENTAL"/>
    <s v="Media"/>
    <m/>
    <m/>
    <m/>
    <m/>
    <x v="52"/>
    <x v="1"/>
    <s v="Brazil"/>
    <x v="82"/>
    <n v="0"/>
  </r>
  <r>
    <s v="INCREMENTAL"/>
    <s v="Media"/>
    <m/>
    <m/>
    <m/>
    <m/>
    <x v="52"/>
    <x v="2"/>
    <s v="Brazil"/>
    <x v="82"/>
    <n v="0"/>
  </r>
  <r>
    <s v="INCREMENTAL"/>
    <s v="Media"/>
    <m/>
    <m/>
    <m/>
    <m/>
    <x v="52"/>
    <x v="3"/>
    <s v="Brazil"/>
    <x v="82"/>
    <n v="15.296257878428399"/>
  </r>
  <r>
    <s v="BASE"/>
    <s v="BaseLine"/>
    <m/>
    <m/>
    <m/>
    <m/>
    <x v="53"/>
    <x v="0"/>
    <s v="Brazil"/>
    <x v="82"/>
    <n v="-280.60257110593699"/>
  </r>
  <r>
    <s v="BASE"/>
    <s v="BaseLine"/>
    <m/>
    <m/>
    <m/>
    <m/>
    <x v="53"/>
    <x v="1"/>
    <s v="Brazil"/>
    <x v="82"/>
    <n v="-205.48677473939"/>
  </r>
  <r>
    <s v="BASE"/>
    <s v="BaseLine"/>
    <m/>
    <m/>
    <m/>
    <m/>
    <x v="53"/>
    <x v="2"/>
    <s v="Brazil"/>
    <x v="82"/>
    <n v="-383.430255980683"/>
  </r>
  <r>
    <s v="BASE"/>
    <s v="BaseLine"/>
    <m/>
    <m/>
    <m/>
    <m/>
    <x v="53"/>
    <x v="3"/>
    <s v="Brazil"/>
    <x v="82"/>
    <n v="-202.977763346308"/>
  </r>
  <r>
    <s v="BASE"/>
    <s v="BaseLine"/>
    <m/>
    <m/>
    <m/>
    <m/>
    <x v="54"/>
    <x v="0"/>
    <s v="Brazil"/>
    <x v="82"/>
    <n v="-508.66884939919299"/>
  </r>
  <r>
    <s v="BASE"/>
    <s v="BaseLine"/>
    <m/>
    <m/>
    <m/>
    <m/>
    <x v="54"/>
    <x v="1"/>
    <s v="Brazil"/>
    <x v="82"/>
    <n v="-2538.9664014545901"/>
  </r>
  <r>
    <s v="BASE"/>
    <s v="BaseLine"/>
    <m/>
    <m/>
    <m/>
    <m/>
    <x v="54"/>
    <x v="2"/>
    <s v="Brazil"/>
    <x v="82"/>
    <n v="-2755.6134643646201"/>
  </r>
  <r>
    <s v="BASE"/>
    <s v="BaseLine"/>
    <m/>
    <m/>
    <m/>
    <m/>
    <x v="54"/>
    <x v="3"/>
    <s v="Brazil"/>
    <x v="82"/>
    <n v="-491.21681486721297"/>
  </r>
  <r>
    <s v="INCREMENTAL"/>
    <s v="Media"/>
    <m/>
    <m/>
    <m/>
    <m/>
    <x v="0"/>
    <x v="0"/>
    <s v="Brazil"/>
    <x v="83"/>
    <n v="7.3657972534406602"/>
  </r>
  <r>
    <s v="INCREMENTAL"/>
    <s v="Media"/>
    <m/>
    <m/>
    <m/>
    <m/>
    <x v="0"/>
    <x v="1"/>
    <s v="Brazil"/>
    <x v="83"/>
    <n v="0"/>
  </r>
  <r>
    <s v="INCREMENTAL"/>
    <s v="Media"/>
    <m/>
    <m/>
    <m/>
    <m/>
    <x v="0"/>
    <x v="2"/>
    <s v="Brazil"/>
    <x v="83"/>
    <n v="0"/>
  </r>
  <r>
    <s v="INCREMENTAL"/>
    <s v="Media"/>
    <m/>
    <m/>
    <m/>
    <m/>
    <x v="0"/>
    <x v="3"/>
    <s v="Brazil"/>
    <x v="83"/>
    <n v="0"/>
  </r>
  <r>
    <s v="INCREMENTAL"/>
    <s v="Media"/>
    <m/>
    <m/>
    <m/>
    <m/>
    <x v="1"/>
    <x v="0"/>
    <s v="Brazil"/>
    <x v="83"/>
    <n v="0.68808053234283795"/>
  </r>
  <r>
    <s v="INCREMENTAL"/>
    <s v="Media"/>
    <m/>
    <m/>
    <m/>
    <m/>
    <x v="1"/>
    <x v="1"/>
    <s v="Brazil"/>
    <x v="83"/>
    <n v="0"/>
  </r>
  <r>
    <s v="INCREMENTAL"/>
    <s v="Media"/>
    <m/>
    <m/>
    <m/>
    <m/>
    <x v="1"/>
    <x v="2"/>
    <s v="Brazil"/>
    <x v="83"/>
    <n v="0"/>
  </r>
  <r>
    <s v="INCREMENTAL"/>
    <s v="Media"/>
    <m/>
    <m/>
    <m/>
    <m/>
    <x v="1"/>
    <x v="3"/>
    <s v="Brazil"/>
    <x v="83"/>
    <n v="0"/>
  </r>
  <r>
    <s v="INCREMENTAL"/>
    <s v="Media"/>
    <m/>
    <m/>
    <m/>
    <m/>
    <x v="2"/>
    <x v="0"/>
    <s v="Brazil"/>
    <x v="83"/>
    <n v="24.882162584584702"/>
  </r>
  <r>
    <s v="INCREMENTAL"/>
    <s v="Media"/>
    <m/>
    <m/>
    <m/>
    <m/>
    <x v="2"/>
    <x v="1"/>
    <s v="Brazil"/>
    <x v="83"/>
    <n v="0"/>
  </r>
  <r>
    <s v="INCREMENTAL"/>
    <s v="Media"/>
    <m/>
    <m/>
    <m/>
    <m/>
    <x v="2"/>
    <x v="2"/>
    <s v="Brazil"/>
    <x v="83"/>
    <n v="0"/>
  </r>
  <r>
    <s v="INCREMENTAL"/>
    <s v="Media"/>
    <m/>
    <m/>
    <m/>
    <m/>
    <x v="2"/>
    <x v="3"/>
    <s v="Brazil"/>
    <x v="83"/>
    <n v="0"/>
  </r>
  <r>
    <s v="BASE"/>
    <s v="BaseLine"/>
    <m/>
    <m/>
    <m/>
    <m/>
    <x v="3"/>
    <x v="0"/>
    <s v="Brazil"/>
    <x v="83"/>
    <n v="0"/>
  </r>
  <r>
    <s v="BASE"/>
    <s v="BaseLine"/>
    <m/>
    <m/>
    <m/>
    <m/>
    <x v="3"/>
    <x v="1"/>
    <s v="Brazil"/>
    <x v="83"/>
    <n v="0"/>
  </r>
  <r>
    <s v="BASE"/>
    <s v="BaseLine"/>
    <m/>
    <m/>
    <m/>
    <m/>
    <x v="3"/>
    <x v="2"/>
    <s v="Brazil"/>
    <x v="83"/>
    <n v="0"/>
  </r>
  <r>
    <s v="BASE"/>
    <s v="BaseLine"/>
    <m/>
    <m/>
    <m/>
    <m/>
    <x v="3"/>
    <x v="3"/>
    <s v="Brazil"/>
    <x v="83"/>
    <n v="0"/>
  </r>
  <r>
    <s v="BASE"/>
    <s v="BaseLine"/>
    <m/>
    <m/>
    <m/>
    <m/>
    <x v="4"/>
    <x v="0"/>
    <s v="Brazil"/>
    <x v="83"/>
    <n v="0"/>
  </r>
  <r>
    <s v="BASE"/>
    <s v="BaseLine"/>
    <m/>
    <m/>
    <m/>
    <m/>
    <x v="4"/>
    <x v="1"/>
    <s v="Brazil"/>
    <x v="83"/>
    <n v="0"/>
  </r>
  <r>
    <s v="BASE"/>
    <s v="BaseLine"/>
    <m/>
    <m/>
    <m/>
    <m/>
    <x v="4"/>
    <x v="2"/>
    <s v="Brazil"/>
    <x v="83"/>
    <n v="0"/>
  </r>
  <r>
    <s v="BASE"/>
    <s v="BaseLine"/>
    <m/>
    <m/>
    <m/>
    <m/>
    <x v="4"/>
    <x v="3"/>
    <s v="Brazil"/>
    <x v="83"/>
    <n v="0"/>
  </r>
  <r>
    <s v="BASE"/>
    <s v="BaseLine"/>
    <m/>
    <m/>
    <m/>
    <m/>
    <x v="5"/>
    <x v="0"/>
    <s v="Brazil"/>
    <x v="83"/>
    <n v="0"/>
  </r>
  <r>
    <s v="BASE"/>
    <s v="BaseLine"/>
    <m/>
    <m/>
    <m/>
    <m/>
    <x v="5"/>
    <x v="1"/>
    <s v="Brazil"/>
    <x v="83"/>
    <n v="0"/>
  </r>
  <r>
    <s v="BASE"/>
    <s v="BaseLine"/>
    <m/>
    <m/>
    <m/>
    <m/>
    <x v="5"/>
    <x v="2"/>
    <s v="Brazil"/>
    <x v="83"/>
    <n v="0"/>
  </r>
  <r>
    <s v="BASE"/>
    <s v="BaseLine"/>
    <m/>
    <m/>
    <m/>
    <m/>
    <x v="5"/>
    <x v="3"/>
    <s v="Brazil"/>
    <x v="83"/>
    <n v="0"/>
  </r>
  <r>
    <s v="BASE"/>
    <s v="BaseLine"/>
    <m/>
    <m/>
    <m/>
    <m/>
    <x v="6"/>
    <x v="0"/>
    <s v="Brazil"/>
    <x v="83"/>
    <n v="0"/>
  </r>
  <r>
    <s v="BASE"/>
    <s v="BaseLine"/>
    <m/>
    <m/>
    <m/>
    <m/>
    <x v="6"/>
    <x v="1"/>
    <s v="Brazil"/>
    <x v="83"/>
    <n v="0"/>
  </r>
  <r>
    <s v="BASE"/>
    <s v="BaseLine"/>
    <m/>
    <m/>
    <m/>
    <m/>
    <x v="6"/>
    <x v="2"/>
    <s v="Brazil"/>
    <x v="83"/>
    <n v="0"/>
  </r>
  <r>
    <s v="BASE"/>
    <s v="BaseLine"/>
    <m/>
    <m/>
    <m/>
    <m/>
    <x v="6"/>
    <x v="3"/>
    <s v="Brazil"/>
    <x v="83"/>
    <n v="0"/>
  </r>
  <r>
    <s v="BASE"/>
    <s v="BaseLine"/>
    <m/>
    <m/>
    <m/>
    <m/>
    <x v="7"/>
    <x v="0"/>
    <s v="Brazil"/>
    <x v="83"/>
    <n v="0"/>
  </r>
  <r>
    <s v="BASE"/>
    <s v="BaseLine"/>
    <m/>
    <m/>
    <m/>
    <m/>
    <x v="7"/>
    <x v="1"/>
    <s v="Brazil"/>
    <x v="83"/>
    <n v="0"/>
  </r>
  <r>
    <s v="BASE"/>
    <s v="BaseLine"/>
    <m/>
    <m/>
    <m/>
    <m/>
    <x v="7"/>
    <x v="2"/>
    <s v="Brazil"/>
    <x v="83"/>
    <n v="0"/>
  </r>
  <r>
    <s v="BASE"/>
    <s v="BaseLine"/>
    <m/>
    <m/>
    <m/>
    <m/>
    <x v="7"/>
    <x v="3"/>
    <s v="Brazil"/>
    <x v="83"/>
    <n v="0"/>
  </r>
  <r>
    <s v="BASE"/>
    <s v="BaseLine"/>
    <m/>
    <m/>
    <m/>
    <m/>
    <x v="8"/>
    <x v="0"/>
    <s v="Brazil"/>
    <x v="83"/>
    <n v="2142.7112362138901"/>
  </r>
  <r>
    <s v="BASE"/>
    <s v="BaseLine"/>
    <m/>
    <m/>
    <m/>
    <m/>
    <x v="8"/>
    <x v="1"/>
    <s v="Brazil"/>
    <x v="83"/>
    <n v="0"/>
  </r>
  <r>
    <s v="BASE"/>
    <s v="BaseLine"/>
    <m/>
    <m/>
    <m/>
    <m/>
    <x v="8"/>
    <x v="2"/>
    <s v="Brazil"/>
    <x v="83"/>
    <n v="0"/>
  </r>
  <r>
    <s v="BASE"/>
    <s v="BaseLine"/>
    <m/>
    <m/>
    <m/>
    <m/>
    <x v="8"/>
    <x v="3"/>
    <s v="Brazil"/>
    <x v="83"/>
    <n v="0"/>
  </r>
  <r>
    <s v="INCREMENTAL"/>
    <s v="Media"/>
    <m/>
    <m/>
    <m/>
    <m/>
    <x v="9"/>
    <x v="0"/>
    <s v="Brazil"/>
    <x v="83"/>
    <n v="20.109976118960699"/>
  </r>
  <r>
    <s v="INCREMENTAL"/>
    <s v="Media"/>
    <m/>
    <m/>
    <m/>
    <m/>
    <x v="9"/>
    <x v="1"/>
    <s v="Brazil"/>
    <x v="83"/>
    <n v="0"/>
  </r>
  <r>
    <s v="INCREMENTAL"/>
    <s v="Media"/>
    <m/>
    <m/>
    <m/>
    <m/>
    <x v="9"/>
    <x v="2"/>
    <s v="Brazil"/>
    <x v="83"/>
    <n v="0"/>
  </r>
  <r>
    <s v="INCREMENTAL"/>
    <s v="Media"/>
    <m/>
    <m/>
    <m/>
    <m/>
    <x v="9"/>
    <x v="3"/>
    <s v="Brazil"/>
    <x v="83"/>
    <n v="0"/>
  </r>
  <r>
    <s v="BASE"/>
    <s v="Price"/>
    <m/>
    <m/>
    <m/>
    <m/>
    <x v="10"/>
    <x v="0"/>
    <s v="Brazil"/>
    <x v="83"/>
    <n v="0"/>
  </r>
  <r>
    <s v="BASE"/>
    <s v="Price"/>
    <m/>
    <m/>
    <m/>
    <m/>
    <x v="10"/>
    <x v="1"/>
    <s v="Brazil"/>
    <x v="83"/>
    <n v="0"/>
  </r>
  <r>
    <s v="BASE"/>
    <s v="Price"/>
    <m/>
    <m/>
    <m/>
    <m/>
    <x v="10"/>
    <x v="2"/>
    <s v="Brazil"/>
    <x v="83"/>
    <n v="0"/>
  </r>
  <r>
    <s v="BASE"/>
    <s v="Price"/>
    <m/>
    <m/>
    <m/>
    <m/>
    <x v="10"/>
    <x v="3"/>
    <s v="Brazil"/>
    <x v="83"/>
    <n v="0"/>
  </r>
  <r>
    <s v="BASE"/>
    <s v="Price"/>
    <m/>
    <m/>
    <m/>
    <m/>
    <x v="11"/>
    <x v="0"/>
    <s v="Brazil"/>
    <x v="83"/>
    <n v="-1144.85774019274"/>
  </r>
  <r>
    <s v="BASE"/>
    <s v="Price"/>
    <m/>
    <m/>
    <m/>
    <m/>
    <x v="11"/>
    <x v="1"/>
    <s v="Brazil"/>
    <x v="83"/>
    <n v="0"/>
  </r>
  <r>
    <s v="BASE"/>
    <s v="Price"/>
    <m/>
    <m/>
    <m/>
    <m/>
    <x v="11"/>
    <x v="2"/>
    <s v="Brazil"/>
    <x v="83"/>
    <n v="0"/>
  </r>
  <r>
    <s v="BASE"/>
    <s v="Price"/>
    <m/>
    <m/>
    <m/>
    <m/>
    <x v="11"/>
    <x v="3"/>
    <s v="Brazil"/>
    <x v="83"/>
    <n v="-1294.35204691678"/>
  </r>
  <r>
    <s v="BASE"/>
    <s v="BaseLine"/>
    <m/>
    <m/>
    <m/>
    <m/>
    <x v="12"/>
    <x v="0"/>
    <s v="Brazil"/>
    <x v="83"/>
    <n v="415.722243703213"/>
  </r>
  <r>
    <s v="BASE"/>
    <s v="BaseLine"/>
    <m/>
    <m/>
    <m/>
    <m/>
    <x v="12"/>
    <x v="1"/>
    <s v="Brazil"/>
    <x v="83"/>
    <n v="749.44652786518202"/>
  </r>
  <r>
    <s v="BASE"/>
    <s v="BaseLine"/>
    <m/>
    <m/>
    <m/>
    <m/>
    <x v="12"/>
    <x v="2"/>
    <s v="Brazil"/>
    <x v="83"/>
    <n v="918.78331501612695"/>
  </r>
  <r>
    <s v="BASE"/>
    <s v="BaseLine"/>
    <m/>
    <m/>
    <m/>
    <m/>
    <x v="12"/>
    <x v="3"/>
    <s v="Brazil"/>
    <x v="83"/>
    <n v="24.334980434030498"/>
  </r>
  <r>
    <s v="INCREMENTAL"/>
    <s v="Media"/>
    <m/>
    <m/>
    <m/>
    <m/>
    <x v="13"/>
    <x v="0"/>
    <s v="Brazil"/>
    <x v="83"/>
    <n v="0"/>
  </r>
  <r>
    <s v="INCREMENTAL"/>
    <s v="Media"/>
    <m/>
    <m/>
    <m/>
    <m/>
    <x v="13"/>
    <x v="1"/>
    <s v="Brazil"/>
    <x v="83"/>
    <n v="0"/>
  </r>
  <r>
    <s v="INCREMENTAL"/>
    <s v="Media"/>
    <m/>
    <m/>
    <m/>
    <m/>
    <x v="13"/>
    <x v="2"/>
    <s v="Brazil"/>
    <x v="83"/>
    <n v="0"/>
  </r>
  <r>
    <s v="INCREMENTAL"/>
    <s v="Media"/>
    <m/>
    <m/>
    <m/>
    <m/>
    <x v="13"/>
    <x v="3"/>
    <s v="Brazil"/>
    <x v="83"/>
    <n v="0"/>
  </r>
  <r>
    <s v="INCREMENTAL"/>
    <s v="Media"/>
    <m/>
    <m/>
    <m/>
    <m/>
    <x v="14"/>
    <x v="0"/>
    <s v="Brazil"/>
    <x v="83"/>
    <n v="236.132466307172"/>
  </r>
  <r>
    <s v="INCREMENTAL"/>
    <s v="Media"/>
    <m/>
    <m/>
    <m/>
    <m/>
    <x v="14"/>
    <x v="1"/>
    <s v="Brazil"/>
    <x v="83"/>
    <n v="293.96583155497802"/>
  </r>
  <r>
    <s v="INCREMENTAL"/>
    <s v="Media"/>
    <m/>
    <m/>
    <m/>
    <m/>
    <x v="14"/>
    <x v="2"/>
    <s v="Brazil"/>
    <x v="83"/>
    <n v="243.23814211822599"/>
  </r>
  <r>
    <s v="INCREMENTAL"/>
    <s v="Media"/>
    <m/>
    <m/>
    <m/>
    <m/>
    <x v="14"/>
    <x v="3"/>
    <s v="Brazil"/>
    <x v="83"/>
    <n v="174.751106583384"/>
  </r>
  <r>
    <s v="INCREMENTAL"/>
    <s v="Media"/>
    <m/>
    <m/>
    <m/>
    <m/>
    <x v="15"/>
    <x v="0"/>
    <s v="Brazil"/>
    <x v="83"/>
    <n v="0"/>
  </r>
  <r>
    <s v="INCREMENTAL"/>
    <s v="Media"/>
    <m/>
    <m/>
    <m/>
    <m/>
    <x v="15"/>
    <x v="1"/>
    <s v="Brazil"/>
    <x v="83"/>
    <n v="0"/>
  </r>
  <r>
    <s v="INCREMENTAL"/>
    <s v="Media"/>
    <m/>
    <m/>
    <m/>
    <m/>
    <x v="15"/>
    <x v="2"/>
    <s v="Brazil"/>
    <x v="83"/>
    <n v="0"/>
  </r>
  <r>
    <s v="INCREMENTAL"/>
    <s v="Media"/>
    <m/>
    <m/>
    <m/>
    <m/>
    <x v="15"/>
    <x v="3"/>
    <s v="Brazil"/>
    <x v="83"/>
    <n v="0"/>
  </r>
  <r>
    <s v="INCREMENTAL"/>
    <s v="Media"/>
    <m/>
    <m/>
    <m/>
    <m/>
    <x v="16"/>
    <x v="0"/>
    <s v="Brazil"/>
    <x v="83"/>
    <n v="40.940019610475701"/>
  </r>
  <r>
    <s v="INCREMENTAL"/>
    <s v="Media"/>
    <m/>
    <m/>
    <m/>
    <m/>
    <x v="16"/>
    <x v="1"/>
    <s v="Brazil"/>
    <x v="83"/>
    <n v="32.122167899004403"/>
  </r>
  <r>
    <s v="INCREMENTAL"/>
    <s v="Media"/>
    <m/>
    <m/>
    <m/>
    <m/>
    <x v="16"/>
    <x v="2"/>
    <s v="Brazil"/>
    <x v="83"/>
    <n v="29.969236426570902"/>
  </r>
  <r>
    <s v="INCREMENTAL"/>
    <s v="Media"/>
    <m/>
    <m/>
    <m/>
    <m/>
    <x v="16"/>
    <x v="3"/>
    <s v="Brazil"/>
    <x v="83"/>
    <n v="27.851776496708499"/>
  </r>
  <r>
    <s v="INCREMENTAL"/>
    <s v="Media"/>
    <m/>
    <m/>
    <m/>
    <m/>
    <x v="17"/>
    <x v="0"/>
    <s v="Brazil"/>
    <x v="83"/>
    <n v="0"/>
  </r>
  <r>
    <s v="INCREMENTAL"/>
    <s v="Media"/>
    <m/>
    <m/>
    <m/>
    <m/>
    <x v="17"/>
    <x v="1"/>
    <s v="Brazil"/>
    <x v="83"/>
    <n v="0"/>
  </r>
  <r>
    <s v="INCREMENTAL"/>
    <s v="Media"/>
    <m/>
    <m/>
    <m/>
    <m/>
    <x v="17"/>
    <x v="2"/>
    <s v="Brazil"/>
    <x v="83"/>
    <n v="0"/>
  </r>
  <r>
    <s v="INCREMENTAL"/>
    <s v="Media"/>
    <m/>
    <m/>
    <m/>
    <m/>
    <x v="17"/>
    <x v="3"/>
    <s v="Brazil"/>
    <x v="83"/>
    <n v="0"/>
  </r>
  <r>
    <s v="INCREMENTAL"/>
    <s v="Media"/>
    <m/>
    <m/>
    <m/>
    <m/>
    <x v="18"/>
    <x v="0"/>
    <s v="Brazil"/>
    <x v="83"/>
    <n v="2498.9725695647498"/>
  </r>
  <r>
    <s v="INCREMENTAL"/>
    <s v="Media"/>
    <m/>
    <m/>
    <m/>
    <m/>
    <x v="18"/>
    <x v="1"/>
    <s v="Brazil"/>
    <x v="83"/>
    <n v="1163.6238491290501"/>
  </r>
  <r>
    <s v="INCREMENTAL"/>
    <s v="Media"/>
    <m/>
    <m/>
    <m/>
    <m/>
    <x v="18"/>
    <x v="2"/>
    <s v="Brazil"/>
    <x v="83"/>
    <n v="889.13032270883195"/>
  </r>
  <r>
    <s v="INCREMENTAL"/>
    <s v="Media"/>
    <m/>
    <m/>
    <m/>
    <m/>
    <x v="18"/>
    <x v="3"/>
    <s v="Brazil"/>
    <x v="83"/>
    <n v="1356.5637106783299"/>
  </r>
  <r>
    <s v="INCREMENTAL"/>
    <s v="Media"/>
    <m/>
    <m/>
    <m/>
    <m/>
    <x v="19"/>
    <x v="0"/>
    <s v="Brazil"/>
    <x v="83"/>
    <n v="0"/>
  </r>
  <r>
    <s v="INCREMENTAL"/>
    <s v="Media"/>
    <m/>
    <m/>
    <m/>
    <m/>
    <x v="19"/>
    <x v="1"/>
    <s v="Brazil"/>
    <x v="83"/>
    <n v="0"/>
  </r>
  <r>
    <s v="INCREMENTAL"/>
    <s v="Media"/>
    <m/>
    <m/>
    <m/>
    <m/>
    <x v="19"/>
    <x v="2"/>
    <s v="Brazil"/>
    <x v="83"/>
    <n v="0"/>
  </r>
  <r>
    <s v="INCREMENTAL"/>
    <s v="Media"/>
    <m/>
    <m/>
    <m/>
    <m/>
    <x v="19"/>
    <x v="3"/>
    <s v="Brazil"/>
    <x v="83"/>
    <n v="0"/>
  </r>
  <r>
    <s v="INCREMENTAL"/>
    <s v="Media"/>
    <m/>
    <m/>
    <m/>
    <m/>
    <x v="20"/>
    <x v="0"/>
    <s v="Brazil"/>
    <x v="83"/>
    <n v="31.124647060550998"/>
  </r>
  <r>
    <s v="INCREMENTAL"/>
    <s v="Media"/>
    <m/>
    <m/>
    <m/>
    <m/>
    <x v="20"/>
    <x v="1"/>
    <s v="Brazil"/>
    <x v="83"/>
    <n v="35.504096051787599"/>
  </r>
  <r>
    <s v="INCREMENTAL"/>
    <s v="Media"/>
    <m/>
    <m/>
    <m/>
    <m/>
    <x v="20"/>
    <x v="2"/>
    <s v="Brazil"/>
    <x v="83"/>
    <n v="33.260967470850503"/>
  </r>
  <r>
    <s v="INCREMENTAL"/>
    <s v="Media"/>
    <m/>
    <m/>
    <m/>
    <m/>
    <x v="20"/>
    <x v="3"/>
    <s v="Brazil"/>
    <x v="83"/>
    <n v="32.761452693985198"/>
  </r>
  <r>
    <s v="INCREMENTAL"/>
    <s v="Media"/>
    <m/>
    <m/>
    <m/>
    <m/>
    <x v="21"/>
    <x v="0"/>
    <s v="Brazil"/>
    <x v="83"/>
    <n v="0"/>
  </r>
  <r>
    <s v="INCREMENTAL"/>
    <s v="Media"/>
    <m/>
    <m/>
    <m/>
    <m/>
    <x v="21"/>
    <x v="1"/>
    <s v="Brazil"/>
    <x v="83"/>
    <n v="0"/>
  </r>
  <r>
    <s v="INCREMENTAL"/>
    <s v="Media"/>
    <m/>
    <m/>
    <m/>
    <m/>
    <x v="21"/>
    <x v="2"/>
    <s v="Brazil"/>
    <x v="83"/>
    <n v="0"/>
  </r>
  <r>
    <s v="INCREMENTAL"/>
    <s v="Media"/>
    <m/>
    <m/>
    <m/>
    <m/>
    <x v="21"/>
    <x v="3"/>
    <s v="Brazil"/>
    <x v="83"/>
    <n v="0"/>
  </r>
  <r>
    <s v="INCREMENTAL"/>
    <s v="Media"/>
    <m/>
    <m/>
    <m/>
    <m/>
    <x v="22"/>
    <x v="0"/>
    <s v="Brazil"/>
    <x v="83"/>
    <n v="2081.5081342512499"/>
  </r>
  <r>
    <s v="INCREMENTAL"/>
    <s v="Media"/>
    <m/>
    <m/>
    <m/>
    <m/>
    <x v="22"/>
    <x v="1"/>
    <s v="Brazil"/>
    <x v="83"/>
    <n v="789.36654089682395"/>
  </r>
  <r>
    <s v="INCREMENTAL"/>
    <s v="Media"/>
    <m/>
    <m/>
    <m/>
    <m/>
    <x v="22"/>
    <x v="2"/>
    <s v="Brazil"/>
    <x v="83"/>
    <n v="749.56316260581798"/>
  </r>
  <r>
    <s v="INCREMENTAL"/>
    <s v="Media"/>
    <m/>
    <m/>
    <m/>
    <m/>
    <x v="22"/>
    <x v="3"/>
    <s v="Brazil"/>
    <x v="83"/>
    <n v="1128.30460927025"/>
  </r>
  <r>
    <s v="INCREMENTAL"/>
    <s v="Media"/>
    <m/>
    <m/>
    <m/>
    <m/>
    <x v="23"/>
    <x v="0"/>
    <s v="Brazil"/>
    <x v="83"/>
    <n v="0"/>
  </r>
  <r>
    <s v="INCREMENTAL"/>
    <s v="Media"/>
    <m/>
    <m/>
    <m/>
    <m/>
    <x v="23"/>
    <x v="1"/>
    <s v="Brazil"/>
    <x v="83"/>
    <n v="0.23622342090901399"/>
  </r>
  <r>
    <s v="INCREMENTAL"/>
    <s v="Media"/>
    <m/>
    <m/>
    <m/>
    <m/>
    <x v="23"/>
    <x v="2"/>
    <s v="Brazil"/>
    <x v="83"/>
    <n v="0"/>
  </r>
  <r>
    <s v="INCREMENTAL"/>
    <s v="Media"/>
    <m/>
    <m/>
    <m/>
    <m/>
    <x v="23"/>
    <x v="3"/>
    <s v="Brazil"/>
    <x v="83"/>
    <n v="0"/>
  </r>
  <r>
    <s v="INCREMENTAL"/>
    <s v="Media"/>
    <m/>
    <m/>
    <m/>
    <m/>
    <x v="24"/>
    <x v="0"/>
    <s v="Brazil"/>
    <x v="83"/>
    <n v="0"/>
  </r>
  <r>
    <s v="INCREMENTAL"/>
    <s v="Media"/>
    <m/>
    <m/>
    <m/>
    <m/>
    <x v="24"/>
    <x v="1"/>
    <s v="Brazil"/>
    <x v="83"/>
    <n v="4.4055930992209396"/>
  </r>
  <r>
    <s v="INCREMENTAL"/>
    <s v="Media"/>
    <m/>
    <m/>
    <m/>
    <m/>
    <x v="24"/>
    <x v="2"/>
    <s v="Brazil"/>
    <x v="83"/>
    <n v="0"/>
  </r>
  <r>
    <s v="INCREMENTAL"/>
    <s v="Media"/>
    <m/>
    <m/>
    <m/>
    <m/>
    <x v="24"/>
    <x v="3"/>
    <s v="Brazil"/>
    <x v="83"/>
    <n v="0"/>
  </r>
  <r>
    <s v="BASE"/>
    <s v="BaseLine"/>
    <m/>
    <m/>
    <m/>
    <m/>
    <x v="25"/>
    <x v="0"/>
    <s v="Brazil"/>
    <x v="83"/>
    <n v="0"/>
  </r>
  <r>
    <s v="BASE"/>
    <s v="BaseLine"/>
    <m/>
    <m/>
    <m/>
    <m/>
    <x v="25"/>
    <x v="1"/>
    <s v="Brazil"/>
    <x v="83"/>
    <n v="0"/>
  </r>
  <r>
    <s v="BASE"/>
    <s v="BaseLine"/>
    <m/>
    <m/>
    <m/>
    <m/>
    <x v="25"/>
    <x v="2"/>
    <s v="Brazil"/>
    <x v="83"/>
    <n v="0"/>
  </r>
  <r>
    <s v="BASE"/>
    <s v="BaseLine"/>
    <m/>
    <m/>
    <m/>
    <m/>
    <x v="25"/>
    <x v="3"/>
    <s v="Brazil"/>
    <x v="83"/>
    <n v="0"/>
  </r>
  <r>
    <s v="BASE"/>
    <s v="BaseLine"/>
    <m/>
    <m/>
    <m/>
    <m/>
    <x v="26"/>
    <x v="0"/>
    <s v="Brazil"/>
    <x v="83"/>
    <n v="0"/>
  </r>
  <r>
    <s v="BASE"/>
    <s v="BaseLine"/>
    <m/>
    <m/>
    <m/>
    <m/>
    <x v="26"/>
    <x v="1"/>
    <s v="Brazil"/>
    <x v="83"/>
    <n v="3215.9432678797898"/>
  </r>
  <r>
    <s v="BASE"/>
    <s v="BaseLine"/>
    <m/>
    <m/>
    <m/>
    <m/>
    <x v="26"/>
    <x v="2"/>
    <s v="Brazil"/>
    <x v="83"/>
    <n v="0"/>
  </r>
  <r>
    <s v="BASE"/>
    <s v="BaseLine"/>
    <m/>
    <m/>
    <m/>
    <m/>
    <x v="26"/>
    <x v="3"/>
    <s v="Brazil"/>
    <x v="83"/>
    <n v="0"/>
  </r>
  <r>
    <s v="INCREMENTAL"/>
    <s v="Media"/>
    <m/>
    <m/>
    <m/>
    <m/>
    <x v="27"/>
    <x v="0"/>
    <s v="Brazil"/>
    <x v="83"/>
    <n v="0"/>
  </r>
  <r>
    <s v="INCREMENTAL"/>
    <s v="Media"/>
    <m/>
    <m/>
    <m/>
    <m/>
    <x v="27"/>
    <x v="1"/>
    <s v="Brazil"/>
    <x v="83"/>
    <n v="0"/>
  </r>
  <r>
    <s v="INCREMENTAL"/>
    <s v="Media"/>
    <m/>
    <m/>
    <m/>
    <m/>
    <x v="27"/>
    <x v="2"/>
    <s v="Brazil"/>
    <x v="83"/>
    <n v="0"/>
  </r>
  <r>
    <s v="INCREMENTAL"/>
    <s v="Media"/>
    <m/>
    <m/>
    <m/>
    <m/>
    <x v="27"/>
    <x v="3"/>
    <s v="Brazil"/>
    <x v="83"/>
    <n v="0"/>
  </r>
  <r>
    <s v="INCREMENTAL"/>
    <s v="Media"/>
    <m/>
    <m/>
    <m/>
    <m/>
    <x v="28"/>
    <x v="0"/>
    <s v="Brazil"/>
    <x v="83"/>
    <n v="0"/>
  </r>
  <r>
    <s v="INCREMENTAL"/>
    <s v="Media"/>
    <m/>
    <m/>
    <m/>
    <m/>
    <x v="28"/>
    <x v="1"/>
    <s v="Brazil"/>
    <x v="83"/>
    <n v="4.3343050798650902"/>
  </r>
  <r>
    <s v="INCREMENTAL"/>
    <s v="Media"/>
    <m/>
    <m/>
    <m/>
    <m/>
    <x v="28"/>
    <x v="2"/>
    <s v="Brazil"/>
    <x v="83"/>
    <n v="0"/>
  </r>
  <r>
    <s v="INCREMENTAL"/>
    <s v="Media"/>
    <m/>
    <m/>
    <m/>
    <m/>
    <x v="28"/>
    <x v="3"/>
    <s v="Brazil"/>
    <x v="83"/>
    <n v="0"/>
  </r>
  <r>
    <s v="BASE"/>
    <s v="BaseLine"/>
    <m/>
    <m/>
    <m/>
    <m/>
    <x v="29"/>
    <x v="0"/>
    <s v="Brazil"/>
    <x v="83"/>
    <n v="0"/>
  </r>
  <r>
    <s v="BASE"/>
    <s v="BaseLine"/>
    <m/>
    <m/>
    <m/>
    <m/>
    <x v="29"/>
    <x v="1"/>
    <s v="Brazil"/>
    <x v="83"/>
    <n v="1509.51748503671"/>
  </r>
  <r>
    <s v="BASE"/>
    <s v="BaseLine"/>
    <m/>
    <m/>
    <m/>
    <m/>
    <x v="29"/>
    <x v="2"/>
    <s v="Brazil"/>
    <x v="83"/>
    <n v="0"/>
  </r>
  <r>
    <s v="BASE"/>
    <s v="BaseLine"/>
    <m/>
    <m/>
    <m/>
    <m/>
    <x v="29"/>
    <x v="3"/>
    <s v="Brazil"/>
    <x v="83"/>
    <n v="0"/>
  </r>
  <r>
    <s v="BASE"/>
    <s v="BaseLine"/>
    <m/>
    <m/>
    <m/>
    <m/>
    <x v="30"/>
    <x v="0"/>
    <s v="Brazil"/>
    <x v="83"/>
    <n v="0"/>
  </r>
  <r>
    <s v="BASE"/>
    <s v="BaseLine"/>
    <m/>
    <m/>
    <m/>
    <m/>
    <x v="30"/>
    <x v="1"/>
    <s v="Brazil"/>
    <x v="83"/>
    <n v="989.24608447727701"/>
  </r>
  <r>
    <s v="BASE"/>
    <s v="BaseLine"/>
    <m/>
    <m/>
    <m/>
    <m/>
    <x v="30"/>
    <x v="2"/>
    <s v="Brazil"/>
    <x v="83"/>
    <n v="0"/>
  </r>
  <r>
    <s v="BASE"/>
    <s v="BaseLine"/>
    <m/>
    <m/>
    <m/>
    <m/>
    <x v="30"/>
    <x v="3"/>
    <s v="Brazil"/>
    <x v="83"/>
    <n v="0"/>
  </r>
  <r>
    <s v="INCREMENTAL"/>
    <s v="Media"/>
    <m/>
    <m/>
    <m/>
    <m/>
    <x v="31"/>
    <x v="0"/>
    <s v="Brazil"/>
    <x v="83"/>
    <n v="0"/>
  </r>
  <r>
    <s v="INCREMENTAL"/>
    <s v="Media"/>
    <m/>
    <m/>
    <m/>
    <m/>
    <x v="31"/>
    <x v="1"/>
    <s v="Brazil"/>
    <x v="83"/>
    <n v="16.569420895596501"/>
  </r>
  <r>
    <s v="INCREMENTAL"/>
    <s v="Media"/>
    <m/>
    <m/>
    <m/>
    <m/>
    <x v="31"/>
    <x v="2"/>
    <s v="Brazil"/>
    <x v="83"/>
    <n v="0"/>
  </r>
  <r>
    <s v="INCREMENTAL"/>
    <s v="Media"/>
    <m/>
    <m/>
    <m/>
    <m/>
    <x v="31"/>
    <x v="3"/>
    <s v="Brazil"/>
    <x v="83"/>
    <n v="0"/>
  </r>
  <r>
    <m/>
    <m/>
    <m/>
    <m/>
    <m/>
    <m/>
    <x v="32"/>
    <x v="0"/>
    <s v="Brazil"/>
    <x v="83"/>
    <n v="1288.8368238743701"/>
  </r>
  <r>
    <m/>
    <m/>
    <m/>
    <m/>
    <m/>
    <m/>
    <x v="32"/>
    <x v="1"/>
    <s v="Brazil"/>
    <x v="83"/>
    <n v="943.82215052234096"/>
  </r>
  <r>
    <m/>
    <m/>
    <m/>
    <m/>
    <m/>
    <m/>
    <x v="32"/>
    <x v="2"/>
    <s v="Brazil"/>
    <x v="83"/>
    <n v="1761.1350863528301"/>
  </r>
  <r>
    <m/>
    <m/>
    <m/>
    <m/>
    <m/>
    <m/>
    <x v="32"/>
    <x v="3"/>
    <s v="Brazil"/>
    <x v="83"/>
    <n v="932.29799996955103"/>
  </r>
  <r>
    <s v="BASE"/>
    <s v="BaseLine"/>
    <m/>
    <m/>
    <m/>
    <m/>
    <x v="33"/>
    <x v="0"/>
    <s v="Brazil"/>
    <x v="83"/>
    <n v="-100.436546428445"/>
  </r>
  <r>
    <s v="BASE"/>
    <s v="BaseLine"/>
    <m/>
    <m/>
    <m/>
    <m/>
    <x v="33"/>
    <x v="1"/>
    <s v="Brazil"/>
    <x v="83"/>
    <n v="-273.40116798942302"/>
  </r>
  <r>
    <s v="BASE"/>
    <s v="BaseLine"/>
    <m/>
    <m/>
    <m/>
    <m/>
    <x v="33"/>
    <x v="2"/>
    <s v="Brazil"/>
    <x v="83"/>
    <n v="-136.493269843192"/>
  </r>
  <r>
    <s v="BASE"/>
    <s v="BaseLine"/>
    <m/>
    <m/>
    <m/>
    <m/>
    <x v="33"/>
    <x v="3"/>
    <s v="Brazil"/>
    <x v="83"/>
    <n v="-85.252059331587901"/>
  </r>
  <r>
    <s v="BASE"/>
    <s v="BaseLine"/>
    <m/>
    <m/>
    <m/>
    <m/>
    <x v="34"/>
    <x v="0"/>
    <s v="Brazil"/>
    <x v="83"/>
    <n v="0"/>
  </r>
  <r>
    <s v="BASE"/>
    <s v="BaseLine"/>
    <m/>
    <m/>
    <m/>
    <m/>
    <x v="34"/>
    <x v="1"/>
    <s v="Brazil"/>
    <x v="83"/>
    <n v="0"/>
  </r>
  <r>
    <s v="BASE"/>
    <s v="BaseLine"/>
    <m/>
    <m/>
    <m/>
    <m/>
    <x v="34"/>
    <x v="2"/>
    <s v="Brazil"/>
    <x v="83"/>
    <n v="0"/>
  </r>
  <r>
    <s v="BASE"/>
    <s v="BaseLine"/>
    <m/>
    <m/>
    <m/>
    <m/>
    <x v="34"/>
    <x v="3"/>
    <s v="Brazil"/>
    <x v="83"/>
    <n v="0"/>
  </r>
  <r>
    <s v="BASE"/>
    <s v="BaseLine"/>
    <s v="NY"/>
    <m/>
    <m/>
    <m/>
    <x v="35"/>
    <x v="0"/>
    <s v="Brazil"/>
    <x v="83"/>
    <n v="0"/>
  </r>
  <r>
    <s v="BASE"/>
    <s v="BaseLine"/>
    <s v="NY"/>
    <m/>
    <m/>
    <m/>
    <x v="35"/>
    <x v="1"/>
    <s v="Brazil"/>
    <x v="83"/>
    <n v="0"/>
  </r>
  <r>
    <s v="BASE"/>
    <s v="BaseLine"/>
    <s v="NY"/>
    <m/>
    <m/>
    <m/>
    <x v="35"/>
    <x v="2"/>
    <s v="Brazil"/>
    <x v="83"/>
    <n v="0"/>
  </r>
  <r>
    <s v="BASE"/>
    <s v="BaseLine"/>
    <s v="NY"/>
    <m/>
    <m/>
    <m/>
    <x v="35"/>
    <x v="3"/>
    <s v="Brazil"/>
    <x v="83"/>
    <n v="0"/>
  </r>
  <r>
    <s v="BASE"/>
    <s v="BaseLine"/>
    <s v="PL_Dummy"/>
    <m/>
    <m/>
    <m/>
    <x v="36"/>
    <x v="0"/>
    <s v="Brazil"/>
    <x v="83"/>
    <n v="0"/>
  </r>
  <r>
    <s v="BASE"/>
    <s v="BaseLine"/>
    <s v="PL_Dummy"/>
    <m/>
    <m/>
    <m/>
    <x v="36"/>
    <x v="1"/>
    <s v="Brazil"/>
    <x v="83"/>
    <n v="0"/>
  </r>
  <r>
    <s v="BASE"/>
    <s v="BaseLine"/>
    <s v="PL_Dummy"/>
    <m/>
    <m/>
    <m/>
    <x v="36"/>
    <x v="2"/>
    <s v="Brazil"/>
    <x v="83"/>
    <n v="0"/>
  </r>
  <r>
    <s v="BASE"/>
    <s v="BaseLine"/>
    <s v="PL_Dummy"/>
    <m/>
    <m/>
    <m/>
    <x v="36"/>
    <x v="3"/>
    <s v="Brazil"/>
    <x v="83"/>
    <n v="0"/>
  </r>
  <r>
    <s v="BASE"/>
    <s v="BaseLine"/>
    <s v="PL_Dummy"/>
    <m/>
    <m/>
    <m/>
    <x v="37"/>
    <x v="0"/>
    <s v="Brazil"/>
    <x v="83"/>
    <n v="0"/>
  </r>
  <r>
    <s v="BASE"/>
    <s v="BaseLine"/>
    <s v="PL_Dummy"/>
    <m/>
    <m/>
    <m/>
    <x v="37"/>
    <x v="1"/>
    <s v="Brazil"/>
    <x v="83"/>
    <n v="0"/>
  </r>
  <r>
    <s v="BASE"/>
    <s v="BaseLine"/>
    <s v="PL_Dummy"/>
    <m/>
    <m/>
    <m/>
    <x v="37"/>
    <x v="2"/>
    <s v="Brazil"/>
    <x v="83"/>
    <n v="0"/>
  </r>
  <r>
    <s v="BASE"/>
    <s v="BaseLine"/>
    <s v="PL_Dummy"/>
    <m/>
    <m/>
    <m/>
    <x v="37"/>
    <x v="3"/>
    <s v="Brazil"/>
    <x v="83"/>
    <n v="0"/>
  </r>
  <r>
    <s v="BASE"/>
    <s v="BaseLine"/>
    <m/>
    <m/>
    <m/>
    <m/>
    <x v="38"/>
    <x v="0"/>
    <s v="Brazil"/>
    <x v="83"/>
    <n v="0"/>
  </r>
  <r>
    <s v="BASE"/>
    <s v="BaseLine"/>
    <m/>
    <m/>
    <m/>
    <m/>
    <x v="38"/>
    <x v="1"/>
    <s v="Brazil"/>
    <x v="83"/>
    <n v="0"/>
  </r>
  <r>
    <s v="BASE"/>
    <s v="BaseLine"/>
    <m/>
    <m/>
    <m/>
    <m/>
    <x v="38"/>
    <x v="2"/>
    <s v="Brazil"/>
    <x v="83"/>
    <n v="0"/>
  </r>
  <r>
    <s v="BASE"/>
    <s v="BaseLine"/>
    <m/>
    <m/>
    <m/>
    <m/>
    <x v="38"/>
    <x v="3"/>
    <s v="Brazil"/>
    <x v="83"/>
    <n v="0"/>
  </r>
  <r>
    <s v="BASE"/>
    <s v="BaseLine"/>
    <m/>
    <m/>
    <m/>
    <m/>
    <x v="39"/>
    <x v="0"/>
    <s v="Brazil"/>
    <x v="83"/>
    <n v="0"/>
  </r>
  <r>
    <s v="BASE"/>
    <s v="BaseLine"/>
    <m/>
    <m/>
    <m/>
    <m/>
    <x v="39"/>
    <x v="1"/>
    <s v="Brazil"/>
    <x v="83"/>
    <n v="0"/>
  </r>
  <r>
    <s v="BASE"/>
    <s v="BaseLine"/>
    <m/>
    <m/>
    <m/>
    <m/>
    <x v="39"/>
    <x v="2"/>
    <s v="Brazil"/>
    <x v="83"/>
    <n v="0"/>
  </r>
  <r>
    <s v="BASE"/>
    <s v="BaseLine"/>
    <m/>
    <m/>
    <m/>
    <m/>
    <x v="39"/>
    <x v="3"/>
    <s v="Brazil"/>
    <x v="83"/>
    <n v="0"/>
  </r>
  <r>
    <s v="BASE"/>
    <s v="BaseLine"/>
    <s v="PL_Dummy"/>
    <m/>
    <m/>
    <m/>
    <x v="40"/>
    <x v="0"/>
    <s v="Brazil"/>
    <x v="83"/>
    <n v="0"/>
  </r>
  <r>
    <s v="BASE"/>
    <s v="BaseLine"/>
    <s v="PL_Dummy"/>
    <m/>
    <m/>
    <m/>
    <x v="40"/>
    <x v="1"/>
    <s v="Brazil"/>
    <x v="83"/>
    <n v="0"/>
  </r>
  <r>
    <s v="BASE"/>
    <s v="BaseLine"/>
    <s v="PL_Dummy"/>
    <m/>
    <m/>
    <m/>
    <x v="40"/>
    <x v="2"/>
    <s v="Brazil"/>
    <x v="83"/>
    <n v="0"/>
  </r>
  <r>
    <s v="BASE"/>
    <s v="BaseLine"/>
    <s v="PL_Dummy"/>
    <m/>
    <m/>
    <m/>
    <x v="40"/>
    <x v="3"/>
    <s v="Brazil"/>
    <x v="83"/>
    <n v="0"/>
  </r>
  <r>
    <s v="BASE"/>
    <s v="BaseLine"/>
    <m/>
    <m/>
    <m/>
    <m/>
    <x v="41"/>
    <x v="0"/>
    <s v="Brazil"/>
    <x v="83"/>
    <n v="0"/>
  </r>
  <r>
    <s v="BASE"/>
    <s v="BaseLine"/>
    <m/>
    <m/>
    <m/>
    <m/>
    <x v="41"/>
    <x v="1"/>
    <s v="Brazil"/>
    <x v="83"/>
    <n v="0"/>
  </r>
  <r>
    <s v="BASE"/>
    <s v="BaseLine"/>
    <m/>
    <m/>
    <m/>
    <m/>
    <x v="41"/>
    <x v="2"/>
    <s v="Brazil"/>
    <x v="83"/>
    <n v="4172.1200258373601"/>
  </r>
  <r>
    <s v="BASE"/>
    <s v="BaseLine"/>
    <m/>
    <m/>
    <m/>
    <m/>
    <x v="41"/>
    <x v="3"/>
    <s v="Brazil"/>
    <x v="83"/>
    <n v="0"/>
  </r>
  <r>
    <s v="BASE"/>
    <s v="BaseLine"/>
    <m/>
    <m/>
    <m/>
    <m/>
    <x v="42"/>
    <x v="0"/>
    <s v="Brazil"/>
    <x v="83"/>
    <n v="0"/>
  </r>
  <r>
    <s v="BASE"/>
    <s v="BaseLine"/>
    <m/>
    <m/>
    <m/>
    <m/>
    <x v="42"/>
    <x v="1"/>
    <s v="Brazil"/>
    <x v="83"/>
    <n v="0"/>
  </r>
  <r>
    <s v="BASE"/>
    <s v="BaseLine"/>
    <m/>
    <m/>
    <m/>
    <m/>
    <x v="42"/>
    <x v="2"/>
    <s v="Brazil"/>
    <x v="83"/>
    <n v="0"/>
  </r>
  <r>
    <s v="BASE"/>
    <s v="BaseLine"/>
    <m/>
    <m/>
    <m/>
    <m/>
    <x v="42"/>
    <x v="3"/>
    <s v="Brazil"/>
    <x v="83"/>
    <n v="0"/>
  </r>
  <r>
    <s v="BASE"/>
    <s v="BaseLine"/>
    <m/>
    <m/>
    <m/>
    <m/>
    <x v="43"/>
    <x v="0"/>
    <s v="Brazil"/>
    <x v="83"/>
    <n v="0"/>
  </r>
  <r>
    <s v="BASE"/>
    <s v="BaseLine"/>
    <m/>
    <m/>
    <m/>
    <m/>
    <x v="43"/>
    <x v="1"/>
    <s v="Brazil"/>
    <x v="83"/>
    <n v="0"/>
  </r>
  <r>
    <s v="BASE"/>
    <s v="BaseLine"/>
    <m/>
    <m/>
    <m/>
    <m/>
    <x v="43"/>
    <x v="2"/>
    <s v="Brazil"/>
    <x v="83"/>
    <n v="4369.74102398181"/>
  </r>
  <r>
    <s v="BASE"/>
    <s v="BaseLine"/>
    <m/>
    <m/>
    <m/>
    <m/>
    <x v="43"/>
    <x v="3"/>
    <s v="Brazil"/>
    <x v="83"/>
    <n v="0"/>
  </r>
  <r>
    <s v="INCREMENTAL"/>
    <s v="Media"/>
    <m/>
    <m/>
    <m/>
    <m/>
    <x v="44"/>
    <x v="0"/>
    <s v="Brazil"/>
    <x v="83"/>
    <n v="0"/>
  </r>
  <r>
    <s v="INCREMENTAL"/>
    <s v="Media"/>
    <m/>
    <m/>
    <m/>
    <m/>
    <x v="44"/>
    <x v="1"/>
    <s v="Brazil"/>
    <x v="83"/>
    <n v="0"/>
  </r>
  <r>
    <s v="INCREMENTAL"/>
    <s v="Media"/>
    <m/>
    <m/>
    <m/>
    <m/>
    <x v="44"/>
    <x v="2"/>
    <s v="Brazil"/>
    <x v="83"/>
    <n v="0"/>
  </r>
  <r>
    <s v="INCREMENTAL"/>
    <s v="Media"/>
    <m/>
    <m/>
    <m/>
    <m/>
    <x v="44"/>
    <x v="3"/>
    <s v="Brazil"/>
    <x v="83"/>
    <n v="0"/>
  </r>
  <r>
    <s v="INCREMENTAL"/>
    <s v="Media"/>
    <m/>
    <m/>
    <m/>
    <m/>
    <x v="45"/>
    <x v="0"/>
    <s v="Brazil"/>
    <x v="83"/>
    <n v="0"/>
  </r>
  <r>
    <s v="INCREMENTAL"/>
    <s v="Media"/>
    <m/>
    <m/>
    <m/>
    <m/>
    <x v="45"/>
    <x v="1"/>
    <s v="Brazil"/>
    <x v="83"/>
    <n v="0"/>
  </r>
  <r>
    <s v="INCREMENTAL"/>
    <s v="Media"/>
    <m/>
    <m/>
    <m/>
    <m/>
    <x v="45"/>
    <x v="2"/>
    <s v="Brazil"/>
    <x v="83"/>
    <n v="3.72240108960905"/>
  </r>
  <r>
    <s v="INCREMENTAL"/>
    <s v="Media"/>
    <m/>
    <m/>
    <m/>
    <m/>
    <x v="45"/>
    <x v="3"/>
    <s v="Brazil"/>
    <x v="83"/>
    <n v="0"/>
  </r>
  <r>
    <s v="BASE"/>
    <s v="BaseLine"/>
    <m/>
    <m/>
    <m/>
    <m/>
    <x v="46"/>
    <x v="0"/>
    <s v="Brazil"/>
    <x v="83"/>
    <n v="0"/>
  </r>
  <r>
    <s v="BASE"/>
    <s v="BaseLine"/>
    <m/>
    <m/>
    <m/>
    <m/>
    <x v="46"/>
    <x v="1"/>
    <s v="Brazil"/>
    <x v="83"/>
    <n v="0"/>
  </r>
  <r>
    <s v="BASE"/>
    <s v="BaseLine"/>
    <m/>
    <m/>
    <m/>
    <m/>
    <x v="46"/>
    <x v="2"/>
    <s v="Brazil"/>
    <x v="83"/>
    <n v="0"/>
  </r>
  <r>
    <s v="BASE"/>
    <s v="BaseLine"/>
    <m/>
    <m/>
    <m/>
    <m/>
    <x v="46"/>
    <x v="3"/>
    <s v="Brazil"/>
    <x v="83"/>
    <n v="0"/>
  </r>
  <r>
    <s v="INCREMENTAL"/>
    <s v="Media"/>
    <m/>
    <m/>
    <m/>
    <m/>
    <x v="47"/>
    <x v="0"/>
    <s v="Brazil"/>
    <x v="83"/>
    <n v="0"/>
  </r>
  <r>
    <s v="INCREMENTAL"/>
    <s v="Media"/>
    <m/>
    <m/>
    <m/>
    <m/>
    <x v="47"/>
    <x v="1"/>
    <s v="Brazil"/>
    <x v="83"/>
    <n v="0"/>
  </r>
  <r>
    <s v="INCREMENTAL"/>
    <s v="Media"/>
    <m/>
    <m/>
    <m/>
    <m/>
    <x v="47"/>
    <x v="2"/>
    <s v="Brazil"/>
    <x v="83"/>
    <n v="0"/>
  </r>
  <r>
    <s v="INCREMENTAL"/>
    <s v="Media"/>
    <m/>
    <m/>
    <m/>
    <m/>
    <x v="47"/>
    <x v="3"/>
    <s v="Brazil"/>
    <x v="83"/>
    <n v="3.9047951366507201"/>
  </r>
  <r>
    <s v="INCREMENTAL"/>
    <s v="Media"/>
    <m/>
    <m/>
    <m/>
    <m/>
    <x v="48"/>
    <x v="0"/>
    <s v="Brazil"/>
    <x v="83"/>
    <n v="0"/>
  </r>
  <r>
    <s v="INCREMENTAL"/>
    <s v="Media"/>
    <m/>
    <m/>
    <m/>
    <m/>
    <x v="48"/>
    <x v="1"/>
    <s v="Brazil"/>
    <x v="83"/>
    <n v="0"/>
  </r>
  <r>
    <s v="INCREMENTAL"/>
    <s v="Media"/>
    <m/>
    <m/>
    <m/>
    <m/>
    <x v="48"/>
    <x v="2"/>
    <s v="Brazil"/>
    <x v="83"/>
    <n v="0"/>
  </r>
  <r>
    <s v="INCREMENTAL"/>
    <s v="Media"/>
    <m/>
    <m/>
    <m/>
    <m/>
    <x v="48"/>
    <x v="3"/>
    <s v="Brazil"/>
    <x v="83"/>
    <n v="0.37634283555547099"/>
  </r>
  <r>
    <s v="INCREMENTAL"/>
    <s v="Media"/>
    <m/>
    <m/>
    <m/>
    <m/>
    <x v="49"/>
    <x v="0"/>
    <s v="Brazil"/>
    <x v="83"/>
    <n v="0"/>
  </r>
  <r>
    <s v="INCREMENTAL"/>
    <s v="Media"/>
    <m/>
    <m/>
    <m/>
    <m/>
    <x v="49"/>
    <x v="1"/>
    <s v="Brazil"/>
    <x v="83"/>
    <n v="0"/>
  </r>
  <r>
    <s v="INCREMENTAL"/>
    <s v="Media"/>
    <m/>
    <m/>
    <m/>
    <m/>
    <x v="49"/>
    <x v="2"/>
    <s v="Brazil"/>
    <x v="83"/>
    <n v="0"/>
  </r>
  <r>
    <s v="INCREMENTAL"/>
    <s v="Media"/>
    <m/>
    <m/>
    <m/>
    <m/>
    <x v="49"/>
    <x v="3"/>
    <s v="Brazil"/>
    <x v="83"/>
    <n v="12.475962130322999"/>
  </r>
  <r>
    <s v="BASE"/>
    <s v="BaseLine"/>
    <m/>
    <m/>
    <m/>
    <m/>
    <x v="50"/>
    <x v="0"/>
    <s v="Brazil"/>
    <x v="83"/>
    <n v="0"/>
  </r>
  <r>
    <s v="BASE"/>
    <s v="BaseLine"/>
    <m/>
    <m/>
    <m/>
    <m/>
    <x v="50"/>
    <x v="1"/>
    <s v="Brazil"/>
    <x v="83"/>
    <n v="0"/>
  </r>
  <r>
    <s v="BASE"/>
    <s v="BaseLine"/>
    <m/>
    <m/>
    <m/>
    <m/>
    <x v="50"/>
    <x v="2"/>
    <s v="Brazil"/>
    <x v="83"/>
    <n v="0"/>
  </r>
  <r>
    <s v="BASE"/>
    <s v="BaseLine"/>
    <m/>
    <m/>
    <m/>
    <m/>
    <x v="50"/>
    <x v="3"/>
    <s v="Brazil"/>
    <x v="83"/>
    <n v="511.55439950224098"/>
  </r>
  <r>
    <s v="BASE"/>
    <s v="BaseLine"/>
    <m/>
    <m/>
    <m/>
    <m/>
    <x v="51"/>
    <x v="0"/>
    <s v="Brazil"/>
    <x v="83"/>
    <n v="0"/>
  </r>
  <r>
    <s v="BASE"/>
    <s v="BaseLine"/>
    <m/>
    <m/>
    <m/>
    <m/>
    <x v="51"/>
    <x v="1"/>
    <s v="Brazil"/>
    <x v="83"/>
    <n v="0"/>
  </r>
  <r>
    <s v="BASE"/>
    <s v="BaseLine"/>
    <m/>
    <m/>
    <m/>
    <m/>
    <x v="51"/>
    <x v="2"/>
    <s v="Brazil"/>
    <x v="83"/>
    <n v="0"/>
  </r>
  <r>
    <s v="BASE"/>
    <s v="BaseLine"/>
    <m/>
    <m/>
    <m/>
    <m/>
    <x v="51"/>
    <x v="3"/>
    <s v="Brazil"/>
    <x v="83"/>
    <n v="10539.6488918051"/>
  </r>
  <r>
    <s v="INCREMENTAL"/>
    <s v="Media"/>
    <m/>
    <m/>
    <m/>
    <m/>
    <x v="52"/>
    <x v="0"/>
    <s v="Brazil"/>
    <x v="83"/>
    <n v="0"/>
  </r>
  <r>
    <s v="INCREMENTAL"/>
    <s v="Media"/>
    <m/>
    <m/>
    <m/>
    <m/>
    <x v="52"/>
    <x v="1"/>
    <s v="Brazil"/>
    <x v="83"/>
    <n v="0"/>
  </r>
  <r>
    <s v="INCREMENTAL"/>
    <s v="Media"/>
    <m/>
    <m/>
    <m/>
    <m/>
    <x v="52"/>
    <x v="2"/>
    <s v="Brazil"/>
    <x v="83"/>
    <n v="0"/>
  </r>
  <r>
    <s v="INCREMENTAL"/>
    <s v="Media"/>
    <m/>
    <m/>
    <m/>
    <m/>
    <x v="52"/>
    <x v="3"/>
    <s v="Brazil"/>
    <x v="83"/>
    <n v="12.295490531905701"/>
  </r>
  <r>
    <s v="BASE"/>
    <s v="BaseLine"/>
    <m/>
    <m/>
    <m/>
    <m/>
    <x v="53"/>
    <x v="0"/>
    <s v="Brazil"/>
    <x v="83"/>
    <n v="-280.60257110593699"/>
  </r>
  <r>
    <s v="BASE"/>
    <s v="BaseLine"/>
    <m/>
    <m/>
    <m/>
    <m/>
    <x v="53"/>
    <x v="1"/>
    <s v="Brazil"/>
    <x v="83"/>
    <n v="-205.48677473939"/>
  </r>
  <r>
    <s v="BASE"/>
    <s v="BaseLine"/>
    <m/>
    <m/>
    <m/>
    <m/>
    <x v="53"/>
    <x v="2"/>
    <s v="Brazil"/>
    <x v="83"/>
    <n v="-383.430255980683"/>
  </r>
  <r>
    <s v="BASE"/>
    <s v="BaseLine"/>
    <m/>
    <m/>
    <m/>
    <m/>
    <x v="53"/>
    <x v="3"/>
    <s v="Brazil"/>
    <x v="83"/>
    <n v="-202.977763346308"/>
  </r>
  <r>
    <s v="BASE"/>
    <s v="BaseLine"/>
    <m/>
    <m/>
    <m/>
    <m/>
    <x v="54"/>
    <x v="0"/>
    <s v="Brazil"/>
    <x v="83"/>
    <n v="-508.66884939919299"/>
  </r>
  <r>
    <s v="BASE"/>
    <s v="BaseLine"/>
    <m/>
    <m/>
    <m/>
    <m/>
    <x v="54"/>
    <x v="1"/>
    <s v="Brazil"/>
    <x v="83"/>
    <n v="-2538.9664014545901"/>
  </r>
  <r>
    <s v="BASE"/>
    <s v="BaseLine"/>
    <m/>
    <m/>
    <m/>
    <m/>
    <x v="54"/>
    <x v="2"/>
    <s v="Brazil"/>
    <x v="83"/>
    <n v="-2755.6134643646201"/>
  </r>
  <r>
    <s v="BASE"/>
    <s v="BaseLine"/>
    <m/>
    <m/>
    <m/>
    <m/>
    <x v="54"/>
    <x v="3"/>
    <s v="Brazil"/>
    <x v="83"/>
    <n v="-491.21681486721297"/>
  </r>
  <r>
    <s v="INCREMENTAL"/>
    <s v="Media"/>
    <m/>
    <m/>
    <m/>
    <m/>
    <x v="0"/>
    <x v="0"/>
    <s v="Brazil"/>
    <x v="84"/>
    <n v="7.3657972534406602"/>
  </r>
  <r>
    <s v="INCREMENTAL"/>
    <s v="Media"/>
    <m/>
    <m/>
    <m/>
    <m/>
    <x v="0"/>
    <x v="1"/>
    <s v="Brazil"/>
    <x v="84"/>
    <n v="0"/>
  </r>
  <r>
    <s v="INCREMENTAL"/>
    <s v="Media"/>
    <m/>
    <m/>
    <m/>
    <m/>
    <x v="0"/>
    <x v="2"/>
    <s v="Brazil"/>
    <x v="84"/>
    <n v="0"/>
  </r>
  <r>
    <s v="INCREMENTAL"/>
    <s v="Media"/>
    <m/>
    <m/>
    <m/>
    <m/>
    <x v="0"/>
    <x v="3"/>
    <s v="Brazil"/>
    <x v="84"/>
    <n v="0"/>
  </r>
  <r>
    <s v="INCREMENTAL"/>
    <s v="Media"/>
    <m/>
    <m/>
    <m/>
    <m/>
    <x v="1"/>
    <x v="0"/>
    <s v="Brazil"/>
    <x v="84"/>
    <n v="0.70929819710238295"/>
  </r>
  <r>
    <s v="INCREMENTAL"/>
    <s v="Media"/>
    <m/>
    <m/>
    <m/>
    <m/>
    <x v="1"/>
    <x v="1"/>
    <s v="Brazil"/>
    <x v="84"/>
    <n v="0"/>
  </r>
  <r>
    <s v="INCREMENTAL"/>
    <s v="Media"/>
    <m/>
    <m/>
    <m/>
    <m/>
    <x v="1"/>
    <x v="2"/>
    <s v="Brazil"/>
    <x v="84"/>
    <n v="0"/>
  </r>
  <r>
    <s v="INCREMENTAL"/>
    <s v="Media"/>
    <m/>
    <m/>
    <m/>
    <m/>
    <x v="1"/>
    <x v="3"/>
    <s v="Brazil"/>
    <x v="84"/>
    <n v="0"/>
  </r>
  <r>
    <s v="INCREMENTAL"/>
    <s v="Media"/>
    <m/>
    <m/>
    <m/>
    <m/>
    <x v="2"/>
    <x v="0"/>
    <s v="Brazil"/>
    <x v="84"/>
    <n v="24.9128956841232"/>
  </r>
  <r>
    <s v="INCREMENTAL"/>
    <s v="Media"/>
    <m/>
    <m/>
    <m/>
    <m/>
    <x v="2"/>
    <x v="1"/>
    <s v="Brazil"/>
    <x v="84"/>
    <n v="0"/>
  </r>
  <r>
    <s v="INCREMENTAL"/>
    <s v="Media"/>
    <m/>
    <m/>
    <m/>
    <m/>
    <x v="2"/>
    <x v="2"/>
    <s v="Brazil"/>
    <x v="84"/>
    <n v="0"/>
  </r>
  <r>
    <s v="INCREMENTAL"/>
    <s v="Media"/>
    <m/>
    <m/>
    <m/>
    <m/>
    <x v="2"/>
    <x v="3"/>
    <s v="Brazil"/>
    <x v="84"/>
    <n v="0"/>
  </r>
  <r>
    <s v="BASE"/>
    <s v="BaseLine"/>
    <m/>
    <m/>
    <m/>
    <m/>
    <x v="3"/>
    <x v="0"/>
    <s v="Brazil"/>
    <x v="84"/>
    <n v="0"/>
  </r>
  <r>
    <s v="BASE"/>
    <s v="BaseLine"/>
    <m/>
    <m/>
    <m/>
    <m/>
    <x v="3"/>
    <x v="1"/>
    <s v="Brazil"/>
    <x v="84"/>
    <n v="0"/>
  </r>
  <r>
    <s v="BASE"/>
    <s v="BaseLine"/>
    <m/>
    <m/>
    <m/>
    <m/>
    <x v="3"/>
    <x v="2"/>
    <s v="Brazil"/>
    <x v="84"/>
    <n v="0"/>
  </r>
  <r>
    <s v="BASE"/>
    <s v="BaseLine"/>
    <m/>
    <m/>
    <m/>
    <m/>
    <x v="3"/>
    <x v="3"/>
    <s v="Brazil"/>
    <x v="84"/>
    <n v="0"/>
  </r>
  <r>
    <s v="BASE"/>
    <s v="BaseLine"/>
    <m/>
    <m/>
    <m/>
    <m/>
    <x v="4"/>
    <x v="0"/>
    <s v="Brazil"/>
    <x v="84"/>
    <n v="0"/>
  </r>
  <r>
    <s v="BASE"/>
    <s v="BaseLine"/>
    <m/>
    <m/>
    <m/>
    <m/>
    <x v="4"/>
    <x v="1"/>
    <s v="Brazil"/>
    <x v="84"/>
    <n v="0"/>
  </r>
  <r>
    <s v="BASE"/>
    <s v="BaseLine"/>
    <m/>
    <m/>
    <m/>
    <m/>
    <x v="4"/>
    <x v="2"/>
    <s v="Brazil"/>
    <x v="84"/>
    <n v="0"/>
  </r>
  <r>
    <s v="BASE"/>
    <s v="BaseLine"/>
    <m/>
    <m/>
    <m/>
    <m/>
    <x v="4"/>
    <x v="3"/>
    <s v="Brazil"/>
    <x v="84"/>
    <n v="0"/>
  </r>
  <r>
    <s v="BASE"/>
    <s v="BaseLine"/>
    <m/>
    <m/>
    <m/>
    <m/>
    <x v="5"/>
    <x v="0"/>
    <s v="Brazil"/>
    <x v="84"/>
    <n v="0"/>
  </r>
  <r>
    <s v="BASE"/>
    <s v="BaseLine"/>
    <m/>
    <m/>
    <m/>
    <m/>
    <x v="5"/>
    <x v="1"/>
    <s v="Brazil"/>
    <x v="84"/>
    <n v="0"/>
  </r>
  <r>
    <s v="BASE"/>
    <s v="BaseLine"/>
    <m/>
    <m/>
    <m/>
    <m/>
    <x v="5"/>
    <x v="2"/>
    <s v="Brazil"/>
    <x v="84"/>
    <n v="0"/>
  </r>
  <r>
    <s v="BASE"/>
    <s v="BaseLine"/>
    <m/>
    <m/>
    <m/>
    <m/>
    <x v="5"/>
    <x v="3"/>
    <s v="Brazil"/>
    <x v="84"/>
    <n v="0"/>
  </r>
  <r>
    <s v="BASE"/>
    <s v="BaseLine"/>
    <m/>
    <m/>
    <m/>
    <m/>
    <x v="6"/>
    <x v="0"/>
    <s v="Brazil"/>
    <x v="84"/>
    <n v="0"/>
  </r>
  <r>
    <s v="BASE"/>
    <s v="BaseLine"/>
    <m/>
    <m/>
    <m/>
    <m/>
    <x v="6"/>
    <x v="1"/>
    <s v="Brazil"/>
    <x v="84"/>
    <n v="0"/>
  </r>
  <r>
    <s v="BASE"/>
    <s v="BaseLine"/>
    <m/>
    <m/>
    <m/>
    <m/>
    <x v="6"/>
    <x v="2"/>
    <s v="Brazil"/>
    <x v="84"/>
    <n v="0"/>
  </r>
  <r>
    <s v="BASE"/>
    <s v="BaseLine"/>
    <m/>
    <m/>
    <m/>
    <m/>
    <x v="6"/>
    <x v="3"/>
    <s v="Brazil"/>
    <x v="84"/>
    <n v="0"/>
  </r>
  <r>
    <s v="BASE"/>
    <s v="BaseLine"/>
    <m/>
    <m/>
    <m/>
    <m/>
    <x v="7"/>
    <x v="0"/>
    <s v="Brazil"/>
    <x v="84"/>
    <n v="0"/>
  </r>
  <r>
    <s v="BASE"/>
    <s v="BaseLine"/>
    <m/>
    <m/>
    <m/>
    <m/>
    <x v="7"/>
    <x v="1"/>
    <s v="Brazil"/>
    <x v="84"/>
    <n v="0"/>
  </r>
  <r>
    <s v="BASE"/>
    <s v="BaseLine"/>
    <m/>
    <m/>
    <m/>
    <m/>
    <x v="7"/>
    <x v="2"/>
    <s v="Brazil"/>
    <x v="84"/>
    <n v="0"/>
  </r>
  <r>
    <s v="BASE"/>
    <s v="BaseLine"/>
    <m/>
    <m/>
    <m/>
    <m/>
    <x v="7"/>
    <x v="3"/>
    <s v="Brazil"/>
    <x v="84"/>
    <n v="0"/>
  </r>
  <r>
    <s v="BASE"/>
    <s v="BaseLine"/>
    <m/>
    <m/>
    <m/>
    <m/>
    <x v="8"/>
    <x v="0"/>
    <s v="Brazil"/>
    <x v="84"/>
    <n v="2152.4837027066501"/>
  </r>
  <r>
    <s v="BASE"/>
    <s v="BaseLine"/>
    <m/>
    <m/>
    <m/>
    <m/>
    <x v="8"/>
    <x v="1"/>
    <s v="Brazil"/>
    <x v="84"/>
    <n v="0"/>
  </r>
  <r>
    <s v="BASE"/>
    <s v="BaseLine"/>
    <m/>
    <m/>
    <m/>
    <m/>
    <x v="8"/>
    <x v="2"/>
    <s v="Brazil"/>
    <x v="84"/>
    <n v="0"/>
  </r>
  <r>
    <s v="BASE"/>
    <s v="BaseLine"/>
    <m/>
    <m/>
    <m/>
    <m/>
    <x v="8"/>
    <x v="3"/>
    <s v="Brazil"/>
    <x v="84"/>
    <n v="0"/>
  </r>
  <r>
    <s v="INCREMENTAL"/>
    <s v="Media"/>
    <m/>
    <m/>
    <m/>
    <m/>
    <x v="9"/>
    <x v="0"/>
    <s v="Brazil"/>
    <x v="84"/>
    <n v="25.069345640607001"/>
  </r>
  <r>
    <s v="INCREMENTAL"/>
    <s v="Media"/>
    <m/>
    <m/>
    <m/>
    <m/>
    <x v="9"/>
    <x v="1"/>
    <s v="Brazil"/>
    <x v="84"/>
    <n v="0"/>
  </r>
  <r>
    <s v="INCREMENTAL"/>
    <s v="Media"/>
    <m/>
    <m/>
    <m/>
    <m/>
    <x v="9"/>
    <x v="2"/>
    <s v="Brazil"/>
    <x v="84"/>
    <n v="0"/>
  </r>
  <r>
    <s v="INCREMENTAL"/>
    <s v="Media"/>
    <m/>
    <m/>
    <m/>
    <m/>
    <x v="9"/>
    <x v="3"/>
    <s v="Brazil"/>
    <x v="84"/>
    <n v="0"/>
  </r>
  <r>
    <s v="BASE"/>
    <s v="Price"/>
    <m/>
    <m/>
    <m/>
    <m/>
    <x v="10"/>
    <x v="0"/>
    <s v="Brazil"/>
    <x v="84"/>
    <n v="0"/>
  </r>
  <r>
    <s v="BASE"/>
    <s v="Price"/>
    <m/>
    <m/>
    <m/>
    <m/>
    <x v="10"/>
    <x v="1"/>
    <s v="Brazil"/>
    <x v="84"/>
    <n v="0"/>
  </r>
  <r>
    <s v="BASE"/>
    <s v="Price"/>
    <m/>
    <m/>
    <m/>
    <m/>
    <x v="10"/>
    <x v="2"/>
    <s v="Brazil"/>
    <x v="84"/>
    <n v="0"/>
  </r>
  <r>
    <s v="BASE"/>
    <s v="Price"/>
    <m/>
    <m/>
    <m/>
    <m/>
    <x v="10"/>
    <x v="3"/>
    <s v="Brazil"/>
    <x v="84"/>
    <n v="0"/>
  </r>
  <r>
    <s v="BASE"/>
    <s v="Price"/>
    <m/>
    <m/>
    <m/>
    <m/>
    <x v="11"/>
    <x v="0"/>
    <s v="Brazil"/>
    <x v="84"/>
    <n v="-1144.85774019274"/>
  </r>
  <r>
    <s v="BASE"/>
    <s v="Price"/>
    <m/>
    <m/>
    <m/>
    <m/>
    <x v="11"/>
    <x v="1"/>
    <s v="Brazil"/>
    <x v="84"/>
    <n v="0"/>
  </r>
  <r>
    <s v="BASE"/>
    <s v="Price"/>
    <m/>
    <m/>
    <m/>
    <m/>
    <x v="11"/>
    <x v="2"/>
    <s v="Brazil"/>
    <x v="84"/>
    <n v="0"/>
  </r>
  <r>
    <s v="BASE"/>
    <s v="Price"/>
    <m/>
    <m/>
    <m/>
    <m/>
    <x v="11"/>
    <x v="3"/>
    <s v="Brazil"/>
    <x v="84"/>
    <n v="-1294.35204691678"/>
  </r>
  <r>
    <s v="BASE"/>
    <s v="BaseLine"/>
    <m/>
    <m/>
    <m/>
    <m/>
    <x v="12"/>
    <x v="0"/>
    <s v="Brazil"/>
    <x v="84"/>
    <n v="415.722243703213"/>
  </r>
  <r>
    <s v="BASE"/>
    <s v="BaseLine"/>
    <m/>
    <m/>
    <m/>
    <m/>
    <x v="12"/>
    <x v="1"/>
    <s v="Brazil"/>
    <x v="84"/>
    <n v="749.44652786518202"/>
  </r>
  <r>
    <s v="BASE"/>
    <s v="BaseLine"/>
    <m/>
    <m/>
    <m/>
    <m/>
    <x v="12"/>
    <x v="2"/>
    <s v="Brazil"/>
    <x v="84"/>
    <n v="918.78331501612695"/>
  </r>
  <r>
    <s v="BASE"/>
    <s v="BaseLine"/>
    <m/>
    <m/>
    <m/>
    <m/>
    <x v="12"/>
    <x v="3"/>
    <s v="Brazil"/>
    <x v="84"/>
    <n v="24.334980434030498"/>
  </r>
  <r>
    <s v="INCREMENTAL"/>
    <s v="Media"/>
    <m/>
    <m/>
    <m/>
    <m/>
    <x v="13"/>
    <x v="0"/>
    <s v="Brazil"/>
    <x v="84"/>
    <n v="0"/>
  </r>
  <r>
    <s v="INCREMENTAL"/>
    <s v="Media"/>
    <m/>
    <m/>
    <m/>
    <m/>
    <x v="13"/>
    <x v="1"/>
    <s v="Brazil"/>
    <x v="84"/>
    <n v="0"/>
  </r>
  <r>
    <s v="INCREMENTAL"/>
    <s v="Media"/>
    <m/>
    <m/>
    <m/>
    <m/>
    <x v="13"/>
    <x v="2"/>
    <s v="Brazil"/>
    <x v="84"/>
    <n v="0"/>
  </r>
  <r>
    <s v="INCREMENTAL"/>
    <s v="Media"/>
    <m/>
    <m/>
    <m/>
    <m/>
    <x v="13"/>
    <x v="3"/>
    <s v="Brazil"/>
    <x v="84"/>
    <n v="0"/>
  </r>
  <r>
    <s v="INCREMENTAL"/>
    <s v="Media"/>
    <m/>
    <m/>
    <m/>
    <m/>
    <x v="14"/>
    <x v="0"/>
    <s v="Brazil"/>
    <x v="84"/>
    <n v="245.451726766869"/>
  </r>
  <r>
    <s v="INCREMENTAL"/>
    <s v="Media"/>
    <m/>
    <m/>
    <m/>
    <m/>
    <x v="14"/>
    <x v="1"/>
    <s v="Brazil"/>
    <x v="84"/>
    <n v="305.56755745635502"/>
  </r>
  <r>
    <s v="INCREMENTAL"/>
    <s v="Media"/>
    <m/>
    <m/>
    <m/>
    <m/>
    <x v="14"/>
    <x v="2"/>
    <s v="Brazil"/>
    <x v="84"/>
    <n v="252.83783688100999"/>
  </r>
  <r>
    <s v="INCREMENTAL"/>
    <s v="Media"/>
    <m/>
    <m/>
    <m/>
    <m/>
    <x v="14"/>
    <x v="3"/>
    <s v="Brazil"/>
    <x v="84"/>
    <n v="181.647875601805"/>
  </r>
  <r>
    <s v="INCREMENTAL"/>
    <s v="Media"/>
    <m/>
    <m/>
    <m/>
    <m/>
    <x v="15"/>
    <x v="0"/>
    <s v="Brazil"/>
    <x v="84"/>
    <n v="0"/>
  </r>
  <r>
    <s v="INCREMENTAL"/>
    <s v="Media"/>
    <m/>
    <m/>
    <m/>
    <m/>
    <x v="15"/>
    <x v="1"/>
    <s v="Brazil"/>
    <x v="84"/>
    <n v="0"/>
  </r>
  <r>
    <s v="INCREMENTAL"/>
    <s v="Media"/>
    <m/>
    <m/>
    <m/>
    <m/>
    <x v="15"/>
    <x v="2"/>
    <s v="Brazil"/>
    <x v="84"/>
    <n v="0"/>
  </r>
  <r>
    <s v="INCREMENTAL"/>
    <s v="Media"/>
    <m/>
    <m/>
    <m/>
    <m/>
    <x v="15"/>
    <x v="3"/>
    <s v="Brazil"/>
    <x v="84"/>
    <n v="0"/>
  </r>
  <r>
    <s v="INCREMENTAL"/>
    <s v="Media"/>
    <m/>
    <m/>
    <m/>
    <m/>
    <x v="16"/>
    <x v="0"/>
    <s v="Brazil"/>
    <x v="84"/>
    <n v="44.218219367339699"/>
  </r>
  <r>
    <s v="INCREMENTAL"/>
    <s v="Media"/>
    <m/>
    <m/>
    <m/>
    <m/>
    <x v="16"/>
    <x v="1"/>
    <s v="Brazil"/>
    <x v="84"/>
    <n v="34.694293755278203"/>
  </r>
  <r>
    <s v="INCREMENTAL"/>
    <s v="Media"/>
    <m/>
    <m/>
    <m/>
    <m/>
    <x v="16"/>
    <x v="2"/>
    <s v="Brazil"/>
    <x v="84"/>
    <n v="32.368970097969701"/>
  </r>
  <r>
    <s v="INCREMENTAL"/>
    <s v="Media"/>
    <m/>
    <m/>
    <m/>
    <m/>
    <x v="16"/>
    <x v="3"/>
    <s v="Brazil"/>
    <x v="84"/>
    <n v="30.0819583043493"/>
  </r>
  <r>
    <s v="INCREMENTAL"/>
    <s v="Media"/>
    <m/>
    <m/>
    <m/>
    <m/>
    <x v="17"/>
    <x v="0"/>
    <s v="Brazil"/>
    <x v="84"/>
    <n v="0"/>
  </r>
  <r>
    <s v="INCREMENTAL"/>
    <s v="Media"/>
    <m/>
    <m/>
    <m/>
    <m/>
    <x v="17"/>
    <x v="1"/>
    <s v="Brazil"/>
    <x v="84"/>
    <n v="0"/>
  </r>
  <r>
    <s v="INCREMENTAL"/>
    <s v="Media"/>
    <m/>
    <m/>
    <m/>
    <m/>
    <x v="17"/>
    <x v="2"/>
    <s v="Brazil"/>
    <x v="84"/>
    <n v="0"/>
  </r>
  <r>
    <s v="INCREMENTAL"/>
    <s v="Media"/>
    <m/>
    <m/>
    <m/>
    <m/>
    <x v="17"/>
    <x v="3"/>
    <s v="Brazil"/>
    <x v="84"/>
    <n v="0"/>
  </r>
  <r>
    <s v="INCREMENTAL"/>
    <s v="Media"/>
    <m/>
    <m/>
    <m/>
    <m/>
    <x v="18"/>
    <x v="0"/>
    <s v="Brazil"/>
    <x v="84"/>
    <n v="2312.2962224604198"/>
  </r>
  <r>
    <s v="INCREMENTAL"/>
    <s v="Media"/>
    <m/>
    <m/>
    <m/>
    <m/>
    <x v="18"/>
    <x v="1"/>
    <s v="Brazil"/>
    <x v="84"/>
    <n v="1076.69970590137"/>
  </r>
  <r>
    <s v="INCREMENTAL"/>
    <s v="Media"/>
    <m/>
    <m/>
    <m/>
    <m/>
    <x v="18"/>
    <x v="2"/>
    <s v="Brazil"/>
    <x v="84"/>
    <n v="822.711185994625"/>
  </r>
  <r>
    <s v="INCREMENTAL"/>
    <s v="Media"/>
    <m/>
    <m/>
    <m/>
    <m/>
    <x v="18"/>
    <x v="3"/>
    <s v="Brazil"/>
    <x v="84"/>
    <n v="1255.2267207457701"/>
  </r>
  <r>
    <s v="INCREMENTAL"/>
    <s v="Media"/>
    <m/>
    <m/>
    <m/>
    <m/>
    <x v="19"/>
    <x v="0"/>
    <s v="Brazil"/>
    <x v="84"/>
    <n v="0"/>
  </r>
  <r>
    <s v="INCREMENTAL"/>
    <s v="Media"/>
    <m/>
    <m/>
    <m/>
    <m/>
    <x v="19"/>
    <x v="1"/>
    <s v="Brazil"/>
    <x v="84"/>
    <n v="0"/>
  </r>
  <r>
    <s v="INCREMENTAL"/>
    <s v="Media"/>
    <m/>
    <m/>
    <m/>
    <m/>
    <x v="19"/>
    <x v="2"/>
    <s v="Brazil"/>
    <x v="84"/>
    <n v="0"/>
  </r>
  <r>
    <s v="INCREMENTAL"/>
    <s v="Media"/>
    <m/>
    <m/>
    <m/>
    <m/>
    <x v="19"/>
    <x v="3"/>
    <s v="Brazil"/>
    <x v="84"/>
    <n v="0"/>
  </r>
  <r>
    <s v="INCREMENTAL"/>
    <s v="Media"/>
    <m/>
    <m/>
    <m/>
    <m/>
    <x v="20"/>
    <x v="0"/>
    <s v="Brazil"/>
    <x v="84"/>
    <n v="40.568228222450799"/>
  </r>
  <r>
    <s v="INCREMENTAL"/>
    <s v="Media"/>
    <m/>
    <m/>
    <m/>
    <m/>
    <x v="20"/>
    <x v="1"/>
    <s v="Brazil"/>
    <x v="84"/>
    <n v="46.276453148485501"/>
  </r>
  <r>
    <s v="INCREMENTAL"/>
    <s v="Media"/>
    <m/>
    <m/>
    <m/>
    <m/>
    <x v="20"/>
    <x v="2"/>
    <s v="Brazil"/>
    <x v="84"/>
    <n v="43.352733177405099"/>
  </r>
  <r>
    <s v="INCREMENTAL"/>
    <s v="Media"/>
    <m/>
    <m/>
    <m/>
    <m/>
    <x v="20"/>
    <x v="3"/>
    <s v="Brazil"/>
    <x v="84"/>
    <n v="42.701659787594998"/>
  </r>
  <r>
    <s v="INCREMENTAL"/>
    <s v="Media"/>
    <m/>
    <m/>
    <m/>
    <m/>
    <x v="21"/>
    <x v="0"/>
    <s v="Brazil"/>
    <x v="84"/>
    <n v="0"/>
  </r>
  <r>
    <s v="INCREMENTAL"/>
    <s v="Media"/>
    <m/>
    <m/>
    <m/>
    <m/>
    <x v="21"/>
    <x v="1"/>
    <s v="Brazil"/>
    <x v="84"/>
    <n v="0"/>
  </r>
  <r>
    <s v="INCREMENTAL"/>
    <s v="Media"/>
    <m/>
    <m/>
    <m/>
    <m/>
    <x v="21"/>
    <x v="2"/>
    <s v="Brazil"/>
    <x v="84"/>
    <n v="0"/>
  </r>
  <r>
    <s v="INCREMENTAL"/>
    <s v="Media"/>
    <m/>
    <m/>
    <m/>
    <m/>
    <x v="21"/>
    <x v="3"/>
    <s v="Brazil"/>
    <x v="84"/>
    <n v="0"/>
  </r>
  <r>
    <s v="INCREMENTAL"/>
    <s v="Media"/>
    <m/>
    <m/>
    <m/>
    <m/>
    <x v="22"/>
    <x v="0"/>
    <s v="Brazil"/>
    <x v="84"/>
    <n v="1932.4707006399501"/>
  </r>
  <r>
    <s v="INCREMENTAL"/>
    <s v="Media"/>
    <m/>
    <m/>
    <m/>
    <m/>
    <x v="22"/>
    <x v="1"/>
    <s v="Brazil"/>
    <x v="84"/>
    <n v="732.84734623308896"/>
  </r>
  <r>
    <s v="INCREMENTAL"/>
    <s v="Media"/>
    <m/>
    <m/>
    <m/>
    <m/>
    <x v="22"/>
    <x v="2"/>
    <s v="Brazil"/>
    <x v="84"/>
    <n v="695.89391757808801"/>
  </r>
  <r>
    <s v="INCREMENTAL"/>
    <s v="Media"/>
    <m/>
    <m/>
    <m/>
    <m/>
    <x v="22"/>
    <x v="3"/>
    <s v="Brazil"/>
    <x v="84"/>
    <n v="1047.5172126079999"/>
  </r>
  <r>
    <s v="INCREMENTAL"/>
    <s v="Media"/>
    <m/>
    <m/>
    <m/>
    <m/>
    <x v="23"/>
    <x v="0"/>
    <s v="Brazil"/>
    <x v="84"/>
    <n v="0"/>
  </r>
  <r>
    <s v="INCREMENTAL"/>
    <s v="Media"/>
    <m/>
    <m/>
    <m/>
    <m/>
    <x v="23"/>
    <x v="1"/>
    <s v="Brazil"/>
    <x v="84"/>
    <n v="0.19894317908555301"/>
  </r>
  <r>
    <s v="INCREMENTAL"/>
    <s v="Media"/>
    <m/>
    <m/>
    <m/>
    <m/>
    <x v="23"/>
    <x v="2"/>
    <s v="Brazil"/>
    <x v="84"/>
    <n v="0"/>
  </r>
  <r>
    <s v="INCREMENTAL"/>
    <s v="Media"/>
    <m/>
    <m/>
    <m/>
    <m/>
    <x v="23"/>
    <x v="3"/>
    <s v="Brazil"/>
    <x v="84"/>
    <n v="0"/>
  </r>
  <r>
    <s v="INCREMENTAL"/>
    <s v="Media"/>
    <m/>
    <m/>
    <m/>
    <m/>
    <x v="24"/>
    <x v="0"/>
    <s v="Brazil"/>
    <x v="84"/>
    <n v="0"/>
  </r>
  <r>
    <s v="INCREMENTAL"/>
    <s v="Media"/>
    <m/>
    <m/>
    <m/>
    <m/>
    <x v="24"/>
    <x v="1"/>
    <s v="Brazil"/>
    <x v="84"/>
    <n v="3.8970558236087398"/>
  </r>
  <r>
    <s v="INCREMENTAL"/>
    <s v="Media"/>
    <m/>
    <m/>
    <m/>
    <m/>
    <x v="24"/>
    <x v="2"/>
    <s v="Brazil"/>
    <x v="84"/>
    <n v="0"/>
  </r>
  <r>
    <s v="INCREMENTAL"/>
    <s v="Media"/>
    <m/>
    <m/>
    <m/>
    <m/>
    <x v="24"/>
    <x v="3"/>
    <s v="Brazil"/>
    <x v="84"/>
    <n v="0"/>
  </r>
  <r>
    <s v="BASE"/>
    <s v="BaseLine"/>
    <m/>
    <m/>
    <m/>
    <m/>
    <x v="25"/>
    <x v="0"/>
    <s v="Brazil"/>
    <x v="84"/>
    <n v="0"/>
  </r>
  <r>
    <s v="BASE"/>
    <s v="BaseLine"/>
    <m/>
    <m/>
    <m/>
    <m/>
    <x v="25"/>
    <x v="1"/>
    <s v="Brazil"/>
    <x v="84"/>
    <n v="0"/>
  </r>
  <r>
    <s v="BASE"/>
    <s v="BaseLine"/>
    <m/>
    <m/>
    <m/>
    <m/>
    <x v="25"/>
    <x v="2"/>
    <s v="Brazil"/>
    <x v="84"/>
    <n v="0"/>
  </r>
  <r>
    <s v="BASE"/>
    <s v="BaseLine"/>
    <m/>
    <m/>
    <m/>
    <m/>
    <x v="25"/>
    <x v="3"/>
    <s v="Brazil"/>
    <x v="84"/>
    <n v="0"/>
  </r>
  <r>
    <s v="BASE"/>
    <s v="BaseLine"/>
    <m/>
    <m/>
    <m/>
    <m/>
    <x v="26"/>
    <x v="0"/>
    <s v="Brazil"/>
    <x v="84"/>
    <n v="0"/>
  </r>
  <r>
    <s v="BASE"/>
    <s v="BaseLine"/>
    <m/>
    <m/>
    <m/>
    <m/>
    <x v="26"/>
    <x v="1"/>
    <s v="Brazil"/>
    <x v="84"/>
    <n v="3215.9432678797898"/>
  </r>
  <r>
    <s v="BASE"/>
    <s v="BaseLine"/>
    <m/>
    <m/>
    <m/>
    <m/>
    <x v="26"/>
    <x v="2"/>
    <s v="Brazil"/>
    <x v="84"/>
    <n v="0"/>
  </r>
  <r>
    <s v="BASE"/>
    <s v="BaseLine"/>
    <m/>
    <m/>
    <m/>
    <m/>
    <x v="26"/>
    <x v="3"/>
    <s v="Brazil"/>
    <x v="84"/>
    <n v="0"/>
  </r>
  <r>
    <s v="INCREMENTAL"/>
    <s v="Media"/>
    <m/>
    <m/>
    <m/>
    <m/>
    <x v="27"/>
    <x v="0"/>
    <s v="Brazil"/>
    <x v="84"/>
    <n v="0"/>
  </r>
  <r>
    <s v="INCREMENTAL"/>
    <s v="Media"/>
    <m/>
    <m/>
    <m/>
    <m/>
    <x v="27"/>
    <x v="1"/>
    <s v="Brazil"/>
    <x v="84"/>
    <n v="0"/>
  </r>
  <r>
    <s v="INCREMENTAL"/>
    <s v="Media"/>
    <m/>
    <m/>
    <m/>
    <m/>
    <x v="27"/>
    <x v="2"/>
    <s v="Brazil"/>
    <x v="84"/>
    <n v="0"/>
  </r>
  <r>
    <s v="INCREMENTAL"/>
    <s v="Media"/>
    <m/>
    <m/>
    <m/>
    <m/>
    <x v="27"/>
    <x v="3"/>
    <s v="Brazil"/>
    <x v="84"/>
    <n v="0"/>
  </r>
  <r>
    <s v="INCREMENTAL"/>
    <s v="Media"/>
    <m/>
    <m/>
    <m/>
    <m/>
    <x v="28"/>
    <x v="0"/>
    <s v="Brazil"/>
    <x v="84"/>
    <n v="0"/>
  </r>
  <r>
    <s v="INCREMENTAL"/>
    <s v="Media"/>
    <m/>
    <m/>
    <m/>
    <m/>
    <x v="28"/>
    <x v="1"/>
    <s v="Brazil"/>
    <x v="84"/>
    <n v="3.5291752034256998"/>
  </r>
  <r>
    <s v="INCREMENTAL"/>
    <s v="Media"/>
    <m/>
    <m/>
    <m/>
    <m/>
    <x v="28"/>
    <x v="2"/>
    <s v="Brazil"/>
    <x v="84"/>
    <n v="0"/>
  </r>
  <r>
    <s v="INCREMENTAL"/>
    <s v="Media"/>
    <m/>
    <m/>
    <m/>
    <m/>
    <x v="28"/>
    <x v="3"/>
    <s v="Brazil"/>
    <x v="84"/>
    <n v="0"/>
  </r>
  <r>
    <s v="BASE"/>
    <s v="BaseLine"/>
    <m/>
    <m/>
    <m/>
    <m/>
    <x v="29"/>
    <x v="0"/>
    <s v="Brazil"/>
    <x v="84"/>
    <n v="0"/>
  </r>
  <r>
    <s v="BASE"/>
    <s v="BaseLine"/>
    <m/>
    <m/>
    <m/>
    <m/>
    <x v="29"/>
    <x v="1"/>
    <s v="Brazil"/>
    <x v="84"/>
    <n v="1516.2893449370899"/>
  </r>
  <r>
    <s v="BASE"/>
    <s v="BaseLine"/>
    <m/>
    <m/>
    <m/>
    <m/>
    <x v="29"/>
    <x v="2"/>
    <s v="Brazil"/>
    <x v="84"/>
    <n v="0"/>
  </r>
  <r>
    <s v="BASE"/>
    <s v="BaseLine"/>
    <m/>
    <m/>
    <m/>
    <m/>
    <x v="29"/>
    <x v="3"/>
    <s v="Brazil"/>
    <x v="84"/>
    <n v="0"/>
  </r>
  <r>
    <s v="BASE"/>
    <s v="BaseLine"/>
    <m/>
    <m/>
    <m/>
    <m/>
    <x v="30"/>
    <x v="0"/>
    <s v="Brazil"/>
    <x v="84"/>
    <n v="0"/>
  </r>
  <r>
    <s v="BASE"/>
    <s v="BaseLine"/>
    <m/>
    <m/>
    <m/>
    <m/>
    <x v="30"/>
    <x v="1"/>
    <s v="Brazil"/>
    <x v="84"/>
    <n v="937.81846861758902"/>
  </r>
  <r>
    <s v="BASE"/>
    <s v="BaseLine"/>
    <m/>
    <m/>
    <m/>
    <m/>
    <x v="30"/>
    <x v="2"/>
    <s v="Brazil"/>
    <x v="84"/>
    <n v="0"/>
  </r>
  <r>
    <s v="BASE"/>
    <s v="BaseLine"/>
    <m/>
    <m/>
    <m/>
    <m/>
    <x v="30"/>
    <x v="3"/>
    <s v="Brazil"/>
    <x v="84"/>
    <n v="0"/>
  </r>
  <r>
    <s v="INCREMENTAL"/>
    <s v="Media"/>
    <m/>
    <m/>
    <m/>
    <m/>
    <x v="31"/>
    <x v="0"/>
    <s v="Brazil"/>
    <x v="84"/>
    <n v="0"/>
  </r>
  <r>
    <s v="INCREMENTAL"/>
    <s v="Media"/>
    <m/>
    <m/>
    <m/>
    <m/>
    <x v="31"/>
    <x v="1"/>
    <s v="Brazil"/>
    <x v="84"/>
    <n v="18.295300527426299"/>
  </r>
  <r>
    <s v="INCREMENTAL"/>
    <s v="Media"/>
    <m/>
    <m/>
    <m/>
    <m/>
    <x v="31"/>
    <x v="2"/>
    <s v="Brazil"/>
    <x v="84"/>
    <n v="0"/>
  </r>
  <r>
    <s v="INCREMENTAL"/>
    <s v="Media"/>
    <m/>
    <m/>
    <m/>
    <m/>
    <x v="31"/>
    <x v="3"/>
    <s v="Brazil"/>
    <x v="84"/>
    <n v="0"/>
  </r>
  <r>
    <m/>
    <m/>
    <m/>
    <m/>
    <m/>
    <m/>
    <x v="32"/>
    <x v="0"/>
    <s v="Brazil"/>
    <x v="84"/>
    <n v="1288.8368238743701"/>
  </r>
  <r>
    <m/>
    <m/>
    <m/>
    <m/>
    <m/>
    <m/>
    <x v="32"/>
    <x v="1"/>
    <s v="Brazil"/>
    <x v="84"/>
    <n v="943.82215052234096"/>
  </r>
  <r>
    <m/>
    <m/>
    <m/>
    <m/>
    <m/>
    <m/>
    <x v="32"/>
    <x v="2"/>
    <s v="Brazil"/>
    <x v="84"/>
    <n v="1761.1350863528301"/>
  </r>
  <r>
    <m/>
    <m/>
    <m/>
    <m/>
    <m/>
    <m/>
    <x v="32"/>
    <x v="3"/>
    <s v="Brazil"/>
    <x v="84"/>
    <n v="932.29799996955103"/>
  </r>
  <r>
    <s v="BASE"/>
    <s v="BaseLine"/>
    <m/>
    <m/>
    <m/>
    <m/>
    <x v="33"/>
    <x v="0"/>
    <s v="Brazil"/>
    <x v="84"/>
    <n v="-89.203867433895297"/>
  </r>
  <r>
    <s v="BASE"/>
    <s v="BaseLine"/>
    <m/>
    <m/>
    <m/>
    <m/>
    <x v="33"/>
    <x v="1"/>
    <s v="Brazil"/>
    <x v="84"/>
    <n v="-242.82437432250799"/>
  </r>
  <r>
    <s v="BASE"/>
    <s v="BaseLine"/>
    <m/>
    <m/>
    <m/>
    <m/>
    <x v="33"/>
    <x v="2"/>
    <s v="Brazil"/>
    <x v="84"/>
    <n v="-121.228058726467"/>
  </r>
  <r>
    <s v="BASE"/>
    <s v="BaseLine"/>
    <m/>
    <m/>
    <m/>
    <m/>
    <x v="33"/>
    <x v="3"/>
    <s v="Brazil"/>
    <x v="84"/>
    <n v="-75.717591549202695"/>
  </r>
  <r>
    <s v="BASE"/>
    <s v="BaseLine"/>
    <m/>
    <m/>
    <m/>
    <m/>
    <x v="34"/>
    <x v="0"/>
    <s v="Brazil"/>
    <x v="84"/>
    <n v="0"/>
  </r>
  <r>
    <s v="BASE"/>
    <s v="BaseLine"/>
    <m/>
    <m/>
    <m/>
    <m/>
    <x v="34"/>
    <x v="1"/>
    <s v="Brazil"/>
    <x v="84"/>
    <n v="0"/>
  </r>
  <r>
    <s v="BASE"/>
    <s v="BaseLine"/>
    <m/>
    <m/>
    <m/>
    <m/>
    <x v="34"/>
    <x v="2"/>
    <s v="Brazil"/>
    <x v="84"/>
    <n v="0"/>
  </r>
  <r>
    <s v="BASE"/>
    <s v="BaseLine"/>
    <m/>
    <m/>
    <m/>
    <m/>
    <x v="34"/>
    <x v="3"/>
    <s v="Brazil"/>
    <x v="84"/>
    <n v="0"/>
  </r>
  <r>
    <s v="BASE"/>
    <s v="BaseLine"/>
    <s v="NY"/>
    <m/>
    <m/>
    <m/>
    <x v="35"/>
    <x v="0"/>
    <s v="Brazil"/>
    <x v="84"/>
    <n v="0"/>
  </r>
  <r>
    <s v="BASE"/>
    <s v="BaseLine"/>
    <s v="NY"/>
    <m/>
    <m/>
    <m/>
    <x v="35"/>
    <x v="1"/>
    <s v="Brazil"/>
    <x v="84"/>
    <n v="0"/>
  </r>
  <r>
    <s v="BASE"/>
    <s v="BaseLine"/>
    <s v="NY"/>
    <m/>
    <m/>
    <m/>
    <x v="35"/>
    <x v="2"/>
    <s v="Brazil"/>
    <x v="84"/>
    <n v="0"/>
  </r>
  <r>
    <s v="BASE"/>
    <s v="BaseLine"/>
    <s v="NY"/>
    <m/>
    <m/>
    <m/>
    <x v="35"/>
    <x v="3"/>
    <s v="Brazil"/>
    <x v="84"/>
    <n v="0"/>
  </r>
  <r>
    <s v="BASE"/>
    <s v="BaseLine"/>
    <s v="PL_Dummy"/>
    <m/>
    <m/>
    <m/>
    <x v="36"/>
    <x v="0"/>
    <s v="Brazil"/>
    <x v="84"/>
    <n v="0"/>
  </r>
  <r>
    <s v="BASE"/>
    <s v="BaseLine"/>
    <s v="PL_Dummy"/>
    <m/>
    <m/>
    <m/>
    <x v="36"/>
    <x v="1"/>
    <s v="Brazil"/>
    <x v="84"/>
    <n v="0"/>
  </r>
  <r>
    <s v="BASE"/>
    <s v="BaseLine"/>
    <s v="PL_Dummy"/>
    <m/>
    <m/>
    <m/>
    <x v="36"/>
    <x v="2"/>
    <s v="Brazil"/>
    <x v="84"/>
    <n v="0"/>
  </r>
  <r>
    <s v="BASE"/>
    <s v="BaseLine"/>
    <s v="PL_Dummy"/>
    <m/>
    <m/>
    <m/>
    <x v="36"/>
    <x v="3"/>
    <s v="Brazil"/>
    <x v="84"/>
    <n v="0"/>
  </r>
  <r>
    <s v="BASE"/>
    <s v="BaseLine"/>
    <s v="PL_Dummy"/>
    <m/>
    <m/>
    <m/>
    <x v="37"/>
    <x v="0"/>
    <s v="Brazil"/>
    <x v="84"/>
    <n v="0"/>
  </r>
  <r>
    <s v="BASE"/>
    <s v="BaseLine"/>
    <s v="PL_Dummy"/>
    <m/>
    <m/>
    <m/>
    <x v="37"/>
    <x v="1"/>
    <s v="Brazil"/>
    <x v="84"/>
    <n v="0"/>
  </r>
  <r>
    <s v="BASE"/>
    <s v="BaseLine"/>
    <s v="PL_Dummy"/>
    <m/>
    <m/>
    <m/>
    <x v="37"/>
    <x v="2"/>
    <s v="Brazil"/>
    <x v="84"/>
    <n v="0"/>
  </r>
  <r>
    <s v="BASE"/>
    <s v="BaseLine"/>
    <s v="PL_Dummy"/>
    <m/>
    <m/>
    <m/>
    <x v="37"/>
    <x v="3"/>
    <s v="Brazil"/>
    <x v="84"/>
    <n v="0"/>
  </r>
  <r>
    <s v="BASE"/>
    <s v="BaseLine"/>
    <m/>
    <m/>
    <m/>
    <m/>
    <x v="38"/>
    <x v="0"/>
    <s v="Brazil"/>
    <x v="84"/>
    <n v="0"/>
  </r>
  <r>
    <s v="BASE"/>
    <s v="BaseLine"/>
    <m/>
    <m/>
    <m/>
    <m/>
    <x v="38"/>
    <x v="1"/>
    <s v="Brazil"/>
    <x v="84"/>
    <n v="0"/>
  </r>
  <r>
    <s v="BASE"/>
    <s v="BaseLine"/>
    <m/>
    <m/>
    <m/>
    <m/>
    <x v="38"/>
    <x v="2"/>
    <s v="Brazil"/>
    <x v="84"/>
    <n v="0"/>
  </r>
  <r>
    <s v="BASE"/>
    <s v="BaseLine"/>
    <m/>
    <m/>
    <m/>
    <m/>
    <x v="38"/>
    <x v="3"/>
    <s v="Brazil"/>
    <x v="84"/>
    <n v="0"/>
  </r>
  <r>
    <s v="BASE"/>
    <s v="BaseLine"/>
    <m/>
    <m/>
    <m/>
    <m/>
    <x v="39"/>
    <x v="0"/>
    <s v="Brazil"/>
    <x v="84"/>
    <n v="0"/>
  </r>
  <r>
    <s v="BASE"/>
    <s v="BaseLine"/>
    <m/>
    <m/>
    <m/>
    <m/>
    <x v="39"/>
    <x v="1"/>
    <s v="Brazil"/>
    <x v="84"/>
    <n v="0"/>
  </r>
  <r>
    <s v="BASE"/>
    <s v="BaseLine"/>
    <m/>
    <m/>
    <m/>
    <m/>
    <x v="39"/>
    <x v="2"/>
    <s v="Brazil"/>
    <x v="84"/>
    <n v="0"/>
  </r>
  <r>
    <s v="BASE"/>
    <s v="BaseLine"/>
    <m/>
    <m/>
    <m/>
    <m/>
    <x v="39"/>
    <x v="3"/>
    <s v="Brazil"/>
    <x v="84"/>
    <n v="0"/>
  </r>
  <r>
    <s v="BASE"/>
    <s v="BaseLine"/>
    <s v="PL_Dummy"/>
    <m/>
    <m/>
    <m/>
    <x v="40"/>
    <x v="0"/>
    <s v="Brazil"/>
    <x v="84"/>
    <n v="0"/>
  </r>
  <r>
    <s v="BASE"/>
    <s v="BaseLine"/>
    <s v="PL_Dummy"/>
    <m/>
    <m/>
    <m/>
    <x v="40"/>
    <x v="1"/>
    <s v="Brazil"/>
    <x v="84"/>
    <n v="0"/>
  </r>
  <r>
    <s v="BASE"/>
    <s v="BaseLine"/>
    <s v="PL_Dummy"/>
    <m/>
    <m/>
    <m/>
    <x v="40"/>
    <x v="2"/>
    <s v="Brazil"/>
    <x v="84"/>
    <n v="0"/>
  </r>
  <r>
    <s v="BASE"/>
    <s v="BaseLine"/>
    <s v="PL_Dummy"/>
    <m/>
    <m/>
    <m/>
    <x v="40"/>
    <x v="3"/>
    <s v="Brazil"/>
    <x v="84"/>
    <n v="0"/>
  </r>
  <r>
    <s v="BASE"/>
    <s v="BaseLine"/>
    <m/>
    <m/>
    <m/>
    <m/>
    <x v="41"/>
    <x v="0"/>
    <s v="Brazil"/>
    <x v="84"/>
    <n v="0"/>
  </r>
  <r>
    <s v="BASE"/>
    <s v="BaseLine"/>
    <m/>
    <m/>
    <m/>
    <m/>
    <x v="41"/>
    <x v="1"/>
    <s v="Brazil"/>
    <x v="84"/>
    <n v="0"/>
  </r>
  <r>
    <s v="BASE"/>
    <s v="BaseLine"/>
    <m/>
    <m/>
    <m/>
    <m/>
    <x v="41"/>
    <x v="2"/>
    <s v="Brazil"/>
    <x v="84"/>
    <n v="3943.2382455669099"/>
  </r>
  <r>
    <s v="BASE"/>
    <s v="BaseLine"/>
    <m/>
    <m/>
    <m/>
    <m/>
    <x v="41"/>
    <x v="3"/>
    <s v="Brazil"/>
    <x v="84"/>
    <n v="0"/>
  </r>
  <r>
    <s v="BASE"/>
    <s v="BaseLine"/>
    <m/>
    <m/>
    <m/>
    <m/>
    <x v="42"/>
    <x v="0"/>
    <s v="Brazil"/>
    <x v="84"/>
    <n v="0"/>
  </r>
  <r>
    <s v="BASE"/>
    <s v="BaseLine"/>
    <m/>
    <m/>
    <m/>
    <m/>
    <x v="42"/>
    <x v="1"/>
    <s v="Brazil"/>
    <x v="84"/>
    <n v="0"/>
  </r>
  <r>
    <s v="BASE"/>
    <s v="BaseLine"/>
    <m/>
    <m/>
    <m/>
    <m/>
    <x v="42"/>
    <x v="2"/>
    <s v="Brazil"/>
    <x v="84"/>
    <n v="0"/>
  </r>
  <r>
    <s v="BASE"/>
    <s v="BaseLine"/>
    <m/>
    <m/>
    <m/>
    <m/>
    <x v="42"/>
    <x v="3"/>
    <s v="Brazil"/>
    <x v="84"/>
    <n v="0"/>
  </r>
  <r>
    <s v="BASE"/>
    <s v="BaseLine"/>
    <m/>
    <m/>
    <m/>
    <m/>
    <x v="43"/>
    <x v="0"/>
    <s v="Brazil"/>
    <x v="84"/>
    <n v="0"/>
  </r>
  <r>
    <s v="BASE"/>
    <s v="BaseLine"/>
    <m/>
    <m/>
    <m/>
    <m/>
    <x v="43"/>
    <x v="1"/>
    <s v="Brazil"/>
    <x v="84"/>
    <n v="0"/>
  </r>
  <r>
    <s v="BASE"/>
    <s v="BaseLine"/>
    <m/>
    <m/>
    <m/>
    <m/>
    <x v="43"/>
    <x v="2"/>
    <s v="Brazil"/>
    <x v="84"/>
    <n v="4369.74102398181"/>
  </r>
  <r>
    <s v="BASE"/>
    <s v="BaseLine"/>
    <m/>
    <m/>
    <m/>
    <m/>
    <x v="43"/>
    <x v="3"/>
    <s v="Brazil"/>
    <x v="84"/>
    <n v="0"/>
  </r>
  <r>
    <s v="INCREMENTAL"/>
    <s v="Media"/>
    <m/>
    <m/>
    <m/>
    <m/>
    <x v="44"/>
    <x v="0"/>
    <s v="Brazil"/>
    <x v="84"/>
    <n v="0"/>
  </r>
  <r>
    <s v="INCREMENTAL"/>
    <s v="Media"/>
    <m/>
    <m/>
    <m/>
    <m/>
    <x v="44"/>
    <x v="1"/>
    <s v="Brazil"/>
    <x v="84"/>
    <n v="0"/>
  </r>
  <r>
    <s v="INCREMENTAL"/>
    <s v="Media"/>
    <m/>
    <m/>
    <m/>
    <m/>
    <x v="44"/>
    <x v="2"/>
    <s v="Brazil"/>
    <x v="84"/>
    <n v="0"/>
  </r>
  <r>
    <s v="INCREMENTAL"/>
    <s v="Media"/>
    <m/>
    <m/>
    <m/>
    <m/>
    <x v="44"/>
    <x v="3"/>
    <s v="Brazil"/>
    <x v="84"/>
    <n v="0"/>
  </r>
  <r>
    <s v="INCREMENTAL"/>
    <s v="Media"/>
    <m/>
    <m/>
    <m/>
    <m/>
    <x v="45"/>
    <x v="0"/>
    <s v="Brazil"/>
    <x v="84"/>
    <n v="0"/>
  </r>
  <r>
    <s v="INCREMENTAL"/>
    <s v="Media"/>
    <m/>
    <m/>
    <m/>
    <m/>
    <x v="45"/>
    <x v="1"/>
    <s v="Brazil"/>
    <x v="84"/>
    <n v="0"/>
  </r>
  <r>
    <s v="INCREMENTAL"/>
    <s v="Media"/>
    <m/>
    <m/>
    <m/>
    <m/>
    <x v="45"/>
    <x v="2"/>
    <s v="Brazil"/>
    <x v="84"/>
    <n v="3.0309369969549902"/>
  </r>
  <r>
    <s v="INCREMENTAL"/>
    <s v="Media"/>
    <m/>
    <m/>
    <m/>
    <m/>
    <x v="45"/>
    <x v="3"/>
    <s v="Brazil"/>
    <x v="84"/>
    <n v="0"/>
  </r>
  <r>
    <s v="BASE"/>
    <s v="BaseLine"/>
    <m/>
    <m/>
    <m/>
    <m/>
    <x v="46"/>
    <x v="0"/>
    <s v="Brazil"/>
    <x v="84"/>
    <n v="0"/>
  </r>
  <r>
    <s v="BASE"/>
    <s v="BaseLine"/>
    <m/>
    <m/>
    <m/>
    <m/>
    <x v="46"/>
    <x v="1"/>
    <s v="Brazil"/>
    <x v="84"/>
    <n v="0"/>
  </r>
  <r>
    <s v="BASE"/>
    <s v="BaseLine"/>
    <m/>
    <m/>
    <m/>
    <m/>
    <x v="46"/>
    <x v="2"/>
    <s v="Brazil"/>
    <x v="84"/>
    <n v="0"/>
  </r>
  <r>
    <s v="BASE"/>
    <s v="BaseLine"/>
    <m/>
    <m/>
    <m/>
    <m/>
    <x v="46"/>
    <x v="3"/>
    <s v="Brazil"/>
    <x v="84"/>
    <n v="0"/>
  </r>
  <r>
    <s v="INCREMENTAL"/>
    <s v="Media"/>
    <m/>
    <m/>
    <m/>
    <m/>
    <x v="47"/>
    <x v="0"/>
    <s v="Brazil"/>
    <x v="84"/>
    <n v="0"/>
  </r>
  <r>
    <s v="INCREMENTAL"/>
    <s v="Media"/>
    <m/>
    <m/>
    <m/>
    <m/>
    <x v="47"/>
    <x v="1"/>
    <s v="Brazil"/>
    <x v="84"/>
    <n v="0"/>
  </r>
  <r>
    <s v="INCREMENTAL"/>
    <s v="Media"/>
    <m/>
    <m/>
    <m/>
    <m/>
    <x v="47"/>
    <x v="2"/>
    <s v="Brazil"/>
    <x v="84"/>
    <n v="0"/>
  </r>
  <r>
    <s v="INCREMENTAL"/>
    <s v="Media"/>
    <m/>
    <m/>
    <m/>
    <m/>
    <x v="47"/>
    <x v="3"/>
    <s v="Brazil"/>
    <x v="84"/>
    <n v="3.9047951366507201"/>
  </r>
  <r>
    <s v="INCREMENTAL"/>
    <s v="Media"/>
    <m/>
    <m/>
    <m/>
    <m/>
    <x v="48"/>
    <x v="0"/>
    <s v="Brazil"/>
    <x v="84"/>
    <n v="0"/>
  </r>
  <r>
    <s v="INCREMENTAL"/>
    <s v="Media"/>
    <m/>
    <m/>
    <m/>
    <m/>
    <x v="48"/>
    <x v="1"/>
    <s v="Brazil"/>
    <x v="84"/>
    <n v="0"/>
  </r>
  <r>
    <s v="INCREMENTAL"/>
    <s v="Media"/>
    <m/>
    <m/>
    <m/>
    <m/>
    <x v="48"/>
    <x v="2"/>
    <s v="Brazil"/>
    <x v="84"/>
    <n v="0"/>
  </r>
  <r>
    <s v="INCREMENTAL"/>
    <s v="Media"/>
    <m/>
    <m/>
    <m/>
    <m/>
    <x v="48"/>
    <x v="3"/>
    <s v="Brazil"/>
    <x v="84"/>
    <n v="0.391023886683382"/>
  </r>
  <r>
    <s v="INCREMENTAL"/>
    <s v="Media"/>
    <m/>
    <m/>
    <m/>
    <m/>
    <x v="49"/>
    <x v="0"/>
    <s v="Brazil"/>
    <x v="84"/>
    <n v="0"/>
  </r>
  <r>
    <s v="INCREMENTAL"/>
    <s v="Media"/>
    <m/>
    <m/>
    <m/>
    <m/>
    <x v="49"/>
    <x v="1"/>
    <s v="Brazil"/>
    <x v="84"/>
    <n v="0"/>
  </r>
  <r>
    <s v="INCREMENTAL"/>
    <s v="Media"/>
    <m/>
    <m/>
    <m/>
    <m/>
    <x v="49"/>
    <x v="2"/>
    <s v="Brazil"/>
    <x v="84"/>
    <n v="0"/>
  </r>
  <r>
    <s v="INCREMENTAL"/>
    <s v="Media"/>
    <m/>
    <m/>
    <m/>
    <m/>
    <x v="49"/>
    <x v="3"/>
    <s v="Brazil"/>
    <x v="84"/>
    <n v="12.4913717630142"/>
  </r>
  <r>
    <s v="BASE"/>
    <s v="BaseLine"/>
    <m/>
    <m/>
    <m/>
    <m/>
    <x v="50"/>
    <x v="0"/>
    <s v="Brazil"/>
    <x v="84"/>
    <n v="0"/>
  </r>
  <r>
    <s v="BASE"/>
    <s v="BaseLine"/>
    <m/>
    <m/>
    <m/>
    <m/>
    <x v="50"/>
    <x v="1"/>
    <s v="Brazil"/>
    <x v="84"/>
    <n v="0"/>
  </r>
  <r>
    <s v="BASE"/>
    <s v="BaseLine"/>
    <m/>
    <m/>
    <m/>
    <m/>
    <x v="50"/>
    <x v="2"/>
    <s v="Brazil"/>
    <x v="84"/>
    <n v="0"/>
  </r>
  <r>
    <s v="BASE"/>
    <s v="BaseLine"/>
    <m/>
    <m/>
    <m/>
    <m/>
    <x v="50"/>
    <x v="3"/>
    <s v="Brazil"/>
    <x v="84"/>
    <n v="532.56156269669998"/>
  </r>
  <r>
    <s v="BASE"/>
    <s v="BaseLine"/>
    <m/>
    <m/>
    <m/>
    <m/>
    <x v="51"/>
    <x v="0"/>
    <s v="Brazil"/>
    <x v="84"/>
    <n v="0"/>
  </r>
  <r>
    <s v="BASE"/>
    <s v="BaseLine"/>
    <m/>
    <m/>
    <m/>
    <m/>
    <x v="51"/>
    <x v="1"/>
    <s v="Brazil"/>
    <x v="84"/>
    <n v="0"/>
  </r>
  <r>
    <s v="BASE"/>
    <s v="BaseLine"/>
    <m/>
    <m/>
    <m/>
    <m/>
    <x v="51"/>
    <x v="2"/>
    <s v="Brazil"/>
    <x v="84"/>
    <n v="0"/>
  </r>
  <r>
    <s v="BASE"/>
    <s v="BaseLine"/>
    <m/>
    <m/>
    <m/>
    <m/>
    <x v="51"/>
    <x v="3"/>
    <s v="Brazil"/>
    <x v="84"/>
    <n v="10546.2787931569"/>
  </r>
  <r>
    <s v="INCREMENTAL"/>
    <s v="Media"/>
    <m/>
    <m/>
    <m/>
    <m/>
    <x v="52"/>
    <x v="0"/>
    <s v="Brazil"/>
    <x v="84"/>
    <n v="0"/>
  </r>
  <r>
    <s v="INCREMENTAL"/>
    <s v="Media"/>
    <m/>
    <m/>
    <m/>
    <m/>
    <x v="52"/>
    <x v="1"/>
    <s v="Brazil"/>
    <x v="84"/>
    <n v="0"/>
  </r>
  <r>
    <s v="INCREMENTAL"/>
    <s v="Media"/>
    <m/>
    <m/>
    <m/>
    <m/>
    <x v="52"/>
    <x v="2"/>
    <s v="Brazil"/>
    <x v="84"/>
    <n v="0"/>
  </r>
  <r>
    <s v="INCREMENTAL"/>
    <s v="Media"/>
    <m/>
    <m/>
    <m/>
    <m/>
    <x v="52"/>
    <x v="3"/>
    <s v="Brazil"/>
    <x v="84"/>
    <n v="12.099853315509099"/>
  </r>
  <r>
    <s v="BASE"/>
    <s v="BaseLine"/>
    <m/>
    <m/>
    <m/>
    <m/>
    <x v="53"/>
    <x v="0"/>
    <s v="Brazil"/>
    <x v="84"/>
    <n v="-280.60257110593699"/>
  </r>
  <r>
    <s v="BASE"/>
    <s v="BaseLine"/>
    <m/>
    <m/>
    <m/>
    <m/>
    <x v="53"/>
    <x v="1"/>
    <s v="Brazil"/>
    <x v="84"/>
    <n v="-205.48677473939"/>
  </r>
  <r>
    <s v="BASE"/>
    <s v="BaseLine"/>
    <m/>
    <m/>
    <m/>
    <m/>
    <x v="53"/>
    <x v="2"/>
    <s v="Brazil"/>
    <x v="84"/>
    <n v="-383.430255980683"/>
  </r>
  <r>
    <s v="BASE"/>
    <s v="BaseLine"/>
    <m/>
    <m/>
    <m/>
    <m/>
    <x v="53"/>
    <x v="3"/>
    <s v="Brazil"/>
    <x v="84"/>
    <n v="-202.977763346308"/>
  </r>
  <r>
    <s v="BASE"/>
    <s v="BaseLine"/>
    <m/>
    <m/>
    <m/>
    <m/>
    <x v="54"/>
    <x v="0"/>
    <s v="Brazil"/>
    <x v="84"/>
    <n v="-508.66884939919299"/>
  </r>
  <r>
    <s v="BASE"/>
    <s v="BaseLine"/>
    <m/>
    <m/>
    <m/>
    <m/>
    <x v="54"/>
    <x v="1"/>
    <s v="Brazil"/>
    <x v="84"/>
    <n v="-2538.9664014545901"/>
  </r>
  <r>
    <s v="BASE"/>
    <s v="BaseLine"/>
    <m/>
    <m/>
    <m/>
    <m/>
    <x v="54"/>
    <x v="2"/>
    <s v="Brazil"/>
    <x v="84"/>
    <n v="-2755.6134643646201"/>
  </r>
  <r>
    <s v="BASE"/>
    <s v="BaseLine"/>
    <m/>
    <m/>
    <m/>
    <m/>
    <x v="54"/>
    <x v="3"/>
    <s v="Brazil"/>
    <x v="84"/>
    <n v="-491.21681486721297"/>
  </r>
  <r>
    <s v="INCREMENTAL"/>
    <s v="Media"/>
    <m/>
    <m/>
    <m/>
    <m/>
    <x v="0"/>
    <x v="0"/>
    <s v="Brazil"/>
    <x v="85"/>
    <n v="7.3657972534406602"/>
  </r>
  <r>
    <s v="INCREMENTAL"/>
    <s v="Media"/>
    <m/>
    <m/>
    <m/>
    <m/>
    <x v="0"/>
    <x v="1"/>
    <s v="Brazil"/>
    <x v="85"/>
    <n v="0"/>
  </r>
  <r>
    <s v="INCREMENTAL"/>
    <s v="Media"/>
    <m/>
    <m/>
    <m/>
    <m/>
    <x v="0"/>
    <x v="2"/>
    <s v="Brazil"/>
    <x v="85"/>
    <n v="0"/>
  </r>
  <r>
    <s v="INCREMENTAL"/>
    <s v="Media"/>
    <m/>
    <m/>
    <m/>
    <m/>
    <x v="0"/>
    <x v="3"/>
    <s v="Brazil"/>
    <x v="85"/>
    <n v="0"/>
  </r>
  <r>
    <s v="INCREMENTAL"/>
    <s v="Media"/>
    <m/>
    <m/>
    <m/>
    <m/>
    <x v="1"/>
    <x v="0"/>
    <s v="Brazil"/>
    <x v="85"/>
    <n v="0.77435694967744895"/>
  </r>
  <r>
    <s v="INCREMENTAL"/>
    <s v="Media"/>
    <m/>
    <m/>
    <m/>
    <m/>
    <x v="1"/>
    <x v="1"/>
    <s v="Brazil"/>
    <x v="85"/>
    <n v="0"/>
  </r>
  <r>
    <s v="INCREMENTAL"/>
    <s v="Media"/>
    <m/>
    <m/>
    <m/>
    <m/>
    <x v="1"/>
    <x v="2"/>
    <s v="Brazil"/>
    <x v="85"/>
    <n v="0"/>
  </r>
  <r>
    <s v="INCREMENTAL"/>
    <s v="Media"/>
    <m/>
    <m/>
    <m/>
    <m/>
    <x v="1"/>
    <x v="3"/>
    <s v="Brazil"/>
    <x v="85"/>
    <n v="0"/>
  </r>
  <r>
    <s v="INCREMENTAL"/>
    <s v="Media"/>
    <m/>
    <m/>
    <m/>
    <m/>
    <x v="2"/>
    <x v="0"/>
    <s v="Brazil"/>
    <x v="85"/>
    <n v="27.301699135283702"/>
  </r>
  <r>
    <s v="INCREMENTAL"/>
    <s v="Media"/>
    <m/>
    <m/>
    <m/>
    <m/>
    <x v="2"/>
    <x v="1"/>
    <s v="Brazil"/>
    <x v="85"/>
    <n v="0"/>
  </r>
  <r>
    <s v="INCREMENTAL"/>
    <s v="Media"/>
    <m/>
    <m/>
    <m/>
    <m/>
    <x v="2"/>
    <x v="2"/>
    <s v="Brazil"/>
    <x v="85"/>
    <n v="0"/>
  </r>
  <r>
    <s v="INCREMENTAL"/>
    <s v="Media"/>
    <m/>
    <m/>
    <m/>
    <m/>
    <x v="2"/>
    <x v="3"/>
    <s v="Brazil"/>
    <x v="85"/>
    <n v="0"/>
  </r>
  <r>
    <s v="BASE"/>
    <s v="BaseLine"/>
    <m/>
    <m/>
    <m/>
    <m/>
    <x v="3"/>
    <x v="0"/>
    <s v="Brazil"/>
    <x v="85"/>
    <n v="0"/>
  </r>
  <r>
    <s v="BASE"/>
    <s v="BaseLine"/>
    <m/>
    <m/>
    <m/>
    <m/>
    <x v="3"/>
    <x v="1"/>
    <s v="Brazil"/>
    <x v="85"/>
    <n v="0"/>
  </r>
  <r>
    <s v="BASE"/>
    <s v="BaseLine"/>
    <m/>
    <m/>
    <m/>
    <m/>
    <x v="3"/>
    <x v="2"/>
    <s v="Brazil"/>
    <x v="85"/>
    <n v="0"/>
  </r>
  <r>
    <s v="BASE"/>
    <s v="BaseLine"/>
    <m/>
    <m/>
    <m/>
    <m/>
    <x v="3"/>
    <x v="3"/>
    <s v="Brazil"/>
    <x v="85"/>
    <n v="0"/>
  </r>
  <r>
    <s v="BASE"/>
    <s v="BaseLine"/>
    <m/>
    <m/>
    <m/>
    <m/>
    <x v="4"/>
    <x v="0"/>
    <s v="Brazil"/>
    <x v="85"/>
    <n v="0"/>
  </r>
  <r>
    <s v="BASE"/>
    <s v="BaseLine"/>
    <m/>
    <m/>
    <m/>
    <m/>
    <x v="4"/>
    <x v="1"/>
    <s v="Brazil"/>
    <x v="85"/>
    <n v="0"/>
  </r>
  <r>
    <s v="BASE"/>
    <s v="BaseLine"/>
    <m/>
    <m/>
    <m/>
    <m/>
    <x v="4"/>
    <x v="2"/>
    <s v="Brazil"/>
    <x v="85"/>
    <n v="0"/>
  </r>
  <r>
    <s v="BASE"/>
    <s v="BaseLine"/>
    <m/>
    <m/>
    <m/>
    <m/>
    <x v="4"/>
    <x v="3"/>
    <s v="Brazil"/>
    <x v="85"/>
    <n v="0"/>
  </r>
  <r>
    <s v="BASE"/>
    <s v="BaseLine"/>
    <m/>
    <m/>
    <m/>
    <m/>
    <x v="5"/>
    <x v="0"/>
    <s v="Brazil"/>
    <x v="85"/>
    <n v="0"/>
  </r>
  <r>
    <s v="BASE"/>
    <s v="BaseLine"/>
    <m/>
    <m/>
    <m/>
    <m/>
    <x v="5"/>
    <x v="1"/>
    <s v="Brazil"/>
    <x v="85"/>
    <n v="0"/>
  </r>
  <r>
    <s v="BASE"/>
    <s v="BaseLine"/>
    <m/>
    <m/>
    <m/>
    <m/>
    <x v="5"/>
    <x v="2"/>
    <s v="Brazil"/>
    <x v="85"/>
    <n v="0"/>
  </r>
  <r>
    <s v="BASE"/>
    <s v="BaseLine"/>
    <m/>
    <m/>
    <m/>
    <m/>
    <x v="5"/>
    <x v="3"/>
    <s v="Brazil"/>
    <x v="85"/>
    <n v="0"/>
  </r>
  <r>
    <s v="BASE"/>
    <s v="BaseLine"/>
    <m/>
    <m/>
    <m/>
    <m/>
    <x v="6"/>
    <x v="0"/>
    <s v="Brazil"/>
    <x v="85"/>
    <n v="0"/>
  </r>
  <r>
    <s v="BASE"/>
    <s v="BaseLine"/>
    <m/>
    <m/>
    <m/>
    <m/>
    <x v="6"/>
    <x v="1"/>
    <s v="Brazil"/>
    <x v="85"/>
    <n v="0"/>
  </r>
  <r>
    <s v="BASE"/>
    <s v="BaseLine"/>
    <m/>
    <m/>
    <m/>
    <m/>
    <x v="6"/>
    <x v="2"/>
    <s v="Brazil"/>
    <x v="85"/>
    <n v="0"/>
  </r>
  <r>
    <s v="BASE"/>
    <s v="BaseLine"/>
    <m/>
    <m/>
    <m/>
    <m/>
    <x v="6"/>
    <x v="3"/>
    <s v="Brazil"/>
    <x v="85"/>
    <n v="0"/>
  </r>
  <r>
    <s v="BASE"/>
    <s v="BaseLine"/>
    <m/>
    <m/>
    <m/>
    <m/>
    <x v="7"/>
    <x v="0"/>
    <s v="Brazil"/>
    <x v="85"/>
    <n v="0"/>
  </r>
  <r>
    <s v="BASE"/>
    <s v="BaseLine"/>
    <m/>
    <m/>
    <m/>
    <m/>
    <x v="7"/>
    <x v="1"/>
    <s v="Brazil"/>
    <x v="85"/>
    <n v="0"/>
  </r>
  <r>
    <s v="BASE"/>
    <s v="BaseLine"/>
    <m/>
    <m/>
    <m/>
    <m/>
    <x v="7"/>
    <x v="2"/>
    <s v="Brazil"/>
    <x v="85"/>
    <n v="0"/>
  </r>
  <r>
    <s v="BASE"/>
    <s v="BaseLine"/>
    <m/>
    <m/>
    <m/>
    <m/>
    <x v="7"/>
    <x v="3"/>
    <s v="Brazil"/>
    <x v="85"/>
    <n v="0"/>
  </r>
  <r>
    <s v="BASE"/>
    <s v="BaseLine"/>
    <m/>
    <m/>
    <m/>
    <m/>
    <x v="8"/>
    <x v="0"/>
    <s v="Brazil"/>
    <x v="85"/>
    <n v="2158.6330213814999"/>
  </r>
  <r>
    <s v="BASE"/>
    <s v="BaseLine"/>
    <m/>
    <m/>
    <m/>
    <m/>
    <x v="8"/>
    <x v="1"/>
    <s v="Brazil"/>
    <x v="85"/>
    <n v="0"/>
  </r>
  <r>
    <s v="BASE"/>
    <s v="BaseLine"/>
    <m/>
    <m/>
    <m/>
    <m/>
    <x v="8"/>
    <x v="2"/>
    <s v="Brazil"/>
    <x v="85"/>
    <n v="0"/>
  </r>
  <r>
    <s v="BASE"/>
    <s v="BaseLine"/>
    <m/>
    <m/>
    <m/>
    <m/>
    <x v="8"/>
    <x v="3"/>
    <s v="Brazil"/>
    <x v="85"/>
    <n v="0"/>
  </r>
  <r>
    <s v="INCREMENTAL"/>
    <s v="Media"/>
    <m/>
    <m/>
    <m/>
    <m/>
    <x v="9"/>
    <x v="0"/>
    <s v="Brazil"/>
    <x v="85"/>
    <n v="29.1412510912436"/>
  </r>
  <r>
    <s v="INCREMENTAL"/>
    <s v="Media"/>
    <m/>
    <m/>
    <m/>
    <m/>
    <x v="9"/>
    <x v="1"/>
    <s v="Brazil"/>
    <x v="85"/>
    <n v="0"/>
  </r>
  <r>
    <s v="INCREMENTAL"/>
    <s v="Media"/>
    <m/>
    <m/>
    <m/>
    <m/>
    <x v="9"/>
    <x v="2"/>
    <s v="Brazil"/>
    <x v="85"/>
    <n v="0"/>
  </r>
  <r>
    <s v="INCREMENTAL"/>
    <s v="Media"/>
    <m/>
    <m/>
    <m/>
    <m/>
    <x v="9"/>
    <x v="3"/>
    <s v="Brazil"/>
    <x v="85"/>
    <n v="0"/>
  </r>
  <r>
    <s v="BASE"/>
    <s v="Price"/>
    <m/>
    <m/>
    <m/>
    <m/>
    <x v="10"/>
    <x v="0"/>
    <s v="Brazil"/>
    <x v="85"/>
    <n v="0"/>
  </r>
  <r>
    <s v="BASE"/>
    <s v="Price"/>
    <m/>
    <m/>
    <m/>
    <m/>
    <x v="10"/>
    <x v="1"/>
    <s v="Brazil"/>
    <x v="85"/>
    <n v="0"/>
  </r>
  <r>
    <s v="BASE"/>
    <s v="Price"/>
    <m/>
    <m/>
    <m/>
    <m/>
    <x v="10"/>
    <x v="2"/>
    <s v="Brazil"/>
    <x v="85"/>
    <n v="0"/>
  </r>
  <r>
    <s v="BASE"/>
    <s v="Price"/>
    <m/>
    <m/>
    <m/>
    <m/>
    <x v="10"/>
    <x v="3"/>
    <s v="Brazil"/>
    <x v="85"/>
    <n v="0"/>
  </r>
  <r>
    <s v="BASE"/>
    <s v="Price"/>
    <m/>
    <m/>
    <m/>
    <m/>
    <x v="11"/>
    <x v="0"/>
    <s v="Brazil"/>
    <x v="85"/>
    <n v="-1144.85774019274"/>
  </r>
  <r>
    <s v="BASE"/>
    <s v="Price"/>
    <m/>
    <m/>
    <m/>
    <m/>
    <x v="11"/>
    <x v="1"/>
    <s v="Brazil"/>
    <x v="85"/>
    <n v="0"/>
  </r>
  <r>
    <s v="BASE"/>
    <s v="Price"/>
    <m/>
    <m/>
    <m/>
    <m/>
    <x v="11"/>
    <x v="2"/>
    <s v="Brazil"/>
    <x v="85"/>
    <n v="0"/>
  </r>
  <r>
    <s v="BASE"/>
    <s v="Price"/>
    <m/>
    <m/>
    <m/>
    <m/>
    <x v="11"/>
    <x v="3"/>
    <s v="Brazil"/>
    <x v="85"/>
    <n v="-1294.35204691678"/>
  </r>
  <r>
    <s v="BASE"/>
    <s v="BaseLine"/>
    <m/>
    <m/>
    <m/>
    <m/>
    <x v="12"/>
    <x v="0"/>
    <s v="Brazil"/>
    <x v="85"/>
    <n v="415.722243703213"/>
  </r>
  <r>
    <s v="BASE"/>
    <s v="BaseLine"/>
    <m/>
    <m/>
    <m/>
    <m/>
    <x v="12"/>
    <x v="1"/>
    <s v="Brazil"/>
    <x v="85"/>
    <n v="749.44652786518202"/>
  </r>
  <r>
    <s v="BASE"/>
    <s v="BaseLine"/>
    <m/>
    <m/>
    <m/>
    <m/>
    <x v="12"/>
    <x v="2"/>
    <s v="Brazil"/>
    <x v="85"/>
    <n v="918.78331501612695"/>
  </r>
  <r>
    <s v="BASE"/>
    <s v="BaseLine"/>
    <m/>
    <m/>
    <m/>
    <m/>
    <x v="12"/>
    <x v="3"/>
    <s v="Brazil"/>
    <x v="85"/>
    <n v="24.334980434030498"/>
  </r>
  <r>
    <s v="INCREMENTAL"/>
    <s v="Media"/>
    <m/>
    <m/>
    <m/>
    <m/>
    <x v="13"/>
    <x v="0"/>
    <s v="Brazil"/>
    <x v="85"/>
    <n v="0"/>
  </r>
  <r>
    <s v="INCREMENTAL"/>
    <s v="Media"/>
    <m/>
    <m/>
    <m/>
    <m/>
    <x v="13"/>
    <x v="1"/>
    <s v="Brazil"/>
    <x v="85"/>
    <n v="0"/>
  </r>
  <r>
    <s v="INCREMENTAL"/>
    <s v="Media"/>
    <m/>
    <m/>
    <m/>
    <m/>
    <x v="13"/>
    <x v="2"/>
    <s v="Brazil"/>
    <x v="85"/>
    <n v="0"/>
  </r>
  <r>
    <s v="INCREMENTAL"/>
    <s v="Media"/>
    <m/>
    <m/>
    <m/>
    <m/>
    <x v="13"/>
    <x v="3"/>
    <s v="Brazil"/>
    <x v="85"/>
    <n v="0"/>
  </r>
  <r>
    <s v="INCREMENTAL"/>
    <s v="Media"/>
    <m/>
    <m/>
    <m/>
    <m/>
    <x v="14"/>
    <x v="0"/>
    <s v="Brazil"/>
    <x v="85"/>
    <n v="311.66801860218101"/>
  </r>
  <r>
    <s v="INCREMENTAL"/>
    <s v="Media"/>
    <m/>
    <m/>
    <m/>
    <m/>
    <x v="14"/>
    <x v="1"/>
    <s v="Brazil"/>
    <x v="85"/>
    <n v="388.00148785258199"/>
  </r>
  <r>
    <s v="INCREMENTAL"/>
    <s v="Media"/>
    <m/>
    <m/>
    <m/>
    <m/>
    <x v="14"/>
    <x v="2"/>
    <s v="Brazil"/>
    <x v="85"/>
    <n v="321.04670309861802"/>
  </r>
  <r>
    <s v="INCREMENTAL"/>
    <s v="Media"/>
    <m/>
    <m/>
    <m/>
    <m/>
    <x v="14"/>
    <x v="3"/>
    <s v="Brazil"/>
    <x v="85"/>
    <n v="230.65159988009501"/>
  </r>
  <r>
    <s v="INCREMENTAL"/>
    <s v="Media"/>
    <m/>
    <m/>
    <m/>
    <m/>
    <x v="15"/>
    <x v="0"/>
    <s v="Brazil"/>
    <x v="85"/>
    <n v="0"/>
  </r>
  <r>
    <s v="INCREMENTAL"/>
    <s v="Media"/>
    <m/>
    <m/>
    <m/>
    <m/>
    <x v="15"/>
    <x v="1"/>
    <s v="Brazil"/>
    <x v="85"/>
    <n v="0"/>
  </r>
  <r>
    <s v="INCREMENTAL"/>
    <s v="Media"/>
    <m/>
    <m/>
    <m/>
    <m/>
    <x v="15"/>
    <x v="2"/>
    <s v="Brazil"/>
    <x v="85"/>
    <n v="0"/>
  </r>
  <r>
    <s v="INCREMENTAL"/>
    <s v="Media"/>
    <m/>
    <m/>
    <m/>
    <m/>
    <x v="15"/>
    <x v="3"/>
    <s v="Brazil"/>
    <x v="85"/>
    <n v="0"/>
  </r>
  <r>
    <s v="INCREMENTAL"/>
    <s v="Media"/>
    <m/>
    <m/>
    <m/>
    <m/>
    <x v="16"/>
    <x v="0"/>
    <s v="Brazil"/>
    <x v="85"/>
    <n v="31.631128352919699"/>
  </r>
  <r>
    <s v="INCREMENTAL"/>
    <s v="Media"/>
    <m/>
    <m/>
    <m/>
    <m/>
    <x v="16"/>
    <x v="1"/>
    <s v="Brazil"/>
    <x v="85"/>
    <n v="24.818268907899"/>
  </r>
  <r>
    <s v="INCREMENTAL"/>
    <s v="Media"/>
    <m/>
    <m/>
    <m/>
    <m/>
    <x v="16"/>
    <x v="2"/>
    <s v="Brazil"/>
    <x v="85"/>
    <n v="23.154868343182201"/>
  </r>
  <r>
    <s v="INCREMENTAL"/>
    <s v="Media"/>
    <m/>
    <m/>
    <m/>
    <m/>
    <x v="16"/>
    <x v="3"/>
    <s v="Brazil"/>
    <x v="85"/>
    <n v="21.518873845355799"/>
  </r>
  <r>
    <s v="INCREMENTAL"/>
    <s v="Media"/>
    <m/>
    <m/>
    <m/>
    <m/>
    <x v="17"/>
    <x v="0"/>
    <s v="Brazil"/>
    <x v="85"/>
    <n v="0"/>
  </r>
  <r>
    <s v="INCREMENTAL"/>
    <s v="Media"/>
    <m/>
    <m/>
    <m/>
    <m/>
    <x v="17"/>
    <x v="1"/>
    <s v="Brazil"/>
    <x v="85"/>
    <n v="0"/>
  </r>
  <r>
    <s v="INCREMENTAL"/>
    <s v="Media"/>
    <m/>
    <m/>
    <m/>
    <m/>
    <x v="17"/>
    <x v="2"/>
    <s v="Brazil"/>
    <x v="85"/>
    <n v="0"/>
  </r>
  <r>
    <s v="INCREMENTAL"/>
    <s v="Media"/>
    <m/>
    <m/>
    <m/>
    <m/>
    <x v="17"/>
    <x v="3"/>
    <s v="Brazil"/>
    <x v="85"/>
    <n v="0"/>
  </r>
  <r>
    <s v="INCREMENTAL"/>
    <s v="Media"/>
    <m/>
    <m/>
    <m/>
    <m/>
    <x v="18"/>
    <x v="0"/>
    <s v="Brazil"/>
    <x v="85"/>
    <n v="2250.4571905306502"/>
  </r>
  <r>
    <s v="INCREMENTAL"/>
    <s v="Media"/>
    <m/>
    <m/>
    <m/>
    <m/>
    <x v="18"/>
    <x v="1"/>
    <s v="Brazil"/>
    <x v="85"/>
    <n v="1047.90492310267"/>
  </r>
  <r>
    <s v="INCREMENTAL"/>
    <s v="Media"/>
    <m/>
    <m/>
    <m/>
    <m/>
    <x v="18"/>
    <x v="2"/>
    <s v="Brazil"/>
    <x v="85"/>
    <n v="800.70896032581697"/>
  </r>
  <r>
    <s v="INCREMENTAL"/>
    <s v="Media"/>
    <m/>
    <m/>
    <m/>
    <m/>
    <x v="18"/>
    <x v="3"/>
    <s v="Brazil"/>
    <x v="85"/>
    <n v="1221.65749007829"/>
  </r>
  <r>
    <s v="INCREMENTAL"/>
    <s v="Media"/>
    <m/>
    <m/>
    <m/>
    <m/>
    <x v="19"/>
    <x v="0"/>
    <s v="Brazil"/>
    <x v="85"/>
    <n v="0"/>
  </r>
  <r>
    <s v="INCREMENTAL"/>
    <s v="Media"/>
    <m/>
    <m/>
    <m/>
    <m/>
    <x v="19"/>
    <x v="1"/>
    <s v="Brazil"/>
    <x v="85"/>
    <n v="0"/>
  </r>
  <r>
    <s v="INCREMENTAL"/>
    <s v="Media"/>
    <m/>
    <m/>
    <m/>
    <m/>
    <x v="19"/>
    <x v="2"/>
    <s v="Brazil"/>
    <x v="85"/>
    <n v="0"/>
  </r>
  <r>
    <s v="INCREMENTAL"/>
    <s v="Media"/>
    <m/>
    <m/>
    <m/>
    <m/>
    <x v="19"/>
    <x v="3"/>
    <s v="Brazil"/>
    <x v="85"/>
    <n v="0"/>
  </r>
  <r>
    <s v="INCREMENTAL"/>
    <s v="Media"/>
    <m/>
    <m/>
    <m/>
    <m/>
    <x v="20"/>
    <x v="0"/>
    <s v="Brazil"/>
    <x v="85"/>
    <n v="58.783780022549202"/>
  </r>
  <r>
    <s v="INCREMENTAL"/>
    <s v="Media"/>
    <m/>
    <m/>
    <m/>
    <m/>
    <x v="20"/>
    <x v="1"/>
    <s v="Brazil"/>
    <x v="85"/>
    <n v="67.055056661284894"/>
  </r>
  <r>
    <s v="INCREMENTAL"/>
    <s v="Media"/>
    <m/>
    <m/>
    <m/>
    <m/>
    <x v="20"/>
    <x v="2"/>
    <s v="Brazil"/>
    <x v="85"/>
    <n v="62.818556346676402"/>
  </r>
  <r>
    <s v="INCREMENTAL"/>
    <s v="Media"/>
    <m/>
    <m/>
    <m/>
    <m/>
    <x v="20"/>
    <x v="3"/>
    <s v="Brazil"/>
    <x v="85"/>
    <n v="61.875144307203698"/>
  </r>
  <r>
    <s v="INCREMENTAL"/>
    <s v="Media"/>
    <m/>
    <m/>
    <m/>
    <m/>
    <x v="21"/>
    <x v="0"/>
    <s v="Brazil"/>
    <x v="85"/>
    <n v="0"/>
  </r>
  <r>
    <s v="INCREMENTAL"/>
    <s v="Media"/>
    <m/>
    <m/>
    <m/>
    <m/>
    <x v="21"/>
    <x v="1"/>
    <s v="Brazil"/>
    <x v="85"/>
    <n v="0"/>
  </r>
  <r>
    <s v="INCREMENTAL"/>
    <s v="Media"/>
    <m/>
    <m/>
    <m/>
    <m/>
    <x v="21"/>
    <x v="2"/>
    <s v="Brazil"/>
    <x v="85"/>
    <n v="0"/>
  </r>
  <r>
    <s v="INCREMENTAL"/>
    <s v="Media"/>
    <m/>
    <m/>
    <m/>
    <m/>
    <x v="21"/>
    <x v="3"/>
    <s v="Brazil"/>
    <x v="85"/>
    <n v="0"/>
  </r>
  <r>
    <s v="INCREMENTAL"/>
    <s v="Media"/>
    <m/>
    <m/>
    <m/>
    <m/>
    <x v="22"/>
    <x v="0"/>
    <s v="Brazil"/>
    <x v="85"/>
    <n v="1712.87678233515"/>
  </r>
  <r>
    <s v="INCREMENTAL"/>
    <s v="Media"/>
    <m/>
    <m/>
    <m/>
    <m/>
    <x v="22"/>
    <x v="1"/>
    <s v="Brazil"/>
    <x v="85"/>
    <n v="649.57114430914601"/>
  </r>
  <r>
    <s v="INCREMENTAL"/>
    <s v="Media"/>
    <m/>
    <m/>
    <m/>
    <m/>
    <x v="22"/>
    <x v="2"/>
    <s v="Brazil"/>
    <x v="85"/>
    <n v="616.816872821424"/>
  </r>
  <r>
    <s v="INCREMENTAL"/>
    <s v="Media"/>
    <m/>
    <m/>
    <m/>
    <m/>
    <x v="22"/>
    <x v="3"/>
    <s v="Brazil"/>
    <x v="85"/>
    <n v="928.48388955056498"/>
  </r>
  <r>
    <s v="INCREMENTAL"/>
    <s v="Media"/>
    <m/>
    <m/>
    <m/>
    <m/>
    <x v="23"/>
    <x v="0"/>
    <s v="Brazil"/>
    <x v="85"/>
    <n v="0"/>
  </r>
  <r>
    <s v="INCREMENTAL"/>
    <s v="Media"/>
    <m/>
    <m/>
    <m/>
    <m/>
    <x v="23"/>
    <x v="1"/>
    <s v="Brazil"/>
    <x v="85"/>
    <n v="0.17792824985936001"/>
  </r>
  <r>
    <s v="INCREMENTAL"/>
    <s v="Media"/>
    <m/>
    <m/>
    <m/>
    <m/>
    <x v="23"/>
    <x v="2"/>
    <s v="Brazil"/>
    <x v="85"/>
    <n v="0"/>
  </r>
  <r>
    <s v="INCREMENTAL"/>
    <s v="Media"/>
    <m/>
    <m/>
    <m/>
    <m/>
    <x v="23"/>
    <x v="3"/>
    <s v="Brazil"/>
    <x v="85"/>
    <n v="0"/>
  </r>
  <r>
    <s v="INCREMENTAL"/>
    <s v="Media"/>
    <m/>
    <m/>
    <m/>
    <m/>
    <x v="24"/>
    <x v="0"/>
    <s v="Brazil"/>
    <x v="85"/>
    <n v="0"/>
  </r>
  <r>
    <s v="INCREMENTAL"/>
    <s v="Media"/>
    <m/>
    <m/>
    <m/>
    <m/>
    <x v="24"/>
    <x v="1"/>
    <s v="Brazil"/>
    <x v="85"/>
    <n v="3.73477584742621"/>
  </r>
  <r>
    <s v="INCREMENTAL"/>
    <s v="Media"/>
    <m/>
    <m/>
    <m/>
    <m/>
    <x v="24"/>
    <x v="2"/>
    <s v="Brazil"/>
    <x v="85"/>
    <n v="0"/>
  </r>
  <r>
    <s v="INCREMENTAL"/>
    <s v="Media"/>
    <m/>
    <m/>
    <m/>
    <m/>
    <x v="24"/>
    <x v="3"/>
    <s v="Brazil"/>
    <x v="85"/>
    <n v="0"/>
  </r>
  <r>
    <s v="BASE"/>
    <s v="BaseLine"/>
    <m/>
    <m/>
    <m/>
    <m/>
    <x v="25"/>
    <x v="0"/>
    <s v="Brazil"/>
    <x v="85"/>
    <n v="0"/>
  </r>
  <r>
    <s v="BASE"/>
    <s v="BaseLine"/>
    <m/>
    <m/>
    <m/>
    <m/>
    <x v="25"/>
    <x v="1"/>
    <s v="Brazil"/>
    <x v="85"/>
    <n v="0"/>
  </r>
  <r>
    <s v="BASE"/>
    <s v="BaseLine"/>
    <m/>
    <m/>
    <m/>
    <m/>
    <x v="25"/>
    <x v="2"/>
    <s v="Brazil"/>
    <x v="85"/>
    <n v="0"/>
  </r>
  <r>
    <s v="BASE"/>
    <s v="BaseLine"/>
    <m/>
    <m/>
    <m/>
    <m/>
    <x v="25"/>
    <x v="3"/>
    <s v="Brazil"/>
    <x v="85"/>
    <n v="0"/>
  </r>
  <r>
    <s v="BASE"/>
    <s v="BaseLine"/>
    <m/>
    <m/>
    <m/>
    <m/>
    <x v="26"/>
    <x v="0"/>
    <s v="Brazil"/>
    <x v="85"/>
    <n v="0"/>
  </r>
  <r>
    <s v="BASE"/>
    <s v="BaseLine"/>
    <m/>
    <m/>
    <m/>
    <m/>
    <x v="26"/>
    <x v="1"/>
    <s v="Brazil"/>
    <x v="85"/>
    <n v="3215.9432678797898"/>
  </r>
  <r>
    <s v="BASE"/>
    <s v="BaseLine"/>
    <m/>
    <m/>
    <m/>
    <m/>
    <x v="26"/>
    <x v="2"/>
    <s v="Brazil"/>
    <x v="85"/>
    <n v="0"/>
  </r>
  <r>
    <s v="BASE"/>
    <s v="BaseLine"/>
    <m/>
    <m/>
    <m/>
    <m/>
    <x v="26"/>
    <x v="3"/>
    <s v="Brazil"/>
    <x v="85"/>
    <n v="0"/>
  </r>
  <r>
    <s v="INCREMENTAL"/>
    <s v="Media"/>
    <m/>
    <m/>
    <m/>
    <m/>
    <x v="27"/>
    <x v="0"/>
    <s v="Brazil"/>
    <x v="85"/>
    <n v="0"/>
  </r>
  <r>
    <s v="INCREMENTAL"/>
    <s v="Media"/>
    <m/>
    <m/>
    <m/>
    <m/>
    <x v="27"/>
    <x v="1"/>
    <s v="Brazil"/>
    <x v="85"/>
    <n v="0"/>
  </r>
  <r>
    <s v="INCREMENTAL"/>
    <s v="Media"/>
    <m/>
    <m/>
    <m/>
    <m/>
    <x v="27"/>
    <x v="2"/>
    <s v="Brazil"/>
    <x v="85"/>
    <n v="0"/>
  </r>
  <r>
    <s v="INCREMENTAL"/>
    <s v="Media"/>
    <m/>
    <m/>
    <m/>
    <m/>
    <x v="27"/>
    <x v="3"/>
    <s v="Brazil"/>
    <x v="85"/>
    <n v="0"/>
  </r>
  <r>
    <s v="INCREMENTAL"/>
    <s v="Media"/>
    <m/>
    <m/>
    <m/>
    <m/>
    <x v="28"/>
    <x v="0"/>
    <s v="Brazil"/>
    <x v="85"/>
    <n v="0"/>
  </r>
  <r>
    <s v="INCREMENTAL"/>
    <s v="Media"/>
    <m/>
    <m/>
    <m/>
    <m/>
    <x v="28"/>
    <x v="1"/>
    <s v="Brazil"/>
    <x v="85"/>
    <n v="1.9380400712564101"/>
  </r>
  <r>
    <s v="INCREMENTAL"/>
    <s v="Media"/>
    <m/>
    <m/>
    <m/>
    <m/>
    <x v="28"/>
    <x v="2"/>
    <s v="Brazil"/>
    <x v="85"/>
    <n v="0"/>
  </r>
  <r>
    <s v="INCREMENTAL"/>
    <s v="Media"/>
    <m/>
    <m/>
    <m/>
    <m/>
    <x v="28"/>
    <x v="3"/>
    <s v="Brazil"/>
    <x v="85"/>
    <n v="0"/>
  </r>
  <r>
    <s v="BASE"/>
    <s v="BaseLine"/>
    <m/>
    <m/>
    <m/>
    <m/>
    <x v="29"/>
    <x v="0"/>
    <s v="Brazil"/>
    <x v="85"/>
    <n v="0"/>
  </r>
  <r>
    <s v="BASE"/>
    <s v="BaseLine"/>
    <m/>
    <m/>
    <m/>
    <m/>
    <x v="29"/>
    <x v="1"/>
    <s v="Brazil"/>
    <x v="85"/>
    <n v="1519.46745051063"/>
  </r>
  <r>
    <s v="BASE"/>
    <s v="BaseLine"/>
    <m/>
    <m/>
    <m/>
    <m/>
    <x v="29"/>
    <x v="2"/>
    <s v="Brazil"/>
    <x v="85"/>
    <n v="0"/>
  </r>
  <r>
    <s v="BASE"/>
    <s v="BaseLine"/>
    <m/>
    <m/>
    <m/>
    <m/>
    <x v="29"/>
    <x v="3"/>
    <s v="Brazil"/>
    <x v="85"/>
    <n v="0"/>
  </r>
  <r>
    <s v="BASE"/>
    <s v="BaseLine"/>
    <m/>
    <m/>
    <m/>
    <m/>
    <x v="30"/>
    <x v="0"/>
    <s v="Brazil"/>
    <x v="85"/>
    <n v="0"/>
  </r>
  <r>
    <s v="BASE"/>
    <s v="BaseLine"/>
    <m/>
    <m/>
    <m/>
    <m/>
    <x v="30"/>
    <x v="1"/>
    <s v="Brazil"/>
    <x v="85"/>
    <n v="926.28550213188601"/>
  </r>
  <r>
    <s v="BASE"/>
    <s v="BaseLine"/>
    <m/>
    <m/>
    <m/>
    <m/>
    <x v="30"/>
    <x v="2"/>
    <s v="Brazil"/>
    <x v="85"/>
    <n v="0"/>
  </r>
  <r>
    <s v="BASE"/>
    <s v="BaseLine"/>
    <m/>
    <m/>
    <m/>
    <m/>
    <x v="30"/>
    <x v="3"/>
    <s v="Brazil"/>
    <x v="85"/>
    <n v="0"/>
  </r>
  <r>
    <s v="INCREMENTAL"/>
    <s v="Media"/>
    <m/>
    <m/>
    <m/>
    <m/>
    <x v="31"/>
    <x v="0"/>
    <s v="Brazil"/>
    <x v="85"/>
    <n v="0"/>
  </r>
  <r>
    <s v="INCREMENTAL"/>
    <s v="Media"/>
    <m/>
    <m/>
    <m/>
    <m/>
    <x v="31"/>
    <x v="1"/>
    <s v="Brazil"/>
    <x v="85"/>
    <n v="17.8995306790402"/>
  </r>
  <r>
    <s v="INCREMENTAL"/>
    <s v="Media"/>
    <m/>
    <m/>
    <m/>
    <m/>
    <x v="31"/>
    <x v="2"/>
    <s v="Brazil"/>
    <x v="85"/>
    <n v="0"/>
  </r>
  <r>
    <s v="INCREMENTAL"/>
    <s v="Media"/>
    <m/>
    <m/>
    <m/>
    <m/>
    <x v="31"/>
    <x v="3"/>
    <s v="Brazil"/>
    <x v="85"/>
    <n v="0"/>
  </r>
  <r>
    <m/>
    <m/>
    <m/>
    <m/>
    <m/>
    <m/>
    <x v="32"/>
    <x v="0"/>
    <s v="Brazil"/>
    <x v="85"/>
    <n v="1288.8368238743701"/>
  </r>
  <r>
    <m/>
    <m/>
    <m/>
    <m/>
    <m/>
    <m/>
    <x v="32"/>
    <x v="1"/>
    <s v="Brazil"/>
    <x v="85"/>
    <n v="943.82215052234096"/>
  </r>
  <r>
    <m/>
    <m/>
    <m/>
    <m/>
    <m/>
    <m/>
    <x v="32"/>
    <x v="2"/>
    <s v="Brazil"/>
    <x v="85"/>
    <n v="1761.1350863528301"/>
  </r>
  <r>
    <m/>
    <m/>
    <m/>
    <m/>
    <m/>
    <m/>
    <x v="32"/>
    <x v="3"/>
    <s v="Brazil"/>
    <x v="85"/>
    <n v="932.29799996955103"/>
  </r>
  <r>
    <s v="BASE"/>
    <s v="BaseLine"/>
    <m/>
    <m/>
    <m/>
    <m/>
    <x v="33"/>
    <x v="0"/>
    <s v="Brazil"/>
    <x v="85"/>
    <n v="-102.374543294585"/>
  </r>
  <r>
    <s v="BASE"/>
    <s v="BaseLine"/>
    <m/>
    <m/>
    <m/>
    <m/>
    <x v="33"/>
    <x v="1"/>
    <s v="Brazil"/>
    <x v="85"/>
    <n v="-278.676644154266"/>
  </r>
  <r>
    <s v="BASE"/>
    <s v="BaseLine"/>
    <m/>
    <m/>
    <m/>
    <m/>
    <x v="33"/>
    <x v="2"/>
    <s v="Brazil"/>
    <x v="85"/>
    <n v="-139.12700764692801"/>
  </r>
  <r>
    <s v="BASE"/>
    <s v="BaseLine"/>
    <m/>
    <m/>
    <m/>
    <m/>
    <x v="33"/>
    <x v="3"/>
    <s v="Brazil"/>
    <x v="85"/>
    <n v="-86.897060376444003"/>
  </r>
  <r>
    <s v="BASE"/>
    <s v="BaseLine"/>
    <m/>
    <m/>
    <m/>
    <m/>
    <x v="34"/>
    <x v="0"/>
    <s v="Brazil"/>
    <x v="85"/>
    <n v="0"/>
  </r>
  <r>
    <s v="BASE"/>
    <s v="BaseLine"/>
    <m/>
    <m/>
    <m/>
    <m/>
    <x v="34"/>
    <x v="1"/>
    <s v="Brazil"/>
    <x v="85"/>
    <n v="0"/>
  </r>
  <r>
    <s v="BASE"/>
    <s v="BaseLine"/>
    <m/>
    <m/>
    <m/>
    <m/>
    <x v="34"/>
    <x v="2"/>
    <s v="Brazil"/>
    <x v="85"/>
    <n v="0"/>
  </r>
  <r>
    <s v="BASE"/>
    <s v="BaseLine"/>
    <m/>
    <m/>
    <m/>
    <m/>
    <x v="34"/>
    <x v="3"/>
    <s v="Brazil"/>
    <x v="85"/>
    <n v="0"/>
  </r>
  <r>
    <s v="BASE"/>
    <s v="BaseLine"/>
    <s v="NY"/>
    <m/>
    <m/>
    <m/>
    <x v="35"/>
    <x v="0"/>
    <s v="Brazil"/>
    <x v="85"/>
    <n v="0"/>
  </r>
  <r>
    <s v="BASE"/>
    <s v="BaseLine"/>
    <s v="NY"/>
    <m/>
    <m/>
    <m/>
    <x v="35"/>
    <x v="1"/>
    <s v="Brazil"/>
    <x v="85"/>
    <n v="0"/>
  </r>
  <r>
    <s v="BASE"/>
    <s v="BaseLine"/>
    <s v="NY"/>
    <m/>
    <m/>
    <m/>
    <x v="35"/>
    <x v="2"/>
    <s v="Brazil"/>
    <x v="85"/>
    <n v="0"/>
  </r>
  <r>
    <s v="BASE"/>
    <s v="BaseLine"/>
    <s v="NY"/>
    <m/>
    <m/>
    <m/>
    <x v="35"/>
    <x v="3"/>
    <s v="Brazil"/>
    <x v="85"/>
    <n v="0"/>
  </r>
  <r>
    <s v="BASE"/>
    <s v="BaseLine"/>
    <s v="PL_Dummy"/>
    <m/>
    <m/>
    <m/>
    <x v="36"/>
    <x v="0"/>
    <s v="Brazil"/>
    <x v="85"/>
    <n v="0"/>
  </r>
  <r>
    <s v="BASE"/>
    <s v="BaseLine"/>
    <s v="PL_Dummy"/>
    <m/>
    <m/>
    <m/>
    <x v="36"/>
    <x v="1"/>
    <s v="Brazil"/>
    <x v="85"/>
    <n v="0"/>
  </r>
  <r>
    <s v="BASE"/>
    <s v="BaseLine"/>
    <s v="PL_Dummy"/>
    <m/>
    <m/>
    <m/>
    <x v="36"/>
    <x v="2"/>
    <s v="Brazil"/>
    <x v="85"/>
    <n v="0"/>
  </r>
  <r>
    <s v="BASE"/>
    <s v="BaseLine"/>
    <s v="PL_Dummy"/>
    <m/>
    <m/>
    <m/>
    <x v="36"/>
    <x v="3"/>
    <s v="Brazil"/>
    <x v="85"/>
    <n v="0"/>
  </r>
  <r>
    <s v="BASE"/>
    <s v="BaseLine"/>
    <s v="PL_Dummy"/>
    <m/>
    <m/>
    <m/>
    <x v="37"/>
    <x v="0"/>
    <s v="Brazil"/>
    <x v="85"/>
    <n v="0"/>
  </r>
  <r>
    <s v="BASE"/>
    <s v="BaseLine"/>
    <s v="PL_Dummy"/>
    <m/>
    <m/>
    <m/>
    <x v="37"/>
    <x v="1"/>
    <s v="Brazil"/>
    <x v="85"/>
    <n v="0"/>
  </r>
  <r>
    <s v="BASE"/>
    <s v="BaseLine"/>
    <s v="PL_Dummy"/>
    <m/>
    <m/>
    <m/>
    <x v="37"/>
    <x v="2"/>
    <s v="Brazil"/>
    <x v="85"/>
    <n v="0"/>
  </r>
  <r>
    <s v="BASE"/>
    <s v="BaseLine"/>
    <s v="PL_Dummy"/>
    <m/>
    <m/>
    <m/>
    <x v="37"/>
    <x v="3"/>
    <s v="Brazil"/>
    <x v="85"/>
    <n v="0"/>
  </r>
  <r>
    <s v="BASE"/>
    <s v="BaseLine"/>
    <m/>
    <m/>
    <m/>
    <m/>
    <x v="38"/>
    <x v="0"/>
    <s v="Brazil"/>
    <x v="85"/>
    <n v="0"/>
  </r>
  <r>
    <s v="BASE"/>
    <s v="BaseLine"/>
    <m/>
    <m/>
    <m/>
    <m/>
    <x v="38"/>
    <x v="1"/>
    <s v="Brazil"/>
    <x v="85"/>
    <n v="0"/>
  </r>
  <r>
    <s v="BASE"/>
    <s v="BaseLine"/>
    <m/>
    <m/>
    <m/>
    <m/>
    <x v="38"/>
    <x v="2"/>
    <s v="Brazil"/>
    <x v="85"/>
    <n v="0"/>
  </r>
  <r>
    <s v="BASE"/>
    <s v="BaseLine"/>
    <m/>
    <m/>
    <m/>
    <m/>
    <x v="38"/>
    <x v="3"/>
    <s v="Brazil"/>
    <x v="85"/>
    <n v="0"/>
  </r>
  <r>
    <s v="BASE"/>
    <s v="BaseLine"/>
    <m/>
    <m/>
    <m/>
    <m/>
    <x v="39"/>
    <x v="0"/>
    <s v="Brazil"/>
    <x v="85"/>
    <n v="0"/>
  </r>
  <r>
    <s v="BASE"/>
    <s v="BaseLine"/>
    <m/>
    <m/>
    <m/>
    <m/>
    <x v="39"/>
    <x v="1"/>
    <s v="Brazil"/>
    <x v="85"/>
    <n v="0"/>
  </r>
  <r>
    <s v="BASE"/>
    <s v="BaseLine"/>
    <m/>
    <m/>
    <m/>
    <m/>
    <x v="39"/>
    <x v="2"/>
    <s v="Brazil"/>
    <x v="85"/>
    <n v="0"/>
  </r>
  <r>
    <s v="BASE"/>
    <s v="BaseLine"/>
    <m/>
    <m/>
    <m/>
    <m/>
    <x v="39"/>
    <x v="3"/>
    <s v="Brazil"/>
    <x v="85"/>
    <n v="0"/>
  </r>
  <r>
    <s v="BASE"/>
    <s v="BaseLine"/>
    <s v="PL_Dummy"/>
    <m/>
    <m/>
    <m/>
    <x v="40"/>
    <x v="0"/>
    <s v="Brazil"/>
    <x v="85"/>
    <n v="0"/>
  </r>
  <r>
    <s v="BASE"/>
    <s v="BaseLine"/>
    <s v="PL_Dummy"/>
    <m/>
    <m/>
    <m/>
    <x v="40"/>
    <x v="1"/>
    <s v="Brazil"/>
    <x v="85"/>
    <n v="0"/>
  </r>
  <r>
    <s v="BASE"/>
    <s v="BaseLine"/>
    <s v="PL_Dummy"/>
    <m/>
    <m/>
    <m/>
    <x v="40"/>
    <x v="2"/>
    <s v="Brazil"/>
    <x v="85"/>
    <n v="0"/>
  </r>
  <r>
    <s v="BASE"/>
    <s v="BaseLine"/>
    <s v="PL_Dummy"/>
    <m/>
    <m/>
    <m/>
    <x v="40"/>
    <x v="3"/>
    <s v="Brazil"/>
    <x v="85"/>
    <n v="0"/>
  </r>
  <r>
    <s v="BASE"/>
    <s v="BaseLine"/>
    <m/>
    <m/>
    <m/>
    <m/>
    <x v="41"/>
    <x v="0"/>
    <s v="Brazil"/>
    <x v="85"/>
    <n v="0"/>
  </r>
  <r>
    <s v="BASE"/>
    <s v="BaseLine"/>
    <m/>
    <m/>
    <m/>
    <m/>
    <x v="41"/>
    <x v="1"/>
    <s v="Brazil"/>
    <x v="85"/>
    <n v="0"/>
  </r>
  <r>
    <s v="BASE"/>
    <s v="BaseLine"/>
    <m/>
    <m/>
    <m/>
    <m/>
    <x v="41"/>
    <x v="2"/>
    <s v="Brazil"/>
    <x v="85"/>
    <n v="4026.95376052967"/>
  </r>
  <r>
    <s v="BASE"/>
    <s v="BaseLine"/>
    <m/>
    <m/>
    <m/>
    <m/>
    <x v="41"/>
    <x v="3"/>
    <s v="Brazil"/>
    <x v="85"/>
    <n v="0"/>
  </r>
  <r>
    <s v="BASE"/>
    <s v="BaseLine"/>
    <m/>
    <m/>
    <m/>
    <m/>
    <x v="42"/>
    <x v="0"/>
    <s v="Brazil"/>
    <x v="85"/>
    <n v="0"/>
  </r>
  <r>
    <s v="BASE"/>
    <s v="BaseLine"/>
    <m/>
    <m/>
    <m/>
    <m/>
    <x v="42"/>
    <x v="1"/>
    <s v="Brazil"/>
    <x v="85"/>
    <n v="0"/>
  </r>
  <r>
    <s v="BASE"/>
    <s v="BaseLine"/>
    <m/>
    <m/>
    <m/>
    <m/>
    <x v="42"/>
    <x v="2"/>
    <s v="Brazil"/>
    <x v="85"/>
    <n v="0"/>
  </r>
  <r>
    <s v="BASE"/>
    <s v="BaseLine"/>
    <m/>
    <m/>
    <m/>
    <m/>
    <x v="42"/>
    <x v="3"/>
    <s v="Brazil"/>
    <x v="85"/>
    <n v="0"/>
  </r>
  <r>
    <s v="BASE"/>
    <s v="BaseLine"/>
    <m/>
    <m/>
    <m/>
    <m/>
    <x v="43"/>
    <x v="0"/>
    <s v="Brazil"/>
    <x v="85"/>
    <n v="0"/>
  </r>
  <r>
    <s v="BASE"/>
    <s v="BaseLine"/>
    <m/>
    <m/>
    <m/>
    <m/>
    <x v="43"/>
    <x v="1"/>
    <s v="Brazil"/>
    <x v="85"/>
    <n v="0"/>
  </r>
  <r>
    <s v="BASE"/>
    <s v="BaseLine"/>
    <m/>
    <m/>
    <m/>
    <m/>
    <x v="43"/>
    <x v="2"/>
    <s v="Brazil"/>
    <x v="85"/>
    <n v="4369.74102398181"/>
  </r>
  <r>
    <s v="BASE"/>
    <s v="BaseLine"/>
    <m/>
    <m/>
    <m/>
    <m/>
    <x v="43"/>
    <x v="3"/>
    <s v="Brazil"/>
    <x v="85"/>
    <n v="0"/>
  </r>
  <r>
    <s v="INCREMENTAL"/>
    <s v="Media"/>
    <m/>
    <m/>
    <m/>
    <m/>
    <x v="44"/>
    <x v="0"/>
    <s v="Brazil"/>
    <x v="85"/>
    <n v="0"/>
  </r>
  <r>
    <s v="INCREMENTAL"/>
    <s v="Media"/>
    <m/>
    <m/>
    <m/>
    <m/>
    <x v="44"/>
    <x v="1"/>
    <s v="Brazil"/>
    <x v="85"/>
    <n v="0"/>
  </r>
  <r>
    <s v="INCREMENTAL"/>
    <s v="Media"/>
    <m/>
    <m/>
    <m/>
    <m/>
    <x v="44"/>
    <x v="2"/>
    <s v="Brazil"/>
    <x v="85"/>
    <n v="0"/>
  </r>
  <r>
    <s v="INCREMENTAL"/>
    <s v="Media"/>
    <m/>
    <m/>
    <m/>
    <m/>
    <x v="44"/>
    <x v="3"/>
    <s v="Brazil"/>
    <x v="85"/>
    <n v="0"/>
  </r>
  <r>
    <s v="INCREMENTAL"/>
    <s v="Media"/>
    <m/>
    <m/>
    <m/>
    <m/>
    <x v="45"/>
    <x v="0"/>
    <s v="Brazil"/>
    <x v="85"/>
    <n v="0"/>
  </r>
  <r>
    <s v="INCREMENTAL"/>
    <s v="Media"/>
    <m/>
    <m/>
    <m/>
    <m/>
    <x v="45"/>
    <x v="1"/>
    <s v="Brazil"/>
    <x v="85"/>
    <n v="0"/>
  </r>
  <r>
    <s v="INCREMENTAL"/>
    <s v="Media"/>
    <m/>
    <m/>
    <m/>
    <m/>
    <x v="45"/>
    <x v="2"/>
    <s v="Brazil"/>
    <x v="85"/>
    <n v="1.66443347665214"/>
  </r>
  <r>
    <s v="INCREMENTAL"/>
    <s v="Media"/>
    <m/>
    <m/>
    <m/>
    <m/>
    <x v="45"/>
    <x v="3"/>
    <s v="Brazil"/>
    <x v="85"/>
    <n v="0"/>
  </r>
  <r>
    <s v="BASE"/>
    <s v="BaseLine"/>
    <m/>
    <m/>
    <m/>
    <m/>
    <x v="46"/>
    <x v="0"/>
    <s v="Brazil"/>
    <x v="85"/>
    <n v="0"/>
  </r>
  <r>
    <s v="BASE"/>
    <s v="BaseLine"/>
    <m/>
    <m/>
    <m/>
    <m/>
    <x v="46"/>
    <x v="1"/>
    <s v="Brazil"/>
    <x v="85"/>
    <n v="0"/>
  </r>
  <r>
    <s v="BASE"/>
    <s v="BaseLine"/>
    <m/>
    <m/>
    <m/>
    <m/>
    <x v="46"/>
    <x v="2"/>
    <s v="Brazil"/>
    <x v="85"/>
    <n v="0"/>
  </r>
  <r>
    <s v="BASE"/>
    <s v="BaseLine"/>
    <m/>
    <m/>
    <m/>
    <m/>
    <x v="46"/>
    <x v="3"/>
    <s v="Brazil"/>
    <x v="85"/>
    <n v="0"/>
  </r>
  <r>
    <s v="INCREMENTAL"/>
    <s v="Media"/>
    <m/>
    <m/>
    <m/>
    <m/>
    <x v="47"/>
    <x v="0"/>
    <s v="Brazil"/>
    <x v="85"/>
    <n v="0"/>
  </r>
  <r>
    <s v="INCREMENTAL"/>
    <s v="Media"/>
    <m/>
    <m/>
    <m/>
    <m/>
    <x v="47"/>
    <x v="1"/>
    <s v="Brazil"/>
    <x v="85"/>
    <n v="0"/>
  </r>
  <r>
    <s v="INCREMENTAL"/>
    <s v="Media"/>
    <m/>
    <m/>
    <m/>
    <m/>
    <x v="47"/>
    <x v="2"/>
    <s v="Brazil"/>
    <x v="85"/>
    <n v="0"/>
  </r>
  <r>
    <s v="INCREMENTAL"/>
    <s v="Media"/>
    <m/>
    <m/>
    <m/>
    <m/>
    <x v="47"/>
    <x v="3"/>
    <s v="Brazil"/>
    <x v="85"/>
    <n v="3.9047951366507201"/>
  </r>
  <r>
    <s v="INCREMENTAL"/>
    <s v="Media"/>
    <m/>
    <m/>
    <m/>
    <m/>
    <x v="48"/>
    <x v="0"/>
    <s v="Brazil"/>
    <x v="85"/>
    <n v="0"/>
  </r>
  <r>
    <s v="INCREMENTAL"/>
    <s v="Media"/>
    <m/>
    <m/>
    <m/>
    <m/>
    <x v="48"/>
    <x v="1"/>
    <s v="Brazil"/>
    <x v="85"/>
    <n v="0"/>
  </r>
  <r>
    <s v="INCREMENTAL"/>
    <s v="Media"/>
    <m/>
    <m/>
    <m/>
    <m/>
    <x v="48"/>
    <x v="2"/>
    <s v="Brazil"/>
    <x v="85"/>
    <n v="0"/>
  </r>
  <r>
    <s v="INCREMENTAL"/>
    <s v="Media"/>
    <m/>
    <m/>
    <m/>
    <m/>
    <x v="48"/>
    <x v="3"/>
    <s v="Brazil"/>
    <x v="85"/>
    <n v="0.423696520669198"/>
  </r>
  <r>
    <s v="INCREMENTAL"/>
    <s v="Media"/>
    <m/>
    <m/>
    <m/>
    <m/>
    <x v="49"/>
    <x v="0"/>
    <s v="Brazil"/>
    <x v="85"/>
    <n v="0"/>
  </r>
  <r>
    <s v="INCREMENTAL"/>
    <s v="Media"/>
    <m/>
    <m/>
    <m/>
    <m/>
    <x v="49"/>
    <x v="1"/>
    <s v="Brazil"/>
    <x v="85"/>
    <n v="0"/>
  </r>
  <r>
    <s v="INCREMENTAL"/>
    <s v="Media"/>
    <m/>
    <m/>
    <m/>
    <m/>
    <x v="49"/>
    <x v="2"/>
    <s v="Brazil"/>
    <x v="85"/>
    <n v="0"/>
  </r>
  <r>
    <s v="INCREMENTAL"/>
    <s v="Media"/>
    <m/>
    <m/>
    <m/>
    <m/>
    <x v="49"/>
    <x v="3"/>
    <s v="Brazil"/>
    <x v="85"/>
    <n v="13.6891222114389"/>
  </r>
  <r>
    <s v="BASE"/>
    <s v="BaseLine"/>
    <m/>
    <m/>
    <m/>
    <m/>
    <x v="50"/>
    <x v="0"/>
    <s v="Brazil"/>
    <x v="85"/>
    <n v="0"/>
  </r>
  <r>
    <s v="BASE"/>
    <s v="BaseLine"/>
    <m/>
    <m/>
    <m/>
    <m/>
    <x v="50"/>
    <x v="1"/>
    <s v="Brazil"/>
    <x v="85"/>
    <n v="0"/>
  </r>
  <r>
    <s v="BASE"/>
    <s v="BaseLine"/>
    <m/>
    <m/>
    <m/>
    <m/>
    <x v="50"/>
    <x v="2"/>
    <s v="Brazil"/>
    <x v="85"/>
    <n v="0"/>
  </r>
  <r>
    <s v="BASE"/>
    <s v="BaseLine"/>
    <m/>
    <m/>
    <m/>
    <m/>
    <x v="50"/>
    <x v="3"/>
    <s v="Brazil"/>
    <x v="85"/>
    <n v="551.66096948039501"/>
  </r>
  <r>
    <s v="BASE"/>
    <s v="BaseLine"/>
    <m/>
    <m/>
    <m/>
    <m/>
    <x v="51"/>
    <x v="0"/>
    <s v="Brazil"/>
    <x v="85"/>
    <n v="0"/>
  </r>
  <r>
    <s v="BASE"/>
    <s v="BaseLine"/>
    <m/>
    <m/>
    <m/>
    <m/>
    <x v="51"/>
    <x v="1"/>
    <s v="Brazil"/>
    <x v="85"/>
    <n v="0"/>
  </r>
  <r>
    <s v="BASE"/>
    <s v="BaseLine"/>
    <m/>
    <m/>
    <m/>
    <m/>
    <x v="51"/>
    <x v="2"/>
    <s v="Brazil"/>
    <x v="85"/>
    <n v="0"/>
  </r>
  <r>
    <s v="BASE"/>
    <s v="BaseLine"/>
    <m/>
    <m/>
    <m/>
    <m/>
    <x v="51"/>
    <x v="3"/>
    <s v="Brazil"/>
    <x v="85"/>
    <n v="10730.0217734777"/>
  </r>
  <r>
    <s v="INCREMENTAL"/>
    <s v="Media"/>
    <m/>
    <m/>
    <m/>
    <m/>
    <x v="52"/>
    <x v="0"/>
    <s v="Brazil"/>
    <x v="85"/>
    <n v="0"/>
  </r>
  <r>
    <s v="INCREMENTAL"/>
    <s v="Media"/>
    <m/>
    <m/>
    <m/>
    <m/>
    <x v="52"/>
    <x v="1"/>
    <s v="Brazil"/>
    <x v="85"/>
    <n v="0"/>
  </r>
  <r>
    <s v="INCREMENTAL"/>
    <s v="Media"/>
    <m/>
    <m/>
    <m/>
    <m/>
    <x v="52"/>
    <x v="2"/>
    <s v="Brazil"/>
    <x v="85"/>
    <n v="0"/>
  </r>
  <r>
    <s v="INCREMENTAL"/>
    <s v="Media"/>
    <m/>
    <m/>
    <m/>
    <m/>
    <x v="52"/>
    <x v="3"/>
    <s v="Brazil"/>
    <x v="85"/>
    <n v="13.3855073167326"/>
  </r>
  <r>
    <s v="BASE"/>
    <s v="BaseLine"/>
    <m/>
    <m/>
    <m/>
    <m/>
    <x v="53"/>
    <x v="0"/>
    <s v="Brazil"/>
    <x v="85"/>
    <n v="-280.60257110593699"/>
  </r>
  <r>
    <s v="BASE"/>
    <s v="BaseLine"/>
    <m/>
    <m/>
    <m/>
    <m/>
    <x v="53"/>
    <x v="1"/>
    <s v="Brazil"/>
    <x v="85"/>
    <n v="-205.48677473939"/>
  </r>
  <r>
    <s v="BASE"/>
    <s v="BaseLine"/>
    <m/>
    <m/>
    <m/>
    <m/>
    <x v="53"/>
    <x v="2"/>
    <s v="Brazil"/>
    <x v="85"/>
    <n v="-383.430255980683"/>
  </r>
  <r>
    <s v="BASE"/>
    <s v="BaseLine"/>
    <m/>
    <m/>
    <m/>
    <m/>
    <x v="53"/>
    <x v="3"/>
    <s v="Brazil"/>
    <x v="85"/>
    <n v="-202.977763346308"/>
  </r>
  <r>
    <s v="BASE"/>
    <s v="BaseLine"/>
    <m/>
    <m/>
    <m/>
    <m/>
    <x v="54"/>
    <x v="0"/>
    <s v="Brazil"/>
    <x v="85"/>
    <n v="-508.66884939919299"/>
  </r>
  <r>
    <s v="BASE"/>
    <s v="BaseLine"/>
    <m/>
    <m/>
    <m/>
    <m/>
    <x v="54"/>
    <x v="1"/>
    <s v="Brazil"/>
    <x v="85"/>
    <n v="-2538.9664014545901"/>
  </r>
  <r>
    <s v="BASE"/>
    <s v="BaseLine"/>
    <m/>
    <m/>
    <m/>
    <m/>
    <x v="54"/>
    <x v="2"/>
    <s v="Brazil"/>
    <x v="85"/>
    <n v="-2755.6134643646201"/>
  </r>
  <r>
    <s v="BASE"/>
    <s v="BaseLine"/>
    <m/>
    <m/>
    <m/>
    <m/>
    <x v="54"/>
    <x v="3"/>
    <s v="Brazil"/>
    <x v="85"/>
    <n v="-491.21681486721297"/>
  </r>
  <r>
    <s v="INCREMENTAL"/>
    <s v="Media"/>
    <m/>
    <m/>
    <m/>
    <m/>
    <x v="0"/>
    <x v="0"/>
    <s v="Brazil"/>
    <x v="86"/>
    <n v="10.277963306670999"/>
  </r>
  <r>
    <s v="INCREMENTAL"/>
    <s v="Media"/>
    <m/>
    <m/>
    <m/>
    <m/>
    <x v="0"/>
    <x v="1"/>
    <s v="Brazil"/>
    <x v="86"/>
    <n v="0"/>
  </r>
  <r>
    <s v="INCREMENTAL"/>
    <s v="Media"/>
    <m/>
    <m/>
    <m/>
    <m/>
    <x v="0"/>
    <x v="2"/>
    <s v="Brazil"/>
    <x v="86"/>
    <n v="0"/>
  </r>
  <r>
    <s v="INCREMENTAL"/>
    <s v="Media"/>
    <m/>
    <m/>
    <m/>
    <m/>
    <x v="0"/>
    <x v="3"/>
    <s v="Brazil"/>
    <x v="86"/>
    <n v="0"/>
  </r>
  <r>
    <s v="INCREMENTAL"/>
    <s v="Media"/>
    <m/>
    <m/>
    <m/>
    <m/>
    <x v="1"/>
    <x v="0"/>
    <s v="Brazil"/>
    <x v="86"/>
    <n v="0.78457666729215703"/>
  </r>
  <r>
    <s v="INCREMENTAL"/>
    <s v="Media"/>
    <m/>
    <m/>
    <m/>
    <m/>
    <x v="1"/>
    <x v="1"/>
    <s v="Brazil"/>
    <x v="86"/>
    <n v="0"/>
  </r>
  <r>
    <s v="INCREMENTAL"/>
    <s v="Media"/>
    <m/>
    <m/>
    <m/>
    <m/>
    <x v="1"/>
    <x v="2"/>
    <s v="Brazil"/>
    <x v="86"/>
    <n v="0"/>
  </r>
  <r>
    <s v="INCREMENTAL"/>
    <s v="Media"/>
    <m/>
    <m/>
    <m/>
    <m/>
    <x v="1"/>
    <x v="3"/>
    <s v="Brazil"/>
    <x v="86"/>
    <n v="0"/>
  </r>
  <r>
    <s v="INCREMENTAL"/>
    <s v="Media"/>
    <m/>
    <m/>
    <m/>
    <m/>
    <x v="2"/>
    <x v="0"/>
    <s v="Brazil"/>
    <x v="86"/>
    <n v="31.233241631612199"/>
  </r>
  <r>
    <s v="INCREMENTAL"/>
    <s v="Media"/>
    <m/>
    <m/>
    <m/>
    <m/>
    <x v="2"/>
    <x v="1"/>
    <s v="Brazil"/>
    <x v="86"/>
    <n v="0"/>
  </r>
  <r>
    <s v="INCREMENTAL"/>
    <s v="Media"/>
    <m/>
    <m/>
    <m/>
    <m/>
    <x v="2"/>
    <x v="2"/>
    <s v="Brazil"/>
    <x v="86"/>
    <n v="0"/>
  </r>
  <r>
    <s v="INCREMENTAL"/>
    <s v="Media"/>
    <m/>
    <m/>
    <m/>
    <m/>
    <x v="2"/>
    <x v="3"/>
    <s v="Brazil"/>
    <x v="86"/>
    <n v="0"/>
  </r>
  <r>
    <s v="BASE"/>
    <s v="BaseLine"/>
    <m/>
    <m/>
    <m/>
    <m/>
    <x v="3"/>
    <x v="0"/>
    <s v="Brazil"/>
    <x v="86"/>
    <n v="0"/>
  </r>
  <r>
    <s v="BASE"/>
    <s v="BaseLine"/>
    <m/>
    <m/>
    <m/>
    <m/>
    <x v="3"/>
    <x v="1"/>
    <s v="Brazil"/>
    <x v="86"/>
    <n v="0"/>
  </r>
  <r>
    <s v="BASE"/>
    <s v="BaseLine"/>
    <m/>
    <m/>
    <m/>
    <m/>
    <x v="3"/>
    <x v="2"/>
    <s v="Brazil"/>
    <x v="86"/>
    <n v="0"/>
  </r>
  <r>
    <s v="BASE"/>
    <s v="BaseLine"/>
    <m/>
    <m/>
    <m/>
    <m/>
    <x v="3"/>
    <x v="3"/>
    <s v="Brazil"/>
    <x v="86"/>
    <n v="0"/>
  </r>
  <r>
    <s v="BASE"/>
    <s v="BaseLine"/>
    <m/>
    <m/>
    <m/>
    <m/>
    <x v="4"/>
    <x v="0"/>
    <s v="Brazil"/>
    <x v="86"/>
    <n v="0"/>
  </r>
  <r>
    <s v="BASE"/>
    <s v="BaseLine"/>
    <m/>
    <m/>
    <m/>
    <m/>
    <x v="4"/>
    <x v="1"/>
    <s v="Brazil"/>
    <x v="86"/>
    <n v="0"/>
  </r>
  <r>
    <s v="BASE"/>
    <s v="BaseLine"/>
    <m/>
    <m/>
    <m/>
    <m/>
    <x v="4"/>
    <x v="2"/>
    <s v="Brazil"/>
    <x v="86"/>
    <n v="0"/>
  </r>
  <r>
    <s v="BASE"/>
    <s v="BaseLine"/>
    <m/>
    <m/>
    <m/>
    <m/>
    <x v="4"/>
    <x v="3"/>
    <s v="Brazil"/>
    <x v="86"/>
    <n v="0"/>
  </r>
  <r>
    <s v="BASE"/>
    <s v="BaseLine"/>
    <m/>
    <m/>
    <m/>
    <m/>
    <x v="5"/>
    <x v="0"/>
    <s v="Brazil"/>
    <x v="86"/>
    <n v="0"/>
  </r>
  <r>
    <s v="BASE"/>
    <s v="BaseLine"/>
    <m/>
    <m/>
    <m/>
    <m/>
    <x v="5"/>
    <x v="1"/>
    <s v="Brazil"/>
    <x v="86"/>
    <n v="0"/>
  </r>
  <r>
    <s v="BASE"/>
    <s v="BaseLine"/>
    <m/>
    <m/>
    <m/>
    <m/>
    <x v="5"/>
    <x v="2"/>
    <s v="Brazil"/>
    <x v="86"/>
    <n v="0"/>
  </r>
  <r>
    <s v="BASE"/>
    <s v="BaseLine"/>
    <m/>
    <m/>
    <m/>
    <m/>
    <x v="5"/>
    <x v="3"/>
    <s v="Brazil"/>
    <x v="86"/>
    <n v="0"/>
  </r>
  <r>
    <s v="BASE"/>
    <s v="BaseLine"/>
    <m/>
    <m/>
    <m/>
    <m/>
    <x v="6"/>
    <x v="0"/>
    <s v="Brazil"/>
    <x v="86"/>
    <n v="0"/>
  </r>
  <r>
    <s v="BASE"/>
    <s v="BaseLine"/>
    <m/>
    <m/>
    <m/>
    <m/>
    <x v="6"/>
    <x v="1"/>
    <s v="Brazil"/>
    <x v="86"/>
    <n v="0"/>
  </r>
  <r>
    <s v="BASE"/>
    <s v="BaseLine"/>
    <m/>
    <m/>
    <m/>
    <m/>
    <x v="6"/>
    <x v="2"/>
    <s v="Brazil"/>
    <x v="86"/>
    <n v="0"/>
  </r>
  <r>
    <s v="BASE"/>
    <s v="BaseLine"/>
    <m/>
    <m/>
    <m/>
    <m/>
    <x v="6"/>
    <x v="3"/>
    <s v="Brazil"/>
    <x v="86"/>
    <n v="0"/>
  </r>
  <r>
    <s v="BASE"/>
    <s v="BaseLine"/>
    <m/>
    <m/>
    <m/>
    <m/>
    <x v="7"/>
    <x v="0"/>
    <s v="Brazil"/>
    <x v="86"/>
    <n v="0"/>
  </r>
  <r>
    <s v="BASE"/>
    <s v="BaseLine"/>
    <m/>
    <m/>
    <m/>
    <m/>
    <x v="7"/>
    <x v="1"/>
    <s v="Brazil"/>
    <x v="86"/>
    <n v="0"/>
  </r>
  <r>
    <s v="BASE"/>
    <s v="BaseLine"/>
    <m/>
    <m/>
    <m/>
    <m/>
    <x v="7"/>
    <x v="2"/>
    <s v="Brazil"/>
    <x v="86"/>
    <n v="0"/>
  </r>
  <r>
    <s v="BASE"/>
    <s v="BaseLine"/>
    <m/>
    <m/>
    <m/>
    <m/>
    <x v="7"/>
    <x v="3"/>
    <s v="Brazil"/>
    <x v="86"/>
    <n v="0"/>
  </r>
  <r>
    <s v="BASE"/>
    <s v="BaseLine"/>
    <m/>
    <m/>
    <m/>
    <m/>
    <x v="8"/>
    <x v="0"/>
    <s v="Brazil"/>
    <x v="86"/>
    <n v="2160.77529561042"/>
  </r>
  <r>
    <s v="BASE"/>
    <s v="BaseLine"/>
    <m/>
    <m/>
    <m/>
    <m/>
    <x v="8"/>
    <x v="1"/>
    <s v="Brazil"/>
    <x v="86"/>
    <n v="0"/>
  </r>
  <r>
    <s v="BASE"/>
    <s v="BaseLine"/>
    <m/>
    <m/>
    <m/>
    <m/>
    <x v="8"/>
    <x v="2"/>
    <s v="Brazil"/>
    <x v="86"/>
    <n v="0"/>
  </r>
  <r>
    <s v="BASE"/>
    <s v="BaseLine"/>
    <m/>
    <m/>
    <m/>
    <m/>
    <x v="8"/>
    <x v="3"/>
    <s v="Brazil"/>
    <x v="86"/>
    <n v="0"/>
  </r>
  <r>
    <s v="INCREMENTAL"/>
    <s v="Media"/>
    <m/>
    <m/>
    <m/>
    <m/>
    <x v="9"/>
    <x v="0"/>
    <s v="Brazil"/>
    <x v="86"/>
    <n v="36.188387471886898"/>
  </r>
  <r>
    <s v="INCREMENTAL"/>
    <s v="Media"/>
    <m/>
    <m/>
    <m/>
    <m/>
    <x v="9"/>
    <x v="1"/>
    <s v="Brazil"/>
    <x v="86"/>
    <n v="0"/>
  </r>
  <r>
    <s v="INCREMENTAL"/>
    <s v="Media"/>
    <m/>
    <m/>
    <m/>
    <m/>
    <x v="9"/>
    <x v="2"/>
    <s v="Brazil"/>
    <x v="86"/>
    <n v="0"/>
  </r>
  <r>
    <s v="INCREMENTAL"/>
    <s v="Media"/>
    <m/>
    <m/>
    <m/>
    <m/>
    <x v="9"/>
    <x v="3"/>
    <s v="Brazil"/>
    <x v="86"/>
    <n v="0"/>
  </r>
  <r>
    <s v="BASE"/>
    <s v="Price"/>
    <m/>
    <m/>
    <m/>
    <m/>
    <x v="10"/>
    <x v="0"/>
    <s v="Brazil"/>
    <x v="86"/>
    <n v="0"/>
  </r>
  <r>
    <s v="BASE"/>
    <s v="Price"/>
    <m/>
    <m/>
    <m/>
    <m/>
    <x v="10"/>
    <x v="1"/>
    <s v="Brazil"/>
    <x v="86"/>
    <n v="0"/>
  </r>
  <r>
    <s v="BASE"/>
    <s v="Price"/>
    <m/>
    <m/>
    <m/>
    <m/>
    <x v="10"/>
    <x v="2"/>
    <s v="Brazil"/>
    <x v="86"/>
    <n v="0"/>
  </r>
  <r>
    <s v="BASE"/>
    <s v="Price"/>
    <m/>
    <m/>
    <m/>
    <m/>
    <x v="10"/>
    <x v="3"/>
    <s v="Brazil"/>
    <x v="86"/>
    <n v="0"/>
  </r>
  <r>
    <s v="BASE"/>
    <s v="Price"/>
    <m/>
    <m/>
    <m/>
    <m/>
    <x v="11"/>
    <x v="0"/>
    <s v="Brazil"/>
    <x v="86"/>
    <n v="-1095.6264493195399"/>
  </r>
  <r>
    <s v="BASE"/>
    <s v="Price"/>
    <m/>
    <m/>
    <m/>
    <m/>
    <x v="11"/>
    <x v="1"/>
    <s v="Brazil"/>
    <x v="86"/>
    <n v="0"/>
  </r>
  <r>
    <s v="BASE"/>
    <s v="Price"/>
    <m/>
    <m/>
    <m/>
    <m/>
    <x v="11"/>
    <x v="2"/>
    <s v="Brazil"/>
    <x v="86"/>
    <n v="0"/>
  </r>
  <r>
    <s v="BASE"/>
    <s v="Price"/>
    <m/>
    <m/>
    <m/>
    <m/>
    <x v="11"/>
    <x v="3"/>
    <s v="Brazil"/>
    <x v="86"/>
    <n v="-1238.6921864145099"/>
  </r>
  <r>
    <s v="BASE"/>
    <s v="BaseLine"/>
    <m/>
    <m/>
    <m/>
    <m/>
    <x v="12"/>
    <x v="0"/>
    <s v="Brazil"/>
    <x v="86"/>
    <n v="415.722243703213"/>
  </r>
  <r>
    <s v="BASE"/>
    <s v="BaseLine"/>
    <m/>
    <m/>
    <m/>
    <m/>
    <x v="12"/>
    <x v="1"/>
    <s v="Brazil"/>
    <x v="86"/>
    <n v="749.44652786518202"/>
  </r>
  <r>
    <s v="BASE"/>
    <s v="BaseLine"/>
    <m/>
    <m/>
    <m/>
    <m/>
    <x v="12"/>
    <x v="2"/>
    <s v="Brazil"/>
    <x v="86"/>
    <n v="918.78331501612695"/>
  </r>
  <r>
    <s v="BASE"/>
    <s v="BaseLine"/>
    <m/>
    <m/>
    <m/>
    <m/>
    <x v="12"/>
    <x v="3"/>
    <s v="Brazil"/>
    <x v="86"/>
    <n v="24.334980434030498"/>
  </r>
  <r>
    <s v="INCREMENTAL"/>
    <s v="Media"/>
    <m/>
    <m/>
    <m/>
    <m/>
    <x v="13"/>
    <x v="0"/>
    <s v="Brazil"/>
    <x v="86"/>
    <n v="0"/>
  </r>
  <r>
    <s v="INCREMENTAL"/>
    <s v="Media"/>
    <m/>
    <m/>
    <m/>
    <m/>
    <x v="13"/>
    <x v="1"/>
    <s v="Brazil"/>
    <x v="86"/>
    <n v="0"/>
  </r>
  <r>
    <s v="INCREMENTAL"/>
    <s v="Media"/>
    <m/>
    <m/>
    <m/>
    <m/>
    <x v="13"/>
    <x v="2"/>
    <s v="Brazil"/>
    <x v="86"/>
    <n v="0"/>
  </r>
  <r>
    <s v="INCREMENTAL"/>
    <s v="Media"/>
    <m/>
    <m/>
    <m/>
    <m/>
    <x v="13"/>
    <x v="3"/>
    <s v="Brazil"/>
    <x v="86"/>
    <n v="0"/>
  </r>
  <r>
    <s v="INCREMENTAL"/>
    <s v="Media"/>
    <m/>
    <m/>
    <m/>
    <m/>
    <x v="14"/>
    <x v="0"/>
    <s v="Brazil"/>
    <x v="86"/>
    <n v="408.86907459901403"/>
  </r>
  <r>
    <s v="INCREMENTAL"/>
    <s v="Media"/>
    <m/>
    <m/>
    <m/>
    <m/>
    <x v="14"/>
    <x v="1"/>
    <s v="Brazil"/>
    <x v="86"/>
    <n v="509.00894481515297"/>
  </r>
  <r>
    <s v="INCREMENTAL"/>
    <s v="Media"/>
    <m/>
    <m/>
    <m/>
    <m/>
    <x v="14"/>
    <x v="2"/>
    <s v="Brazil"/>
    <x v="86"/>
    <n v="421.17272406620202"/>
  </r>
  <r>
    <s v="INCREMENTAL"/>
    <s v="Media"/>
    <m/>
    <m/>
    <m/>
    <m/>
    <x v="14"/>
    <x v="3"/>
    <s v="Brazil"/>
    <x v="86"/>
    <n v="302.58576616464001"/>
  </r>
  <r>
    <s v="INCREMENTAL"/>
    <s v="Media"/>
    <m/>
    <m/>
    <m/>
    <m/>
    <x v="15"/>
    <x v="0"/>
    <s v="Brazil"/>
    <x v="86"/>
    <n v="0"/>
  </r>
  <r>
    <s v="INCREMENTAL"/>
    <s v="Media"/>
    <m/>
    <m/>
    <m/>
    <m/>
    <x v="15"/>
    <x v="1"/>
    <s v="Brazil"/>
    <x v="86"/>
    <n v="0"/>
  </r>
  <r>
    <s v="INCREMENTAL"/>
    <s v="Media"/>
    <m/>
    <m/>
    <m/>
    <m/>
    <x v="15"/>
    <x v="2"/>
    <s v="Brazil"/>
    <x v="86"/>
    <n v="0"/>
  </r>
  <r>
    <s v="INCREMENTAL"/>
    <s v="Media"/>
    <m/>
    <m/>
    <m/>
    <m/>
    <x v="15"/>
    <x v="3"/>
    <s v="Brazil"/>
    <x v="86"/>
    <n v="0"/>
  </r>
  <r>
    <s v="INCREMENTAL"/>
    <s v="Media"/>
    <m/>
    <m/>
    <m/>
    <m/>
    <x v="16"/>
    <x v="0"/>
    <s v="Brazil"/>
    <x v="86"/>
    <n v="24.726961603695798"/>
  </r>
  <r>
    <s v="INCREMENTAL"/>
    <s v="Media"/>
    <m/>
    <m/>
    <m/>
    <m/>
    <x v="16"/>
    <x v="1"/>
    <s v="Brazil"/>
    <x v="86"/>
    <n v="19.401153683446498"/>
  </r>
  <r>
    <s v="INCREMENTAL"/>
    <s v="Media"/>
    <m/>
    <m/>
    <m/>
    <m/>
    <x v="16"/>
    <x v="2"/>
    <s v="Brazil"/>
    <x v="86"/>
    <n v="18.100825682611099"/>
  </r>
  <r>
    <s v="INCREMENTAL"/>
    <s v="Media"/>
    <m/>
    <m/>
    <m/>
    <m/>
    <x v="16"/>
    <x v="3"/>
    <s v="Brazil"/>
    <x v="86"/>
    <n v="16.821921791473901"/>
  </r>
  <r>
    <s v="INCREMENTAL"/>
    <s v="Media"/>
    <m/>
    <m/>
    <m/>
    <m/>
    <x v="17"/>
    <x v="0"/>
    <s v="Brazil"/>
    <x v="86"/>
    <n v="0"/>
  </r>
  <r>
    <s v="INCREMENTAL"/>
    <s v="Media"/>
    <m/>
    <m/>
    <m/>
    <m/>
    <x v="17"/>
    <x v="1"/>
    <s v="Brazil"/>
    <x v="86"/>
    <n v="0"/>
  </r>
  <r>
    <s v="INCREMENTAL"/>
    <s v="Media"/>
    <m/>
    <m/>
    <m/>
    <m/>
    <x v="17"/>
    <x v="2"/>
    <s v="Brazil"/>
    <x v="86"/>
    <n v="0"/>
  </r>
  <r>
    <s v="INCREMENTAL"/>
    <s v="Media"/>
    <m/>
    <m/>
    <m/>
    <m/>
    <x v="17"/>
    <x v="3"/>
    <s v="Brazil"/>
    <x v="86"/>
    <n v="0"/>
  </r>
  <r>
    <s v="INCREMENTAL"/>
    <s v="Media"/>
    <m/>
    <m/>
    <m/>
    <m/>
    <x v="18"/>
    <x v="0"/>
    <s v="Brazil"/>
    <x v="86"/>
    <n v="2305.9546484102698"/>
  </r>
  <r>
    <s v="INCREMENTAL"/>
    <s v="Media"/>
    <m/>
    <m/>
    <m/>
    <m/>
    <x v="18"/>
    <x v="1"/>
    <s v="Brazil"/>
    <x v="86"/>
    <n v="1073.7468096208599"/>
  </r>
  <r>
    <s v="INCREMENTAL"/>
    <s v="Media"/>
    <m/>
    <m/>
    <m/>
    <m/>
    <x v="18"/>
    <x v="2"/>
    <s v="Brazil"/>
    <x v="86"/>
    <n v="820.45486439655394"/>
  </r>
  <r>
    <s v="INCREMENTAL"/>
    <s v="Media"/>
    <m/>
    <m/>
    <m/>
    <m/>
    <x v="18"/>
    <x v="3"/>
    <s v="Brazil"/>
    <x v="86"/>
    <n v="1251.7842062781101"/>
  </r>
  <r>
    <s v="INCREMENTAL"/>
    <s v="Media"/>
    <m/>
    <m/>
    <m/>
    <m/>
    <x v="19"/>
    <x v="0"/>
    <s v="Brazil"/>
    <x v="86"/>
    <n v="0"/>
  </r>
  <r>
    <s v="INCREMENTAL"/>
    <s v="Media"/>
    <m/>
    <m/>
    <m/>
    <m/>
    <x v="19"/>
    <x v="1"/>
    <s v="Brazil"/>
    <x v="86"/>
    <n v="0"/>
  </r>
  <r>
    <s v="INCREMENTAL"/>
    <s v="Media"/>
    <m/>
    <m/>
    <m/>
    <m/>
    <x v="19"/>
    <x v="2"/>
    <s v="Brazil"/>
    <x v="86"/>
    <n v="0"/>
  </r>
  <r>
    <s v="INCREMENTAL"/>
    <s v="Media"/>
    <m/>
    <m/>
    <m/>
    <m/>
    <x v="19"/>
    <x v="3"/>
    <s v="Brazil"/>
    <x v="86"/>
    <n v="0"/>
  </r>
  <r>
    <s v="INCREMENTAL"/>
    <s v="Media"/>
    <m/>
    <m/>
    <m/>
    <m/>
    <x v="20"/>
    <x v="0"/>
    <s v="Brazil"/>
    <x v="86"/>
    <n v="70.014786878468996"/>
  </r>
  <r>
    <s v="INCREMENTAL"/>
    <s v="Media"/>
    <m/>
    <m/>
    <m/>
    <m/>
    <x v="20"/>
    <x v="1"/>
    <s v="Brazil"/>
    <x v="86"/>
    <n v="79.866342373059297"/>
  </r>
  <r>
    <s v="INCREMENTAL"/>
    <s v="Media"/>
    <m/>
    <m/>
    <m/>
    <m/>
    <x v="20"/>
    <x v="2"/>
    <s v="Brazil"/>
    <x v="86"/>
    <n v="74.820432318889601"/>
  </r>
  <r>
    <s v="INCREMENTAL"/>
    <s v="Media"/>
    <m/>
    <m/>
    <m/>
    <m/>
    <x v="20"/>
    <x v="3"/>
    <s v="Brazil"/>
    <x v="86"/>
    <n v="73.696775540490506"/>
  </r>
  <r>
    <s v="INCREMENTAL"/>
    <s v="Media"/>
    <m/>
    <m/>
    <m/>
    <m/>
    <x v="21"/>
    <x v="0"/>
    <s v="Brazil"/>
    <x v="86"/>
    <n v="0"/>
  </r>
  <r>
    <s v="INCREMENTAL"/>
    <s v="Media"/>
    <m/>
    <m/>
    <m/>
    <m/>
    <x v="21"/>
    <x v="1"/>
    <s v="Brazil"/>
    <x v="86"/>
    <n v="0"/>
  </r>
  <r>
    <s v="INCREMENTAL"/>
    <s v="Media"/>
    <m/>
    <m/>
    <m/>
    <m/>
    <x v="21"/>
    <x v="2"/>
    <s v="Brazil"/>
    <x v="86"/>
    <n v="0"/>
  </r>
  <r>
    <s v="INCREMENTAL"/>
    <s v="Media"/>
    <m/>
    <m/>
    <m/>
    <m/>
    <x v="21"/>
    <x v="3"/>
    <s v="Brazil"/>
    <x v="86"/>
    <n v="0"/>
  </r>
  <r>
    <s v="INCREMENTAL"/>
    <s v="Media"/>
    <m/>
    <m/>
    <m/>
    <m/>
    <x v="22"/>
    <x v="0"/>
    <s v="Brazil"/>
    <x v="86"/>
    <n v="1504.4558244146799"/>
  </r>
  <r>
    <s v="INCREMENTAL"/>
    <s v="Media"/>
    <m/>
    <m/>
    <m/>
    <m/>
    <x v="22"/>
    <x v="1"/>
    <s v="Brazil"/>
    <x v="86"/>
    <n v="570.53204381422302"/>
  </r>
  <r>
    <s v="INCREMENTAL"/>
    <s v="Media"/>
    <m/>
    <m/>
    <m/>
    <m/>
    <x v="22"/>
    <x v="2"/>
    <s v="Brazil"/>
    <x v="86"/>
    <n v="541.76327595983901"/>
  </r>
  <r>
    <s v="INCREMENTAL"/>
    <s v="Media"/>
    <m/>
    <m/>
    <m/>
    <m/>
    <x v="22"/>
    <x v="3"/>
    <s v="Brazil"/>
    <x v="86"/>
    <n v="815.50699379859202"/>
  </r>
  <r>
    <s v="INCREMENTAL"/>
    <s v="Media"/>
    <m/>
    <m/>
    <m/>
    <m/>
    <x v="23"/>
    <x v="0"/>
    <s v="Brazil"/>
    <x v="86"/>
    <n v="0"/>
  </r>
  <r>
    <s v="INCREMENTAL"/>
    <s v="Media"/>
    <m/>
    <m/>
    <m/>
    <m/>
    <x v="23"/>
    <x v="1"/>
    <s v="Brazil"/>
    <x v="86"/>
    <n v="0.16670228762925901"/>
  </r>
  <r>
    <s v="INCREMENTAL"/>
    <s v="Media"/>
    <m/>
    <m/>
    <m/>
    <m/>
    <x v="23"/>
    <x v="2"/>
    <s v="Brazil"/>
    <x v="86"/>
    <n v="0"/>
  </r>
  <r>
    <s v="INCREMENTAL"/>
    <s v="Media"/>
    <m/>
    <m/>
    <m/>
    <m/>
    <x v="23"/>
    <x v="3"/>
    <s v="Brazil"/>
    <x v="86"/>
    <n v="0"/>
  </r>
  <r>
    <s v="INCREMENTAL"/>
    <s v="Media"/>
    <m/>
    <m/>
    <m/>
    <m/>
    <x v="24"/>
    <x v="0"/>
    <s v="Brazil"/>
    <x v="86"/>
    <n v="0"/>
  </r>
  <r>
    <s v="INCREMENTAL"/>
    <s v="Media"/>
    <m/>
    <m/>
    <m/>
    <m/>
    <x v="24"/>
    <x v="1"/>
    <s v="Brazil"/>
    <x v="86"/>
    <n v="3.3331143365265601"/>
  </r>
  <r>
    <s v="INCREMENTAL"/>
    <s v="Media"/>
    <m/>
    <m/>
    <m/>
    <m/>
    <x v="24"/>
    <x v="2"/>
    <s v="Brazil"/>
    <x v="86"/>
    <n v="0"/>
  </r>
  <r>
    <s v="INCREMENTAL"/>
    <s v="Media"/>
    <m/>
    <m/>
    <m/>
    <m/>
    <x v="24"/>
    <x v="3"/>
    <s v="Brazil"/>
    <x v="86"/>
    <n v="0"/>
  </r>
  <r>
    <s v="BASE"/>
    <s v="BaseLine"/>
    <m/>
    <m/>
    <m/>
    <m/>
    <x v="25"/>
    <x v="0"/>
    <s v="Brazil"/>
    <x v="86"/>
    <n v="0"/>
  </r>
  <r>
    <s v="BASE"/>
    <s v="BaseLine"/>
    <m/>
    <m/>
    <m/>
    <m/>
    <x v="25"/>
    <x v="1"/>
    <s v="Brazil"/>
    <x v="86"/>
    <n v="0"/>
  </r>
  <r>
    <s v="BASE"/>
    <s v="BaseLine"/>
    <m/>
    <m/>
    <m/>
    <m/>
    <x v="25"/>
    <x v="2"/>
    <s v="Brazil"/>
    <x v="86"/>
    <n v="0"/>
  </r>
  <r>
    <s v="BASE"/>
    <s v="BaseLine"/>
    <m/>
    <m/>
    <m/>
    <m/>
    <x v="25"/>
    <x v="3"/>
    <s v="Brazil"/>
    <x v="86"/>
    <n v="0"/>
  </r>
  <r>
    <s v="BASE"/>
    <s v="BaseLine"/>
    <m/>
    <m/>
    <m/>
    <m/>
    <x v="26"/>
    <x v="0"/>
    <s v="Brazil"/>
    <x v="86"/>
    <n v="0"/>
  </r>
  <r>
    <s v="BASE"/>
    <s v="BaseLine"/>
    <m/>
    <m/>
    <m/>
    <m/>
    <x v="26"/>
    <x v="1"/>
    <s v="Brazil"/>
    <x v="86"/>
    <n v="3272.7397541649502"/>
  </r>
  <r>
    <s v="BASE"/>
    <s v="BaseLine"/>
    <m/>
    <m/>
    <m/>
    <m/>
    <x v="26"/>
    <x v="2"/>
    <s v="Brazil"/>
    <x v="86"/>
    <n v="0"/>
  </r>
  <r>
    <s v="BASE"/>
    <s v="BaseLine"/>
    <m/>
    <m/>
    <m/>
    <m/>
    <x v="26"/>
    <x v="3"/>
    <s v="Brazil"/>
    <x v="86"/>
    <n v="0"/>
  </r>
  <r>
    <s v="INCREMENTAL"/>
    <s v="Media"/>
    <m/>
    <m/>
    <m/>
    <m/>
    <x v="27"/>
    <x v="0"/>
    <s v="Brazil"/>
    <x v="86"/>
    <n v="0"/>
  </r>
  <r>
    <s v="INCREMENTAL"/>
    <s v="Media"/>
    <m/>
    <m/>
    <m/>
    <m/>
    <x v="27"/>
    <x v="1"/>
    <s v="Brazil"/>
    <x v="86"/>
    <n v="32.0117362179327"/>
  </r>
  <r>
    <s v="INCREMENTAL"/>
    <s v="Media"/>
    <m/>
    <m/>
    <m/>
    <m/>
    <x v="27"/>
    <x v="2"/>
    <s v="Brazil"/>
    <x v="86"/>
    <n v="0"/>
  </r>
  <r>
    <s v="INCREMENTAL"/>
    <s v="Media"/>
    <m/>
    <m/>
    <m/>
    <m/>
    <x v="27"/>
    <x v="3"/>
    <s v="Brazil"/>
    <x v="86"/>
    <n v="0"/>
  </r>
  <r>
    <s v="INCREMENTAL"/>
    <s v="Media"/>
    <m/>
    <m/>
    <m/>
    <m/>
    <x v="28"/>
    <x v="0"/>
    <s v="Brazil"/>
    <x v="86"/>
    <n v="0"/>
  </r>
  <r>
    <s v="INCREMENTAL"/>
    <s v="Media"/>
    <m/>
    <m/>
    <m/>
    <m/>
    <x v="28"/>
    <x v="1"/>
    <s v="Brazil"/>
    <x v="86"/>
    <n v="0.10419503389752099"/>
  </r>
  <r>
    <s v="INCREMENTAL"/>
    <s v="Media"/>
    <m/>
    <m/>
    <m/>
    <m/>
    <x v="28"/>
    <x v="2"/>
    <s v="Brazil"/>
    <x v="86"/>
    <n v="0"/>
  </r>
  <r>
    <s v="INCREMENTAL"/>
    <s v="Media"/>
    <m/>
    <m/>
    <m/>
    <m/>
    <x v="28"/>
    <x v="3"/>
    <s v="Brazil"/>
    <x v="86"/>
    <n v="0"/>
  </r>
  <r>
    <s v="BASE"/>
    <s v="BaseLine"/>
    <m/>
    <m/>
    <m/>
    <m/>
    <x v="29"/>
    <x v="0"/>
    <s v="Brazil"/>
    <x v="86"/>
    <n v="0"/>
  </r>
  <r>
    <s v="BASE"/>
    <s v="BaseLine"/>
    <m/>
    <m/>
    <m/>
    <m/>
    <x v="29"/>
    <x v="1"/>
    <s v="Brazil"/>
    <x v="86"/>
    <n v="1518.76250167687"/>
  </r>
  <r>
    <s v="BASE"/>
    <s v="BaseLine"/>
    <m/>
    <m/>
    <m/>
    <m/>
    <x v="29"/>
    <x v="2"/>
    <s v="Brazil"/>
    <x v="86"/>
    <n v="0"/>
  </r>
  <r>
    <s v="BASE"/>
    <s v="BaseLine"/>
    <m/>
    <m/>
    <m/>
    <m/>
    <x v="29"/>
    <x v="3"/>
    <s v="Brazil"/>
    <x v="86"/>
    <n v="0"/>
  </r>
  <r>
    <s v="BASE"/>
    <s v="BaseLine"/>
    <m/>
    <m/>
    <m/>
    <m/>
    <x v="30"/>
    <x v="0"/>
    <s v="Brazil"/>
    <x v="86"/>
    <n v="0"/>
  </r>
  <r>
    <s v="BASE"/>
    <s v="BaseLine"/>
    <m/>
    <m/>
    <m/>
    <m/>
    <x v="30"/>
    <x v="1"/>
    <s v="Brazil"/>
    <x v="86"/>
    <n v="964.41490153357904"/>
  </r>
  <r>
    <s v="BASE"/>
    <s v="BaseLine"/>
    <m/>
    <m/>
    <m/>
    <m/>
    <x v="30"/>
    <x v="2"/>
    <s v="Brazil"/>
    <x v="86"/>
    <n v="0"/>
  </r>
  <r>
    <s v="BASE"/>
    <s v="BaseLine"/>
    <m/>
    <m/>
    <m/>
    <m/>
    <x v="30"/>
    <x v="3"/>
    <s v="Brazil"/>
    <x v="86"/>
    <n v="0"/>
  </r>
  <r>
    <s v="INCREMENTAL"/>
    <s v="Media"/>
    <m/>
    <m/>
    <m/>
    <m/>
    <x v="31"/>
    <x v="0"/>
    <s v="Brazil"/>
    <x v="86"/>
    <n v="0"/>
  </r>
  <r>
    <s v="INCREMENTAL"/>
    <s v="Media"/>
    <m/>
    <m/>
    <m/>
    <m/>
    <x v="31"/>
    <x v="1"/>
    <s v="Brazil"/>
    <x v="86"/>
    <n v="17.016679597839602"/>
  </r>
  <r>
    <s v="INCREMENTAL"/>
    <s v="Media"/>
    <m/>
    <m/>
    <m/>
    <m/>
    <x v="31"/>
    <x v="2"/>
    <s v="Brazil"/>
    <x v="86"/>
    <n v="0"/>
  </r>
  <r>
    <s v="INCREMENTAL"/>
    <s v="Media"/>
    <m/>
    <m/>
    <m/>
    <m/>
    <x v="31"/>
    <x v="3"/>
    <s v="Brazil"/>
    <x v="86"/>
    <n v="0"/>
  </r>
  <r>
    <m/>
    <m/>
    <m/>
    <m/>
    <m/>
    <m/>
    <x v="32"/>
    <x v="0"/>
    <s v="Brazil"/>
    <x v="86"/>
    <n v="1288.8368238743701"/>
  </r>
  <r>
    <m/>
    <m/>
    <m/>
    <m/>
    <m/>
    <m/>
    <x v="32"/>
    <x v="1"/>
    <s v="Brazil"/>
    <x v="86"/>
    <n v="943.82215052234096"/>
  </r>
  <r>
    <m/>
    <m/>
    <m/>
    <m/>
    <m/>
    <m/>
    <x v="32"/>
    <x v="2"/>
    <s v="Brazil"/>
    <x v="86"/>
    <n v="1761.1350863528301"/>
  </r>
  <r>
    <m/>
    <m/>
    <m/>
    <m/>
    <m/>
    <m/>
    <x v="32"/>
    <x v="3"/>
    <s v="Brazil"/>
    <x v="86"/>
    <n v="932.29799996955103"/>
  </r>
  <r>
    <s v="BASE"/>
    <s v="BaseLine"/>
    <m/>
    <m/>
    <m/>
    <m/>
    <x v="33"/>
    <x v="0"/>
    <s v="Brazil"/>
    <x v="86"/>
    <n v="-65.588405463468206"/>
  </r>
  <r>
    <s v="BASE"/>
    <s v="BaseLine"/>
    <m/>
    <m/>
    <m/>
    <m/>
    <x v="33"/>
    <x v="1"/>
    <s v="Brazil"/>
    <x v="86"/>
    <n v="-178.54005636336299"/>
  </r>
  <r>
    <s v="BASE"/>
    <s v="BaseLine"/>
    <m/>
    <m/>
    <m/>
    <m/>
    <x v="33"/>
    <x v="2"/>
    <s v="Brazil"/>
    <x v="86"/>
    <n v="-89.134645145210001"/>
  </r>
  <r>
    <s v="BASE"/>
    <s v="BaseLine"/>
    <m/>
    <m/>
    <m/>
    <m/>
    <x v="33"/>
    <x v="3"/>
    <s v="Brazil"/>
    <x v="86"/>
    <n v="-55.672430334106203"/>
  </r>
  <r>
    <s v="BASE"/>
    <s v="BaseLine"/>
    <m/>
    <m/>
    <m/>
    <m/>
    <x v="34"/>
    <x v="0"/>
    <s v="Brazil"/>
    <x v="86"/>
    <n v="0"/>
  </r>
  <r>
    <s v="BASE"/>
    <s v="BaseLine"/>
    <m/>
    <m/>
    <m/>
    <m/>
    <x v="34"/>
    <x v="1"/>
    <s v="Brazil"/>
    <x v="86"/>
    <n v="0"/>
  </r>
  <r>
    <s v="BASE"/>
    <s v="BaseLine"/>
    <m/>
    <m/>
    <m/>
    <m/>
    <x v="34"/>
    <x v="2"/>
    <s v="Brazil"/>
    <x v="86"/>
    <n v="0"/>
  </r>
  <r>
    <s v="BASE"/>
    <s v="BaseLine"/>
    <m/>
    <m/>
    <m/>
    <m/>
    <x v="34"/>
    <x v="3"/>
    <s v="Brazil"/>
    <x v="86"/>
    <n v="0"/>
  </r>
  <r>
    <s v="BASE"/>
    <s v="BaseLine"/>
    <s v="NY"/>
    <m/>
    <m/>
    <m/>
    <x v="35"/>
    <x v="0"/>
    <s v="Brazil"/>
    <x v="86"/>
    <n v="0"/>
  </r>
  <r>
    <s v="BASE"/>
    <s v="BaseLine"/>
    <s v="NY"/>
    <m/>
    <m/>
    <m/>
    <x v="35"/>
    <x v="1"/>
    <s v="Brazil"/>
    <x v="86"/>
    <n v="0"/>
  </r>
  <r>
    <s v="BASE"/>
    <s v="BaseLine"/>
    <s v="NY"/>
    <m/>
    <m/>
    <m/>
    <x v="35"/>
    <x v="2"/>
    <s v="Brazil"/>
    <x v="86"/>
    <n v="0"/>
  </r>
  <r>
    <s v="BASE"/>
    <s v="BaseLine"/>
    <s v="NY"/>
    <m/>
    <m/>
    <m/>
    <x v="35"/>
    <x v="3"/>
    <s v="Brazil"/>
    <x v="86"/>
    <n v="0"/>
  </r>
  <r>
    <s v="BASE"/>
    <s v="BaseLine"/>
    <s v="PL_Dummy"/>
    <m/>
    <m/>
    <m/>
    <x v="36"/>
    <x v="0"/>
    <s v="Brazil"/>
    <x v="86"/>
    <n v="0"/>
  </r>
  <r>
    <s v="BASE"/>
    <s v="BaseLine"/>
    <s v="PL_Dummy"/>
    <m/>
    <m/>
    <m/>
    <x v="36"/>
    <x v="1"/>
    <s v="Brazil"/>
    <x v="86"/>
    <n v="0"/>
  </r>
  <r>
    <s v="BASE"/>
    <s v="BaseLine"/>
    <s v="PL_Dummy"/>
    <m/>
    <m/>
    <m/>
    <x v="36"/>
    <x v="2"/>
    <s v="Brazil"/>
    <x v="86"/>
    <n v="0"/>
  </r>
  <r>
    <s v="BASE"/>
    <s v="BaseLine"/>
    <s v="PL_Dummy"/>
    <m/>
    <m/>
    <m/>
    <x v="36"/>
    <x v="3"/>
    <s v="Brazil"/>
    <x v="86"/>
    <n v="0"/>
  </r>
  <r>
    <s v="BASE"/>
    <s v="BaseLine"/>
    <s v="PL_Dummy"/>
    <m/>
    <m/>
    <m/>
    <x v="37"/>
    <x v="0"/>
    <s v="Brazil"/>
    <x v="86"/>
    <n v="0"/>
  </r>
  <r>
    <s v="BASE"/>
    <s v="BaseLine"/>
    <s v="PL_Dummy"/>
    <m/>
    <m/>
    <m/>
    <x v="37"/>
    <x v="1"/>
    <s v="Brazil"/>
    <x v="86"/>
    <n v="0"/>
  </r>
  <r>
    <s v="BASE"/>
    <s v="BaseLine"/>
    <s v="PL_Dummy"/>
    <m/>
    <m/>
    <m/>
    <x v="37"/>
    <x v="2"/>
    <s v="Brazil"/>
    <x v="86"/>
    <n v="0"/>
  </r>
  <r>
    <s v="BASE"/>
    <s v="BaseLine"/>
    <s v="PL_Dummy"/>
    <m/>
    <m/>
    <m/>
    <x v="37"/>
    <x v="3"/>
    <s v="Brazil"/>
    <x v="86"/>
    <n v="0"/>
  </r>
  <r>
    <s v="BASE"/>
    <s v="BaseLine"/>
    <m/>
    <m/>
    <m/>
    <m/>
    <x v="38"/>
    <x v="0"/>
    <s v="Brazil"/>
    <x v="86"/>
    <n v="0"/>
  </r>
  <r>
    <s v="BASE"/>
    <s v="BaseLine"/>
    <m/>
    <m/>
    <m/>
    <m/>
    <x v="38"/>
    <x v="1"/>
    <s v="Brazil"/>
    <x v="86"/>
    <n v="0"/>
  </r>
  <r>
    <s v="BASE"/>
    <s v="BaseLine"/>
    <m/>
    <m/>
    <m/>
    <m/>
    <x v="38"/>
    <x v="2"/>
    <s v="Brazil"/>
    <x v="86"/>
    <n v="0"/>
  </r>
  <r>
    <s v="BASE"/>
    <s v="BaseLine"/>
    <m/>
    <m/>
    <m/>
    <m/>
    <x v="38"/>
    <x v="3"/>
    <s v="Brazil"/>
    <x v="86"/>
    <n v="0"/>
  </r>
  <r>
    <s v="BASE"/>
    <s v="BaseLine"/>
    <m/>
    <m/>
    <m/>
    <m/>
    <x v="39"/>
    <x v="0"/>
    <s v="Brazil"/>
    <x v="86"/>
    <n v="0"/>
  </r>
  <r>
    <s v="BASE"/>
    <s v="BaseLine"/>
    <m/>
    <m/>
    <m/>
    <m/>
    <x v="39"/>
    <x v="1"/>
    <s v="Brazil"/>
    <x v="86"/>
    <n v="0"/>
  </r>
  <r>
    <s v="BASE"/>
    <s v="BaseLine"/>
    <m/>
    <m/>
    <m/>
    <m/>
    <x v="39"/>
    <x v="2"/>
    <s v="Brazil"/>
    <x v="86"/>
    <n v="0"/>
  </r>
  <r>
    <s v="BASE"/>
    <s v="BaseLine"/>
    <m/>
    <m/>
    <m/>
    <m/>
    <x v="39"/>
    <x v="3"/>
    <s v="Brazil"/>
    <x v="86"/>
    <n v="0"/>
  </r>
  <r>
    <s v="BASE"/>
    <s v="BaseLine"/>
    <s v="PL_Dummy"/>
    <m/>
    <m/>
    <m/>
    <x v="40"/>
    <x v="0"/>
    <s v="Brazil"/>
    <x v="86"/>
    <n v="0"/>
  </r>
  <r>
    <s v="BASE"/>
    <s v="BaseLine"/>
    <s v="PL_Dummy"/>
    <m/>
    <m/>
    <m/>
    <x v="40"/>
    <x v="1"/>
    <s v="Brazil"/>
    <x v="86"/>
    <n v="0"/>
  </r>
  <r>
    <s v="BASE"/>
    <s v="BaseLine"/>
    <s v="PL_Dummy"/>
    <m/>
    <m/>
    <m/>
    <x v="40"/>
    <x v="2"/>
    <s v="Brazil"/>
    <x v="86"/>
    <n v="0"/>
  </r>
  <r>
    <s v="BASE"/>
    <s v="BaseLine"/>
    <s v="PL_Dummy"/>
    <m/>
    <m/>
    <m/>
    <x v="40"/>
    <x v="3"/>
    <s v="Brazil"/>
    <x v="86"/>
    <n v="0"/>
  </r>
  <r>
    <s v="BASE"/>
    <s v="BaseLine"/>
    <m/>
    <m/>
    <m/>
    <m/>
    <x v="41"/>
    <x v="0"/>
    <s v="Brazil"/>
    <x v="86"/>
    <n v="0"/>
  </r>
  <r>
    <s v="BASE"/>
    <s v="BaseLine"/>
    <m/>
    <m/>
    <m/>
    <m/>
    <x v="41"/>
    <x v="1"/>
    <s v="Brazil"/>
    <x v="86"/>
    <n v="0"/>
  </r>
  <r>
    <s v="BASE"/>
    <s v="BaseLine"/>
    <m/>
    <m/>
    <m/>
    <m/>
    <x v="41"/>
    <x v="2"/>
    <s v="Brazil"/>
    <x v="86"/>
    <n v="3841.1171918535301"/>
  </r>
  <r>
    <s v="BASE"/>
    <s v="BaseLine"/>
    <m/>
    <m/>
    <m/>
    <m/>
    <x v="41"/>
    <x v="3"/>
    <s v="Brazil"/>
    <x v="86"/>
    <n v="0"/>
  </r>
  <r>
    <s v="BASE"/>
    <s v="BaseLine"/>
    <m/>
    <m/>
    <m/>
    <m/>
    <x v="42"/>
    <x v="0"/>
    <s v="Brazil"/>
    <x v="86"/>
    <n v="0"/>
  </r>
  <r>
    <s v="BASE"/>
    <s v="BaseLine"/>
    <m/>
    <m/>
    <m/>
    <m/>
    <x v="42"/>
    <x v="1"/>
    <s v="Brazil"/>
    <x v="86"/>
    <n v="0"/>
  </r>
  <r>
    <s v="BASE"/>
    <s v="BaseLine"/>
    <m/>
    <m/>
    <m/>
    <m/>
    <x v="42"/>
    <x v="2"/>
    <s v="Brazil"/>
    <x v="86"/>
    <n v="0"/>
  </r>
  <r>
    <s v="BASE"/>
    <s v="BaseLine"/>
    <m/>
    <m/>
    <m/>
    <m/>
    <x v="42"/>
    <x v="3"/>
    <s v="Brazil"/>
    <x v="86"/>
    <n v="0"/>
  </r>
  <r>
    <s v="BASE"/>
    <s v="BaseLine"/>
    <m/>
    <m/>
    <m/>
    <m/>
    <x v="43"/>
    <x v="0"/>
    <s v="Brazil"/>
    <x v="86"/>
    <n v="0"/>
  </r>
  <r>
    <s v="BASE"/>
    <s v="BaseLine"/>
    <m/>
    <m/>
    <m/>
    <m/>
    <x v="43"/>
    <x v="1"/>
    <s v="Brazil"/>
    <x v="86"/>
    <n v="0"/>
  </r>
  <r>
    <s v="BASE"/>
    <s v="BaseLine"/>
    <m/>
    <m/>
    <m/>
    <m/>
    <x v="43"/>
    <x v="2"/>
    <s v="Brazil"/>
    <x v="86"/>
    <n v="4379.7973867318897"/>
  </r>
  <r>
    <s v="BASE"/>
    <s v="BaseLine"/>
    <m/>
    <m/>
    <m/>
    <m/>
    <x v="43"/>
    <x v="3"/>
    <s v="Brazil"/>
    <x v="86"/>
    <n v="0"/>
  </r>
  <r>
    <s v="INCREMENTAL"/>
    <s v="Media"/>
    <m/>
    <m/>
    <m/>
    <m/>
    <x v="44"/>
    <x v="0"/>
    <s v="Brazil"/>
    <x v="86"/>
    <n v="0"/>
  </r>
  <r>
    <s v="INCREMENTAL"/>
    <s v="Media"/>
    <m/>
    <m/>
    <m/>
    <m/>
    <x v="44"/>
    <x v="1"/>
    <s v="Brazil"/>
    <x v="86"/>
    <n v="0"/>
  </r>
  <r>
    <s v="INCREMENTAL"/>
    <s v="Media"/>
    <m/>
    <m/>
    <m/>
    <m/>
    <x v="44"/>
    <x v="2"/>
    <s v="Brazil"/>
    <x v="86"/>
    <n v="71.911990884469802"/>
  </r>
  <r>
    <s v="INCREMENTAL"/>
    <s v="Media"/>
    <m/>
    <m/>
    <m/>
    <m/>
    <x v="44"/>
    <x v="3"/>
    <s v="Brazil"/>
    <x v="86"/>
    <n v="0"/>
  </r>
  <r>
    <s v="INCREMENTAL"/>
    <s v="Media"/>
    <m/>
    <m/>
    <m/>
    <m/>
    <x v="45"/>
    <x v="0"/>
    <s v="Brazil"/>
    <x v="86"/>
    <n v="0"/>
  </r>
  <r>
    <s v="INCREMENTAL"/>
    <s v="Media"/>
    <m/>
    <m/>
    <m/>
    <m/>
    <x v="45"/>
    <x v="1"/>
    <s v="Brazil"/>
    <x v="86"/>
    <n v="0"/>
  </r>
  <r>
    <s v="INCREMENTAL"/>
    <s v="Media"/>
    <m/>
    <m/>
    <m/>
    <m/>
    <x v="45"/>
    <x v="2"/>
    <s v="Brazil"/>
    <x v="86"/>
    <n v="8.9485096356912694E-2"/>
  </r>
  <r>
    <s v="INCREMENTAL"/>
    <s v="Media"/>
    <m/>
    <m/>
    <m/>
    <m/>
    <x v="45"/>
    <x v="3"/>
    <s v="Brazil"/>
    <x v="86"/>
    <n v="0"/>
  </r>
  <r>
    <s v="BASE"/>
    <s v="BaseLine"/>
    <m/>
    <m/>
    <m/>
    <m/>
    <x v="46"/>
    <x v="0"/>
    <s v="Brazil"/>
    <x v="86"/>
    <n v="0"/>
  </r>
  <r>
    <s v="BASE"/>
    <s v="BaseLine"/>
    <m/>
    <m/>
    <m/>
    <m/>
    <x v="46"/>
    <x v="1"/>
    <s v="Brazil"/>
    <x v="86"/>
    <n v="0"/>
  </r>
  <r>
    <s v="BASE"/>
    <s v="BaseLine"/>
    <m/>
    <m/>
    <m/>
    <m/>
    <x v="46"/>
    <x v="2"/>
    <s v="Brazil"/>
    <x v="86"/>
    <n v="0"/>
  </r>
  <r>
    <s v="BASE"/>
    <s v="BaseLine"/>
    <m/>
    <m/>
    <m/>
    <m/>
    <x v="46"/>
    <x v="3"/>
    <s v="Brazil"/>
    <x v="86"/>
    <n v="0"/>
  </r>
  <r>
    <s v="INCREMENTAL"/>
    <s v="Media"/>
    <m/>
    <m/>
    <m/>
    <m/>
    <x v="47"/>
    <x v="0"/>
    <s v="Brazil"/>
    <x v="86"/>
    <n v="0"/>
  </r>
  <r>
    <s v="INCREMENTAL"/>
    <s v="Media"/>
    <m/>
    <m/>
    <m/>
    <m/>
    <x v="47"/>
    <x v="1"/>
    <s v="Brazil"/>
    <x v="86"/>
    <n v="0"/>
  </r>
  <r>
    <s v="INCREMENTAL"/>
    <s v="Media"/>
    <m/>
    <m/>
    <m/>
    <m/>
    <x v="47"/>
    <x v="2"/>
    <s v="Brazil"/>
    <x v="86"/>
    <n v="0"/>
  </r>
  <r>
    <s v="INCREMENTAL"/>
    <s v="Media"/>
    <m/>
    <m/>
    <m/>
    <m/>
    <x v="47"/>
    <x v="3"/>
    <s v="Brazil"/>
    <x v="86"/>
    <n v="5.4486079030728698"/>
  </r>
  <r>
    <s v="INCREMENTAL"/>
    <s v="Media"/>
    <m/>
    <m/>
    <m/>
    <m/>
    <x v="48"/>
    <x v="0"/>
    <s v="Brazil"/>
    <x v="86"/>
    <n v="0"/>
  </r>
  <r>
    <s v="INCREMENTAL"/>
    <s v="Media"/>
    <m/>
    <m/>
    <m/>
    <m/>
    <x v="48"/>
    <x v="1"/>
    <s v="Brazil"/>
    <x v="86"/>
    <n v="0"/>
  </r>
  <r>
    <s v="INCREMENTAL"/>
    <s v="Media"/>
    <m/>
    <m/>
    <m/>
    <m/>
    <x v="48"/>
    <x v="2"/>
    <s v="Brazil"/>
    <x v="86"/>
    <n v="0"/>
  </r>
  <r>
    <s v="INCREMENTAL"/>
    <s v="Media"/>
    <m/>
    <m/>
    <m/>
    <m/>
    <x v="48"/>
    <x v="3"/>
    <s v="Brazil"/>
    <x v="86"/>
    <n v="0.43477121100399901"/>
  </r>
  <r>
    <s v="INCREMENTAL"/>
    <s v="Media"/>
    <m/>
    <m/>
    <m/>
    <m/>
    <x v="49"/>
    <x v="0"/>
    <s v="Brazil"/>
    <x v="86"/>
    <n v="0"/>
  </r>
  <r>
    <s v="INCREMENTAL"/>
    <s v="Media"/>
    <m/>
    <m/>
    <m/>
    <m/>
    <x v="49"/>
    <x v="1"/>
    <s v="Brazil"/>
    <x v="86"/>
    <n v="0"/>
  </r>
  <r>
    <s v="INCREMENTAL"/>
    <s v="Media"/>
    <m/>
    <m/>
    <m/>
    <m/>
    <x v="49"/>
    <x v="2"/>
    <s v="Brazil"/>
    <x v="86"/>
    <n v="0"/>
  </r>
  <r>
    <s v="INCREMENTAL"/>
    <s v="Media"/>
    <m/>
    <m/>
    <m/>
    <m/>
    <x v="49"/>
    <x v="3"/>
    <s v="Brazil"/>
    <x v="86"/>
    <n v="15.6604048574392"/>
  </r>
  <r>
    <s v="BASE"/>
    <s v="BaseLine"/>
    <m/>
    <m/>
    <m/>
    <m/>
    <x v="50"/>
    <x v="0"/>
    <s v="Brazil"/>
    <x v="86"/>
    <n v="0"/>
  </r>
  <r>
    <s v="BASE"/>
    <s v="BaseLine"/>
    <m/>
    <m/>
    <m/>
    <m/>
    <x v="50"/>
    <x v="1"/>
    <s v="Brazil"/>
    <x v="86"/>
    <n v="0"/>
  </r>
  <r>
    <s v="BASE"/>
    <s v="BaseLine"/>
    <m/>
    <m/>
    <m/>
    <m/>
    <x v="50"/>
    <x v="2"/>
    <s v="Brazil"/>
    <x v="86"/>
    <n v="0"/>
  </r>
  <r>
    <s v="BASE"/>
    <s v="BaseLine"/>
    <m/>
    <m/>
    <m/>
    <m/>
    <x v="50"/>
    <x v="3"/>
    <s v="Brazil"/>
    <x v="86"/>
    <n v="568.53618171053597"/>
  </r>
  <r>
    <s v="BASE"/>
    <s v="BaseLine"/>
    <m/>
    <m/>
    <m/>
    <m/>
    <x v="51"/>
    <x v="0"/>
    <s v="Brazil"/>
    <x v="86"/>
    <n v="0"/>
  </r>
  <r>
    <s v="BASE"/>
    <s v="BaseLine"/>
    <m/>
    <m/>
    <m/>
    <m/>
    <x v="51"/>
    <x v="1"/>
    <s v="Brazil"/>
    <x v="86"/>
    <n v="0"/>
  </r>
  <r>
    <s v="BASE"/>
    <s v="BaseLine"/>
    <m/>
    <m/>
    <m/>
    <m/>
    <x v="51"/>
    <x v="2"/>
    <s v="Brazil"/>
    <x v="86"/>
    <n v="0"/>
  </r>
  <r>
    <s v="BASE"/>
    <s v="BaseLine"/>
    <m/>
    <m/>
    <m/>
    <m/>
    <x v="51"/>
    <x v="3"/>
    <s v="Brazil"/>
    <x v="86"/>
    <n v="11214.9517009224"/>
  </r>
  <r>
    <s v="INCREMENTAL"/>
    <s v="Media"/>
    <m/>
    <m/>
    <m/>
    <m/>
    <x v="52"/>
    <x v="0"/>
    <s v="Brazil"/>
    <x v="86"/>
    <n v="0"/>
  </r>
  <r>
    <s v="INCREMENTAL"/>
    <s v="Media"/>
    <m/>
    <m/>
    <m/>
    <m/>
    <x v="52"/>
    <x v="1"/>
    <s v="Brazil"/>
    <x v="86"/>
    <n v="0"/>
  </r>
  <r>
    <s v="INCREMENTAL"/>
    <s v="Media"/>
    <m/>
    <m/>
    <m/>
    <m/>
    <x v="52"/>
    <x v="2"/>
    <s v="Brazil"/>
    <x v="86"/>
    <n v="0"/>
  </r>
  <r>
    <s v="INCREMENTAL"/>
    <s v="Media"/>
    <m/>
    <m/>
    <m/>
    <m/>
    <x v="52"/>
    <x v="3"/>
    <s v="Brazil"/>
    <x v="86"/>
    <n v="16.077965341702999"/>
  </r>
  <r>
    <s v="BASE"/>
    <s v="BaseLine"/>
    <m/>
    <m/>
    <m/>
    <m/>
    <x v="53"/>
    <x v="0"/>
    <s v="Brazil"/>
    <x v="86"/>
    <n v="-280.60257110593699"/>
  </r>
  <r>
    <s v="BASE"/>
    <s v="BaseLine"/>
    <m/>
    <m/>
    <m/>
    <m/>
    <x v="53"/>
    <x v="1"/>
    <s v="Brazil"/>
    <x v="86"/>
    <n v="-205.48677473939"/>
  </r>
  <r>
    <s v="BASE"/>
    <s v="BaseLine"/>
    <m/>
    <m/>
    <m/>
    <m/>
    <x v="53"/>
    <x v="2"/>
    <s v="Brazil"/>
    <x v="86"/>
    <n v="-383.430255980683"/>
  </r>
  <r>
    <s v="BASE"/>
    <s v="BaseLine"/>
    <m/>
    <m/>
    <m/>
    <m/>
    <x v="53"/>
    <x v="3"/>
    <s v="Brazil"/>
    <x v="86"/>
    <n v="-202.977763346308"/>
  </r>
  <r>
    <s v="BASE"/>
    <s v="BaseLine"/>
    <m/>
    <m/>
    <m/>
    <m/>
    <x v="54"/>
    <x v="0"/>
    <s v="Brazil"/>
    <x v="86"/>
    <n v="-508.66884939919299"/>
  </r>
  <r>
    <s v="BASE"/>
    <s v="BaseLine"/>
    <m/>
    <m/>
    <m/>
    <m/>
    <x v="54"/>
    <x v="1"/>
    <s v="Brazil"/>
    <x v="86"/>
    <n v="-2538.9664014545901"/>
  </r>
  <r>
    <s v="BASE"/>
    <s v="BaseLine"/>
    <m/>
    <m/>
    <m/>
    <m/>
    <x v="54"/>
    <x v="2"/>
    <s v="Brazil"/>
    <x v="86"/>
    <n v="-2755.6134643646201"/>
  </r>
  <r>
    <s v="BASE"/>
    <s v="BaseLine"/>
    <m/>
    <m/>
    <m/>
    <m/>
    <x v="54"/>
    <x v="3"/>
    <s v="Brazil"/>
    <x v="86"/>
    <n v="-491.21681486721297"/>
  </r>
  <r>
    <s v="INCREMENTAL"/>
    <s v="Media"/>
    <m/>
    <m/>
    <m/>
    <m/>
    <x v="0"/>
    <x v="0"/>
    <s v="Brazil"/>
    <x v="87"/>
    <n v="11.442829727963099"/>
  </r>
  <r>
    <s v="INCREMENTAL"/>
    <s v="Media"/>
    <m/>
    <m/>
    <m/>
    <m/>
    <x v="0"/>
    <x v="1"/>
    <s v="Brazil"/>
    <x v="87"/>
    <n v="0"/>
  </r>
  <r>
    <s v="INCREMENTAL"/>
    <s v="Media"/>
    <m/>
    <m/>
    <m/>
    <m/>
    <x v="0"/>
    <x v="2"/>
    <s v="Brazil"/>
    <x v="87"/>
    <n v="0"/>
  </r>
  <r>
    <s v="INCREMENTAL"/>
    <s v="Media"/>
    <m/>
    <m/>
    <m/>
    <m/>
    <x v="0"/>
    <x v="3"/>
    <s v="Brazil"/>
    <x v="87"/>
    <n v="0"/>
  </r>
  <r>
    <s v="INCREMENTAL"/>
    <s v="Media"/>
    <m/>
    <m/>
    <m/>
    <m/>
    <x v="1"/>
    <x v="0"/>
    <s v="Brazil"/>
    <x v="87"/>
    <n v="0.74343046423316606"/>
  </r>
  <r>
    <s v="INCREMENTAL"/>
    <s v="Media"/>
    <m/>
    <m/>
    <m/>
    <m/>
    <x v="1"/>
    <x v="1"/>
    <s v="Brazil"/>
    <x v="87"/>
    <n v="0"/>
  </r>
  <r>
    <s v="INCREMENTAL"/>
    <s v="Media"/>
    <m/>
    <m/>
    <m/>
    <m/>
    <x v="1"/>
    <x v="2"/>
    <s v="Brazil"/>
    <x v="87"/>
    <n v="0"/>
  </r>
  <r>
    <s v="INCREMENTAL"/>
    <s v="Media"/>
    <m/>
    <m/>
    <m/>
    <m/>
    <x v="1"/>
    <x v="3"/>
    <s v="Brazil"/>
    <x v="87"/>
    <n v="0"/>
  </r>
  <r>
    <s v="INCREMENTAL"/>
    <s v="Media"/>
    <m/>
    <m/>
    <m/>
    <m/>
    <x v="2"/>
    <x v="0"/>
    <s v="Brazil"/>
    <x v="87"/>
    <n v="35.424185569336899"/>
  </r>
  <r>
    <s v="INCREMENTAL"/>
    <s v="Media"/>
    <m/>
    <m/>
    <m/>
    <m/>
    <x v="2"/>
    <x v="1"/>
    <s v="Brazil"/>
    <x v="87"/>
    <n v="0"/>
  </r>
  <r>
    <s v="INCREMENTAL"/>
    <s v="Media"/>
    <m/>
    <m/>
    <m/>
    <m/>
    <x v="2"/>
    <x v="2"/>
    <s v="Brazil"/>
    <x v="87"/>
    <n v="0"/>
  </r>
  <r>
    <s v="INCREMENTAL"/>
    <s v="Media"/>
    <m/>
    <m/>
    <m/>
    <m/>
    <x v="2"/>
    <x v="3"/>
    <s v="Brazil"/>
    <x v="87"/>
    <n v="0"/>
  </r>
  <r>
    <s v="BASE"/>
    <s v="BaseLine"/>
    <m/>
    <m/>
    <m/>
    <m/>
    <x v="3"/>
    <x v="0"/>
    <s v="Brazil"/>
    <x v="87"/>
    <n v="0"/>
  </r>
  <r>
    <s v="BASE"/>
    <s v="BaseLine"/>
    <m/>
    <m/>
    <m/>
    <m/>
    <x v="3"/>
    <x v="1"/>
    <s v="Brazil"/>
    <x v="87"/>
    <n v="0"/>
  </r>
  <r>
    <s v="BASE"/>
    <s v="BaseLine"/>
    <m/>
    <m/>
    <m/>
    <m/>
    <x v="3"/>
    <x v="2"/>
    <s v="Brazil"/>
    <x v="87"/>
    <n v="0"/>
  </r>
  <r>
    <s v="BASE"/>
    <s v="BaseLine"/>
    <m/>
    <m/>
    <m/>
    <m/>
    <x v="3"/>
    <x v="3"/>
    <s v="Brazil"/>
    <x v="87"/>
    <n v="0"/>
  </r>
  <r>
    <s v="BASE"/>
    <s v="BaseLine"/>
    <m/>
    <m/>
    <m/>
    <m/>
    <x v="4"/>
    <x v="0"/>
    <s v="Brazil"/>
    <x v="87"/>
    <n v="0"/>
  </r>
  <r>
    <s v="BASE"/>
    <s v="BaseLine"/>
    <m/>
    <m/>
    <m/>
    <m/>
    <x v="4"/>
    <x v="1"/>
    <s v="Brazil"/>
    <x v="87"/>
    <n v="0"/>
  </r>
  <r>
    <s v="BASE"/>
    <s v="BaseLine"/>
    <m/>
    <m/>
    <m/>
    <m/>
    <x v="4"/>
    <x v="2"/>
    <s v="Brazil"/>
    <x v="87"/>
    <n v="0"/>
  </r>
  <r>
    <s v="BASE"/>
    <s v="BaseLine"/>
    <m/>
    <m/>
    <m/>
    <m/>
    <x v="4"/>
    <x v="3"/>
    <s v="Brazil"/>
    <x v="87"/>
    <n v="0"/>
  </r>
  <r>
    <s v="BASE"/>
    <s v="BaseLine"/>
    <m/>
    <m/>
    <m/>
    <m/>
    <x v="5"/>
    <x v="0"/>
    <s v="Brazil"/>
    <x v="87"/>
    <n v="0"/>
  </r>
  <r>
    <s v="BASE"/>
    <s v="BaseLine"/>
    <m/>
    <m/>
    <m/>
    <m/>
    <x v="5"/>
    <x v="1"/>
    <s v="Brazil"/>
    <x v="87"/>
    <n v="0"/>
  </r>
  <r>
    <s v="BASE"/>
    <s v="BaseLine"/>
    <m/>
    <m/>
    <m/>
    <m/>
    <x v="5"/>
    <x v="2"/>
    <s v="Brazil"/>
    <x v="87"/>
    <n v="0"/>
  </r>
  <r>
    <s v="BASE"/>
    <s v="BaseLine"/>
    <m/>
    <m/>
    <m/>
    <m/>
    <x v="5"/>
    <x v="3"/>
    <s v="Brazil"/>
    <x v="87"/>
    <n v="0"/>
  </r>
  <r>
    <s v="BASE"/>
    <s v="BaseLine"/>
    <m/>
    <m/>
    <m/>
    <m/>
    <x v="6"/>
    <x v="0"/>
    <s v="Brazil"/>
    <x v="87"/>
    <n v="0"/>
  </r>
  <r>
    <s v="BASE"/>
    <s v="BaseLine"/>
    <m/>
    <m/>
    <m/>
    <m/>
    <x v="6"/>
    <x v="1"/>
    <s v="Brazil"/>
    <x v="87"/>
    <n v="0"/>
  </r>
  <r>
    <s v="BASE"/>
    <s v="BaseLine"/>
    <m/>
    <m/>
    <m/>
    <m/>
    <x v="6"/>
    <x v="2"/>
    <s v="Brazil"/>
    <x v="87"/>
    <n v="0"/>
  </r>
  <r>
    <s v="BASE"/>
    <s v="BaseLine"/>
    <m/>
    <m/>
    <m/>
    <m/>
    <x v="6"/>
    <x v="3"/>
    <s v="Brazil"/>
    <x v="87"/>
    <n v="0"/>
  </r>
  <r>
    <s v="BASE"/>
    <s v="BaseLine"/>
    <m/>
    <m/>
    <m/>
    <m/>
    <x v="7"/>
    <x v="0"/>
    <s v="Brazil"/>
    <x v="87"/>
    <n v="0"/>
  </r>
  <r>
    <s v="BASE"/>
    <s v="BaseLine"/>
    <m/>
    <m/>
    <m/>
    <m/>
    <x v="7"/>
    <x v="1"/>
    <s v="Brazil"/>
    <x v="87"/>
    <n v="0"/>
  </r>
  <r>
    <s v="BASE"/>
    <s v="BaseLine"/>
    <m/>
    <m/>
    <m/>
    <m/>
    <x v="7"/>
    <x v="2"/>
    <s v="Brazil"/>
    <x v="87"/>
    <n v="0"/>
  </r>
  <r>
    <s v="BASE"/>
    <s v="BaseLine"/>
    <m/>
    <m/>
    <m/>
    <m/>
    <x v="7"/>
    <x v="3"/>
    <s v="Brazil"/>
    <x v="87"/>
    <n v="0"/>
  </r>
  <r>
    <s v="BASE"/>
    <s v="BaseLine"/>
    <m/>
    <m/>
    <m/>
    <m/>
    <x v="8"/>
    <x v="0"/>
    <s v="Brazil"/>
    <x v="87"/>
    <n v="2158.50421536161"/>
  </r>
  <r>
    <s v="BASE"/>
    <s v="BaseLine"/>
    <m/>
    <m/>
    <m/>
    <m/>
    <x v="8"/>
    <x v="1"/>
    <s v="Brazil"/>
    <x v="87"/>
    <n v="0"/>
  </r>
  <r>
    <s v="BASE"/>
    <s v="BaseLine"/>
    <m/>
    <m/>
    <m/>
    <m/>
    <x v="8"/>
    <x v="2"/>
    <s v="Brazil"/>
    <x v="87"/>
    <n v="0"/>
  </r>
  <r>
    <s v="BASE"/>
    <s v="BaseLine"/>
    <m/>
    <m/>
    <m/>
    <m/>
    <x v="8"/>
    <x v="3"/>
    <s v="Brazil"/>
    <x v="87"/>
    <n v="0"/>
  </r>
  <r>
    <s v="INCREMENTAL"/>
    <s v="Media"/>
    <m/>
    <m/>
    <m/>
    <m/>
    <x v="9"/>
    <x v="0"/>
    <s v="Brazil"/>
    <x v="87"/>
    <n v="38.778181445944497"/>
  </r>
  <r>
    <s v="INCREMENTAL"/>
    <s v="Media"/>
    <m/>
    <m/>
    <m/>
    <m/>
    <x v="9"/>
    <x v="1"/>
    <s v="Brazil"/>
    <x v="87"/>
    <n v="0"/>
  </r>
  <r>
    <s v="INCREMENTAL"/>
    <s v="Media"/>
    <m/>
    <m/>
    <m/>
    <m/>
    <x v="9"/>
    <x v="2"/>
    <s v="Brazil"/>
    <x v="87"/>
    <n v="0"/>
  </r>
  <r>
    <s v="INCREMENTAL"/>
    <s v="Media"/>
    <m/>
    <m/>
    <m/>
    <m/>
    <x v="9"/>
    <x v="3"/>
    <s v="Brazil"/>
    <x v="87"/>
    <n v="0"/>
  </r>
  <r>
    <s v="BASE"/>
    <s v="Price"/>
    <m/>
    <m/>
    <m/>
    <m/>
    <x v="10"/>
    <x v="0"/>
    <s v="Brazil"/>
    <x v="87"/>
    <n v="0"/>
  </r>
  <r>
    <s v="BASE"/>
    <s v="Price"/>
    <m/>
    <m/>
    <m/>
    <m/>
    <x v="10"/>
    <x v="1"/>
    <s v="Brazil"/>
    <x v="87"/>
    <n v="0"/>
  </r>
  <r>
    <s v="BASE"/>
    <s v="Price"/>
    <m/>
    <m/>
    <m/>
    <m/>
    <x v="10"/>
    <x v="2"/>
    <s v="Brazil"/>
    <x v="87"/>
    <n v="0"/>
  </r>
  <r>
    <s v="BASE"/>
    <s v="Price"/>
    <m/>
    <m/>
    <m/>
    <m/>
    <x v="10"/>
    <x v="3"/>
    <s v="Brazil"/>
    <x v="87"/>
    <n v="0"/>
  </r>
  <r>
    <s v="BASE"/>
    <s v="Price"/>
    <m/>
    <m/>
    <m/>
    <m/>
    <x v="11"/>
    <x v="0"/>
    <s v="Brazil"/>
    <x v="87"/>
    <n v="-1095.6264493195399"/>
  </r>
  <r>
    <s v="BASE"/>
    <s v="Price"/>
    <m/>
    <m/>
    <m/>
    <m/>
    <x v="11"/>
    <x v="1"/>
    <s v="Brazil"/>
    <x v="87"/>
    <n v="0"/>
  </r>
  <r>
    <s v="BASE"/>
    <s v="Price"/>
    <m/>
    <m/>
    <m/>
    <m/>
    <x v="11"/>
    <x v="2"/>
    <s v="Brazil"/>
    <x v="87"/>
    <n v="0"/>
  </r>
  <r>
    <s v="BASE"/>
    <s v="Price"/>
    <m/>
    <m/>
    <m/>
    <m/>
    <x v="11"/>
    <x v="3"/>
    <s v="Brazil"/>
    <x v="87"/>
    <n v="-1238.6921864145099"/>
  </r>
  <r>
    <s v="BASE"/>
    <s v="BaseLine"/>
    <m/>
    <m/>
    <m/>
    <m/>
    <x v="12"/>
    <x v="0"/>
    <s v="Brazil"/>
    <x v="87"/>
    <n v="382.68808008376499"/>
  </r>
  <r>
    <s v="BASE"/>
    <s v="BaseLine"/>
    <m/>
    <m/>
    <m/>
    <m/>
    <x v="12"/>
    <x v="1"/>
    <s v="Brazil"/>
    <x v="87"/>
    <n v="689.89393090767999"/>
  </r>
  <r>
    <s v="BASE"/>
    <s v="BaseLine"/>
    <m/>
    <m/>
    <m/>
    <m/>
    <x v="12"/>
    <x v="2"/>
    <s v="Brazil"/>
    <x v="87"/>
    <n v="845.77486088892897"/>
  </r>
  <r>
    <s v="BASE"/>
    <s v="BaseLine"/>
    <m/>
    <m/>
    <m/>
    <m/>
    <x v="12"/>
    <x v="3"/>
    <s v="Brazil"/>
    <x v="87"/>
    <n v="22.401271719835002"/>
  </r>
  <r>
    <s v="INCREMENTAL"/>
    <s v="Media"/>
    <m/>
    <m/>
    <m/>
    <m/>
    <x v="13"/>
    <x v="0"/>
    <s v="Brazil"/>
    <x v="87"/>
    <n v="0"/>
  </r>
  <r>
    <s v="INCREMENTAL"/>
    <s v="Media"/>
    <m/>
    <m/>
    <m/>
    <m/>
    <x v="13"/>
    <x v="1"/>
    <s v="Brazil"/>
    <x v="87"/>
    <n v="0"/>
  </r>
  <r>
    <s v="INCREMENTAL"/>
    <s v="Media"/>
    <m/>
    <m/>
    <m/>
    <m/>
    <x v="13"/>
    <x v="2"/>
    <s v="Brazil"/>
    <x v="87"/>
    <n v="0"/>
  </r>
  <r>
    <s v="INCREMENTAL"/>
    <s v="Media"/>
    <m/>
    <m/>
    <m/>
    <m/>
    <x v="13"/>
    <x v="3"/>
    <s v="Brazil"/>
    <x v="87"/>
    <n v="0"/>
  </r>
  <r>
    <s v="INCREMENTAL"/>
    <s v="Media"/>
    <m/>
    <m/>
    <m/>
    <m/>
    <x v="14"/>
    <x v="0"/>
    <s v="Brazil"/>
    <x v="87"/>
    <n v="437.19349575593998"/>
  </r>
  <r>
    <s v="INCREMENTAL"/>
    <s v="Media"/>
    <m/>
    <m/>
    <m/>
    <m/>
    <x v="14"/>
    <x v="1"/>
    <s v="Brazil"/>
    <x v="87"/>
    <n v="544.27055940345701"/>
  </r>
  <r>
    <s v="INCREMENTAL"/>
    <s v="Media"/>
    <m/>
    <m/>
    <m/>
    <m/>
    <x v="14"/>
    <x v="2"/>
    <s v="Brazil"/>
    <x v="87"/>
    <n v="450.349481021862"/>
  </r>
  <r>
    <s v="INCREMENTAL"/>
    <s v="Media"/>
    <m/>
    <m/>
    <m/>
    <m/>
    <x v="14"/>
    <x v="3"/>
    <s v="Brazil"/>
    <x v="87"/>
    <n v="323.54740696700202"/>
  </r>
  <r>
    <s v="INCREMENTAL"/>
    <s v="Media"/>
    <m/>
    <m/>
    <m/>
    <m/>
    <x v="15"/>
    <x v="0"/>
    <s v="Brazil"/>
    <x v="87"/>
    <n v="0"/>
  </r>
  <r>
    <s v="INCREMENTAL"/>
    <s v="Media"/>
    <m/>
    <m/>
    <m/>
    <m/>
    <x v="15"/>
    <x v="1"/>
    <s v="Brazil"/>
    <x v="87"/>
    <n v="0"/>
  </r>
  <r>
    <s v="INCREMENTAL"/>
    <s v="Media"/>
    <m/>
    <m/>
    <m/>
    <m/>
    <x v="15"/>
    <x v="2"/>
    <s v="Brazil"/>
    <x v="87"/>
    <n v="0"/>
  </r>
  <r>
    <s v="INCREMENTAL"/>
    <s v="Media"/>
    <m/>
    <m/>
    <m/>
    <m/>
    <x v="15"/>
    <x v="3"/>
    <s v="Brazil"/>
    <x v="87"/>
    <n v="0"/>
  </r>
  <r>
    <s v="INCREMENTAL"/>
    <s v="Media"/>
    <m/>
    <m/>
    <m/>
    <m/>
    <x v="16"/>
    <x v="0"/>
    <s v="Brazil"/>
    <x v="87"/>
    <n v="52.408798022620203"/>
  </r>
  <r>
    <s v="INCREMENTAL"/>
    <s v="Media"/>
    <m/>
    <m/>
    <m/>
    <m/>
    <x v="16"/>
    <x v="1"/>
    <s v="Brazil"/>
    <x v="87"/>
    <n v="41.120747510263698"/>
  </r>
  <r>
    <s v="INCREMENTAL"/>
    <s v="Media"/>
    <m/>
    <m/>
    <m/>
    <m/>
    <x v="16"/>
    <x v="2"/>
    <s v="Brazil"/>
    <x v="87"/>
    <n v="38.364702159800899"/>
  </r>
  <r>
    <s v="INCREMENTAL"/>
    <s v="Media"/>
    <m/>
    <m/>
    <m/>
    <m/>
    <x v="16"/>
    <x v="3"/>
    <s v="Brazil"/>
    <x v="87"/>
    <n v="35.654065212359001"/>
  </r>
  <r>
    <s v="INCREMENTAL"/>
    <s v="Media"/>
    <m/>
    <m/>
    <m/>
    <m/>
    <x v="17"/>
    <x v="0"/>
    <s v="Brazil"/>
    <x v="87"/>
    <n v="0"/>
  </r>
  <r>
    <s v="INCREMENTAL"/>
    <s v="Media"/>
    <m/>
    <m/>
    <m/>
    <m/>
    <x v="17"/>
    <x v="1"/>
    <s v="Brazil"/>
    <x v="87"/>
    <n v="0"/>
  </r>
  <r>
    <s v="INCREMENTAL"/>
    <s v="Media"/>
    <m/>
    <m/>
    <m/>
    <m/>
    <x v="17"/>
    <x v="2"/>
    <s v="Brazil"/>
    <x v="87"/>
    <n v="0"/>
  </r>
  <r>
    <s v="INCREMENTAL"/>
    <s v="Media"/>
    <m/>
    <m/>
    <m/>
    <m/>
    <x v="17"/>
    <x v="3"/>
    <s v="Brazil"/>
    <x v="87"/>
    <n v="0"/>
  </r>
  <r>
    <s v="INCREMENTAL"/>
    <s v="Media"/>
    <m/>
    <m/>
    <m/>
    <m/>
    <x v="18"/>
    <x v="0"/>
    <s v="Brazil"/>
    <x v="87"/>
    <n v="2368.18529436268"/>
  </r>
  <r>
    <s v="INCREMENTAL"/>
    <s v="Media"/>
    <m/>
    <m/>
    <m/>
    <m/>
    <x v="18"/>
    <x v="1"/>
    <s v="Brazil"/>
    <x v="87"/>
    <n v="1102.7239439275099"/>
  </r>
  <r>
    <s v="INCREMENTAL"/>
    <s v="Media"/>
    <m/>
    <m/>
    <m/>
    <m/>
    <x v="18"/>
    <x v="2"/>
    <s v="Brazil"/>
    <x v="87"/>
    <n v="842.59642568935396"/>
  </r>
  <r>
    <s v="INCREMENTAL"/>
    <s v="Media"/>
    <m/>
    <m/>
    <m/>
    <m/>
    <x v="18"/>
    <x v="3"/>
    <s v="Brazil"/>
    <x v="87"/>
    <n v="1285.5660240616501"/>
  </r>
  <r>
    <s v="INCREMENTAL"/>
    <s v="Media"/>
    <m/>
    <m/>
    <m/>
    <m/>
    <x v="19"/>
    <x v="0"/>
    <s v="Brazil"/>
    <x v="87"/>
    <n v="0"/>
  </r>
  <r>
    <s v="INCREMENTAL"/>
    <s v="Media"/>
    <m/>
    <m/>
    <m/>
    <m/>
    <x v="19"/>
    <x v="1"/>
    <s v="Brazil"/>
    <x v="87"/>
    <n v="0"/>
  </r>
  <r>
    <s v="INCREMENTAL"/>
    <s v="Media"/>
    <m/>
    <m/>
    <m/>
    <m/>
    <x v="19"/>
    <x v="2"/>
    <s v="Brazil"/>
    <x v="87"/>
    <n v="0"/>
  </r>
  <r>
    <s v="INCREMENTAL"/>
    <s v="Media"/>
    <m/>
    <m/>
    <m/>
    <m/>
    <x v="19"/>
    <x v="3"/>
    <s v="Brazil"/>
    <x v="87"/>
    <n v="0"/>
  </r>
  <r>
    <s v="INCREMENTAL"/>
    <s v="Media"/>
    <m/>
    <m/>
    <m/>
    <m/>
    <x v="20"/>
    <x v="0"/>
    <s v="Brazil"/>
    <x v="87"/>
    <n v="235.13108048675201"/>
  </r>
  <r>
    <s v="INCREMENTAL"/>
    <s v="Media"/>
    <m/>
    <m/>
    <m/>
    <m/>
    <x v="20"/>
    <x v="1"/>
    <s v="Brazil"/>
    <x v="87"/>
    <n v="268.21561864208502"/>
  </r>
  <r>
    <s v="INCREMENTAL"/>
    <s v="Media"/>
    <m/>
    <m/>
    <m/>
    <m/>
    <x v="20"/>
    <x v="2"/>
    <s v="Brazil"/>
    <x v="87"/>
    <n v="251.26990851466101"/>
  </r>
  <r>
    <s v="INCREMENTAL"/>
    <s v="Media"/>
    <m/>
    <m/>
    <m/>
    <m/>
    <x v="20"/>
    <x v="3"/>
    <s v="Brazil"/>
    <x v="87"/>
    <n v="247.496325187759"/>
  </r>
  <r>
    <s v="INCREMENTAL"/>
    <s v="Media"/>
    <m/>
    <m/>
    <m/>
    <m/>
    <x v="21"/>
    <x v="0"/>
    <s v="Brazil"/>
    <x v="87"/>
    <n v="0"/>
  </r>
  <r>
    <s v="INCREMENTAL"/>
    <s v="Media"/>
    <m/>
    <m/>
    <m/>
    <m/>
    <x v="21"/>
    <x v="1"/>
    <s v="Brazil"/>
    <x v="87"/>
    <n v="0"/>
  </r>
  <r>
    <s v="INCREMENTAL"/>
    <s v="Media"/>
    <m/>
    <m/>
    <m/>
    <m/>
    <x v="21"/>
    <x v="2"/>
    <s v="Brazil"/>
    <x v="87"/>
    <n v="0"/>
  </r>
  <r>
    <s v="INCREMENTAL"/>
    <s v="Media"/>
    <m/>
    <m/>
    <m/>
    <m/>
    <x v="21"/>
    <x v="3"/>
    <s v="Brazil"/>
    <x v="87"/>
    <n v="0"/>
  </r>
  <r>
    <s v="INCREMENTAL"/>
    <s v="Media"/>
    <m/>
    <m/>
    <m/>
    <m/>
    <x v="22"/>
    <x v="0"/>
    <s v="Brazil"/>
    <x v="87"/>
    <n v="1352.32305120707"/>
  </r>
  <r>
    <s v="INCREMENTAL"/>
    <s v="Media"/>
    <m/>
    <m/>
    <m/>
    <m/>
    <x v="22"/>
    <x v="1"/>
    <s v="Brazil"/>
    <x v="87"/>
    <n v="512.83900914965704"/>
  </r>
  <r>
    <s v="INCREMENTAL"/>
    <s v="Media"/>
    <m/>
    <m/>
    <m/>
    <m/>
    <x v="22"/>
    <x v="2"/>
    <s v="Brazil"/>
    <x v="87"/>
    <n v="486.979381174575"/>
  </r>
  <r>
    <s v="INCREMENTAL"/>
    <s v="Media"/>
    <m/>
    <m/>
    <m/>
    <m/>
    <x v="22"/>
    <x v="3"/>
    <s v="Brazil"/>
    <x v="87"/>
    <n v="733.04173391962399"/>
  </r>
  <r>
    <s v="INCREMENTAL"/>
    <s v="Media"/>
    <m/>
    <m/>
    <m/>
    <m/>
    <x v="23"/>
    <x v="0"/>
    <s v="Brazil"/>
    <x v="87"/>
    <n v="0"/>
  </r>
  <r>
    <s v="INCREMENTAL"/>
    <s v="Media"/>
    <m/>
    <m/>
    <m/>
    <m/>
    <x v="23"/>
    <x v="1"/>
    <s v="Brazil"/>
    <x v="87"/>
    <n v="0.154479804737161"/>
  </r>
  <r>
    <s v="INCREMENTAL"/>
    <s v="Media"/>
    <m/>
    <m/>
    <m/>
    <m/>
    <x v="23"/>
    <x v="2"/>
    <s v="Brazil"/>
    <x v="87"/>
    <n v="0"/>
  </r>
  <r>
    <s v="INCREMENTAL"/>
    <s v="Media"/>
    <m/>
    <m/>
    <m/>
    <m/>
    <x v="23"/>
    <x v="3"/>
    <s v="Brazil"/>
    <x v="87"/>
    <n v="0"/>
  </r>
  <r>
    <s v="INCREMENTAL"/>
    <s v="Media"/>
    <m/>
    <m/>
    <m/>
    <m/>
    <x v="24"/>
    <x v="0"/>
    <s v="Brazil"/>
    <x v="87"/>
    <n v="0"/>
  </r>
  <r>
    <s v="INCREMENTAL"/>
    <s v="Media"/>
    <m/>
    <m/>
    <m/>
    <m/>
    <x v="24"/>
    <x v="1"/>
    <s v="Brazil"/>
    <x v="87"/>
    <n v="2.3638837829579802"/>
  </r>
  <r>
    <s v="INCREMENTAL"/>
    <s v="Media"/>
    <m/>
    <m/>
    <m/>
    <m/>
    <x v="24"/>
    <x v="2"/>
    <s v="Brazil"/>
    <x v="87"/>
    <n v="0"/>
  </r>
  <r>
    <s v="INCREMENTAL"/>
    <s v="Media"/>
    <m/>
    <m/>
    <m/>
    <m/>
    <x v="24"/>
    <x v="3"/>
    <s v="Brazil"/>
    <x v="87"/>
    <n v="0"/>
  </r>
  <r>
    <s v="BASE"/>
    <s v="BaseLine"/>
    <m/>
    <m/>
    <m/>
    <m/>
    <x v="25"/>
    <x v="0"/>
    <s v="Brazil"/>
    <x v="87"/>
    <n v="0"/>
  </r>
  <r>
    <s v="BASE"/>
    <s v="BaseLine"/>
    <m/>
    <m/>
    <m/>
    <m/>
    <x v="25"/>
    <x v="1"/>
    <s v="Brazil"/>
    <x v="87"/>
    <n v="0"/>
  </r>
  <r>
    <s v="BASE"/>
    <s v="BaseLine"/>
    <m/>
    <m/>
    <m/>
    <m/>
    <x v="25"/>
    <x v="2"/>
    <s v="Brazil"/>
    <x v="87"/>
    <n v="0"/>
  </r>
  <r>
    <s v="BASE"/>
    <s v="BaseLine"/>
    <m/>
    <m/>
    <m/>
    <m/>
    <x v="25"/>
    <x v="3"/>
    <s v="Brazil"/>
    <x v="87"/>
    <n v="0"/>
  </r>
  <r>
    <s v="BASE"/>
    <s v="BaseLine"/>
    <m/>
    <m/>
    <m/>
    <m/>
    <x v="26"/>
    <x v="0"/>
    <s v="Brazil"/>
    <x v="87"/>
    <n v="0"/>
  </r>
  <r>
    <s v="BASE"/>
    <s v="BaseLine"/>
    <m/>
    <m/>
    <m/>
    <m/>
    <x v="26"/>
    <x v="1"/>
    <s v="Brazil"/>
    <x v="87"/>
    <n v="3295.4583486790102"/>
  </r>
  <r>
    <s v="BASE"/>
    <s v="BaseLine"/>
    <m/>
    <m/>
    <m/>
    <m/>
    <x v="26"/>
    <x v="2"/>
    <s v="Brazil"/>
    <x v="87"/>
    <n v="0"/>
  </r>
  <r>
    <s v="BASE"/>
    <s v="BaseLine"/>
    <m/>
    <m/>
    <m/>
    <m/>
    <x v="26"/>
    <x v="3"/>
    <s v="Brazil"/>
    <x v="87"/>
    <n v="0"/>
  </r>
  <r>
    <s v="INCREMENTAL"/>
    <s v="Media"/>
    <m/>
    <m/>
    <m/>
    <m/>
    <x v="27"/>
    <x v="0"/>
    <s v="Brazil"/>
    <x v="87"/>
    <n v="0"/>
  </r>
  <r>
    <s v="INCREMENTAL"/>
    <s v="Media"/>
    <m/>
    <m/>
    <m/>
    <m/>
    <x v="27"/>
    <x v="1"/>
    <s v="Brazil"/>
    <x v="87"/>
    <n v="161.471565208188"/>
  </r>
  <r>
    <s v="INCREMENTAL"/>
    <s v="Media"/>
    <m/>
    <m/>
    <m/>
    <m/>
    <x v="27"/>
    <x v="2"/>
    <s v="Brazil"/>
    <x v="87"/>
    <n v="0"/>
  </r>
  <r>
    <s v="INCREMENTAL"/>
    <s v="Media"/>
    <m/>
    <m/>
    <m/>
    <m/>
    <x v="27"/>
    <x v="3"/>
    <s v="Brazil"/>
    <x v="87"/>
    <n v="0"/>
  </r>
  <r>
    <s v="INCREMENTAL"/>
    <s v="Media"/>
    <m/>
    <m/>
    <m/>
    <m/>
    <x v="28"/>
    <x v="0"/>
    <s v="Brazil"/>
    <x v="87"/>
    <n v="0"/>
  </r>
  <r>
    <s v="INCREMENTAL"/>
    <s v="Media"/>
    <m/>
    <m/>
    <m/>
    <m/>
    <x v="28"/>
    <x v="1"/>
    <s v="Brazil"/>
    <x v="87"/>
    <n v="16.786544863599399"/>
  </r>
  <r>
    <s v="INCREMENTAL"/>
    <s v="Media"/>
    <m/>
    <m/>
    <m/>
    <m/>
    <x v="28"/>
    <x v="2"/>
    <s v="Brazil"/>
    <x v="87"/>
    <n v="0"/>
  </r>
  <r>
    <s v="INCREMENTAL"/>
    <s v="Media"/>
    <m/>
    <m/>
    <m/>
    <m/>
    <x v="28"/>
    <x v="3"/>
    <s v="Brazil"/>
    <x v="87"/>
    <n v="0"/>
  </r>
  <r>
    <s v="BASE"/>
    <s v="BaseLine"/>
    <m/>
    <m/>
    <m/>
    <m/>
    <x v="29"/>
    <x v="0"/>
    <s v="Brazil"/>
    <x v="87"/>
    <n v="0"/>
  </r>
  <r>
    <s v="BASE"/>
    <s v="BaseLine"/>
    <m/>
    <m/>
    <m/>
    <m/>
    <x v="29"/>
    <x v="1"/>
    <s v="Brazil"/>
    <x v="87"/>
    <n v="1513.8750790106801"/>
  </r>
  <r>
    <s v="BASE"/>
    <s v="BaseLine"/>
    <m/>
    <m/>
    <m/>
    <m/>
    <x v="29"/>
    <x v="2"/>
    <s v="Brazil"/>
    <x v="87"/>
    <n v="0"/>
  </r>
  <r>
    <s v="BASE"/>
    <s v="BaseLine"/>
    <m/>
    <m/>
    <m/>
    <m/>
    <x v="29"/>
    <x v="3"/>
    <s v="Brazil"/>
    <x v="87"/>
    <n v="0"/>
  </r>
  <r>
    <s v="BASE"/>
    <s v="BaseLine"/>
    <m/>
    <m/>
    <m/>
    <m/>
    <x v="30"/>
    <x v="0"/>
    <s v="Brazil"/>
    <x v="87"/>
    <n v="0"/>
  </r>
  <r>
    <s v="BASE"/>
    <s v="BaseLine"/>
    <m/>
    <m/>
    <m/>
    <m/>
    <x v="30"/>
    <x v="1"/>
    <s v="Brazil"/>
    <x v="87"/>
    <n v="873.68105295733301"/>
  </r>
  <r>
    <s v="BASE"/>
    <s v="BaseLine"/>
    <m/>
    <m/>
    <m/>
    <m/>
    <x v="30"/>
    <x v="2"/>
    <s v="Brazil"/>
    <x v="87"/>
    <n v="0"/>
  </r>
  <r>
    <s v="BASE"/>
    <s v="BaseLine"/>
    <m/>
    <m/>
    <m/>
    <m/>
    <x v="30"/>
    <x v="3"/>
    <s v="Brazil"/>
    <x v="87"/>
    <n v="0"/>
  </r>
  <r>
    <s v="INCREMENTAL"/>
    <s v="Media"/>
    <m/>
    <m/>
    <m/>
    <m/>
    <x v="31"/>
    <x v="0"/>
    <s v="Brazil"/>
    <x v="87"/>
    <n v="0"/>
  </r>
  <r>
    <s v="INCREMENTAL"/>
    <s v="Media"/>
    <m/>
    <m/>
    <m/>
    <m/>
    <x v="31"/>
    <x v="1"/>
    <s v="Brazil"/>
    <x v="87"/>
    <n v="16.927821457660901"/>
  </r>
  <r>
    <s v="INCREMENTAL"/>
    <s v="Media"/>
    <m/>
    <m/>
    <m/>
    <m/>
    <x v="31"/>
    <x v="2"/>
    <s v="Brazil"/>
    <x v="87"/>
    <n v="0"/>
  </r>
  <r>
    <s v="INCREMENTAL"/>
    <s v="Media"/>
    <m/>
    <m/>
    <m/>
    <m/>
    <x v="31"/>
    <x v="3"/>
    <s v="Brazil"/>
    <x v="87"/>
    <n v="0"/>
  </r>
  <r>
    <m/>
    <m/>
    <m/>
    <m/>
    <m/>
    <m/>
    <x v="32"/>
    <x v="0"/>
    <s v="Brazil"/>
    <x v="87"/>
    <n v="1288.8368238743701"/>
  </r>
  <r>
    <m/>
    <m/>
    <m/>
    <m/>
    <m/>
    <m/>
    <x v="32"/>
    <x v="1"/>
    <s v="Brazil"/>
    <x v="87"/>
    <n v="943.82215052234096"/>
  </r>
  <r>
    <m/>
    <m/>
    <m/>
    <m/>
    <m/>
    <m/>
    <x v="32"/>
    <x v="2"/>
    <s v="Brazil"/>
    <x v="87"/>
    <n v="1761.1350863528301"/>
  </r>
  <r>
    <m/>
    <m/>
    <m/>
    <m/>
    <m/>
    <m/>
    <x v="32"/>
    <x v="3"/>
    <s v="Brazil"/>
    <x v="87"/>
    <n v="932.29799996955103"/>
  </r>
  <r>
    <s v="BASE"/>
    <s v="BaseLine"/>
    <m/>
    <m/>
    <m/>
    <m/>
    <x v="33"/>
    <x v="0"/>
    <s v="Brazil"/>
    <x v="87"/>
    <n v="-112.047034105897"/>
  </r>
  <r>
    <s v="BASE"/>
    <s v="BaseLine"/>
    <m/>
    <m/>
    <m/>
    <m/>
    <x v="33"/>
    <x v="1"/>
    <s v="Brazil"/>
    <x v="87"/>
    <n v="-305.00640537384197"/>
  </r>
  <r>
    <s v="BASE"/>
    <s v="BaseLine"/>
    <m/>
    <m/>
    <m/>
    <m/>
    <x v="33"/>
    <x v="2"/>
    <s v="Brazil"/>
    <x v="87"/>
    <n v="-152.27192297219599"/>
  </r>
  <r>
    <s v="BASE"/>
    <s v="BaseLine"/>
    <m/>
    <m/>
    <m/>
    <m/>
    <x v="33"/>
    <x v="3"/>
    <s v="Brazil"/>
    <x v="87"/>
    <n v="-95.107216836948794"/>
  </r>
  <r>
    <s v="BASE"/>
    <s v="BaseLine"/>
    <m/>
    <m/>
    <m/>
    <m/>
    <x v="34"/>
    <x v="0"/>
    <s v="Brazil"/>
    <x v="87"/>
    <n v="0"/>
  </r>
  <r>
    <s v="BASE"/>
    <s v="BaseLine"/>
    <m/>
    <m/>
    <m/>
    <m/>
    <x v="34"/>
    <x v="1"/>
    <s v="Brazil"/>
    <x v="87"/>
    <n v="0"/>
  </r>
  <r>
    <s v="BASE"/>
    <s v="BaseLine"/>
    <m/>
    <m/>
    <m/>
    <m/>
    <x v="34"/>
    <x v="2"/>
    <s v="Brazil"/>
    <x v="87"/>
    <n v="0"/>
  </r>
  <r>
    <s v="BASE"/>
    <s v="BaseLine"/>
    <m/>
    <m/>
    <m/>
    <m/>
    <x v="34"/>
    <x v="3"/>
    <s v="Brazil"/>
    <x v="87"/>
    <n v="0"/>
  </r>
  <r>
    <s v="BASE"/>
    <s v="BaseLine"/>
    <s v="NY"/>
    <m/>
    <m/>
    <m/>
    <x v="35"/>
    <x v="0"/>
    <s v="Brazil"/>
    <x v="87"/>
    <n v="0"/>
  </r>
  <r>
    <s v="BASE"/>
    <s v="BaseLine"/>
    <s v="NY"/>
    <m/>
    <m/>
    <m/>
    <x v="35"/>
    <x v="1"/>
    <s v="Brazil"/>
    <x v="87"/>
    <n v="0"/>
  </r>
  <r>
    <s v="BASE"/>
    <s v="BaseLine"/>
    <s v="NY"/>
    <m/>
    <m/>
    <m/>
    <x v="35"/>
    <x v="2"/>
    <s v="Brazil"/>
    <x v="87"/>
    <n v="0"/>
  </r>
  <r>
    <s v="BASE"/>
    <s v="BaseLine"/>
    <s v="NY"/>
    <m/>
    <m/>
    <m/>
    <x v="35"/>
    <x v="3"/>
    <s v="Brazil"/>
    <x v="87"/>
    <n v="0"/>
  </r>
  <r>
    <s v="BASE"/>
    <s v="BaseLine"/>
    <s v="PL_Dummy"/>
    <m/>
    <m/>
    <m/>
    <x v="36"/>
    <x v="0"/>
    <s v="Brazil"/>
    <x v="87"/>
    <n v="0"/>
  </r>
  <r>
    <s v="BASE"/>
    <s v="BaseLine"/>
    <s v="PL_Dummy"/>
    <m/>
    <m/>
    <m/>
    <x v="36"/>
    <x v="1"/>
    <s v="Brazil"/>
    <x v="87"/>
    <n v="0"/>
  </r>
  <r>
    <s v="BASE"/>
    <s v="BaseLine"/>
    <s v="PL_Dummy"/>
    <m/>
    <m/>
    <m/>
    <x v="36"/>
    <x v="2"/>
    <s v="Brazil"/>
    <x v="87"/>
    <n v="0"/>
  </r>
  <r>
    <s v="BASE"/>
    <s v="BaseLine"/>
    <s v="PL_Dummy"/>
    <m/>
    <m/>
    <m/>
    <x v="36"/>
    <x v="3"/>
    <s v="Brazil"/>
    <x v="87"/>
    <n v="0"/>
  </r>
  <r>
    <s v="BASE"/>
    <s v="BaseLine"/>
    <s v="PL_Dummy"/>
    <m/>
    <m/>
    <m/>
    <x v="37"/>
    <x v="0"/>
    <s v="Brazil"/>
    <x v="87"/>
    <n v="0"/>
  </r>
  <r>
    <s v="BASE"/>
    <s v="BaseLine"/>
    <s v="PL_Dummy"/>
    <m/>
    <m/>
    <m/>
    <x v="37"/>
    <x v="1"/>
    <s v="Brazil"/>
    <x v="87"/>
    <n v="0"/>
  </r>
  <r>
    <s v="BASE"/>
    <s v="BaseLine"/>
    <s v="PL_Dummy"/>
    <m/>
    <m/>
    <m/>
    <x v="37"/>
    <x v="2"/>
    <s v="Brazil"/>
    <x v="87"/>
    <n v="0"/>
  </r>
  <r>
    <s v="BASE"/>
    <s v="BaseLine"/>
    <s v="PL_Dummy"/>
    <m/>
    <m/>
    <m/>
    <x v="37"/>
    <x v="3"/>
    <s v="Brazil"/>
    <x v="87"/>
    <n v="0"/>
  </r>
  <r>
    <s v="BASE"/>
    <s v="BaseLine"/>
    <m/>
    <m/>
    <m/>
    <m/>
    <x v="38"/>
    <x v="0"/>
    <s v="Brazil"/>
    <x v="87"/>
    <n v="0"/>
  </r>
  <r>
    <s v="BASE"/>
    <s v="BaseLine"/>
    <m/>
    <m/>
    <m/>
    <m/>
    <x v="38"/>
    <x v="1"/>
    <s v="Brazil"/>
    <x v="87"/>
    <n v="0"/>
  </r>
  <r>
    <s v="BASE"/>
    <s v="BaseLine"/>
    <m/>
    <m/>
    <m/>
    <m/>
    <x v="38"/>
    <x v="2"/>
    <s v="Brazil"/>
    <x v="87"/>
    <n v="0"/>
  </r>
  <r>
    <s v="BASE"/>
    <s v="BaseLine"/>
    <m/>
    <m/>
    <m/>
    <m/>
    <x v="38"/>
    <x v="3"/>
    <s v="Brazil"/>
    <x v="87"/>
    <n v="0"/>
  </r>
  <r>
    <s v="BASE"/>
    <s v="BaseLine"/>
    <m/>
    <m/>
    <m/>
    <m/>
    <x v="39"/>
    <x v="0"/>
    <s v="Brazil"/>
    <x v="87"/>
    <n v="0"/>
  </r>
  <r>
    <s v="BASE"/>
    <s v="BaseLine"/>
    <m/>
    <m/>
    <m/>
    <m/>
    <x v="39"/>
    <x v="1"/>
    <s v="Brazil"/>
    <x v="87"/>
    <n v="0"/>
  </r>
  <r>
    <s v="BASE"/>
    <s v="BaseLine"/>
    <m/>
    <m/>
    <m/>
    <m/>
    <x v="39"/>
    <x v="2"/>
    <s v="Brazil"/>
    <x v="87"/>
    <n v="0"/>
  </r>
  <r>
    <s v="BASE"/>
    <s v="BaseLine"/>
    <m/>
    <m/>
    <m/>
    <m/>
    <x v="39"/>
    <x v="3"/>
    <s v="Brazil"/>
    <x v="87"/>
    <n v="0"/>
  </r>
  <r>
    <s v="BASE"/>
    <s v="BaseLine"/>
    <s v="PL_Dummy"/>
    <m/>
    <m/>
    <m/>
    <x v="40"/>
    <x v="0"/>
    <s v="Brazil"/>
    <x v="87"/>
    <n v="0"/>
  </r>
  <r>
    <s v="BASE"/>
    <s v="BaseLine"/>
    <s v="PL_Dummy"/>
    <m/>
    <m/>
    <m/>
    <x v="40"/>
    <x v="1"/>
    <s v="Brazil"/>
    <x v="87"/>
    <n v="0"/>
  </r>
  <r>
    <s v="BASE"/>
    <s v="BaseLine"/>
    <s v="PL_Dummy"/>
    <m/>
    <m/>
    <m/>
    <x v="40"/>
    <x v="2"/>
    <s v="Brazil"/>
    <x v="87"/>
    <n v="0"/>
  </r>
  <r>
    <s v="BASE"/>
    <s v="BaseLine"/>
    <s v="PL_Dummy"/>
    <m/>
    <m/>
    <m/>
    <x v="40"/>
    <x v="3"/>
    <s v="Brazil"/>
    <x v="87"/>
    <n v="0"/>
  </r>
  <r>
    <s v="BASE"/>
    <s v="BaseLine"/>
    <m/>
    <m/>
    <m/>
    <m/>
    <x v="41"/>
    <x v="0"/>
    <s v="Brazil"/>
    <x v="87"/>
    <n v="0"/>
  </r>
  <r>
    <s v="BASE"/>
    <s v="BaseLine"/>
    <m/>
    <m/>
    <m/>
    <m/>
    <x v="41"/>
    <x v="1"/>
    <s v="Brazil"/>
    <x v="87"/>
    <n v="0"/>
  </r>
  <r>
    <s v="BASE"/>
    <s v="BaseLine"/>
    <m/>
    <m/>
    <m/>
    <m/>
    <x v="41"/>
    <x v="2"/>
    <s v="Brazil"/>
    <x v="87"/>
    <n v="3230.7657777990598"/>
  </r>
  <r>
    <s v="BASE"/>
    <s v="BaseLine"/>
    <m/>
    <m/>
    <m/>
    <m/>
    <x v="41"/>
    <x v="3"/>
    <s v="Brazil"/>
    <x v="87"/>
    <n v="0"/>
  </r>
  <r>
    <s v="BASE"/>
    <s v="BaseLine"/>
    <m/>
    <m/>
    <m/>
    <m/>
    <x v="42"/>
    <x v="0"/>
    <s v="Brazil"/>
    <x v="87"/>
    <n v="0"/>
  </r>
  <r>
    <s v="BASE"/>
    <s v="BaseLine"/>
    <m/>
    <m/>
    <m/>
    <m/>
    <x v="42"/>
    <x v="1"/>
    <s v="Brazil"/>
    <x v="87"/>
    <n v="0"/>
  </r>
  <r>
    <s v="BASE"/>
    <s v="BaseLine"/>
    <m/>
    <m/>
    <m/>
    <m/>
    <x v="42"/>
    <x v="2"/>
    <s v="Brazil"/>
    <x v="87"/>
    <n v="0"/>
  </r>
  <r>
    <s v="BASE"/>
    <s v="BaseLine"/>
    <m/>
    <m/>
    <m/>
    <m/>
    <x v="42"/>
    <x v="3"/>
    <s v="Brazil"/>
    <x v="87"/>
    <n v="0"/>
  </r>
  <r>
    <s v="BASE"/>
    <s v="BaseLine"/>
    <m/>
    <m/>
    <m/>
    <m/>
    <x v="43"/>
    <x v="0"/>
    <s v="Brazil"/>
    <x v="87"/>
    <n v="0"/>
  </r>
  <r>
    <s v="BASE"/>
    <s v="BaseLine"/>
    <m/>
    <m/>
    <m/>
    <m/>
    <x v="43"/>
    <x v="1"/>
    <s v="Brazil"/>
    <x v="87"/>
    <n v="0"/>
  </r>
  <r>
    <s v="BASE"/>
    <s v="BaseLine"/>
    <m/>
    <m/>
    <m/>
    <m/>
    <x v="43"/>
    <x v="2"/>
    <s v="Brazil"/>
    <x v="87"/>
    <n v="4383.8199318319303"/>
  </r>
  <r>
    <s v="BASE"/>
    <s v="BaseLine"/>
    <m/>
    <m/>
    <m/>
    <m/>
    <x v="43"/>
    <x v="3"/>
    <s v="Brazil"/>
    <x v="87"/>
    <n v="0"/>
  </r>
  <r>
    <s v="INCREMENTAL"/>
    <s v="Media"/>
    <m/>
    <m/>
    <m/>
    <m/>
    <x v="44"/>
    <x v="0"/>
    <s v="Brazil"/>
    <x v="87"/>
    <n v="0"/>
  </r>
  <r>
    <s v="INCREMENTAL"/>
    <s v="Media"/>
    <m/>
    <m/>
    <m/>
    <m/>
    <x v="44"/>
    <x v="1"/>
    <s v="Brazil"/>
    <x v="87"/>
    <n v="0"/>
  </r>
  <r>
    <s v="INCREMENTAL"/>
    <s v="Media"/>
    <m/>
    <m/>
    <m/>
    <m/>
    <x v="44"/>
    <x v="2"/>
    <s v="Brazil"/>
    <x v="87"/>
    <n v="309.46018065863598"/>
  </r>
  <r>
    <s v="INCREMENTAL"/>
    <s v="Media"/>
    <m/>
    <m/>
    <m/>
    <m/>
    <x v="44"/>
    <x v="3"/>
    <s v="Brazil"/>
    <x v="87"/>
    <n v="0"/>
  </r>
  <r>
    <s v="INCREMENTAL"/>
    <s v="Media"/>
    <m/>
    <m/>
    <m/>
    <m/>
    <x v="45"/>
    <x v="0"/>
    <s v="Brazil"/>
    <x v="87"/>
    <n v="0"/>
  </r>
  <r>
    <s v="INCREMENTAL"/>
    <s v="Media"/>
    <m/>
    <m/>
    <m/>
    <m/>
    <x v="45"/>
    <x v="1"/>
    <s v="Brazil"/>
    <x v="87"/>
    <n v="0"/>
  </r>
  <r>
    <s v="INCREMENTAL"/>
    <s v="Media"/>
    <m/>
    <m/>
    <m/>
    <m/>
    <x v="45"/>
    <x v="2"/>
    <s v="Brazil"/>
    <x v="87"/>
    <n v="14.4166715862508"/>
  </r>
  <r>
    <s v="INCREMENTAL"/>
    <s v="Media"/>
    <m/>
    <m/>
    <m/>
    <m/>
    <x v="45"/>
    <x v="3"/>
    <s v="Brazil"/>
    <x v="87"/>
    <n v="0"/>
  </r>
  <r>
    <s v="BASE"/>
    <s v="BaseLine"/>
    <m/>
    <m/>
    <m/>
    <m/>
    <x v="46"/>
    <x v="0"/>
    <s v="Brazil"/>
    <x v="87"/>
    <n v="0"/>
  </r>
  <r>
    <s v="BASE"/>
    <s v="BaseLine"/>
    <m/>
    <m/>
    <m/>
    <m/>
    <x v="46"/>
    <x v="1"/>
    <s v="Brazil"/>
    <x v="87"/>
    <n v="0"/>
  </r>
  <r>
    <s v="BASE"/>
    <s v="BaseLine"/>
    <m/>
    <m/>
    <m/>
    <m/>
    <x v="46"/>
    <x v="2"/>
    <s v="Brazil"/>
    <x v="87"/>
    <n v="0"/>
  </r>
  <r>
    <s v="BASE"/>
    <s v="BaseLine"/>
    <m/>
    <m/>
    <m/>
    <m/>
    <x v="46"/>
    <x v="3"/>
    <s v="Brazil"/>
    <x v="87"/>
    <n v="0"/>
  </r>
  <r>
    <s v="INCREMENTAL"/>
    <s v="Media"/>
    <m/>
    <m/>
    <m/>
    <m/>
    <x v="47"/>
    <x v="0"/>
    <s v="Brazil"/>
    <x v="87"/>
    <n v="0"/>
  </r>
  <r>
    <s v="INCREMENTAL"/>
    <s v="Media"/>
    <m/>
    <m/>
    <m/>
    <m/>
    <x v="47"/>
    <x v="1"/>
    <s v="Brazil"/>
    <x v="87"/>
    <n v="0"/>
  </r>
  <r>
    <s v="INCREMENTAL"/>
    <s v="Media"/>
    <m/>
    <m/>
    <m/>
    <m/>
    <x v="47"/>
    <x v="2"/>
    <s v="Brazil"/>
    <x v="87"/>
    <n v="0"/>
  </r>
  <r>
    <s v="INCREMENTAL"/>
    <s v="Media"/>
    <m/>
    <m/>
    <m/>
    <m/>
    <x v="47"/>
    <x v="3"/>
    <s v="Brazil"/>
    <x v="87"/>
    <n v="6.0661330110187102"/>
  </r>
  <r>
    <s v="INCREMENTAL"/>
    <s v="Media"/>
    <m/>
    <m/>
    <m/>
    <m/>
    <x v="48"/>
    <x v="0"/>
    <s v="Brazil"/>
    <x v="87"/>
    <n v="0"/>
  </r>
  <r>
    <s v="INCREMENTAL"/>
    <s v="Media"/>
    <m/>
    <m/>
    <m/>
    <m/>
    <x v="48"/>
    <x v="1"/>
    <s v="Brazil"/>
    <x v="87"/>
    <n v="0"/>
  </r>
  <r>
    <s v="INCREMENTAL"/>
    <s v="Media"/>
    <m/>
    <m/>
    <m/>
    <m/>
    <x v="48"/>
    <x v="2"/>
    <s v="Brazil"/>
    <x v="87"/>
    <n v="0"/>
  </r>
  <r>
    <s v="INCREMENTAL"/>
    <s v="Media"/>
    <m/>
    <m/>
    <m/>
    <m/>
    <x v="48"/>
    <x v="3"/>
    <s v="Brazil"/>
    <x v="87"/>
    <n v="0.41911224535033698"/>
  </r>
  <r>
    <s v="INCREMENTAL"/>
    <s v="Media"/>
    <m/>
    <m/>
    <m/>
    <m/>
    <x v="49"/>
    <x v="0"/>
    <s v="Brazil"/>
    <x v="87"/>
    <n v="0"/>
  </r>
  <r>
    <s v="INCREMENTAL"/>
    <s v="Media"/>
    <m/>
    <m/>
    <m/>
    <m/>
    <x v="49"/>
    <x v="1"/>
    <s v="Brazil"/>
    <x v="87"/>
    <n v="0"/>
  </r>
  <r>
    <s v="INCREMENTAL"/>
    <s v="Media"/>
    <m/>
    <m/>
    <m/>
    <m/>
    <x v="49"/>
    <x v="2"/>
    <s v="Brazil"/>
    <x v="87"/>
    <n v="0"/>
  </r>
  <r>
    <s v="INCREMENTAL"/>
    <s v="Media"/>
    <m/>
    <m/>
    <m/>
    <m/>
    <x v="49"/>
    <x v="3"/>
    <s v="Brazil"/>
    <x v="87"/>
    <n v="17.761751863738102"/>
  </r>
  <r>
    <s v="BASE"/>
    <s v="BaseLine"/>
    <m/>
    <m/>
    <m/>
    <m/>
    <x v="50"/>
    <x v="0"/>
    <s v="Brazil"/>
    <x v="87"/>
    <n v="0"/>
  </r>
  <r>
    <s v="BASE"/>
    <s v="BaseLine"/>
    <m/>
    <m/>
    <m/>
    <m/>
    <x v="50"/>
    <x v="1"/>
    <s v="Brazil"/>
    <x v="87"/>
    <n v="0"/>
  </r>
  <r>
    <s v="BASE"/>
    <s v="BaseLine"/>
    <m/>
    <m/>
    <m/>
    <m/>
    <x v="50"/>
    <x v="2"/>
    <s v="Brazil"/>
    <x v="87"/>
    <n v="0"/>
  </r>
  <r>
    <s v="BASE"/>
    <s v="BaseLine"/>
    <m/>
    <m/>
    <m/>
    <m/>
    <x v="50"/>
    <x v="3"/>
    <s v="Brazil"/>
    <x v="87"/>
    <n v="582.87778994902999"/>
  </r>
  <r>
    <s v="BASE"/>
    <s v="BaseLine"/>
    <m/>
    <m/>
    <m/>
    <m/>
    <x v="51"/>
    <x v="0"/>
    <s v="Brazil"/>
    <x v="87"/>
    <n v="0"/>
  </r>
  <r>
    <s v="BASE"/>
    <s v="BaseLine"/>
    <m/>
    <m/>
    <m/>
    <m/>
    <x v="51"/>
    <x v="1"/>
    <s v="Brazil"/>
    <x v="87"/>
    <n v="0"/>
  </r>
  <r>
    <s v="BASE"/>
    <s v="BaseLine"/>
    <m/>
    <m/>
    <m/>
    <m/>
    <x v="51"/>
    <x v="2"/>
    <s v="Brazil"/>
    <x v="87"/>
    <n v="0"/>
  </r>
  <r>
    <s v="BASE"/>
    <s v="BaseLine"/>
    <m/>
    <m/>
    <m/>
    <m/>
    <x v="51"/>
    <x v="3"/>
    <s v="Brazil"/>
    <x v="87"/>
    <n v="9603.8856724392299"/>
  </r>
  <r>
    <s v="INCREMENTAL"/>
    <s v="Media"/>
    <m/>
    <m/>
    <m/>
    <m/>
    <x v="52"/>
    <x v="0"/>
    <s v="Brazil"/>
    <x v="87"/>
    <n v="0"/>
  </r>
  <r>
    <s v="INCREMENTAL"/>
    <s v="Media"/>
    <m/>
    <m/>
    <m/>
    <m/>
    <x v="52"/>
    <x v="1"/>
    <s v="Brazil"/>
    <x v="87"/>
    <n v="0"/>
  </r>
  <r>
    <s v="INCREMENTAL"/>
    <s v="Media"/>
    <m/>
    <m/>
    <m/>
    <m/>
    <x v="52"/>
    <x v="2"/>
    <s v="Brazil"/>
    <x v="87"/>
    <n v="0"/>
  </r>
  <r>
    <s v="INCREMENTAL"/>
    <s v="Media"/>
    <m/>
    <m/>
    <m/>
    <m/>
    <x v="52"/>
    <x v="3"/>
    <s v="Brazil"/>
    <x v="87"/>
    <n v="19.551246768849101"/>
  </r>
  <r>
    <s v="BASE"/>
    <s v="BaseLine"/>
    <m/>
    <m/>
    <m/>
    <m/>
    <x v="53"/>
    <x v="0"/>
    <s v="Brazil"/>
    <x v="87"/>
    <n v="-334.05067988802"/>
  </r>
  <r>
    <s v="BASE"/>
    <s v="BaseLine"/>
    <m/>
    <m/>
    <m/>
    <m/>
    <x v="53"/>
    <x v="1"/>
    <s v="Brazil"/>
    <x v="87"/>
    <n v="-244.62711278498901"/>
  </r>
  <r>
    <s v="BASE"/>
    <s v="BaseLine"/>
    <m/>
    <m/>
    <m/>
    <m/>
    <x v="53"/>
    <x v="2"/>
    <s v="Brazil"/>
    <x v="87"/>
    <n v="-456.46459045319398"/>
  </r>
  <r>
    <s v="BASE"/>
    <s v="BaseLine"/>
    <m/>
    <m/>
    <m/>
    <m/>
    <x v="53"/>
    <x v="3"/>
    <s v="Brazil"/>
    <x v="87"/>
    <n v="-241.64019445989101"/>
  </r>
  <r>
    <s v="BASE"/>
    <s v="BaseLine"/>
    <m/>
    <m/>
    <m/>
    <m/>
    <x v="54"/>
    <x v="0"/>
    <s v="Brazil"/>
    <x v="87"/>
    <n v="-494.23852743042102"/>
  </r>
  <r>
    <s v="BASE"/>
    <s v="BaseLine"/>
    <m/>
    <m/>
    <m/>
    <m/>
    <x v="54"/>
    <x v="1"/>
    <s v="Brazil"/>
    <x v="87"/>
    <n v="-2466.9389858104801"/>
  </r>
  <r>
    <s v="BASE"/>
    <s v="BaseLine"/>
    <m/>
    <m/>
    <m/>
    <m/>
    <x v="54"/>
    <x v="2"/>
    <s v="Brazil"/>
    <x v="87"/>
    <n v="-2677.44003275144"/>
  </r>
  <r>
    <s v="BASE"/>
    <s v="BaseLine"/>
    <m/>
    <m/>
    <m/>
    <m/>
    <x v="54"/>
    <x v="3"/>
    <s v="Brazil"/>
    <x v="87"/>
    <n v="-477.28158607665398"/>
  </r>
  <r>
    <s v="INCREMENTAL"/>
    <s v="Media"/>
    <m/>
    <m/>
    <m/>
    <m/>
    <x v="0"/>
    <x v="0"/>
    <s v="Brazil"/>
    <x v="88"/>
    <n v="11.442829727963099"/>
  </r>
  <r>
    <s v="INCREMENTAL"/>
    <s v="Media"/>
    <m/>
    <m/>
    <m/>
    <m/>
    <x v="0"/>
    <x v="1"/>
    <s v="Brazil"/>
    <x v="88"/>
    <n v="0"/>
  </r>
  <r>
    <s v="INCREMENTAL"/>
    <s v="Media"/>
    <m/>
    <m/>
    <m/>
    <m/>
    <x v="0"/>
    <x v="2"/>
    <s v="Brazil"/>
    <x v="88"/>
    <n v="0"/>
  </r>
  <r>
    <s v="INCREMENTAL"/>
    <s v="Media"/>
    <m/>
    <m/>
    <m/>
    <m/>
    <x v="0"/>
    <x v="3"/>
    <s v="Brazil"/>
    <x v="88"/>
    <n v="0"/>
  </r>
  <r>
    <s v="INCREMENTAL"/>
    <s v="Media"/>
    <m/>
    <m/>
    <m/>
    <m/>
    <x v="1"/>
    <x v="0"/>
    <s v="Brazil"/>
    <x v="88"/>
    <n v="0.76144006543152198"/>
  </r>
  <r>
    <s v="INCREMENTAL"/>
    <s v="Media"/>
    <m/>
    <m/>
    <m/>
    <m/>
    <x v="1"/>
    <x v="1"/>
    <s v="Brazil"/>
    <x v="88"/>
    <n v="0"/>
  </r>
  <r>
    <s v="INCREMENTAL"/>
    <s v="Media"/>
    <m/>
    <m/>
    <m/>
    <m/>
    <x v="1"/>
    <x v="2"/>
    <s v="Brazil"/>
    <x v="88"/>
    <n v="0"/>
  </r>
  <r>
    <s v="INCREMENTAL"/>
    <s v="Media"/>
    <m/>
    <m/>
    <m/>
    <m/>
    <x v="1"/>
    <x v="3"/>
    <s v="Brazil"/>
    <x v="88"/>
    <n v="0"/>
  </r>
  <r>
    <s v="INCREMENTAL"/>
    <s v="Media"/>
    <m/>
    <m/>
    <m/>
    <m/>
    <x v="2"/>
    <x v="0"/>
    <s v="Brazil"/>
    <x v="88"/>
    <n v="40.269000564733901"/>
  </r>
  <r>
    <s v="INCREMENTAL"/>
    <s v="Media"/>
    <m/>
    <m/>
    <m/>
    <m/>
    <x v="2"/>
    <x v="1"/>
    <s v="Brazil"/>
    <x v="88"/>
    <n v="0"/>
  </r>
  <r>
    <s v="INCREMENTAL"/>
    <s v="Media"/>
    <m/>
    <m/>
    <m/>
    <m/>
    <x v="2"/>
    <x v="2"/>
    <s v="Brazil"/>
    <x v="88"/>
    <n v="0"/>
  </r>
  <r>
    <s v="INCREMENTAL"/>
    <s v="Media"/>
    <m/>
    <m/>
    <m/>
    <m/>
    <x v="2"/>
    <x v="3"/>
    <s v="Brazil"/>
    <x v="88"/>
    <n v="0"/>
  </r>
  <r>
    <s v="BASE"/>
    <s v="BaseLine"/>
    <m/>
    <m/>
    <m/>
    <m/>
    <x v="3"/>
    <x v="0"/>
    <s v="Brazil"/>
    <x v="88"/>
    <n v="0"/>
  </r>
  <r>
    <s v="BASE"/>
    <s v="BaseLine"/>
    <m/>
    <m/>
    <m/>
    <m/>
    <x v="3"/>
    <x v="1"/>
    <s v="Brazil"/>
    <x v="88"/>
    <n v="0"/>
  </r>
  <r>
    <s v="BASE"/>
    <s v="BaseLine"/>
    <m/>
    <m/>
    <m/>
    <m/>
    <x v="3"/>
    <x v="2"/>
    <s v="Brazil"/>
    <x v="88"/>
    <n v="0"/>
  </r>
  <r>
    <s v="BASE"/>
    <s v="BaseLine"/>
    <m/>
    <m/>
    <m/>
    <m/>
    <x v="3"/>
    <x v="3"/>
    <s v="Brazil"/>
    <x v="88"/>
    <n v="0"/>
  </r>
  <r>
    <s v="BASE"/>
    <s v="BaseLine"/>
    <m/>
    <m/>
    <m/>
    <m/>
    <x v="4"/>
    <x v="0"/>
    <s v="Brazil"/>
    <x v="88"/>
    <n v="0"/>
  </r>
  <r>
    <s v="BASE"/>
    <s v="BaseLine"/>
    <m/>
    <m/>
    <m/>
    <m/>
    <x v="4"/>
    <x v="1"/>
    <s v="Brazil"/>
    <x v="88"/>
    <n v="0"/>
  </r>
  <r>
    <s v="BASE"/>
    <s v="BaseLine"/>
    <m/>
    <m/>
    <m/>
    <m/>
    <x v="4"/>
    <x v="2"/>
    <s v="Brazil"/>
    <x v="88"/>
    <n v="0"/>
  </r>
  <r>
    <s v="BASE"/>
    <s v="BaseLine"/>
    <m/>
    <m/>
    <m/>
    <m/>
    <x v="4"/>
    <x v="3"/>
    <s v="Brazil"/>
    <x v="88"/>
    <n v="0"/>
  </r>
  <r>
    <s v="BASE"/>
    <s v="BaseLine"/>
    <m/>
    <m/>
    <m/>
    <m/>
    <x v="5"/>
    <x v="0"/>
    <s v="Brazil"/>
    <x v="88"/>
    <n v="0"/>
  </r>
  <r>
    <s v="BASE"/>
    <s v="BaseLine"/>
    <m/>
    <m/>
    <m/>
    <m/>
    <x v="5"/>
    <x v="1"/>
    <s v="Brazil"/>
    <x v="88"/>
    <n v="0"/>
  </r>
  <r>
    <s v="BASE"/>
    <s v="BaseLine"/>
    <m/>
    <m/>
    <m/>
    <m/>
    <x v="5"/>
    <x v="2"/>
    <s v="Brazil"/>
    <x v="88"/>
    <n v="0"/>
  </r>
  <r>
    <s v="BASE"/>
    <s v="BaseLine"/>
    <m/>
    <m/>
    <m/>
    <m/>
    <x v="5"/>
    <x v="3"/>
    <s v="Brazil"/>
    <x v="88"/>
    <n v="0"/>
  </r>
  <r>
    <s v="BASE"/>
    <s v="BaseLine"/>
    <m/>
    <m/>
    <m/>
    <m/>
    <x v="6"/>
    <x v="0"/>
    <s v="Brazil"/>
    <x v="88"/>
    <n v="0"/>
  </r>
  <r>
    <s v="BASE"/>
    <s v="BaseLine"/>
    <m/>
    <m/>
    <m/>
    <m/>
    <x v="6"/>
    <x v="1"/>
    <s v="Brazil"/>
    <x v="88"/>
    <n v="0"/>
  </r>
  <r>
    <s v="BASE"/>
    <s v="BaseLine"/>
    <m/>
    <m/>
    <m/>
    <m/>
    <x v="6"/>
    <x v="2"/>
    <s v="Brazil"/>
    <x v="88"/>
    <n v="0"/>
  </r>
  <r>
    <s v="BASE"/>
    <s v="BaseLine"/>
    <m/>
    <m/>
    <m/>
    <m/>
    <x v="6"/>
    <x v="3"/>
    <s v="Brazil"/>
    <x v="88"/>
    <n v="0"/>
  </r>
  <r>
    <s v="BASE"/>
    <s v="BaseLine"/>
    <m/>
    <m/>
    <m/>
    <m/>
    <x v="7"/>
    <x v="0"/>
    <s v="Brazil"/>
    <x v="88"/>
    <n v="0"/>
  </r>
  <r>
    <s v="BASE"/>
    <s v="BaseLine"/>
    <m/>
    <m/>
    <m/>
    <m/>
    <x v="7"/>
    <x v="1"/>
    <s v="Brazil"/>
    <x v="88"/>
    <n v="0"/>
  </r>
  <r>
    <s v="BASE"/>
    <s v="BaseLine"/>
    <m/>
    <m/>
    <m/>
    <m/>
    <x v="7"/>
    <x v="2"/>
    <s v="Brazil"/>
    <x v="88"/>
    <n v="0"/>
  </r>
  <r>
    <s v="BASE"/>
    <s v="BaseLine"/>
    <m/>
    <m/>
    <m/>
    <m/>
    <x v="7"/>
    <x v="3"/>
    <s v="Brazil"/>
    <x v="88"/>
    <n v="0"/>
  </r>
  <r>
    <s v="BASE"/>
    <s v="BaseLine"/>
    <m/>
    <m/>
    <m/>
    <m/>
    <x v="8"/>
    <x v="0"/>
    <s v="Brazil"/>
    <x v="88"/>
    <n v="2151.39048695366"/>
  </r>
  <r>
    <s v="BASE"/>
    <s v="BaseLine"/>
    <m/>
    <m/>
    <m/>
    <m/>
    <x v="8"/>
    <x v="1"/>
    <s v="Brazil"/>
    <x v="88"/>
    <n v="0"/>
  </r>
  <r>
    <s v="BASE"/>
    <s v="BaseLine"/>
    <m/>
    <m/>
    <m/>
    <m/>
    <x v="8"/>
    <x v="2"/>
    <s v="Brazil"/>
    <x v="88"/>
    <n v="0"/>
  </r>
  <r>
    <s v="BASE"/>
    <s v="BaseLine"/>
    <m/>
    <m/>
    <m/>
    <m/>
    <x v="8"/>
    <x v="3"/>
    <s v="Brazil"/>
    <x v="88"/>
    <n v="0"/>
  </r>
  <r>
    <s v="INCREMENTAL"/>
    <s v="Media"/>
    <m/>
    <m/>
    <m/>
    <m/>
    <x v="9"/>
    <x v="0"/>
    <s v="Brazil"/>
    <x v="88"/>
    <n v="40.228706050253301"/>
  </r>
  <r>
    <s v="INCREMENTAL"/>
    <s v="Media"/>
    <m/>
    <m/>
    <m/>
    <m/>
    <x v="9"/>
    <x v="1"/>
    <s v="Brazil"/>
    <x v="88"/>
    <n v="0"/>
  </r>
  <r>
    <s v="INCREMENTAL"/>
    <s v="Media"/>
    <m/>
    <m/>
    <m/>
    <m/>
    <x v="9"/>
    <x v="2"/>
    <s v="Brazil"/>
    <x v="88"/>
    <n v="0"/>
  </r>
  <r>
    <s v="INCREMENTAL"/>
    <s v="Media"/>
    <m/>
    <m/>
    <m/>
    <m/>
    <x v="9"/>
    <x v="3"/>
    <s v="Brazil"/>
    <x v="88"/>
    <n v="0"/>
  </r>
  <r>
    <s v="BASE"/>
    <s v="Price"/>
    <m/>
    <m/>
    <m/>
    <m/>
    <x v="10"/>
    <x v="0"/>
    <s v="Brazil"/>
    <x v="88"/>
    <n v="0"/>
  </r>
  <r>
    <s v="BASE"/>
    <s v="Price"/>
    <m/>
    <m/>
    <m/>
    <m/>
    <x v="10"/>
    <x v="1"/>
    <s v="Brazil"/>
    <x v="88"/>
    <n v="0"/>
  </r>
  <r>
    <s v="BASE"/>
    <s v="Price"/>
    <m/>
    <m/>
    <m/>
    <m/>
    <x v="10"/>
    <x v="2"/>
    <s v="Brazil"/>
    <x v="88"/>
    <n v="0"/>
  </r>
  <r>
    <s v="BASE"/>
    <s v="Price"/>
    <m/>
    <m/>
    <m/>
    <m/>
    <x v="10"/>
    <x v="3"/>
    <s v="Brazil"/>
    <x v="88"/>
    <n v="0"/>
  </r>
  <r>
    <s v="BASE"/>
    <s v="Price"/>
    <m/>
    <m/>
    <m/>
    <m/>
    <x v="11"/>
    <x v="0"/>
    <s v="Brazil"/>
    <x v="88"/>
    <n v="-1095.6264493195399"/>
  </r>
  <r>
    <s v="BASE"/>
    <s v="Price"/>
    <m/>
    <m/>
    <m/>
    <m/>
    <x v="11"/>
    <x v="1"/>
    <s v="Brazil"/>
    <x v="88"/>
    <n v="0"/>
  </r>
  <r>
    <s v="BASE"/>
    <s v="Price"/>
    <m/>
    <m/>
    <m/>
    <m/>
    <x v="11"/>
    <x v="2"/>
    <s v="Brazil"/>
    <x v="88"/>
    <n v="0"/>
  </r>
  <r>
    <s v="BASE"/>
    <s v="Price"/>
    <m/>
    <m/>
    <m/>
    <m/>
    <x v="11"/>
    <x v="3"/>
    <s v="Brazil"/>
    <x v="88"/>
    <n v="-1238.6921864145099"/>
  </r>
  <r>
    <s v="BASE"/>
    <s v="BaseLine"/>
    <m/>
    <m/>
    <m/>
    <m/>
    <x v="12"/>
    <x v="0"/>
    <s v="Brazil"/>
    <x v="88"/>
    <n v="382.68808008376499"/>
  </r>
  <r>
    <s v="BASE"/>
    <s v="BaseLine"/>
    <m/>
    <m/>
    <m/>
    <m/>
    <x v="12"/>
    <x v="1"/>
    <s v="Brazil"/>
    <x v="88"/>
    <n v="689.89393090767999"/>
  </r>
  <r>
    <s v="BASE"/>
    <s v="BaseLine"/>
    <m/>
    <m/>
    <m/>
    <m/>
    <x v="12"/>
    <x v="2"/>
    <s v="Brazil"/>
    <x v="88"/>
    <n v="845.77486088892897"/>
  </r>
  <r>
    <s v="BASE"/>
    <s v="BaseLine"/>
    <m/>
    <m/>
    <m/>
    <m/>
    <x v="12"/>
    <x v="3"/>
    <s v="Brazil"/>
    <x v="88"/>
    <n v="22.401271719835002"/>
  </r>
  <r>
    <s v="INCREMENTAL"/>
    <s v="Media"/>
    <m/>
    <m/>
    <m/>
    <m/>
    <x v="13"/>
    <x v="0"/>
    <s v="Brazil"/>
    <x v="88"/>
    <n v="0"/>
  </r>
  <r>
    <s v="INCREMENTAL"/>
    <s v="Media"/>
    <m/>
    <m/>
    <m/>
    <m/>
    <x v="13"/>
    <x v="1"/>
    <s v="Brazil"/>
    <x v="88"/>
    <n v="0"/>
  </r>
  <r>
    <s v="INCREMENTAL"/>
    <s v="Media"/>
    <m/>
    <m/>
    <m/>
    <m/>
    <x v="13"/>
    <x v="2"/>
    <s v="Brazil"/>
    <x v="88"/>
    <n v="0"/>
  </r>
  <r>
    <s v="INCREMENTAL"/>
    <s v="Media"/>
    <m/>
    <m/>
    <m/>
    <m/>
    <x v="13"/>
    <x v="3"/>
    <s v="Brazil"/>
    <x v="88"/>
    <n v="0"/>
  </r>
  <r>
    <s v="INCREMENTAL"/>
    <s v="Media"/>
    <m/>
    <m/>
    <m/>
    <m/>
    <x v="14"/>
    <x v="0"/>
    <s v="Brazil"/>
    <x v="88"/>
    <n v="394.67316557927001"/>
  </r>
  <r>
    <s v="INCREMENTAL"/>
    <s v="Media"/>
    <m/>
    <m/>
    <m/>
    <m/>
    <x v="14"/>
    <x v="1"/>
    <s v="Brazil"/>
    <x v="88"/>
    <n v="491.33618568579499"/>
  </r>
  <r>
    <s v="INCREMENTAL"/>
    <s v="Media"/>
    <m/>
    <m/>
    <m/>
    <m/>
    <x v="14"/>
    <x v="2"/>
    <s v="Brazil"/>
    <x v="88"/>
    <n v="406.549633096788"/>
  </r>
  <r>
    <s v="INCREMENTAL"/>
    <s v="Media"/>
    <m/>
    <m/>
    <m/>
    <m/>
    <x v="14"/>
    <x v="3"/>
    <s v="Brazil"/>
    <x v="88"/>
    <n v="292.08000705005003"/>
  </r>
  <r>
    <s v="INCREMENTAL"/>
    <s v="Media"/>
    <m/>
    <m/>
    <m/>
    <m/>
    <x v="15"/>
    <x v="0"/>
    <s v="Brazil"/>
    <x v="88"/>
    <n v="0"/>
  </r>
  <r>
    <s v="INCREMENTAL"/>
    <s v="Media"/>
    <m/>
    <m/>
    <m/>
    <m/>
    <x v="15"/>
    <x v="1"/>
    <s v="Brazil"/>
    <x v="88"/>
    <n v="0"/>
  </r>
  <r>
    <s v="INCREMENTAL"/>
    <s v="Media"/>
    <m/>
    <m/>
    <m/>
    <m/>
    <x v="15"/>
    <x v="2"/>
    <s v="Brazil"/>
    <x v="88"/>
    <n v="0"/>
  </r>
  <r>
    <s v="INCREMENTAL"/>
    <s v="Media"/>
    <m/>
    <m/>
    <m/>
    <m/>
    <x v="15"/>
    <x v="3"/>
    <s v="Brazil"/>
    <x v="88"/>
    <n v="0"/>
  </r>
  <r>
    <s v="INCREMENTAL"/>
    <s v="Media"/>
    <m/>
    <m/>
    <m/>
    <m/>
    <x v="16"/>
    <x v="0"/>
    <s v="Brazil"/>
    <x v="88"/>
    <n v="91.029795527827403"/>
  </r>
  <r>
    <s v="INCREMENTAL"/>
    <s v="Media"/>
    <m/>
    <m/>
    <m/>
    <m/>
    <x v="16"/>
    <x v="1"/>
    <s v="Brazil"/>
    <x v="88"/>
    <n v="71.423375063765306"/>
  </r>
  <r>
    <s v="INCREMENTAL"/>
    <s v="Media"/>
    <m/>
    <m/>
    <m/>
    <m/>
    <x v="16"/>
    <x v="2"/>
    <s v="Brazil"/>
    <x v="88"/>
    <n v="66.636349713369597"/>
  </r>
  <r>
    <s v="INCREMENTAL"/>
    <s v="Media"/>
    <m/>
    <m/>
    <m/>
    <m/>
    <x v="16"/>
    <x v="3"/>
    <s v="Brazil"/>
    <x v="88"/>
    <n v="61.9281950449625"/>
  </r>
  <r>
    <s v="INCREMENTAL"/>
    <s v="Media"/>
    <m/>
    <m/>
    <m/>
    <m/>
    <x v="17"/>
    <x v="0"/>
    <s v="Brazil"/>
    <x v="88"/>
    <n v="0"/>
  </r>
  <r>
    <s v="INCREMENTAL"/>
    <s v="Media"/>
    <m/>
    <m/>
    <m/>
    <m/>
    <x v="17"/>
    <x v="1"/>
    <s v="Brazil"/>
    <x v="88"/>
    <n v="0"/>
  </r>
  <r>
    <s v="INCREMENTAL"/>
    <s v="Media"/>
    <m/>
    <m/>
    <m/>
    <m/>
    <x v="17"/>
    <x v="2"/>
    <s v="Brazil"/>
    <x v="88"/>
    <n v="0"/>
  </r>
  <r>
    <s v="INCREMENTAL"/>
    <s v="Media"/>
    <m/>
    <m/>
    <m/>
    <m/>
    <x v="17"/>
    <x v="3"/>
    <s v="Brazil"/>
    <x v="88"/>
    <n v="0"/>
  </r>
  <r>
    <s v="INCREMENTAL"/>
    <s v="Media"/>
    <m/>
    <m/>
    <m/>
    <m/>
    <x v="18"/>
    <x v="0"/>
    <s v="Brazil"/>
    <x v="88"/>
    <n v="2261.8375687934199"/>
  </r>
  <r>
    <s v="INCREMENTAL"/>
    <s v="Media"/>
    <m/>
    <m/>
    <m/>
    <m/>
    <x v="18"/>
    <x v="1"/>
    <s v="Brazil"/>
    <x v="88"/>
    <n v="1053.2040927374001"/>
  </r>
  <r>
    <s v="INCREMENTAL"/>
    <s v="Media"/>
    <m/>
    <m/>
    <m/>
    <m/>
    <x v="18"/>
    <x v="2"/>
    <s v="Brazil"/>
    <x v="88"/>
    <n v="804.75808016032897"/>
  </r>
  <r>
    <s v="INCREMENTAL"/>
    <s v="Media"/>
    <m/>
    <m/>
    <m/>
    <m/>
    <x v="18"/>
    <x v="3"/>
    <s v="Brazil"/>
    <x v="88"/>
    <n v="1227.8353122573301"/>
  </r>
  <r>
    <s v="INCREMENTAL"/>
    <s v="Media"/>
    <m/>
    <m/>
    <m/>
    <m/>
    <x v="19"/>
    <x v="0"/>
    <s v="Brazil"/>
    <x v="88"/>
    <n v="0"/>
  </r>
  <r>
    <s v="INCREMENTAL"/>
    <s v="Media"/>
    <m/>
    <m/>
    <m/>
    <m/>
    <x v="19"/>
    <x v="1"/>
    <s v="Brazil"/>
    <x v="88"/>
    <n v="0"/>
  </r>
  <r>
    <s v="INCREMENTAL"/>
    <s v="Media"/>
    <m/>
    <m/>
    <m/>
    <m/>
    <x v="19"/>
    <x v="2"/>
    <s v="Brazil"/>
    <x v="88"/>
    <n v="0"/>
  </r>
  <r>
    <s v="INCREMENTAL"/>
    <s v="Media"/>
    <m/>
    <m/>
    <m/>
    <m/>
    <x v="19"/>
    <x v="3"/>
    <s v="Brazil"/>
    <x v="88"/>
    <n v="0"/>
  </r>
  <r>
    <s v="INCREMENTAL"/>
    <s v="Media"/>
    <m/>
    <m/>
    <m/>
    <m/>
    <x v="20"/>
    <x v="0"/>
    <s v="Brazil"/>
    <x v="88"/>
    <n v="412.19006406948"/>
  </r>
  <r>
    <s v="INCREMENTAL"/>
    <s v="Media"/>
    <m/>
    <m/>
    <m/>
    <m/>
    <x v="20"/>
    <x v="1"/>
    <s v="Brazil"/>
    <x v="88"/>
    <n v="470.18800238425001"/>
  </r>
  <r>
    <s v="INCREMENTAL"/>
    <s v="Media"/>
    <m/>
    <m/>
    <m/>
    <m/>
    <x v="20"/>
    <x v="2"/>
    <s v="Brazil"/>
    <x v="88"/>
    <n v="440.48179200718698"/>
  </r>
  <r>
    <s v="INCREMENTAL"/>
    <s v="Media"/>
    <m/>
    <m/>
    <m/>
    <m/>
    <x v="20"/>
    <x v="3"/>
    <s v="Brazil"/>
    <x v="88"/>
    <n v="433.86661569758297"/>
  </r>
  <r>
    <s v="INCREMENTAL"/>
    <s v="Media"/>
    <m/>
    <m/>
    <m/>
    <m/>
    <x v="21"/>
    <x v="0"/>
    <s v="Brazil"/>
    <x v="88"/>
    <n v="0"/>
  </r>
  <r>
    <s v="INCREMENTAL"/>
    <s v="Media"/>
    <m/>
    <m/>
    <m/>
    <m/>
    <x v="21"/>
    <x v="1"/>
    <s v="Brazil"/>
    <x v="88"/>
    <n v="0"/>
  </r>
  <r>
    <s v="INCREMENTAL"/>
    <s v="Media"/>
    <m/>
    <m/>
    <m/>
    <m/>
    <x v="21"/>
    <x v="2"/>
    <s v="Brazil"/>
    <x v="88"/>
    <n v="0"/>
  </r>
  <r>
    <s v="INCREMENTAL"/>
    <s v="Media"/>
    <m/>
    <m/>
    <m/>
    <m/>
    <x v="21"/>
    <x v="3"/>
    <s v="Brazil"/>
    <x v="88"/>
    <n v="0"/>
  </r>
  <r>
    <s v="INCREMENTAL"/>
    <s v="Media"/>
    <m/>
    <m/>
    <m/>
    <m/>
    <x v="22"/>
    <x v="0"/>
    <s v="Brazil"/>
    <x v="88"/>
    <n v="1323.5358887643299"/>
  </r>
  <r>
    <s v="INCREMENTAL"/>
    <s v="Media"/>
    <m/>
    <m/>
    <m/>
    <m/>
    <x v="22"/>
    <x v="1"/>
    <s v="Brazil"/>
    <x v="88"/>
    <n v="501.922105936192"/>
  </r>
  <r>
    <s v="INCREMENTAL"/>
    <s v="Media"/>
    <m/>
    <m/>
    <m/>
    <m/>
    <x v="22"/>
    <x v="2"/>
    <s v="Brazil"/>
    <x v="88"/>
    <n v="476.612956865218"/>
  </r>
  <r>
    <s v="INCREMENTAL"/>
    <s v="Media"/>
    <m/>
    <m/>
    <m/>
    <m/>
    <x v="22"/>
    <x v="3"/>
    <s v="Brazil"/>
    <x v="88"/>
    <n v="717.43733269846905"/>
  </r>
  <r>
    <s v="INCREMENTAL"/>
    <s v="Media"/>
    <m/>
    <m/>
    <m/>
    <m/>
    <x v="23"/>
    <x v="0"/>
    <s v="Brazil"/>
    <x v="88"/>
    <n v="0"/>
  </r>
  <r>
    <s v="INCREMENTAL"/>
    <s v="Media"/>
    <m/>
    <m/>
    <m/>
    <m/>
    <x v="23"/>
    <x v="1"/>
    <s v="Brazil"/>
    <x v="88"/>
    <n v="0.14404745272528799"/>
  </r>
  <r>
    <s v="INCREMENTAL"/>
    <s v="Media"/>
    <m/>
    <m/>
    <m/>
    <m/>
    <x v="23"/>
    <x v="2"/>
    <s v="Brazil"/>
    <x v="88"/>
    <n v="0"/>
  </r>
  <r>
    <s v="INCREMENTAL"/>
    <s v="Media"/>
    <m/>
    <m/>
    <m/>
    <m/>
    <x v="23"/>
    <x v="3"/>
    <s v="Brazil"/>
    <x v="88"/>
    <n v="0"/>
  </r>
  <r>
    <s v="INCREMENTAL"/>
    <s v="Media"/>
    <m/>
    <m/>
    <m/>
    <m/>
    <x v="24"/>
    <x v="0"/>
    <s v="Brazil"/>
    <x v="88"/>
    <n v="0"/>
  </r>
  <r>
    <s v="INCREMENTAL"/>
    <s v="Media"/>
    <m/>
    <m/>
    <m/>
    <m/>
    <x v="24"/>
    <x v="1"/>
    <s v="Brazil"/>
    <x v="88"/>
    <n v="1.97244797116054"/>
  </r>
  <r>
    <s v="INCREMENTAL"/>
    <s v="Media"/>
    <m/>
    <m/>
    <m/>
    <m/>
    <x v="24"/>
    <x v="2"/>
    <s v="Brazil"/>
    <x v="88"/>
    <n v="0"/>
  </r>
  <r>
    <s v="INCREMENTAL"/>
    <s v="Media"/>
    <m/>
    <m/>
    <m/>
    <m/>
    <x v="24"/>
    <x v="3"/>
    <s v="Brazil"/>
    <x v="88"/>
    <n v="0"/>
  </r>
  <r>
    <s v="BASE"/>
    <s v="BaseLine"/>
    <m/>
    <m/>
    <m/>
    <m/>
    <x v="25"/>
    <x v="0"/>
    <s v="Brazil"/>
    <x v="88"/>
    <n v="0"/>
  </r>
  <r>
    <s v="BASE"/>
    <s v="BaseLine"/>
    <m/>
    <m/>
    <m/>
    <m/>
    <x v="25"/>
    <x v="1"/>
    <s v="Brazil"/>
    <x v="88"/>
    <n v="0"/>
  </r>
  <r>
    <s v="BASE"/>
    <s v="BaseLine"/>
    <m/>
    <m/>
    <m/>
    <m/>
    <x v="25"/>
    <x v="2"/>
    <s v="Brazil"/>
    <x v="88"/>
    <n v="0"/>
  </r>
  <r>
    <s v="BASE"/>
    <s v="BaseLine"/>
    <m/>
    <m/>
    <m/>
    <m/>
    <x v="25"/>
    <x v="3"/>
    <s v="Brazil"/>
    <x v="88"/>
    <n v="0"/>
  </r>
  <r>
    <s v="BASE"/>
    <s v="BaseLine"/>
    <m/>
    <m/>
    <m/>
    <m/>
    <x v="26"/>
    <x v="0"/>
    <s v="Brazil"/>
    <x v="88"/>
    <n v="0"/>
  </r>
  <r>
    <s v="BASE"/>
    <s v="BaseLine"/>
    <m/>
    <m/>
    <m/>
    <m/>
    <x v="26"/>
    <x v="1"/>
    <s v="Brazil"/>
    <x v="88"/>
    <n v="3295.4583486790102"/>
  </r>
  <r>
    <s v="BASE"/>
    <s v="BaseLine"/>
    <m/>
    <m/>
    <m/>
    <m/>
    <x v="26"/>
    <x v="2"/>
    <s v="Brazil"/>
    <x v="88"/>
    <n v="0"/>
  </r>
  <r>
    <s v="BASE"/>
    <s v="BaseLine"/>
    <m/>
    <m/>
    <m/>
    <m/>
    <x v="26"/>
    <x v="3"/>
    <s v="Brazil"/>
    <x v="88"/>
    <n v="0"/>
  </r>
  <r>
    <s v="INCREMENTAL"/>
    <s v="Media"/>
    <m/>
    <m/>
    <m/>
    <m/>
    <x v="27"/>
    <x v="0"/>
    <s v="Brazil"/>
    <x v="88"/>
    <n v="0"/>
  </r>
  <r>
    <s v="INCREMENTAL"/>
    <s v="Media"/>
    <m/>
    <m/>
    <m/>
    <m/>
    <x v="27"/>
    <x v="1"/>
    <s v="Brazil"/>
    <x v="88"/>
    <n v="249.684011119161"/>
  </r>
  <r>
    <s v="INCREMENTAL"/>
    <s v="Media"/>
    <m/>
    <m/>
    <m/>
    <m/>
    <x v="27"/>
    <x v="2"/>
    <s v="Brazil"/>
    <x v="88"/>
    <n v="0"/>
  </r>
  <r>
    <s v="INCREMENTAL"/>
    <s v="Media"/>
    <m/>
    <m/>
    <m/>
    <m/>
    <x v="27"/>
    <x v="3"/>
    <s v="Brazil"/>
    <x v="88"/>
    <n v="0"/>
  </r>
  <r>
    <s v="INCREMENTAL"/>
    <s v="Media"/>
    <m/>
    <m/>
    <m/>
    <m/>
    <x v="28"/>
    <x v="0"/>
    <s v="Brazil"/>
    <x v="88"/>
    <n v="0"/>
  </r>
  <r>
    <s v="INCREMENTAL"/>
    <s v="Media"/>
    <m/>
    <m/>
    <m/>
    <m/>
    <x v="28"/>
    <x v="1"/>
    <s v="Brazil"/>
    <x v="88"/>
    <n v="32.566794006576202"/>
  </r>
  <r>
    <s v="INCREMENTAL"/>
    <s v="Media"/>
    <m/>
    <m/>
    <m/>
    <m/>
    <x v="28"/>
    <x v="2"/>
    <s v="Brazil"/>
    <x v="88"/>
    <n v="0"/>
  </r>
  <r>
    <s v="INCREMENTAL"/>
    <s v="Media"/>
    <m/>
    <m/>
    <m/>
    <m/>
    <x v="28"/>
    <x v="3"/>
    <s v="Brazil"/>
    <x v="88"/>
    <n v="0"/>
  </r>
  <r>
    <s v="BASE"/>
    <s v="BaseLine"/>
    <m/>
    <m/>
    <m/>
    <m/>
    <x v="29"/>
    <x v="0"/>
    <s v="Brazil"/>
    <x v="88"/>
    <n v="0"/>
  </r>
  <r>
    <s v="BASE"/>
    <s v="BaseLine"/>
    <m/>
    <m/>
    <m/>
    <m/>
    <x v="29"/>
    <x v="1"/>
    <s v="Brazil"/>
    <x v="88"/>
    <n v="1504.4955105929801"/>
  </r>
  <r>
    <s v="BASE"/>
    <s v="BaseLine"/>
    <m/>
    <m/>
    <m/>
    <m/>
    <x v="29"/>
    <x v="2"/>
    <s v="Brazil"/>
    <x v="88"/>
    <n v="0"/>
  </r>
  <r>
    <s v="BASE"/>
    <s v="BaseLine"/>
    <m/>
    <m/>
    <m/>
    <m/>
    <x v="29"/>
    <x v="3"/>
    <s v="Brazil"/>
    <x v="88"/>
    <n v="0"/>
  </r>
  <r>
    <s v="BASE"/>
    <s v="BaseLine"/>
    <m/>
    <m/>
    <m/>
    <m/>
    <x v="30"/>
    <x v="0"/>
    <s v="Brazil"/>
    <x v="88"/>
    <n v="0"/>
  </r>
  <r>
    <s v="BASE"/>
    <s v="BaseLine"/>
    <m/>
    <m/>
    <m/>
    <m/>
    <x v="30"/>
    <x v="1"/>
    <s v="Brazil"/>
    <x v="88"/>
    <n v="996.07171770350806"/>
  </r>
  <r>
    <s v="BASE"/>
    <s v="BaseLine"/>
    <m/>
    <m/>
    <m/>
    <m/>
    <x v="30"/>
    <x v="2"/>
    <s v="Brazil"/>
    <x v="88"/>
    <n v="0"/>
  </r>
  <r>
    <s v="BASE"/>
    <s v="BaseLine"/>
    <m/>
    <m/>
    <m/>
    <m/>
    <x v="30"/>
    <x v="3"/>
    <s v="Brazil"/>
    <x v="88"/>
    <n v="0"/>
  </r>
  <r>
    <s v="INCREMENTAL"/>
    <s v="Media"/>
    <m/>
    <m/>
    <m/>
    <m/>
    <x v="31"/>
    <x v="0"/>
    <s v="Brazil"/>
    <x v="88"/>
    <n v="0"/>
  </r>
  <r>
    <s v="INCREMENTAL"/>
    <s v="Media"/>
    <m/>
    <m/>
    <m/>
    <m/>
    <x v="31"/>
    <x v="1"/>
    <s v="Brazil"/>
    <x v="88"/>
    <n v="20.122668099957899"/>
  </r>
  <r>
    <s v="INCREMENTAL"/>
    <s v="Media"/>
    <m/>
    <m/>
    <m/>
    <m/>
    <x v="31"/>
    <x v="2"/>
    <s v="Brazil"/>
    <x v="88"/>
    <n v="0"/>
  </r>
  <r>
    <s v="INCREMENTAL"/>
    <s v="Media"/>
    <m/>
    <m/>
    <m/>
    <m/>
    <x v="31"/>
    <x v="3"/>
    <s v="Brazil"/>
    <x v="88"/>
    <n v="0"/>
  </r>
  <r>
    <m/>
    <m/>
    <m/>
    <m/>
    <m/>
    <m/>
    <x v="32"/>
    <x v="0"/>
    <s v="Brazil"/>
    <x v="88"/>
    <n v="1288.8368238743701"/>
  </r>
  <r>
    <m/>
    <m/>
    <m/>
    <m/>
    <m/>
    <m/>
    <x v="32"/>
    <x v="1"/>
    <s v="Brazil"/>
    <x v="88"/>
    <n v="943.82215052234096"/>
  </r>
  <r>
    <m/>
    <m/>
    <m/>
    <m/>
    <m/>
    <m/>
    <x v="32"/>
    <x v="2"/>
    <s v="Brazil"/>
    <x v="88"/>
    <n v="1761.1350863528301"/>
  </r>
  <r>
    <m/>
    <m/>
    <m/>
    <m/>
    <m/>
    <m/>
    <x v="32"/>
    <x v="3"/>
    <s v="Brazil"/>
    <x v="88"/>
    <n v="932.29799996955103"/>
  </r>
  <r>
    <s v="BASE"/>
    <s v="BaseLine"/>
    <m/>
    <m/>
    <m/>
    <m/>
    <x v="33"/>
    <x v="0"/>
    <s v="Brazil"/>
    <x v="88"/>
    <n v="-70.380841081120806"/>
  </r>
  <r>
    <s v="BASE"/>
    <s v="BaseLine"/>
    <m/>
    <m/>
    <m/>
    <m/>
    <x v="33"/>
    <x v="1"/>
    <s v="Brazil"/>
    <x v="88"/>
    <n v="-191.585681108274"/>
  </r>
  <r>
    <s v="BASE"/>
    <s v="BaseLine"/>
    <m/>
    <m/>
    <m/>
    <m/>
    <x v="33"/>
    <x v="2"/>
    <s v="Brazil"/>
    <x v="88"/>
    <n v="-95.647565304530801"/>
  </r>
  <r>
    <s v="BASE"/>
    <s v="BaseLine"/>
    <m/>
    <m/>
    <m/>
    <m/>
    <x v="33"/>
    <x v="3"/>
    <s v="Brazil"/>
    <x v="88"/>
    <n v="-59.740322153843401"/>
  </r>
  <r>
    <s v="BASE"/>
    <s v="BaseLine"/>
    <m/>
    <m/>
    <m/>
    <m/>
    <x v="34"/>
    <x v="0"/>
    <s v="Brazil"/>
    <x v="88"/>
    <n v="0"/>
  </r>
  <r>
    <s v="BASE"/>
    <s v="BaseLine"/>
    <m/>
    <m/>
    <m/>
    <m/>
    <x v="34"/>
    <x v="1"/>
    <s v="Brazil"/>
    <x v="88"/>
    <n v="0"/>
  </r>
  <r>
    <s v="BASE"/>
    <s v="BaseLine"/>
    <m/>
    <m/>
    <m/>
    <m/>
    <x v="34"/>
    <x v="2"/>
    <s v="Brazil"/>
    <x v="88"/>
    <n v="0"/>
  </r>
  <r>
    <s v="BASE"/>
    <s v="BaseLine"/>
    <m/>
    <m/>
    <m/>
    <m/>
    <x v="34"/>
    <x v="3"/>
    <s v="Brazil"/>
    <x v="88"/>
    <n v="0"/>
  </r>
  <r>
    <s v="BASE"/>
    <s v="BaseLine"/>
    <s v="NY"/>
    <m/>
    <m/>
    <m/>
    <x v="35"/>
    <x v="0"/>
    <s v="Brazil"/>
    <x v="88"/>
    <n v="0"/>
  </r>
  <r>
    <s v="BASE"/>
    <s v="BaseLine"/>
    <s v="NY"/>
    <m/>
    <m/>
    <m/>
    <x v="35"/>
    <x v="1"/>
    <s v="Brazil"/>
    <x v="88"/>
    <n v="0"/>
  </r>
  <r>
    <s v="BASE"/>
    <s v="BaseLine"/>
    <s v="NY"/>
    <m/>
    <m/>
    <m/>
    <x v="35"/>
    <x v="2"/>
    <s v="Brazil"/>
    <x v="88"/>
    <n v="0"/>
  </r>
  <r>
    <s v="BASE"/>
    <s v="BaseLine"/>
    <s v="NY"/>
    <m/>
    <m/>
    <m/>
    <x v="35"/>
    <x v="3"/>
    <s v="Brazil"/>
    <x v="88"/>
    <n v="0"/>
  </r>
  <r>
    <s v="BASE"/>
    <s v="BaseLine"/>
    <s v="PL_Dummy"/>
    <m/>
    <m/>
    <m/>
    <x v="36"/>
    <x v="0"/>
    <s v="Brazil"/>
    <x v="88"/>
    <n v="0"/>
  </r>
  <r>
    <s v="BASE"/>
    <s v="BaseLine"/>
    <s v="PL_Dummy"/>
    <m/>
    <m/>
    <m/>
    <x v="36"/>
    <x v="1"/>
    <s v="Brazil"/>
    <x v="88"/>
    <n v="0"/>
  </r>
  <r>
    <s v="BASE"/>
    <s v="BaseLine"/>
    <s v="PL_Dummy"/>
    <m/>
    <m/>
    <m/>
    <x v="36"/>
    <x v="2"/>
    <s v="Brazil"/>
    <x v="88"/>
    <n v="0"/>
  </r>
  <r>
    <s v="BASE"/>
    <s v="BaseLine"/>
    <s v="PL_Dummy"/>
    <m/>
    <m/>
    <m/>
    <x v="36"/>
    <x v="3"/>
    <s v="Brazil"/>
    <x v="88"/>
    <n v="0"/>
  </r>
  <r>
    <s v="BASE"/>
    <s v="BaseLine"/>
    <s v="PL_Dummy"/>
    <m/>
    <m/>
    <m/>
    <x v="37"/>
    <x v="0"/>
    <s v="Brazil"/>
    <x v="88"/>
    <n v="0"/>
  </r>
  <r>
    <s v="BASE"/>
    <s v="BaseLine"/>
    <s v="PL_Dummy"/>
    <m/>
    <m/>
    <m/>
    <x v="37"/>
    <x v="1"/>
    <s v="Brazil"/>
    <x v="88"/>
    <n v="0"/>
  </r>
  <r>
    <s v="BASE"/>
    <s v="BaseLine"/>
    <s v="PL_Dummy"/>
    <m/>
    <m/>
    <m/>
    <x v="37"/>
    <x v="2"/>
    <s v="Brazil"/>
    <x v="88"/>
    <n v="0"/>
  </r>
  <r>
    <s v="BASE"/>
    <s v="BaseLine"/>
    <s v="PL_Dummy"/>
    <m/>
    <m/>
    <m/>
    <x v="37"/>
    <x v="3"/>
    <s v="Brazil"/>
    <x v="88"/>
    <n v="0"/>
  </r>
  <r>
    <s v="BASE"/>
    <s v="BaseLine"/>
    <m/>
    <m/>
    <m/>
    <m/>
    <x v="38"/>
    <x v="0"/>
    <s v="Brazil"/>
    <x v="88"/>
    <n v="0"/>
  </r>
  <r>
    <s v="BASE"/>
    <s v="BaseLine"/>
    <m/>
    <m/>
    <m/>
    <m/>
    <x v="38"/>
    <x v="1"/>
    <s v="Brazil"/>
    <x v="88"/>
    <n v="0"/>
  </r>
  <r>
    <s v="BASE"/>
    <s v="BaseLine"/>
    <m/>
    <m/>
    <m/>
    <m/>
    <x v="38"/>
    <x v="2"/>
    <s v="Brazil"/>
    <x v="88"/>
    <n v="0"/>
  </r>
  <r>
    <s v="BASE"/>
    <s v="BaseLine"/>
    <m/>
    <m/>
    <m/>
    <m/>
    <x v="38"/>
    <x v="3"/>
    <s v="Brazil"/>
    <x v="88"/>
    <n v="0"/>
  </r>
  <r>
    <s v="BASE"/>
    <s v="BaseLine"/>
    <m/>
    <m/>
    <m/>
    <m/>
    <x v="39"/>
    <x v="0"/>
    <s v="Brazil"/>
    <x v="88"/>
    <n v="0"/>
  </r>
  <r>
    <s v="BASE"/>
    <s v="BaseLine"/>
    <m/>
    <m/>
    <m/>
    <m/>
    <x v="39"/>
    <x v="1"/>
    <s v="Brazil"/>
    <x v="88"/>
    <n v="0"/>
  </r>
  <r>
    <s v="BASE"/>
    <s v="BaseLine"/>
    <m/>
    <m/>
    <m/>
    <m/>
    <x v="39"/>
    <x v="2"/>
    <s v="Brazil"/>
    <x v="88"/>
    <n v="0"/>
  </r>
  <r>
    <s v="BASE"/>
    <s v="BaseLine"/>
    <m/>
    <m/>
    <m/>
    <m/>
    <x v="39"/>
    <x v="3"/>
    <s v="Brazil"/>
    <x v="88"/>
    <n v="0"/>
  </r>
  <r>
    <s v="BASE"/>
    <s v="BaseLine"/>
    <s v="PL_Dummy"/>
    <m/>
    <m/>
    <m/>
    <x v="40"/>
    <x v="0"/>
    <s v="Brazil"/>
    <x v="88"/>
    <n v="0"/>
  </r>
  <r>
    <s v="BASE"/>
    <s v="BaseLine"/>
    <s v="PL_Dummy"/>
    <m/>
    <m/>
    <m/>
    <x v="40"/>
    <x v="1"/>
    <s v="Brazil"/>
    <x v="88"/>
    <n v="0"/>
  </r>
  <r>
    <s v="BASE"/>
    <s v="BaseLine"/>
    <s v="PL_Dummy"/>
    <m/>
    <m/>
    <m/>
    <x v="40"/>
    <x v="2"/>
    <s v="Brazil"/>
    <x v="88"/>
    <n v="0"/>
  </r>
  <r>
    <s v="BASE"/>
    <s v="BaseLine"/>
    <s v="PL_Dummy"/>
    <m/>
    <m/>
    <m/>
    <x v="40"/>
    <x v="3"/>
    <s v="Brazil"/>
    <x v="88"/>
    <n v="0"/>
  </r>
  <r>
    <s v="BASE"/>
    <s v="BaseLine"/>
    <m/>
    <m/>
    <m/>
    <m/>
    <x v="41"/>
    <x v="0"/>
    <s v="Brazil"/>
    <x v="88"/>
    <n v="0"/>
  </r>
  <r>
    <s v="BASE"/>
    <s v="BaseLine"/>
    <m/>
    <m/>
    <m/>
    <m/>
    <x v="41"/>
    <x v="1"/>
    <s v="Brazil"/>
    <x v="88"/>
    <n v="0"/>
  </r>
  <r>
    <s v="BASE"/>
    <s v="BaseLine"/>
    <m/>
    <m/>
    <m/>
    <m/>
    <x v="41"/>
    <x v="2"/>
    <s v="Brazil"/>
    <x v="88"/>
    <n v="4415.5481189913698"/>
  </r>
  <r>
    <s v="BASE"/>
    <s v="BaseLine"/>
    <m/>
    <m/>
    <m/>
    <m/>
    <x v="41"/>
    <x v="3"/>
    <s v="Brazil"/>
    <x v="88"/>
    <n v="0"/>
  </r>
  <r>
    <s v="BASE"/>
    <s v="BaseLine"/>
    <m/>
    <m/>
    <m/>
    <m/>
    <x v="42"/>
    <x v="0"/>
    <s v="Brazil"/>
    <x v="88"/>
    <n v="0"/>
  </r>
  <r>
    <s v="BASE"/>
    <s v="BaseLine"/>
    <m/>
    <m/>
    <m/>
    <m/>
    <x v="42"/>
    <x v="1"/>
    <s v="Brazil"/>
    <x v="88"/>
    <n v="0"/>
  </r>
  <r>
    <s v="BASE"/>
    <s v="BaseLine"/>
    <m/>
    <m/>
    <m/>
    <m/>
    <x v="42"/>
    <x v="2"/>
    <s v="Brazil"/>
    <x v="88"/>
    <n v="0"/>
  </r>
  <r>
    <s v="BASE"/>
    <s v="BaseLine"/>
    <m/>
    <m/>
    <m/>
    <m/>
    <x v="42"/>
    <x v="3"/>
    <s v="Brazil"/>
    <x v="88"/>
    <n v="0"/>
  </r>
  <r>
    <s v="BASE"/>
    <s v="BaseLine"/>
    <m/>
    <m/>
    <m/>
    <m/>
    <x v="43"/>
    <x v="0"/>
    <s v="Brazil"/>
    <x v="88"/>
    <n v="0"/>
  </r>
  <r>
    <s v="BASE"/>
    <s v="BaseLine"/>
    <m/>
    <m/>
    <m/>
    <m/>
    <x v="43"/>
    <x v="1"/>
    <s v="Brazil"/>
    <x v="88"/>
    <n v="0"/>
  </r>
  <r>
    <s v="BASE"/>
    <s v="BaseLine"/>
    <m/>
    <m/>
    <m/>
    <m/>
    <x v="43"/>
    <x v="2"/>
    <s v="Brazil"/>
    <x v="88"/>
    <n v="4383.8199318319303"/>
  </r>
  <r>
    <s v="BASE"/>
    <s v="BaseLine"/>
    <m/>
    <m/>
    <m/>
    <m/>
    <x v="43"/>
    <x v="3"/>
    <s v="Brazil"/>
    <x v="88"/>
    <n v="0"/>
  </r>
  <r>
    <s v="INCREMENTAL"/>
    <s v="Media"/>
    <m/>
    <m/>
    <m/>
    <m/>
    <x v="44"/>
    <x v="0"/>
    <s v="Brazil"/>
    <x v="88"/>
    <n v="0"/>
  </r>
  <r>
    <s v="INCREMENTAL"/>
    <s v="Media"/>
    <m/>
    <m/>
    <m/>
    <m/>
    <x v="44"/>
    <x v="1"/>
    <s v="Brazil"/>
    <x v="88"/>
    <n v="0"/>
  </r>
  <r>
    <s v="INCREMENTAL"/>
    <s v="Media"/>
    <m/>
    <m/>
    <m/>
    <m/>
    <x v="44"/>
    <x v="2"/>
    <s v="Brazil"/>
    <x v="88"/>
    <n v="292.17673243128502"/>
  </r>
  <r>
    <s v="INCREMENTAL"/>
    <s v="Media"/>
    <m/>
    <m/>
    <m/>
    <m/>
    <x v="44"/>
    <x v="3"/>
    <s v="Brazil"/>
    <x v="88"/>
    <n v="0"/>
  </r>
  <r>
    <s v="INCREMENTAL"/>
    <s v="Media"/>
    <m/>
    <m/>
    <m/>
    <m/>
    <x v="45"/>
    <x v="0"/>
    <s v="Brazil"/>
    <x v="88"/>
    <n v="0"/>
  </r>
  <r>
    <s v="INCREMENTAL"/>
    <s v="Media"/>
    <m/>
    <m/>
    <m/>
    <m/>
    <x v="45"/>
    <x v="1"/>
    <s v="Brazil"/>
    <x v="88"/>
    <n v="0"/>
  </r>
  <r>
    <s v="INCREMENTAL"/>
    <s v="Media"/>
    <m/>
    <m/>
    <m/>
    <m/>
    <x v="45"/>
    <x v="2"/>
    <s v="Brazil"/>
    <x v="88"/>
    <n v="27.969113216858702"/>
  </r>
  <r>
    <s v="INCREMENTAL"/>
    <s v="Media"/>
    <m/>
    <m/>
    <m/>
    <m/>
    <x v="45"/>
    <x v="3"/>
    <s v="Brazil"/>
    <x v="88"/>
    <n v="0"/>
  </r>
  <r>
    <s v="BASE"/>
    <s v="BaseLine"/>
    <m/>
    <m/>
    <m/>
    <m/>
    <x v="46"/>
    <x v="0"/>
    <s v="Brazil"/>
    <x v="88"/>
    <n v="0"/>
  </r>
  <r>
    <s v="BASE"/>
    <s v="BaseLine"/>
    <m/>
    <m/>
    <m/>
    <m/>
    <x v="46"/>
    <x v="1"/>
    <s v="Brazil"/>
    <x v="88"/>
    <n v="0"/>
  </r>
  <r>
    <s v="BASE"/>
    <s v="BaseLine"/>
    <m/>
    <m/>
    <m/>
    <m/>
    <x v="46"/>
    <x v="2"/>
    <s v="Brazil"/>
    <x v="88"/>
    <n v="0"/>
  </r>
  <r>
    <s v="BASE"/>
    <s v="BaseLine"/>
    <m/>
    <m/>
    <m/>
    <m/>
    <x v="46"/>
    <x v="3"/>
    <s v="Brazil"/>
    <x v="88"/>
    <n v="0"/>
  </r>
  <r>
    <s v="INCREMENTAL"/>
    <s v="Media"/>
    <m/>
    <m/>
    <m/>
    <m/>
    <x v="47"/>
    <x v="0"/>
    <s v="Brazil"/>
    <x v="88"/>
    <n v="0"/>
  </r>
  <r>
    <s v="INCREMENTAL"/>
    <s v="Media"/>
    <m/>
    <m/>
    <m/>
    <m/>
    <x v="47"/>
    <x v="1"/>
    <s v="Brazil"/>
    <x v="88"/>
    <n v="0"/>
  </r>
  <r>
    <s v="INCREMENTAL"/>
    <s v="Media"/>
    <m/>
    <m/>
    <m/>
    <m/>
    <x v="47"/>
    <x v="2"/>
    <s v="Brazil"/>
    <x v="88"/>
    <n v="0"/>
  </r>
  <r>
    <s v="INCREMENTAL"/>
    <s v="Media"/>
    <m/>
    <m/>
    <m/>
    <m/>
    <x v="47"/>
    <x v="3"/>
    <s v="Brazil"/>
    <x v="88"/>
    <n v="6.0661330110187102"/>
  </r>
  <r>
    <s v="INCREMENTAL"/>
    <s v="Media"/>
    <m/>
    <m/>
    <m/>
    <m/>
    <x v="48"/>
    <x v="0"/>
    <s v="Brazil"/>
    <x v="88"/>
    <n v="0"/>
  </r>
  <r>
    <s v="INCREMENTAL"/>
    <s v="Media"/>
    <m/>
    <m/>
    <m/>
    <m/>
    <x v="48"/>
    <x v="1"/>
    <s v="Brazil"/>
    <x v="88"/>
    <n v="0"/>
  </r>
  <r>
    <s v="INCREMENTAL"/>
    <s v="Media"/>
    <m/>
    <m/>
    <m/>
    <m/>
    <x v="48"/>
    <x v="2"/>
    <s v="Brazil"/>
    <x v="88"/>
    <n v="0"/>
  </r>
  <r>
    <s v="INCREMENTAL"/>
    <s v="Media"/>
    <m/>
    <m/>
    <m/>
    <m/>
    <x v="48"/>
    <x v="3"/>
    <s v="Brazil"/>
    <x v="88"/>
    <n v="0.42758926228306399"/>
  </r>
  <r>
    <s v="INCREMENTAL"/>
    <s v="Media"/>
    <m/>
    <m/>
    <m/>
    <m/>
    <x v="49"/>
    <x v="0"/>
    <s v="Brazil"/>
    <x v="88"/>
    <n v="0"/>
  </r>
  <r>
    <s v="INCREMENTAL"/>
    <s v="Media"/>
    <m/>
    <m/>
    <m/>
    <m/>
    <x v="49"/>
    <x v="1"/>
    <s v="Brazil"/>
    <x v="88"/>
    <n v="0"/>
  </r>
  <r>
    <s v="INCREMENTAL"/>
    <s v="Media"/>
    <m/>
    <m/>
    <m/>
    <m/>
    <x v="49"/>
    <x v="2"/>
    <s v="Brazil"/>
    <x v="88"/>
    <n v="0"/>
  </r>
  <r>
    <s v="INCREMENTAL"/>
    <s v="Media"/>
    <m/>
    <m/>
    <m/>
    <m/>
    <x v="49"/>
    <x v="3"/>
    <s v="Brazil"/>
    <x v="88"/>
    <n v="20.190951022192301"/>
  </r>
  <r>
    <s v="BASE"/>
    <s v="BaseLine"/>
    <m/>
    <m/>
    <m/>
    <m/>
    <x v="50"/>
    <x v="0"/>
    <s v="Brazil"/>
    <x v="88"/>
    <n v="0"/>
  </r>
  <r>
    <s v="BASE"/>
    <s v="BaseLine"/>
    <m/>
    <m/>
    <m/>
    <m/>
    <x v="50"/>
    <x v="1"/>
    <s v="Brazil"/>
    <x v="88"/>
    <n v="0"/>
  </r>
  <r>
    <s v="BASE"/>
    <s v="BaseLine"/>
    <m/>
    <m/>
    <m/>
    <m/>
    <x v="50"/>
    <x v="2"/>
    <s v="Brazil"/>
    <x v="88"/>
    <n v="0"/>
  </r>
  <r>
    <s v="BASE"/>
    <s v="BaseLine"/>
    <m/>
    <m/>
    <m/>
    <m/>
    <x v="50"/>
    <x v="3"/>
    <s v="Brazil"/>
    <x v="88"/>
    <n v="594.38634208944302"/>
  </r>
  <r>
    <s v="BASE"/>
    <s v="BaseLine"/>
    <m/>
    <m/>
    <m/>
    <m/>
    <x v="51"/>
    <x v="0"/>
    <s v="Brazil"/>
    <x v="88"/>
    <n v="0"/>
  </r>
  <r>
    <s v="BASE"/>
    <s v="BaseLine"/>
    <m/>
    <m/>
    <m/>
    <m/>
    <x v="51"/>
    <x v="1"/>
    <s v="Brazil"/>
    <x v="88"/>
    <n v="0"/>
  </r>
  <r>
    <s v="BASE"/>
    <s v="BaseLine"/>
    <m/>
    <m/>
    <m/>
    <m/>
    <x v="51"/>
    <x v="2"/>
    <s v="Brazil"/>
    <x v="88"/>
    <n v="0"/>
  </r>
  <r>
    <s v="BASE"/>
    <s v="BaseLine"/>
    <m/>
    <m/>
    <m/>
    <m/>
    <x v="51"/>
    <x v="3"/>
    <s v="Brazil"/>
    <x v="88"/>
    <n v="11452.681020821999"/>
  </r>
  <r>
    <s v="INCREMENTAL"/>
    <s v="Media"/>
    <m/>
    <m/>
    <m/>
    <m/>
    <x v="52"/>
    <x v="0"/>
    <s v="Brazil"/>
    <x v="88"/>
    <n v="0"/>
  </r>
  <r>
    <s v="INCREMENTAL"/>
    <s v="Media"/>
    <m/>
    <m/>
    <m/>
    <m/>
    <x v="52"/>
    <x v="1"/>
    <s v="Brazil"/>
    <x v="88"/>
    <n v="0"/>
  </r>
  <r>
    <s v="INCREMENTAL"/>
    <s v="Media"/>
    <m/>
    <m/>
    <m/>
    <m/>
    <x v="52"/>
    <x v="2"/>
    <s v="Brazil"/>
    <x v="88"/>
    <n v="0"/>
  </r>
  <r>
    <s v="INCREMENTAL"/>
    <s v="Media"/>
    <m/>
    <m/>
    <m/>
    <m/>
    <x v="52"/>
    <x v="3"/>
    <s v="Brazil"/>
    <x v="88"/>
    <n v="20.575063517734598"/>
  </r>
  <r>
    <s v="BASE"/>
    <s v="BaseLine"/>
    <m/>
    <m/>
    <m/>
    <m/>
    <x v="53"/>
    <x v="0"/>
    <s v="Brazil"/>
    <x v="88"/>
    <n v="-334.05067988802"/>
  </r>
  <r>
    <s v="BASE"/>
    <s v="BaseLine"/>
    <m/>
    <m/>
    <m/>
    <m/>
    <x v="53"/>
    <x v="1"/>
    <s v="Brazil"/>
    <x v="88"/>
    <n v="-244.62711278498901"/>
  </r>
  <r>
    <s v="BASE"/>
    <s v="BaseLine"/>
    <m/>
    <m/>
    <m/>
    <m/>
    <x v="53"/>
    <x v="2"/>
    <s v="Brazil"/>
    <x v="88"/>
    <n v="-456.46459045319398"/>
  </r>
  <r>
    <s v="BASE"/>
    <s v="BaseLine"/>
    <m/>
    <m/>
    <m/>
    <m/>
    <x v="53"/>
    <x v="3"/>
    <s v="Brazil"/>
    <x v="88"/>
    <n v="-241.64019445989101"/>
  </r>
  <r>
    <s v="BASE"/>
    <s v="BaseLine"/>
    <m/>
    <m/>
    <m/>
    <m/>
    <x v="54"/>
    <x v="0"/>
    <s v="Brazil"/>
    <x v="88"/>
    <n v="-494.23852743042102"/>
  </r>
  <r>
    <s v="BASE"/>
    <s v="BaseLine"/>
    <m/>
    <m/>
    <m/>
    <m/>
    <x v="54"/>
    <x v="1"/>
    <s v="Brazil"/>
    <x v="88"/>
    <n v="-2466.9389858104801"/>
  </r>
  <r>
    <s v="BASE"/>
    <s v="BaseLine"/>
    <m/>
    <m/>
    <m/>
    <m/>
    <x v="54"/>
    <x v="2"/>
    <s v="Brazil"/>
    <x v="88"/>
    <n v="-2677.44003275144"/>
  </r>
  <r>
    <s v="BASE"/>
    <s v="BaseLine"/>
    <m/>
    <m/>
    <m/>
    <m/>
    <x v="54"/>
    <x v="3"/>
    <s v="Brazil"/>
    <x v="88"/>
    <n v="-477.28158607665398"/>
  </r>
  <r>
    <s v="INCREMENTAL"/>
    <s v="Media"/>
    <m/>
    <m/>
    <m/>
    <m/>
    <x v="0"/>
    <x v="0"/>
    <s v="Brazil"/>
    <x v="89"/>
    <n v="11.442829727963099"/>
  </r>
  <r>
    <s v="INCREMENTAL"/>
    <s v="Media"/>
    <m/>
    <m/>
    <m/>
    <m/>
    <x v="0"/>
    <x v="1"/>
    <s v="Brazil"/>
    <x v="89"/>
    <n v="0"/>
  </r>
  <r>
    <s v="INCREMENTAL"/>
    <s v="Media"/>
    <m/>
    <m/>
    <m/>
    <m/>
    <x v="0"/>
    <x v="2"/>
    <s v="Brazil"/>
    <x v="89"/>
    <n v="0"/>
  </r>
  <r>
    <s v="INCREMENTAL"/>
    <s v="Media"/>
    <m/>
    <m/>
    <m/>
    <m/>
    <x v="0"/>
    <x v="3"/>
    <s v="Brazil"/>
    <x v="89"/>
    <n v="0"/>
  </r>
  <r>
    <s v="INCREMENTAL"/>
    <s v="Media"/>
    <m/>
    <m/>
    <m/>
    <m/>
    <x v="1"/>
    <x v="0"/>
    <s v="Brazil"/>
    <x v="89"/>
    <n v="0.80527614097853595"/>
  </r>
  <r>
    <s v="INCREMENTAL"/>
    <s v="Media"/>
    <m/>
    <m/>
    <m/>
    <m/>
    <x v="1"/>
    <x v="1"/>
    <s v="Brazil"/>
    <x v="89"/>
    <n v="0"/>
  </r>
  <r>
    <s v="INCREMENTAL"/>
    <s v="Media"/>
    <m/>
    <m/>
    <m/>
    <m/>
    <x v="1"/>
    <x v="2"/>
    <s v="Brazil"/>
    <x v="89"/>
    <n v="0"/>
  </r>
  <r>
    <s v="INCREMENTAL"/>
    <s v="Media"/>
    <m/>
    <m/>
    <m/>
    <m/>
    <x v="1"/>
    <x v="3"/>
    <s v="Brazil"/>
    <x v="89"/>
    <n v="0"/>
  </r>
  <r>
    <s v="INCREMENTAL"/>
    <s v="Media"/>
    <m/>
    <m/>
    <m/>
    <m/>
    <x v="2"/>
    <x v="0"/>
    <s v="Brazil"/>
    <x v="89"/>
    <n v="47.660743095068497"/>
  </r>
  <r>
    <s v="INCREMENTAL"/>
    <s v="Media"/>
    <m/>
    <m/>
    <m/>
    <m/>
    <x v="2"/>
    <x v="1"/>
    <s v="Brazil"/>
    <x v="89"/>
    <n v="0"/>
  </r>
  <r>
    <s v="INCREMENTAL"/>
    <s v="Media"/>
    <m/>
    <m/>
    <m/>
    <m/>
    <x v="2"/>
    <x v="2"/>
    <s v="Brazil"/>
    <x v="89"/>
    <n v="0"/>
  </r>
  <r>
    <s v="INCREMENTAL"/>
    <s v="Media"/>
    <m/>
    <m/>
    <m/>
    <m/>
    <x v="2"/>
    <x v="3"/>
    <s v="Brazil"/>
    <x v="89"/>
    <n v="0"/>
  </r>
  <r>
    <s v="BASE"/>
    <s v="BaseLine"/>
    <m/>
    <m/>
    <m/>
    <m/>
    <x v="3"/>
    <x v="0"/>
    <s v="Brazil"/>
    <x v="89"/>
    <n v="0"/>
  </r>
  <r>
    <s v="BASE"/>
    <s v="BaseLine"/>
    <m/>
    <m/>
    <m/>
    <m/>
    <x v="3"/>
    <x v="1"/>
    <s v="Brazil"/>
    <x v="89"/>
    <n v="0"/>
  </r>
  <r>
    <s v="BASE"/>
    <s v="BaseLine"/>
    <m/>
    <m/>
    <m/>
    <m/>
    <x v="3"/>
    <x v="2"/>
    <s v="Brazil"/>
    <x v="89"/>
    <n v="0"/>
  </r>
  <r>
    <s v="BASE"/>
    <s v="BaseLine"/>
    <m/>
    <m/>
    <m/>
    <m/>
    <x v="3"/>
    <x v="3"/>
    <s v="Brazil"/>
    <x v="89"/>
    <n v="0"/>
  </r>
  <r>
    <s v="BASE"/>
    <s v="BaseLine"/>
    <m/>
    <m/>
    <m/>
    <m/>
    <x v="4"/>
    <x v="0"/>
    <s v="Brazil"/>
    <x v="89"/>
    <n v="0"/>
  </r>
  <r>
    <s v="BASE"/>
    <s v="BaseLine"/>
    <m/>
    <m/>
    <m/>
    <m/>
    <x v="4"/>
    <x v="1"/>
    <s v="Brazil"/>
    <x v="89"/>
    <n v="0"/>
  </r>
  <r>
    <s v="BASE"/>
    <s v="BaseLine"/>
    <m/>
    <m/>
    <m/>
    <m/>
    <x v="4"/>
    <x v="2"/>
    <s v="Brazil"/>
    <x v="89"/>
    <n v="0"/>
  </r>
  <r>
    <s v="BASE"/>
    <s v="BaseLine"/>
    <m/>
    <m/>
    <m/>
    <m/>
    <x v="4"/>
    <x v="3"/>
    <s v="Brazil"/>
    <x v="89"/>
    <n v="0"/>
  </r>
  <r>
    <s v="BASE"/>
    <s v="BaseLine"/>
    <m/>
    <m/>
    <m/>
    <m/>
    <x v="5"/>
    <x v="0"/>
    <s v="Brazil"/>
    <x v="89"/>
    <n v="0"/>
  </r>
  <r>
    <s v="BASE"/>
    <s v="BaseLine"/>
    <m/>
    <m/>
    <m/>
    <m/>
    <x v="5"/>
    <x v="1"/>
    <s v="Brazil"/>
    <x v="89"/>
    <n v="0"/>
  </r>
  <r>
    <s v="BASE"/>
    <s v="BaseLine"/>
    <m/>
    <m/>
    <m/>
    <m/>
    <x v="5"/>
    <x v="2"/>
    <s v="Brazil"/>
    <x v="89"/>
    <n v="0"/>
  </r>
  <r>
    <s v="BASE"/>
    <s v="BaseLine"/>
    <m/>
    <m/>
    <m/>
    <m/>
    <x v="5"/>
    <x v="3"/>
    <s v="Brazil"/>
    <x v="89"/>
    <n v="0"/>
  </r>
  <r>
    <s v="BASE"/>
    <s v="BaseLine"/>
    <m/>
    <m/>
    <m/>
    <m/>
    <x v="6"/>
    <x v="0"/>
    <s v="Brazil"/>
    <x v="89"/>
    <n v="0"/>
  </r>
  <r>
    <s v="BASE"/>
    <s v="BaseLine"/>
    <m/>
    <m/>
    <m/>
    <m/>
    <x v="6"/>
    <x v="1"/>
    <s v="Brazil"/>
    <x v="89"/>
    <n v="0"/>
  </r>
  <r>
    <s v="BASE"/>
    <s v="BaseLine"/>
    <m/>
    <m/>
    <m/>
    <m/>
    <x v="6"/>
    <x v="2"/>
    <s v="Brazil"/>
    <x v="89"/>
    <n v="0"/>
  </r>
  <r>
    <s v="BASE"/>
    <s v="BaseLine"/>
    <m/>
    <m/>
    <m/>
    <m/>
    <x v="6"/>
    <x v="3"/>
    <s v="Brazil"/>
    <x v="89"/>
    <n v="0"/>
  </r>
  <r>
    <s v="BASE"/>
    <s v="BaseLine"/>
    <m/>
    <m/>
    <m/>
    <m/>
    <x v="7"/>
    <x v="0"/>
    <s v="Brazil"/>
    <x v="89"/>
    <n v="0"/>
  </r>
  <r>
    <s v="BASE"/>
    <s v="BaseLine"/>
    <m/>
    <m/>
    <m/>
    <m/>
    <x v="7"/>
    <x v="1"/>
    <s v="Brazil"/>
    <x v="89"/>
    <n v="0"/>
  </r>
  <r>
    <s v="BASE"/>
    <s v="BaseLine"/>
    <m/>
    <m/>
    <m/>
    <m/>
    <x v="7"/>
    <x v="2"/>
    <s v="Brazil"/>
    <x v="89"/>
    <n v="0"/>
  </r>
  <r>
    <s v="BASE"/>
    <s v="BaseLine"/>
    <m/>
    <m/>
    <m/>
    <m/>
    <x v="7"/>
    <x v="3"/>
    <s v="Brazil"/>
    <x v="89"/>
    <n v="0"/>
  </r>
  <r>
    <s v="BASE"/>
    <s v="BaseLine"/>
    <m/>
    <m/>
    <m/>
    <m/>
    <x v="8"/>
    <x v="0"/>
    <s v="Brazil"/>
    <x v="89"/>
    <n v="2138.9812628098298"/>
  </r>
  <r>
    <s v="BASE"/>
    <s v="BaseLine"/>
    <m/>
    <m/>
    <m/>
    <m/>
    <x v="8"/>
    <x v="1"/>
    <s v="Brazil"/>
    <x v="89"/>
    <n v="0"/>
  </r>
  <r>
    <s v="BASE"/>
    <s v="BaseLine"/>
    <m/>
    <m/>
    <m/>
    <m/>
    <x v="8"/>
    <x v="2"/>
    <s v="Brazil"/>
    <x v="89"/>
    <n v="0"/>
  </r>
  <r>
    <s v="BASE"/>
    <s v="BaseLine"/>
    <m/>
    <m/>
    <m/>
    <m/>
    <x v="8"/>
    <x v="3"/>
    <s v="Brazil"/>
    <x v="89"/>
    <n v="0"/>
  </r>
  <r>
    <s v="INCREMENTAL"/>
    <s v="Media"/>
    <m/>
    <m/>
    <m/>
    <m/>
    <x v="9"/>
    <x v="0"/>
    <s v="Brazil"/>
    <x v="89"/>
    <n v="41.312259910919302"/>
  </r>
  <r>
    <s v="INCREMENTAL"/>
    <s v="Media"/>
    <m/>
    <m/>
    <m/>
    <m/>
    <x v="9"/>
    <x v="1"/>
    <s v="Brazil"/>
    <x v="89"/>
    <n v="0"/>
  </r>
  <r>
    <s v="INCREMENTAL"/>
    <s v="Media"/>
    <m/>
    <m/>
    <m/>
    <m/>
    <x v="9"/>
    <x v="2"/>
    <s v="Brazil"/>
    <x v="89"/>
    <n v="0"/>
  </r>
  <r>
    <s v="INCREMENTAL"/>
    <s v="Media"/>
    <m/>
    <m/>
    <m/>
    <m/>
    <x v="9"/>
    <x v="3"/>
    <s v="Brazil"/>
    <x v="89"/>
    <n v="0"/>
  </r>
  <r>
    <s v="BASE"/>
    <s v="Price"/>
    <m/>
    <m/>
    <m/>
    <m/>
    <x v="10"/>
    <x v="0"/>
    <s v="Brazil"/>
    <x v="89"/>
    <n v="0"/>
  </r>
  <r>
    <s v="BASE"/>
    <s v="Price"/>
    <m/>
    <m/>
    <m/>
    <m/>
    <x v="10"/>
    <x v="1"/>
    <s v="Brazil"/>
    <x v="89"/>
    <n v="0"/>
  </r>
  <r>
    <s v="BASE"/>
    <s v="Price"/>
    <m/>
    <m/>
    <m/>
    <m/>
    <x v="10"/>
    <x v="2"/>
    <s v="Brazil"/>
    <x v="89"/>
    <n v="0"/>
  </r>
  <r>
    <s v="BASE"/>
    <s v="Price"/>
    <m/>
    <m/>
    <m/>
    <m/>
    <x v="10"/>
    <x v="3"/>
    <s v="Brazil"/>
    <x v="89"/>
    <n v="0"/>
  </r>
  <r>
    <s v="BASE"/>
    <s v="Price"/>
    <m/>
    <m/>
    <m/>
    <m/>
    <x v="11"/>
    <x v="0"/>
    <s v="Brazil"/>
    <x v="89"/>
    <n v="-1095.6264493195399"/>
  </r>
  <r>
    <s v="BASE"/>
    <s v="Price"/>
    <m/>
    <m/>
    <m/>
    <m/>
    <x v="11"/>
    <x v="1"/>
    <s v="Brazil"/>
    <x v="89"/>
    <n v="0"/>
  </r>
  <r>
    <s v="BASE"/>
    <s v="Price"/>
    <m/>
    <m/>
    <m/>
    <m/>
    <x v="11"/>
    <x v="2"/>
    <s v="Brazil"/>
    <x v="89"/>
    <n v="0"/>
  </r>
  <r>
    <s v="BASE"/>
    <s v="Price"/>
    <m/>
    <m/>
    <m/>
    <m/>
    <x v="11"/>
    <x v="3"/>
    <s v="Brazil"/>
    <x v="89"/>
    <n v="-1238.6921864145099"/>
  </r>
  <r>
    <s v="BASE"/>
    <s v="BaseLine"/>
    <m/>
    <m/>
    <m/>
    <m/>
    <x v="12"/>
    <x v="0"/>
    <s v="Brazil"/>
    <x v="89"/>
    <n v="382.68808008376499"/>
  </r>
  <r>
    <s v="BASE"/>
    <s v="BaseLine"/>
    <m/>
    <m/>
    <m/>
    <m/>
    <x v="12"/>
    <x v="1"/>
    <s v="Brazil"/>
    <x v="89"/>
    <n v="689.89393090767999"/>
  </r>
  <r>
    <s v="BASE"/>
    <s v="BaseLine"/>
    <m/>
    <m/>
    <m/>
    <m/>
    <x v="12"/>
    <x v="2"/>
    <s v="Brazil"/>
    <x v="89"/>
    <n v="845.77486088892897"/>
  </r>
  <r>
    <s v="BASE"/>
    <s v="BaseLine"/>
    <m/>
    <m/>
    <m/>
    <m/>
    <x v="12"/>
    <x v="3"/>
    <s v="Brazil"/>
    <x v="89"/>
    <n v="22.401271719835002"/>
  </r>
  <r>
    <s v="INCREMENTAL"/>
    <s v="Media"/>
    <m/>
    <m/>
    <m/>
    <m/>
    <x v="13"/>
    <x v="0"/>
    <s v="Brazil"/>
    <x v="89"/>
    <n v="0"/>
  </r>
  <r>
    <s v="INCREMENTAL"/>
    <s v="Media"/>
    <m/>
    <m/>
    <m/>
    <m/>
    <x v="13"/>
    <x v="1"/>
    <s v="Brazil"/>
    <x v="89"/>
    <n v="0"/>
  </r>
  <r>
    <s v="INCREMENTAL"/>
    <s v="Media"/>
    <m/>
    <m/>
    <m/>
    <m/>
    <x v="13"/>
    <x v="2"/>
    <s v="Brazil"/>
    <x v="89"/>
    <n v="0"/>
  </r>
  <r>
    <s v="INCREMENTAL"/>
    <s v="Media"/>
    <m/>
    <m/>
    <m/>
    <m/>
    <x v="13"/>
    <x v="3"/>
    <s v="Brazil"/>
    <x v="89"/>
    <n v="0"/>
  </r>
  <r>
    <s v="INCREMENTAL"/>
    <s v="Media"/>
    <m/>
    <m/>
    <m/>
    <m/>
    <x v="14"/>
    <x v="0"/>
    <s v="Brazil"/>
    <x v="89"/>
    <n v="302.63420752014503"/>
  </r>
  <r>
    <s v="INCREMENTAL"/>
    <s v="Media"/>
    <m/>
    <m/>
    <m/>
    <m/>
    <x v="14"/>
    <x v="1"/>
    <s v="Brazil"/>
    <x v="89"/>
    <n v="376.755123350605"/>
  </r>
  <r>
    <s v="INCREMENTAL"/>
    <s v="Media"/>
    <m/>
    <m/>
    <m/>
    <m/>
    <x v="14"/>
    <x v="2"/>
    <s v="Brazil"/>
    <x v="89"/>
    <n v="311.74104742912999"/>
  </r>
  <r>
    <s v="INCREMENTAL"/>
    <s v="Media"/>
    <m/>
    <m/>
    <m/>
    <m/>
    <x v="14"/>
    <x v="3"/>
    <s v="Brazil"/>
    <x v="89"/>
    <n v="223.966079214769"/>
  </r>
  <r>
    <s v="INCREMENTAL"/>
    <s v="Media"/>
    <m/>
    <m/>
    <m/>
    <m/>
    <x v="15"/>
    <x v="0"/>
    <s v="Brazil"/>
    <x v="89"/>
    <n v="0"/>
  </r>
  <r>
    <s v="INCREMENTAL"/>
    <s v="Media"/>
    <m/>
    <m/>
    <m/>
    <m/>
    <x v="15"/>
    <x v="1"/>
    <s v="Brazil"/>
    <x v="89"/>
    <n v="0"/>
  </r>
  <r>
    <s v="INCREMENTAL"/>
    <s v="Media"/>
    <m/>
    <m/>
    <m/>
    <m/>
    <x v="15"/>
    <x v="2"/>
    <s v="Brazil"/>
    <x v="89"/>
    <n v="0"/>
  </r>
  <r>
    <s v="INCREMENTAL"/>
    <s v="Media"/>
    <m/>
    <m/>
    <m/>
    <m/>
    <x v="15"/>
    <x v="3"/>
    <s v="Brazil"/>
    <x v="89"/>
    <n v="0"/>
  </r>
  <r>
    <s v="INCREMENTAL"/>
    <s v="Media"/>
    <m/>
    <m/>
    <m/>
    <m/>
    <x v="16"/>
    <x v="0"/>
    <s v="Brazil"/>
    <x v="89"/>
    <n v="108.49341068637101"/>
  </r>
  <r>
    <s v="INCREMENTAL"/>
    <s v="Media"/>
    <m/>
    <m/>
    <m/>
    <m/>
    <x v="16"/>
    <x v="1"/>
    <s v="Brazil"/>
    <x v="89"/>
    <n v="85.125595619194499"/>
  </r>
  <r>
    <s v="INCREMENTAL"/>
    <s v="Media"/>
    <m/>
    <m/>
    <m/>
    <m/>
    <x v="16"/>
    <x v="2"/>
    <s v="Brazil"/>
    <x v="89"/>
    <n v="79.420203178234999"/>
  </r>
  <r>
    <s v="INCREMENTAL"/>
    <s v="Media"/>
    <m/>
    <m/>
    <m/>
    <m/>
    <x v="16"/>
    <x v="3"/>
    <s v="Brazil"/>
    <x v="89"/>
    <n v="73.8088123687467"/>
  </r>
  <r>
    <s v="INCREMENTAL"/>
    <s v="Media"/>
    <m/>
    <m/>
    <m/>
    <m/>
    <x v="17"/>
    <x v="0"/>
    <s v="Brazil"/>
    <x v="89"/>
    <n v="0"/>
  </r>
  <r>
    <s v="INCREMENTAL"/>
    <s v="Media"/>
    <m/>
    <m/>
    <m/>
    <m/>
    <x v="17"/>
    <x v="1"/>
    <s v="Brazil"/>
    <x v="89"/>
    <n v="0"/>
  </r>
  <r>
    <s v="INCREMENTAL"/>
    <s v="Media"/>
    <m/>
    <m/>
    <m/>
    <m/>
    <x v="17"/>
    <x v="2"/>
    <s v="Brazil"/>
    <x v="89"/>
    <n v="0"/>
  </r>
  <r>
    <s v="INCREMENTAL"/>
    <s v="Media"/>
    <m/>
    <m/>
    <m/>
    <m/>
    <x v="17"/>
    <x v="3"/>
    <s v="Brazil"/>
    <x v="89"/>
    <n v="0"/>
  </r>
  <r>
    <s v="INCREMENTAL"/>
    <s v="Media"/>
    <m/>
    <m/>
    <m/>
    <m/>
    <x v="18"/>
    <x v="0"/>
    <s v="Brazil"/>
    <x v="89"/>
    <n v="2101.07338102121"/>
  </r>
  <r>
    <s v="INCREMENTAL"/>
    <s v="Media"/>
    <m/>
    <m/>
    <m/>
    <m/>
    <x v="18"/>
    <x v="1"/>
    <s v="Brazil"/>
    <x v="89"/>
    <n v="978.34571083440096"/>
  </r>
  <r>
    <s v="INCREMENTAL"/>
    <s v="Media"/>
    <m/>
    <m/>
    <m/>
    <m/>
    <x v="18"/>
    <x v="2"/>
    <s v="Brazil"/>
    <x v="89"/>
    <n v="747.55844704117897"/>
  </r>
  <r>
    <s v="INCREMENTAL"/>
    <s v="Media"/>
    <m/>
    <m/>
    <m/>
    <m/>
    <x v="18"/>
    <x v="3"/>
    <s v="Brazil"/>
    <x v="89"/>
    <n v="1140.5647012212"/>
  </r>
  <r>
    <s v="INCREMENTAL"/>
    <s v="Media"/>
    <m/>
    <m/>
    <m/>
    <m/>
    <x v="19"/>
    <x v="0"/>
    <s v="Brazil"/>
    <x v="89"/>
    <n v="0"/>
  </r>
  <r>
    <s v="INCREMENTAL"/>
    <s v="Media"/>
    <m/>
    <m/>
    <m/>
    <m/>
    <x v="19"/>
    <x v="1"/>
    <s v="Brazil"/>
    <x v="89"/>
    <n v="0"/>
  </r>
  <r>
    <s v="INCREMENTAL"/>
    <s v="Media"/>
    <m/>
    <m/>
    <m/>
    <m/>
    <x v="19"/>
    <x v="2"/>
    <s v="Brazil"/>
    <x v="89"/>
    <n v="0"/>
  </r>
  <r>
    <s v="INCREMENTAL"/>
    <s v="Media"/>
    <m/>
    <m/>
    <m/>
    <m/>
    <x v="19"/>
    <x v="3"/>
    <s v="Brazil"/>
    <x v="89"/>
    <n v="0"/>
  </r>
  <r>
    <s v="INCREMENTAL"/>
    <s v="Media"/>
    <m/>
    <m/>
    <m/>
    <m/>
    <x v="20"/>
    <x v="0"/>
    <s v="Brazil"/>
    <x v="89"/>
    <n v="194.578334863912"/>
  </r>
  <r>
    <s v="INCREMENTAL"/>
    <s v="Media"/>
    <m/>
    <m/>
    <m/>
    <m/>
    <x v="20"/>
    <x v="1"/>
    <s v="Brazil"/>
    <x v="89"/>
    <n v="221.95682660000901"/>
  </r>
  <r>
    <s v="INCREMENTAL"/>
    <s v="Media"/>
    <m/>
    <m/>
    <m/>
    <m/>
    <x v="20"/>
    <x v="2"/>
    <s v="Brazil"/>
    <x v="89"/>
    <n v="207.93372062501501"/>
  </r>
  <r>
    <s v="INCREMENTAL"/>
    <s v="Media"/>
    <m/>
    <m/>
    <m/>
    <m/>
    <x v="20"/>
    <x v="3"/>
    <s v="Brazil"/>
    <x v="89"/>
    <n v="204.81096221001101"/>
  </r>
  <r>
    <s v="INCREMENTAL"/>
    <s v="Media"/>
    <m/>
    <m/>
    <m/>
    <m/>
    <x v="21"/>
    <x v="0"/>
    <s v="Brazil"/>
    <x v="89"/>
    <n v="0"/>
  </r>
  <r>
    <s v="INCREMENTAL"/>
    <s v="Media"/>
    <m/>
    <m/>
    <m/>
    <m/>
    <x v="21"/>
    <x v="1"/>
    <s v="Brazil"/>
    <x v="89"/>
    <n v="0"/>
  </r>
  <r>
    <s v="INCREMENTAL"/>
    <s v="Media"/>
    <m/>
    <m/>
    <m/>
    <m/>
    <x v="21"/>
    <x v="2"/>
    <s v="Brazil"/>
    <x v="89"/>
    <n v="0"/>
  </r>
  <r>
    <s v="INCREMENTAL"/>
    <s v="Media"/>
    <m/>
    <m/>
    <m/>
    <m/>
    <x v="21"/>
    <x v="3"/>
    <s v="Brazil"/>
    <x v="89"/>
    <n v="0"/>
  </r>
  <r>
    <s v="INCREMENTAL"/>
    <s v="Media"/>
    <m/>
    <m/>
    <m/>
    <m/>
    <x v="22"/>
    <x v="0"/>
    <s v="Brazil"/>
    <x v="89"/>
    <n v="1167.9272914481801"/>
  </r>
  <r>
    <s v="INCREMENTAL"/>
    <s v="Media"/>
    <m/>
    <m/>
    <m/>
    <m/>
    <x v="22"/>
    <x v="1"/>
    <s v="Brazil"/>
    <x v="89"/>
    <n v="442.91094082179598"/>
  </r>
  <r>
    <s v="INCREMENTAL"/>
    <s v="Media"/>
    <m/>
    <m/>
    <m/>
    <m/>
    <x v="22"/>
    <x v="2"/>
    <s v="Brazil"/>
    <x v="89"/>
    <n v="420.57739764079599"/>
  </r>
  <r>
    <s v="INCREMENTAL"/>
    <s v="Media"/>
    <m/>
    <m/>
    <m/>
    <m/>
    <x v="22"/>
    <x v="3"/>
    <s v="Brazil"/>
    <x v="89"/>
    <n v="633.087963745823"/>
  </r>
  <r>
    <s v="INCREMENTAL"/>
    <s v="Media"/>
    <m/>
    <m/>
    <m/>
    <m/>
    <x v="23"/>
    <x v="0"/>
    <s v="Brazil"/>
    <x v="89"/>
    <n v="0"/>
  </r>
  <r>
    <s v="INCREMENTAL"/>
    <s v="Media"/>
    <m/>
    <m/>
    <m/>
    <m/>
    <x v="23"/>
    <x v="1"/>
    <s v="Brazil"/>
    <x v="89"/>
    <n v="0.13879165007283001"/>
  </r>
  <r>
    <s v="INCREMENTAL"/>
    <s v="Media"/>
    <m/>
    <m/>
    <m/>
    <m/>
    <x v="23"/>
    <x v="2"/>
    <s v="Brazil"/>
    <x v="89"/>
    <n v="0"/>
  </r>
  <r>
    <s v="INCREMENTAL"/>
    <s v="Media"/>
    <m/>
    <m/>
    <m/>
    <m/>
    <x v="23"/>
    <x v="3"/>
    <s v="Brazil"/>
    <x v="89"/>
    <n v="0"/>
  </r>
  <r>
    <s v="INCREMENTAL"/>
    <s v="Media"/>
    <m/>
    <m/>
    <m/>
    <m/>
    <x v="24"/>
    <x v="0"/>
    <s v="Brazil"/>
    <x v="89"/>
    <n v="0"/>
  </r>
  <r>
    <s v="INCREMENTAL"/>
    <s v="Media"/>
    <m/>
    <m/>
    <m/>
    <m/>
    <x v="24"/>
    <x v="1"/>
    <s v="Brazil"/>
    <x v="89"/>
    <n v="1.94144662071784"/>
  </r>
  <r>
    <s v="INCREMENTAL"/>
    <s v="Media"/>
    <m/>
    <m/>
    <m/>
    <m/>
    <x v="24"/>
    <x v="2"/>
    <s v="Brazil"/>
    <x v="89"/>
    <n v="0"/>
  </r>
  <r>
    <s v="INCREMENTAL"/>
    <s v="Media"/>
    <m/>
    <m/>
    <m/>
    <m/>
    <x v="24"/>
    <x v="3"/>
    <s v="Brazil"/>
    <x v="89"/>
    <n v="0"/>
  </r>
  <r>
    <s v="BASE"/>
    <s v="BaseLine"/>
    <m/>
    <m/>
    <m/>
    <m/>
    <x v="25"/>
    <x v="0"/>
    <s v="Brazil"/>
    <x v="89"/>
    <n v="0"/>
  </r>
  <r>
    <s v="BASE"/>
    <s v="BaseLine"/>
    <m/>
    <m/>
    <m/>
    <m/>
    <x v="25"/>
    <x v="1"/>
    <s v="Brazil"/>
    <x v="89"/>
    <n v="0"/>
  </r>
  <r>
    <s v="BASE"/>
    <s v="BaseLine"/>
    <m/>
    <m/>
    <m/>
    <m/>
    <x v="25"/>
    <x v="2"/>
    <s v="Brazil"/>
    <x v="89"/>
    <n v="0"/>
  </r>
  <r>
    <s v="BASE"/>
    <s v="BaseLine"/>
    <m/>
    <m/>
    <m/>
    <m/>
    <x v="25"/>
    <x v="3"/>
    <s v="Brazil"/>
    <x v="89"/>
    <n v="0"/>
  </r>
  <r>
    <s v="BASE"/>
    <s v="BaseLine"/>
    <m/>
    <m/>
    <m/>
    <m/>
    <x v="26"/>
    <x v="0"/>
    <s v="Brazil"/>
    <x v="89"/>
    <n v="0"/>
  </r>
  <r>
    <s v="BASE"/>
    <s v="BaseLine"/>
    <m/>
    <m/>
    <m/>
    <m/>
    <x v="26"/>
    <x v="1"/>
    <s v="Brazil"/>
    <x v="89"/>
    <n v="3295.4583486790102"/>
  </r>
  <r>
    <s v="BASE"/>
    <s v="BaseLine"/>
    <m/>
    <m/>
    <m/>
    <m/>
    <x v="26"/>
    <x v="2"/>
    <s v="Brazil"/>
    <x v="89"/>
    <n v="0"/>
  </r>
  <r>
    <s v="BASE"/>
    <s v="BaseLine"/>
    <m/>
    <m/>
    <m/>
    <m/>
    <x v="26"/>
    <x v="3"/>
    <s v="Brazil"/>
    <x v="89"/>
    <n v="0"/>
  </r>
  <r>
    <s v="INCREMENTAL"/>
    <s v="Media"/>
    <m/>
    <m/>
    <m/>
    <m/>
    <x v="27"/>
    <x v="0"/>
    <s v="Brazil"/>
    <x v="89"/>
    <n v="0"/>
  </r>
  <r>
    <s v="INCREMENTAL"/>
    <s v="Media"/>
    <m/>
    <m/>
    <m/>
    <m/>
    <x v="27"/>
    <x v="1"/>
    <s v="Brazil"/>
    <x v="89"/>
    <n v="287.32565635623502"/>
  </r>
  <r>
    <s v="INCREMENTAL"/>
    <s v="Media"/>
    <m/>
    <m/>
    <m/>
    <m/>
    <x v="27"/>
    <x v="2"/>
    <s v="Brazil"/>
    <x v="89"/>
    <n v="0"/>
  </r>
  <r>
    <s v="INCREMENTAL"/>
    <s v="Media"/>
    <m/>
    <m/>
    <m/>
    <m/>
    <x v="27"/>
    <x v="3"/>
    <s v="Brazil"/>
    <x v="89"/>
    <n v="0"/>
  </r>
  <r>
    <s v="INCREMENTAL"/>
    <s v="Media"/>
    <m/>
    <m/>
    <m/>
    <m/>
    <x v="28"/>
    <x v="0"/>
    <s v="Brazil"/>
    <x v="89"/>
    <n v="0"/>
  </r>
  <r>
    <s v="INCREMENTAL"/>
    <s v="Media"/>
    <m/>
    <m/>
    <m/>
    <m/>
    <x v="28"/>
    <x v="1"/>
    <s v="Brazil"/>
    <x v="89"/>
    <n v="44.706529199003597"/>
  </r>
  <r>
    <s v="INCREMENTAL"/>
    <s v="Media"/>
    <m/>
    <m/>
    <m/>
    <m/>
    <x v="28"/>
    <x v="2"/>
    <s v="Brazil"/>
    <x v="89"/>
    <n v="0"/>
  </r>
  <r>
    <s v="INCREMENTAL"/>
    <s v="Media"/>
    <m/>
    <m/>
    <m/>
    <m/>
    <x v="28"/>
    <x v="3"/>
    <s v="Brazil"/>
    <x v="89"/>
    <n v="0"/>
  </r>
  <r>
    <s v="BASE"/>
    <s v="BaseLine"/>
    <m/>
    <m/>
    <m/>
    <m/>
    <x v="29"/>
    <x v="0"/>
    <s v="Brazil"/>
    <x v="89"/>
    <n v="0"/>
  </r>
  <r>
    <s v="BASE"/>
    <s v="BaseLine"/>
    <m/>
    <m/>
    <m/>
    <m/>
    <x v="29"/>
    <x v="1"/>
    <s v="Brazil"/>
    <x v="89"/>
    <n v="1490.30373886149"/>
  </r>
  <r>
    <s v="BASE"/>
    <s v="BaseLine"/>
    <m/>
    <m/>
    <m/>
    <m/>
    <x v="29"/>
    <x v="2"/>
    <s v="Brazil"/>
    <x v="89"/>
    <n v="0"/>
  </r>
  <r>
    <s v="BASE"/>
    <s v="BaseLine"/>
    <m/>
    <m/>
    <m/>
    <m/>
    <x v="29"/>
    <x v="3"/>
    <s v="Brazil"/>
    <x v="89"/>
    <n v="0"/>
  </r>
  <r>
    <s v="BASE"/>
    <s v="BaseLine"/>
    <m/>
    <m/>
    <m/>
    <m/>
    <x v="30"/>
    <x v="0"/>
    <s v="Brazil"/>
    <x v="89"/>
    <n v="0"/>
  </r>
  <r>
    <s v="BASE"/>
    <s v="BaseLine"/>
    <m/>
    <m/>
    <m/>
    <m/>
    <x v="30"/>
    <x v="1"/>
    <s v="Brazil"/>
    <x v="89"/>
    <n v="998.77843432770203"/>
  </r>
  <r>
    <s v="BASE"/>
    <s v="BaseLine"/>
    <m/>
    <m/>
    <m/>
    <m/>
    <x v="30"/>
    <x v="2"/>
    <s v="Brazil"/>
    <x v="89"/>
    <n v="0"/>
  </r>
  <r>
    <s v="BASE"/>
    <s v="BaseLine"/>
    <m/>
    <m/>
    <m/>
    <m/>
    <x v="30"/>
    <x v="3"/>
    <s v="Brazil"/>
    <x v="89"/>
    <n v="0"/>
  </r>
  <r>
    <s v="INCREMENTAL"/>
    <s v="Media"/>
    <m/>
    <m/>
    <m/>
    <m/>
    <x v="31"/>
    <x v="0"/>
    <s v="Brazil"/>
    <x v="89"/>
    <n v="0"/>
  </r>
  <r>
    <s v="INCREMENTAL"/>
    <s v="Media"/>
    <m/>
    <m/>
    <m/>
    <m/>
    <x v="31"/>
    <x v="1"/>
    <s v="Brazil"/>
    <x v="89"/>
    <n v="25.157550805816701"/>
  </r>
  <r>
    <s v="INCREMENTAL"/>
    <s v="Media"/>
    <m/>
    <m/>
    <m/>
    <m/>
    <x v="31"/>
    <x v="2"/>
    <s v="Brazil"/>
    <x v="89"/>
    <n v="0"/>
  </r>
  <r>
    <s v="INCREMENTAL"/>
    <s v="Media"/>
    <m/>
    <m/>
    <m/>
    <m/>
    <x v="31"/>
    <x v="3"/>
    <s v="Brazil"/>
    <x v="89"/>
    <n v="0"/>
  </r>
  <r>
    <m/>
    <m/>
    <m/>
    <m/>
    <m/>
    <m/>
    <x v="32"/>
    <x v="0"/>
    <s v="Brazil"/>
    <x v="89"/>
    <n v="1288.8368238743701"/>
  </r>
  <r>
    <m/>
    <m/>
    <m/>
    <m/>
    <m/>
    <m/>
    <x v="32"/>
    <x v="1"/>
    <s v="Brazil"/>
    <x v="89"/>
    <n v="943.82215052234096"/>
  </r>
  <r>
    <m/>
    <m/>
    <m/>
    <m/>
    <m/>
    <m/>
    <x v="32"/>
    <x v="2"/>
    <s v="Brazil"/>
    <x v="89"/>
    <n v="1761.1350863528301"/>
  </r>
  <r>
    <m/>
    <m/>
    <m/>
    <m/>
    <m/>
    <m/>
    <x v="32"/>
    <x v="3"/>
    <s v="Brazil"/>
    <x v="89"/>
    <n v="932.29799996955103"/>
  </r>
  <r>
    <s v="BASE"/>
    <s v="BaseLine"/>
    <m/>
    <m/>
    <m/>
    <m/>
    <x v="33"/>
    <x v="0"/>
    <s v="Brazil"/>
    <x v="89"/>
    <n v="-71.984252004763107"/>
  </r>
  <r>
    <s v="BASE"/>
    <s v="BaseLine"/>
    <m/>
    <m/>
    <m/>
    <m/>
    <x v="33"/>
    <x v="1"/>
    <s v="Brazil"/>
    <x v="89"/>
    <n v="-195.950371401593"/>
  </r>
  <r>
    <s v="BASE"/>
    <s v="BaseLine"/>
    <m/>
    <m/>
    <m/>
    <m/>
    <x v="33"/>
    <x v="2"/>
    <s v="Brazil"/>
    <x v="89"/>
    <n v="-97.826600801596101"/>
  </r>
  <r>
    <s v="BASE"/>
    <s v="BaseLine"/>
    <m/>
    <m/>
    <m/>
    <m/>
    <x v="33"/>
    <x v="3"/>
    <s v="Brazil"/>
    <x v="89"/>
    <n v="-61.101321591360502"/>
  </r>
  <r>
    <s v="BASE"/>
    <s v="BaseLine"/>
    <m/>
    <m/>
    <m/>
    <m/>
    <x v="34"/>
    <x v="0"/>
    <s v="Brazil"/>
    <x v="89"/>
    <n v="0"/>
  </r>
  <r>
    <s v="BASE"/>
    <s v="BaseLine"/>
    <m/>
    <m/>
    <m/>
    <m/>
    <x v="34"/>
    <x v="1"/>
    <s v="Brazil"/>
    <x v="89"/>
    <n v="0"/>
  </r>
  <r>
    <s v="BASE"/>
    <s v="BaseLine"/>
    <m/>
    <m/>
    <m/>
    <m/>
    <x v="34"/>
    <x v="2"/>
    <s v="Brazil"/>
    <x v="89"/>
    <n v="0"/>
  </r>
  <r>
    <s v="BASE"/>
    <s v="BaseLine"/>
    <m/>
    <m/>
    <m/>
    <m/>
    <x v="34"/>
    <x v="3"/>
    <s v="Brazil"/>
    <x v="89"/>
    <n v="0"/>
  </r>
  <r>
    <s v="BASE"/>
    <s v="BaseLine"/>
    <s v="NY"/>
    <m/>
    <m/>
    <m/>
    <x v="35"/>
    <x v="0"/>
    <s v="Brazil"/>
    <x v="89"/>
    <n v="0"/>
  </r>
  <r>
    <s v="BASE"/>
    <s v="BaseLine"/>
    <s v="NY"/>
    <m/>
    <m/>
    <m/>
    <x v="35"/>
    <x v="1"/>
    <s v="Brazil"/>
    <x v="89"/>
    <n v="0"/>
  </r>
  <r>
    <s v="BASE"/>
    <s v="BaseLine"/>
    <s v="NY"/>
    <m/>
    <m/>
    <m/>
    <x v="35"/>
    <x v="2"/>
    <s v="Brazil"/>
    <x v="89"/>
    <n v="0"/>
  </r>
  <r>
    <s v="BASE"/>
    <s v="BaseLine"/>
    <s v="NY"/>
    <m/>
    <m/>
    <m/>
    <x v="35"/>
    <x v="3"/>
    <s v="Brazil"/>
    <x v="89"/>
    <n v="0"/>
  </r>
  <r>
    <s v="BASE"/>
    <s v="BaseLine"/>
    <s v="PL_Dummy"/>
    <m/>
    <m/>
    <m/>
    <x v="36"/>
    <x v="0"/>
    <s v="Brazil"/>
    <x v="89"/>
    <n v="0"/>
  </r>
  <r>
    <s v="BASE"/>
    <s v="BaseLine"/>
    <s v="PL_Dummy"/>
    <m/>
    <m/>
    <m/>
    <x v="36"/>
    <x v="1"/>
    <s v="Brazil"/>
    <x v="89"/>
    <n v="0"/>
  </r>
  <r>
    <s v="BASE"/>
    <s v="BaseLine"/>
    <s v="PL_Dummy"/>
    <m/>
    <m/>
    <m/>
    <x v="36"/>
    <x v="2"/>
    <s v="Brazil"/>
    <x v="89"/>
    <n v="0"/>
  </r>
  <r>
    <s v="BASE"/>
    <s v="BaseLine"/>
    <s v="PL_Dummy"/>
    <m/>
    <m/>
    <m/>
    <x v="36"/>
    <x v="3"/>
    <s v="Brazil"/>
    <x v="89"/>
    <n v="0"/>
  </r>
  <r>
    <s v="BASE"/>
    <s v="BaseLine"/>
    <s v="PL_Dummy"/>
    <m/>
    <m/>
    <m/>
    <x v="37"/>
    <x v="0"/>
    <s v="Brazil"/>
    <x v="89"/>
    <n v="0"/>
  </r>
  <r>
    <s v="BASE"/>
    <s v="BaseLine"/>
    <s v="PL_Dummy"/>
    <m/>
    <m/>
    <m/>
    <x v="37"/>
    <x v="1"/>
    <s v="Brazil"/>
    <x v="89"/>
    <n v="0"/>
  </r>
  <r>
    <s v="BASE"/>
    <s v="BaseLine"/>
    <s v="PL_Dummy"/>
    <m/>
    <m/>
    <m/>
    <x v="37"/>
    <x v="2"/>
    <s v="Brazil"/>
    <x v="89"/>
    <n v="0"/>
  </r>
  <r>
    <s v="BASE"/>
    <s v="BaseLine"/>
    <s v="PL_Dummy"/>
    <m/>
    <m/>
    <m/>
    <x v="37"/>
    <x v="3"/>
    <s v="Brazil"/>
    <x v="89"/>
    <n v="0"/>
  </r>
  <r>
    <s v="BASE"/>
    <s v="BaseLine"/>
    <m/>
    <m/>
    <m/>
    <m/>
    <x v="38"/>
    <x v="0"/>
    <s v="Brazil"/>
    <x v="89"/>
    <n v="0"/>
  </r>
  <r>
    <s v="BASE"/>
    <s v="BaseLine"/>
    <m/>
    <m/>
    <m/>
    <m/>
    <x v="38"/>
    <x v="1"/>
    <s v="Brazil"/>
    <x v="89"/>
    <n v="0"/>
  </r>
  <r>
    <s v="BASE"/>
    <s v="BaseLine"/>
    <m/>
    <m/>
    <m/>
    <m/>
    <x v="38"/>
    <x v="2"/>
    <s v="Brazil"/>
    <x v="89"/>
    <n v="0"/>
  </r>
  <r>
    <s v="BASE"/>
    <s v="BaseLine"/>
    <m/>
    <m/>
    <m/>
    <m/>
    <x v="38"/>
    <x v="3"/>
    <s v="Brazil"/>
    <x v="89"/>
    <n v="0"/>
  </r>
  <r>
    <s v="BASE"/>
    <s v="BaseLine"/>
    <m/>
    <m/>
    <m/>
    <m/>
    <x v="39"/>
    <x v="0"/>
    <s v="Brazil"/>
    <x v="89"/>
    <n v="0"/>
  </r>
  <r>
    <s v="BASE"/>
    <s v="BaseLine"/>
    <m/>
    <m/>
    <m/>
    <m/>
    <x v="39"/>
    <x v="1"/>
    <s v="Brazil"/>
    <x v="89"/>
    <n v="0"/>
  </r>
  <r>
    <s v="BASE"/>
    <s v="BaseLine"/>
    <m/>
    <m/>
    <m/>
    <m/>
    <x v="39"/>
    <x v="2"/>
    <s v="Brazil"/>
    <x v="89"/>
    <n v="0"/>
  </r>
  <r>
    <s v="BASE"/>
    <s v="BaseLine"/>
    <m/>
    <m/>
    <m/>
    <m/>
    <x v="39"/>
    <x v="3"/>
    <s v="Brazil"/>
    <x v="89"/>
    <n v="0"/>
  </r>
  <r>
    <s v="BASE"/>
    <s v="BaseLine"/>
    <s v="PL_Dummy"/>
    <m/>
    <m/>
    <m/>
    <x v="40"/>
    <x v="0"/>
    <s v="Brazil"/>
    <x v="89"/>
    <n v="0"/>
  </r>
  <r>
    <s v="BASE"/>
    <s v="BaseLine"/>
    <s v="PL_Dummy"/>
    <m/>
    <m/>
    <m/>
    <x v="40"/>
    <x v="1"/>
    <s v="Brazil"/>
    <x v="89"/>
    <n v="0"/>
  </r>
  <r>
    <s v="BASE"/>
    <s v="BaseLine"/>
    <s v="PL_Dummy"/>
    <m/>
    <m/>
    <m/>
    <x v="40"/>
    <x v="2"/>
    <s v="Brazil"/>
    <x v="89"/>
    <n v="0"/>
  </r>
  <r>
    <s v="BASE"/>
    <s v="BaseLine"/>
    <s v="PL_Dummy"/>
    <m/>
    <m/>
    <m/>
    <x v="40"/>
    <x v="3"/>
    <s v="Brazil"/>
    <x v="89"/>
    <n v="0"/>
  </r>
  <r>
    <s v="BASE"/>
    <s v="BaseLine"/>
    <m/>
    <m/>
    <m/>
    <m/>
    <x v="41"/>
    <x v="0"/>
    <s v="Brazil"/>
    <x v="89"/>
    <n v="0"/>
  </r>
  <r>
    <s v="BASE"/>
    <s v="BaseLine"/>
    <m/>
    <m/>
    <m/>
    <m/>
    <x v="41"/>
    <x v="1"/>
    <s v="Brazil"/>
    <x v="89"/>
    <n v="0"/>
  </r>
  <r>
    <s v="BASE"/>
    <s v="BaseLine"/>
    <m/>
    <m/>
    <m/>
    <m/>
    <x v="41"/>
    <x v="2"/>
    <s v="Brazil"/>
    <x v="89"/>
    <n v="4237.1331385211797"/>
  </r>
  <r>
    <s v="BASE"/>
    <s v="BaseLine"/>
    <m/>
    <m/>
    <m/>
    <m/>
    <x v="41"/>
    <x v="3"/>
    <s v="Brazil"/>
    <x v="89"/>
    <n v="0"/>
  </r>
  <r>
    <s v="BASE"/>
    <s v="BaseLine"/>
    <m/>
    <m/>
    <m/>
    <m/>
    <x v="42"/>
    <x v="0"/>
    <s v="Brazil"/>
    <x v="89"/>
    <n v="0"/>
  </r>
  <r>
    <s v="BASE"/>
    <s v="BaseLine"/>
    <m/>
    <m/>
    <m/>
    <m/>
    <x v="42"/>
    <x v="1"/>
    <s v="Brazil"/>
    <x v="89"/>
    <n v="0"/>
  </r>
  <r>
    <s v="BASE"/>
    <s v="BaseLine"/>
    <m/>
    <m/>
    <m/>
    <m/>
    <x v="42"/>
    <x v="2"/>
    <s v="Brazil"/>
    <x v="89"/>
    <n v="0"/>
  </r>
  <r>
    <s v="BASE"/>
    <s v="BaseLine"/>
    <m/>
    <m/>
    <m/>
    <m/>
    <x v="42"/>
    <x v="3"/>
    <s v="Brazil"/>
    <x v="89"/>
    <n v="0"/>
  </r>
  <r>
    <s v="BASE"/>
    <s v="BaseLine"/>
    <m/>
    <m/>
    <m/>
    <m/>
    <x v="43"/>
    <x v="0"/>
    <s v="Brazil"/>
    <x v="89"/>
    <n v="0"/>
  </r>
  <r>
    <s v="BASE"/>
    <s v="BaseLine"/>
    <m/>
    <m/>
    <m/>
    <m/>
    <x v="43"/>
    <x v="1"/>
    <s v="Brazil"/>
    <x v="89"/>
    <n v="0"/>
  </r>
  <r>
    <s v="BASE"/>
    <s v="BaseLine"/>
    <m/>
    <m/>
    <m/>
    <m/>
    <x v="43"/>
    <x v="2"/>
    <s v="Brazil"/>
    <x v="89"/>
    <n v="4383.8199318319303"/>
  </r>
  <r>
    <s v="BASE"/>
    <s v="BaseLine"/>
    <m/>
    <m/>
    <m/>
    <m/>
    <x v="43"/>
    <x v="3"/>
    <s v="Brazil"/>
    <x v="89"/>
    <n v="0"/>
  </r>
  <r>
    <s v="INCREMENTAL"/>
    <s v="Media"/>
    <m/>
    <m/>
    <m/>
    <m/>
    <x v="44"/>
    <x v="0"/>
    <s v="Brazil"/>
    <x v="89"/>
    <n v="0"/>
  </r>
  <r>
    <s v="INCREMENTAL"/>
    <s v="Media"/>
    <m/>
    <m/>
    <m/>
    <m/>
    <x v="44"/>
    <x v="1"/>
    <s v="Brazil"/>
    <x v="89"/>
    <n v="0"/>
  </r>
  <r>
    <s v="INCREMENTAL"/>
    <s v="Media"/>
    <m/>
    <m/>
    <m/>
    <m/>
    <x v="44"/>
    <x v="2"/>
    <s v="Brazil"/>
    <x v="89"/>
    <n v="200.69611167001301"/>
  </r>
  <r>
    <s v="INCREMENTAL"/>
    <s v="Media"/>
    <m/>
    <m/>
    <m/>
    <m/>
    <x v="44"/>
    <x v="3"/>
    <s v="Brazil"/>
    <x v="89"/>
    <n v="0"/>
  </r>
  <r>
    <s v="INCREMENTAL"/>
    <s v="Media"/>
    <m/>
    <m/>
    <m/>
    <m/>
    <x v="45"/>
    <x v="0"/>
    <s v="Brazil"/>
    <x v="89"/>
    <n v="0"/>
  </r>
  <r>
    <s v="INCREMENTAL"/>
    <s v="Media"/>
    <m/>
    <m/>
    <m/>
    <m/>
    <x v="45"/>
    <x v="1"/>
    <s v="Brazil"/>
    <x v="89"/>
    <n v="0"/>
  </r>
  <r>
    <s v="INCREMENTAL"/>
    <s v="Media"/>
    <m/>
    <m/>
    <m/>
    <m/>
    <x v="45"/>
    <x v="2"/>
    <s v="Brazil"/>
    <x v="89"/>
    <n v="38.394997568604403"/>
  </r>
  <r>
    <s v="INCREMENTAL"/>
    <s v="Media"/>
    <m/>
    <m/>
    <m/>
    <m/>
    <x v="45"/>
    <x v="3"/>
    <s v="Brazil"/>
    <x v="89"/>
    <n v="0"/>
  </r>
  <r>
    <s v="BASE"/>
    <s v="BaseLine"/>
    <m/>
    <m/>
    <m/>
    <m/>
    <x v="46"/>
    <x v="0"/>
    <s v="Brazil"/>
    <x v="89"/>
    <n v="0"/>
  </r>
  <r>
    <s v="BASE"/>
    <s v="BaseLine"/>
    <m/>
    <m/>
    <m/>
    <m/>
    <x v="46"/>
    <x v="1"/>
    <s v="Brazil"/>
    <x v="89"/>
    <n v="0"/>
  </r>
  <r>
    <s v="BASE"/>
    <s v="BaseLine"/>
    <m/>
    <m/>
    <m/>
    <m/>
    <x v="46"/>
    <x v="2"/>
    <s v="Brazil"/>
    <x v="89"/>
    <n v="0"/>
  </r>
  <r>
    <s v="BASE"/>
    <s v="BaseLine"/>
    <m/>
    <m/>
    <m/>
    <m/>
    <x v="46"/>
    <x v="3"/>
    <s v="Brazil"/>
    <x v="89"/>
    <n v="0"/>
  </r>
  <r>
    <s v="INCREMENTAL"/>
    <s v="Media"/>
    <m/>
    <m/>
    <m/>
    <m/>
    <x v="47"/>
    <x v="0"/>
    <s v="Brazil"/>
    <x v="89"/>
    <n v="0"/>
  </r>
  <r>
    <s v="INCREMENTAL"/>
    <s v="Media"/>
    <m/>
    <m/>
    <m/>
    <m/>
    <x v="47"/>
    <x v="1"/>
    <s v="Brazil"/>
    <x v="89"/>
    <n v="0"/>
  </r>
  <r>
    <s v="INCREMENTAL"/>
    <s v="Media"/>
    <m/>
    <m/>
    <m/>
    <m/>
    <x v="47"/>
    <x v="2"/>
    <s v="Brazil"/>
    <x v="89"/>
    <n v="0"/>
  </r>
  <r>
    <s v="INCREMENTAL"/>
    <s v="Media"/>
    <m/>
    <m/>
    <m/>
    <m/>
    <x v="47"/>
    <x v="3"/>
    <s v="Brazil"/>
    <x v="89"/>
    <n v="6.0661330110187102"/>
  </r>
  <r>
    <s v="INCREMENTAL"/>
    <s v="Media"/>
    <m/>
    <m/>
    <m/>
    <m/>
    <x v="48"/>
    <x v="0"/>
    <s v="Brazil"/>
    <x v="89"/>
    <n v="0"/>
  </r>
  <r>
    <s v="INCREMENTAL"/>
    <s v="Media"/>
    <m/>
    <m/>
    <m/>
    <m/>
    <x v="48"/>
    <x v="1"/>
    <s v="Brazil"/>
    <x v="89"/>
    <n v="0"/>
  </r>
  <r>
    <s v="INCREMENTAL"/>
    <s v="Media"/>
    <m/>
    <m/>
    <m/>
    <m/>
    <x v="48"/>
    <x v="2"/>
    <s v="Brazil"/>
    <x v="89"/>
    <n v="0"/>
  </r>
  <r>
    <s v="INCREMENTAL"/>
    <s v="Media"/>
    <m/>
    <m/>
    <m/>
    <m/>
    <x v="48"/>
    <x v="3"/>
    <s v="Brazil"/>
    <x v="89"/>
    <n v="0.43544776164952698"/>
  </r>
  <r>
    <s v="INCREMENTAL"/>
    <s v="Media"/>
    <m/>
    <m/>
    <m/>
    <m/>
    <x v="49"/>
    <x v="0"/>
    <s v="Brazil"/>
    <x v="89"/>
    <n v="0"/>
  </r>
  <r>
    <s v="INCREMENTAL"/>
    <s v="Media"/>
    <m/>
    <m/>
    <m/>
    <m/>
    <x v="49"/>
    <x v="1"/>
    <s v="Brazil"/>
    <x v="89"/>
    <n v="0"/>
  </r>
  <r>
    <s v="INCREMENTAL"/>
    <s v="Media"/>
    <m/>
    <m/>
    <m/>
    <m/>
    <x v="49"/>
    <x v="2"/>
    <s v="Brazil"/>
    <x v="89"/>
    <n v="0"/>
  </r>
  <r>
    <s v="INCREMENTAL"/>
    <s v="Media"/>
    <m/>
    <m/>
    <m/>
    <m/>
    <x v="49"/>
    <x v="3"/>
    <s v="Brazil"/>
    <x v="89"/>
    <n v="23.897184335798499"/>
  </r>
  <r>
    <s v="BASE"/>
    <s v="BaseLine"/>
    <m/>
    <m/>
    <m/>
    <m/>
    <x v="50"/>
    <x v="0"/>
    <s v="Brazil"/>
    <x v="89"/>
    <n v="0"/>
  </r>
  <r>
    <s v="BASE"/>
    <s v="BaseLine"/>
    <m/>
    <m/>
    <m/>
    <m/>
    <x v="50"/>
    <x v="1"/>
    <s v="Brazil"/>
    <x v="89"/>
    <n v="0"/>
  </r>
  <r>
    <s v="BASE"/>
    <s v="BaseLine"/>
    <m/>
    <m/>
    <m/>
    <m/>
    <x v="50"/>
    <x v="2"/>
    <s v="Brazil"/>
    <x v="89"/>
    <n v="0"/>
  </r>
  <r>
    <s v="BASE"/>
    <s v="BaseLine"/>
    <m/>
    <m/>
    <m/>
    <m/>
    <x v="50"/>
    <x v="3"/>
    <s v="Brazil"/>
    <x v="89"/>
    <n v="602.77527198395205"/>
  </r>
  <r>
    <s v="BASE"/>
    <s v="BaseLine"/>
    <m/>
    <m/>
    <m/>
    <m/>
    <x v="51"/>
    <x v="0"/>
    <s v="Brazil"/>
    <x v="89"/>
    <n v="0"/>
  </r>
  <r>
    <s v="BASE"/>
    <s v="BaseLine"/>
    <m/>
    <m/>
    <m/>
    <m/>
    <x v="51"/>
    <x v="1"/>
    <s v="Brazil"/>
    <x v="89"/>
    <n v="0"/>
  </r>
  <r>
    <s v="BASE"/>
    <s v="BaseLine"/>
    <m/>
    <m/>
    <m/>
    <m/>
    <x v="51"/>
    <x v="2"/>
    <s v="Brazil"/>
    <x v="89"/>
    <n v="0"/>
  </r>
  <r>
    <s v="BASE"/>
    <s v="BaseLine"/>
    <m/>
    <m/>
    <m/>
    <m/>
    <x v="51"/>
    <x v="3"/>
    <s v="Brazil"/>
    <x v="89"/>
    <n v="11396.800423714099"/>
  </r>
  <r>
    <s v="INCREMENTAL"/>
    <s v="Media"/>
    <m/>
    <m/>
    <m/>
    <m/>
    <x v="52"/>
    <x v="0"/>
    <s v="Brazil"/>
    <x v="89"/>
    <n v="0"/>
  </r>
  <r>
    <s v="INCREMENTAL"/>
    <s v="Media"/>
    <m/>
    <m/>
    <m/>
    <m/>
    <x v="52"/>
    <x v="1"/>
    <s v="Brazil"/>
    <x v="89"/>
    <n v="0"/>
  </r>
  <r>
    <s v="INCREMENTAL"/>
    <s v="Media"/>
    <m/>
    <m/>
    <m/>
    <m/>
    <x v="52"/>
    <x v="2"/>
    <s v="Brazil"/>
    <x v="89"/>
    <n v="0"/>
  </r>
  <r>
    <s v="INCREMENTAL"/>
    <s v="Media"/>
    <m/>
    <m/>
    <m/>
    <m/>
    <x v="52"/>
    <x v="3"/>
    <s v="Brazil"/>
    <x v="89"/>
    <n v="22.162253169895301"/>
  </r>
  <r>
    <s v="BASE"/>
    <s v="BaseLine"/>
    <m/>
    <m/>
    <m/>
    <m/>
    <x v="53"/>
    <x v="0"/>
    <s v="Brazil"/>
    <x v="89"/>
    <n v="-334.05067988802"/>
  </r>
  <r>
    <s v="BASE"/>
    <s v="BaseLine"/>
    <m/>
    <m/>
    <m/>
    <m/>
    <x v="53"/>
    <x v="1"/>
    <s v="Brazil"/>
    <x v="89"/>
    <n v="-244.62711278498901"/>
  </r>
  <r>
    <s v="BASE"/>
    <s v="BaseLine"/>
    <m/>
    <m/>
    <m/>
    <m/>
    <x v="53"/>
    <x v="2"/>
    <s v="Brazil"/>
    <x v="89"/>
    <n v="-456.46459045319398"/>
  </r>
  <r>
    <s v="BASE"/>
    <s v="BaseLine"/>
    <m/>
    <m/>
    <m/>
    <m/>
    <x v="53"/>
    <x v="3"/>
    <s v="Brazil"/>
    <x v="89"/>
    <n v="-241.64019445989101"/>
  </r>
  <r>
    <s v="BASE"/>
    <s v="BaseLine"/>
    <m/>
    <m/>
    <m/>
    <m/>
    <x v="54"/>
    <x v="0"/>
    <s v="Brazil"/>
    <x v="89"/>
    <n v="-494.23852743042102"/>
  </r>
  <r>
    <s v="BASE"/>
    <s v="BaseLine"/>
    <m/>
    <m/>
    <m/>
    <m/>
    <x v="54"/>
    <x v="1"/>
    <s v="Brazil"/>
    <x v="89"/>
    <n v="-2466.9389858104801"/>
  </r>
  <r>
    <s v="BASE"/>
    <s v="BaseLine"/>
    <m/>
    <m/>
    <m/>
    <m/>
    <x v="54"/>
    <x v="2"/>
    <s v="Brazil"/>
    <x v="89"/>
    <n v="-2677.44003275144"/>
  </r>
  <r>
    <s v="BASE"/>
    <s v="BaseLine"/>
    <m/>
    <m/>
    <m/>
    <m/>
    <x v="54"/>
    <x v="3"/>
    <s v="Brazil"/>
    <x v="89"/>
    <n v="-477.28158607665398"/>
  </r>
  <r>
    <s v="INCREMENTAL"/>
    <s v="Media"/>
    <m/>
    <m/>
    <m/>
    <m/>
    <x v="0"/>
    <x v="0"/>
    <s v="Brazil"/>
    <x v="90"/>
    <n v="11.3994651325026"/>
  </r>
  <r>
    <s v="INCREMENTAL"/>
    <s v="Media"/>
    <m/>
    <m/>
    <m/>
    <m/>
    <x v="0"/>
    <x v="1"/>
    <s v="Brazil"/>
    <x v="90"/>
    <n v="0"/>
  </r>
  <r>
    <s v="INCREMENTAL"/>
    <s v="Media"/>
    <m/>
    <m/>
    <m/>
    <m/>
    <x v="0"/>
    <x v="2"/>
    <s v="Brazil"/>
    <x v="90"/>
    <n v="0"/>
  </r>
  <r>
    <s v="INCREMENTAL"/>
    <s v="Media"/>
    <m/>
    <m/>
    <m/>
    <m/>
    <x v="0"/>
    <x v="3"/>
    <s v="Brazil"/>
    <x v="90"/>
    <n v="0"/>
  </r>
  <r>
    <s v="INCREMENTAL"/>
    <s v="Media"/>
    <m/>
    <m/>
    <m/>
    <m/>
    <x v="1"/>
    <x v="0"/>
    <s v="Brazil"/>
    <x v="90"/>
    <n v="0.83462042892334398"/>
  </r>
  <r>
    <s v="INCREMENTAL"/>
    <s v="Media"/>
    <m/>
    <m/>
    <m/>
    <m/>
    <x v="1"/>
    <x v="1"/>
    <s v="Brazil"/>
    <x v="90"/>
    <n v="0"/>
  </r>
  <r>
    <s v="INCREMENTAL"/>
    <s v="Media"/>
    <m/>
    <m/>
    <m/>
    <m/>
    <x v="1"/>
    <x v="2"/>
    <s v="Brazil"/>
    <x v="90"/>
    <n v="0"/>
  </r>
  <r>
    <s v="INCREMENTAL"/>
    <s v="Media"/>
    <m/>
    <m/>
    <m/>
    <m/>
    <x v="1"/>
    <x v="3"/>
    <s v="Brazil"/>
    <x v="90"/>
    <n v="0"/>
  </r>
  <r>
    <s v="INCREMENTAL"/>
    <s v="Media"/>
    <m/>
    <m/>
    <m/>
    <m/>
    <x v="2"/>
    <x v="0"/>
    <s v="Brazil"/>
    <x v="90"/>
    <n v="57.394565582429699"/>
  </r>
  <r>
    <s v="INCREMENTAL"/>
    <s v="Media"/>
    <m/>
    <m/>
    <m/>
    <m/>
    <x v="2"/>
    <x v="1"/>
    <s v="Brazil"/>
    <x v="90"/>
    <n v="0"/>
  </r>
  <r>
    <s v="INCREMENTAL"/>
    <s v="Media"/>
    <m/>
    <m/>
    <m/>
    <m/>
    <x v="2"/>
    <x v="2"/>
    <s v="Brazil"/>
    <x v="90"/>
    <n v="0"/>
  </r>
  <r>
    <s v="INCREMENTAL"/>
    <s v="Media"/>
    <m/>
    <m/>
    <m/>
    <m/>
    <x v="2"/>
    <x v="3"/>
    <s v="Brazil"/>
    <x v="90"/>
    <n v="0"/>
  </r>
  <r>
    <s v="BASE"/>
    <s v="BaseLine"/>
    <m/>
    <m/>
    <m/>
    <m/>
    <x v="3"/>
    <x v="0"/>
    <s v="Brazil"/>
    <x v="90"/>
    <n v="0"/>
  </r>
  <r>
    <s v="BASE"/>
    <s v="BaseLine"/>
    <m/>
    <m/>
    <m/>
    <m/>
    <x v="3"/>
    <x v="1"/>
    <s v="Brazil"/>
    <x v="90"/>
    <n v="0"/>
  </r>
  <r>
    <s v="BASE"/>
    <s v="BaseLine"/>
    <m/>
    <m/>
    <m/>
    <m/>
    <x v="3"/>
    <x v="2"/>
    <s v="Brazil"/>
    <x v="90"/>
    <n v="0"/>
  </r>
  <r>
    <s v="BASE"/>
    <s v="BaseLine"/>
    <m/>
    <m/>
    <m/>
    <m/>
    <x v="3"/>
    <x v="3"/>
    <s v="Brazil"/>
    <x v="90"/>
    <n v="0"/>
  </r>
  <r>
    <s v="BASE"/>
    <s v="BaseLine"/>
    <m/>
    <m/>
    <m/>
    <m/>
    <x v="4"/>
    <x v="0"/>
    <s v="Brazil"/>
    <x v="90"/>
    <n v="0"/>
  </r>
  <r>
    <s v="BASE"/>
    <s v="BaseLine"/>
    <m/>
    <m/>
    <m/>
    <m/>
    <x v="4"/>
    <x v="1"/>
    <s v="Brazil"/>
    <x v="90"/>
    <n v="0"/>
  </r>
  <r>
    <s v="BASE"/>
    <s v="BaseLine"/>
    <m/>
    <m/>
    <m/>
    <m/>
    <x v="4"/>
    <x v="2"/>
    <s v="Brazil"/>
    <x v="90"/>
    <n v="0"/>
  </r>
  <r>
    <s v="BASE"/>
    <s v="BaseLine"/>
    <m/>
    <m/>
    <m/>
    <m/>
    <x v="4"/>
    <x v="3"/>
    <s v="Brazil"/>
    <x v="90"/>
    <n v="0"/>
  </r>
  <r>
    <s v="BASE"/>
    <s v="BaseLine"/>
    <m/>
    <m/>
    <m/>
    <m/>
    <x v="5"/>
    <x v="0"/>
    <s v="Brazil"/>
    <x v="90"/>
    <n v="0"/>
  </r>
  <r>
    <s v="BASE"/>
    <s v="BaseLine"/>
    <m/>
    <m/>
    <m/>
    <m/>
    <x v="5"/>
    <x v="1"/>
    <s v="Brazil"/>
    <x v="90"/>
    <n v="0"/>
  </r>
  <r>
    <s v="BASE"/>
    <s v="BaseLine"/>
    <m/>
    <m/>
    <m/>
    <m/>
    <x v="5"/>
    <x v="2"/>
    <s v="Brazil"/>
    <x v="90"/>
    <n v="0"/>
  </r>
  <r>
    <s v="BASE"/>
    <s v="BaseLine"/>
    <m/>
    <m/>
    <m/>
    <m/>
    <x v="5"/>
    <x v="3"/>
    <s v="Brazil"/>
    <x v="90"/>
    <n v="0"/>
  </r>
  <r>
    <s v="BASE"/>
    <s v="BaseLine"/>
    <m/>
    <m/>
    <m/>
    <m/>
    <x v="6"/>
    <x v="0"/>
    <s v="Brazil"/>
    <x v="90"/>
    <n v="0"/>
  </r>
  <r>
    <s v="BASE"/>
    <s v="BaseLine"/>
    <m/>
    <m/>
    <m/>
    <m/>
    <x v="6"/>
    <x v="1"/>
    <s v="Brazil"/>
    <x v="90"/>
    <n v="0"/>
  </r>
  <r>
    <s v="BASE"/>
    <s v="BaseLine"/>
    <m/>
    <m/>
    <m/>
    <m/>
    <x v="6"/>
    <x v="2"/>
    <s v="Brazil"/>
    <x v="90"/>
    <n v="0"/>
  </r>
  <r>
    <s v="BASE"/>
    <s v="BaseLine"/>
    <m/>
    <m/>
    <m/>
    <m/>
    <x v="6"/>
    <x v="3"/>
    <s v="Brazil"/>
    <x v="90"/>
    <n v="0"/>
  </r>
  <r>
    <s v="BASE"/>
    <s v="BaseLine"/>
    <m/>
    <m/>
    <m/>
    <m/>
    <x v="7"/>
    <x v="0"/>
    <s v="Brazil"/>
    <x v="90"/>
    <n v="0"/>
  </r>
  <r>
    <s v="BASE"/>
    <s v="BaseLine"/>
    <m/>
    <m/>
    <m/>
    <m/>
    <x v="7"/>
    <x v="1"/>
    <s v="Brazil"/>
    <x v="90"/>
    <n v="0"/>
  </r>
  <r>
    <s v="BASE"/>
    <s v="BaseLine"/>
    <m/>
    <m/>
    <m/>
    <m/>
    <x v="7"/>
    <x v="2"/>
    <s v="Brazil"/>
    <x v="90"/>
    <n v="0"/>
  </r>
  <r>
    <s v="BASE"/>
    <s v="BaseLine"/>
    <m/>
    <m/>
    <m/>
    <m/>
    <x v="7"/>
    <x v="3"/>
    <s v="Brazil"/>
    <x v="90"/>
    <n v="0"/>
  </r>
  <r>
    <s v="BASE"/>
    <s v="BaseLine"/>
    <m/>
    <m/>
    <m/>
    <m/>
    <x v="8"/>
    <x v="0"/>
    <s v="Brazil"/>
    <x v="90"/>
    <n v="2120.7995712121401"/>
  </r>
  <r>
    <s v="BASE"/>
    <s v="BaseLine"/>
    <m/>
    <m/>
    <m/>
    <m/>
    <x v="8"/>
    <x v="1"/>
    <s v="Brazil"/>
    <x v="90"/>
    <n v="0"/>
  </r>
  <r>
    <s v="BASE"/>
    <s v="BaseLine"/>
    <m/>
    <m/>
    <m/>
    <m/>
    <x v="8"/>
    <x v="2"/>
    <s v="Brazil"/>
    <x v="90"/>
    <n v="0"/>
  </r>
  <r>
    <s v="BASE"/>
    <s v="BaseLine"/>
    <m/>
    <m/>
    <m/>
    <m/>
    <x v="8"/>
    <x v="3"/>
    <s v="Brazil"/>
    <x v="90"/>
    <n v="0"/>
  </r>
  <r>
    <s v="INCREMENTAL"/>
    <s v="Media"/>
    <m/>
    <m/>
    <m/>
    <m/>
    <x v="9"/>
    <x v="0"/>
    <s v="Brazil"/>
    <x v="90"/>
    <n v="39.137715026979798"/>
  </r>
  <r>
    <s v="INCREMENTAL"/>
    <s v="Media"/>
    <m/>
    <m/>
    <m/>
    <m/>
    <x v="9"/>
    <x v="1"/>
    <s v="Brazil"/>
    <x v="90"/>
    <n v="0"/>
  </r>
  <r>
    <s v="INCREMENTAL"/>
    <s v="Media"/>
    <m/>
    <m/>
    <m/>
    <m/>
    <x v="9"/>
    <x v="2"/>
    <s v="Brazil"/>
    <x v="90"/>
    <n v="0"/>
  </r>
  <r>
    <s v="INCREMENTAL"/>
    <s v="Media"/>
    <m/>
    <m/>
    <m/>
    <m/>
    <x v="9"/>
    <x v="3"/>
    <s v="Brazil"/>
    <x v="90"/>
    <n v="0"/>
  </r>
  <r>
    <s v="BASE"/>
    <s v="Price"/>
    <m/>
    <m/>
    <m/>
    <m/>
    <x v="10"/>
    <x v="0"/>
    <s v="Brazil"/>
    <x v="90"/>
    <n v="0"/>
  </r>
  <r>
    <s v="BASE"/>
    <s v="Price"/>
    <m/>
    <m/>
    <m/>
    <m/>
    <x v="10"/>
    <x v="1"/>
    <s v="Brazil"/>
    <x v="90"/>
    <n v="0"/>
  </r>
  <r>
    <s v="BASE"/>
    <s v="Price"/>
    <m/>
    <m/>
    <m/>
    <m/>
    <x v="10"/>
    <x v="2"/>
    <s v="Brazil"/>
    <x v="90"/>
    <n v="0"/>
  </r>
  <r>
    <s v="BASE"/>
    <s v="Price"/>
    <m/>
    <m/>
    <m/>
    <m/>
    <x v="10"/>
    <x v="3"/>
    <s v="Brazil"/>
    <x v="90"/>
    <n v="0"/>
  </r>
  <r>
    <s v="BASE"/>
    <s v="Price"/>
    <m/>
    <m/>
    <m/>
    <m/>
    <x v="11"/>
    <x v="0"/>
    <s v="Brazil"/>
    <x v="90"/>
    <n v="-1128.6106247427899"/>
  </r>
  <r>
    <s v="BASE"/>
    <s v="Price"/>
    <m/>
    <m/>
    <m/>
    <m/>
    <x v="11"/>
    <x v="1"/>
    <s v="Brazil"/>
    <x v="90"/>
    <n v="0"/>
  </r>
  <r>
    <s v="BASE"/>
    <s v="Price"/>
    <m/>
    <m/>
    <m/>
    <m/>
    <x v="11"/>
    <x v="2"/>
    <s v="Brazil"/>
    <x v="90"/>
    <n v="0"/>
  </r>
  <r>
    <s v="BASE"/>
    <s v="Price"/>
    <m/>
    <m/>
    <m/>
    <m/>
    <x v="11"/>
    <x v="3"/>
    <s v="Brazil"/>
    <x v="90"/>
    <n v="-1275.98340040216"/>
  </r>
  <r>
    <s v="BASE"/>
    <s v="BaseLine"/>
    <m/>
    <m/>
    <m/>
    <m/>
    <x v="12"/>
    <x v="0"/>
    <s v="Brazil"/>
    <x v="90"/>
    <n v="382.68808008376499"/>
  </r>
  <r>
    <s v="BASE"/>
    <s v="BaseLine"/>
    <m/>
    <m/>
    <m/>
    <m/>
    <x v="12"/>
    <x v="1"/>
    <s v="Brazil"/>
    <x v="90"/>
    <n v="689.89393090767999"/>
  </r>
  <r>
    <s v="BASE"/>
    <s v="BaseLine"/>
    <m/>
    <m/>
    <m/>
    <m/>
    <x v="12"/>
    <x v="2"/>
    <s v="Brazil"/>
    <x v="90"/>
    <n v="845.77486088892897"/>
  </r>
  <r>
    <s v="BASE"/>
    <s v="BaseLine"/>
    <m/>
    <m/>
    <m/>
    <m/>
    <x v="12"/>
    <x v="3"/>
    <s v="Brazil"/>
    <x v="90"/>
    <n v="22.401271719835002"/>
  </r>
  <r>
    <s v="INCREMENTAL"/>
    <s v="Media"/>
    <m/>
    <m/>
    <m/>
    <m/>
    <x v="13"/>
    <x v="0"/>
    <s v="Brazil"/>
    <x v="90"/>
    <n v="0"/>
  </r>
  <r>
    <s v="INCREMENTAL"/>
    <s v="Media"/>
    <m/>
    <m/>
    <m/>
    <m/>
    <x v="13"/>
    <x v="1"/>
    <s v="Brazil"/>
    <x v="90"/>
    <n v="0"/>
  </r>
  <r>
    <s v="INCREMENTAL"/>
    <s v="Media"/>
    <m/>
    <m/>
    <m/>
    <m/>
    <x v="13"/>
    <x v="2"/>
    <s v="Brazil"/>
    <x v="90"/>
    <n v="0"/>
  </r>
  <r>
    <s v="INCREMENTAL"/>
    <s v="Media"/>
    <m/>
    <m/>
    <m/>
    <m/>
    <x v="13"/>
    <x v="3"/>
    <s v="Brazil"/>
    <x v="90"/>
    <n v="0"/>
  </r>
  <r>
    <s v="INCREMENTAL"/>
    <s v="Media"/>
    <m/>
    <m/>
    <m/>
    <m/>
    <x v="14"/>
    <x v="0"/>
    <s v="Brazil"/>
    <x v="90"/>
    <n v="252.449589610777"/>
  </r>
  <r>
    <s v="INCREMENTAL"/>
    <s v="Media"/>
    <m/>
    <m/>
    <m/>
    <m/>
    <x v="14"/>
    <x v="1"/>
    <s v="Brazil"/>
    <x v="90"/>
    <n v="314.27933098834001"/>
  </r>
  <r>
    <s v="INCREMENTAL"/>
    <s v="Media"/>
    <m/>
    <m/>
    <m/>
    <m/>
    <x v="14"/>
    <x v="2"/>
    <s v="Brazil"/>
    <x v="90"/>
    <n v="260.04627875082099"/>
  </r>
  <r>
    <s v="INCREMENTAL"/>
    <s v="Media"/>
    <m/>
    <m/>
    <m/>
    <m/>
    <x v="14"/>
    <x v="3"/>
    <s v="Brazil"/>
    <x v="90"/>
    <n v="186.82668178130299"/>
  </r>
  <r>
    <s v="INCREMENTAL"/>
    <s v="Media"/>
    <m/>
    <m/>
    <m/>
    <m/>
    <x v="15"/>
    <x v="0"/>
    <s v="Brazil"/>
    <x v="90"/>
    <n v="0"/>
  </r>
  <r>
    <s v="INCREMENTAL"/>
    <s v="Media"/>
    <m/>
    <m/>
    <m/>
    <m/>
    <x v="15"/>
    <x v="1"/>
    <s v="Brazil"/>
    <x v="90"/>
    <n v="0"/>
  </r>
  <r>
    <s v="INCREMENTAL"/>
    <s v="Media"/>
    <m/>
    <m/>
    <m/>
    <m/>
    <x v="15"/>
    <x v="2"/>
    <s v="Brazil"/>
    <x v="90"/>
    <n v="0"/>
  </r>
  <r>
    <s v="INCREMENTAL"/>
    <s v="Media"/>
    <m/>
    <m/>
    <m/>
    <m/>
    <x v="15"/>
    <x v="3"/>
    <s v="Brazil"/>
    <x v="90"/>
    <n v="0"/>
  </r>
  <r>
    <s v="INCREMENTAL"/>
    <s v="Media"/>
    <m/>
    <m/>
    <m/>
    <m/>
    <x v="16"/>
    <x v="0"/>
    <s v="Brazil"/>
    <x v="90"/>
    <n v="106.356042659848"/>
  </r>
  <r>
    <s v="INCREMENTAL"/>
    <s v="Media"/>
    <m/>
    <m/>
    <m/>
    <m/>
    <x v="16"/>
    <x v="1"/>
    <s v="Brazil"/>
    <x v="90"/>
    <n v="83.448583852634897"/>
  </r>
  <r>
    <s v="INCREMENTAL"/>
    <s v="Media"/>
    <m/>
    <m/>
    <m/>
    <m/>
    <x v="16"/>
    <x v="2"/>
    <s v="Brazil"/>
    <x v="90"/>
    <n v="77.855590158336"/>
  </r>
  <r>
    <s v="INCREMENTAL"/>
    <s v="Media"/>
    <m/>
    <m/>
    <m/>
    <m/>
    <x v="16"/>
    <x v="3"/>
    <s v="Brazil"/>
    <x v="90"/>
    <n v="72.3547462219219"/>
  </r>
  <r>
    <s v="INCREMENTAL"/>
    <s v="Media"/>
    <m/>
    <m/>
    <m/>
    <m/>
    <x v="17"/>
    <x v="0"/>
    <s v="Brazil"/>
    <x v="90"/>
    <n v="0"/>
  </r>
  <r>
    <s v="INCREMENTAL"/>
    <s v="Media"/>
    <m/>
    <m/>
    <m/>
    <m/>
    <x v="17"/>
    <x v="1"/>
    <s v="Brazil"/>
    <x v="90"/>
    <n v="0"/>
  </r>
  <r>
    <s v="INCREMENTAL"/>
    <s v="Media"/>
    <m/>
    <m/>
    <m/>
    <m/>
    <x v="17"/>
    <x v="2"/>
    <s v="Brazil"/>
    <x v="90"/>
    <n v="0"/>
  </r>
  <r>
    <s v="INCREMENTAL"/>
    <s v="Media"/>
    <m/>
    <m/>
    <m/>
    <m/>
    <x v="17"/>
    <x v="3"/>
    <s v="Brazil"/>
    <x v="90"/>
    <n v="0"/>
  </r>
  <r>
    <s v="INCREMENTAL"/>
    <s v="Media"/>
    <m/>
    <m/>
    <m/>
    <m/>
    <x v="18"/>
    <x v="0"/>
    <s v="Brazil"/>
    <x v="90"/>
    <n v="1974.6910290232699"/>
  </r>
  <r>
    <s v="INCREMENTAL"/>
    <s v="Media"/>
    <m/>
    <m/>
    <m/>
    <m/>
    <x v="18"/>
    <x v="1"/>
    <s v="Brazil"/>
    <x v="90"/>
    <n v="919.49691806056001"/>
  </r>
  <r>
    <s v="INCREMENTAL"/>
    <s v="Media"/>
    <m/>
    <m/>
    <m/>
    <m/>
    <x v="18"/>
    <x v="2"/>
    <s v="Brazil"/>
    <x v="90"/>
    <n v="702.59181443976297"/>
  </r>
  <r>
    <s v="INCREMENTAL"/>
    <s v="Media"/>
    <m/>
    <m/>
    <m/>
    <m/>
    <x v="18"/>
    <x v="3"/>
    <s v="Brazil"/>
    <x v="90"/>
    <n v="1071.9582209105999"/>
  </r>
  <r>
    <s v="INCREMENTAL"/>
    <s v="Media"/>
    <m/>
    <m/>
    <m/>
    <m/>
    <x v="19"/>
    <x v="0"/>
    <s v="Brazil"/>
    <x v="90"/>
    <n v="0"/>
  </r>
  <r>
    <s v="INCREMENTAL"/>
    <s v="Media"/>
    <m/>
    <m/>
    <m/>
    <m/>
    <x v="19"/>
    <x v="1"/>
    <s v="Brazil"/>
    <x v="90"/>
    <n v="0"/>
  </r>
  <r>
    <s v="INCREMENTAL"/>
    <s v="Media"/>
    <m/>
    <m/>
    <m/>
    <m/>
    <x v="19"/>
    <x v="2"/>
    <s v="Brazil"/>
    <x v="90"/>
    <n v="0"/>
  </r>
  <r>
    <s v="INCREMENTAL"/>
    <s v="Media"/>
    <m/>
    <m/>
    <m/>
    <m/>
    <x v="19"/>
    <x v="3"/>
    <s v="Brazil"/>
    <x v="90"/>
    <n v="0"/>
  </r>
  <r>
    <s v="INCREMENTAL"/>
    <s v="Media"/>
    <m/>
    <m/>
    <m/>
    <m/>
    <x v="20"/>
    <x v="0"/>
    <s v="Brazil"/>
    <x v="90"/>
    <n v="51.465781543622001"/>
  </r>
  <r>
    <s v="INCREMENTAL"/>
    <s v="Media"/>
    <m/>
    <m/>
    <m/>
    <m/>
    <x v="20"/>
    <x v="1"/>
    <s v="Brazil"/>
    <x v="90"/>
    <n v="58.707366151021198"/>
  </r>
  <r>
    <s v="INCREMENTAL"/>
    <s v="Media"/>
    <m/>
    <m/>
    <m/>
    <m/>
    <x v="20"/>
    <x v="2"/>
    <s v="Brazil"/>
    <x v="90"/>
    <n v="54.998268171655297"/>
  </r>
  <r>
    <s v="INCREMENTAL"/>
    <s v="Media"/>
    <m/>
    <m/>
    <m/>
    <m/>
    <x v="20"/>
    <x v="3"/>
    <s v="Brazil"/>
    <x v="90"/>
    <n v="54.172301588518003"/>
  </r>
  <r>
    <s v="INCREMENTAL"/>
    <s v="Media"/>
    <m/>
    <m/>
    <m/>
    <m/>
    <x v="21"/>
    <x v="0"/>
    <s v="Brazil"/>
    <x v="90"/>
    <n v="0"/>
  </r>
  <r>
    <s v="INCREMENTAL"/>
    <s v="Media"/>
    <m/>
    <m/>
    <m/>
    <m/>
    <x v="21"/>
    <x v="1"/>
    <s v="Brazil"/>
    <x v="90"/>
    <n v="0"/>
  </r>
  <r>
    <s v="INCREMENTAL"/>
    <s v="Media"/>
    <m/>
    <m/>
    <m/>
    <m/>
    <x v="21"/>
    <x v="2"/>
    <s v="Brazil"/>
    <x v="90"/>
    <n v="0"/>
  </r>
  <r>
    <s v="INCREMENTAL"/>
    <s v="Media"/>
    <m/>
    <m/>
    <m/>
    <m/>
    <x v="21"/>
    <x v="3"/>
    <s v="Brazil"/>
    <x v="90"/>
    <n v="0"/>
  </r>
  <r>
    <s v="INCREMENTAL"/>
    <s v="Media"/>
    <m/>
    <m/>
    <m/>
    <m/>
    <x v="22"/>
    <x v="0"/>
    <s v="Brazil"/>
    <x v="90"/>
    <n v="1254.22621051121"/>
  </r>
  <r>
    <s v="INCREMENTAL"/>
    <s v="Media"/>
    <m/>
    <m/>
    <m/>
    <m/>
    <x v="22"/>
    <x v="1"/>
    <s v="Brazil"/>
    <x v="90"/>
    <n v="475.63792281287402"/>
  </r>
  <r>
    <s v="INCREMENTAL"/>
    <s v="Media"/>
    <m/>
    <m/>
    <m/>
    <m/>
    <x v="22"/>
    <x v="2"/>
    <s v="Brazil"/>
    <x v="90"/>
    <n v="451.654139373357"/>
  </r>
  <r>
    <s v="INCREMENTAL"/>
    <s v="Media"/>
    <m/>
    <m/>
    <m/>
    <m/>
    <x v="22"/>
    <x v="3"/>
    <s v="Brazil"/>
    <x v="90"/>
    <n v="679.86725158602496"/>
  </r>
  <r>
    <s v="INCREMENTAL"/>
    <s v="Media"/>
    <m/>
    <m/>
    <m/>
    <m/>
    <x v="23"/>
    <x v="0"/>
    <s v="Brazil"/>
    <x v="90"/>
    <n v="0"/>
  </r>
  <r>
    <s v="INCREMENTAL"/>
    <s v="Media"/>
    <m/>
    <m/>
    <m/>
    <m/>
    <x v="23"/>
    <x v="1"/>
    <s v="Brazil"/>
    <x v="90"/>
    <n v="0.13171533481387501"/>
  </r>
  <r>
    <s v="INCREMENTAL"/>
    <s v="Media"/>
    <m/>
    <m/>
    <m/>
    <m/>
    <x v="23"/>
    <x v="2"/>
    <s v="Brazil"/>
    <x v="90"/>
    <n v="0"/>
  </r>
  <r>
    <s v="INCREMENTAL"/>
    <s v="Media"/>
    <m/>
    <m/>
    <m/>
    <m/>
    <x v="23"/>
    <x v="3"/>
    <s v="Brazil"/>
    <x v="90"/>
    <n v="0"/>
  </r>
  <r>
    <s v="INCREMENTAL"/>
    <s v="Media"/>
    <m/>
    <m/>
    <m/>
    <m/>
    <x v="24"/>
    <x v="0"/>
    <s v="Brazil"/>
    <x v="90"/>
    <n v="0"/>
  </r>
  <r>
    <s v="INCREMENTAL"/>
    <s v="Media"/>
    <m/>
    <m/>
    <m/>
    <m/>
    <x v="24"/>
    <x v="1"/>
    <s v="Brazil"/>
    <x v="90"/>
    <n v="2.1598627464134399"/>
  </r>
  <r>
    <s v="INCREMENTAL"/>
    <s v="Media"/>
    <m/>
    <m/>
    <m/>
    <m/>
    <x v="24"/>
    <x v="2"/>
    <s v="Brazil"/>
    <x v="90"/>
    <n v="0"/>
  </r>
  <r>
    <s v="INCREMENTAL"/>
    <s v="Media"/>
    <m/>
    <m/>
    <m/>
    <m/>
    <x v="24"/>
    <x v="3"/>
    <s v="Brazil"/>
    <x v="90"/>
    <n v="0"/>
  </r>
  <r>
    <s v="BASE"/>
    <s v="BaseLine"/>
    <m/>
    <m/>
    <m/>
    <m/>
    <x v="25"/>
    <x v="0"/>
    <s v="Brazil"/>
    <x v="90"/>
    <n v="0"/>
  </r>
  <r>
    <s v="BASE"/>
    <s v="BaseLine"/>
    <m/>
    <m/>
    <m/>
    <m/>
    <x v="25"/>
    <x v="1"/>
    <s v="Brazil"/>
    <x v="90"/>
    <n v="0"/>
  </r>
  <r>
    <s v="BASE"/>
    <s v="BaseLine"/>
    <m/>
    <m/>
    <m/>
    <m/>
    <x v="25"/>
    <x v="2"/>
    <s v="Brazil"/>
    <x v="90"/>
    <n v="0"/>
  </r>
  <r>
    <s v="BASE"/>
    <s v="BaseLine"/>
    <m/>
    <m/>
    <m/>
    <m/>
    <x v="25"/>
    <x v="3"/>
    <s v="Brazil"/>
    <x v="90"/>
    <n v="0"/>
  </r>
  <r>
    <s v="BASE"/>
    <s v="BaseLine"/>
    <m/>
    <m/>
    <m/>
    <m/>
    <x v="26"/>
    <x v="0"/>
    <s v="Brazil"/>
    <x v="90"/>
    <n v="0"/>
  </r>
  <r>
    <s v="BASE"/>
    <s v="BaseLine"/>
    <m/>
    <m/>
    <m/>
    <m/>
    <x v="26"/>
    <x v="1"/>
    <s v="Brazil"/>
    <x v="90"/>
    <n v="3064.4859711193599"/>
  </r>
  <r>
    <s v="BASE"/>
    <s v="BaseLine"/>
    <m/>
    <m/>
    <m/>
    <m/>
    <x v="26"/>
    <x v="2"/>
    <s v="Brazil"/>
    <x v="90"/>
    <n v="0"/>
  </r>
  <r>
    <s v="BASE"/>
    <s v="BaseLine"/>
    <m/>
    <m/>
    <m/>
    <m/>
    <x v="26"/>
    <x v="3"/>
    <s v="Brazil"/>
    <x v="90"/>
    <n v="0"/>
  </r>
  <r>
    <s v="INCREMENTAL"/>
    <s v="Media"/>
    <m/>
    <m/>
    <m/>
    <m/>
    <x v="27"/>
    <x v="0"/>
    <s v="Brazil"/>
    <x v="90"/>
    <n v="0"/>
  </r>
  <r>
    <s v="INCREMENTAL"/>
    <s v="Media"/>
    <m/>
    <m/>
    <m/>
    <m/>
    <x v="27"/>
    <x v="1"/>
    <s v="Brazil"/>
    <x v="90"/>
    <n v="240.473924036733"/>
  </r>
  <r>
    <s v="INCREMENTAL"/>
    <s v="Media"/>
    <m/>
    <m/>
    <m/>
    <m/>
    <x v="27"/>
    <x v="2"/>
    <s v="Brazil"/>
    <x v="90"/>
    <n v="0"/>
  </r>
  <r>
    <s v="INCREMENTAL"/>
    <s v="Media"/>
    <m/>
    <m/>
    <m/>
    <m/>
    <x v="27"/>
    <x v="3"/>
    <s v="Brazil"/>
    <x v="90"/>
    <n v="0"/>
  </r>
  <r>
    <s v="INCREMENTAL"/>
    <s v="Media"/>
    <m/>
    <m/>
    <m/>
    <m/>
    <x v="28"/>
    <x v="0"/>
    <s v="Brazil"/>
    <x v="90"/>
    <n v="0"/>
  </r>
  <r>
    <s v="INCREMENTAL"/>
    <s v="Media"/>
    <m/>
    <m/>
    <m/>
    <m/>
    <x v="28"/>
    <x v="1"/>
    <s v="Brazil"/>
    <x v="90"/>
    <n v="17.315972406032799"/>
  </r>
  <r>
    <s v="INCREMENTAL"/>
    <s v="Media"/>
    <m/>
    <m/>
    <m/>
    <m/>
    <x v="28"/>
    <x v="2"/>
    <s v="Brazil"/>
    <x v="90"/>
    <n v="0"/>
  </r>
  <r>
    <s v="INCREMENTAL"/>
    <s v="Media"/>
    <m/>
    <m/>
    <m/>
    <m/>
    <x v="28"/>
    <x v="3"/>
    <s v="Brazil"/>
    <x v="90"/>
    <n v="0"/>
  </r>
  <r>
    <s v="BASE"/>
    <s v="BaseLine"/>
    <m/>
    <m/>
    <m/>
    <m/>
    <x v="29"/>
    <x v="0"/>
    <s v="Brazil"/>
    <x v="90"/>
    <n v="0"/>
  </r>
  <r>
    <s v="BASE"/>
    <s v="BaseLine"/>
    <m/>
    <m/>
    <m/>
    <m/>
    <x v="29"/>
    <x v="1"/>
    <s v="Brazil"/>
    <x v="90"/>
    <n v="1470.96918746148"/>
  </r>
  <r>
    <s v="BASE"/>
    <s v="BaseLine"/>
    <m/>
    <m/>
    <m/>
    <m/>
    <x v="29"/>
    <x v="2"/>
    <s v="Brazil"/>
    <x v="90"/>
    <n v="0"/>
  </r>
  <r>
    <s v="BASE"/>
    <s v="BaseLine"/>
    <m/>
    <m/>
    <m/>
    <m/>
    <x v="29"/>
    <x v="3"/>
    <s v="Brazil"/>
    <x v="90"/>
    <n v="0"/>
  </r>
  <r>
    <s v="BASE"/>
    <s v="BaseLine"/>
    <m/>
    <m/>
    <m/>
    <m/>
    <x v="30"/>
    <x v="0"/>
    <s v="Brazil"/>
    <x v="90"/>
    <n v="0"/>
  </r>
  <r>
    <s v="BASE"/>
    <s v="BaseLine"/>
    <m/>
    <m/>
    <m/>
    <m/>
    <x v="30"/>
    <x v="1"/>
    <s v="Brazil"/>
    <x v="90"/>
    <n v="988.53998448835398"/>
  </r>
  <r>
    <s v="BASE"/>
    <s v="BaseLine"/>
    <m/>
    <m/>
    <m/>
    <m/>
    <x v="30"/>
    <x v="2"/>
    <s v="Brazil"/>
    <x v="90"/>
    <n v="0"/>
  </r>
  <r>
    <s v="BASE"/>
    <s v="BaseLine"/>
    <m/>
    <m/>
    <m/>
    <m/>
    <x v="30"/>
    <x v="3"/>
    <s v="Brazil"/>
    <x v="90"/>
    <n v="0"/>
  </r>
  <r>
    <s v="INCREMENTAL"/>
    <s v="Media"/>
    <m/>
    <m/>
    <m/>
    <m/>
    <x v="31"/>
    <x v="0"/>
    <s v="Brazil"/>
    <x v="90"/>
    <n v="0"/>
  </r>
  <r>
    <s v="INCREMENTAL"/>
    <s v="Media"/>
    <m/>
    <m/>
    <m/>
    <m/>
    <x v="31"/>
    <x v="1"/>
    <s v="Brazil"/>
    <x v="90"/>
    <n v="29.483795560135501"/>
  </r>
  <r>
    <s v="INCREMENTAL"/>
    <s v="Media"/>
    <m/>
    <m/>
    <m/>
    <m/>
    <x v="31"/>
    <x v="2"/>
    <s v="Brazil"/>
    <x v="90"/>
    <n v="0"/>
  </r>
  <r>
    <s v="INCREMENTAL"/>
    <s v="Media"/>
    <m/>
    <m/>
    <m/>
    <m/>
    <x v="31"/>
    <x v="3"/>
    <s v="Brazil"/>
    <x v="90"/>
    <n v="0"/>
  </r>
  <r>
    <m/>
    <m/>
    <m/>
    <m/>
    <m/>
    <m/>
    <x v="32"/>
    <x v="0"/>
    <s v="Brazil"/>
    <x v="90"/>
    <n v="1288.8368238743701"/>
  </r>
  <r>
    <m/>
    <m/>
    <m/>
    <m/>
    <m/>
    <m/>
    <x v="32"/>
    <x v="1"/>
    <s v="Brazil"/>
    <x v="90"/>
    <n v="943.82215052234096"/>
  </r>
  <r>
    <m/>
    <m/>
    <m/>
    <m/>
    <m/>
    <m/>
    <x v="32"/>
    <x v="2"/>
    <s v="Brazil"/>
    <x v="90"/>
    <n v="1761.1350863528301"/>
  </r>
  <r>
    <m/>
    <m/>
    <m/>
    <m/>
    <m/>
    <m/>
    <x v="32"/>
    <x v="3"/>
    <s v="Brazil"/>
    <x v="90"/>
    <n v="932.29799996955103"/>
  </r>
  <r>
    <s v="BASE"/>
    <s v="BaseLine"/>
    <m/>
    <m/>
    <m/>
    <m/>
    <x v="33"/>
    <x v="0"/>
    <s v="Brazil"/>
    <x v="90"/>
    <n v="-69.588633492843499"/>
  </r>
  <r>
    <s v="BASE"/>
    <s v="BaseLine"/>
    <m/>
    <m/>
    <m/>
    <m/>
    <x v="33"/>
    <x v="1"/>
    <s v="Brazil"/>
    <x v="90"/>
    <n v="-189.42919039222301"/>
  </r>
  <r>
    <s v="BASE"/>
    <s v="BaseLine"/>
    <m/>
    <m/>
    <m/>
    <m/>
    <x v="33"/>
    <x v="2"/>
    <s v="Brazil"/>
    <x v="90"/>
    <n v="-94.570955166451398"/>
  </r>
  <r>
    <s v="BASE"/>
    <s v="BaseLine"/>
    <m/>
    <m/>
    <m/>
    <m/>
    <x v="33"/>
    <x v="3"/>
    <s v="Brazil"/>
    <x v="90"/>
    <n v="-59.067884373768401"/>
  </r>
  <r>
    <s v="BASE"/>
    <s v="BaseLine"/>
    <m/>
    <m/>
    <m/>
    <m/>
    <x v="34"/>
    <x v="0"/>
    <s v="Brazil"/>
    <x v="90"/>
    <n v="0"/>
  </r>
  <r>
    <s v="BASE"/>
    <s v="BaseLine"/>
    <m/>
    <m/>
    <m/>
    <m/>
    <x v="34"/>
    <x v="1"/>
    <s v="Brazil"/>
    <x v="90"/>
    <n v="0"/>
  </r>
  <r>
    <s v="BASE"/>
    <s v="BaseLine"/>
    <m/>
    <m/>
    <m/>
    <m/>
    <x v="34"/>
    <x v="2"/>
    <s v="Brazil"/>
    <x v="90"/>
    <n v="0"/>
  </r>
  <r>
    <s v="BASE"/>
    <s v="BaseLine"/>
    <m/>
    <m/>
    <m/>
    <m/>
    <x v="34"/>
    <x v="3"/>
    <s v="Brazil"/>
    <x v="90"/>
    <n v="0"/>
  </r>
  <r>
    <s v="BASE"/>
    <s v="BaseLine"/>
    <s v="NY"/>
    <m/>
    <m/>
    <m/>
    <x v="35"/>
    <x v="0"/>
    <s v="Brazil"/>
    <x v="90"/>
    <n v="0"/>
  </r>
  <r>
    <s v="BASE"/>
    <s v="BaseLine"/>
    <s v="NY"/>
    <m/>
    <m/>
    <m/>
    <x v="35"/>
    <x v="1"/>
    <s v="Brazil"/>
    <x v="90"/>
    <n v="0"/>
  </r>
  <r>
    <s v="BASE"/>
    <s v="BaseLine"/>
    <s v="NY"/>
    <m/>
    <m/>
    <m/>
    <x v="35"/>
    <x v="2"/>
    <s v="Brazil"/>
    <x v="90"/>
    <n v="0"/>
  </r>
  <r>
    <s v="BASE"/>
    <s v="BaseLine"/>
    <s v="NY"/>
    <m/>
    <m/>
    <m/>
    <x v="35"/>
    <x v="3"/>
    <s v="Brazil"/>
    <x v="90"/>
    <n v="0"/>
  </r>
  <r>
    <s v="BASE"/>
    <s v="BaseLine"/>
    <s v="PL_Dummy"/>
    <m/>
    <m/>
    <m/>
    <x v="36"/>
    <x v="0"/>
    <s v="Brazil"/>
    <x v="90"/>
    <n v="0"/>
  </r>
  <r>
    <s v="BASE"/>
    <s v="BaseLine"/>
    <s v="PL_Dummy"/>
    <m/>
    <m/>
    <m/>
    <x v="36"/>
    <x v="1"/>
    <s v="Brazil"/>
    <x v="90"/>
    <n v="0"/>
  </r>
  <r>
    <s v="BASE"/>
    <s v="BaseLine"/>
    <s v="PL_Dummy"/>
    <m/>
    <m/>
    <m/>
    <x v="36"/>
    <x v="2"/>
    <s v="Brazil"/>
    <x v="90"/>
    <n v="0"/>
  </r>
  <r>
    <s v="BASE"/>
    <s v="BaseLine"/>
    <s v="PL_Dummy"/>
    <m/>
    <m/>
    <m/>
    <x v="36"/>
    <x v="3"/>
    <s v="Brazil"/>
    <x v="90"/>
    <n v="0"/>
  </r>
  <r>
    <s v="BASE"/>
    <s v="BaseLine"/>
    <s v="PL_Dummy"/>
    <m/>
    <m/>
    <m/>
    <x v="37"/>
    <x v="0"/>
    <s v="Brazil"/>
    <x v="90"/>
    <n v="0"/>
  </r>
  <r>
    <s v="BASE"/>
    <s v="BaseLine"/>
    <s v="PL_Dummy"/>
    <m/>
    <m/>
    <m/>
    <x v="37"/>
    <x v="1"/>
    <s v="Brazil"/>
    <x v="90"/>
    <n v="0"/>
  </r>
  <r>
    <s v="BASE"/>
    <s v="BaseLine"/>
    <s v="PL_Dummy"/>
    <m/>
    <m/>
    <m/>
    <x v="37"/>
    <x v="2"/>
    <s v="Brazil"/>
    <x v="90"/>
    <n v="0"/>
  </r>
  <r>
    <s v="BASE"/>
    <s v="BaseLine"/>
    <s v="PL_Dummy"/>
    <m/>
    <m/>
    <m/>
    <x v="37"/>
    <x v="3"/>
    <s v="Brazil"/>
    <x v="90"/>
    <n v="0"/>
  </r>
  <r>
    <s v="BASE"/>
    <s v="BaseLine"/>
    <m/>
    <m/>
    <m/>
    <m/>
    <x v="38"/>
    <x v="0"/>
    <s v="Brazil"/>
    <x v="90"/>
    <n v="0"/>
  </r>
  <r>
    <s v="BASE"/>
    <s v="BaseLine"/>
    <m/>
    <m/>
    <m/>
    <m/>
    <x v="38"/>
    <x v="1"/>
    <s v="Brazil"/>
    <x v="90"/>
    <n v="0"/>
  </r>
  <r>
    <s v="BASE"/>
    <s v="BaseLine"/>
    <m/>
    <m/>
    <m/>
    <m/>
    <x v="38"/>
    <x v="2"/>
    <s v="Brazil"/>
    <x v="90"/>
    <n v="0"/>
  </r>
  <r>
    <s v="BASE"/>
    <s v="BaseLine"/>
    <m/>
    <m/>
    <m/>
    <m/>
    <x v="38"/>
    <x v="3"/>
    <s v="Brazil"/>
    <x v="90"/>
    <n v="0"/>
  </r>
  <r>
    <s v="BASE"/>
    <s v="BaseLine"/>
    <m/>
    <m/>
    <m/>
    <m/>
    <x v="39"/>
    <x v="0"/>
    <s v="Brazil"/>
    <x v="90"/>
    <n v="0"/>
  </r>
  <r>
    <s v="BASE"/>
    <s v="BaseLine"/>
    <m/>
    <m/>
    <m/>
    <m/>
    <x v="39"/>
    <x v="1"/>
    <s v="Brazil"/>
    <x v="90"/>
    <n v="0"/>
  </r>
  <r>
    <s v="BASE"/>
    <s v="BaseLine"/>
    <m/>
    <m/>
    <m/>
    <m/>
    <x v="39"/>
    <x v="2"/>
    <s v="Brazil"/>
    <x v="90"/>
    <n v="0"/>
  </r>
  <r>
    <s v="BASE"/>
    <s v="BaseLine"/>
    <m/>
    <m/>
    <m/>
    <m/>
    <x v="39"/>
    <x v="3"/>
    <s v="Brazil"/>
    <x v="90"/>
    <n v="0"/>
  </r>
  <r>
    <s v="BASE"/>
    <s v="BaseLine"/>
    <s v="PL_Dummy"/>
    <m/>
    <m/>
    <m/>
    <x v="40"/>
    <x v="0"/>
    <s v="Brazil"/>
    <x v="90"/>
    <n v="0"/>
  </r>
  <r>
    <s v="BASE"/>
    <s v="BaseLine"/>
    <s v="PL_Dummy"/>
    <m/>
    <m/>
    <m/>
    <x v="40"/>
    <x v="1"/>
    <s v="Brazil"/>
    <x v="90"/>
    <n v="0"/>
  </r>
  <r>
    <s v="BASE"/>
    <s v="BaseLine"/>
    <s v="PL_Dummy"/>
    <m/>
    <m/>
    <m/>
    <x v="40"/>
    <x v="2"/>
    <s v="Brazil"/>
    <x v="90"/>
    <n v="0"/>
  </r>
  <r>
    <s v="BASE"/>
    <s v="BaseLine"/>
    <s v="PL_Dummy"/>
    <m/>
    <m/>
    <m/>
    <x v="40"/>
    <x v="3"/>
    <s v="Brazil"/>
    <x v="90"/>
    <n v="0"/>
  </r>
  <r>
    <s v="BASE"/>
    <s v="BaseLine"/>
    <m/>
    <m/>
    <m/>
    <m/>
    <x v="41"/>
    <x v="0"/>
    <s v="Brazil"/>
    <x v="90"/>
    <n v="0"/>
  </r>
  <r>
    <s v="BASE"/>
    <s v="BaseLine"/>
    <m/>
    <m/>
    <m/>
    <m/>
    <x v="41"/>
    <x v="1"/>
    <s v="Brazil"/>
    <x v="90"/>
    <n v="0"/>
  </r>
  <r>
    <s v="BASE"/>
    <s v="BaseLine"/>
    <m/>
    <m/>
    <m/>
    <m/>
    <x v="41"/>
    <x v="2"/>
    <s v="Brazil"/>
    <x v="90"/>
    <n v="4054.2652051274399"/>
  </r>
  <r>
    <s v="BASE"/>
    <s v="BaseLine"/>
    <m/>
    <m/>
    <m/>
    <m/>
    <x v="41"/>
    <x v="3"/>
    <s v="Brazil"/>
    <x v="90"/>
    <n v="0"/>
  </r>
  <r>
    <s v="BASE"/>
    <s v="BaseLine"/>
    <m/>
    <m/>
    <m/>
    <m/>
    <x v="42"/>
    <x v="0"/>
    <s v="Brazil"/>
    <x v="90"/>
    <n v="0"/>
  </r>
  <r>
    <s v="BASE"/>
    <s v="BaseLine"/>
    <m/>
    <m/>
    <m/>
    <m/>
    <x v="42"/>
    <x v="1"/>
    <s v="Brazil"/>
    <x v="90"/>
    <n v="0"/>
  </r>
  <r>
    <s v="BASE"/>
    <s v="BaseLine"/>
    <m/>
    <m/>
    <m/>
    <m/>
    <x v="42"/>
    <x v="2"/>
    <s v="Brazil"/>
    <x v="90"/>
    <n v="0"/>
  </r>
  <r>
    <s v="BASE"/>
    <s v="BaseLine"/>
    <m/>
    <m/>
    <m/>
    <m/>
    <x v="42"/>
    <x v="3"/>
    <s v="Brazil"/>
    <x v="90"/>
    <n v="0"/>
  </r>
  <r>
    <s v="BASE"/>
    <s v="BaseLine"/>
    <m/>
    <m/>
    <m/>
    <m/>
    <x v="43"/>
    <x v="0"/>
    <s v="Brazil"/>
    <x v="90"/>
    <n v="0"/>
  </r>
  <r>
    <s v="BASE"/>
    <s v="BaseLine"/>
    <m/>
    <m/>
    <m/>
    <m/>
    <x v="43"/>
    <x v="1"/>
    <s v="Brazil"/>
    <x v="90"/>
    <n v="0"/>
  </r>
  <r>
    <s v="BASE"/>
    <s v="BaseLine"/>
    <m/>
    <m/>
    <m/>
    <m/>
    <x v="43"/>
    <x v="2"/>
    <s v="Brazil"/>
    <x v="90"/>
    <n v="4433.5989274448602"/>
  </r>
  <r>
    <s v="BASE"/>
    <s v="BaseLine"/>
    <m/>
    <m/>
    <m/>
    <m/>
    <x v="43"/>
    <x v="3"/>
    <s v="Brazil"/>
    <x v="90"/>
    <n v="0"/>
  </r>
  <r>
    <s v="INCREMENTAL"/>
    <s v="Media"/>
    <m/>
    <m/>
    <m/>
    <m/>
    <x v="44"/>
    <x v="0"/>
    <s v="Brazil"/>
    <x v="90"/>
    <n v="0"/>
  </r>
  <r>
    <s v="INCREMENTAL"/>
    <s v="Media"/>
    <m/>
    <m/>
    <m/>
    <m/>
    <x v="44"/>
    <x v="1"/>
    <s v="Brazil"/>
    <x v="90"/>
    <n v="0"/>
  </r>
  <r>
    <s v="INCREMENTAL"/>
    <s v="Media"/>
    <m/>
    <m/>
    <m/>
    <m/>
    <x v="44"/>
    <x v="2"/>
    <s v="Brazil"/>
    <x v="90"/>
    <n v="44.521691412957701"/>
  </r>
  <r>
    <s v="INCREMENTAL"/>
    <s v="Media"/>
    <m/>
    <m/>
    <m/>
    <m/>
    <x v="44"/>
    <x v="3"/>
    <s v="Brazil"/>
    <x v="90"/>
    <n v="0"/>
  </r>
  <r>
    <s v="INCREMENTAL"/>
    <s v="Media"/>
    <m/>
    <m/>
    <m/>
    <m/>
    <x v="45"/>
    <x v="0"/>
    <s v="Brazil"/>
    <x v="90"/>
    <n v="0"/>
  </r>
  <r>
    <s v="INCREMENTAL"/>
    <s v="Media"/>
    <m/>
    <m/>
    <m/>
    <m/>
    <x v="45"/>
    <x v="1"/>
    <s v="Brazil"/>
    <x v="90"/>
    <n v="0"/>
  </r>
  <r>
    <s v="INCREMENTAL"/>
    <s v="Media"/>
    <m/>
    <m/>
    <m/>
    <m/>
    <x v="45"/>
    <x v="2"/>
    <s v="Brazil"/>
    <x v="90"/>
    <n v="14.871356160711899"/>
  </r>
  <r>
    <s v="INCREMENTAL"/>
    <s v="Media"/>
    <m/>
    <m/>
    <m/>
    <m/>
    <x v="45"/>
    <x v="3"/>
    <s v="Brazil"/>
    <x v="90"/>
    <n v="0"/>
  </r>
  <r>
    <s v="BASE"/>
    <s v="BaseLine"/>
    <m/>
    <m/>
    <m/>
    <m/>
    <x v="46"/>
    <x v="0"/>
    <s v="Brazil"/>
    <x v="90"/>
    <n v="0"/>
  </r>
  <r>
    <s v="BASE"/>
    <s v="BaseLine"/>
    <m/>
    <m/>
    <m/>
    <m/>
    <x v="46"/>
    <x v="1"/>
    <s v="Brazil"/>
    <x v="90"/>
    <n v="0"/>
  </r>
  <r>
    <s v="BASE"/>
    <s v="BaseLine"/>
    <m/>
    <m/>
    <m/>
    <m/>
    <x v="46"/>
    <x v="2"/>
    <s v="Brazil"/>
    <x v="90"/>
    <n v="0"/>
  </r>
  <r>
    <s v="BASE"/>
    <s v="BaseLine"/>
    <m/>
    <m/>
    <m/>
    <m/>
    <x v="46"/>
    <x v="3"/>
    <s v="Brazil"/>
    <x v="90"/>
    <n v="0"/>
  </r>
  <r>
    <s v="INCREMENTAL"/>
    <s v="Media"/>
    <m/>
    <m/>
    <m/>
    <m/>
    <x v="47"/>
    <x v="0"/>
    <s v="Brazil"/>
    <x v="90"/>
    <n v="0"/>
  </r>
  <r>
    <s v="INCREMENTAL"/>
    <s v="Media"/>
    <m/>
    <m/>
    <m/>
    <m/>
    <x v="47"/>
    <x v="1"/>
    <s v="Brazil"/>
    <x v="90"/>
    <n v="0"/>
  </r>
  <r>
    <s v="INCREMENTAL"/>
    <s v="Media"/>
    <m/>
    <m/>
    <m/>
    <m/>
    <x v="47"/>
    <x v="2"/>
    <s v="Brazil"/>
    <x v="90"/>
    <n v="0"/>
  </r>
  <r>
    <s v="INCREMENTAL"/>
    <s v="Media"/>
    <m/>
    <m/>
    <m/>
    <m/>
    <x v="47"/>
    <x v="3"/>
    <s v="Brazil"/>
    <x v="90"/>
    <n v="6.04314434514722"/>
  </r>
  <r>
    <s v="INCREMENTAL"/>
    <s v="Media"/>
    <m/>
    <m/>
    <m/>
    <m/>
    <x v="48"/>
    <x v="0"/>
    <s v="Brazil"/>
    <x v="90"/>
    <n v="0"/>
  </r>
  <r>
    <s v="INCREMENTAL"/>
    <s v="Media"/>
    <m/>
    <m/>
    <m/>
    <m/>
    <x v="48"/>
    <x v="1"/>
    <s v="Brazil"/>
    <x v="90"/>
    <n v="0"/>
  </r>
  <r>
    <s v="INCREMENTAL"/>
    <s v="Media"/>
    <m/>
    <m/>
    <m/>
    <m/>
    <x v="48"/>
    <x v="2"/>
    <s v="Brazil"/>
    <x v="90"/>
    <n v="0"/>
  </r>
  <r>
    <s v="INCREMENTAL"/>
    <s v="Media"/>
    <m/>
    <m/>
    <m/>
    <m/>
    <x v="48"/>
    <x v="3"/>
    <s v="Brazil"/>
    <x v="90"/>
    <n v="0.45566786772968298"/>
  </r>
  <r>
    <s v="INCREMENTAL"/>
    <s v="Media"/>
    <m/>
    <m/>
    <m/>
    <m/>
    <x v="49"/>
    <x v="0"/>
    <s v="Brazil"/>
    <x v="90"/>
    <n v="0"/>
  </r>
  <r>
    <s v="INCREMENTAL"/>
    <s v="Media"/>
    <m/>
    <m/>
    <m/>
    <m/>
    <x v="49"/>
    <x v="1"/>
    <s v="Brazil"/>
    <x v="90"/>
    <n v="0"/>
  </r>
  <r>
    <s v="INCREMENTAL"/>
    <s v="Media"/>
    <m/>
    <m/>
    <m/>
    <m/>
    <x v="49"/>
    <x v="2"/>
    <s v="Brazil"/>
    <x v="90"/>
    <n v="0"/>
  </r>
  <r>
    <s v="INCREMENTAL"/>
    <s v="Media"/>
    <m/>
    <m/>
    <m/>
    <m/>
    <x v="49"/>
    <x v="3"/>
    <s v="Brazil"/>
    <x v="90"/>
    <n v="28.7777408518483"/>
  </r>
  <r>
    <s v="BASE"/>
    <s v="BaseLine"/>
    <m/>
    <m/>
    <m/>
    <m/>
    <x v="50"/>
    <x v="0"/>
    <s v="Brazil"/>
    <x v="90"/>
    <n v="0"/>
  </r>
  <r>
    <s v="BASE"/>
    <s v="BaseLine"/>
    <m/>
    <m/>
    <m/>
    <m/>
    <x v="50"/>
    <x v="1"/>
    <s v="Brazil"/>
    <x v="90"/>
    <n v="0"/>
  </r>
  <r>
    <s v="BASE"/>
    <s v="BaseLine"/>
    <m/>
    <m/>
    <m/>
    <m/>
    <x v="50"/>
    <x v="2"/>
    <s v="Brazil"/>
    <x v="90"/>
    <n v="0"/>
  </r>
  <r>
    <s v="BASE"/>
    <s v="BaseLine"/>
    <m/>
    <m/>
    <m/>
    <m/>
    <x v="50"/>
    <x v="3"/>
    <s v="Brazil"/>
    <x v="90"/>
    <n v="607.77382807030904"/>
  </r>
  <r>
    <s v="BASE"/>
    <s v="BaseLine"/>
    <m/>
    <m/>
    <m/>
    <m/>
    <x v="51"/>
    <x v="0"/>
    <s v="Brazil"/>
    <x v="90"/>
    <n v="0"/>
  </r>
  <r>
    <s v="BASE"/>
    <s v="BaseLine"/>
    <m/>
    <m/>
    <m/>
    <m/>
    <x v="51"/>
    <x v="1"/>
    <s v="Brazil"/>
    <x v="90"/>
    <n v="0"/>
  </r>
  <r>
    <s v="BASE"/>
    <s v="BaseLine"/>
    <m/>
    <m/>
    <m/>
    <m/>
    <x v="51"/>
    <x v="2"/>
    <s v="Brazil"/>
    <x v="90"/>
    <n v="0"/>
  </r>
  <r>
    <s v="BASE"/>
    <s v="BaseLine"/>
    <m/>
    <m/>
    <m/>
    <m/>
    <x v="51"/>
    <x v="3"/>
    <s v="Brazil"/>
    <x v="90"/>
    <n v="12468.9501851738"/>
  </r>
  <r>
    <s v="INCREMENTAL"/>
    <s v="Media"/>
    <m/>
    <m/>
    <m/>
    <m/>
    <x v="52"/>
    <x v="0"/>
    <s v="Brazil"/>
    <x v="90"/>
    <n v="0"/>
  </r>
  <r>
    <s v="INCREMENTAL"/>
    <s v="Media"/>
    <m/>
    <m/>
    <m/>
    <m/>
    <x v="52"/>
    <x v="1"/>
    <s v="Brazil"/>
    <x v="90"/>
    <n v="0"/>
  </r>
  <r>
    <s v="INCREMENTAL"/>
    <s v="Media"/>
    <m/>
    <m/>
    <m/>
    <m/>
    <x v="52"/>
    <x v="2"/>
    <s v="Brazil"/>
    <x v="90"/>
    <n v="0"/>
  </r>
  <r>
    <s v="INCREMENTAL"/>
    <s v="Media"/>
    <m/>
    <m/>
    <m/>
    <m/>
    <x v="52"/>
    <x v="3"/>
    <s v="Brazil"/>
    <x v="90"/>
    <n v="21.791809307527"/>
  </r>
  <r>
    <s v="BASE"/>
    <s v="BaseLine"/>
    <m/>
    <m/>
    <m/>
    <m/>
    <x v="53"/>
    <x v="0"/>
    <s v="Brazil"/>
    <x v="90"/>
    <n v="-334.05067988802"/>
  </r>
  <r>
    <s v="BASE"/>
    <s v="BaseLine"/>
    <m/>
    <m/>
    <m/>
    <m/>
    <x v="53"/>
    <x v="1"/>
    <s v="Brazil"/>
    <x v="90"/>
    <n v="-244.62711278498901"/>
  </r>
  <r>
    <s v="BASE"/>
    <s v="BaseLine"/>
    <m/>
    <m/>
    <m/>
    <m/>
    <x v="53"/>
    <x v="2"/>
    <s v="Brazil"/>
    <x v="90"/>
    <n v="-456.46459045319398"/>
  </r>
  <r>
    <s v="BASE"/>
    <s v="BaseLine"/>
    <m/>
    <m/>
    <m/>
    <m/>
    <x v="53"/>
    <x v="3"/>
    <s v="Brazil"/>
    <x v="90"/>
    <n v="-241.64019445989101"/>
  </r>
  <r>
    <s v="BASE"/>
    <s v="BaseLine"/>
    <m/>
    <m/>
    <m/>
    <m/>
    <x v="54"/>
    <x v="0"/>
    <s v="Brazil"/>
    <x v="90"/>
    <n v="-494.23852743042102"/>
  </r>
  <r>
    <s v="BASE"/>
    <s v="BaseLine"/>
    <m/>
    <m/>
    <m/>
    <m/>
    <x v="54"/>
    <x v="1"/>
    <s v="Brazil"/>
    <x v="90"/>
    <n v="-2466.9389858104801"/>
  </r>
  <r>
    <s v="BASE"/>
    <s v="BaseLine"/>
    <m/>
    <m/>
    <m/>
    <m/>
    <x v="54"/>
    <x v="2"/>
    <s v="Brazil"/>
    <x v="90"/>
    <n v="-2677.44003275144"/>
  </r>
  <r>
    <s v="BASE"/>
    <s v="BaseLine"/>
    <m/>
    <m/>
    <m/>
    <m/>
    <x v="54"/>
    <x v="3"/>
    <s v="Brazil"/>
    <x v="90"/>
    <n v="-477.28158607665398"/>
  </r>
  <r>
    <s v="INCREMENTAL"/>
    <s v="Media"/>
    <m/>
    <m/>
    <m/>
    <m/>
    <x v="0"/>
    <x v="0"/>
    <s v="Brazil"/>
    <x v="91"/>
    <n v="11.341645671888701"/>
  </r>
  <r>
    <s v="INCREMENTAL"/>
    <s v="Media"/>
    <m/>
    <m/>
    <m/>
    <m/>
    <x v="0"/>
    <x v="1"/>
    <s v="Brazil"/>
    <x v="91"/>
    <n v="0"/>
  </r>
  <r>
    <s v="INCREMENTAL"/>
    <s v="Media"/>
    <m/>
    <m/>
    <m/>
    <m/>
    <x v="0"/>
    <x v="2"/>
    <s v="Brazil"/>
    <x v="91"/>
    <n v="0"/>
  </r>
  <r>
    <s v="INCREMENTAL"/>
    <s v="Media"/>
    <m/>
    <m/>
    <m/>
    <m/>
    <x v="0"/>
    <x v="3"/>
    <s v="Brazil"/>
    <x v="91"/>
    <n v="0"/>
  </r>
  <r>
    <s v="INCREMENTAL"/>
    <s v="Media"/>
    <m/>
    <m/>
    <m/>
    <m/>
    <x v="1"/>
    <x v="0"/>
    <s v="Brazil"/>
    <x v="91"/>
    <n v="0.79904285160843402"/>
  </r>
  <r>
    <s v="INCREMENTAL"/>
    <s v="Media"/>
    <m/>
    <m/>
    <m/>
    <m/>
    <x v="1"/>
    <x v="1"/>
    <s v="Brazil"/>
    <x v="91"/>
    <n v="0"/>
  </r>
  <r>
    <s v="INCREMENTAL"/>
    <s v="Media"/>
    <m/>
    <m/>
    <m/>
    <m/>
    <x v="1"/>
    <x v="2"/>
    <s v="Brazil"/>
    <x v="91"/>
    <n v="0"/>
  </r>
  <r>
    <s v="INCREMENTAL"/>
    <s v="Media"/>
    <m/>
    <m/>
    <m/>
    <m/>
    <x v="1"/>
    <x v="3"/>
    <s v="Brazil"/>
    <x v="91"/>
    <n v="0"/>
  </r>
  <r>
    <s v="INCREMENTAL"/>
    <s v="Media"/>
    <m/>
    <m/>
    <m/>
    <m/>
    <x v="2"/>
    <x v="0"/>
    <s v="Brazil"/>
    <x v="91"/>
    <n v="68.806851380532805"/>
  </r>
  <r>
    <s v="INCREMENTAL"/>
    <s v="Media"/>
    <m/>
    <m/>
    <m/>
    <m/>
    <x v="2"/>
    <x v="1"/>
    <s v="Brazil"/>
    <x v="91"/>
    <n v="0"/>
  </r>
  <r>
    <s v="INCREMENTAL"/>
    <s v="Media"/>
    <m/>
    <m/>
    <m/>
    <m/>
    <x v="2"/>
    <x v="2"/>
    <s v="Brazil"/>
    <x v="91"/>
    <n v="0"/>
  </r>
  <r>
    <s v="INCREMENTAL"/>
    <s v="Media"/>
    <m/>
    <m/>
    <m/>
    <m/>
    <x v="2"/>
    <x v="3"/>
    <s v="Brazil"/>
    <x v="91"/>
    <n v="0"/>
  </r>
  <r>
    <s v="BASE"/>
    <s v="BaseLine"/>
    <m/>
    <m/>
    <m/>
    <m/>
    <x v="3"/>
    <x v="0"/>
    <s v="Brazil"/>
    <x v="91"/>
    <n v="0"/>
  </r>
  <r>
    <s v="BASE"/>
    <s v="BaseLine"/>
    <m/>
    <m/>
    <m/>
    <m/>
    <x v="3"/>
    <x v="1"/>
    <s v="Brazil"/>
    <x v="91"/>
    <n v="0"/>
  </r>
  <r>
    <s v="BASE"/>
    <s v="BaseLine"/>
    <m/>
    <m/>
    <m/>
    <m/>
    <x v="3"/>
    <x v="2"/>
    <s v="Brazil"/>
    <x v="91"/>
    <n v="0"/>
  </r>
  <r>
    <s v="BASE"/>
    <s v="BaseLine"/>
    <m/>
    <m/>
    <m/>
    <m/>
    <x v="3"/>
    <x v="3"/>
    <s v="Brazil"/>
    <x v="91"/>
    <n v="0"/>
  </r>
  <r>
    <s v="BASE"/>
    <s v="BaseLine"/>
    <m/>
    <m/>
    <m/>
    <m/>
    <x v="4"/>
    <x v="0"/>
    <s v="Brazil"/>
    <x v="91"/>
    <n v="0"/>
  </r>
  <r>
    <s v="BASE"/>
    <s v="BaseLine"/>
    <m/>
    <m/>
    <m/>
    <m/>
    <x v="4"/>
    <x v="1"/>
    <s v="Brazil"/>
    <x v="91"/>
    <n v="0"/>
  </r>
  <r>
    <s v="BASE"/>
    <s v="BaseLine"/>
    <m/>
    <m/>
    <m/>
    <m/>
    <x v="4"/>
    <x v="2"/>
    <s v="Brazil"/>
    <x v="91"/>
    <n v="0"/>
  </r>
  <r>
    <s v="BASE"/>
    <s v="BaseLine"/>
    <m/>
    <m/>
    <m/>
    <m/>
    <x v="4"/>
    <x v="3"/>
    <s v="Brazil"/>
    <x v="91"/>
    <n v="0"/>
  </r>
  <r>
    <s v="BASE"/>
    <s v="BaseLine"/>
    <m/>
    <m/>
    <m/>
    <m/>
    <x v="5"/>
    <x v="0"/>
    <s v="Brazil"/>
    <x v="91"/>
    <n v="0"/>
  </r>
  <r>
    <s v="BASE"/>
    <s v="BaseLine"/>
    <m/>
    <m/>
    <m/>
    <m/>
    <x v="5"/>
    <x v="1"/>
    <s v="Brazil"/>
    <x v="91"/>
    <n v="0"/>
  </r>
  <r>
    <s v="BASE"/>
    <s v="BaseLine"/>
    <m/>
    <m/>
    <m/>
    <m/>
    <x v="5"/>
    <x v="2"/>
    <s v="Brazil"/>
    <x v="91"/>
    <n v="0"/>
  </r>
  <r>
    <s v="BASE"/>
    <s v="BaseLine"/>
    <m/>
    <m/>
    <m/>
    <m/>
    <x v="5"/>
    <x v="3"/>
    <s v="Brazil"/>
    <x v="91"/>
    <n v="0"/>
  </r>
  <r>
    <s v="BASE"/>
    <s v="BaseLine"/>
    <m/>
    <m/>
    <m/>
    <m/>
    <x v="6"/>
    <x v="0"/>
    <s v="Brazil"/>
    <x v="91"/>
    <n v="0"/>
  </r>
  <r>
    <s v="BASE"/>
    <s v="BaseLine"/>
    <m/>
    <m/>
    <m/>
    <m/>
    <x v="6"/>
    <x v="1"/>
    <s v="Brazil"/>
    <x v="91"/>
    <n v="0"/>
  </r>
  <r>
    <s v="BASE"/>
    <s v="BaseLine"/>
    <m/>
    <m/>
    <m/>
    <m/>
    <x v="6"/>
    <x v="2"/>
    <s v="Brazil"/>
    <x v="91"/>
    <n v="0"/>
  </r>
  <r>
    <s v="BASE"/>
    <s v="BaseLine"/>
    <m/>
    <m/>
    <m/>
    <m/>
    <x v="6"/>
    <x v="3"/>
    <s v="Brazil"/>
    <x v="91"/>
    <n v="0"/>
  </r>
  <r>
    <s v="BASE"/>
    <s v="BaseLine"/>
    <m/>
    <m/>
    <m/>
    <m/>
    <x v="7"/>
    <x v="0"/>
    <s v="Brazil"/>
    <x v="91"/>
    <n v="0"/>
  </r>
  <r>
    <s v="BASE"/>
    <s v="BaseLine"/>
    <m/>
    <m/>
    <m/>
    <m/>
    <x v="7"/>
    <x v="1"/>
    <s v="Brazil"/>
    <x v="91"/>
    <n v="0"/>
  </r>
  <r>
    <s v="BASE"/>
    <s v="BaseLine"/>
    <m/>
    <m/>
    <m/>
    <m/>
    <x v="7"/>
    <x v="2"/>
    <s v="Brazil"/>
    <x v="91"/>
    <n v="0"/>
  </r>
  <r>
    <s v="BASE"/>
    <s v="BaseLine"/>
    <m/>
    <m/>
    <m/>
    <m/>
    <x v="7"/>
    <x v="3"/>
    <s v="Brazil"/>
    <x v="91"/>
    <n v="0"/>
  </r>
  <r>
    <s v="BASE"/>
    <s v="BaseLine"/>
    <m/>
    <m/>
    <m/>
    <m/>
    <x v="8"/>
    <x v="0"/>
    <s v="Brazil"/>
    <x v="91"/>
    <n v="2096.3437460557502"/>
  </r>
  <r>
    <s v="BASE"/>
    <s v="BaseLine"/>
    <m/>
    <m/>
    <m/>
    <m/>
    <x v="8"/>
    <x v="1"/>
    <s v="Brazil"/>
    <x v="91"/>
    <n v="0"/>
  </r>
  <r>
    <s v="BASE"/>
    <s v="BaseLine"/>
    <m/>
    <m/>
    <m/>
    <m/>
    <x v="8"/>
    <x v="2"/>
    <s v="Brazil"/>
    <x v="91"/>
    <n v="0"/>
  </r>
  <r>
    <s v="BASE"/>
    <s v="BaseLine"/>
    <m/>
    <m/>
    <m/>
    <m/>
    <x v="8"/>
    <x v="3"/>
    <s v="Brazil"/>
    <x v="91"/>
    <n v="0"/>
  </r>
  <r>
    <s v="INCREMENTAL"/>
    <s v="Media"/>
    <m/>
    <m/>
    <m/>
    <m/>
    <x v="9"/>
    <x v="0"/>
    <s v="Brazil"/>
    <x v="91"/>
    <n v="38.388438022890497"/>
  </r>
  <r>
    <s v="INCREMENTAL"/>
    <s v="Media"/>
    <m/>
    <m/>
    <m/>
    <m/>
    <x v="9"/>
    <x v="1"/>
    <s v="Brazil"/>
    <x v="91"/>
    <n v="0"/>
  </r>
  <r>
    <s v="INCREMENTAL"/>
    <s v="Media"/>
    <m/>
    <m/>
    <m/>
    <m/>
    <x v="9"/>
    <x v="2"/>
    <s v="Brazil"/>
    <x v="91"/>
    <n v="0"/>
  </r>
  <r>
    <s v="INCREMENTAL"/>
    <s v="Media"/>
    <m/>
    <m/>
    <m/>
    <m/>
    <x v="9"/>
    <x v="3"/>
    <s v="Brazil"/>
    <x v="91"/>
    <n v="0"/>
  </r>
  <r>
    <s v="BASE"/>
    <s v="Price"/>
    <m/>
    <m/>
    <m/>
    <m/>
    <x v="10"/>
    <x v="0"/>
    <s v="Brazil"/>
    <x v="91"/>
    <n v="0"/>
  </r>
  <r>
    <s v="BASE"/>
    <s v="Price"/>
    <m/>
    <m/>
    <m/>
    <m/>
    <x v="10"/>
    <x v="1"/>
    <s v="Brazil"/>
    <x v="91"/>
    <n v="0"/>
  </r>
  <r>
    <s v="BASE"/>
    <s v="Price"/>
    <m/>
    <m/>
    <m/>
    <m/>
    <x v="10"/>
    <x v="2"/>
    <s v="Brazil"/>
    <x v="91"/>
    <n v="0"/>
  </r>
  <r>
    <s v="BASE"/>
    <s v="Price"/>
    <m/>
    <m/>
    <m/>
    <m/>
    <x v="10"/>
    <x v="3"/>
    <s v="Brazil"/>
    <x v="91"/>
    <n v="0"/>
  </r>
  <r>
    <s v="BASE"/>
    <s v="Price"/>
    <m/>
    <m/>
    <m/>
    <m/>
    <x v="11"/>
    <x v="0"/>
    <s v="Brazil"/>
    <x v="91"/>
    <n v="-1128.6106247427899"/>
  </r>
  <r>
    <s v="BASE"/>
    <s v="Price"/>
    <m/>
    <m/>
    <m/>
    <m/>
    <x v="11"/>
    <x v="1"/>
    <s v="Brazil"/>
    <x v="91"/>
    <n v="0"/>
  </r>
  <r>
    <s v="BASE"/>
    <s v="Price"/>
    <m/>
    <m/>
    <m/>
    <m/>
    <x v="11"/>
    <x v="2"/>
    <s v="Brazil"/>
    <x v="91"/>
    <n v="0"/>
  </r>
  <r>
    <s v="BASE"/>
    <s v="Price"/>
    <m/>
    <m/>
    <m/>
    <m/>
    <x v="11"/>
    <x v="3"/>
    <s v="Brazil"/>
    <x v="91"/>
    <n v="-1275.98340040216"/>
  </r>
  <r>
    <s v="BASE"/>
    <s v="BaseLine"/>
    <m/>
    <m/>
    <m/>
    <m/>
    <x v="12"/>
    <x v="0"/>
    <s v="Brazil"/>
    <x v="91"/>
    <n v="387.77025910214098"/>
  </r>
  <r>
    <s v="BASE"/>
    <s v="BaseLine"/>
    <m/>
    <m/>
    <m/>
    <m/>
    <x v="12"/>
    <x v="1"/>
    <s v="Brazil"/>
    <x v="91"/>
    <n v="699.05586890114205"/>
  </r>
  <r>
    <s v="BASE"/>
    <s v="BaseLine"/>
    <m/>
    <m/>
    <m/>
    <m/>
    <x v="12"/>
    <x v="2"/>
    <s v="Brazil"/>
    <x v="91"/>
    <n v="857.00693075465097"/>
  </r>
  <r>
    <s v="BASE"/>
    <s v="BaseLine"/>
    <m/>
    <m/>
    <m/>
    <m/>
    <x v="12"/>
    <x v="3"/>
    <s v="Brazil"/>
    <x v="91"/>
    <n v="22.698765368172701"/>
  </r>
  <r>
    <s v="INCREMENTAL"/>
    <s v="Media"/>
    <m/>
    <m/>
    <m/>
    <m/>
    <x v="13"/>
    <x v="0"/>
    <s v="Brazil"/>
    <x v="91"/>
    <n v="0"/>
  </r>
  <r>
    <s v="INCREMENTAL"/>
    <s v="Media"/>
    <m/>
    <m/>
    <m/>
    <m/>
    <x v="13"/>
    <x v="1"/>
    <s v="Brazil"/>
    <x v="91"/>
    <n v="0"/>
  </r>
  <r>
    <s v="INCREMENTAL"/>
    <s v="Media"/>
    <m/>
    <m/>
    <m/>
    <m/>
    <x v="13"/>
    <x v="2"/>
    <s v="Brazil"/>
    <x v="91"/>
    <n v="0"/>
  </r>
  <r>
    <s v="INCREMENTAL"/>
    <s v="Media"/>
    <m/>
    <m/>
    <m/>
    <m/>
    <x v="13"/>
    <x v="3"/>
    <s v="Brazil"/>
    <x v="91"/>
    <n v="0"/>
  </r>
  <r>
    <s v="INCREMENTAL"/>
    <s v="Media"/>
    <m/>
    <m/>
    <m/>
    <m/>
    <x v="14"/>
    <x v="0"/>
    <s v="Brazil"/>
    <x v="91"/>
    <n v="268.12506124220698"/>
  </r>
  <r>
    <s v="INCREMENTAL"/>
    <s v="Media"/>
    <m/>
    <m/>
    <m/>
    <m/>
    <x v="14"/>
    <x v="1"/>
    <s v="Brazil"/>
    <x v="91"/>
    <n v="333.79402596109998"/>
  </r>
  <r>
    <s v="INCREMENTAL"/>
    <s v="Media"/>
    <m/>
    <m/>
    <m/>
    <m/>
    <x v="14"/>
    <x v="2"/>
    <s v="Brazil"/>
    <x v="91"/>
    <n v="276.19345518989797"/>
  </r>
  <r>
    <s v="INCREMENTAL"/>
    <s v="Media"/>
    <m/>
    <m/>
    <m/>
    <m/>
    <x v="14"/>
    <x v="3"/>
    <s v="Brazil"/>
    <x v="91"/>
    <n v="198.42739919491601"/>
  </r>
  <r>
    <s v="INCREMENTAL"/>
    <s v="Media"/>
    <m/>
    <m/>
    <m/>
    <m/>
    <x v="15"/>
    <x v="0"/>
    <s v="Brazil"/>
    <x v="91"/>
    <n v="0"/>
  </r>
  <r>
    <s v="INCREMENTAL"/>
    <s v="Media"/>
    <m/>
    <m/>
    <m/>
    <m/>
    <x v="15"/>
    <x v="1"/>
    <s v="Brazil"/>
    <x v="91"/>
    <n v="0"/>
  </r>
  <r>
    <s v="INCREMENTAL"/>
    <s v="Media"/>
    <m/>
    <m/>
    <m/>
    <m/>
    <x v="15"/>
    <x v="2"/>
    <s v="Brazil"/>
    <x v="91"/>
    <n v="0"/>
  </r>
  <r>
    <s v="INCREMENTAL"/>
    <s v="Media"/>
    <m/>
    <m/>
    <m/>
    <m/>
    <x v="15"/>
    <x v="3"/>
    <s v="Brazil"/>
    <x v="91"/>
    <n v="0"/>
  </r>
  <r>
    <s v="INCREMENTAL"/>
    <s v="Media"/>
    <m/>
    <m/>
    <m/>
    <m/>
    <x v="16"/>
    <x v="0"/>
    <s v="Brazil"/>
    <x v="91"/>
    <n v="54.128311530616301"/>
  </r>
  <r>
    <s v="INCREMENTAL"/>
    <s v="Media"/>
    <m/>
    <m/>
    <m/>
    <m/>
    <x v="16"/>
    <x v="1"/>
    <s v="Brazil"/>
    <x v="91"/>
    <n v="42.469904206669497"/>
  </r>
  <r>
    <s v="INCREMENTAL"/>
    <s v="Media"/>
    <m/>
    <m/>
    <m/>
    <m/>
    <x v="16"/>
    <x v="2"/>
    <s v="Brazil"/>
    <x v="91"/>
    <n v="39.623434015577303"/>
  </r>
  <r>
    <s v="INCREMENTAL"/>
    <s v="Media"/>
    <m/>
    <m/>
    <m/>
    <m/>
    <x v="16"/>
    <x v="3"/>
    <s v="Brazil"/>
    <x v="91"/>
    <n v="36.823862060612697"/>
  </r>
  <r>
    <s v="INCREMENTAL"/>
    <s v="Media"/>
    <m/>
    <m/>
    <m/>
    <m/>
    <x v="17"/>
    <x v="0"/>
    <s v="Brazil"/>
    <x v="91"/>
    <n v="0"/>
  </r>
  <r>
    <s v="INCREMENTAL"/>
    <s v="Media"/>
    <m/>
    <m/>
    <m/>
    <m/>
    <x v="17"/>
    <x v="1"/>
    <s v="Brazil"/>
    <x v="91"/>
    <n v="0"/>
  </r>
  <r>
    <s v="INCREMENTAL"/>
    <s v="Media"/>
    <m/>
    <m/>
    <m/>
    <m/>
    <x v="17"/>
    <x v="2"/>
    <s v="Brazil"/>
    <x v="91"/>
    <n v="0"/>
  </r>
  <r>
    <s v="INCREMENTAL"/>
    <s v="Media"/>
    <m/>
    <m/>
    <m/>
    <m/>
    <x v="17"/>
    <x v="3"/>
    <s v="Brazil"/>
    <x v="91"/>
    <n v="0"/>
  </r>
  <r>
    <s v="INCREMENTAL"/>
    <s v="Media"/>
    <m/>
    <m/>
    <m/>
    <m/>
    <x v="18"/>
    <x v="0"/>
    <s v="Brazil"/>
    <x v="91"/>
    <n v="1913.6515034495001"/>
  </r>
  <r>
    <s v="INCREMENTAL"/>
    <s v="Media"/>
    <m/>
    <m/>
    <m/>
    <m/>
    <x v="18"/>
    <x v="1"/>
    <s v="Brazil"/>
    <x v="91"/>
    <n v="891.07441812510399"/>
  </r>
  <r>
    <s v="INCREMENTAL"/>
    <s v="Media"/>
    <m/>
    <m/>
    <m/>
    <m/>
    <x v="18"/>
    <x v="2"/>
    <s v="Brazil"/>
    <x v="91"/>
    <n v="680.87405181508097"/>
  </r>
  <r>
    <s v="INCREMENTAL"/>
    <s v="Media"/>
    <m/>
    <m/>
    <m/>
    <m/>
    <x v="18"/>
    <x v="3"/>
    <s v="Brazil"/>
    <x v="91"/>
    <n v="1038.82300113313"/>
  </r>
  <r>
    <s v="INCREMENTAL"/>
    <s v="Media"/>
    <m/>
    <m/>
    <m/>
    <m/>
    <x v="19"/>
    <x v="0"/>
    <s v="Brazil"/>
    <x v="91"/>
    <n v="0"/>
  </r>
  <r>
    <s v="INCREMENTAL"/>
    <s v="Media"/>
    <m/>
    <m/>
    <m/>
    <m/>
    <x v="19"/>
    <x v="1"/>
    <s v="Brazil"/>
    <x v="91"/>
    <n v="0"/>
  </r>
  <r>
    <s v="INCREMENTAL"/>
    <s v="Media"/>
    <m/>
    <m/>
    <m/>
    <m/>
    <x v="19"/>
    <x v="2"/>
    <s v="Brazil"/>
    <x v="91"/>
    <n v="0"/>
  </r>
  <r>
    <s v="INCREMENTAL"/>
    <s v="Media"/>
    <m/>
    <m/>
    <m/>
    <m/>
    <x v="19"/>
    <x v="3"/>
    <s v="Brazil"/>
    <x v="91"/>
    <n v="0"/>
  </r>
  <r>
    <s v="INCREMENTAL"/>
    <s v="Media"/>
    <m/>
    <m/>
    <m/>
    <m/>
    <x v="20"/>
    <x v="0"/>
    <s v="Brazil"/>
    <x v="91"/>
    <n v="77.944586360493403"/>
  </r>
  <r>
    <s v="INCREMENTAL"/>
    <s v="Media"/>
    <m/>
    <m/>
    <m/>
    <m/>
    <x v="20"/>
    <x v="1"/>
    <s v="Brazil"/>
    <x v="91"/>
    <n v="88.911918438018105"/>
  </r>
  <r>
    <s v="INCREMENTAL"/>
    <s v="Media"/>
    <m/>
    <m/>
    <m/>
    <m/>
    <x v="20"/>
    <x v="2"/>
    <s v="Brazil"/>
    <x v="91"/>
    <n v="83.294514036470801"/>
  </r>
  <r>
    <s v="INCREMENTAL"/>
    <s v="Media"/>
    <m/>
    <m/>
    <m/>
    <m/>
    <x v="20"/>
    <x v="3"/>
    <s v="Brazil"/>
    <x v="91"/>
    <n v="82.043593099504804"/>
  </r>
  <r>
    <s v="INCREMENTAL"/>
    <s v="Media"/>
    <m/>
    <m/>
    <m/>
    <m/>
    <x v="21"/>
    <x v="0"/>
    <s v="Brazil"/>
    <x v="91"/>
    <n v="0"/>
  </r>
  <r>
    <s v="INCREMENTAL"/>
    <s v="Media"/>
    <m/>
    <m/>
    <m/>
    <m/>
    <x v="21"/>
    <x v="1"/>
    <s v="Brazil"/>
    <x v="91"/>
    <n v="0"/>
  </r>
  <r>
    <s v="INCREMENTAL"/>
    <s v="Media"/>
    <m/>
    <m/>
    <m/>
    <m/>
    <x v="21"/>
    <x v="2"/>
    <s v="Brazil"/>
    <x v="91"/>
    <n v="0"/>
  </r>
  <r>
    <s v="INCREMENTAL"/>
    <s v="Media"/>
    <m/>
    <m/>
    <m/>
    <m/>
    <x v="21"/>
    <x v="3"/>
    <s v="Brazil"/>
    <x v="91"/>
    <n v="0"/>
  </r>
  <r>
    <s v="INCREMENTAL"/>
    <s v="Media"/>
    <m/>
    <m/>
    <m/>
    <m/>
    <x v="22"/>
    <x v="0"/>
    <s v="Brazil"/>
    <x v="91"/>
    <n v="1455.1920287738201"/>
  </r>
  <r>
    <s v="INCREMENTAL"/>
    <s v="Media"/>
    <m/>
    <m/>
    <m/>
    <m/>
    <x v="22"/>
    <x v="1"/>
    <s v="Brazil"/>
    <x v="91"/>
    <n v="551.84982426552904"/>
  </r>
  <r>
    <s v="INCREMENTAL"/>
    <s v="Media"/>
    <m/>
    <m/>
    <m/>
    <m/>
    <x v="22"/>
    <x v="2"/>
    <s v="Brazil"/>
    <x v="91"/>
    <n v="524.02309716596005"/>
  </r>
  <r>
    <s v="INCREMENTAL"/>
    <s v="Media"/>
    <m/>
    <m/>
    <m/>
    <m/>
    <x v="22"/>
    <x v="3"/>
    <s v="Brazil"/>
    <x v="91"/>
    <n v="788.80300606148603"/>
  </r>
  <r>
    <s v="INCREMENTAL"/>
    <s v="Media"/>
    <m/>
    <m/>
    <m/>
    <m/>
    <x v="23"/>
    <x v="0"/>
    <s v="Brazil"/>
    <x v="91"/>
    <n v="0"/>
  </r>
  <r>
    <s v="INCREMENTAL"/>
    <s v="Media"/>
    <m/>
    <m/>
    <m/>
    <m/>
    <x v="23"/>
    <x v="1"/>
    <s v="Brazil"/>
    <x v="91"/>
    <n v="0.119714091111093"/>
  </r>
  <r>
    <s v="INCREMENTAL"/>
    <s v="Media"/>
    <m/>
    <m/>
    <m/>
    <m/>
    <x v="23"/>
    <x v="2"/>
    <s v="Brazil"/>
    <x v="91"/>
    <n v="0"/>
  </r>
  <r>
    <s v="INCREMENTAL"/>
    <s v="Media"/>
    <m/>
    <m/>
    <m/>
    <m/>
    <x v="23"/>
    <x v="3"/>
    <s v="Brazil"/>
    <x v="91"/>
    <n v="0"/>
  </r>
  <r>
    <s v="INCREMENTAL"/>
    <s v="Media"/>
    <m/>
    <m/>
    <m/>
    <m/>
    <x v="24"/>
    <x v="0"/>
    <s v="Brazil"/>
    <x v="91"/>
    <n v="0"/>
  </r>
  <r>
    <s v="INCREMENTAL"/>
    <s v="Media"/>
    <m/>
    <m/>
    <m/>
    <m/>
    <x v="24"/>
    <x v="1"/>
    <s v="Brazil"/>
    <x v="91"/>
    <n v="2.9971192191332201"/>
  </r>
  <r>
    <s v="INCREMENTAL"/>
    <s v="Media"/>
    <m/>
    <m/>
    <m/>
    <m/>
    <x v="24"/>
    <x v="2"/>
    <s v="Brazil"/>
    <x v="91"/>
    <n v="0"/>
  </r>
  <r>
    <s v="INCREMENTAL"/>
    <s v="Media"/>
    <m/>
    <m/>
    <m/>
    <m/>
    <x v="24"/>
    <x v="3"/>
    <s v="Brazil"/>
    <x v="91"/>
    <n v="0"/>
  </r>
  <r>
    <s v="BASE"/>
    <s v="BaseLine"/>
    <m/>
    <m/>
    <m/>
    <m/>
    <x v="25"/>
    <x v="0"/>
    <s v="Brazil"/>
    <x v="91"/>
    <n v="0"/>
  </r>
  <r>
    <s v="BASE"/>
    <s v="BaseLine"/>
    <m/>
    <m/>
    <m/>
    <m/>
    <x v="25"/>
    <x v="1"/>
    <s v="Brazil"/>
    <x v="91"/>
    <n v="0"/>
  </r>
  <r>
    <s v="BASE"/>
    <s v="BaseLine"/>
    <m/>
    <m/>
    <m/>
    <m/>
    <x v="25"/>
    <x v="2"/>
    <s v="Brazil"/>
    <x v="91"/>
    <n v="0"/>
  </r>
  <r>
    <s v="BASE"/>
    <s v="BaseLine"/>
    <m/>
    <m/>
    <m/>
    <m/>
    <x v="25"/>
    <x v="3"/>
    <s v="Brazil"/>
    <x v="91"/>
    <n v="0"/>
  </r>
  <r>
    <s v="BASE"/>
    <s v="BaseLine"/>
    <m/>
    <m/>
    <m/>
    <m/>
    <x v="26"/>
    <x v="0"/>
    <s v="Brazil"/>
    <x v="91"/>
    <n v="0"/>
  </r>
  <r>
    <s v="BASE"/>
    <s v="BaseLine"/>
    <m/>
    <m/>
    <m/>
    <m/>
    <x v="26"/>
    <x v="1"/>
    <s v="Brazil"/>
    <x v="91"/>
    <n v="2756.52280103982"/>
  </r>
  <r>
    <s v="BASE"/>
    <s v="BaseLine"/>
    <m/>
    <m/>
    <m/>
    <m/>
    <x v="26"/>
    <x v="2"/>
    <s v="Brazil"/>
    <x v="91"/>
    <n v="0"/>
  </r>
  <r>
    <s v="BASE"/>
    <s v="BaseLine"/>
    <m/>
    <m/>
    <m/>
    <m/>
    <x v="26"/>
    <x v="3"/>
    <s v="Brazil"/>
    <x v="91"/>
    <n v="0"/>
  </r>
  <r>
    <s v="INCREMENTAL"/>
    <s v="Media"/>
    <m/>
    <m/>
    <m/>
    <m/>
    <x v="27"/>
    <x v="0"/>
    <s v="Brazil"/>
    <x v="91"/>
    <n v="0"/>
  </r>
  <r>
    <s v="INCREMENTAL"/>
    <s v="Media"/>
    <m/>
    <m/>
    <m/>
    <m/>
    <x v="27"/>
    <x v="1"/>
    <s v="Brazil"/>
    <x v="91"/>
    <n v="74.441703332790595"/>
  </r>
  <r>
    <s v="INCREMENTAL"/>
    <s v="Media"/>
    <m/>
    <m/>
    <m/>
    <m/>
    <x v="27"/>
    <x v="2"/>
    <s v="Brazil"/>
    <x v="91"/>
    <n v="0"/>
  </r>
  <r>
    <s v="INCREMENTAL"/>
    <s v="Media"/>
    <m/>
    <m/>
    <m/>
    <m/>
    <x v="27"/>
    <x v="3"/>
    <s v="Brazil"/>
    <x v="91"/>
    <n v="0"/>
  </r>
  <r>
    <s v="INCREMENTAL"/>
    <s v="Media"/>
    <m/>
    <m/>
    <m/>
    <m/>
    <x v="28"/>
    <x v="0"/>
    <s v="Brazil"/>
    <x v="91"/>
    <n v="0"/>
  </r>
  <r>
    <s v="INCREMENTAL"/>
    <s v="Media"/>
    <m/>
    <m/>
    <m/>
    <m/>
    <x v="28"/>
    <x v="1"/>
    <s v="Brazil"/>
    <x v="91"/>
    <n v="13.841710080816799"/>
  </r>
  <r>
    <s v="INCREMENTAL"/>
    <s v="Media"/>
    <m/>
    <m/>
    <m/>
    <m/>
    <x v="28"/>
    <x v="2"/>
    <s v="Brazil"/>
    <x v="91"/>
    <n v="0"/>
  </r>
  <r>
    <s v="INCREMENTAL"/>
    <s v="Media"/>
    <m/>
    <m/>
    <m/>
    <m/>
    <x v="28"/>
    <x v="3"/>
    <s v="Brazil"/>
    <x v="91"/>
    <n v="0"/>
  </r>
  <r>
    <s v="BASE"/>
    <s v="BaseLine"/>
    <m/>
    <m/>
    <m/>
    <m/>
    <x v="29"/>
    <x v="0"/>
    <s v="Brazil"/>
    <x v="91"/>
    <n v="0"/>
  </r>
  <r>
    <s v="BASE"/>
    <s v="BaseLine"/>
    <m/>
    <m/>
    <m/>
    <m/>
    <x v="29"/>
    <x v="1"/>
    <s v="Brazil"/>
    <x v="91"/>
    <n v="1446.15062809642"/>
  </r>
  <r>
    <s v="BASE"/>
    <s v="BaseLine"/>
    <m/>
    <m/>
    <m/>
    <m/>
    <x v="29"/>
    <x v="2"/>
    <s v="Brazil"/>
    <x v="91"/>
    <n v="0"/>
  </r>
  <r>
    <s v="BASE"/>
    <s v="BaseLine"/>
    <m/>
    <m/>
    <m/>
    <m/>
    <x v="29"/>
    <x v="3"/>
    <s v="Brazil"/>
    <x v="91"/>
    <n v="0"/>
  </r>
  <r>
    <s v="BASE"/>
    <s v="BaseLine"/>
    <m/>
    <m/>
    <m/>
    <m/>
    <x v="30"/>
    <x v="0"/>
    <s v="Brazil"/>
    <x v="91"/>
    <n v="0"/>
  </r>
  <r>
    <s v="BASE"/>
    <s v="BaseLine"/>
    <m/>
    <m/>
    <m/>
    <m/>
    <x v="30"/>
    <x v="1"/>
    <s v="Brazil"/>
    <x v="91"/>
    <n v="1021.9620506305801"/>
  </r>
  <r>
    <s v="BASE"/>
    <s v="BaseLine"/>
    <m/>
    <m/>
    <m/>
    <m/>
    <x v="30"/>
    <x v="2"/>
    <s v="Brazil"/>
    <x v="91"/>
    <n v="0"/>
  </r>
  <r>
    <s v="BASE"/>
    <s v="BaseLine"/>
    <m/>
    <m/>
    <m/>
    <m/>
    <x v="30"/>
    <x v="3"/>
    <s v="Brazil"/>
    <x v="91"/>
    <n v="0"/>
  </r>
  <r>
    <s v="INCREMENTAL"/>
    <s v="Media"/>
    <m/>
    <m/>
    <m/>
    <m/>
    <x v="31"/>
    <x v="0"/>
    <s v="Brazil"/>
    <x v="91"/>
    <n v="0"/>
  </r>
  <r>
    <s v="INCREMENTAL"/>
    <s v="Media"/>
    <m/>
    <m/>
    <m/>
    <m/>
    <x v="31"/>
    <x v="1"/>
    <s v="Brazil"/>
    <x v="91"/>
    <n v="33.182776667662402"/>
  </r>
  <r>
    <s v="INCREMENTAL"/>
    <s v="Media"/>
    <m/>
    <m/>
    <m/>
    <m/>
    <x v="31"/>
    <x v="2"/>
    <s v="Brazil"/>
    <x v="91"/>
    <n v="0"/>
  </r>
  <r>
    <s v="INCREMENTAL"/>
    <s v="Media"/>
    <m/>
    <m/>
    <m/>
    <m/>
    <x v="31"/>
    <x v="3"/>
    <s v="Brazil"/>
    <x v="91"/>
    <n v="0"/>
  </r>
  <r>
    <m/>
    <m/>
    <m/>
    <m/>
    <m/>
    <m/>
    <x v="32"/>
    <x v="0"/>
    <s v="Brazil"/>
    <x v="91"/>
    <n v="1288.8368238743701"/>
  </r>
  <r>
    <m/>
    <m/>
    <m/>
    <m/>
    <m/>
    <m/>
    <x v="32"/>
    <x v="1"/>
    <s v="Brazil"/>
    <x v="91"/>
    <n v="943.82215052234096"/>
  </r>
  <r>
    <m/>
    <m/>
    <m/>
    <m/>
    <m/>
    <m/>
    <x v="32"/>
    <x v="2"/>
    <s v="Brazil"/>
    <x v="91"/>
    <n v="1761.1350863528301"/>
  </r>
  <r>
    <m/>
    <m/>
    <m/>
    <m/>
    <m/>
    <m/>
    <x v="32"/>
    <x v="3"/>
    <s v="Brazil"/>
    <x v="91"/>
    <n v="932.29799996955103"/>
  </r>
  <r>
    <s v="BASE"/>
    <s v="BaseLine"/>
    <m/>
    <m/>
    <m/>
    <m/>
    <x v="33"/>
    <x v="0"/>
    <s v="Brazil"/>
    <x v="91"/>
    <n v="-48.780042698438599"/>
  </r>
  <r>
    <s v="BASE"/>
    <s v="BaseLine"/>
    <m/>
    <m/>
    <m/>
    <m/>
    <x v="33"/>
    <x v="1"/>
    <s v="Brazil"/>
    <x v="91"/>
    <n v="-132.78553596850799"/>
  </r>
  <r>
    <s v="BASE"/>
    <s v="BaseLine"/>
    <m/>
    <m/>
    <m/>
    <m/>
    <x v="33"/>
    <x v="2"/>
    <s v="Brazil"/>
    <x v="91"/>
    <n v="-66.292079604150203"/>
  </r>
  <r>
    <s v="BASE"/>
    <s v="BaseLine"/>
    <m/>
    <m/>
    <m/>
    <m/>
    <x v="33"/>
    <x v="3"/>
    <s v="Brazil"/>
    <x v="91"/>
    <n v="-41.405237856196301"/>
  </r>
  <r>
    <s v="BASE"/>
    <s v="BaseLine"/>
    <m/>
    <m/>
    <m/>
    <m/>
    <x v="34"/>
    <x v="0"/>
    <s v="Brazil"/>
    <x v="91"/>
    <n v="0"/>
  </r>
  <r>
    <s v="BASE"/>
    <s v="BaseLine"/>
    <m/>
    <m/>
    <m/>
    <m/>
    <x v="34"/>
    <x v="1"/>
    <s v="Brazil"/>
    <x v="91"/>
    <n v="0"/>
  </r>
  <r>
    <s v="BASE"/>
    <s v="BaseLine"/>
    <m/>
    <m/>
    <m/>
    <m/>
    <x v="34"/>
    <x v="2"/>
    <s v="Brazil"/>
    <x v="91"/>
    <n v="0"/>
  </r>
  <r>
    <s v="BASE"/>
    <s v="BaseLine"/>
    <m/>
    <m/>
    <m/>
    <m/>
    <x v="34"/>
    <x v="3"/>
    <s v="Brazil"/>
    <x v="91"/>
    <n v="0"/>
  </r>
  <r>
    <s v="BASE"/>
    <s v="BaseLine"/>
    <s v="NY"/>
    <m/>
    <m/>
    <m/>
    <x v="35"/>
    <x v="0"/>
    <s v="Brazil"/>
    <x v="91"/>
    <n v="0"/>
  </r>
  <r>
    <s v="BASE"/>
    <s v="BaseLine"/>
    <s v="NY"/>
    <m/>
    <m/>
    <m/>
    <x v="35"/>
    <x v="1"/>
    <s v="Brazil"/>
    <x v="91"/>
    <n v="0"/>
  </r>
  <r>
    <s v="BASE"/>
    <s v="BaseLine"/>
    <s v="NY"/>
    <m/>
    <m/>
    <m/>
    <x v="35"/>
    <x v="2"/>
    <s v="Brazil"/>
    <x v="91"/>
    <n v="0"/>
  </r>
  <r>
    <s v="BASE"/>
    <s v="BaseLine"/>
    <s v="NY"/>
    <m/>
    <m/>
    <m/>
    <x v="35"/>
    <x v="3"/>
    <s v="Brazil"/>
    <x v="91"/>
    <n v="0"/>
  </r>
  <r>
    <s v="BASE"/>
    <s v="BaseLine"/>
    <s v="PL_Dummy"/>
    <m/>
    <m/>
    <m/>
    <x v="36"/>
    <x v="0"/>
    <s v="Brazil"/>
    <x v="91"/>
    <n v="0"/>
  </r>
  <r>
    <s v="BASE"/>
    <s v="BaseLine"/>
    <s v="PL_Dummy"/>
    <m/>
    <m/>
    <m/>
    <x v="36"/>
    <x v="1"/>
    <s v="Brazil"/>
    <x v="91"/>
    <n v="0"/>
  </r>
  <r>
    <s v="BASE"/>
    <s v="BaseLine"/>
    <s v="PL_Dummy"/>
    <m/>
    <m/>
    <m/>
    <x v="36"/>
    <x v="2"/>
    <s v="Brazil"/>
    <x v="91"/>
    <n v="0"/>
  </r>
  <r>
    <s v="BASE"/>
    <s v="BaseLine"/>
    <s v="PL_Dummy"/>
    <m/>
    <m/>
    <m/>
    <x v="36"/>
    <x v="3"/>
    <s v="Brazil"/>
    <x v="91"/>
    <n v="0"/>
  </r>
  <r>
    <s v="BASE"/>
    <s v="BaseLine"/>
    <s v="PL_Dummy"/>
    <m/>
    <m/>
    <m/>
    <x v="37"/>
    <x v="0"/>
    <s v="Brazil"/>
    <x v="91"/>
    <n v="0"/>
  </r>
  <r>
    <s v="BASE"/>
    <s v="BaseLine"/>
    <s v="PL_Dummy"/>
    <m/>
    <m/>
    <m/>
    <x v="37"/>
    <x v="1"/>
    <s v="Brazil"/>
    <x v="91"/>
    <n v="0"/>
  </r>
  <r>
    <s v="BASE"/>
    <s v="BaseLine"/>
    <s v="PL_Dummy"/>
    <m/>
    <m/>
    <m/>
    <x v="37"/>
    <x v="2"/>
    <s v="Brazil"/>
    <x v="91"/>
    <n v="0"/>
  </r>
  <r>
    <s v="BASE"/>
    <s v="BaseLine"/>
    <s v="PL_Dummy"/>
    <m/>
    <m/>
    <m/>
    <x v="37"/>
    <x v="3"/>
    <s v="Brazil"/>
    <x v="91"/>
    <n v="0"/>
  </r>
  <r>
    <s v="BASE"/>
    <s v="BaseLine"/>
    <m/>
    <m/>
    <m/>
    <m/>
    <x v="38"/>
    <x v="0"/>
    <s v="Brazil"/>
    <x v="91"/>
    <n v="0"/>
  </r>
  <r>
    <s v="BASE"/>
    <s v="BaseLine"/>
    <m/>
    <m/>
    <m/>
    <m/>
    <x v="38"/>
    <x v="1"/>
    <s v="Brazil"/>
    <x v="91"/>
    <n v="0"/>
  </r>
  <r>
    <s v="BASE"/>
    <s v="BaseLine"/>
    <m/>
    <m/>
    <m/>
    <m/>
    <x v="38"/>
    <x v="2"/>
    <s v="Brazil"/>
    <x v="91"/>
    <n v="0"/>
  </r>
  <r>
    <s v="BASE"/>
    <s v="BaseLine"/>
    <m/>
    <m/>
    <m/>
    <m/>
    <x v="38"/>
    <x v="3"/>
    <s v="Brazil"/>
    <x v="91"/>
    <n v="0"/>
  </r>
  <r>
    <s v="BASE"/>
    <s v="BaseLine"/>
    <m/>
    <m/>
    <m/>
    <m/>
    <x v="39"/>
    <x v="0"/>
    <s v="Brazil"/>
    <x v="91"/>
    <n v="0"/>
  </r>
  <r>
    <s v="BASE"/>
    <s v="BaseLine"/>
    <m/>
    <m/>
    <m/>
    <m/>
    <x v="39"/>
    <x v="1"/>
    <s v="Brazil"/>
    <x v="91"/>
    <n v="0"/>
  </r>
  <r>
    <s v="BASE"/>
    <s v="BaseLine"/>
    <m/>
    <m/>
    <m/>
    <m/>
    <x v="39"/>
    <x v="2"/>
    <s v="Brazil"/>
    <x v="91"/>
    <n v="0"/>
  </r>
  <r>
    <s v="BASE"/>
    <s v="BaseLine"/>
    <m/>
    <m/>
    <m/>
    <m/>
    <x v="39"/>
    <x v="3"/>
    <s v="Brazil"/>
    <x v="91"/>
    <n v="0"/>
  </r>
  <r>
    <s v="BASE"/>
    <s v="BaseLine"/>
    <s v="PL_Dummy"/>
    <m/>
    <m/>
    <m/>
    <x v="40"/>
    <x v="0"/>
    <s v="Brazil"/>
    <x v="91"/>
    <n v="0"/>
  </r>
  <r>
    <s v="BASE"/>
    <s v="BaseLine"/>
    <s v="PL_Dummy"/>
    <m/>
    <m/>
    <m/>
    <x v="40"/>
    <x v="1"/>
    <s v="Brazil"/>
    <x v="91"/>
    <n v="0"/>
  </r>
  <r>
    <s v="BASE"/>
    <s v="BaseLine"/>
    <s v="PL_Dummy"/>
    <m/>
    <m/>
    <m/>
    <x v="40"/>
    <x v="2"/>
    <s v="Brazil"/>
    <x v="91"/>
    <n v="0"/>
  </r>
  <r>
    <s v="BASE"/>
    <s v="BaseLine"/>
    <s v="PL_Dummy"/>
    <m/>
    <m/>
    <m/>
    <x v="40"/>
    <x v="3"/>
    <s v="Brazil"/>
    <x v="91"/>
    <n v="0"/>
  </r>
  <r>
    <s v="BASE"/>
    <s v="BaseLine"/>
    <m/>
    <m/>
    <m/>
    <m/>
    <x v="41"/>
    <x v="0"/>
    <s v="Brazil"/>
    <x v="91"/>
    <n v="0"/>
  </r>
  <r>
    <s v="BASE"/>
    <s v="BaseLine"/>
    <m/>
    <m/>
    <m/>
    <m/>
    <x v="41"/>
    <x v="1"/>
    <s v="Brazil"/>
    <x v="91"/>
    <n v="0"/>
  </r>
  <r>
    <s v="BASE"/>
    <s v="BaseLine"/>
    <m/>
    <m/>
    <m/>
    <m/>
    <x v="41"/>
    <x v="2"/>
    <s v="Brazil"/>
    <x v="91"/>
    <n v="4066.7334733133598"/>
  </r>
  <r>
    <s v="BASE"/>
    <s v="BaseLine"/>
    <m/>
    <m/>
    <m/>
    <m/>
    <x v="41"/>
    <x v="3"/>
    <s v="Brazil"/>
    <x v="91"/>
    <n v="0"/>
  </r>
  <r>
    <s v="BASE"/>
    <s v="BaseLine"/>
    <m/>
    <m/>
    <m/>
    <m/>
    <x v="42"/>
    <x v="0"/>
    <s v="Brazil"/>
    <x v="91"/>
    <n v="0"/>
  </r>
  <r>
    <s v="BASE"/>
    <s v="BaseLine"/>
    <m/>
    <m/>
    <m/>
    <m/>
    <x v="42"/>
    <x v="1"/>
    <s v="Brazil"/>
    <x v="91"/>
    <n v="0"/>
  </r>
  <r>
    <s v="BASE"/>
    <s v="BaseLine"/>
    <m/>
    <m/>
    <m/>
    <m/>
    <x v="42"/>
    <x v="2"/>
    <s v="Brazil"/>
    <x v="91"/>
    <n v="0"/>
  </r>
  <r>
    <s v="BASE"/>
    <s v="BaseLine"/>
    <m/>
    <m/>
    <m/>
    <m/>
    <x v="42"/>
    <x v="3"/>
    <s v="Brazil"/>
    <x v="91"/>
    <n v="0"/>
  </r>
  <r>
    <s v="BASE"/>
    <s v="BaseLine"/>
    <m/>
    <m/>
    <m/>
    <m/>
    <x v="43"/>
    <x v="0"/>
    <s v="Brazil"/>
    <x v="91"/>
    <n v="0"/>
  </r>
  <r>
    <s v="BASE"/>
    <s v="BaseLine"/>
    <m/>
    <m/>
    <m/>
    <m/>
    <x v="43"/>
    <x v="1"/>
    <s v="Brazil"/>
    <x v="91"/>
    <n v="0"/>
  </r>
  <r>
    <s v="BASE"/>
    <s v="BaseLine"/>
    <m/>
    <m/>
    <m/>
    <m/>
    <x v="43"/>
    <x v="2"/>
    <s v="Brazil"/>
    <x v="91"/>
    <n v="4499.9709215954399"/>
  </r>
  <r>
    <s v="BASE"/>
    <s v="BaseLine"/>
    <m/>
    <m/>
    <m/>
    <m/>
    <x v="43"/>
    <x v="3"/>
    <s v="Brazil"/>
    <x v="91"/>
    <n v="0"/>
  </r>
  <r>
    <s v="INCREMENTAL"/>
    <s v="Media"/>
    <m/>
    <m/>
    <m/>
    <m/>
    <x v="44"/>
    <x v="0"/>
    <s v="Brazil"/>
    <x v="91"/>
    <n v="0"/>
  </r>
  <r>
    <s v="INCREMENTAL"/>
    <s v="Media"/>
    <m/>
    <m/>
    <m/>
    <m/>
    <x v="44"/>
    <x v="1"/>
    <s v="Brazil"/>
    <x v="91"/>
    <n v="0"/>
  </r>
  <r>
    <s v="INCREMENTAL"/>
    <s v="Media"/>
    <m/>
    <m/>
    <m/>
    <m/>
    <x v="44"/>
    <x v="2"/>
    <s v="Brazil"/>
    <x v="91"/>
    <n v="50.097645344919798"/>
  </r>
  <r>
    <s v="INCREMENTAL"/>
    <s v="Media"/>
    <m/>
    <m/>
    <m/>
    <m/>
    <x v="44"/>
    <x v="3"/>
    <s v="Brazil"/>
    <x v="91"/>
    <n v="0"/>
  </r>
  <r>
    <s v="INCREMENTAL"/>
    <s v="Media"/>
    <m/>
    <m/>
    <m/>
    <m/>
    <x v="45"/>
    <x v="0"/>
    <s v="Brazil"/>
    <x v="91"/>
    <n v="0"/>
  </r>
  <r>
    <s v="INCREMENTAL"/>
    <s v="Media"/>
    <m/>
    <m/>
    <m/>
    <m/>
    <x v="45"/>
    <x v="1"/>
    <s v="Brazil"/>
    <x v="91"/>
    <n v="0"/>
  </r>
  <r>
    <s v="INCREMENTAL"/>
    <s v="Media"/>
    <m/>
    <m/>
    <m/>
    <m/>
    <x v="45"/>
    <x v="2"/>
    <s v="Brazil"/>
    <x v="91"/>
    <n v="11.887579609068201"/>
  </r>
  <r>
    <s v="INCREMENTAL"/>
    <s v="Media"/>
    <m/>
    <m/>
    <m/>
    <m/>
    <x v="45"/>
    <x v="3"/>
    <s v="Brazil"/>
    <x v="91"/>
    <n v="0"/>
  </r>
  <r>
    <s v="BASE"/>
    <s v="BaseLine"/>
    <m/>
    <m/>
    <m/>
    <m/>
    <x v="46"/>
    <x v="0"/>
    <s v="Brazil"/>
    <x v="91"/>
    <n v="0"/>
  </r>
  <r>
    <s v="BASE"/>
    <s v="BaseLine"/>
    <m/>
    <m/>
    <m/>
    <m/>
    <x v="46"/>
    <x v="1"/>
    <s v="Brazil"/>
    <x v="91"/>
    <n v="0"/>
  </r>
  <r>
    <s v="BASE"/>
    <s v="BaseLine"/>
    <m/>
    <m/>
    <m/>
    <m/>
    <x v="46"/>
    <x v="2"/>
    <s v="Brazil"/>
    <x v="91"/>
    <n v="0"/>
  </r>
  <r>
    <s v="BASE"/>
    <s v="BaseLine"/>
    <m/>
    <m/>
    <m/>
    <m/>
    <x v="46"/>
    <x v="3"/>
    <s v="Brazil"/>
    <x v="91"/>
    <n v="0"/>
  </r>
  <r>
    <s v="INCREMENTAL"/>
    <s v="Media"/>
    <m/>
    <m/>
    <m/>
    <m/>
    <x v="47"/>
    <x v="0"/>
    <s v="Brazil"/>
    <x v="91"/>
    <n v="0"/>
  </r>
  <r>
    <s v="INCREMENTAL"/>
    <s v="Media"/>
    <m/>
    <m/>
    <m/>
    <m/>
    <x v="47"/>
    <x v="1"/>
    <s v="Brazil"/>
    <x v="91"/>
    <n v="0"/>
  </r>
  <r>
    <s v="INCREMENTAL"/>
    <s v="Media"/>
    <m/>
    <m/>
    <m/>
    <m/>
    <x v="47"/>
    <x v="2"/>
    <s v="Brazil"/>
    <x v="91"/>
    <n v="0"/>
  </r>
  <r>
    <s v="INCREMENTAL"/>
    <s v="Media"/>
    <m/>
    <m/>
    <m/>
    <m/>
    <x v="47"/>
    <x v="3"/>
    <s v="Brazil"/>
    <x v="91"/>
    <n v="6.0124927895044298"/>
  </r>
  <r>
    <s v="INCREMENTAL"/>
    <s v="Media"/>
    <m/>
    <m/>
    <m/>
    <m/>
    <x v="48"/>
    <x v="0"/>
    <s v="Brazil"/>
    <x v="91"/>
    <n v="0"/>
  </r>
  <r>
    <s v="INCREMENTAL"/>
    <s v="Media"/>
    <m/>
    <m/>
    <m/>
    <m/>
    <x v="48"/>
    <x v="1"/>
    <s v="Brazil"/>
    <x v="91"/>
    <n v="0"/>
  </r>
  <r>
    <s v="INCREMENTAL"/>
    <s v="Media"/>
    <m/>
    <m/>
    <m/>
    <m/>
    <x v="48"/>
    <x v="2"/>
    <s v="Brazil"/>
    <x v="91"/>
    <n v="0"/>
  </r>
  <r>
    <s v="INCREMENTAL"/>
    <s v="Media"/>
    <m/>
    <m/>
    <m/>
    <m/>
    <x v="48"/>
    <x v="3"/>
    <s v="Brazil"/>
    <x v="91"/>
    <n v="0.45596770196560998"/>
  </r>
  <r>
    <s v="INCREMENTAL"/>
    <s v="Media"/>
    <m/>
    <m/>
    <m/>
    <m/>
    <x v="49"/>
    <x v="0"/>
    <s v="Brazil"/>
    <x v="91"/>
    <n v="0"/>
  </r>
  <r>
    <s v="INCREMENTAL"/>
    <s v="Media"/>
    <m/>
    <m/>
    <m/>
    <m/>
    <x v="49"/>
    <x v="1"/>
    <s v="Brazil"/>
    <x v="91"/>
    <n v="0"/>
  </r>
  <r>
    <s v="INCREMENTAL"/>
    <s v="Media"/>
    <m/>
    <m/>
    <m/>
    <m/>
    <x v="49"/>
    <x v="2"/>
    <s v="Brazil"/>
    <x v="91"/>
    <n v="0"/>
  </r>
  <r>
    <s v="INCREMENTAL"/>
    <s v="Media"/>
    <m/>
    <m/>
    <m/>
    <m/>
    <x v="49"/>
    <x v="3"/>
    <s v="Brazil"/>
    <x v="91"/>
    <n v="34.499881962113498"/>
  </r>
  <r>
    <s v="BASE"/>
    <s v="BaseLine"/>
    <m/>
    <m/>
    <m/>
    <m/>
    <x v="50"/>
    <x v="0"/>
    <s v="Brazil"/>
    <x v="91"/>
    <n v="0"/>
  </r>
  <r>
    <s v="BASE"/>
    <s v="BaseLine"/>
    <m/>
    <m/>
    <m/>
    <m/>
    <x v="50"/>
    <x v="1"/>
    <s v="Brazil"/>
    <x v="91"/>
    <n v="0"/>
  </r>
  <r>
    <s v="BASE"/>
    <s v="BaseLine"/>
    <m/>
    <m/>
    <m/>
    <m/>
    <x v="50"/>
    <x v="2"/>
    <s v="Brazil"/>
    <x v="91"/>
    <n v="0"/>
  </r>
  <r>
    <s v="BASE"/>
    <s v="BaseLine"/>
    <m/>
    <m/>
    <m/>
    <m/>
    <x v="50"/>
    <x v="3"/>
    <s v="Brazil"/>
    <x v="91"/>
    <n v="609.130001998794"/>
  </r>
  <r>
    <s v="BASE"/>
    <s v="BaseLine"/>
    <m/>
    <m/>
    <m/>
    <m/>
    <x v="51"/>
    <x v="0"/>
    <s v="Brazil"/>
    <x v="91"/>
    <n v="0"/>
  </r>
  <r>
    <s v="BASE"/>
    <s v="BaseLine"/>
    <m/>
    <m/>
    <m/>
    <m/>
    <x v="51"/>
    <x v="1"/>
    <s v="Brazil"/>
    <x v="91"/>
    <n v="0"/>
  </r>
  <r>
    <s v="BASE"/>
    <s v="BaseLine"/>
    <m/>
    <m/>
    <m/>
    <m/>
    <x v="51"/>
    <x v="2"/>
    <s v="Brazil"/>
    <x v="91"/>
    <n v="0"/>
  </r>
  <r>
    <s v="BASE"/>
    <s v="BaseLine"/>
    <m/>
    <m/>
    <m/>
    <m/>
    <x v="51"/>
    <x v="3"/>
    <s v="Brazil"/>
    <x v="91"/>
    <n v="10509.340771339799"/>
  </r>
  <r>
    <s v="INCREMENTAL"/>
    <s v="Media"/>
    <m/>
    <m/>
    <m/>
    <m/>
    <x v="52"/>
    <x v="0"/>
    <s v="Brazil"/>
    <x v="91"/>
    <n v="0"/>
  </r>
  <r>
    <s v="INCREMENTAL"/>
    <s v="Media"/>
    <m/>
    <m/>
    <m/>
    <m/>
    <x v="52"/>
    <x v="1"/>
    <s v="Brazil"/>
    <x v="91"/>
    <n v="0"/>
  </r>
  <r>
    <s v="INCREMENTAL"/>
    <s v="Media"/>
    <m/>
    <m/>
    <m/>
    <m/>
    <x v="52"/>
    <x v="2"/>
    <s v="Brazil"/>
    <x v="91"/>
    <n v="0"/>
  </r>
  <r>
    <s v="INCREMENTAL"/>
    <s v="Media"/>
    <m/>
    <m/>
    <m/>
    <m/>
    <x v="52"/>
    <x v="3"/>
    <s v="Brazil"/>
    <x v="91"/>
    <n v="21.238606300728598"/>
  </r>
  <r>
    <s v="BASE"/>
    <s v="BaseLine"/>
    <m/>
    <m/>
    <m/>
    <m/>
    <x v="53"/>
    <x v="0"/>
    <s v="Brazil"/>
    <x v="91"/>
    <n v="-334.05067988802"/>
  </r>
  <r>
    <s v="BASE"/>
    <s v="BaseLine"/>
    <m/>
    <m/>
    <m/>
    <m/>
    <x v="53"/>
    <x v="1"/>
    <s v="Brazil"/>
    <x v="91"/>
    <n v="-244.62711278498901"/>
  </r>
  <r>
    <s v="BASE"/>
    <s v="BaseLine"/>
    <m/>
    <m/>
    <m/>
    <m/>
    <x v="53"/>
    <x v="2"/>
    <s v="Brazil"/>
    <x v="91"/>
    <n v="-456.46459045319398"/>
  </r>
  <r>
    <s v="BASE"/>
    <s v="BaseLine"/>
    <m/>
    <m/>
    <m/>
    <m/>
    <x v="53"/>
    <x v="3"/>
    <s v="Brazil"/>
    <x v="91"/>
    <n v="-241.64019445989101"/>
  </r>
  <r>
    <s v="BASE"/>
    <s v="BaseLine"/>
    <m/>
    <m/>
    <m/>
    <m/>
    <x v="54"/>
    <x v="0"/>
    <s v="Brazil"/>
    <x v="91"/>
    <n v="-476.20062496945701"/>
  </r>
  <r>
    <s v="BASE"/>
    <s v="BaseLine"/>
    <m/>
    <m/>
    <m/>
    <m/>
    <x v="54"/>
    <x v="1"/>
    <s v="Brazil"/>
    <x v="91"/>
    <n v="-2376.9047162553602"/>
  </r>
  <r>
    <s v="BASE"/>
    <s v="BaseLine"/>
    <m/>
    <m/>
    <m/>
    <m/>
    <x v="54"/>
    <x v="2"/>
    <s v="Brazil"/>
    <x v="91"/>
    <n v="-2579.7232432349701"/>
  </r>
  <r>
    <s v="BASE"/>
    <s v="BaseLine"/>
    <m/>
    <m/>
    <m/>
    <m/>
    <x v="54"/>
    <x v="3"/>
    <s v="Brazil"/>
    <x v="91"/>
    <n v="-459.86255008845501"/>
  </r>
  <r>
    <s v="INCREMENTAL"/>
    <s v="Media"/>
    <m/>
    <m/>
    <m/>
    <m/>
    <x v="0"/>
    <x v="0"/>
    <s v="Brazil"/>
    <x v="92"/>
    <n v="11.341645671888701"/>
  </r>
  <r>
    <s v="INCREMENTAL"/>
    <s v="Media"/>
    <m/>
    <m/>
    <m/>
    <m/>
    <x v="0"/>
    <x v="1"/>
    <s v="Brazil"/>
    <x v="92"/>
    <n v="0"/>
  </r>
  <r>
    <s v="INCREMENTAL"/>
    <s v="Media"/>
    <m/>
    <m/>
    <m/>
    <m/>
    <x v="0"/>
    <x v="2"/>
    <s v="Brazil"/>
    <x v="92"/>
    <n v="0"/>
  </r>
  <r>
    <s v="INCREMENTAL"/>
    <s v="Media"/>
    <m/>
    <m/>
    <m/>
    <m/>
    <x v="0"/>
    <x v="3"/>
    <s v="Brazil"/>
    <x v="92"/>
    <n v="0"/>
  </r>
  <r>
    <s v="INCREMENTAL"/>
    <s v="Media"/>
    <m/>
    <m/>
    <m/>
    <m/>
    <x v="1"/>
    <x v="0"/>
    <s v="Brazil"/>
    <x v="92"/>
    <n v="0.67000683285796103"/>
  </r>
  <r>
    <s v="INCREMENTAL"/>
    <s v="Media"/>
    <m/>
    <m/>
    <m/>
    <m/>
    <x v="1"/>
    <x v="1"/>
    <s v="Brazil"/>
    <x v="92"/>
    <n v="0"/>
  </r>
  <r>
    <s v="INCREMENTAL"/>
    <s v="Media"/>
    <m/>
    <m/>
    <m/>
    <m/>
    <x v="1"/>
    <x v="2"/>
    <s v="Brazil"/>
    <x v="92"/>
    <n v="0"/>
  </r>
  <r>
    <s v="INCREMENTAL"/>
    <s v="Media"/>
    <m/>
    <m/>
    <m/>
    <m/>
    <x v="1"/>
    <x v="3"/>
    <s v="Brazil"/>
    <x v="92"/>
    <n v="0"/>
  </r>
  <r>
    <s v="INCREMENTAL"/>
    <s v="Media"/>
    <m/>
    <m/>
    <m/>
    <m/>
    <x v="2"/>
    <x v="0"/>
    <s v="Brazil"/>
    <x v="92"/>
    <n v="76.557606231541598"/>
  </r>
  <r>
    <s v="INCREMENTAL"/>
    <s v="Media"/>
    <m/>
    <m/>
    <m/>
    <m/>
    <x v="2"/>
    <x v="1"/>
    <s v="Brazil"/>
    <x v="92"/>
    <n v="0"/>
  </r>
  <r>
    <s v="INCREMENTAL"/>
    <s v="Media"/>
    <m/>
    <m/>
    <m/>
    <m/>
    <x v="2"/>
    <x v="2"/>
    <s v="Brazil"/>
    <x v="92"/>
    <n v="0"/>
  </r>
  <r>
    <s v="INCREMENTAL"/>
    <s v="Media"/>
    <m/>
    <m/>
    <m/>
    <m/>
    <x v="2"/>
    <x v="3"/>
    <s v="Brazil"/>
    <x v="92"/>
    <n v="0"/>
  </r>
  <r>
    <s v="BASE"/>
    <s v="BaseLine"/>
    <m/>
    <m/>
    <m/>
    <m/>
    <x v="3"/>
    <x v="0"/>
    <s v="Brazil"/>
    <x v="92"/>
    <n v="0"/>
  </r>
  <r>
    <s v="BASE"/>
    <s v="BaseLine"/>
    <m/>
    <m/>
    <m/>
    <m/>
    <x v="3"/>
    <x v="1"/>
    <s v="Brazil"/>
    <x v="92"/>
    <n v="0"/>
  </r>
  <r>
    <s v="BASE"/>
    <s v="BaseLine"/>
    <m/>
    <m/>
    <m/>
    <m/>
    <x v="3"/>
    <x v="2"/>
    <s v="Brazil"/>
    <x v="92"/>
    <n v="0"/>
  </r>
  <r>
    <s v="BASE"/>
    <s v="BaseLine"/>
    <m/>
    <m/>
    <m/>
    <m/>
    <x v="3"/>
    <x v="3"/>
    <s v="Brazil"/>
    <x v="92"/>
    <n v="0"/>
  </r>
  <r>
    <s v="BASE"/>
    <s v="BaseLine"/>
    <m/>
    <m/>
    <m/>
    <m/>
    <x v="4"/>
    <x v="0"/>
    <s v="Brazil"/>
    <x v="92"/>
    <n v="0"/>
  </r>
  <r>
    <s v="BASE"/>
    <s v="BaseLine"/>
    <m/>
    <m/>
    <m/>
    <m/>
    <x v="4"/>
    <x v="1"/>
    <s v="Brazil"/>
    <x v="92"/>
    <n v="0"/>
  </r>
  <r>
    <s v="BASE"/>
    <s v="BaseLine"/>
    <m/>
    <m/>
    <m/>
    <m/>
    <x v="4"/>
    <x v="2"/>
    <s v="Brazil"/>
    <x v="92"/>
    <n v="0"/>
  </r>
  <r>
    <s v="BASE"/>
    <s v="BaseLine"/>
    <m/>
    <m/>
    <m/>
    <m/>
    <x v="4"/>
    <x v="3"/>
    <s v="Brazil"/>
    <x v="92"/>
    <n v="0"/>
  </r>
  <r>
    <s v="BASE"/>
    <s v="BaseLine"/>
    <m/>
    <m/>
    <m/>
    <m/>
    <x v="5"/>
    <x v="0"/>
    <s v="Brazil"/>
    <x v="92"/>
    <n v="0"/>
  </r>
  <r>
    <s v="BASE"/>
    <s v="BaseLine"/>
    <m/>
    <m/>
    <m/>
    <m/>
    <x v="5"/>
    <x v="1"/>
    <s v="Brazil"/>
    <x v="92"/>
    <n v="0"/>
  </r>
  <r>
    <s v="BASE"/>
    <s v="BaseLine"/>
    <m/>
    <m/>
    <m/>
    <m/>
    <x v="5"/>
    <x v="2"/>
    <s v="Brazil"/>
    <x v="92"/>
    <n v="0"/>
  </r>
  <r>
    <s v="BASE"/>
    <s v="BaseLine"/>
    <m/>
    <m/>
    <m/>
    <m/>
    <x v="5"/>
    <x v="3"/>
    <s v="Brazil"/>
    <x v="92"/>
    <n v="0"/>
  </r>
  <r>
    <s v="BASE"/>
    <s v="BaseLine"/>
    <m/>
    <m/>
    <m/>
    <m/>
    <x v="6"/>
    <x v="0"/>
    <s v="Brazil"/>
    <x v="92"/>
    <n v="0"/>
  </r>
  <r>
    <s v="BASE"/>
    <s v="BaseLine"/>
    <m/>
    <m/>
    <m/>
    <m/>
    <x v="6"/>
    <x v="1"/>
    <s v="Brazil"/>
    <x v="92"/>
    <n v="0"/>
  </r>
  <r>
    <s v="BASE"/>
    <s v="BaseLine"/>
    <m/>
    <m/>
    <m/>
    <m/>
    <x v="6"/>
    <x v="2"/>
    <s v="Brazil"/>
    <x v="92"/>
    <n v="0"/>
  </r>
  <r>
    <s v="BASE"/>
    <s v="BaseLine"/>
    <m/>
    <m/>
    <m/>
    <m/>
    <x v="6"/>
    <x v="3"/>
    <s v="Brazil"/>
    <x v="92"/>
    <n v="0"/>
  </r>
  <r>
    <s v="BASE"/>
    <s v="BaseLine"/>
    <m/>
    <m/>
    <m/>
    <m/>
    <x v="7"/>
    <x v="0"/>
    <s v="Brazil"/>
    <x v="92"/>
    <n v="0"/>
  </r>
  <r>
    <s v="BASE"/>
    <s v="BaseLine"/>
    <m/>
    <m/>
    <m/>
    <m/>
    <x v="7"/>
    <x v="1"/>
    <s v="Brazil"/>
    <x v="92"/>
    <n v="0"/>
  </r>
  <r>
    <s v="BASE"/>
    <s v="BaseLine"/>
    <m/>
    <m/>
    <m/>
    <m/>
    <x v="7"/>
    <x v="2"/>
    <s v="Brazil"/>
    <x v="92"/>
    <n v="0"/>
  </r>
  <r>
    <s v="BASE"/>
    <s v="BaseLine"/>
    <m/>
    <m/>
    <m/>
    <m/>
    <x v="7"/>
    <x v="3"/>
    <s v="Brazil"/>
    <x v="92"/>
    <n v="0"/>
  </r>
  <r>
    <s v="BASE"/>
    <s v="BaseLine"/>
    <m/>
    <m/>
    <m/>
    <m/>
    <x v="8"/>
    <x v="0"/>
    <s v="Brazil"/>
    <x v="92"/>
    <n v="2065.0868566030199"/>
  </r>
  <r>
    <s v="BASE"/>
    <s v="BaseLine"/>
    <m/>
    <m/>
    <m/>
    <m/>
    <x v="8"/>
    <x v="1"/>
    <s v="Brazil"/>
    <x v="92"/>
    <n v="0"/>
  </r>
  <r>
    <s v="BASE"/>
    <s v="BaseLine"/>
    <m/>
    <m/>
    <m/>
    <m/>
    <x v="8"/>
    <x v="2"/>
    <s v="Brazil"/>
    <x v="92"/>
    <n v="0"/>
  </r>
  <r>
    <s v="BASE"/>
    <s v="BaseLine"/>
    <m/>
    <m/>
    <m/>
    <m/>
    <x v="8"/>
    <x v="3"/>
    <s v="Brazil"/>
    <x v="92"/>
    <n v="0"/>
  </r>
  <r>
    <s v="INCREMENTAL"/>
    <s v="Media"/>
    <m/>
    <m/>
    <m/>
    <m/>
    <x v="9"/>
    <x v="0"/>
    <s v="Brazil"/>
    <x v="92"/>
    <n v="35.161998802648903"/>
  </r>
  <r>
    <s v="INCREMENTAL"/>
    <s v="Media"/>
    <m/>
    <m/>
    <m/>
    <m/>
    <x v="9"/>
    <x v="1"/>
    <s v="Brazil"/>
    <x v="92"/>
    <n v="0"/>
  </r>
  <r>
    <s v="INCREMENTAL"/>
    <s v="Media"/>
    <m/>
    <m/>
    <m/>
    <m/>
    <x v="9"/>
    <x v="2"/>
    <s v="Brazil"/>
    <x v="92"/>
    <n v="0"/>
  </r>
  <r>
    <s v="INCREMENTAL"/>
    <s v="Media"/>
    <m/>
    <m/>
    <m/>
    <m/>
    <x v="9"/>
    <x v="3"/>
    <s v="Brazil"/>
    <x v="92"/>
    <n v="0"/>
  </r>
  <r>
    <s v="BASE"/>
    <s v="Price"/>
    <m/>
    <m/>
    <m/>
    <m/>
    <x v="10"/>
    <x v="0"/>
    <s v="Brazil"/>
    <x v="92"/>
    <n v="0"/>
  </r>
  <r>
    <s v="BASE"/>
    <s v="Price"/>
    <m/>
    <m/>
    <m/>
    <m/>
    <x v="10"/>
    <x v="1"/>
    <s v="Brazil"/>
    <x v="92"/>
    <n v="0"/>
  </r>
  <r>
    <s v="BASE"/>
    <s v="Price"/>
    <m/>
    <m/>
    <m/>
    <m/>
    <x v="10"/>
    <x v="2"/>
    <s v="Brazil"/>
    <x v="92"/>
    <n v="0"/>
  </r>
  <r>
    <s v="BASE"/>
    <s v="Price"/>
    <m/>
    <m/>
    <m/>
    <m/>
    <x v="10"/>
    <x v="3"/>
    <s v="Brazil"/>
    <x v="92"/>
    <n v="0"/>
  </r>
  <r>
    <s v="BASE"/>
    <s v="Price"/>
    <m/>
    <m/>
    <m/>
    <m/>
    <x v="11"/>
    <x v="0"/>
    <s v="Brazil"/>
    <x v="92"/>
    <n v="-1128.6106247427899"/>
  </r>
  <r>
    <s v="BASE"/>
    <s v="Price"/>
    <m/>
    <m/>
    <m/>
    <m/>
    <x v="11"/>
    <x v="1"/>
    <s v="Brazil"/>
    <x v="92"/>
    <n v="0"/>
  </r>
  <r>
    <s v="BASE"/>
    <s v="Price"/>
    <m/>
    <m/>
    <m/>
    <m/>
    <x v="11"/>
    <x v="2"/>
    <s v="Brazil"/>
    <x v="92"/>
    <n v="0"/>
  </r>
  <r>
    <s v="BASE"/>
    <s v="Price"/>
    <m/>
    <m/>
    <m/>
    <m/>
    <x v="11"/>
    <x v="3"/>
    <s v="Brazil"/>
    <x v="92"/>
    <n v="-1275.98340040216"/>
  </r>
  <r>
    <s v="BASE"/>
    <s v="BaseLine"/>
    <m/>
    <m/>
    <m/>
    <m/>
    <x v="12"/>
    <x v="0"/>
    <s v="Brazil"/>
    <x v="92"/>
    <n v="387.77025910214098"/>
  </r>
  <r>
    <s v="BASE"/>
    <s v="BaseLine"/>
    <m/>
    <m/>
    <m/>
    <m/>
    <x v="12"/>
    <x v="1"/>
    <s v="Brazil"/>
    <x v="92"/>
    <n v="699.05586890114205"/>
  </r>
  <r>
    <s v="BASE"/>
    <s v="BaseLine"/>
    <m/>
    <m/>
    <m/>
    <m/>
    <x v="12"/>
    <x v="2"/>
    <s v="Brazil"/>
    <x v="92"/>
    <n v="857.00693075465097"/>
  </r>
  <r>
    <s v="BASE"/>
    <s v="BaseLine"/>
    <m/>
    <m/>
    <m/>
    <m/>
    <x v="12"/>
    <x v="3"/>
    <s v="Brazil"/>
    <x v="92"/>
    <n v="22.698765368172701"/>
  </r>
  <r>
    <s v="INCREMENTAL"/>
    <s v="Media"/>
    <m/>
    <m/>
    <m/>
    <m/>
    <x v="13"/>
    <x v="0"/>
    <s v="Brazil"/>
    <x v="92"/>
    <n v="0"/>
  </r>
  <r>
    <s v="INCREMENTAL"/>
    <s v="Media"/>
    <m/>
    <m/>
    <m/>
    <m/>
    <x v="13"/>
    <x v="1"/>
    <s v="Brazil"/>
    <x v="92"/>
    <n v="0"/>
  </r>
  <r>
    <s v="INCREMENTAL"/>
    <s v="Media"/>
    <m/>
    <m/>
    <m/>
    <m/>
    <x v="13"/>
    <x v="2"/>
    <s v="Brazil"/>
    <x v="92"/>
    <n v="0"/>
  </r>
  <r>
    <s v="INCREMENTAL"/>
    <s v="Media"/>
    <m/>
    <m/>
    <m/>
    <m/>
    <x v="13"/>
    <x v="3"/>
    <s v="Brazil"/>
    <x v="92"/>
    <n v="0"/>
  </r>
  <r>
    <s v="INCREMENTAL"/>
    <s v="Media"/>
    <m/>
    <m/>
    <m/>
    <m/>
    <x v="14"/>
    <x v="0"/>
    <s v="Brazil"/>
    <x v="92"/>
    <n v="339.929380351036"/>
  </r>
  <r>
    <s v="INCREMENTAL"/>
    <s v="Media"/>
    <m/>
    <m/>
    <m/>
    <m/>
    <x v="14"/>
    <x v="1"/>
    <s v="Brazil"/>
    <x v="92"/>
    <n v="423.18459857557298"/>
  </r>
  <r>
    <s v="INCREMENTAL"/>
    <s v="Media"/>
    <m/>
    <m/>
    <m/>
    <m/>
    <x v="14"/>
    <x v="2"/>
    <s v="Brazil"/>
    <x v="92"/>
    <n v="350.15850306847199"/>
  </r>
  <r>
    <s v="INCREMENTAL"/>
    <s v="Media"/>
    <m/>
    <m/>
    <m/>
    <m/>
    <x v="14"/>
    <x v="3"/>
    <s v="Brazil"/>
    <x v="92"/>
    <n v="251.566573227052"/>
  </r>
  <r>
    <s v="INCREMENTAL"/>
    <s v="Media"/>
    <m/>
    <m/>
    <m/>
    <m/>
    <x v="15"/>
    <x v="0"/>
    <s v="Brazil"/>
    <x v="92"/>
    <n v="0"/>
  </r>
  <r>
    <s v="INCREMENTAL"/>
    <s v="Media"/>
    <m/>
    <m/>
    <m/>
    <m/>
    <x v="15"/>
    <x v="1"/>
    <s v="Brazil"/>
    <x v="92"/>
    <n v="0"/>
  </r>
  <r>
    <s v="INCREMENTAL"/>
    <s v="Media"/>
    <m/>
    <m/>
    <m/>
    <m/>
    <x v="15"/>
    <x v="2"/>
    <s v="Brazil"/>
    <x v="92"/>
    <n v="0"/>
  </r>
  <r>
    <s v="INCREMENTAL"/>
    <s v="Media"/>
    <m/>
    <m/>
    <m/>
    <m/>
    <x v="15"/>
    <x v="3"/>
    <s v="Brazil"/>
    <x v="92"/>
    <n v="0"/>
  </r>
  <r>
    <s v="INCREMENTAL"/>
    <s v="Media"/>
    <m/>
    <m/>
    <m/>
    <m/>
    <x v="16"/>
    <x v="0"/>
    <s v="Brazil"/>
    <x v="92"/>
    <n v="26.134878378720799"/>
  </r>
  <r>
    <s v="INCREMENTAL"/>
    <s v="Media"/>
    <m/>
    <m/>
    <m/>
    <m/>
    <x v="16"/>
    <x v="1"/>
    <s v="Brazil"/>
    <x v="92"/>
    <n v="20.505826799519099"/>
  </r>
  <r>
    <s v="INCREMENTAL"/>
    <s v="Media"/>
    <m/>
    <m/>
    <m/>
    <m/>
    <x v="16"/>
    <x v="2"/>
    <s v="Brazil"/>
    <x v="92"/>
    <n v="19.131460037482402"/>
  </r>
  <r>
    <s v="INCREMENTAL"/>
    <s v="Media"/>
    <m/>
    <m/>
    <m/>
    <m/>
    <x v="16"/>
    <x v="3"/>
    <s v="Brazil"/>
    <x v="92"/>
    <n v="17.7797372423959"/>
  </r>
  <r>
    <s v="INCREMENTAL"/>
    <s v="Media"/>
    <m/>
    <m/>
    <m/>
    <m/>
    <x v="17"/>
    <x v="0"/>
    <s v="Brazil"/>
    <x v="92"/>
    <n v="0"/>
  </r>
  <r>
    <s v="INCREMENTAL"/>
    <s v="Media"/>
    <m/>
    <m/>
    <m/>
    <m/>
    <x v="17"/>
    <x v="1"/>
    <s v="Brazil"/>
    <x v="92"/>
    <n v="0"/>
  </r>
  <r>
    <s v="INCREMENTAL"/>
    <s v="Media"/>
    <m/>
    <m/>
    <m/>
    <m/>
    <x v="17"/>
    <x v="2"/>
    <s v="Brazil"/>
    <x v="92"/>
    <n v="0"/>
  </r>
  <r>
    <s v="INCREMENTAL"/>
    <s v="Media"/>
    <m/>
    <m/>
    <m/>
    <m/>
    <x v="17"/>
    <x v="3"/>
    <s v="Brazil"/>
    <x v="92"/>
    <n v="0"/>
  </r>
  <r>
    <s v="INCREMENTAL"/>
    <s v="Media"/>
    <m/>
    <m/>
    <m/>
    <m/>
    <x v="18"/>
    <x v="0"/>
    <s v="Brazil"/>
    <x v="92"/>
    <n v="1934.52662721822"/>
  </r>
  <r>
    <s v="INCREMENTAL"/>
    <s v="Media"/>
    <m/>
    <m/>
    <m/>
    <m/>
    <x v="18"/>
    <x v="1"/>
    <s v="Brazil"/>
    <x v="92"/>
    <n v="900.79472965098705"/>
  </r>
  <r>
    <s v="INCREMENTAL"/>
    <s v="Media"/>
    <m/>
    <m/>
    <m/>
    <m/>
    <x v="18"/>
    <x v="2"/>
    <s v="Brazil"/>
    <x v="92"/>
    <n v="688.30138645617501"/>
  </r>
  <r>
    <s v="INCREMENTAL"/>
    <s v="Media"/>
    <m/>
    <m/>
    <m/>
    <m/>
    <x v="18"/>
    <x v="3"/>
    <s v="Brazil"/>
    <x v="92"/>
    <n v="1050.1550324268901"/>
  </r>
  <r>
    <s v="INCREMENTAL"/>
    <s v="Media"/>
    <m/>
    <m/>
    <m/>
    <m/>
    <x v="19"/>
    <x v="0"/>
    <s v="Brazil"/>
    <x v="92"/>
    <n v="0"/>
  </r>
  <r>
    <s v="INCREMENTAL"/>
    <s v="Media"/>
    <m/>
    <m/>
    <m/>
    <m/>
    <x v="19"/>
    <x v="1"/>
    <s v="Brazil"/>
    <x v="92"/>
    <n v="0"/>
  </r>
  <r>
    <s v="INCREMENTAL"/>
    <s v="Media"/>
    <m/>
    <m/>
    <m/>
    <m/>
    <x v="19"/>
    <x v="2"/>
    <s v="Brazil"/>
    <x v="92"/>
    <n v="0"/>
  </r>
  <r>
    <s v="INCREMENTAL"/>
    <s v="Media"/>
    <m/>
    <m/>
    <m/>
    <m/>
    <x v="19"/>
    <x v="3"/>
    <s v="Brazil"/>
    <x v="92"/>
    <n v="0"/>
  </r>
  <r>
    <s v="INCREMENTAL"/>
    <s v="Media"/>
    <m/>
    <m/>
    <m/>
    <m/>
    <x v="20"/>
    <x v="0"/>
    <s v="Brazil"/>
    <x v="92"/>
    <n v="157.26991133673999"/>
  </r>
  <r>
    <s v="INCREMENTAL"/>
    <s v="Media"/>
    <m/>
    <m/>
    <m/>
    <m/>
    <x v="20"/>
    <x v="1"/>
    <s v="Brazil"/>
    <x v="92"/>
    <n v="179.39885478196601"/>
  </r>
  <r>
    <s v="INCREMENTAL"/>
    <s v="Media"/>
    <m/>
    <m/>
    <m/>
    <m/>
    <x v="20"/>
    <x v="2"/>
    <s v="Brazil"/>
    <x v="92"/>
    <n v="168.06453724401601"/>
  </r>
  <r>
    <s v="INCREMENTAL"/>
    <s v="Media"/>
    <m/>
    <m/>
    <m/>
    <m/>
    <x v="20"/>
    <x v="3"/>
    <s v="Brazil"/>
    <x v="92"/>
    <n v="165.54053610382101"/>
  </r>
  <r>
    <s v="INCREMENTAL"/>
    <s v="Media"/>
    <m/>
    <m/>
    <m/>
    <m/>
    <x v="21"/>
    <x v="0"/>
    <s v="Brazil"/>
    <x v="92"/>
    <n v="0"/>
  </r>
  <r>
    <s v="INCREMENTAL"/>
    <s v="Media"/>
    <m/>
    <m/>
    <m/>
    <m/>
    <x v="21"/>
    <x v="1"/>
    <s v="Brazil"/>
    <x v="92"/>
    <n v="0"/>
  </r>
  <r>
    <s v="INCREMENTAL"/>
    <s v="Media"/>
    <m/>
    <m/>
    <m/>
    <m/>
    <x v="21"/>
    <x v="2"/>
    <s v="Brazil"/>
    <x v="92"/>
    <n v="0"/>
  </r>
  <r>
    <s v="INCREMENTAL"/>
    <s v="Media"/>
    <m/>
    <m/>
    <m/>
    <m/>
    <x v="21"/>
    <x v="3"/>
    <s v="Brazil"/>
    <x v="92"/>
    <n v="0"/>
  </r>
  <r>
    <s v="INCREMENTAL"/>
    <s v="Media"/>
    <m/>
    <m/>
    <m/>
    <m/>
    <x v="22"/>
    <x v="0"/>
    <s v="Brazil"/>
    <x v="92"/>
    <n v="1328.49400302156"/>
  </r>
  <r>
    <s v="INCREMENTAL"/>
    <s v="Media"/>
    <m/>
    <m/>
    <m/>
    <m/>
    <x v="22"/>
    <x v="1"/>
    <s v="Brazil"/>
    <x v="92"/>
    <n v="503.80236258097699"/>
  </r>
  <r>
    <s v="INCREMENTAL"/>
    <s v="Media"/>
    <m/>
    <m/>
    <m/>
    <m/>
    <x v="22"/>
    <x v="2"/>
    <s v="Brazil"/>
    <x v="92"/>
    <n v="478.39840259183097"/>
  </r>
  <r>
    <s v="INCREMENTAL"/>
    <s v="Media"/>
    <m/>
    <m/>
    <m/>
    <m/>
    <x v="22"/>
    <x v="3"/>
    <s v="Brazil"/>
    <x v="92"/>
    <n v="720.12493361516204"/>
  </r>
  <r>
    <s v="INCREMENTAL"/>
    <s v="Media"/>
    <m/>
    <m/>
    <m/>
    <m/>
    <x v="23"/>
    <x v="0"/>
    <s v="Brazil"/>
    <x v="92"/>
    <n v="0"/>
  </r>
  <r>
    <s v="INCREMENTAL"/>
    <s v="Media"/>
    <m/>
    <m/>
    <m/>
    <m/>
    <x v="23"/>
    <x v="1"/>
    <s v="Brazil"/>
    <x v="92"/>
    <n v="0.104492747972232"/>
  </r>
  <r>
    <s v="INCREMENTAL"/>
    <s v="Media"/>
    <m/>
    <m/>
    <m/>
    <m/>
    <x v="23"/>
    <x v="2"/>
    <s v="Brazil"/>
    <x v="92"/>
    <n v="0"/>
  </r>
  <r>
    <s v="INCREMENTAL"/>
    <s v="Media"/>
    <m/>
    <m/>
    <m/>
    <m/>
    <x v="23"/>
    <x v="3"/>
    <s v="Brazil"/>
    <x v="92"/>
    <n v="0"/>
  </r>
  <r>
    <s v="INCREMENTAL"/>
    <s v="Media"/>
    <m/>
    <m/>
    <m/>
    <m/>
    <x v="24"/>
    <x v="0"/>
    <s v="Brazil"/>
    <x v="92"/>
    <n v="0"/>
  </r>
  <r>
    <s v="INCREMENTAL"/>
    <s v="Media"/>
    <m/>
    <m/>
    <m/>
    <m/>
    <x v="24"/>
    <x v="1"/>
    <s v="Brazil"/>
    <x v="92"/>
    <n v="4.5655411652819797"/>
  </r>
  <r>
    <s v="INCREMENTAL"/>
    <s v="Media"/>
    <m/>
    <m/>
    <m/>
    <m/>
    <x v="24"/>
    <x v="2"/>
    <s v="Brazil"/>
    <x v="92"/>
    <n v="0"/>
  </r>
  <r>
    <s v="INCREMENTAL"/>
    <s v="Media"/>
    <m/>
    <m/>
    <m/>
    <m/>
    <x v="24"/>
    <x v="3"/>
    <s v="Brazil"/>
    <x v="92"/>
    <n v="0"/>
  </r>
  <r>
    <s v="BASE"/>
    <s v="BaseLine"/>
    <m/>
    <m/>
    <m/>
    <m/>
    <x v="25"/>
    <x v="0"/>
    <s v="Brazil"/>
    <x v="92"/>
    <n v="0"/>
  </r>
  <r>
    <s v="BASE"/>
    <s v="BaseLine"/>
    <m/>
    <m/>
    <m/>
    <m/>
    <x v="25"/>
    <x v="1"/>
    <s v="Brazil"/>
    <x v="92"/>
    <n v="0"/>
  </r>
  <r>
    <s v="BASE"/>
    <s v="BaseLine"/>
    <m/>
    <m/>
    <m/>
    <m/>
    <x v="25"/>
    <x v="2"/>
    <s v="Brazil"/>
    <x v="92"/>
    <n v="0"/>
  </r>
  <r>
    <s v="BASE"/>
    <s v="BaseLine"/>
    <m/>
    <m/>
    <m/>
    <m/>
    <x v="25"/>
    <x v="3"/>
    <s v="Brazil"/>
    <x v="92"/>
    <n v="0"/>
  </r>
  <r>
    <s v="BASE"/>
    <s v="BaseLine"/>
    <m/>
    <m/>
    <m/>
    <m/>
    <x v="26"/>
    <x v="0"/>
    <s v="Brazil"/>
    <x v="92"/>
    <n v="0"/>
  </r>
  <r>
    <s v="BASE"/>
    <s v="BaseLine"/>
    <m/>
    <m/>
    <m/>
    <m/>
    <x v="26"/>
    <x v="1"/>
    <s v="Brazil"/>
    <x v="92"/>
    <n v="2756.52280103982"/>
  </r>
  <r>
    <s v="BASE"/>
    <s v="BaseLine"/>
    <m/>
    <m/>
    <m/>
    <m/>
    <x v="26"/>
    <x v="2"/>
    <s v="Brazil"/>
    <x v="92"/>
    <n v="0"/>
  </r>
  <r>
    <s v="BASE"/>
    <s v="BaseLine"/>
    <m/>
    <m/>
    <m/>
    <m/>
    <x v="26"/>
    <x v="3"/>
    <s v="Brazil"/>
    <x v="92"/>
    <n v="0"/>
  </r>
  <r>
    <s v="INCREMENTAL"/>
    <s v="Media"/>
    <m/>
    <m/>
    <m/>
    <m/>
    <x v="27"/>
    <x v="0"/>
    <s v="Brazil"/>
    <x v="92"/>
    <n v="0"/>
  </r>
  <r>
    <s v="INCREMENTAL"/>
    <s v="Media"/>
    <m/>
    <m/>
    <m/>
    <m/>
    <x v="27"/>
    <x v="1"/>
    <s v="Brazil"/>
    <x v="92"/>
    <n v="131.957142657308"/>
  </r>
  <r>
    <s v="INCREMENTAL"/>
    <s v="Media"/>
    <m/>
    <m/>
    <m/>
    <m/>
    <x v="27"/>
    <x v="2"/>
    <s v="Brazil"/>
    <x v="92"/>
    <n v="0"/>
  </r>
  <r>
    <s v="INCREMENTAL"/>
    <s v="Media"/>
    <m/>
    <m/>
    <m/>
    <m/>
    <x v="27"/>
    <x v="3"/>
    <s v="Brazil"/>
    <x v="92"/>
    <n v="0"/>
  </r>
  <r>
    <s v="INCREMENTAL"/>
    <s v="Media"/>
    <m/>
    <m/>
    <m/>
    <m/>
    <x v="28"/>
    <x v="0"/>
    <s v="Brazil"/>
    <x v="92"/>
    <n v="0"/>
  </r>
  <r>
    <s v="INCREMENTAL"/>
    <s v="Media"/>
    <m/>
    <m/>
    <m/>
    <m/>
    <x v="28"/>
    <x v="1"/>
    <s v="Brazil"/>
    <x v="92"/>
    <n v="26.120079624549"/>
  </r>
  <r>
    <s v="INCREMENTAL"/>
    <s v="Media"/>
    <m/>
    <m/>
    <m/>
    <m/>
    <x v="28"/>
    <x v="2"/>
    <s v="Brazil"/>
    <x v="92"/>
    <n v="0"/>
  </r>
  <r>
    <s v="INCREMENTAL"/>
    <s v="Media"/>
    <m/>
    <m/>
    <m/>
    <m/>
    <x v="28"/>
    <x v="3"/>
    <s v="Brazil"/>
    <x v="92"/>
    <n v="0"/>
  </r>
  <r>
    <s v="BASE"/>
    <s v="BaseLine"/>
    <m/>
    <m/>
    <m/>
    <m/>
    <x v="29"/>
    <x v="0"/>
    <s v="Brazil"/>
    <x v="92"/>
    <n v="0"/>
  </r>
  <r>
    <s v="BASE"/>
    <s v="BaseLine"/>
    <m/>
    <m/>
    <m/>
    <m/>
    <x v="29"/>
    <x v="1"/>
    <s v="Brazil"/>
    <x v="92"/>
    <n v="1415.4960473788001"/>
  </r>
  <r>
    <s v="BASE"/>
    <s v="BaseLine"/>
    <m/>
    <m/>
    <m/>
    <m/>
    <x v="29"/>
    <x v="2"/>
    <s v="Brazil"/>
    <x v="92"/>
    <n v="0"/>
  </r>
  <r>
    <s v="BASE"/>
    <s v="BaseLine"/>
    <m/>
    <m/>
    <m/>
    <m/>
    <x v="29"/>
    <x v="3"/>
    <s v="Brazil"/>
    <x v="92"/>
    <n v="0"/>
  </r>
  <r>
    <s v="BASE"/>
    <s v="BaseLine"/>
    <m/>
    <m/>
    <m/>
    <m/>
    <x v="30"/>
    <x v="0"/>
    <s v="Brazil"/>
    <x v="92"/>
    <n v="0"/>
  </r>
  <r>
    <s v="BASE"/>
    <s v="BaseLine"/>
    <m/>
    <m/>
    <m/>
    <m/>
    <x v="30"/>
    <x v="1"/>
    <s v="Brazil"/>
    <x v="92"/>
    <n v="923.46110217621106"/>
  </r>
  <r>
    <s v="BASE"/>
    <s v="BaseLine"/>
    <m/>
    <m/>
    <m/>
    <m/>
    <x v="30"/>
    <x v="2"/>
    <s v="Brazil"/>
    <x v="92"/>
    <n v="0"/>
  </r>
  <r>
    <s v="BASE"/>
    <s v="BaseLine"/>
    <m/>
    <m/>
    <m/>
    <m/>
    <x v="30"/>
    <x v="3"/>
    <s v="Brazil"/>
    <x v="92"/>
    <n v="0"/>
  </r>
  <r>
    <s v="INCREMENTAL"/>
    <s v="Media"/>
    <m/>
    <m/>
    <m/>
    <m/>
    <x v="31"/>
    <x v="0"/>
    <s v="Brazil"/>
    <x v="92"/>
    <n v="0"/>
  </r>
  <r>
    <s v="INCREMENTAL"/>
    <s v="Media"/>
    <m/>
    <m/>
    <m/>
    <m/>
    <x v="31"/>
    <x v="1"/>
    <s v="Brazil"/>
    <x v="92"/>
    <n v="29.425968415134999"/>
  </r>
  <r>
    <s v="INCREMENTAL"/>
    <s v="Media"/>
    <m/>
    <m/>
    <m/>
    <m/>
    <x v="31"/>
    <x v="2"/>
    <s v="Brazil"/>
    <x v="92"/>
    <n v="0"/>
  </r>
  <r>
    <s v="INCREMENTAL"/>
    <s v="Media"/>
    <m/>
    <m/>
    <m/>
    <m/>
    <x v="31"/>
    <x v="3"/>
    <s v="Brazil"/>
    <x v="92"/>
    <n v="0"/>
  </r>
  <r>
    <m/>
    <m/>
    <m/>
    <m/>
    <m/>
    <m/>
    <x v="32"/>
    <x v="0"/>
    <s v="Brazil"/>
    <x v="92"/>
    <n v="1288.8368238743701"/>
  </r>
  <r>
    <m/>
    <m/>
    <m/>
    <m/>
    <m/>
    <m/>
    <x v="32"/>
    <x v="1"/>
    <s v="Brazil"/>
    <x v="92"/>
    <n v="943.82215052234096"/>
  </r>
  <r>
    <m/>
    <m/>
    <m/>
    <m/>
    <m/>
    <m/>
    <x v="32"/>
    <x v="2"/>
    <s v="Brazil"/>
    <x v="92"/>
    <n v="1761.1350863528301"/>
  </r>
  <r>
    <m/>
    <m/>
    <m/>
    <m/>
    <m/>
    <m/>
    <x v="32"/>
    <x v="3"/>
    <s v="Brazil"/>
    <x v="92"/>
    <n v="932.29799996955103"/>
  </r>
  <r>
    <s v="BASE"/>
    <s v="BaseLine"/>
    <m/>
    <m/>
    <m/>
    <m/>
    <x v="33"/>
    <x v="0"/>
    <s v="Brazil"/>
    <x v="92"/>
    <n v="-103.414316083681"/>
  </r>
  <r>
    <s v="BASE"/>
    <s v="BaseLine"/>
    <m/>
    <m/>
    <m/>
    <m/>
    <x v="33"/>
    <x v="1"/>
    <s v="Brazil"/>
    <x v="92"/>
    <n v="-281.50703911597498"/>
  </r>
  <r>
    <s v="BASE"/>
    <s v="BaseLine"/>
    <m/>
    <m/>
    <m/>
    <m/>
    <x v="33"/>
    <x v="2"/>
    <s v="Brazil"/>
    <x v="92"/>
    <n v="-140.54005890092401"/>
  </r>
  <r>
    <s v="BASE"/>
    <s v="BaseLine"/>
    <m/>
    <m/>
    <m/>
    <m/>
    <x v="33"/>
    <x v="3"/>
    <s v="Brazil"/>
    <x v="92"/>
    <n v="-87.779635242462206"/>
  </r>
  <r>
    <s v="BASE"/>
    <s v="BaseLine"/>
    <m/>
    <m/>
    <m/>
    <m/>
    <x v="34"/>
    <x v="0"/>
    <s v="Brazil"/>
    <x v="92"/>
    <n v="0"/>
  </r>
  <r>
    <s v="BASE"/>
    <s v="BaseLine"/>
    <m/>
    <m/>
    <m/>
    <m/>
    <x v="34"/>
    <x v="1"/>
    <s v="Brazil"/>
    <x v="92"/>
    <n v="0"/>
  </r>
  <r>
    <s v="BASE"/>
    <s v="BaseLine"/>
    <m/>
    <m/>
    <m/>
    <m/>
    <x v="34"/>
    <x v="2"/>
    <s v="Brazil"/>
    <x v="92"/>
    <n v="0"/>
  </r>
  <r>
    <s v="BASE"/>
    <s v="BaseLine"/>
    <m/>
    <m/>
    <m/>
    <m/>
    <x v="34"/>
    <x v="3"/>
    <s v="Brazil"/>
    <x v="92"/>
    <n v="0"/>
  </r>
  <r>
    <s v="BASE"/>
    <s v="BaseLine"/>
    <s v="NY"/>
    <m/>
    <m/>
    <m/>
    <x v="35"/>
    <x v="0"/>
    <s v="Brazil"/>
    <x v="92"/>
    <n v="0"/>
  </r>
  <r>
    <s v="BASE"/>
    <s v="BaseLine"/>
    <s v="NY"/>
    <m/>
    <m/>
    <m/>
    <x v="35"/>
    <x v="1"/>
    <s v="Brazil"/>
    <x v="92"/>
    <n v="0"/>
  </r>
  <r>
    <s v="BASE"/>
    <s v="BaseLine"/>
    <s v="NY"/>
    <m/>
    <m/>
    <m/>
    <x v="35"/>
    <x v="2"/>
    <s v="Brazil"/>
    <x v="92"/>
    <n v="0"/>
  </r>
  <r>
    <s v="BASE"/>
    <s v="BaseLine"/>
    <s v="NY"/>
    <m/>
    <m/>
    <m/>
    <x v="35"/>
    <x v="3"/>
    <s v="Brazil"/>
    <x v="92"/>
    <n v="0"/>
  </r>
  <r>
    <s v="BASE"/>
    <s v="BaseLine"/>
    <s v="PL_Dummy"/>
    <m/>
    <m/>
    <m/>
    <x v="36"/>
    <x v="0"/>
    <s v="Brazil"/>
    <x v="92"/>
    <n v="0"/>
  </r>
  <r>
    <s v="BASE"/>
    <s v="BaseLine"/>
    <s v="PL_Dummy"/>
    <m/>
    <m/>
    <m/>
    <x v="36"/>
    <x v="1"/>
    <s v="Brazil"/>
    <x v="92"/>
    <n v="0"/>
  </r>
  <r>
    <s v="BASE"/>
    <s v="BaseLine"/>
    <s v="PL_Dummy"/>
    <m/>
    <m/>
    <m/>
    <x v="36"/>
    <x v="2"/>
    <s v="Brazil"/>
    <x v="92"/>
    <n v="0"/>
  </r>
  <r>
    <s v="BASE"/>
    <s v="BaseLine"/>
    <s v="PL_Dummy"/>
    <m/>
    <m/>
    <m/>
    <x v="36"/>
    <x v="3"/>
    <s v="Brazil"/>
    <x v="92"/>
    <n v="0"/>
  </r>
  <r>
    <s v="BASE"/>
    <s v="BaseLine"/>
    <s v="PL_Dummy"/>
    <m/>
    <m/>
    <m/>
    <x v="37"/>
    <x v="0"/>
    <s v="Brazil"/>
    <x v="92"/>
    <n v="0"/>
  </r>
  <r>
    <s v="BASE"/>
    <s v="BaseLine"/>
    <s v="PL_Dummy"/>
    <m/>
    <m/>
    <m/>
    <x v="37"/>
    <x v="1"/>
    <s v="Brazil"/>
    <x v="92"/>
    <n v="0"/>
  </r>
  <r>
    <s v="BASE"/>
    <s v="BaseLine"/>
    <s v="PL_Dummy"/>
    <m/>
    <m/>
    <m/>
    <x v="37"/>
    <x v="2"/>
    <s v="Brazil"/>
    <x v="92"/>
    <n v="0"/>
  </r>
  <r>
    <s v="BASE"/>
    <s v="BaseLine"/>
    <s v="PL_Dummy"/>
    <m/>
    <m/>
    <m/>
    <x v="37"/>
    <x v="3"/>
    <s v="Brazil"/>
    <x v="92"/>
    <n v="0"/>
  </r>
  <r>
    <s v="BASE"/>
    <s v="BaseLine"/>
    <m/>
    <m/>
    <m/>
    <m/>
    <x v="38"/>
    <x v="0"/>
    <s v="Brazil"/>
    <x v="92"/>
    <n v="0"/>
  </r>
  <r>
    <s v="BASE"/>
    <s v="BaseLine"/>
    <m/>
    <m/>
    <m/>
    <m/>
    <x v="38"/>
    <x v="1"/>
    <s v="Brazil"/>
    <x v="92"/>
    <n v="0"/>
  </r>
  <r>
    <s v="BASE"/>
    <s v="BaseLine"/>
    <m/>
    <m/>
    <m/>
    <m/>
    <x v="38"/>
    <x v="2"/>
    <s v="Brazil"/>
    <x v="92"/>
    <n v="0"/>
  </r>
  <r>
    <s v="BASE"/>
    <s v="BaseLine"/>
    <m/>
    <m/>
    <m/>
    <m/>
    <x v="38"/>
    <x v="3"/>
    <s v="Brazil"/>
    <x v="92"/>
    <n v="0"/>
  </r>
  <r>
    <s v="BASE"/>
    <s v="BaseLine"/>
    <m/>
    <m/>
    <m/>
    <m/>
    <x v="39"/>
    <x v="0"/>
    <s v="Brazil"/>
    <x v="92"/>
    <n v="0"/>
  </r>
  <r>
    <s v="BASE"/>
    <s v="BaseLine"/>
    <m/>
    <m/>
    <m/>
    <m/>
    <x v="39"/>
    <x v="1"/>
    <s v="Brazil"/>
    <x v="92"/>
    <n v="0"/>
  </r>
  <r>
    <s v="BASE"/>
    <s v="BaseLine"/>
    <m/>
    <m/>
    <m/>
    <m/>
    <x v="39"/>
    <x v="2"/>
    <s v="Brazil"/>
    <x v="92"/>
    <n v="0"/>
  </r>
  <r>
    <s v="BASE"/>
    <s v="BaseLine"/>
    <m/>
    <m/>
    <m/>
    <m/>
    <x v="39"/>
    <x v="3"/>
    <s v="Brazil"/>
    <x v="92"/>
    <n v="0"/>
  </r>
  <r>
    <s v="BASE"/>
    <s v="BaseLine"/>
    <s v="PL_Dummy"/>
    <m/>
    <m/>
    <m/>
    <x v="40"/>
    <x v="0"/>
    <s v="Brazil"/>
    <x v="92"/>
    <n v="0"/>
  </r>
  <r>
    <s v="BASE"/>
    <s v="BaseLine"/>
    <s v="PL_Dummy"/>
    <m/>
    <m/>
    <m/>
    <x v="40"/>
    <x v="1"/>
    <s v="Brazil"/>
    <x v="92"/>
    <n v="0"/>
  </r>
  <r>
    <s v="BASE"/>
    <s v="BaseLine"/>
    <s v="PL_Dummy"/>
    <m/>
    <m/>
    <m/>
    <x v="40"/>
    <x v="2"/>
    <s v="Brazil"/>
    <x v="92"/>
    <n v="0"/>
  </r>
  <r>
    <s v="BASE"/>
    <s v="BaseLine"/>
    <s v="PL_Dummy"/>
    <m/>
    <m/>
    <m/>
    <x v="40"/>
    <x v="3"/>
    <s v="Brazil"/>
    <x v="92"/>
    <n v="0"/>
  </r>
  <r>
    <s v="BASE"/>
    <s v="BaseLine"/>
    <m/>
    <m/>
    <m/>
    <m/>
    <x v="41"/>
    <x v="0"/>
    <s v="Brazil"/>
    <x v="92"/>
    <n v="0"/>
  </r>
  <r>
    <s v="BASE"/>
    <s v="BaseLine"/>
    <m/>
    <m/>
    <m/>
    <m/>
    <x v="41"/>
    <x v="1"/>
    <s v="Brazil"/>
    <x v="92"/>
    <n v="0"/>
  </r>
  <r>
    <s v="BASE"/>
    <s v="BaseLine"/>
    <m/>
    <m/>
    <m/>
    <m/>
    <x v="41"/>
    <x v="2"/>
    <s v="Brazil"/>
    <x v="92"/>
    <n v="3385.1348124821002"/>
  </r>
  <r>
    <s v="BASE"/>
    <s v="BaseLine"/>
    <m/>
    <m/>
    <m/>
    <m/>
    <x v="41"/>
    <x v="3"/>
    <s v="Brazil"/>
    <x v="92"/>
    <n v="0"/>
  </r>
  <r>
    <s v="BASE"/>
    <s v="BaseLine"/>
    <m/>
    <m/>
    <m/>
    <m/>
    <x v="42"/>
    <x v="0"/>
    <s v="Brazil"/>
    <x v="92"/>
    <n v="0"/>
  </r>
  <r>
    <s v="BASE"/>
    <s v="BaseLine"/>
    <m/>
    <m/>
    <m/>
    <m/>
    <x v="42"/>
    <x v="1"/>
    <s v="Brazil"/>
    <x v="92"/>
    <n v="0"/>
  </r>
  <r>
    <s v="BASE"/>
    <s v="BaseLine"/>
    <m/>
    <m/>
    <m/>
    <m/>
    <x v="42"/>
    <x v="2"/>
    <s v="Brazil"/>
    <x v="92"/>
    <n v="0"/>
  </r>
  <r>
    <s v="BASE"/>
    <s v="BaseLine"/>
    <m/>
    <m/>
    <m/>
    <m/>
    <x v="42"/>
    <x v="3"/>
    <s v="Brazil"/>
    <x v="92"/>
    <n v="0"/>
  </r>
  <r>
    <s v="BASE"/>
    <s v="BaseLine"/>
    <m/>
    <m/>
    <m/>
    <m/>
    <x v="43"/>
    <x v="0"/>
    <s v="Brazil"/>
    <x v="92"/>
    <n v="0"/>
  </r>
  <r>
    <s v="BASE"/>
    <s v="BaseLine"/>
    <m/>
    <m/>
    <m/>
    <m/>
    <x v="43"/>
    <x v="1"/>
    <s v="Brazil"/>
    <x v="92"/>
    <n v="0"/>
  </r>
  <r>
    <s v="BASE"/>
    <s v="BaseLine"/>
    <m/>
    <m/>
    <m/>
    <m/>
    <x v="43"/>
    <x v="2"/>
    <s v="Brazil"/>
    <x v="92"/>
    <n v="4499.9709215954399"/>
  </r>
  <r>
    <s v="BASE"/>
    <s v="BaseLine"/>
    <m/>
    <m/>
    <m/>
    <m/>
    <x v="43"/>
    <x v="3"/>
    <s v="Brazil"/>
    <x v="92"/>
    <n v="0"/>
  </r>
  <r>
    <s v="INCREMENTAL"/>
    <s v="Media"/>
    <m/>
    <m/>
    <m/>
    <m/>
    <x v="44"/>
    <x v="0"/>
    <s v="Brazil"/>
    <x v="92"/>
    <n v="0"/>
  </r>
  <r>
    <s v="INCREMENTAL"/>
    <s v="Media"/>
    <m/>
    <m/>
    <m/>
    <m/>
    <x v="44"/>
    <x v="1"/>
    <s v="Brazil"/>
    <x v="92"/>
    <n v="0"/>
  </r>
  <r>
    <s v="INCREMENTAL"/>
    <s v="Media"/>
    <m/>
    <m/>
    <m/>
    <m/>
    <x v="44"/>
    <x v="2"/>
    <s v="Brazil"/>
    <x v="92"/>
    <n v="242.87274039567899"/>
  </r>
  <r>
    <s v="INCREMENTAL"/>
    <s v="Media"/>
    <m/>
    <m/>
    <m/>
    <m/>
    <x v="44"/>
    <x v="3"/>
    <s v="Brazil"/>
    <x v="92"/>
    <n v="0"/>
  </r>
  <r>
    <s v="INCREMENTAL"/>
    <s v="Media"/>
    <m/>
    <m/>
    <m/>
    <m/>
    <x v="45"/>
    <x v="0"/>
    <s v="Brazil"/>
    <x v="92"/>
    <n v="0"/>
  </r>
  <r>
    <s v="INCREMENTAL"/>
    <s v="Media"/>
    <m/>
    <m/>
    <m/>
    <m/>
    <x v="45"/>
    <x v="1"/>
    <s v="Brazil"/>
    <x v="92"/>
    <n v="0"/>
  </r>
  <r>
    <s v="INCREMENTAL"/>
    <s v="Media"/>
    <m/>
    <m/>
    <m/>
    <m/>
    <x v="45"/>
    <x v="2"/>
    <s v="Brazil"/>
    <x v="92"/>
    <n v="22.4325263366377"/>
  </r>
  <r>
    <s v="INCREMENTAL"/>
    <s v="Media"/>
    <m/>
    <m/>
    <m/>
    <m/>
    <x v="45"/>
    <x v="3"/>
    <s v="Brazil"/>
    <x v="92"/>
    <n v="0"/>
  </r>
  <r>
    <s v="BASE"/>
    <s v="BaseLine"/>
    <m/>
    <m/>
    <m/>
    <m/>
    <x v="46"/>
    <x v="0"/>
    <s v="Brazil"/>
    <x v="92"/>
    <n v="0"/>
  </r>
  <r>
    <s v="BASE"/>
    <s v="BaseLine"/>
    <m/>
    <m/>
    <m/>
    <m/>
    <x v="46"/>
    <x v="1"/>
    <s v="Brazil"/>
    <x v="92"/>
    <n v="0"/>
  </r>
  <r>
    <s v="BASE"/>
    <s v="BaseLine"/>
    <m/>
    <m/>
    <m/>
    <m/>
    <x v="46"/>
    <x v="2"/>
    <s v="Brazil"/>
    <x v="92"/>
    <n v="0"/>
  </r>
  <r>
    <s v="BASE"/>
    <s v="BaseLine"/>
    <m/>
    <m/>
    <m/>
    <m/>
    <x v="46"/>
    <x v="3"/>
    <s v="Brazil"/>
    <x v="92"/>
    <n v="0"/>
  </r>
  <r>
    <s v="INCREMENTAL"/>
    <s v="Media"/>
    <m/>
    <m/>
    <m/>
    <m/>
    <x v="47"/>
    <x v="0"/>
    <s v="Brazil"/>
    <x v="92"/>
    <n v="0"/>
  </r>
  <r>
    <s v="INCREMENTAL"/>
    <s v="Media"/>
    <m/>
    <m/>
    <m/>
    <m/>
    <x v="47"/>
    <x v="1"/>
    <s v="Brazil"/>
    <x v="92"/>
    <n v="0"/>
  </r>
  <r>
    <s v="INCREMENTAL"/>
    <s v="Media"/>
    <m/>
    <m/>
    <m/>
    <m/>
    <x v="47"/>
    <x v="2"/>
    <s v="Brazil"/>
    <x v="92"/>
    <n v="0"/>
  </r>
  <r>
    <s v="INCREMENTAL"/>
    <s v="Media"/>
    <m/>
    <m/>
    <m/>
    <m/>
    <x v="47"/>
    <x v="3"/>
    <s v="Brazil"/>
    <x v="92"/>
    <n v="6.0124927895044298"/>
  </r>
  <r>
    <s v="INCREMENTAL"/>
    <s v="Media"/>
    <m/>
    <m/>
    <m/>
    <m/>
    <x v="48"/>
    <x v="0"/>
    <s v="Brazil"/>
    <x v="92"/>
    <n v="0"/>
  </r>
  <r>
    <s v="INCREMENTAL"/>
    <s v="Media"/>
    <m/>
    <m/>
    <m/>
    <m/>
    <x v="48"/>
    <x v="1"/>
    <s v="Brazil"/>
    <x v="92"/>
    <n v="0"/>
  </r>
  <r>
    <s v="INCREMENTAL"/>
    <s v="Media"/>
    <m/>
    <m/>
    <m/>
    <m/>
    <x v="48"/>
    <x v="2"/>
    <s v="Brazil"/>
    <x v="92"/>
    <n v="0"/>
  </r>
  <r>
    <s v="INCREMENTAL"/>
    <s v="Media"/>
    <m/>
    <m/>
    <m/>
    <m/>
    <x v="48"/>
    <x v="3"/>
    <s v="Brazil"/>
    <x v="92"/>
    <n v="0.39704991737711898"/>
  </r>
  <r>
    <s v="INCREMENTAL"/>
    <s v="Media"/>
    <m/>
    <m/>
    <m/>
    <m/>
    <x v="49"/>
    <x v="0"/>
    <s v="Brazil"/>
    <x v="92"/>
    <n v="0"/>
  </r>
  <r>
    <s v="INCREMENTAL"/>
    <s v="Media"/>
    <m/>
    <m/>
    <m/>
    <m/>
    <x v="49"/>
    <x v="1"/>
    <s v="Brazil"/>
    <x v="92"/>
    <n v="0"/>
  </r>
  <r>
    <s v="INCREMENTAL"/>
    <s v="Media"/>
    <m/>
    <m/>
    <m/>
    <m/>
    <x v="49"/>
    <x v="2"/>
    <s v="Brazil"/>
    <x v="92"/>
    <n v="0"/>
  </r>
  <r>
    <s v="INCREMENTAL"/>
    <s v="Media"/>
    <m/>
    <m/>
    <m/>
    <m/>
    <x v="49"/>
    <x v="3"/>
    <s v="Brazil"/>
    <x v="92"/>
    <n v="38.386124714281401"/>
  </r>
  <r>
    <s v="BASE"/>
    <s v="BaseLine"/>
    <m/>
    <m/>
    <m/>
    <m/>
    <x v="50"/>
    <x v="0"/>
    <s v="Brazil"/>
    <x v="92"/>
    <n v="0"/>
  </r>
  <r>
    <s v="BASE"/>
    <s v="BaseLine"/>
    <m/>
    <m/>
    <m/>
    <m/>
    <x v="50"/>
    <x v="1"/>
    <s v="Brazil"/>
    <x v="92"/>
    <n v="0"/>
  </r>
  <r>
    <s v="BASE"/>
    <s v="BaseLine"/>
    <m/>
    <m/>
    <m/>
    <m/>
    <x v="50"/>
    <x v="2"/>
    <s v="Brazil"/>
    <x v="92"/>
    <n v="0"/>
  </r>
  <r>
    <s v="BASE"/>
    <s v="BaseLine"/>
    <m/>
    <m/>
    <m/>
    <m/>
    <x v="50"/>
    <x v="3"/>
    <s v="Brazil"/>
    <x v="92"/>
    <n v="606.61345725917704"/>
  </r>
  <r>
    <s v="BASE"/>
    <s v="BaseLine"/>
    <m/>
    <m/>
    <m/>
    <m/>
    <x v="51"/>
    <x v="0"/>
    <s v="Brazil"/>
    <x v="92"/>
    <n v="0"/>
  </r>
  <r>
    <s v="BASE"/>
    <s v="BaseLine"/>
    <m/>
    <m/>
    <m/>
    <m/>
    <x v="51"/>
    <x v="1"/>
    <s v="Brazil"/>
    <x v="92"/>
    <n v="0"/>
  </r>
  <r>
    <s v="BASE"/>
    <s v="BaseLine"/>
    <m/>
    <m/>
    <m/>
    <m/>
    <x v="51"/>
    <x v="2"/>
    <s v="Brazil"/>
    <x v="92"/>
    <n v="0"/>
  </r>
  <r>
    <s v="BASE"/>
    <s v="BaseLine"/>
    <m/>
    <m/>
    <m/>
    <m/>
    <x v="51"/>
    <x v="3"/>
    <s v="Brazil"/>
    <x v="92"/>
    <n v="10054.7189643604"/>
  </r>
  <r>
    <s v="INCREMENTAL"/>
    <s v="Media"/>
    <m/>
    <m/>
    <m/>
    <m/>
    <x v="52"/>
    <x v="0"/>
    <s v="Brazil"/>
    <x v="92"/>
    <n v="0"/>
  </r>
  <r>
    <s v="INCREMENTAL"/>
    <s v="Media"/>
    <m/>
    <m/>
    <m/>
    <m/>
    <x v="52"/>
    <x v="1"/>
    <s v="Brazil"/>
    <x v="92"/>
    <n v="0"/>
  </r>
  <r>
    <s v="INCREMENTAL"/>
    <s v="Media"/>
    <m/>
    <m/>
    <m/>
    <m/>
    <x v="52"/>
    <x v="2"/>
    <s v="Brazil"/>
    <x v="92"/>
    <n v="0"/>
  </r>
  <r>
    <s v="INCREMENTAL"/>
    <s v="Media"/>
    <m/>
    <m/>
    <m/>
    <m/>
    <x v="52"/>
    <x v="3"/>
    <s v="Brazil"/>
    <x v="92"/>
    <n v="20.6700261189009"/>
  </r>
  <r>
    <s v="BASE"/>
    <s v="BaseLine"/>
    <m/>
    <m/>
    <m/>
    <m/>
    <x v="53"/>
    <x v="0"/>
    <s v="Brazil"/>
    <x v="92"/>
    <n v="-334.05067988802"/>
  </r>
  <r>
    <s v="BASE"/>
    <s v="BaseLine"/>
    <m/>
    <m/>
    <m/>
    <m/>
    <x v="53"/>
    <x v="1"/>
    <s v="Brazil"/>
    <x v="92"/>
    <n v="-244.62711278498901"/>
  </r>
  <r>
    <s v="BASE"/>
    <s v="BaseLine"/>
    <m/>
    <m/>
    <m/>
    <m/>
    <x v="53"/>
    <x v="2"/>
    <s v="Brazil"/>
    <x v="92"/>
    <n v="-456.46459045319398"/>
  </r>
  <r>
    <s v="BASE"/>
    <s v="BaseLine"/>
    <m/>
    <m/>
    <m/>
    <m/>
    <x v="53"/>
    <x v="3"/>
    <s v="Brazil"/>
    <x v="92"/>
    <n v="-241.64019445989101"/>
  </r>
  <r>
    <s v="BASE"/>
    <s v="BaseLine"/>
    <m/>
    <m/>
    <m/>
    <m/>
    <x v="54"/>
    <x v="0"/>
    <s v="Brazil"/>
    <x v="92"/>
    <n v="-476.20062496945701"/>
  </r>
  <r>
    <s v="BASE"/>
    <s v="BaseLine"/>
    <m/>
    <m/>
    <m/>
    <m/>
    <x v="54"/>
    <x v="1"/>
    <s v="Brazil"/>
    <x v="92"/>
    <n v="-2376.9047162553602"/>
  </r>
  <r>
    <s v="BASE"/>
    <s v="BaseLine"/>
    <m/>
    <m/>
    <m/>
    <m/>
    <x v="54"/>
    <x v="2"/>
    <s v="Brazil"/>
    <x v="92"/>
    <n v="-2579.7232432349701"/>
  </r>
  <r>
    <s v="BASE"/>
    <s v="BaseLine"/>
    <m/>
    <m/>
    <m/>
    <m/>
    <x v="54"/>
    <x v="3"/>
    <s v="Brazil"/>
    <x v="92"/>
    <n v="-459.86255008845501"/>
  </r>
  <r>
    <s v="INCREMENTAL"/>
    <s v="Media"/>
    <m/>
    <m/>
    <m/>
    <m/>
    <x v="0"/>
    <x v="0"/>
    <s v="Brazil"/>
    <x v="93"/>
    <n v="11.341645671888701"/>
  </r>
  <r>
    <s v="INCREMENTAL"/>
    <s v="Media"/>
    <m/>
    <m/>
    <m/>
    <m/>
    <x v="0"/>
    <x v="1"/>
    <s v="Brazil"/>
    <x v="93"/>
    <n v="0"/>
  </r>
  <r>
    <s v="INCREMENTAL"/>
    <s v="Media"/>
    <m/>
    <m/>
    <m/>
    <m/>
    <x v="0"/>
    <x v="2"/>
    <s v="Brazil"/>
    <x v="93"/>
    <n v="0"/>
  </r>
  <r>
    <s v="INCREMENTAL"/>
    <s v="Media"/>
    <m/>
    <m/>
    <m/>
    <m/>
    <x v="0"/>
    <x v="3"/>
    <s v="Brazil"/>
    <x v="93"/>
    <n v="0"/>
  </r>
  <r>
    <s v="INCREMENTAL"/>
    <s v="Media"/>
    <m/>
    <m/>
    <m/>
    <m/>
    <x v="1"/>
    <x v="0"/>
    <s v="Brazil"/>
    <x v="93"/>
    <n v="0.57431140594997698"/>
  </r>
  <r>
    <s v="INCREMENTAL"/>
    <s v="Media"/>
    <m/>
    <m/>
    <m/>
    <m/>
    <x v="1"/>
    <x v="1"/>
    <s v="Brazil"/>
    <x v="93"/>
    <n v="0"/>
  </r>
  <r>
    <s v="INCREMENTAL"/>
    <s v="Media"/>
    <m/>
    <m/>
    <m/>
    <m/>
    <x v="1"/>
    <x v="2"/>
    <s v="Brazil"/>
    <x v="93"/>
    <n v="0"/>
  </r>
  <r>
    <s v="INCREMENTAL"/>
    <s v="Media"/>
    <m/>
    <m/>
    <m/>
    <m/>
    <x v="1"/>
    <x v="3"/>
    <s v="Brazil"/>
    <x v="93"/>
    <n v="0"/>
  </r>
  <r>
    <s v="INCREMENTAL"/>
    <s v="Media"/>
    <m/>
    <m/>
    <m/>
    <m/>
    <x v="2"/>
    <x v="0"/>
    <s v="Brazil"/>
    <x v="93"/>
    <n v="78.467609194630896"/>
  </r>
  <r>
    <s v="INCREMENTAL"/>
    <s v="Media"/>
    <m/>
    <m/>
    <m/>
    <m/>
    <x v="2"/>
    <x v="1"/>
    <s v="Brazil"/>
    <x v="93"/>
    <n v="0"/>
  </r>
  <r>
    <s v="INCREMENTAL"/>
    <s v="Media"/>
    <m/>
    <m/>
    <m/>
    <m/>
    <x v="2"/>
    <x v="2"/>
    <s v="Brazil"/>
    <x v="93"/>
    <n v="0"/>
  </r>
  <r>
    <s v="INCREMENTAL"/>
    <s v="Media"/>
    <m/>
    <m/>
    <m/>
    <m/>
    <x v="2"/>
    <x v="3"/>
    <s v="Brazil"/>
    <x v="93"/>
    <n v="0"/>
  </r>
  <r>
    <s v="BASE"/>
    <s v="BaseLine"/>
    <m/>
    <m/>
    <m/>
    <m/>
    <x v="3"/>
    <x v="0"/>
    <s v="Brazil"/>
    <x v="93"/>
    <n v="0"/>
  </r>
  <r>
    <s v="BASE"/>
    <s v="BaseLine"/>
    <m/>
    <m/>
    <m/>
    <m/>
    <x v="3"/>
    <x v="1"/>
    <s v="Brazil"/>
    <x v="93"/>
    <n v="0"/>
  </r>
  <r>
    <s v="BASE"/>
    <s v="BaseLine"/>
    <m/>
    <m/>
    <m/>
    <m/>
    <x v="3"/>
    <x v="2"/>
    <s v="Brazil"/>
    <x v="93"/>
    <n v="0"/>
  </r>
  <r>
    <s v="BASE"/>
    <s v="BaseLine"/>
    <m/>
    <m/>
    <m/>
    <m/>
    <x v="3"/>
    <x v="3"/>
    <s v="Brazil"/>
    <x v="93"/>
    <n v="0"/>
  </r>
  <r>
    <s v="BASE"/>
    <s v="BaseLine"/>
    <m/>
    <m/>
    <m/>
    <m/>
    <x v="4"/>
    <x v="0"/>
    <s v="Brazil"/>
    <x v="93"/>
    <n v="0"/>
  </r>
  <r>
    <s v="BASE"/>
    <s v="BaseLine"/>
    <m/>
    <m/>
    <m/>
    <m/>
    <x v="4"/>
    <x v="1"/>
    <s v="Brazil"/>
    <x v="93"/>
    <n v="0"/>
  </r>
  <r>
    <s v="BASE"/>
    <s v="BaseLine"/>
    <m/>
    <m/>
    <m/>
    <m/>
    <x v="4"/>
    <x v="2"/>
    <s v="Brazil"/>
    <x v="93"/>
    <n v="0"/>
  </r>
  <r>
    <s v="BASE"/>
    <s v="BaseLine"/>
    <m/>
    <m/>
    <m/>
    <m/>
    <x v="4"/>
    <x v="3"/>
    <s v="Brazil"/>
    <x v="93"/>
    <n v="0"/>
  </r>
  <r>
    <s v="BASE"/>
    <s v="BaseLine"/>
    <m/>
    <m/>
    <m/>
    <m/>
    <x v="5"/>
    <x v="0"/>
    <s v="Brazil"/>
    <x v="93"/>
    <n v="0"/>
  </r>
  <r>
    <s v="BASE"/>
    <s v="BaseLine"/>
    <m/>
    <m/>
    <m/>
    <m/>
    <x v="5"/>
    <x v="1"/>
    <s v="Brazil"/>
    <x v="93"/>
    <n v="0"/>
  </r>
  <r>
    <s v="BASE"/>
    <s v="BaseLine"/>
    <m/>
    <m/>
    <m/>
    <m/>
    <x v="5"/>
    <x v="2"/>
    <s v="Brazil"/>
    <x v="93"/>
    <n v="0"/>
  </r>
  <r>
    <s v="BASE"/>
    <s v="BaseLine"/>
    <m/>
    <m/>
    <m/>
    <m/>
    <x v="5"/>
    <x v="3"/>
    <s v="Brazil"/>
    <x v="93"/>
    <n v="0"/>
  </r>
  <r>
    <s v="BASE"/>
    <s v="BaseLine"/>
    <m/>
    <m/>
    <m/>
    <m/>
    <x v="6"/>
    <x v="0"/>
    <s v="Brazil"/>
    <x v="93"/>
    <n v="0"/>
  </r>
  <r>
    <s v="BASE"/>
    <s v="BaseLine"/>
    <m/>
    <m/>
    <m/>
    <m/>
    <x v="6"/>
    <x v="1"/>
    <s v="Brazil"/>
    <x v="93"/>
    <n v="0"/>
  </r>
  <r>
    <s v="BASE"/>
    <s v="BaseLine"/>
    <m/>
    <m/>
    <m/>
    <m/>
    <x v="6"/>
    <x v="2"/>
    <s v="Brazil"/>
    <x v="93"/>
    <n v="0"/>
  </r>
  <r>
    <s v="BASE"/>
    <s v="BaseLine"/>
    <m/>
    <m/>
    <m/>
    <m/>
    <x v="6"/>
    <x v="3"/>
    <s v="Brazil"/>
    <x v="93"/>
    <n v="0"/>
  </r>
  <r>
    <s v="BASE"/>
    <s v="BaseLine"/>
    <m/>
    <m/>
    <m/>
    <m/>
    <x v="7"/>
    <x v="0"/>
    <s v="Brazil"/>
    <x v="93"/>
    <n v="0"/>
  </r>
  <r>
    <s v="BASE"/>
    <s v="BaseLine"/>
    <m/>
    <m/>
    <m/>
    <m/>
    <x v="7"/>
    <x v="1"/>
    <s v="Brazil"/>
    <x v="93"/>
    <n v="0"/>
  </r>
  <r>
    <s v="BASE"/>
    <s v="BaseLine"/>
    <m/>
    <m/>
    <m/>
    <m/>
    <x v="7"/>
    <x v="2"/>
    <s v="Brazil"/>
    <x v="93"/>
    <n v="0"/>
  </r>
  <r>
    <s v="BASE"/>
    <s v="BaseLine"/>
    <m/>
    <m/>
    <m/>
    <m/>
    <x v="7"/>
    <x v="3"/>
    <s v="Brazil"/>
    <x v="93"/>
    <n v="0"/>
  </r>
  <r>
    <s v="BASE"/>
    <s v="BaseLine"/>
    <m/>
    <m/>
    <m/>
    <m/>
    <x v="8"/>
    <x v="0"/>
    <s v="Brazil"/>
    <x v="93"/>
    <n v="2026.4761372378"/>
  </r>
  <r>
    <s v="BASE"/>
    <s v="BaseLine"/>
    <m/>
    <m/>
    <m/>
    <m/>
    <x v="8"/>
    <x v="1"/>
    <s v="Brazil"/>
    <x v="93"/>
    <n v="0"/>
  </r>
  <r>
    <s v="BASE"/>
    <s v="BaseLine"/>
    <m/>
    <m/>
    <m/>
    <m/>
    <x v="8"/>
    <x v="2"/>
    <s v="Brazil"/>
    <x v="93"/>
    <n v="0"/>
  </r>
  <r>
    <s v="BASE"/>
    <s v="BaseLine"/>
    <m/>
    <m/>
    <m/>
    <m/>
    <x v="8"/>
    <x v="3"/>
    <s v="Brazil"/>
    <x v="93"/>
    <n v="0"/>
  </r>
  <r>
    <s v="INCREMENTAL"/>
    <s v="Media"/>
    <m/>
    <m/>
    <m/>
    <m/>
    <x v="9"/>
    <x v="0"/>
    <s v="Brazil"/>
    <x v="93"/>
    <n v="33.359734219829598"/>
  </r>
  <r>
    <s v="INCREMENTAL"/>
    <s v="Media"/>
    <m/>
    <m/>
    <m/>
    <m/>
    <x v="9"/>
    <x v="1"/>
    <s v="Brazil"/>
    <x v="93"/>
    <n v="0"/>
  </r>
  <r>
    <s v="INCREMENTAL"/>
    <s v="Media"/>
    <m/>
    <m/>
    <m/>
    <m/>
    <x v="9"/>
    <x v="2"/>
    <s v="Brazil"/>
    <x v="93"/>
    <n v="0"/>
  </r>
  <r>
    <s v="INCREMENTAL"/>
    <s v="Media"/>
    <m/>
    <m/>
    <m/>
    <m/>
    <x v="9"/>
    <x v="3"/>
    <s v="Brazil"/>
    <x v="93"/>
    <n v="0"/>
  </r>
  <r>
    <s v="BASE"/>
    <s v="Price"/>
    <m/>
    <m/>
    <m/>
    <m/>
    <x v="10"/>
    <x v="0"/>
    <s v="Brazil"/>
    <x v="93"/>
    <n v="0"/>
  </r>
  <r>
    <s v="BASE"/>
    <s v="Price"/>
    <m/>
    <m/>
    <m/>
    <m/>
    <x v="10"/>
    <x v="1"/>
    <s v="Brazil"/>
    <x v="93"/>
    <n v="0"/>
  </r>
  <r>
    <s v="BASE"/>
    <s v="Price"/>
    <m/>
    <m/>
    <m/>
    <m/>
    <x v="10"/>
    <x v="2"/>
    <s v="Brazil"/>
    <x v="93"/>
    <n v="0"/>
  </r>
  <r>
    <s v="BASE"/>
    <s v="Price"/>
    <m/>
    <m/>
    <m/>
    <m/>
    <x v="10"/>
    <x v="3"/>
    <s v="Brazil"/>
    <x v="93"/>
    <n v="0"/>
  </r>
  <r>
    <s v="BASE"/>
    <s v="Price"/>
    <m/>
    <m/>
    <m/>
    <m/>
    <x v="11"/>
    <x v="0"/>
    <s v="Brazil"/>
    <x v="93"/>
    <n v="-1128.6106247427899"/>
  </r>
  <r>
    <s v="BASE"/>
    <s v="Price"/>
    <m/>
    <m/>
    <m/>
    <m/>
    <x v="11"/>
    <x v="1"/>
    <s v="Brazil"/>
    <x v="93"/>
    <n v="0"/>
  </r>
  <r>
    <s v="BASE"/>
    <s v="Price"/>
    <m/>
    <m/>
    <m/>
    <m/>
    <x v="11"/>
    <x v="2"/>
    <s v="Brazil"/>
    <x v="93"/>
    <n v="0"/>
  </r>
  <r>
    <s v="BASE"/>
    <s v="Price"/>
    <m/>
    <m/>
    <m/>
    <m/>
    <x v="11"/>
    <x v="3"/>
    <s v="Brazil"/>
    <x v="93"/>
    <n v="-1275.98340040216"/>
  </r>
  <r>
    <s v="BASE"/>
    <s v="BaseLine"/>
    <m/>
    <m/>
    <m/>
    <m/>
    <x v="12"/>
    <x v="0"/>
    <s v="Brazil"/>
    <x v="93"/>
    <n v="387.77025910214098"/>
  </r>
  <r>
    <s v="BASE"/>
    <s v="BaseLine"/>
    <m/>
    <m/>
    <m/>
    <m/>
    <x v="12"/>
    <x v="1"/>
    <s v="Brazil"/>
    <x v="93"/>
    <n v="699.05586890114205"/>
  </r>
  <r>
    <s v="BASE"/>
    <s v="BaseLine"/>
    <m/>
    <m/>
    <m/>
    <m/>
    <x v="12"/>
    <x v="2"/>
    <s v="Brazil"/>
    <x v="93"/>
    <n v="857.00693075465097"/>
  </r>
  <r>
    <s v="BASE"/>
    <s v="BaseLine"/>
    <m/>
    <m/>
    <m/>
    <m/>
    <x v="12"/>
    <x v="3"/>
    <s v="Brazil"/>
    <x v="93"/>
    <n v="22.698765368172701"/>
  </r>
  <r>
    <s v="INCREMENTAL"/>
    <s v="Media"/>
    <m/>
    <m/>
    <m/>
    <m/>
    <x v="13"/>
    <x v="0"/>
    <s v="Brazil"/>
    <x v="93"/>
    <n v="0"/>
  </r>
  <r>
    <s v="INCREMENTAL"/>
    <s v="Media"/>
    <m/>
    <m/>
    <m/>
    <m/>
    <x v="13"/>
    <x v="1"/>
    <s v="Brazil"/>
    <x v="93"/>
    <n v="0"/>
  </r>
  <r>
    <s v="INCREMENTAL"/>
    <s v="Media"/>
    <m/>
    <m/>
    <m/>
    <m/>
    <x v="13"/>
    <x v="2"/>
    <s v="Brazil"/>
    <x v="93"/>
    <n v="0"/>
  </r>
  <r>
    <s v="INCREMENTAL"/>
    <s v="Media"/>
    <m/>
    <m/>
    <m/>
    <m/>
    <x v="13"/>
    <x v="3"/>
    <s v="Brazil"/>
    <x v="93"/>
    <n v="0"/>
  </r>
  <r>
    <s v="INCREMENTAL"/>
    <s v="Media"/>
    <m/>
    <m/>
    <m/>
    <m/>
    <x v="14"/>
    <x v="0"/>
    <s v="Brazil"/>
    <x v="93"/>
    <n v="431.66984014670197"/>
  </r>
  <r>
    <s v="INCREMENTAL"/>
    <s v="Media"/>
    <m/>
    <m/>
    <m/>
    <m/>
    <x v="14"/>
    <x v="1"/>
    <s v="Brazil"/>
    <x v="93"/>
    <n v="537.39405470341796"/>
  </r>
  <r>
    <s v="INCREMENTAL"/>
    <s v="Media"/>
    <m/>
    <m/>
    <m/>
    <m/>
    <x v="14"/>
    <x v="2"/>
    <s v="Brazil"/>
    <x v="93"/>
    <n v="444.65960809119798"/>
  </r>
  <r>
    <s v="INCREMENTAL"/>
    <s v="Media"/>
    <m/>
    <m/>
    <m/>
    <m/>
    <x v="14"/>
    <x v="3"/>
    <s v="Brazil"/>
    <x v="93"/>
    <n v="319.459595810851"/>
  </r>
  <r>
    <s v="INCREMENTAL"/>
    <s v="Media"/>
    <m/>
    <m/>
    <m/>
    <m/>
    <x v="15"/>
    <x v="0"/>
    <s v="Brazil"/>
    <x v="93"/>
    <n v="0"/>
  </r>
  <r>
    <s v="INCREMENTAL"/>
    <s v="Media"/>
    <m/>
    <m/>
    <m/>
    <m/>
    <x v="15"/>
    <x v="1"/>
    <s v="Brazil"/>
    <x v="93"/>
    <n v="0"/>
  </r>
  <r>
    <s v="INCREMENTAL"/>
    <s v="Media"/>
    <m/>
    <m/>
    <m/>
    <m/>
    <x v="15"/>
    <x v="2"/>
    <s v="Brazil"/>
    <x v="93"/>
    <n v="0"/>
  </r>
  <r>
    <s v="INCREMENTAL"/>
    <s v="Media"/>
    <m/>
    <m/>
    <m/>
    <m/>
    <x v="15"/>
    <x v="3"/>
    <s v="Brazil"/>
    <x v="93"/>
    <n v="0"/>
  </r>
  <r>
    <s v="INCREMENTAL"/>
    <s v="Media"/>
    <m/>
    <m/>
    <m/>
    <m/>
    <x v="16"/>
    <x v="0"/>
    <s v="Brazil"/>
    <x v="93"/>
    <n v="24.914277899343599"/>
  </r>
  <r>
    <s v="INCREMENTAL"/>
    <s v="Media"/>
    <m/>
    <m/>
    <m/>
    <m/>
    <x v="16"/>
    <x v="1"/>
    <s v="Brazil"/>
    <x v="93"/>
    <n v="19.5481249246982"/>
  </r>
  <r>
    <s v="INCREMENTAL"/>
    <s v="Media"/>
    <m/>
    <m/>
    <m/>
    <m/>
    <x v="16"/>
    <x v="2"/>
    <s v="Brazil"/>
    <x v="93"/>
    <n v="18.237946436441501"/>
  </r>
  <r>
    <s v="INCREMENTAL"/>
    <s v="Media"/>
    <m/>
    <m/>
    <m/>
    <m/>
    <x v="16"/>
    <x v="3"/>
    <s v="Brazil"/>
    <x v="93"/>
    <n v="16.949354353798299"/>
  </r>
  <r>
    <s v="INCREMENTAL"/>
    <s v="Media"/>
    <m/>
    <m/>
    <m/>
    <m/>
    <x v="17"/>
    <x v="0"/>
    <s v="Brazil"/>
    <x v="93"/>
    <n v="0"/>
  </r>
  <r>
    <s v="INCREMENTAL"/>
    <s v="Media"/>
    <m/>
    <m/>
    <m/>
    <m/>
    <x v="17"/>
    <x v="1"/>
    <s v="Brazil"/>
    <x v="93"/>
    <n v="0"/>
  </r>
  <r>
    <s v="INCREMENTAL"/>
    <s v="Media"/>
    <m/>
    <m/>
    <m/>
    <m/>
    <x v="17"/>
    <x v="2"/>
    <s v="Brazil"/>
    <x v="93"/>
    <n v="0"/>
  </r>
  <r>
    <s v="INCREMENTAL"/>
    <s v="Media"/>
    <m/>
    <m/>
    <m/>
    <m/>
    <x v="17"/>
    <x v="3"/>
    <s v="Brazil"/>
    <x v="93"/>
    <n v="0"/>
  </r>
  <r>
    <s v="INCREMENTAL"/>
    <s v="Media"/>
    <m/>
    <m/>
    <m/>
    <m/>
    <x v="18"/>
    <x v="0"/>
    <s v="Brazil"/>
    <x v="93"/>
    <n v="1966.72024334603"/>
  </r>
  <r>
    <s v="INCREMENTAL"/>
    <s v="Media"/>
    <m/>
    <m/>
    <m/>
    <m/>
    <x v="18"/>
    <x v="1"/>
    <s v="Brazil"/>
    <x v="93"/>
    <n v="915.78539420339905"/>
  </r>
  <r>
    <s v="INCREMENTAL"/>
    <s v="Media"/>
    <m/>
    <m/>
    <m/>
    <m/>
    <x v="18"/>
    <x v="2"/>
    <s v="Brazil"/>
    <x v="93"/>
    <n v="699.75582202921805"/>
  </r>
  <r>
    <s v="INCREMENTAL"/>
    <s v="Media"/>
    <m/>
    <m/>
    <m/>
    <m/>
    <x v="18"/>
    <x v="3"/>
    <s v="Brazil"/>
    <x v="93"/>
    <n v="1067.6312912247599"/>
  </r>
  <r>
    <s v="INCREMENTAL"/>
    <s v="Media"/>
    <m/>
    <m/>
    <m/>
    <m/>
    <x v="19"/>
    <x v="0"/>
    <s v="Brazil"/>
    <x v="93"/>
    <n v="0"/>
  </r>
  <r>
    <s v="INCREMENTAL"/>
    <s v="Media"/>
    <m/>
    <m/>
    <m/>
    <m/>
    <x v="19"/>
    <x v="1"/>
    <s v="Brazil"/>
    <x v="93"/>
    <n v="0"/>
  </r>
  <r>
    <s v="INCREMENTAL"/>
    <s v="Media"/>
    <m/>
    <m/>
    <m/>
    <m/>
    <x v="19"/>
    <x v="2"/>
    <s v="Brazil"/>
    <x v="93"/>
    <n v="0"/>
  </r>
  <r>
    <s v="INCREMENTAL"/>
    <s v="Media"/>
    <m/>
    <m/>
    <m/>
    <m/>
    <x v="19"/>
    <x v="3"/>
    <s v="Brazil"/>
    <x v="93"/>
    <n v="0"/>
  </r>
  <r>
    <s v="INCREMENTAL"/>
    <s v="Media"/>
    <m/>
    <m/>
    <m/>
    <m/>
    <x v="20"/>
    <x v="0"/>
    <s v="Brazil"/>
    <x v="93"/>
    <n v="366.260906832248"/>
  </r>
  <r>
    <s v="INCREMENTAL"/>
    <s v="Media"/>
    <m/>
    <m/>
    <m/>
    <m/>
    <x v="20"/>
    <x v="1"/>
    <s v="Brazil"/>
    <x v="93"/>
    <n v="417.79630114002498"/>
  </r>
  <r>
    <s v="INCREMENTAL"/>
    <s v="Media"/>
    <m/>
    <m/>
    <m/>
    <m/>
    <x v="20"/>
    <x v="2"/>
    <s v="Brazil"/>
    <x v="93"/>
    <n v="391.40016862815901"/>
  </r>
  <r>
    <s v="INCREMENTAL"/>
    <s v="Media"/>
    <m/>
    <m/>
    <m/>
    <m/>
    <x v="20"/>
    <x v="3"/>
    <s v="Brazil"/>
    <x v="93"/>
    <n v="385.52210245138099"/>
  </r>
  <r>
    <s v="INCREMENTAL"/>
    <s v="Media"/>
    <m/>
    <m/>
    <m/>
    <m/>
    <x v="21"/>
    <x v="0"/>
    <s v="Brazil"/>
    <x v="93"/>
    <n v="0"/>
  </r>
  <r>
    <s v="INCREMENTAL"/>
    <s v="Media"/>
    <m/>
    <m/>
    <m/>
    <m/>
    <x v="21"/>
    <x v="1"/>
    <s v="Brazil"/>
    <x v="93"/>
    <n v="0"/>
  </r>
  <r>
    <s v="INCREMENTAL"/>
    <s v="Media"/>
    <m/>
    <m/>
    <m/>
    <m/>
    <x v="21"/>
    <x v="2"/>
    <s v="Brazil"/>
    <x v="93"/>
    <n v="0"/>
  </r>
  <r>
    <s v="INCREMENTAL"/>
    <s v="Media"/>
    <m/>
    <m/>
    <m/>
    <m/>
    <x v="21"/>
    <x v="3"/>
    <s v="Brazil"/>
    <x v="93"/>
    <n v="0"/>
  </r>
  <r>
    <s v="INCREMENTAL"/>
    <s v="Media"/>
    <m/>
    <m/>
    <m/>
    <m/>
    <x v="22"/>
    <x v="0"/>
    <s v="Brazil"/>
    <x v="93"/>
    <n v="1483.51539268343"/>
  </r>
  <r>
    <s v="INCREMENTAL"/>
    <s v="Media"/>
    <m/>
    <m/>
    <m/>
    <m/>
    <x v="22"/>
    <x v="1"/>
    <s v="Brazil"/>
    <x v="93"/>
    <n v="562.59084200550103"/>
  </r>
  <r>
    <s v="INCREMENTAL"/>
    <s v="Media"/>
    <m/>
    <m/>
    <m/>
    <m/>
    <x v="22"/>
    <x v="2"/>
    <s v="Brazil"/>
    <x v="93"/>
    <n v="534.22250493111801"/>
  </r>
  <r>
    <s v="INCREMENTAL"/>
    <s v="Media"/>
    <m/>
    <m/>
    <m/>
    <m/>
    <x v="22"/>
    <x v="3"/>
    <s v="Brazil"/>
    <x v="93"/>
    <n v="804.15600013505696"/>
  </r>
  <r>
    <s v="INCREMENTAL"/>
    <s v="Media"/>
    <m/>
    <m/>
    <m/>
    <m/>
    <x v="23"/>
    <x v="0"/>
    <s v="Brazil"/>
    <x v="93"/>
    <n v="0"/>
  </r>
  <r>
    <s v="INCREMENTAL"/>
    <s v="Media"/>
    <m/>
    <m/>
    <m/>
    <m/>
    <x v="23"/>
    <x v="1"/>
    <s v="Brazil"/>
    <x v="93"/>
    <n v="0.112925937970004"/>
  </r>
  <r>
    <s v="INCREMENTAL"/>
    <s v="Media"/>
    <m/>
    <m/>
    <m/>
    <m/>
    <x v="23"/>
    <x v="2"/>
    <s v="Brazil"/>
    <x v="93"/>
    <n v="0"/>
  </r>
  <r>
    <s v="INCREMENTAL"/>
    <s v="Media"/>
    <m/>
    <m/>
    <m/>
    <m/>
    <x v="23"/>
    <x v="3"/>
    <s v="Brazil"/>
    <x v="93"/>
    <n v="0"/>
  </r>
  <r>
    <s v="INCREMENTAL"/>
    <s v="Media"/>
    <m/>
    <m/>
    <m/>
    <m/>
    <x v="24"/>
    <x v="0"/>
    <s v="Brazil"/>
    <x v="93"/>
    <n v="0"/>
  </r>
  <r>
    <s v="INCREMENTAL"/>
    <s v="Media"/>
    <m/>
    <m/>
    <m/>
    <m/>
    <x v="24"/>
    <x v="1"/>
    <s v="Brazil"/>
    <x v="93"/>
    <n v="5.9910374164905802"/>
  </r>
  <r>
    <s v="INCREMENTAL"/>
    <s v="Media"/>
    <m/>
    <m/>
    <m/>
    <m/>
    <x v="24"/>
    <x v="2"/>
    <s v="Brazil"/>
    <x v="93"/>
    <n v="0"/>
  </r>
  <r>
    <s v="INCREMENTAL"/>
    <s v="Media"/>
    <m/>
    <m/>
    <m/>
    <m/>
    <x v="24"/>
    <x v="3"/>
    <s v="Brazil"/>
    <x v="93"/>
    <n v="0"/>
  </r>
  <r>
    <s v="BASE"/>
    <s v="BaseLine"/>
    <m/>
    <m/>
    <m/>
    <m/>
    <x v="25"/>
    <x v="0"/>
    <s v="Brazil"/>
    <x v="93"/>
    <n v="0"/>
  </r>
  <r>
    <s v="BASE"/>
    <s v="BaseLine"/>
    <m/>
    <m/>
    <m/>
    <m/>
    <x v="25"/>
    <x v="1"/>
    <s v="Brazil"/>
    <x v="93"/>
    <n v="0"/>
  </r>
  <r>
    <s v="BASE"/>
    <s v="BaseLine"/>
    <m/>
    <m/>
    <m/>
    <m/>
    <x v="25"/>
    <x v="2"/>
    <s v="Brazil"/>
    <x v="93"/>
    <n v="0"/>
  </r>
  <r>
    <s v="BASE"/>
    <s v="BaseLine"/>
    <m/>
    <m/>
    <m/>
    <m/>
    <x v="25"/>
    <x v="3"/>
    <s v="Brazil"/>
    <x v="93"/>
    <n v="0"/>
  </r>
  <r>
    <s v="BASE"/>
    <s v="BaseLine"/>
    <m/>
    <m/>
    <m/>
    <m/>
    <x v="26"/>
    <x v="0"/>
    <s v="Brazil"/>
    <x v="93"/>
    <n v="0"/>
  </r>
  <r>
    <s v="BASE"/>
    <s v="BaseLine"/>
    <m/>
    <m/>
    <m/>
    <m/>
    <x v="26"/>
    <x v="1"/>
    <s v="Brazil"/>
    <x v="93"/>
    <n v="2756.52280103982"/>
  </r>
  <r>
    <s v="BASE"/>
    <s v="BaseLine"/>
    <m/>
    <m/>
    <m/>
    <m/>
    <x v="26"/>
    <x v="2"/>
    <s v="Brazil"/>
    <x v="93"/>
    <n v="0"/>
  </r>
  <r>
    <s v="BASE"/>
    <s v="BaseLine"/>
    <m/>
    <m/>
    <m/>
    <m/>
    <x v="26"/>
    <x v="3"/>
    <s v="Brazil"/>
    <x v="93"/>
    <n v="0"/>
  </r>
  <r>
    <s v="INCREMENTAL"/>
    <s v="Media"/>
    <m/>
    <m/>
    <m/>
    <m/>
    <x v="27"/>
    <x v="0"/>
    <s v="Brazil"/>
    <x v="93"/>
    <n v="0"/>
  </r>
  <r>
    <s v="INCREMENTAL"/>
    <s v="Media"/>
    <m/>
    <m/>
    <m/>
    <m/>
    <x v="27"/>
    <x v="1"/>
    <s v="Brazil"/>
    <x v="93"/>
    <n v="211.63367838185101"/>
  </r>
  <r>
    <s v="INCREMENTAL"/>
    <s v="Media"/>
    <m/>
    <m/>
    <m/>
    <m/>
    <x v="27"/>
    <x v="2"/>
    <s v="Brazil"/>
    <x v="93"/>
    <n v="0"/>
  </r>
  <r>
    <s v="INCREMENTAL"/>
    <s v="Media"/>
    <m/>
    <m/>
    <m/>
    <m/>
    <x v="27"/>
    <x v="3"/>
    <s v="Brazil"/>
    <x v="93"/>
    <n v="0"/>
  </r>
  <r>
    <s v="INCREMENTAL"/>
    <s v="Media"/>
    <m/>
    <m/>
    <m/>
    <m/>
    <x v="28"/>
    <x v="0"/>
    <s v="Brazil"/>
    <x v="93"/>
    <n v="0"/>
  </r>
  <r>
    <s v="INCREMENTAL"/>
    <s v="Media"/>
    <m/>
    <m/>
    <m/>
    <m/>
    <x v="28"/>
    <x v="1"/>
    <s v="Brazil"/>
    <x v="93"/>
    <n v="54.443558783104599"/>
  </r>
  <r>
    <s v="INCREMENTAL"/>
    <s v="Media"/>
    <m/>
    <m/>
    <m/>
    <m/>
    <x v="28"/>
    <x v="2"/>
    <s v="Brazil"/>
    <x v="93"/>
    <n v="0"/>
  </r>
  <r>
    <s v="INCREMENTAL"/>
    <s v="Media"/>
    <m/>
    <m/>
    <m/>
    <m/>
    <x v="28"/>
    <x v="3"/>
    <s v="Brazil"/>
    <x v="93"/>
    <n v="0"/>
  </r>
  <r>
    <s v="BASE"/>
    <s v="BaseLine"/>
    <m/>
    <m/>
    <m/>
    <m/>
    <x v="29"/>
    <x v="0"/>
    <s v="Brazil"/>
    <x v="93"/>
    <n v="0"/>
  </r>
  <r>
    <s v="BASE"/>
    <s v="BaseLine"/>
    <m/>
    <m/>
    <m/>
    <m/>
    <x v="29"/>
    <x v="1"/>
    <s v="Brazil"/>
    <x v="93"/>
    <n v="1378.6425136808"/>
  </r>
  <r>
    <s v="BASE"/>
    <s v="BaseLine"/>
    <m/>
    <m/>
    <m/>
    <m/>
    <x v="29"/>
    <x v="2"/>
    <s v="Brazil"/>
    <x v="93"/>
    <n v="0"/>
  </r>
  <r>
    <s v="BASE"/>
    <s v="BaseLine"/>
    <m/>
    <m/>
    <m/>
    <m/>
    <x v="29"/>
    <x v="3"/>
    <s v="Brazil"/>
    <x v="93"/>
    <n v="0"/>
  </r>
  <r>
    <s v="BASE"/>
    <s v="BaseLine"/>
    <m/>
    <m/>
    <m/>
    <m/>
    <x v="30"/>
    <x v="0"/>
    <s v="Brazil"/>
    <x v="93"/>
    <n v="0"/>
  </r>
  <r>
    <s v="BASE"/>
    <s v="BaseLine"/>
    <m/>
    <m/>
    <m/>
    <m/>
    <x v="30"/>
    <x v="1"/>
    <s v="Brazil"/>
    <x v="93"/>
    <n v="1105.63489931763"/>
  </r>
  <r>
    <s v="BASE"/>
    <s v="BaseLine"/>
    <m/>
    <m/>
    <m/>
    <m/>
    <x v="30"/>
    <x v="2"/>
    <s v="Brazil"/>
    <x v="93"/>
    <n v="0"/>
  </r>
  <r>
    <s v="BASE"/>
    <s v="BaseLine"/>
    <m/>
    <m/>
    <m/>
    <m/>
    <x v="30"/>
    <x v="3"/>
    <s v="Brazil"/>
    <x v="93"/>
    <n v="0"/>
  </r>
  <r>
    <s v="INCREMENTAL"/>
    <s v="Media"/>
    <m/>
    <m/>
    <m/>
    <m/>
    <x v="31"/>
    <x v="0"/>
    <s v="Brazil"/>
    <x v="93"/>
    <n v="0"/>
  </r>
  <r>
    <s v="INCREMENTAL"/>
    <s v="Media"/>
    <m/>
    <m/>
    <m/>
    <m/>
    <x v="31"/>
    <x v="1"/>
    <s v="Brazil"/>
    <x v="93"/>
    <n v="27.163258722063599"/>
  </r>
  <r>
    <s v="INCREMENTAL"/>
    <s v="Media"/>
    <m/>
    <m/>
    <m/>
    <m/>
    <x v="31"/>
    <x v="2"/>
    <s v="Brazil"/>
    <x v="93"/>
    <n v="0"/>
  </r>
  <r>
    <s v="INCREMENTAL"/>
    <s v="Media"/>
    <m/>
    <m/>
    <m/>
    <m/>
    <x v="31"/>
    <x v="3"/>
    <s v="Brazil"/>
    <x v="93"/>
    <n v="0"/>
  </r>
  <r>
    <m/>
    <m/>
    <m/>
    <m/>
    <m/>
    <m/>
    <x v="32"/>
    <x v="0"/>
    <s v="Brazil"/>
    <x v="93"/>
    <n v="1288.8368238743701"/>
  </r>
  <r>
    <m/>
    <m/>
    <m/>
    <m/>
    <m/>
    <m/>
    <x v="32"/>
    <x v="1"/>
    <s v="Brazil"/>
    <x v="93"/>
    <n v="943.82215052234096"/>
  </r>
  <r>
    <m/>
    <m/>
    <m/>
    <m/>
    <m/>
    <m/>
    <x v="32"/>
    <x v="2"/>
    <s v="Brazil"/>
    <x v="93"/>
    <n v="1761.1350863528301"/>
  </r>
  <r>
    <m/>
    <m/>
    <m/>
    <m/>
    <m/>
    <m/>
    <x v="32"/>
    <x v="3"/>
    <s v="Brazil"/>
    <x v="93"/>
    <n v="932.29799996955103"/>
  </r>
  <r>
    <s v="BASE"/>
    <s v="BaseLine"/>
    <m/>
    <m/>
    <m/>
    <m/>
    <x v="33"/>
    <x v="0"/>
    <s v="Brazil"/>
    <x v="93"/>
    <n v="-59.88172766692"/>
  </r>
  <r>
    <s v="BASE"/>
    <s v="BaseLine"/>
    <m/>
    <m/>
    <m/>
    <m/>
    <x v="33"/>
    <x v="1"/>
    <s v="Brazil"/>
    <x v="93"/>
    <n v="-163.00574708653801"/>
  </r>
  <r>
    <s v="BASE"/>
    <s v="BaseLine"/>
    <m/>
    <m/>
    <m/>
    <m/>
    <x v="33"/>
    <x v="2"/>
    <s v="Brazil"/>
    <x v="93"/>
    <n v="-81.379269835214302"/>
  </r>
  <r>
    <s v="BASE"/>
    <s v="BaseLine"/>
    <m/>
    <m/>
    <m/>
    <m/>
    <x v="33"/>
    <x v="3"/>
    <s v="Brazil"/>
    <x v="93"/>
    <n v="-50.828515928465102"/>
  </r>
  <r>
    <s v="BASE"/>
    <s v="BaseLine"/>
    <m/>
    <m/>
    <m/>
    <m/>
    <x v="34"/>
    <x v="0"/>
    <s v="Brazil"/>
    <x v="93"/>
    <n v="0"/>
  </r>
  <r>
    <s v="BASE"/>
    <s v="BaseLine"/>
    <m/>
    <m/>
    <m/>
    <m/>
    <x v="34"/>
    <x v="1"/>
    <s v="Brazil"/>
    <x v="93"/>
    <n v="0"/>
  </r>
  <r>
    <s v="BASE"/>
    <s v="BaseLine"/>
    <m/>
    <m/>
    <m/>
    <m/>
    <x v="34"/>
    <x v="2"/>
    <s v="Brazil"/>
    <x v="93"/>
    <n v="0"/>
  </r>
  <r>
    <s v="BASE"/>
    <s v="BaseLine"/>
    <m/>
    <m/>
    <m/>
    <m/>
    <x v="34"/>
    <x v="3"/>
    <s v="Brazil"/>
    <x v="93"/>
    <n v="0"/>
  </r>
  <r>
    <s v="BASE"/>
    <s v="BaseLine"/>
    <s v="NY"/>
    <m/>
    <m/>
    <m/>
    <x v="35"/>
    <x v="0"/>
    <s v="Brazil"/>
    <x v="93"/>
    <n v="0"/>
  </r>
  <r>
    <s v="BASE"/>
    <s v="BaseLine"/>
    <s v="NY"/>
    <m/>
    <m/>
    <m/>
    <x v="35"/>
    <x v="1"/>
    <s v="Brazil"/>
    <x v="93"/>
    <n v="0"/>
  </r>
  <r>
    <s v="BASE"/>
    <s v="BaseLine"/>
    <s v="NY"/>
    <m/>
    <m/>
    <m/>
    <x v="35"/>
    <x v="2"/>
    <s v="Brazil"/>
    <x v="93"/>
    <n v="0"/>
  </r>
  <r>
    <s v="BASE"/>
    <s v="BaseLine"/>
    <s v="NY"/>
    <m/>
    <m/>
    <m/>
    <x v="35"/>
    <x v="3"/>
    <s v="Brazil"/>
    <x v="93"/>
    <n v="0"/>
  </r>
  <r>
    <s v="BASE"/>
    <s v="BaseLine"/>
    <s v="PL_Dummy"/>
    <m/>
    <m/>
    <m/>
    <x v="36"/>
    <x v="0"/>
    <s v="Brazil"/>
    <x v="93"/>
    <n v="0"/>
  </r>
  <r>
    <s v="BASE"/>
    <s v="BaseLine"/>
    <s v="PL_Dummy"/>
    <m/>
    <m/>
    <m/>
    <x v="36"/>
    <x v="1"/>
    <s v="Brazil"/>
    <x v="93"/>
    <n v="0"/>
  </r>
  <r>
    <s v="BASE"/>
    <s v="BaseLine"/>
    <s v="PL_Dummy"/>
    <m/>
    <m/>
    <m/>
    <x v="36"/>
    <x v="2"/>
    <s v="Brazil"/>
    <x v="93"/>
    <n v="0"/>
  </r>
  <r>
    <s v="BASE"/>
    <s v="BaseLine"/>
    <s v="PL_Dummy"/>
    <m/>
    <m/>
    <m/>
    <x v="36"/>
    <x v="3"/>
    <s v="Brazil"/>
    <x v="93"/>
    <n v="0"/>
  </r>
  <r>
    <s v="BASE"/>
    <s v="BaseLine"/>
    <s v="PL_Dummy"/>
    <m/>
    <m/>
    <m/>
    <x v="37"/>
    <x v="0"/>
    <s v="Brazil"/>
    <x v="93"/>
    <n v="0"/>
  </r>
  <r>
    <s v="BASE"/>
    <s v="BaseLine"/>
    <s v="PL_Dummy"/>
    <m/>
    <m/>
    <m/>
    <x v="37"/>
    <x v="1"/>
    <s v="Brazil"/>
    <x v="93"/>
    <n v="0"/>
  </r>
  <r>
    <s v="BASE"/>
    <s v="BaseLine"/>
    <s v="PL_Dummy"/>
    <m/>
    <m/>
    <m/>
    <x v="37"/>
    <x v="2"/>
    <s v="Brazil"/>
    <x v="93"/>
    <n v="0"/>
  </r>
  <r>
    <s v="BASE"/>
    <s v="BaseLine"/>
    <s v="PL_Dummy"/>
    <m/>
    <m/>
    <m/>
    <x v="37"/>
    <x v="3"/>
    <s v="Brazil"/>
    <x v="93"/>
    <n v="0"/>
  </r>
  <r>
    <s v="BASE"/>
    <s v="BaseLine"/>
    <m/>
    <m/>
    <m/>
    <m/>
    <x v="38"/>
    <x v="0"/>
    <s v="Brazil"/>
    <x v="93"/>
    <n v="0"/>
  </r>
  <r>
    <s v="BASE"/>
    <s v="BaseLine"/>
    <m/>
    <m/>
    <m/>
    <m/>
    <x v="38"/>
    <x v="1"/>
    <s v="Brazil"/>
    <x v="93"/>
    <n v="0"/>
  </r>
  <r>
    <s v="BASE"/>
    <s v="BaseLine"/>
    <m/>
    <m/>
    <m/>
    <m/>
    <x v="38"/>
    <x v="2"/>
    <s v="Brazil"/>
    <x v="93"/>
    <n v="0"/>
  </r>
  <r>
    <s v="BASE"/>
    <s v="BaseLine"/>
    <m/>
    <m/>
    <m/>
    <m/>
    <x v="38"/>
    <x v="3"/>
    <s v="Brazil"/>
    <x v="93"/>
    <n v="0"/>
  </r>
  <r>
    <s v="BASE"/>
    <s v="BaseLine"/>
    <m/>
    <m/>
    <m/>
    <m/>
    <x v="39"/>
    <x v="0"/>
    <s v="Brazil"/>
    <x v="93"/>
    <n v="0"/>
  </r>
  <r>
    <s v="BASE"/>
    <s v="BaseLine"/>
    <m/>
    <m/>
    <m/>
    <m/>
    <x v="39"/>
    <x v="1"/>
    <s v="Brazil"/>
    <x v="93"/>
    <n v="0"/>
  </r>
  <r>
    <s v="BASE"/>
    <s v="BaseLine"/>
    <m/>
    <m/>
    <m/>
    <m/>
    <x v="39"/>
    <x v="2"/>
    <s v="Brazil"/>
    <x v="93"/>
    <n v="0"/>
  </r>
  <r>
    <s v="BASE"/>
    <s v="BaseLine"/>
    <m/>
    <m/>
    <m/>
    <m/>
    <x v="39"/>
    <x v="3"/>
    <s v="Brazil"/>
    <x v="93"/>
    <n v="0"/>
  </r>
  <r>
    <s v="BASE"/>
    <s v="BaseLine"/>
    <s v="PL_Dummy"/>
    <m/>
    <m/>
    <m/>
    <x v="40"/>
    <x v="0"/>
    <s v="Brazil"/>
    <x v="93"/>
    <n v="0"/>
  </r>
  <r>
    <s v="BASE"/>
    <s v="BaseLine"/>
    <s v="PL_Dummy"/>
    <m/>
    <m/>
    <m/>
    <x v="40"/>
    <x v="1"/>
    <s v="Brazil"/>
    <x v="93"/>
    <n v="0"/>
  </r>
  <r>
    <s v="BASE"/>
    <s v="BaseLine"/>
    <s v="PL_Dummy"/>
    <m/>
    <m/>
    <m/>
    <x v="40"/>
    <x v="2"/>
    <s v="Brazil"/>
    <x v="93"/>
    <n v="0"/>
  </r>
  <r>
    <s v="BASE"/>
    <s v="BaseLine"/>
    <s v="PL_Dummy"/>
    <m/>
    <m/>
    <m/>
    <x v="40"/>
    <x v="3"/>
    <s v="Brazil"/>
    <x v="93"/>
    <n v="0"/>
  </r>
  <r>
    <s v="BASE"/>
    <s v="BaseLine"/>
    <m/>
    <m/>
    <m/>
    <m/>
    <x v="41"/>
    <x v="0"/>
    <s v="Brazil"/>
    <x v="93"/>
    <n v="0"/>
  </r>
  <r>
    <s v="BASE"/>
    <s v="BaseLine"/>
    <m/>
    <m/>
    <m/>
    <m/>
    <x v="41"/>
    <x v="1"/>
    <s v="Brazil"/>
    <x v="93"/>
    <n v="0"/>
  </r>
  <r>
    <s v="BASE"/>
    <s v="BaseLine"/>
    <m/>
    <m/>
    <m/>
    <m/>
    <x v="41"/>
    <x v="2"/>
    <s v="Brazil"/>
    <x v="93"/>
    <n v="4391.5021732042096"/>
  </r>
  <r>
    <s v="BASE"/>
    <s v="BaseLine"/>
    <m/>
    <m/>
    <m/>
    <m/>
    <x v="41"/>
    <x v="3"/>
    <s v="Brazil"/>
    <x v="93"/>
    <n v="0"/>
  </r>
  <r>
    <s v="BASE"/>
    <s v="BaseLine"/>
    <m/>
    <m/>
    <m/>
    <m/>
    <x v="42"/>
    <x v="0"/>
    <s v="Brazil"/>
    <x v="93"/>
    <n v="0"/>
  </r>
  <r>
    <s v="BASE"/>
    <s v="BaseLine"/>
    <m/>
    <m/>
    <m/>
    <m/>
    <x v="42"/>
    <x v="1"/>
    <s v="Brazil"/>
    <x v="93"/>
    <n v="0"/>
  </r>
  <r>
    <s v="BASE"/>
    <s v="BaseLine"/>
    <m/>
    <m/>
    <m/>
    <m/>
    <x v="42"/>
    <x v="2"/>
    <s v="Brazil"/>
    <x v="93"/>
    <n v="0"/>
  </r>
  <r>
    <s v="BASE"/>
    <s v="BaseLine"/>
    <m/>
    <m/>
    <m/>
    <m/>
    <x v="42"/>
    <x v="3"/>
    <s v="Brazil"/>
    <x v="93"/>
    <n v="0"/>
  </r>
  <r>
    <s v="BASE"/>
    <s v="BaseLine"/>
    <m/>
    <m/>
    <m/>
    <m/>
    <x v="43"/>
    <x v="0"/>
    <s v="Brazil"/>
    <x v="93"/>
    <n v="0"/>
  </r>
  <r>
    <s v="BASE"/>
    <s v="BaseLine"/>
    <m/>
    <m/>
    <m/>
    <m/>
    <x v="43"/>
    <x v="1"/>
    <s v="Brazil"/>
    <x v="93"/>
    <n v="0"/>
  </r>
  <r>
    <s v="BASE"/>
    <s v="BaseLine"/>
    <m/>
    <m/>
    <m/>
    <m/>
    <x v="43"/>
    <x v="2"/>
    <s v="Brazil"/>
    <x v="93"/>
    <n v="4499.9709215954399"/>
  </r>
  <r>
    <s v="BASE"/>
    <s v="BaseLine"/>
    <m/>
    <m/>
    <m/>
    <m/>
    <x v="43"/>
    <x v="3"/>
    <s v="Brazil"/>
    <x v="93"/>
    <n v="0"/>
  </r>
  <r>
    <s v="INCREMENTAL"/>
    <s v="Media"/>
    <m/>
    <m/>
    <m/>
    <m/>
    <x v="44"/>
    <x v="0"/>
    <s v="Brazil"/>
    <x v="93"/>
    <n v="0"/>
  </r>
  <r>
    <s v="INCREMENTAL"/>
    <s v="Media"/>
    <m/>
    <m/>
    <m/>
    <m/>
    <x v="44"/>
    <x v="1"/>
    <s v="Brazil"/>
    <x v="93"/>
    <n v="0"/>
  </r>
  <r>
    <s v="INCREMENTAL"/>
    <s v="Media"/>
    <m/>
    <m/>
    <m/>
    <m/>
    <x v="44"/>
    <x v="2"/>
    <s v="Brazil"/>
    <x v="93"/>
    <n v="272.06178971274602"/>
  </r>
  <r>
    <s v="INCREMENTAL"/>
    <s v="Media"/>
    <m/>
    <m/>
    <m/>
    <m/>
    <x v="44"/>
    <x v="3"/>
    <s v="Brazil"/>
    <x v="93"/>
    <n v="0"/>
  </r>
  <r>
    <s v="INCREMENTAL"/>
    <s v="Media"/>
    <m/>
    <m/>
    <m/>
    <m/>
    <x v="45"/>
    <x v="0"/>
    <s v="Brazil"/>
    <x v="93"/>
    <n v="0"/>
  </r>
  <r>
    <s v="INCREMENTAL"/>
    <s v="Media"/>
    <m/>
    <m/>
    <m/>
    <m/>
    <x v="45"/>
    <x v="1"/>
    <s v="Brazil"/>
    <x v="93"/>
    <n v="0"/>
  </r>
  <r>
    <s v="INCREMENTAL"/>
    <s v="Media"/>
    <m/>
    <m/>
    <m/>
    <m/>
    <x v="45"/>
    <x v="2"/>
    <s v="Brazil"/>
    <x v="93"/>
    <n v="46.757382971927498"/>
  </r>
  <r>
    <s v="INCREMENTAL"/>
    <s v="Media"/>
    <m/>
    <m/>
    <m/>
    <m/>
    <x v="45"/>
    <x v="3"/>
    <s v="Brazil"/>
    <x v="93"/>
    <n v="0"/>
  </r>
  <r>
    <s v="BASE"/>
    <s v="BaseLine"/>
    <m/>
    <m/>
    <m/>
    <m/>
    <x v="46"/>
    <x v="0"/>
    <s v="Brazil"/>
    <x v="93"/>
    <n v="698.25793128629596"/>
  </r>
  <r>
    <s v="BASE"/>
    <s v="BaseLine"/>
    <m/>
    <m/>
    <m/>
    <m/>
    <x v="46"/>
    <x v="1"/>
    <s v="Brazil"/>
    <x v="93"/>
    <n v="307.75658477921598"/>
  </r>
  <r>
    <s v="BASE"/>
    <s v="BaseLine"/>
    <m/>
    <m/>
    <m/>
    <m/>
    <x v="46"/>
    <x v="2"/>
    <s v="Brazil"/>
    <x v="93"/>
    <n v="565.234869565792"/>
  </r>
  <r>
    <s v="BASE"/>
    <s v="BaseLine"/>
    <m/>
    <m/>
    <m/>
    <m/>
    <x v="46"/>
    <x v="3"/>
    <s v="Brazil"/>
    <x v="93"/>
    <n v="14.8158547030165"/>
  </r>
  <r>
    <s v="INCREMENTAL"/>
    <s v="Media"/>
    <m/>
    <m/>
    <m/>
    <m/>
    <x v="47"/>
    <x v="0"/>
    <s v="Brazil"/>
    <x v="93"/>
    <n v="0"/>
  </r>
  <r>
    <s v="INCREMENTAL"/>
    <s v="Media"/>
    <m/>
    <m/>
    <m/>
    <m/>
    <x v="47"/>
    <x v="1"/>
    <s v="Brazil"/>
    <x v="93"/>
    <n v="0"/>
  </r>
  <r>
    <s v="INCREMENTAL"/>
    <s v="Media"/>
    <m/>
    <m/>
    <m/>
    <m/>
    <x v="47"/>
    <x v="2"/>
    <s v="Brazil"/>
    <x v="93"/>
    <n v="0"/>
  </r>
  <r>
    <s v="INCREMENTAL"/>
    <s v="Media"/>
    <m/>
    <m/>
    <m/>
    <m/>
    <x v="47"/>
    <x v="3"/>
    <s v="Brazil"/>
    <x v="93"/>
    <n v="6.0124927895044298"/>
  </r>
  <r>
    <s v="INCREMENTAL"/>
    <s v="Media"/>
    <m/>
    <m/>
    <m/>
    <m/>
    <x v="48"/>
    <x v="0"/>
    <s v="Brazil"/>
    <x v="93"/>
    <n v="0"/>
  </r>
  <r>
    <s v="INCREMENTAL"/>
    <s v="Media"/>
    <m/>
    <m/>
    <m/>
    <m/>
    <x v="48"/>
    <x v="1"/>
    <s v="Brazil"/>
    <x v="93"/>
    <n v="0"/>
  </r>
  <r>
    <s v="INCREMENTAL"/>
    <s v="Media"/>
    <m/>
    <m/>
    <m/>
    <m/>
    <x v="48"/>
    <x v="2"/>
    <s v="Brazil"/>
    <x v="93"/>
    <n v="0"/>
  </r>
  <r>
    <s v="INCREMENTAL"/>
    <s v="Media"/>
    <m/>
    <m/>
    <m/>
    <m/>
    <x v="48"/>
    <x v="3"/>
    <s v="Brazil"/>
    <x v="93"/>
    <n v="0.33097339393445202"/>
  </r>
  <r>
    <s v="INCREMENTAL"/>
    <s v="Media"/>
    <m/>
    <m/>
    <m/>
    <m/>
    <x v="49"/>
    <x v="0"/>
    <s v="Brazil"/>
    <x v="93"/>
    <n v="0"/>
  </r>
  <r>
    <s v="INCREMENTAL"/>
    <s v="Media"/>
    <m/>
    <m/>
    <m/>
    <m/>
    <x v="49"/>
    <x v="1"/>
    <s v="Brazil"/>
    <x v="93"/>
    <n v="0"/>
  </r>
  <r>
    <s v="INCREMENTAL"/>
    <s v="Media"/>
    <m/>
    <m/>
    <m/>
    <m/>
    <x v="49"/>
    <x v="2"/>
    <s v="Brazil"/>
    <x v="93"/>
    <n v="0"/>
  </r>
  <r>
    <s v="INCREMENTAL"/>
    <s v="Media"/>
    <m/>
    <m/>
    <m/>
    <m/>
    <x v="49"/>
    <x v="3"/>
    <s v="Brazil"/>
    <x v="93"/>
    <n v="39.343803716470198"/>
  </r>
  <r>
    <s v="BASE"/>
    <s v="BaseLine"/>
    <m/>
    <m/>
    <m/>
    <m/>
    <x v="50"/>
    <x v="0"/>
    <s v="Brazil"/>
    <x v="93"/>
    <n v="0"/>
  </r>
  <r>
    <s v="BASE"/>
    <s v="BaseLine"/>
    <m/>
    <m/>
    <m/>
    <m/>
    <x v="50"/>
    <x v="1"/>
    <s v="Brazil"/>
    <x v="93"/>
    <n v="0"/>
  </r>
  <r>
    <s v="BASE"/>
    <s v="BaseLine"/>
    <m/>
    <m/>
    <m/>
    <m/>
    <x v="50"/>
    <x v="2"/>
    <s v="Brazil"/>
    <x v="93"/>
    <n v="0"/>
  </r>
  <r>
    <s v="BASE"/>
    <s v="BaseLine"/>
    <m/>
    <m/>
    <m/>
    <m/>
    <x v="50"/>
    <x v="3"/>
    <s v="Brazil"/>
    <x v="93"/>
    <n v="600.01845780767098"/>
  </r>
  <r>
    <s v="BASE"/>
    <s v="BaseLine"/>
    <m/>
    <m/>
    <m/>
    <m/>
    <x v="51"/>
    <x v="0"/>
    <s v="Brazil"/>
    <x v="93"/>
    <n v="0"/>
  </r>
  <r>
    <s v="BASE"/>
    <s v="BaseLine"/>
    <m/>
    <m/>
    <m/>
    <m/>
    <x v="51"/>
    <x v="1"/>
    <s v="Brazil"/>
    <x v="93"/>
    <n v="0"/>
  </r>
  <r>
    <s v="BASE"/>
    <s v="BaseLine"/>
    <m/>
    <m/>
    <m/>
    <m/>
    <x v="51"/>
    <x v="2"/>
    <s v="Brazil"/>
    <x v="93"/>
    <n v="0"/>
  </r>
  <r>
    <s v="BASE"/>
    <s v="BaseLine"/>
    <m/>
    <m/>
    <m/>
    <m/>
    <x v="51"/>
    <x v="3"/>
    <s v="Brazil"/>
    <x v="93"/>
    <n v="12039.900854837"/>
  </r>
  <r>
    <s v="INCREMENTAL"/>
    <s v="Media"/>
    <m/>
    <m/>
    <m/>
    <m/>
    <x v="52"/>
    <x v="0"/>
    <s v="Brazil"/>
    <x v="93"/>
    <n v="0"/>
  </r>
  <r>
    <s v="INCREMENTAL"/>
    <s v="Media"/>
    <m/>
    <m/>
    <m/>
    <m/>
    <x v="52"/>
    <x v="1"/>
    <s v="Brazil"/>
    <x v="93"/>
    <n v="0"/>
  </r>
  <r>
    <s v="INCREMENTAL"/>
    <s v="Media"/>
    <m/>
    <m/>
    <m/>
    <m/>
    <x v="52"/>
    <x v="2"/>
    <s v="Brazil"/>
    <x v="93"/>
    <n v="0"/>
  </r>
  <r>
    <s v="INCREMENTAL"/>
    <s v="Media"/>
    <m/>
    <m/>
    <m/>
    <m/>
    <x v="52"/>
    <x v="3"/>
    <s v="Brazil"/>
    <x v="93"/>
    <n v="18.874030550841201"/>
  </r>
  <r>
    <s v="BASE"/>
    <s v="BaseLine"/>
    <m/>
    <m/>
    <m/>
    <m/>
    <x v="53"/>
    <x v="0"/>
    <s v="Brazil"/>
    <x v="93"/>
    <n v="-334.05067988802"/>
  </r>
  <r>
    <s v="BASE"/>
    <s v="BaseLine"/>
    <m/>
    <m/>
    <m/>
    <m/>
    <x v="53"/>
    <x v="1"/>
    <s v="Brazil"/>
    <x v="93"/>
    <n v="-244.62711278498901"/>
  </r>
  <r>
    <s v="BASE"/>
    <s v="BaseLine"/>
    <m/>
    <m/>
    <m/>
    <m/>
    <x v="53"/>
    <x v="2"/>
    <s v="Brazil"/>
    <x v="93"/>
    <n v="-456.46459045319398"/>
  </r>
  <r>
    <s v="BASE"/>
    <s v="BaseLine"/>
    <m/>
    <m/>
    <m/>
    <m/>
    <x v="53"/>
    <x v="3"/>
    <s v="Brazil"/>
    <x v="93"/>
    <n v="-241.64019445989101"/>
  </r>
  <r>
    <s v="BASE"/>
    <s v="BaseLine"/>
    <m/>
    <m/>
    <m/>
    <m/>
    <x v="54"/>
    <x v="0"/>
    <s v="Brazil"/>
    <x v="93"/>
    <n v="-476.20062496945701"/>
  </r>
  <r>
    <s v="BASE"/>
    <s v="BaseLine"/>
    <m/>
    <m/>
    <m/>
    <m/>
    <x v="54"/>
    <x v="1"/>
    <s v="Brazil"/>
    <x v="93"/>
    <n v="-2376.9047162553602"/>
  </r>
  <r>
    <s v="BASE"/>
    <s v="BaseLine"/>
    <m/>
    <m/>
    <m/>
    <m/>
    <x v="54"/>
    <x v="2"/>
    <s v="Brazil"/>
    <x v="93"/>
    <n v="-2579.7232432349701"/>
  </r>
  <r>
    <s v="BASE"/>
    <s v="BaseLine"/>
    <m/>
    <m/>
    <m/>
    <m/>
    <x v="54"/>
    <x v="3"/>
    <s v="Brazil"/>
    <x v="93"/>
    <n v="-459.86255008845501"/>
  </r>
  <r>
    <s v="INCREMENTAL"/>
    <s v="Media"/>
    <m/>
    <m/>
    <m/>
    <m/>
    <x v="0"/>
    <x v="0"/>
    <s v="Brazil"/>
    <x v="94"/>
    <n v="11.341645671888701"/>
  </r>
  <r>
    <s v="INCREMENTAL"/>
    <s v="Media"/>
    <m/>
    <m/>
    <m/>
    <m/>
    <x v="0"/>
    <x v="1"/>
    <s v="Brazil"/>
    <x v="94"/>
    <n v="0"/>
  </r>
  <r>
    <s v="INCREMENTAL"/>
    <s v="Media"/>
    <m/>
    <m/>
    <m/>
    <m/>
    <x v="0"/>
    <x v="2"/>
    <s v="Brazil"/>
    <x v="94"/>
    <n v="0"/>
  </r>
  <r>
    <s v="INCREMENTAL"/>
    <s v="Media"/>
    <m/>
    <m/>
    <m/>
    <m/>
    <x v="0"/>
    <x v="3"/>
    <s v="Brazil"/>
    <x v="94"/>
    <n v="0"/>
  </r>
  <r>
    <s v="INCREMENTAL"/>
    <s v="Media"/>
    <m/>
    <m/>
    <m/>
    <m/>
    <x v="1"/>
    <x v="0"/>
    <s v="Brazil"/>
    <x v="94"/>
    <n v="0.54613066554925704"/>
  </r>
  <r>
    <s v="INCREMENTAL"/>
    <s v="Media"/>
    <m/>
    <m/>
    <m/>
    <m/>
    <x v="1"/>
    <x v="1"/>
    <s v="Brazil"/>
    <x v="94"/>
    <n v="0"/>
  </r>
  <r>
    <s v="INCREMENTAL"/>
    <s v="Media"/>
    <m/>
    <m/>
    <m/>
    <m/>
    <x v="1"/>
    <x v="2"/>
    <s v="Brazil"/>
    <x v="94"/>
    <n v="0"/>
  </r>
  <r>
    <s v="INCREMENTAL"/>
    <s v="Media"/>
    <m/>
    <m/>
    <m/>
    <m/>
    <x v="1"/>
    <x v="3"/>
    <s v="Brazil"/>
    <x v="94"/>
    <n v="0"/>
  </r>
  <r>
    <s v="INCREMENTAL"/>
    <s v="Media"/>
    <m/>
    <m/>
    <m/>
    <m/>
    <x v="2"/>
    <x v="0"/>
    <s v="Brazil"/>
    <x v="94"/>
    <n v="73.7225541580748"/>
  </r>
  <r>
    <s v="INCREMENTAL"/>
    <s v="Media"/>
    <m/>
    <m/>
    <m/>
    <m/>
    <x v="2"/>
    <x v="1"/>
    <s v="Brazil"/>
    <x v="94"/>
    <n v="0"/>
  </r>
  <r>
    <s v="INCREMENTAL"/>
    <s v="Media"/>
    <m/>
    <m/>
    <m/>
    <m/>
    <x v="2"/>
    <x v="2"/>
    <s v="Brazil"/>
    <x v="94"/>
    <n v="0"/>
  </r>
  <r>
    <s v="INCREMENTAL"/>
    <s v="Media"/>
    <m/>
    <m/>
    <m/>
    <m/>
    <x v="2"/>
    <x v="3"/>
    <s v="Brazil"/>
    <x v="94"/>
    <n v="0"/>
  </r>
  <r>
    <s v="BASE"/>
    <s v="BaseLine"/>
    <m/>
    <m/>
    <m/>
    <m/>
    <x v="3"/>
    <x v="0"/>
    <s v="Brazil"/>
    <x v="94"/>
    <n v="0"/>
  </r>
  <r>
    <s v="BASE"/>
    <s v="BaseLine"/>
    <m/>
    <m/>
    <m/>
    <m/>
    <x v="3"/>
    <x v="1"/>
    <s v="Brazil"/>
    <x v="94"/>
    <n v="0"/>
  </r>
  <r>
    <s v="BASE"/>
    <s v="BaseLine"/>
    <m/>
    <m/>
    <m/>
    <m/>
    <x v="3"/>
    <x v="2"/>
    <s v="Brazil"/>
    <x v="94"/>
    <n v="0"/>
  </r>
  <r>
    <s v="BASE"/>
    <s v="BaseLine"/>
    <m/>
    <m/>
    <m/>
    <m/>
    <x v="3"/>
    <x v="3"/>
    <s v="Brazil"/>
    <x v="94"/>
    <n v="0"/>
  </r>
  <r>
    <s v="BASE"/>
    <s v="BaseLine"/>
    <m/>
    <m/>
    <m/>
    <m/>
    <x v="4"/>
    <x v="0"/>
    <s v="Brazil"/>
    <x v="94"/>
    <n v="0"/>
  </r>
  <r>
    <s v="BASE"/>
    <s v="BaseLine"/>
    <m/>
    <m/>
    <m/>
    <m/>
    <x v="4"/>
    <x v="1"/>
    <s v="Brazil"/>
    <x v="94"/>
    <n v="0"/>
  </r>
  <r>
    <s v="BASE"/>
    <s v="BaseLine"/>
    <m/>
    <m/>
    <m/>
    <m/>
    <x v="4"/>
    <x v="2"/>
    <s v="Brazil"/>
    <x v="94"/>
    <n v="0"/>
  </r>
  <r>
    <s v="BASE"/>
    <s v="BaseLine"/>
    <m/>
    <m/>
    <m/>
    <m/>
    <x v="4"/>
    <x v="3"/>
    <s v="Brazil"/>
    <x v="94"/>
    <n v="0"/>
  </r>
  <r>
    <s v="BASE"/>
    <s v="BaseLine"/>
    <m/>
    <m/>
    <m/>
    <m/>
    <x v="5"/>
    <x v="0"/>
    <s v="Brazil"/>
    <x v="94"/>
    <n v="0"/>
  </r>
  <r>
    <s v="BASE"/>
    <s v="BaseLine"/>
    <m/>
    <m/>
    <m/>
    <m/>
    <x v="5"/>
    <x v="1"/>
    <s v="Brazil"/>
    <x v="94"/>
    <n v="0"/>
  </r>
  <r>
    <s v="BASE"/>
    <s v="BaseLine"/>
    <m/>
    <m/>
    <m/>
    <m/>
    <x v="5"/>
    <x v="2"/>
    <s v="Brazil"/>
    <x v="94"/>
    <n v="0"/>
  </r>
  <r>
    <s v="BASE"/>
    <s v="BaseLine"/>
    <m/>
    <m/>
    <m/>
    <m/>
    <x v="5"/>
    <x v="3"/>
    <s v="Brazil"/>
    <x v="94"/>
    <n v="0"/>
  </r>
  <r>
    <s v="BASE"/>
    <s v="BaseLine"/>
    <m/>
    <m/>
    <m/>
    <m/>
    <x v="6"/>
    <x v="0"/>
    <s v="Brazil"/>
    <x v="94"/>
    <n v="0"/>
  </r>
  <r>
    <s v="BASE"/>
    <s v="BaseLine"/>
    <m/>
    <m/>
    <m/>
    <m/>
    <x v="6"/>
    <x v="1"/>
    <s v="Brazil"/>
    <x v="94"/>
    <n v="0"/>
  </r>
  <r>
    <s v="BASE"/>
    <s v="BaseLine"/>
    <m/>
    <m/>
    <m/>
    <m/>
    <x v="6"/>
    <x v="2"/>
    <s v="Brazil"/>
    <x v="94"/>
    <n v="0"/>
  </r>
  <r>
    <s v="BASE"/>
    <s v="BaseLine"/>
    <m/>
    <m/>
    <m/>
    <m/>
    <x v="6"/>
    <x v="3"/>
    <s v="Brazil"/>
    <x v="94"/>
    <n v="0"/>
  </r>
  <r>
    <s v="BASE"/>
    <s v="BaseLine"/>
    <m/>
    <m/>
    <m/>
    <m/>
    <x v="7"/>
    <x v="0"/>
    <s v="Brazil"/>
    <x v="94"/>
    <n v="0"/>
  </r>
  <r>
    <s v="BASE"/>
    <s v="BaseLine"/>
    <m/>
    <m/>
    <m/>
    <m/>
    <x v="7"/>
    <x v="1"/>
    <s v="Brazil"/>
    <x v="94"/>
    <n v="0"/>
  </r>
  <r>
    <s v="BASE"/>
    <s v="BaseLine"/>
    <m/>
    <m/>
    <m/>
    <m/>
    <x v="7"/>
    <x v="2"/>
    <s v="Brazil"/>
    <x v="94"/>
    <n v="0"/>
  </r>
  <r>
    <s v="BASE"/>
    <s v="BaseLine"/>
    <m/>
    <m/>
    <m/>
    <m/>
    <x v="7"/>
    <x v="3"/>
    <s v="Brazil"/>
    <x v="94"/>
    <n v="0"/>
  </r>
  <r>
    <s v="BASE"/>
    <s v="BaseLine"/>
    <m/>
    <m/>
    <m/>
    <m/>
    <x v="8"/>
    <x v="0"/>
    <s v="Brazil"/>
    <x v="94"/>
    <n v="1979.93241721969"/>
  </r>
  <r>
    <s v="BASE"/>
    <s v="BaseLine"/>
    <m/>
    <m/>
    <m/>
    <m/>
    <x v="8"/>
    <x v="1"/>
    <s v="Brazil"/>
    <x v="94"/>
    <n v="0"/>
  </r>
  <r>
    <s v="BASE"/>
    <s v="BaseLine"/>
    <m/>
    <m/>
    <m/>
    <m/>
    <x v="8"/>
    <x v="2"/>
    <s v="Brazil"/>
    <x v="94"/>
    <n v="0"/>
  </r>
  <r>
    <s v="BASE"/>
    <s v="BaseLine"/>
    <m/>
    <m/>
    <m/>
    <m/>
    <x v="8"/>
    <x v="3"/>
    <s v="Brazil"/>
    <x v="94"/>
    <n v="0"/>
  </r>
  <r>
    <s v="INCREMENTAL"/>
    <s v="Media"/>
    <m/>
    <m/>
    <m/>
    <m/>
    <x v="9"/>
    <x v="0"/>
    <s v="Brazil"/>
    <x v="94"/>
    <n v="29.722253990757999"/>
  </r>
  <r>
    <s v="INCREMENTAL"/>
    <s v="Media"/>
    <m/>
    <m/>
    <m/>
    <m/>
    <x v="9"/>
    <x v="1"/>
    <s v="Brazil"/>
    <x v="94"/>
    <n v="0"/>
  </r>
  <r>
    <s v="INCREMENTAL"/>
    <s v="Media"/>
    <m/>
    <m/>
    <m/>
    <m/>
    <x v="9"/>
    <x v="2"/>
    <s v="Brazil"/>
    <x v="94"/>
    <n v="0"/>
  </r>
  <r>
    <s v="INCREMENTAL"/>
    <s v="Media"/>
    <m/>
    <m/>
    <m/>
    <m/>
    <x v="9"/>
    <x v="3"/>
    <s v="Brazil"/>
    <x v="94"/>
    <n v="0"/>
  </r>
  <r>
    <s v="BASE"/>
    <s v="Price"/>
    <m/>
    <m/>
    <m/>
    <m/>
    <x v="10"/>
    <x v="0"/>
    <s v="Brazil"/>
    <x v="94"/>
    <n v="0"/>
  </r>
  <r>
    <s v="BASE"/>
    <s v="Price"/>
    <m/>
    <m/>
    <m/>
    <m/>
    <x v="10"/>
    <x v="1"/>
    <s v="Brazil"/>
    <x v="94"/>
    <n v="0"/>
  </r>
  <r>
    <s v="BASE"/>
    <s v="Price"/>
    <m/>
    <m/>
    <m/>
    <m/>
    <x v="10"/>
    <x v="2"/>
    <s v="Brazil"/>
    <x v="94"/>
    <n v="0"/>
  </r>
  <r>
    <s v="BASE"/>
    <s v="Price"/>
    <m/>
    <m/>
    <m/>
    <m/>
    <x v="10"/>
    <x v="3"/>
    <s v="Brazil"/>
    <x v="94"/>
    <n v="0"/>
  </r>
  <r>
    <s v="BASE"/>
    <s v="Price"/>
    <m/>
    <m/>
    <m/>
    <m/>
    <x v="11"/>
    <x v="0"/>
    <s v="Brazil"/>
    <x v="94"/>
    <n v="-1128.6106247427899"/>
  </r>
  <r>
    <s v="BASE"/>
    <s v="Price"/>
    <m/>
    <m/>
    <m/>
    <m/>
    <x v="11"/>
    <x v="1"/>
    <s v="Brazil"/>
    <x v="94"/>
    <n v="0"/>
  </r>
  <r>
    <s v="BASE"/>
    <s v="Price"/>
    <m/>
    <m/>
    <m/>
    <m/>
    <x v="11"/>
    <x v="2"/>
    <s v="Brazil"/>
    <x v="94"/>
    <n v="0"/>
  </r>
  <r>
    <s v="BASE"/>
    <s v="Price"/>
    <m/>
    <m/>
    <m/>
    <m/>
    <x v="11"/>
    <x v="3"/>
    <s v="Brazil"/>
    <x v="94"/>
    <n v="-1275.98340040216"/>
  </r>
  <r>
    <s v="BASE"/>
    <s v="BaseLine"/>
    <m/>
    <m/>
    <m/>
    <m/>
    <x v="12"/>
    <x v="0"/>
    <s v="Brazil"/>
    <x v="94"/>
    <n v="387.77025910214098"/>
  </r>
  <r>
    <s v="BASE"/>
    <s v="BaseLine"/>
    <m/>
    <m/>
    <m/>
    <m/>
    <x v="12"/>
    <x v="1"/>
    <s v="Brazil"/>
    <x v="94"/>
    <n v="699.05586890114205"/>
  </r>
  <r>
    <s v="BASE"/>
    <s v="BaseLine"/>
    <m/>
    <m/>
    <m/>
    <m/>
    <x v="12"/>
    <x v="2"/>
    <s v="Brazil"/>
    <x v="94"/>
    <n v="857.00693075465097"/>
  </r>
  <r>
    <s v="BASE"/>
    <s v="BaseLine"/>
    <m/>
    <m/>
    <m/>
    <m/>
    <x v="12"/>
    <x v="3"/>
    <s v="Brazil"/>
    <x v="94"/>
    <n v="22.698765368172701"/>
  </r>
  <r>
    <s v="INCREMENTAL"/>
    <s v="Media"/>
    <m/>
    <m/>
    <m/>
    <m/>
    <x v="13"/>
    <x v="0"/>
    <s v="Brazil"/>
    <x v="94"/>
    <n v="0"/>
  </r>
  <r>
    <s v="INCREMENTAL"/>
    <s v="Media"/>
    <m/>
    <m/>
    <m/>
    <m/>
    <x v="13"/>
    <x v="1"/>
    <s v="Brazil"/>
    <x v="94"/>
    <n v="0"/>
  </r>
  <r>
    <s v="INCREMENTAL"/>
    <s v="Media"/>
    <m/>
    <m/>
    <m/>
    <m/>
    <x v="13"/>
    <x v="2"/>
    <s v="Brazil"/>
    <x v="94"/>
    <n v="0"/>
  </r>
  <r>
    <s v="INCREMENTAL"/>
    <s v="Media"/>
    <m/>
    <m/>
    <m/>
    <m/>
    <x v="13"/>
    <x v="3"/>
    <s v="Brazil"/>
    <x v="94"/>
    <n v="0"/>
  </r>
  <r>
    <s v="INCREMENTAL"/>
    <s v="Media"/>
    <m/>
    <m/>
    <m/>
    <m/>
    <x v="14"/>
    <x v="0"/>
    <s v="Brazil"/>
    <x v="94"/>
    <n v="522.68379754813895"/>
  </r>
  <r>
    <s v="INCREMENTAL"/>
    <s v="Media"/>
    <m/>
    <m/>
    <m/>
    <m/>
    <x v="14"/>
    <x v="1"/>
    <s v="Brazil"/>
    <x v="94"/>
    <n v="650.69907408105405"/>
  </r>
  <r>
    <s v="INCREMENTAL"/>
    <s v="Media"/>
    <m/>
    <m/>
    <m/>
    <m/>
    <x v="14"/>
    <x v="2"/>
    <s v="Brazil"/>
    <x v="94"/>
    <n v="538.41234887845997"/>
  </r>
  <r>
    <s v="INCREMENTAL"/>
    <s v="Media"/>
    <m/>
    <m/>
    <m/>
    <m/>
    <x v="14"/>
    <x v="3"/>
    <s v="Brazil"/>
    <x v="94"/>
    <n v="386.81496637537299"/>
  </r>
  <r>
    <s v="INCREMENTAL"/>
    <s v="Media"/>
    <m/>
    <m/>
    <m/>
    <m/>
    <x v="15"/>
    <x v="0"/>
    <s v="Brazil"/>
    <x v="94"/>
    <n v="0"/>
  </r>
  <r>
    <s v="INCREMENTAL"/>
    <s v="Media"/>
    <m/>
    <m/>
    <m/>
    <m/>
    <x v="15"/>
    <x v="1"/>
    <s v="Brazil"/>
    <x v="94"/>
    <n v="0"/>
  </r>
  <r>
    <s v="INCREMENTAL"/>
    <s v="Media"/>
    <m/>
    <m/>
    <m/>
    <m/>
    <x v="15"/>
    <x v="2"/>
    <s v="Brazil"/>
    <x v="94"/>
    <n v="0"/>
  </r>
  <r>
    <s v="INCREMENTAL"/>
    <s v="Media"/>
    <m/>
    <m/>
    <m/>
    <m/>
    <x v="15"/>
    <x v="3"/>
    <s v="Brazil"/>
    <x v="94"/>
    <n v="0"/>
  </r>
  <r>
    <s v="INCREMENTAL"/>
    <s v="Media"/>
    <m/>
    <m/>
    <m/>
    <m/>
    <x v="16"/>
    <x v="0"/>
    <s v="Brazil"/>
    <x v="94"/>
    <n v="24.033264310048299"/>
  </r>
  <r>
    <s v="INCREMENTAL"/>
    <s v="Media"/>
    <m/>
    <m/>
    <m/>
    <m/>
    <x v="16"/>
    <x v="1"/>
    <s v="Brazil"/>
    <x v="94"/>
    <n v="18.856868137185302"/>
  </r>
  <r>
    <s v="INCREMENTAL"/>
    <s v="Media"/>
    <m/>
    <m/>
    <m/>
    <m/>
    <x v="16"/>
    <x v="2"/>
    <s v="Brazil"/>
    <x v="94"/>
    <n v="17.593019912130298"/>
  </r>
  <r>
    <s v="INCREMENTAL"/>
    <s v="Media"/>
    <m/>
    <m/>
    <m/>
    <m/>
    <x v="16"/>
    <x v="3"/>
    <s v="Brazil"/>
    <x v="94"/>
    <n v="16.349994758637301"/>
  </r>
  <r>
    <s v="INCREMENTAL"/>
    <s v="Media"/>
    <m/>
    <m/>
    <m/>
    <m/>
    <x v="17"/>
    <x v="0"/>
    <s v="Brazil"/>
    <x v="94"/>
    <n v="0"/>
  </r>
  <r>
    <s v="INCREMENTAL"/>
    <s v="Media"/>
    <m/>
    <m/>
    <m/>
    <m/>
    <x v="17"/>
    <x v="1"/>
    <s v="Brazil"/>
    <x v="94"/>
    <n v="0"/>
  </r>
  <r>
    <s v="INCREMENTAL"/>
    <s v="Media"/>
    <m/>
    <m/>
    <m/>
    <m/>
    <x v="17"/>
    <x v="2"/>
    <s v="Brazil"/>
    <x v="94"/>
    <n v="0"/>
  </r>
  <r>
    <s v="INCREMENTAL"/>
    <s v="Media"/>
    <m/>
    <m/>
    <m/>
    <m/>
    <x v="17"/>
    <x v="3"/>
    <s v="Brazil"/>
    <x v="94"/>
    <n v="0"/>
  </r>
  <r>
    <s v="INCREMENTAL"/>
    <s v="Media"/>
    <m/>
    <m/>
    <m/>
    <m/>
    <x v="18"/>
    <x v="0"/>
    <s v="Brazil"/>
    <x v="94"/>
    <n v="1946.9358572071201"/>
  </r>
  <r>
    <s v="INCREMENTAL"/>
    <s v="Media"/>
    <m/>
    <m/>
    <m/>
    <m/>
    <x v="18"/>
    <x v="1"/>
    <s v="Brazil"/>
    <x v="94"/>
    <n v="906.57297473469703"/>
  </r>
  <r>
    <s v="INCREMENTAL"/>
    <s v="Media"/>
    <m/>
    <m/>
    <m/>
    <m/>
    <x v="18"/>
    <x v="2"/>
    <s v="Brazil"/>
    <x v="94"/>
    <n v="692.71657003961104"/>
  </r>
  <r>
    <s v="INCREMENTAL"/>
    <s v="Media"/>
    <m/>
    <m/>
    <m/>
    <m/>
    <x v="18"/>
    <x v="3"/>
    <s v="Brazil"/>
    <x v="94"/>
    <n v="1056.8913653044201"/>
  </r>
  <r>
    <s v="INCREMENTAL"/>
    <s v="Media"/>
    <m/>
    <m/>
    <m/>
    <m/>
    <x v="19"/>
    <x v="0"/>
    <s v="Brazil"/>
    <x v="94"/>
    <n v="0"/>
  </r>
  <r>
    <s v="INCREMENTAL"/>
    <s v="Media"/>
    <m/>
    <m/>
    <m/>
    <m/>
    <x v="19"/>
    <x v="1"/>
    <s v="Brazil"/>
    <x v="94"/>
    <n v="0"/>
  </r>
  <r>
    <s v="INCREMENTAL"/>
    <s v="Media"/>
    <m/>
    <m/>
    <m/>
    <m/>
    <x v="19"/>
    <x v="2"/>
    <s v="Brazil"/>
    <x v="94"/>
    <n v="0"/>
  </r>
  <r>
    <s v="INCREMENTAL"/>
    <s v="Media"/>
    <m/>
    <m/>
    <m/>
    <m/>
    <x v="19"/>
    <x v="3"/>
    <s v="Brazil"/>
    <x v="94"/>
    <n v="0"/>
  </r>
  <r>
    <s v="INCREMENTAL"/>
    <s v="Media"/>
    <m/>
    <m/>
    <m/>
    <m/>
    <x v="20"/>
    <x v="0"/>
    <s v="Brazil"/>
    <x v="94"/>
    <n v="406.950809906551"/>
  </r>
  <r>
    <s v="INCREMENTAL"/>
    <s v="Media"/>
    <m/>
    <m/>
    <m/>
    <m/>
    <x v="20"/>
    <x v="1"/>
    <s v="Brazil"/>
    <x v="94"/>
    <n v="464.211549617461"/>
  </r>
  <r>
    <s v="INCREMENTAL"/>
    <s v="Media"/>
    <m/>
    <m/>
    <m/>
    <m/>
    <x v="20"/>
    <x v="2"/>
    <s v="Brazil"/>
    <x v="94"/>
    <n v="434.88292812462902"/>
  </r>
  <r>
    <s v="INCREMENTAL"/>
    <s v="Media"/>
    <m/>
    <m/>
    <m/>
    <m/>
    <x v="20"/>
    <x v="3"/>
    <s v="Brazil"/>
    <x v="94"/>
    <n v="428.35183581665302"/>
  </r>
  <r>
    <s v="INCREMENTAL"/>
    <s v="Media"/>
    <m/>
    <m/>
    <m/>
    <m/>
    <x v="21"/>
    <x v="0"/>
    <s v="Brazil"/>
    <x v="94"/>
    <n v="0"/>
  </r>
  <r>
    <s v="INCREMENTAL"/>
    <s v="Media"/>
    <m/>
    <m/>
    <m/>
    <m/>
    <x v="21"/>
    <x v="1"/>
    <s v="Brazil"/>
    <x v="94"/>
    <n v="0"/>
  </r>
  <r>
    <s v="INCREMENTAL"/>
    <s v="Media"/>
    <m/>
    <m/>
    <m/>
    <m/>
    <x v="21"/>
    <x v="2"/>
    <s v="Brazil"/>
    <x v="94"/>
    <n v="0"/>
  </r>
  <r>
    <s v="INCREMENTAL"/>
    <s v="Media"/>
    <m/>
    <m/>
    <m/>
    <m/>
    <x v="21"/>
    <x v="3"/>
    <s v="Brazil"/>
    <x v="94"/>
    <n v="0"/>
  </r>
  <r>
    <s v="INCREMENTAL"/>
    <s v="Media"/>
    <m/>
    <m/>
    <m/>
    <m/>
    <x v="22"/>
    <x v="0"/>
    <s v="Brazil"/>
    <x v="94"/>
    <n v="1750.15832172866"/>
  </r>
  <r>
    <s v="INCREMENTAL"/>
    <s v="Media"/>
    <m/>
    <m/>
    <m/>
    <m/>
    <x v="22"/>
    <x v="1"/>
    <s v="Brazil"/>
    <x v="94"/>
    <n v="663.70935463180001"/>
  </r>
  <r>
    <s v="INCREMENTAL"/>
    <s v="Media"/>
    <m/>
    <m/>
    <m/>
    <m/>
    <x v="22"/>
    <x v="2"/>
    <s v="Brazil"/>
    <x v="94"/>
    <n v="630.242171581864"/>
  </r>
  <r>
    <s v="INCREMENTAL"/>
    <s v="Media"/>
    <m/>
    <m/>
    <m/>
    <m/>
    <x v="22"/>
    <x v="3"/>
    <s v="Brazil"/>
    <x v="94"/>
    <n v="948.69276216854905"/>
  </r>
  <r>
    <s v="INCREMENTAL"/>
    <s v="Media"/>
    <m/>
    <m/>
    <m/>
    <m/>
    <x v="23"/>
    <x v="0"/>
    <s v="Brazil"/>
    <x v="94"/>
    <n v="0"/>
  </r>
  <r>
    <s v="INCREMENTAL"/>
    <s v="Media"/>
    <m/>
    <m/>
    <m/>
    <m/>
    <x v="23"/>
    <x v="1"/>
    <s v="Brazil"/>
    <x v="94"/>
    <n v="0.13220845375583001"/>
  </r>
  <r>
    <s v="INCREMENTAL"/>
    <s v="Media"/>
    <m/>
    <m/>
    <m/>
    <m/>
    <x v="23"/>
    <x v="2"/>
    <s v="Brazil"/>
    <x v="94"/>
    <n v="0"/>
  </r>
  <r>
    <s v="INCREMENTAL"/>
    <s v="Media"/>
    <m/>
    <m/>
    <m/>
    <m/>
    <x v="23"/>
    <x v="3"/>
    <s v="Brazil"/>
    <x v="94"/>
    <n v="0"/>
  </r>
  <r>
    <s v="INCREMENTAL"/>
    <s v="Media"/>
    <m/>
    <m/>
    <m/>
    <m/>
    <x v="24"/>
    <x v="0"/>
    <s v="Brazil"/>
    <x v="94"/>
    <n v="0"/>
  </r>
  <r>
    <s v="INCREMENTAL"/>
    <s v="Media"/>
    <m/>
    <m/>
    <m/>
    <m/>
    <x v="24"/>
    <x v="1"/>
    <s v="Brazil"/>
    <x v="94"/>
    <n v="6.97628919577798"/>
  </r>
  <r>
    <s v="INCREMENTAL"/>
    <s v="Media"/>
    <m/>
    <m/>
    <m/>
    <m/>
    <x v="24"/>
    <x v="2"/>
    <s v="Brazil"/>
    <x v="94"/>
    <n v="0"/>
  </r>
  <r>
    <s v="INCREMENTAL"/>
    <s v="Media"/>
    <m/>
    <m/>
    <m/>
    <m/>
    <x v="24"/>
    <x v="3"/>
    <s v="Brazil"/>
    <x v="94"/>
    <n v="0"/>
  </r>
  <r>
    <s v="BASE"/>
    <s v="BaseLine"/>
    <m/>
    <m/>
    <m/>
    <m/>
    <x v="25"/>
    <x v="0"/>
    <s v="Brazil"/>
    <x v="94"/>
    <n v="0"/>
  </r>
  <r>
    <s v="BASE"/>
    <s v="BaseLine"/>
    <m/>
    <m/>
    <m/>
    <m/>
    <x v="25"/>
    <x v="1"/>
    <s v="Brazil"/>
    <x v="94"/>
    <n v="0"/>
  </r>
  <r>
    <s v="BASE"/>
    <s v="BaseLine"/>
    <m/>
    <m/>
    <m/>
    <m/>
    <x v="25"/>
    <x v="2"/>
    <s v="Brazil"/>
    <x v="94"/>
    <n v="0"/>
  </r>
  <r>
    <s v="BASE"/>
    <s v="BaseLine"/>
    <m/>
    <m/>
    <m/>
    <m/>
    <x v="25"/>
    <x v="3"/>
    <s v="Brazil"/>
    <x v="94"/>
    <n v="0"/>
  </r>
  <r>
    <s v="BASE"/>
    <s v="BaseLine"/>
    <m/>
    <m/>
    <m/>
    <m/>
    <x v="26"/>
    <x v="0"/>
    <s v="Brazil"/>
    <x v="94"/>
    <n v="0"/>
  </r>
  <r>
    <s v="BASE"/>
    <s v="BaseLine"/>
    <m/>
    <m/>
    <m/>
    <m/>
    <x v="26"/>
    <x v="1"/>
    <s v="Brazil"/>
    <x v="94"/>
    <n v="2756.52280103982"/>
  </r>
  <r>
    <s v="BASE"/>
    <s v="BaseLine"/>
    <m/>
    <m/>
    <m/>
    <m/>
    <x v="26"/>
    <x v="2"/>
    <s v="Brazil"/>
    <x v="94"/>
    <n v="0"/>
  </r>
  <r>
    <s v="BASE"/>
    <s v="BaseLine"/>
    <m/>
    <m/>
    <m/>
    <m/>
    <x v="26"/>
    <x v="3"/>
    <s v="Brazil"/>
    <x v="94"/>
    <n v="0"/>
  </r>
  <r>
    <s v="INCREMENTAL"/>
    <s v="Media"/>
    <m/>
    <m/>
    <m/>
    <m/>
    <x v="27"/>
    <x v="0"/>
    <s v="Brazil"/>
    <x v="94"/>
    <n v="0"/>
  </r>
  <r>
    <s v="INCREMENTAL"/>
    <s v="Media"/>
    <m/>
    <m/>
    <m/>
    <m/>
    <x v="27"/>
    <x v="1"/>
    <s v="Brazil"/>
    <x v="94"/>
    <n v="246.50164262599199"/>
  </r>
  <r>
    <s v="INCREMENTAL"/>
    <s v="Media"/>
    <m/>
    <m/>
    <m/>
    <m/>
    <x v="27"/>
    <x v="2"/>
    <s v="Brazil"/>
    <x v="94"/>
    <n v="0"/>
  </r>
  <r>
    <s v="INCREMENTAL"/>
    <s v="Media"/>
    <m/>
    <m/>
    <m/>
    <m/>
    <x v="27"/>
    <x v="3"/>
    <s v="Brazil"/>
    <x v="94"/>
    <n v="0"/>
  </r>
  <r>
    <s v="INCREMENTAL"/>
    <s v="Media"/>
    <m/>
    <m/>
    <m/>
    <m/>
    <x v="28"/>
    <x v="0"/>
    <s v="Brazil"/>
    <x v="94"/>
    <n v="0"/>
  </r>
  <r>
    <s v="INCREMENTAL"/>
    <s v="Media"/>
    <m/>
    <m/>
    <m/>
    <m/>
    <x v="28"/>
    <x v="1"/>
    <s v="Brazil"/>
    <x v="94"/>
    <n v="93.047358984499297"/>
  </r>
  <r>
    <s v="INCREMENTAL"/>
    <s v="Media"/>
    <m/>
    <m/>
    <m/>
    <m/>
    <x v="28"/>
    <x v="2"/>
    <s v="Brazil"/>
    <x v="94"/>
    <n v="0"/>
  </r>
  <r>
    <s v="INCREMENTAL"/>
    <s v="Media"/>
    <m/>
    <m/>
    <m/>
    <m/>
    <x v="28"/>
    <x v="3"/>
    <s v="Brazil"/>
    <x v="94"/>
    <n v="0"/>
  </r>
  <r>
    <s v="BASE"/>
    <s v="BaseLine"/>
    <m/>
    <m/>
    <m/>
    <m/>
    <x v="29"/>
    <x v="0"/>
    <s v="Brazil"/>
    <x v="94"/>
    <n v="0"/>
  </r>
  <r>
    <s v="BASE"/>
    <s v="BaseLine"/>
    <m/>
    <m/>
    <m/>
    <m/>
    <x v="29"/>
    <x v="1"/>
    <s v="Brazil"/>
    <x v="94"/>
    <n v="1335.21604398503"/>
  </r>
  <r>
    <s v="BASE"/>
    <s v="BaseLine"/>
    <m/>
    <m/>
    <m/>
    <m/>
    <x v="29"/>
    <x v="2"/>
    <s v="Brazil"/>
    <x v="94"/>
    <n v="0"/>
  </r>
  <r>
    <s v="BASE"/>
    <s v="BaseLine"/>
    <m/>
    <m/>
    <m/>
    <m/>
    <x v="29"/>
    <x v="3"/>
    <s v="Brazil"/>
    <x v="94"/>
    <n v="0"/>
  </r>
  <r>
    <s v="BASE"/>
    <s v="BaseLine"/>
    <m/>
    <m/>
    <m/>
    <m/>
    <x v="30"/>
    <x v="0"/>
    <s v="Brazil"/>
    <x v="94"/>
    <n v="0"/>
  </r>
  <r>
    <s v="BASE"/>
    <s v="BaseLine"/>
    <m/>
    <m/>
    <m/>
    <m/>
    <x v="30"/>
    <x v="1"/>
    <s v="Brazil"/>
    <x v="94"/>
    <n v="1065.9756166066099"/>
  </r>
  <r>
    <s v="BASE"/>
    <s v="BaseLine"/>
    <m/>
    <m/>
    <m/>
    <m/>
    <x v="30"/>
    <x v="2"/>
    <s v="Brazil"/>
    <x v="94"/>
    <n v="0"/>
  </r>
  <r>
    <s v="BASE"/>
    <s v="BaseLine"/>
    <m/>
    <m/>
    <m/>
    <m/>
    <x v="30"/>
    <x v="3"/>
    <s v="Brazil"/>
    <x v="94"/>
    <n v="0"/>
  </r>
  <r>
    <s v="INCREMENTAL"/>
    <s v="Media"/>
    <m/>
    <m/>
    <m/>
    <m/>
    <x v="31"/>
    <x v="0"/>
    <s v="Brazil"/>
    <x v="94"/>
    <n v="0"/>
  </r>
  <r>
    <s v="INCREMENTAL"/>
    <s v="Media"/>
    <m/>
    <m/>
    <m/>
    <m/>
    <x v="31"/>
    <x v="1"/>
    <s v="Brazil"/>
    <x v="94"/>
    <n v="23.6533493960915"/>
  </r>
  <r>
    <s v="INCREMENTAL"/>
    <s v="Media"/>
    <m/>
    <m/>
    <m/>
    <m/>
    <x v="31"/>
    <x v="2"/>
    <s v="Brazil"/>
    <x v="94"/>
    <n v="0"/>
  </r>
  <r>
    <s v="INCREMENTAL"/>
    <s v="Media"/>
    <m/>
    <m/>
    <m/>
    <m/>
    <x v="31"/>
    <x v="3"/>
    <s v="Brazil"/>
    <x v="94"/>
    <n v="0"/>
  </r>
  <r>
    <m/>
    <m/>
    <m/>
    <m/>
    <m/>
    <m/>
    <x v="32"/>
    <x v="0"/>
    <s v="Brazil"/>
    <x v="94"/>
    <n v="1288.8368238743701"/>
  </r>
  <r>
    <m/>
    <m/>
    <m/>
    <m/>
    <m/>
    <m/>
    <x v="32"/>
    <x v="1"/>
    <s v="Brazil"/>
    <x v="94"/>
    <n v="943.82215052234096"/>
  </r>
  <r>
    <m/>
    <m/>
    <m/>
    <m/>
    <m/>
    <m/>
    <x v="32"/>
    <x v="2"/>
    <s v="Brazil"/>
    <x v="94"/>
    <n v="1761.1350863528301"/>
  </r>
  <r>
    <m/>
    <m/>
    <m/>
    <m/>
    <m/>
    <m/>
    <x v="32"/>
    <x v="3"/>
    <s v="Brazil"/>
    <x v="94"/>
    <n v="932.29799996955103"/>
  </r>
  <r>
    <s v="BASE"/>
    <s v="BaseLine"/>
    <m/>
    <m/>
    <m/>
    <m/>
    <x v="33"/>
    <x v="0"/>
    <s v="Brazil"/>
    <x v="94"/>
    <n v="-48.950109037590202"/>
  </r>
  <r>
    <s v="BASE"/>
    <s v="BaseLine"/>
    <m/>
    <m/>
    <m/>
    <m/>
    <x v="33"/>
    <x v="1"/>
    <s v="Brazil"/>
    <x v="94"/>
    <n v="-133.24847836759599"/>
  </r>
  <r>
    <s v="BASE"/>
    <s v="BaseLine"/>
    <m/>
    <m/>
    <m/>
    <m/>
    <x v="33"/>
    <x v="2"/>
    <s v="Brazil"/>
    <x v="94"/>
    <n v="-66.523199764555201"/>
  </r>
  <r>
    <s v="BASE"/>
    <s v="BaseLine"/>
    <m/>
    <m/>
    <m/>
    <m/>
    <x v="33"/>
    <x v="3"/>
    <s v="Brazil"/>
    <x v="94"/>
    <n v="-41.549592736478701"/>
  </r>
  <r>
    <s v="BASE"/>
    <s v="BaseLine"/>
    <m/>
    <m/>
    <m/>
    <m/>
    <x v="34"/>
    <x v="0"/>
    <s v="Brazil"/>
    <x v="94"/>
    <n v="0"/>
  </r>
  <r>
    <s v="BASE"/>
    <s v="BaseLine"/>
    <m/>
    <m/>
    <m/>
    <m/>
    <x v="34"/>
    <x v="1"/>
    <s v="Brazil"/>
    <x v="94"/>
    <n v="0"/>
  </r>
  <r>
    <s v="BASE"/>
    <s v="BaseLine"/>
    <m/>
    <m/>
    <m/>
    <m/>
    <x v="34"/>
    <x v="2"/>
    <s v="Brazil"/>
    <x v="94"/>
    <n v="0"/>
  </r>
  <r>
    <s v="BASE"/>
    <s v="BaseLine"/>
    <m/>
    <m/>
    <m/>
    <m/>
    <x v="34"/>
    <x v="3"/>
    <s v="Brazil"/>
    <x v="94"/>
    <n v="0"/>
  </r>
  <r>
    <s v="BASE"/>
    <s v="BaseLine"/>
    <s v="NY"/>
    <m/>
    <m/>
    <m/>
    <x v="35"/>
    <x v="0"/>
    <s v="Brazil"/>
    <x v="94"/>
    <n v="0"/>
  </r>
  <r>
    <s v="BASE"/>
    <s v="BaseLine"/>
    <s v="NY"/>
    <m/>
    <m/>
    <m/>
    <x v="35"/>
    <x v="1"/>
    <s v="Brazil"/>
    <x v="94"/>
    <n v="0"/>
  </r>
  <r>
    <s v="BASE"/>
    <s v="BaseLine"/>
    <s v="NY"/>
    <m/>
    <m/>
    <m/>
    <x v="35"/>
    <x v="2"/>
    <s v="Brazil"/>
    <x v="94"/>
    <n v="0"/>
  </r>
  <r>
    <s v="BASE"/>
    <s v="BaseLine"/>
    <s v="NY"/>
    <m/>
    <m/>
    <m/>
    <x v="35"/>
    <x v="3"/>
    <s v="Brazil"/>
    <x v="94"/>
    <n v="0"/>
  </r>
  <r>
    <s v="BASE"/>
    <s v="BaseLine"/>
    <s v="PL_Dummy"/>
    <m/>
    <m/>
    <m/>
    <x v="36"/>
    <x v="0"/>
    <s v="Brazil"/>
    <x v="94"/>
    <n v="0"/>
  </r>
  <r>
    <s v="BASE"/>
    <s v="BaseLine"/>
    <s v="PL_Dummy"/>
    <m/>
    <m/>
    <m/>
    <x v="36"/>
    <x v="1"/>
    <s v="Brazil"/>
    <x v="94"/>
    <n v="0"/>
  </r>
  <r>
    <s v="BASE"/>
    <s v="BaseLine"/>
    <s v="PL_Dummy"/>
    <m/>
    <m/>
    <m/>
    <x v="36"/>
    <x v="2"/>
    <s v="Brazil"/>
    <x v="94"/>
    <n v="0"/>
  </r>
  <r>
    <s v="BASE"/>
    <s v="BaseLine"/>
    <s v="PL_Dummy"/>
    <m/>
    <m/>
    <m/>
    <x v="36"/>
    <x v="3"/>
    <s v="Brazil"/>
    <x v="94"/>
    <n v="0"/>
  </r>
  <r>
    <s v="BASE"/>
    <s v="BaseLine"/>
    <s v="PL_Dummy"/>
    <m/>
    <m/>
    <m/>
    <x v="37"/>
    <x v="0"/>
    <s v="Brazil"/>
    <x v="94"/>
    <n v="0"/>
  </r>
  <r>
    <s v="BASE"/>
    <s v="BaseLine"/>
    <s v="PL_Dummy"/>
    <m/>
    <m/>
    <m/>
    <x v="37"/>
    <x v="1"/>
    <s v="Brazil"/>
    <x v="94"/>
    <n v="0"/>
  </r>
  <r>
    <s v="BASE"/>
    <s v="BaseLine"/>
    <s v="PL_Dummy"/>
    <m/>
    <m/>
    <m/>
    <x v="37"/>
    <x v="2"/>
    <s v="Brazil"/>
    <x v="94"/>
    <n v="-3388.7107953784698"/>
  </r>
  <r>
    <s v="BASE"/>
    <s v="BaseLine"/>
    <s v="PL_Dummy"/>
    <m/>
    <m/>
    <m/>
    <x v="37"/>
    <x v="3"/>
    <s v="Brazil"/>
    <x v="94"/>
    <n v="0"/>
  </r>
  <r>
    <s v="BASE"/>
    <s v="BaseLine"/>
    <m/>
    <m/>
    <m/>
    <m/>
    <x v="38"/>
    <x v="0"/>
    <s v="Brazil"/>
    <x v="94"/>
    <n v="0"/>
  </r>
  <r>
    <s v="BASE"/>
    <s v="BaseLine"/>
    <m/>
    <m/>
    <m/>
    <m/>
    <x v="38"/>
    <x v="1"/>
    <s v="Brazil"/>
    <x v="94"/>
    <n v="0"/>
  </r>
  <r>
    <s v="BASE"/>
    <s v="BaseLine"/>
    <m/>
    <m/>
    <m/>
    <m/>
    <x v="38"/>
    <x v="2"/>
    <s v="Brazil"/>
    <x v="94"/>
    <n v="0"/>
  </r>
  <r>
    <s v="BASE"/>
    <s v="BaseLine"/>
    <m/>
    <m/>
    <m/>
    <m/>
    <x v="38"/>
    <x v="3"/>
    <s v="Brazil"/>
    <x v="94"/>
    <n v="0"/>
  </r>
  <r>
    <s v="BASE"/>
    <s v="BaseLine"/>
    <m/>
    <m/>
    <m/>
    <m/>
    <x v="39"/>
    <x v="0"/>
    <s v="Brazil"/>
    <x v="94"/>
    <n v="0"/>
  </r>
  <r>
    <s v="BASE"/>
    <s v="BaseLine"/>
    <m/>
    <m/>
    <m/>
    <m/>
    <x v="39"/>
    <x v="1"/>
    <s v="Brazil"/>
    <x v="94"/>
    <n v="0"/>
  </r>
  <r>
    <s v="BASE"/>
    <s v="BaseLine"/>
    <m/>
    <m/>
    <m/>
    <m/>
    <x v="39"/>
    <x v="2"/>
    <s v="Brazil"/>
    <x v="94"/>
    <n v="0"/>
  </r>
  <r>
    <s v="BASE"/>
    <s v="BaseLine"/>
    <m/>
    <m/>
    <m/>
    <m/>
    <x v="39"/>
    <x v="3"/>
    <s v="Brazil"/>
    <x v="94"/>
    <n v="0"/>
  </r>
  <r>
    <s v="BASE"/>
    <s v="BaseLine"/>
    <s v="PL_Dummy"/>
    <m/>
    <m/>
    <m/>
    <x v="40"/>
    <x v="0"/>
    <s v="Brazil"/>
    <x v="94"/>
    <n v="0"/>
  </r>
  <r>
    <s v="BASE"/>
    <s v="BaseLine"/>
    <s v="PL_Dummy"/>
    <m/>
    <m/>
    <m/>
    <x v="40"/>
    <x v="1"/>
    <s v="Brazil"/>
    <x v="94"/>
    <n v="0"/>
  </r>
  <r>
    <s v="BASE"/>
    <s v="BaseLine"/>
    <s v="PL_Dummy"/>
    <m/>
    <m/>
    <m/>
    <x v="40"/>
    <x v="2"/>
    <s v="Brazil"/>
    <x v="94"/>
    <n v="0"/>
  </r>
  <r>
    <s v="BASE"/>
    <s v="BaseLine"/>
    <s v="PL_Dummy"/>
    <m/>
    <m/>
    <m/>
    <x v="40"/>
    <x v="3"/>
    <s v="Brazil"/>
    <x v="94"/>
    <n v="0"/>
  </r>
  <r>
    <s v="BASE"/>
    <s v="BaseLine"/>
    <m/>
    <m/>
    <m/>
    <m/>
    <x v="41"/>
    <x v="0"/>
    <s v="Brazil"/>
    <x v="94"/>
    <n v="0"/>
  </r>
  <r>
    <s v="BASE"/>
    <s v="BaseLine"/>
    <m/>
    <m/>
    <m/>
    <m/>
    <x v="41"/>
    <x v="1"/>
    <s v="Brazil"/>
    <x v="94"/>
    <n v="0"/>
  </r>
  <r>
    <s v="BASE"/>
    <s v="BaseLine"/>
    <m/>
    <m/>
    <m/>
    <m/>
    <x v="41"/>
    <x v="2"/>
    <s v="Brazil"/>
    <x v="94"/>
    <n v="4346.9726439687402"/>
  </r>
  <r>
    <s v="BASE"/>
    <s v="BaseLine"/>
    <m/>
    <m/>
    <m/>
    <m/>
    <x v="41"/>
    <x v="3"/>
    <s v="Brazil"/>
    <x v="94"/>
    <n v="0"/>
  </r>
  <r>
    <s v="BASE"/>
    <s v="BaseLine"/>
    <m/>
    <m/>
    <m/>
    <m/>
    <x v="42"/>
    <x v="0"/>
    <s v="Brazil"/>
    <x v="94"/>
    <n v="0"/>
  </r>
  <r>
    <s v="BASE"/>
    <s v="BaseLine"/>
    <m/>
    <m/>
    <m/>
    <m/>
    <x v="42"/>
    <x v="1"/>
    <s v="Brazil"/>
    <x v="94"/>
    <n v="0"/>
  </r>
  <r>
    <s v="BASE"/>
    <s v="BaseLine"/>
    <m/>
    <m/>
    <m/>
    <m/>
    <x v="42"/>
    <x v="2"/>
    <s v="Brazil"/>
    <x v="94"/>
    <n v="0"/>
  </r>
  <r>
    <s v="BASE"/>
    <s v="BaseLine"/>
    <m/>
    <m/>
    <m/>
    <m/>
    <x v="42"/>
    <x v="3"/>
    <s v="Brazil"/>
    <x v="94"/>
    <n v="0"/>
  </r>
  <r>
    <s v="BASE"/>
    <s v="BaseLine"/>
    <m/>
    <m/>
    <m/>
    <m/>
    <x v="43"/>
    <x v="0"/>
    <s v="Brazil"/>
    <x v="94"/>
    <n v="0"/>
  </r>
  <r>
    <s v="BASE"/>
    <s v="BaseLine"/>
    <m/>
    <m/>
    <m/>
    <m/>
    <x v="43"/>
    <x v="1"/>
    <s v="Brazil"/>
    <x v="94"/>
    <n v="0"/>
  </r>
  <r>
    <s v="BASE"/>
    <s v="BaseLine"/>
    <m/>
    <m/>
    <m/>
    <m/>
    <x v="43"/>
    <x v="2"/>
    <s v="Brazil"/>
    <x v="94"/>
    <n v="4499.9709215954399"/>
  </r>
  <r>
    <s v="BASE"/>
    <s v="BaseLine"/>
    <m/>
    <m/>
    <m/>
    <m/>
    <x v="43"/>
    <x v="3"/>
    <s v="Brazil"/>
    <x v="94"/>
    <n v="0"/>
  </r>
  <r>
    <s v="INCREMENTAL"/>
    <s v="Media"/>
    <m/>
    <m/>
    <m/>
    <m/>
    <x v="44"/>
    <x v="0"/>
    <s v="Brazil"/>
    <x v="94"/>
    <n v="0"/>
  </r>
  <r>
    <s v="INCREMENTAL"/>
    <s v="Media"/>
    <m/>
    <m/>
    <m/>
    <m/>
    <x v="44"/>
    <x v="1"/>
    <s v="Brazil"/>
    <x v="94"/>
    <n v="0"/>
  </r>
  <r>
    <s v="INCREMENTAL"/>
    <s v="Media"/>
    <m/>
    <m/>
    <m/>
    <m/>
    <x v="44"/>
    <x v="2"/>
    <s v="Brazil"/>
    <x v="94"/>
    <n v="184.18872348178701"/>
  </r>
  <r>
    <s v="INCREMENTAL"/>
    <s v="Media"/>
    <m/>
    <m/>
    <m/>
    <m/>
    <x v="44"/>
    <x v="3"/>
    <s v="Brazil"/>
    <x v="94"/>
    <n v="0"/>
  </r>
  <r>
    <s v="INCREMENTAL"/>
    <s v="Media"/>
    <m/>
    <m/>
    <m/>
    <m/>
    <x v="45"/>
    <x v="0"/>
    <s v="Brazil"/>
    <x v="94"/>
    <n v="0"/>
  </r>
  <r>
    <s v="INCREMENTAL"/>
    <s v="Media"/>
    <m/>
    <m/>
    <m/>
    <m/>
    <x v="45"/>
    <x v="1"/>
    <s v="Brazil"/>
    <x v="94"/>
    <n v="0"/>
  </r>
  <r>
    <s v="INCREMENTAL"/>
    <s v="Media"/>
    <m/>
    <m/>
    <m/>
    <m/>
    <x v="45"/>
    <x v="2"/>
    <s v="Brazil"/>
    <x v="94"/>
    <n v="79.911216235827396"/>
  </r>
  <r>
    <s v="INCREMENTAL"/>
    <s v="Media"/>
    <m/>
    <m/>
    <m/>
    <m/>
    <x v="45"/>
    <x v="3"/>
    <s v="Brazil"/>
    <x v="94"/>
    <n v="0"/>
  </r>
  <r>
    <s v="BASE"/>
    <s v="BaseLine"/>
    <m/>
    <m/>
    <m/>
    <m/>
    <x v="46"/>
    <x v="0"/>
    <s v="Brazil"/>
    <x v="94"/>
    <n v="698.25793128629596"/>
  </r>
  <r>
    <s v="BASE"/>
    <s v="BaseLine"/>
    <m/>
    <m/>
    <m/>
    <m/>
    <x v="46"/>
    <x v="1"/>
    <s v="Brazil"/>
    <x v="94"/>
    <n v="307.75658477921598"/>
  </r>
  <r>
    <s v="BASE"/>
    <s v="BaseLine"/>
    <m/>
    <m/>
    <m/>
    <m/>
    <x v="46"/>
    <x v="2"/>
    <s v="Brazil"/>
    <x v="94"/>
    <n v="565.234869565792"/>
  </r>
  <r>
    <s v="BASE"/>
    <s v="BaseLine"/>
    <m/>
    <m/>
    <m/>
    <m/>
    <x v="46"/>
    <x v="3"/>
    <s v="Brazil"/>
    <x v="94"/>
    <n v="14.8158547030165"/>
  </r>
  <r>
    <s v="INCREMENTAL"/>
    <s v="Media"/>
    <m/>
    <m/>
    <m/>
    <m/>
    <x v="47"/>
    <x v="0"/>
    <s v="Brazil"/>
    <x v="94"/>
    <n v="0"/>
  </r>
  <r>
    <s v="INCREMENTAL"/>
    <s v="Media"/>
    <m/>
    <m/>
    <m/>
    <m/>
    <x v="47"/>
    <x v="1"/>
    <s v="Brazil"/>
    <x v="94"/>
    <n v="0"/>
  </r>
  <r>
    <s v="INCREMENTAL"/>
    <s v="Media"/>
    <m/>
    <m/>
    <m/>
    <m/>
    <x v="47"/>
    <x v="2"/>
    <s v="Brazil"/>
    <x v="94"/>
    <n v="0"/>
  </r>
  <r>
    <s v="INCREMENTAL"/>
    <s v="Media"/>
    <m/>
    <m/>
    <m/>
    <m/>
    <x v="47"/>
    <x v="3"/>
    <s v="Brazil"/>
    <x v="94"/>
    <n v="6.0124927895044298"/>
  </r>
  <r>
    <s v="INCREMENTAL"/>
    <s v="Media"/>
    <m/>
    <m/>
    <m/>
    <m/>
    <x v="48"/>
    <x v="0"/>
    <s v="Brazil"/>
    <x v="94"/>
    <n v="0"/>
  </r>
  <r>
    <s v="INCREMENTAL"/>
    <s v="Media"/>
    <m/>
    <m/>
    <m/>
    <m/>
    <x v="48"/>
    <x v="1"/>
    <s v="Brazil"/>
    <x v="94"/>
    <n v="0"/>
  </r>
  <r>
    <s v="INCREMENTAL"/>
    <s v="Media"/>
    <m/>
    <m/>
    <m/>
    <m/>
    <x v="48"/>
    <x v="2"/>
    <s v="Brazil"/>
    <x v="94"/>
    <n v="0"/>
  </r>
  <r>
    <s v="INCREMENTAL"/>
    <s v="Media"/>
    <m/>
    <m/>
    <m/>
    <m/>
    <x v="48"/>
    <x v="3"/>
    <s v="Brazil"/>
    <x v="94"/>
    <n v="0.30113907122695299"/>
  </r>
  <r>
    <s v="INCREMENTAL"/>
    <s v="Media"/>
    <m/>
    <m/>
    <m/>
    <m/>
    <x v="49"/>
    <x v="0"/>
    <s v="Brazil"/>
    <x v="94"/>
    <n v="0"/>
  </r>
  <r>
    <s v="INCREMENTAL"/>
    <s v="Media"/>
    <m/>
    <m/>
    <m/>
    <m/>
    <x v="49"/>
    <x v="1"/>
    <s v="Brazil"/>
    <x v="94"/>
    <n v="0"/>
  </r>
  <r>
    <s v="INCREMENTAL"/>
    <s v="Media"/>
    <m/>
    <m/>
    <m/>
    <m/>
    <x v="49"/>
    <x v="2"/>
    <s v="Brazil"/>
    <x v="94"/>
    <n v="0"/>
  </r>
  <r>
    <s v="INCREMENTAL"/>
    <s v="Media"/>
    <m/>
    <m/>
    <m/>
    <m/>
    <x v="49"/>
    <x v="3"/>
    <s v="Brazil"/>
    <x v="94"/>
    <n v="36.964624385046399"/>
  </r>
  <r>
    <s v="BASE"/>
    <s v="BaseLine"/>
    <m/>
    <m/>
    <m/>
    <m/>
    <x v="50"/>
    <x v="0"/>
    <s v="Brazil"/>
    <x v="94"/>
    <n v="0"/>
  </r>
  <r>
    <s v="BASE"/>
    <s v="BaseLine"/>
    <m/>
    <m/>
    <m/>
    <m/>
    <x v="50"/>
    <x v="1"/>
    <s v="Brazil"/>
    <x v="94"/>
    <n v="0"/>
  </r>
  <r>
    <s v="BASE"/>
    <s v="BaseLine"/>
    <m/>
    <m/>
    <m/>
    <m/>
    <x v="50"/>
    <x v="2"/>
    <s v="Brazil"/>
    <x v="94"/>
    <n v="0"/>
  </r>
  <r>
    <s v="BASE"/>
    <s v="BaseLine"/>
    <m/>
    <m/>
    <m/>
    <m/>
    <x v="50"/>
    <x v="3"/>
    <s v="Brazil"/>
    <x v="94"/>
    <n v="589.16679669389396"/>
  </r>
  <r>
    <s v="BASE"/>
    <s v="BaseLine"/>
    <m/>
    <m/>
    <m/>
    <m/>
    <x v="51"/>
    <x v="0"/>
    <s v="Brazil"/>
    <x v="94"/>
    <n v="0"/>
  </r>
  <r>
    <s v="BASE"/>
    <s v="BaseLine"/>
    <m/>
    <m/>
    <m/>
    <m/>
    <x v="51"/>
    <x v="1"/>
    <s v="Brazil"/>
    <x v="94"/>
    <n v="0"/>
  </r>
  <r>
    <s v="BASE"/>
    <s v="BaseLine"/>
    <m/>
    <m/>
    <m/>
    <m/>
    <x v="51"/>
    <x v="2"/>
    <s v="Brazil"/>
    <x v="94"/>
    <n v="0"/>
  </r>
  <r>
    <s v="BASE"/>
    <s v="BaseLine"/>
    <m/>
    <m/>
    <m/>
    <m/>
    <x v="51"/>
    <x v="3"/>
    <s v="Brazil"/>
    <x v="94"/>
    <n v="14420.982568891501"/>
  </r>
  <r>
    <s v="INCREMENTAL"/>
    <s v="Media"/>
    <m/>
    <m/>
    <m/>
    <m/>
    <x v="52"/>
    <x v="0"/>
    <s v="Brazil"/>
    <x v="94"/>
    <n v="0"/>
  </r>
  <r>
    <s v="INCREMENTAL"/>
    <s v="Media"/>
    <m/>
    <m/>
    <m/>
    <m/>
    <x v="52"/>
    <x v="1"/>
    <s v="Brazil"/>
    <x v="94"/>
    <n v="0"/>
  </r>
  <r>
    <s v="INCREMENTAL"/>
    <s v="Media"/>
    <m/>
    <m/>
    <m/>
    <m/>
    <x v="52"/>
    <x v="2"/>
    <s v="Brazil"/>
    <x v="94"/>
    <n v="0"/>
  </r>
  <r>
    <s v="INCREMENTAL"/>
    <s v="Media"/>
    <m/>
    <m/>
    <m/>
    <m/>
    <x v="52"/>
    <x v="3"/>
    <s v="Brazil"/>
    <x v="94"/>
    <n v="17.8262392500258"/>
  </r>
  <r>
    <s v="BASE"/>
    <s v="BaseLine"/>
    <m/>
    <m/>
    <m/>
    <m/>
    <x v="53"/>
    <x v="0"/>
    <s v="Brazil"/>
    <x v="94"/>
    <n v="-334.05067988802"/>
  </r>
  <r>
    <s v="BASE"/>
    <s v="BaseLine"/>
    <m/>
    <m/>
    <m/>
    <m/>
    <x v="53"/>
    <x v="1"/>
    <s v="Brazil"/>
    <x v="94"/>
    <n v="-244.62711278498901"/>
  </r>
  <r>
    <s v="BASE"/>
    <s v="BaseLine"/>
    <m/>
    <m/>
    <m/>
    <m/>
    <x v="53"/>
    <x v="2"/>
    <s v="Brazil"/>
    <x v="94"/>
    <n v="-456.46459045319398"/>
  </r>
  <r>
    <s v="BASE"/>
    <s v="BaseLine"/>
    <m/>
    <m/>
    <m/>
    <m/>
    <x v="53"/>
    <x v="3"/>
    <s v="Brazil"/>
    <x v="94"/>
    <n v="-241.64019445989101"/>
  </r>
  <r>
    <s v="BASE"/>
    <s v="BaseLine"/>
    <m/>
    <m/>
    <m/>
    <m/>
    <x v="54"/>
    <x v="0"/>
    <s v="Brazil"/>
    <x v="94"/>
    <n v="-476.20062496945701"/>
  </r>
  <r>
    <s v="BASE"/>
    <s v="BaseLine"/>
    <m/>
    <m/>
    <m/>
    <m/>
    <x v="54"/>
    <x v="1"/>
    <s v="Brazil"/>
    <x v="94"/>
    <n v="-2376.9047162553602"/>
  </r>
  <r>
    <s v="BASE"/>
    <s v="BaseLine"/>
    <m/>
    <m/>
    <m/>
    <m/>
    <x v="54"/>
    <x v="2"/>
    <s v="Brazil"/>
    <x v="94"/>
    <n v="-2579.7232432349701"/>
  </r>
  <r>
    <s v="BASE"/>
    <s v="BaseLine"/>
    <m/>
    <m/>
    <m/>
    <m/>
    <x v="54"/>
    <x v="3"/>
    <s v="Brazil"/>
    <x v="94"/>
    <n v="-459.86255008845501"/>
  </r>
  <r>
    <s v="INCREMENTAL"/>
    <s v="Media"/>
    <m/>
    <m/>
    <m/>
    <m/>
    <x v="0"/>
    <x v="0"/>
    <s v="Brazil"/>
    <x v="95"/>
    <n v="18.0796731924512"/>
  </r>
  <r>
    <s v="INCREMENTAL"/>
    <s v="Media"/>
    <m/>
    <m/>
    <m/>
    <m/>
    <x v="0"/>
    <x v="1"/>
    <s v="Brazil"/>
    <x v="95"/>
    <n v="0"/>
  </r>
  <r>
    <s v="INCREMENTAL"/>
    <s v="Media"/>
    <m/>
    <m/>
    <m/>
    <m/>
    <x v="0"/>
    <x v="2"/>
    <s v="Brazil"/>
    <x v="95"/>
    <n v="0"/>
  </r>
  <r>
    <s v="INCREMENTAL"/>
    <s v="Media"/>
    <m/>
    <m/>
    <m/>
    <m/>
    <x v="0"/>
    <x v="3"/>
    <s v="Brazil"/>
    <x v="95"/>
    <n v="0"/>
  </r>
  <r>
    <s v="INCREMENTAL"/>
    <s v="Media"/>
    <m/>
    <m/>
    <m/>
    <m/>
    <x v="1"/>
    <x v="0"/>
    <s v="Brazil"/>
    <x v="95"/>
    <n v="0.52944385416812301"/>
  </r>
  <r>
    <s v="INCREMENTAL"/>
    <s v="Media"/>
    <m/>
    <m/>
    <m/>
    <m/>
    <x v="1"/>
    <x v="1"/>
    <s v="Brazil"/>
    <x v="95"/>
    <n v="0"/>
  </r>
  <r>
    <s v="INCREMENTAL"/>
    <s v="Media"/>
    <m/>
    <m/>
    <m/>
    <m/>
    <x v="1"/>
    <x v="2"/>
    <s v="Brazil"/>
    <x v="95"/>
    <n v="0"/>
  </r>
  <r>
    <s v="INCREMENTAL"/>
    <s v="Media"/>
    <m/>
    <m/>
    <m/>
    <m/>
    <x v="1"/>
    <x v="3"/>
    <s v="Brazil"/>
    <x v="95"/>
    <n v="0"/>
  </r>
  <r>
    <s v="INCREMENTAL"/>
    <s v="Media"/>
    <m/>
    <m/>
    <m/>
    <m/>
    <x v="2"/>
    <x v="0"/>
    <s v="Brazil"/>
    <x v="95"/>
    <n v="73.071121123760093"/>
  </r>
  <r>
    <s v="INCREMENTAL"/>
    <s v="Media"/>
    <m/>
    <m/>
    <m/>
    <m/>
    <x v="2"/>
    <x v="1"/>
    <s v="Brazil"/>
    <x v="95"/>
    <n v="0"/>
  </r>
  <r>
    <s v="INCREMENTAL"/>
    <s v="Media"/>
    <m/>
    <m/>
    <m/>
    <m/>
    <x v="2"/>
    <x v="2"/>
    <s v="Brazil"/>
    <x v="95"/>
    <n v="0"/>
  </r>
  <r>
    <s v="INCREMENTAL"/>
    <s v="Media"/>
    <m/>
    <m/>
    <m/>
    <m/>
    <x v="2"/>
    <x v="3"/>
    <s v="Brazil"/>
    <x v="95"/>
    <n v="0"/>
  </r>
  <r>
    <s v="BASE"/>
    <s v="BaseLine"/>
    <m/>
    <m/>
    <m/>
    <m/>
    <x v="3"/>
    <x v="0"/>
    <s v="Brazil"/>
    <x v="95"/>
    <n v="0"/>
  </r>
  <r>
    <s v="BASE"/>
    <s v="BaseLine"/>
    <m/>
    <m/>
    <m/>
    <m/>
    <x v="3"/>
    <x v="1"/>
    <s v="Brazil"/>
    <x v="95"/>
    <n v="0"/>
  </r>
  <r>
    <s v="BASE"/>
    <s v="BaseLine"/>
    <m/>
    <m/>
    <m/>
    <m/>
    <x v="3"/>
    <x v="2"/>
    <s v="Brazil"/>
    <x v="95"/>
    <n v="0"/>
  </r>
  <r>
    <s v="BASE"/>
    <s v="BaseLine"/>
    <m/>
    <m/>
    <m/>
    <m/>
    <x v="3"/>
    <x v="3"/>
    <s v="Brazil"/>
    <x v="95"/>
    <n v="0"/>
  </r>
  <r>
    <s v="BASE"/>
    <s v="BaseLine"/>
    <m/>
    <m/>
    <m/>
    <m/>
    <x v="4"/>
    <x v="0"/>
    <s v="Brazil"/>
    <x v="95"/>
    <n v="0"/>
  </r>
  <r>
    <s v="BASE"/>
    <s v="BaseLine"/>
    <m/>
    <m/>
    <m/>
    <m/>
    <x v="4"/>
    <x v="1"/>
    <s v="Brazil"/>
    <x v="95"/>
    <n v="0"/>
  </r>
  <r>
    <s v="BASE"/>
    <s v="BaseLine"/>
    <m/>
    <m/>
    <m/>
    <m/>
    <x v="4"/>
    <x v="2"/>
    <s v="Brazil"/>
    <x v="95"/>
    <n v="0"/>
  </r>
  <r>
    <s v="BASE"/>
    <s v="BaseLine"/>
    <m/>
    <m/>
    <m/>
    <m/>
    <x v="4"/>
    <x v="3"/>
    <s v="Brazil"/>
    <x v="95"/>
    <n v="0"/>
  </r>
  <r>
    <s v="BASE"/>
    <s v="BaseLine"/>
    <m/>
    <m/>
    <m/>
    <m/>
    <x v="5"/>
    <x v="0"/>
    <s v="Brazil"/>
    <x v="95"/>
    <n v="0"/>
  </r>
  <r>
    <s v="BASE"/>
    <s v="BaseLine"/>
    <m/>
    <m/>
    <m/>
    <m/>
    <x v="5"/>
    <x v="1"/>
    <s v="Brazil"/>
    <x v="95"/>
    <n v="0"/>
  </r>
  <r>
    <s v="BASE"/>
    <s v="BaseLine"/>
    <m/>
    <m/>
    <m/>
    <m/>
    <x v="5"/>
    <x v="2"/>
    <s v="Brazil"/>
    <x v="95"/>
    <n v="0"/>
  </r>
  <r>
    <s v="BASE"/>
    <s v="BaseLine"/>
    <m/>
    <m/>
    <m/>
    <m/>
    <x v="5"/>
    <x v="3"/>
    <s v="Brazil"/>
    <x v="95"/>
    <n v="0"/>
  </r>
  <r>
    <s v="BASE"/>
    <s v="BaseLine"/>
    <m/>
    <m/>
    <m/>
    <m/>
    <x v="6"/>
    <x v="0"/>
    <s v="Brazil"/>
    <x v="95"/>
    <n v="0"/>
  </r>
  <r>
    <s v="BASE"/>
    <s v="BaseLine"/>
    <m/>
    <m/>
    <m/>
    <m/>
    <x v="6"/>
    <x v="1"/>
    <s v="Brazil"/>
    <x v="95"/>
    <n v="0"/>
  </r>
  <r>
    <s v="BASE"/>
    <s v="BaseLine"/>
    <m/>
    <m/>
    <m/>
    <m/>
    <x v="6"/>
    <x v="2"/>
    <s v="Brazil"/>
    <x v="95"/>
    <n v="0"/>
  </r>
  <r>
    <s v="BASE"/>
    <s v="BaseLine"/>
    <m/>
    <m/>
    <m/>
    <m/>
    <x v="6"/>
    <x v="3"/>
    <s v="Brazil"/>
    <x v="95"/>
    <n v="0"/>
  </r>
  <r>
    <s v="BASE"/>
    <s v="BaseLine"/>
    <m/>
    <m/>
    <m/>
    <m/>
    <x v="7"/>
    <x v="0"/>
    <s v="Brazil"/>
    <x v="95"/>
    <n v="0"/>
  </r>
  <r>
    <s v="BASE"/>
    <s v="BaseLine"/>
    <m/>
    <m/>
    <m/>
    <m/>
    <x v="7"/>
    <x v="1"/>
    <s v="Brazil"/>
    <x v="95"/>
    <n v="0"/>
  </r>
  <r>
    <s v="BASE"/>
    <s v="BaseLine"/>
    <m/>
    <m/>
    <m/>
    <m/>
    <x v="7"/>
    <x v="2"/>
    <s v="Brazil"/>
    <x v="95"/>
    <n v="0"/>
  </r>
  <r>
    <s v="BASE"/>
    <s v="BaseLine"/>
    <m/>
    <m/>
    <m/>
    <m/>
    <x v="7"/>
    <x v="3"/>
    <s v="Brazil"/>
    <x v="95"/>
    <n v="0"/>
  </r>
  <r>
    <s v="BASE"/>
    <s v="BaseLine"/>
    <m/>
    <m/>
    <m/>
    <m/>
    <x v="8"/>
    <x v="0"/>
    <s v="Brazil"/>
    <x v="95"/>
    <n v="1924.8495504381599"/>
  </r>
  <r>
    <s v="BASE"/>
    <s v="BaseLine"/>
    <m/>
    <m/>
    <m/>
    <m/>
    <x v="8"/>
    <x v="1"/>
    <s v="Brazil"/>
    <x v="95"/>
    <n v="0"/>
  </r>
  <r>
    <s v="BASE"/>
    <s v="BaseLine"/>
    <m/>
    <m/>
    <m/>
    <m/>
    <x v="8"/>
    <x v="2"/>
    <s v="Brazil"/>
    <x v="95"/>
    <n v="0"/>
  </r>
  <r>
    <s v="BASE"/>
    <s v="BaseLine"/>
    <m/>
    <m/>
    <m/>
    <m/>
    <x v="8"/>
    <x v="3"/>
    <s v="Brazil"/>
    <x v="95"/>
    <n v="0"/>
  </r>
  <r>
    <s v="INCREMENTAL"/>
    <s v="Media"/>
    <m/>
    <m/>
    <m/>
    <m/>
    <x v="9"/>
    <x v="0"/>
    <s v="Brazil"/>
    <x v="95"/>
    <n v="33.1040021426995"/>
  </r>
  <r>
    <s v="INCREMENTAL"/>
    <s v="Media"/>
    <m/>
    <m/>
    <m/>
    <m/>
    <x v="9"/>
    <x v="1"/>
    <s v="Brazil"/>
    <x v="95"/>
    <n v="0"/>
  </r>
  <r>
    <s v="INCREMENTAL"/>
    <s v="Media"/>
    <m/>
    <m/>
    <m/>
    <m/>
    <x v="9"/>
    <x v="2"/>
    <s v="Brazil"/>
    <x v="95"/>
    <n v="0"/>
  </r>
  <r>
    <s v="INCREMENTAL"/>
    <s v="Media"/>
    <m/>
    <m/>
    <m/>
    <m/>
    <x v="9"/>
    <x v="3"/>
    <s v="Brazil"/>
    <x v="95"/>
    <n v="0"/>
  </r>
  <r>
    <s v="BASE"/>
    <s v="Price"/>
    <m/>
    <m/>
    <m/>
    <m/>
    <x v="10"/>
    <x v="0"/>
    <s v="Brazil"/>
    <x v="95"/>
    <n v="0"/>
  </r>
  <r>
    <s v="BASE"/>
    <s v="Price"/>
    <m/>
    <m/>
    <m/>
    <m/>
    <x v="10"/>
    <x v="1"/>
    <s v="Brazil"/>
    <x v="95"/>
    <n v="0"/>
  </r>
  <r>
    <s v="BASE"/>
    <s v="Price"/>
    <m/>
    <m/>
    <m/>
    <m/>
    <x v="10"/>
    <x v="2"/>
    <s v="Brazil"/>
    <x v="95"/>
    <n v="0"/>
  </r>
  <r>
    <s v="BASE"/>
    <s v="Price"/>
    <m/>
    <m/>
    <m/>
    <m/>
    <x v="10"/>
    <x v="3"/>
    <s v="Brazil"/>
    <x v="95"/>
    <n v="0"/>
  </r>
  <r>
    <s v="BASE"/>
    <s v="Price"/>
    <m/>
    <m/>
    <m/>
    <m/>
    <x v="11"/>
    <x v="0"/>
    <s v="Brazil"/>
    <x v="95"/>
    <n v="-1202.02888258131"/>
  </r>
  <r>
    <s v="BASE"/>
    <s v="Price"/>
    <m/>
    <m/>
    <m/>
    <m/>
    <x v="11"/>
    <x v="1"/>
    <s v="Brazil"/>
    <x v="95"/>
    <n v="0"/>
  </r>
  <r>
    <s v="BASE"/>
    <s v="Price"/>
    <m/>
    <m/>
    <m/>
    <m/>
    <x v="11"/>
    <x v="2"/>
    <s v="Brazil"/>
    <x v="95"/>
    <n v="0"/>
  </r>
  <r>
    <s v="BASE"/>
    <s v="Price"/>
    <m/>
    <m/>
    <m/>
    <m/>
    <x v="11"/>
    <x v="3"/>
    <s v="Brazil"/>
    <x v="95"/>
    <n v="-1358.9885363052099"/>
  </r>
  <r>
    <s v="BASE"/>
    <s v="BaseLine"/>
    <m/>
    <m/>
    <m/>
    <m/>
    <x v="12"/>
    <x v="0"/>
    <s v="Brazil"/>
    <x v="95"/>
    <n v="380.65520847641397"/>
  </r>
  <r>
    <s v="BASE"/>
    <s v="BaseLine"/>
    <m/>
    <m/>
    <m/>
    <m/>
    <x v="12"/>
    <x v="1"/>
    <s v="Brazil"/>
    <x v="95"/>
    <n v="686.229155710295"/>
  </r>
  <r>
    <s v="BASE"/>
    <s v="BaseLine"/>
    <m/>
    <m/>
    <m/>
    <m/>
    <x v="12"/>
    <x v="2"/>
    <s v="Brazil"/>
    <x v="95"/>
    <n v="841.28203294263994"/>
  </r>
  <r>
    <s v="BASE"/>
    <s v="BaseLine"/>
    <m/>
    <m/>
    <m/>
    <m/>
    <x v="12"/>
    <x v="3"/>
    <s v="Brazil"/>
    <x v="95"/>
    <n v="22.282274260499801"/>
  </r>
  <r>
    <s v="INCREMENTAL"/>
    <s v="Media"/>
    <m/>
    <m/>
    <m/>
    <m/>
    <x v="13"/>
    <x v="0"/>
    <s v="Brazil"/>
    <x v="95"/>
    <n v="0"/>
  </r>
  <r>
    <s v="INCREMENTAL"/>
    <s v="Media"/>
    <m/>
    <m/>
    <m/>
    <m/>
    <x v="13"/>
    <x v="1"/>
    <s v="Brazil"/>
    <x v="95"/>
    <n v="0"/>
  </r>
  <r>
    <s v="INCREMENTAL"/>
    <s v="Media"/>
    <m/>
    <m/>
    <m/>
    <m/>
    <x v="13"/>
    <x v="2"/>
    <s v="Brazil"/>
    <x v="95"/>
    <n v="0"/>
  </r>
  <r>
    <s v="INCREMENTAL"/>
    <s v="Media"/>
    <m/>
    <m/>
    <m/>
    <m/>
    <x v="13"/>
    <x v="3"/>
    <s v="Brazil"/>
    <x v="95"/>
    <n v="0"/>
  </r>
  <r>
    <s v="INCREMENTAL"/>
    <s v="Media"/>
    <m/>
    <m/>
    <m/>
    <m/>
    <x v="14"/>
    <x v="0"/>
    <s v="Brazil"/>
    <x v="95"/>
    <n v="544.885202386439"/>
  </r>
  <r>
    <s v="INCREMENTAL"/>
    <s v="Media"/>
    <m/>
    <m/>
    <m/>
    <m/>
    <x v="14"/>
    <x v="1"/>
    <s v="Brazil"/>
    <x v="95"/>
    <n v="678.33802833857396"/>
  </r>
  <r>
    <s v="INCREMENTAL"/>
    <s v="Media"/>
    <m/>
    <m/>
    <m/>
    <m/>
    <x v="14"/>
    <x v="2"/>
    <s v="Brazil"/>
    <x v="95"/>
    <n v="561.28183628836803"/>
  </r>
  <r>
    <s v="INCREMENTAL"/>
    <s v="Media"/>
    <m/>
    <m/>
    <m/>
    <m/>
    <x v="14"/>
    <x v="3"/>
    <s v="Brazil"/>
    <x v="95"/>
    <n v="403.24523589261798"/>
  </r>
  <r>
    <s v="INCREMENTAL"/>
    <s v="Media"/>
    <m/>
    <m/>
    <m/>
    <m/>
    <x v="15"/>
    <x v="0"/>
    <s v="Brazil"/>
    <x v="95"/>
    <n v="0"/>
  </r>
  <r>
    <s v="INCREMENTAL"/>
    <s v="Media"/>
    <m/>
    <m/>
    <m/>
    <m/>
    <x v="15"/>
    <x v="1"/>
    <s v="Brazil"/>
    <x v="95"/>
    <n v="0"/>
  </r>
  <r>
    <s v="INCREMENTAL"/>
    <s v="Media"/>
    <m/>
    <m/>
    <m/>
    <m/>
    <x v="15"/>
    <x v="2"/>
    <s v="Brazil"/>
    <x v="95"/>
    <n v="0"/>
  </r>
  <r>
    <s v="INCREMENTAL"/>
    <s v="Media"/>
    <m/>
    <m/>
    <m/>
    <m/>
    <x v="15"/>
    <x v="3"/>
    <s v="Brazil"/>
    <x v="95"/>
    <n v="0"/>
  </r>
  <r>
    <s v="INCREMENTAL"/>
    <s v="Media"/>
    <m/>
    <m/>
    <m/>
    <m/>
    <x v="16"/>
    <x v="0"/>
    <s v="Brazil"/>
    <x v="95"/>
    <n v="22.7554049620569"/>
  </r>
  <r>
    <s v="INCREMENTAL"/>
    <s v="Media"/>
    <m/>
    <m/>
    <m/>
    <m/>
    <x v="16"/>
    <x v="1"/>
    <s v="Brazil"/>
    <x v="95"/>
    <n v="17.8542400750095"/>
  </r>
  <r>
    <s v="INCREMENTAL"/>
    <s v="Media"/>
    <m/>
    <m/>
    <m/>
    <m/>
    <x v="16"/>
    <x v="2"/>
    <s v="Brazil"/>
    <x v="95"/>
    <n v="16.657591221958"/>
  </r>
  <r>
    <s v="INCREMENTAL"/>
    <s v="Media"/>
    <m/>
    <m/>
    <m/>
    <m/>
    <x v="16"/>
    <x v="3"/>
    <s v="Brazil"/>
    <x v="95"/>
    <n v="15.480658268496001"/>
  </r>
  <r>
    <s v="INCREMENTAL"/>
    <s v="Media"/>
    <m/>
    <m/>
    <m/>
    <m/>
    <x v="17"/>
    <x v="0"/>
    <s v="Brazil"/>
    <x v="95"/>
    <n v="0"/>
  </r>
  <r>
    <s v="INCREMENTAL"/>
    <s v="Media"/>
    <m/>
    <m/>
    <m/>
    <m/>
    <x v="17"/>
    <x v="1"/>
    <s v="Brazil"/>
    <x v="95"/>
    <n v="0"/>
  </r>
  <r>
    <s v="INCREMENTAL"/>
    <s v="Media"/>
    <m/>
    <m/>
    <m/>
    <m/>
    <x v="17"/>
    <x v="2"/>
    <s v="Brazil"/>
    <x v="95"/>
    <n v="0"/>
  </r>
  <r>
    <s v="INCREMENTAL"/>
    <s v="Media"/>
    <m/>
    <m/>
    <m/>
    <m/>
    <x v="17"/>
    <x v="3"/>
    <s v="Brazil"/>
    <x v="95"/>
    <n v="0"/>
  </r>
  <r>
    <s v="INCREMENTAL"/>
    <s v="Media"/>
    <m/>
    <m/>
    <m/>
    <m/>
    <x v="18"/>
    <x v="0"/>
    <s v="Brazil"/>
    <x v="95"/>
    <n v="1872.5943136242399"/>
  </r>
  <r>
    <s v="INCREMENTAL"/>
    <s v="Media"/>
    <m/>
    <m/>
    <m/>
    <m/>
    <x v="18"/>
    <x v="1"/>
    <s v="Brazil"/>
    <x v="95"/>
    <n v="871.95651109373296"/>
  </r>
  <r>
    <s v="INCREMENTAL"/>
    <s v="Media"/>
    <m/>
    <m/>
    <m/>
    <m/>
    <x v="18"/>
    <x v="2"/>
    <s v="Brazil"/>
    <x v="95"/>
    <n v="666.26597132494396"/>
  </r>
  <r>
    <s v="INCREMENTAL"/>
    <s v="Media"/>
    <m/>
    <m/>
    <m/>
    <m/>
    <x v="18"/>
    <x v="3"/>
    <s v="Brazil"/>
    <x v="95"/>
    <n v="1016.5351639404701"/>
  </r>
  <r>
    <s v="INCREMENTAL"/>
    <s v="Media"/>
    <m/>
    <m/>
    <m/>
    <m/>
    <x v="19"/>
    <x v="0"/>
    <s v="Brazil"/>
    <x v="95"/>
    <n v="0"/>
  </r>
  <r>
    <s v="INCREMENTAL"/>
    <s v="Media"/>
    <m/>
    <m/>
    <m/>
    <m/>
    <x v="19"/>
    <x v="1"/>
    <s v="Brazil"/>
    <x v="95"/>
    <n v="0"/>
  </r>
  <r>
    <s v="INCREMENTAL"/>
    <s v="Media"/>
    <m/>
    <m/>
    <m/>
    <m/>
    <x v="19"/>
    <x v="2"/>
    <s v="Brazil"/>
    <x v="95"/>
    <n v="0"/>
  </r>
  <r>
    <s v="INCREMENTAL"/>
    <s v="Media"/>
    <m/>
    <m/>
    <m/>
    <m/>
    <x v="19"/>
    <x v="3"/>
    <s v="Brazil"/>
    <x v="95"/>
    <n v="0"/>
  </r>
  <r>
    <s v="INCREMENTAL"/>
    <s v="Media"/>
    <m/>
    <m/>
    <m/>
    <m/>
    <x v="20"/>
    <x v="0"/>
    <s v="Brazil"/>
    <x v="95"/>
    <n v="221.90293685034999"/>
  </r>
  <r>
    <s v="INCREMENTAL"/>
    <s v="Media"/>
    <m/>
    <m/>
    <m/>
    <m/>
    <x v="20"/>
    <x v="1"/>
    <s v="Brazil"/>
    <x v="95"/>
    <n v="253.12618545622601"/>
  </r>
  <r>
    <s v="INCREMENTAL"/>
    <s v="Media"/>
    <m/>
    <m/>
    <m/>
    <m/>
    <x v="20"/>
    <x v="2"/>
    <s v="Brazil"/>
    <x v="95"/>
    <n v="237.133817129139"/>
  </r>
  <r>
    <s v="INCREMENTAL"/>
    <s v="Media"/>
    <m/>
    <m/>
    <m/>
    <m/>
    <x v="20"/>
    <x v="3"/>
    <s v="Brazil"/>
    <x v="95"/>
    <n v="233.572530288812"/>
  </r>
  <r>
    <s v="INCREMENTAL"/>
    <s v="Media"/>
    <m/>
    <m/>
    <m/>
    <m/>
    <x v="21"/>
    <x v="0"/>
    <s v="Brazil"/>
    <x v="95"/>
    <n v="0"/>
  </r>
  <r>
    <s v="INCREMENTAL"/>
    <s v="Media"/>
    <m/>
    <m/>
    <m/>
    <m/>
    <x v="21"/>
    <x v="1"/>
    <s v="Brazil"/>
    <x v="95"/>
    <n v="0"/>
  </r>
  <r>
    <s v="INCREMENTAL"/>
    <s v="Media"/>
    <m/>
    <m/>
    <m/>
    <m/>
    <x v="21"/>
    <x v="2"/>
    <s v="Brazil"/>
    <x v="95"/>
    <n v="0"/>
  </r>
  <r>
    <s v="INCREMENTAL"/>
    <s v="Media"/>
    <m/>
    <m/>
    <m/>
    <m/>
    <x v="21"/>
    <x v="3"/>
    <s v="Brazil"/>
    <x v="95"/>
    <n v="0"/>
  </r>
  <r>
    <s v="INCREMENTAL"/>
    <s v="Media"/>
    <m/>
    <m/>
    <m/>
    <m/>
    <x v="22"/>
    <x v="0"/>
    <s v="Brazil"/>
    <x v="95"/>
    <n v="1405.59591634973"/>
  </r>
  <r>
    <s v="INCREMENTAL"/>
    <s v="Media"/>
    <m/>
    <m/>
    <m/>
    <m/>
    <x v="22"/>
    <x v="1"/>
    <s v="Brazil"/>
    <x v="95"/>
    <n v="533.04158082802701"/>
  </r>
  <r>
    <s v="INCREMENTAL"/>
    <s v="Media"/>
    <m/>
    <m/>
    <m/>
    <m/>
    <x v="22"/>
    <x v="2"/>
    <s v="Brazil"/>
    <x v="95"/>
    <n v="506.16324916929102"/>
  </r>
  <r>
    <s v="INCREMENTAL"/>
    <s v="Media"/>
    <m/>
    <m/>
    <m/>
    <m/>
    <x v="22"/>
    <x v="3"/>
    <s v="Brazil"/>
    <x v="95"/>
    <n v="761.91888232006204"/>
  </r>
  <r>
    <s v="INCREMENTAL"/>
    <s v="Media"/>
    <m/>
    <m/>
    <m/>
    <m/>
    <x v="23"/>
    <x v="0"/>
    <s v="Brazil"/>
    <x v="95"/>
    <n v="0"/>
  </r>
  <r>
    <s v="INCREMENTAL"/>
    <s v="Media"/>
    <m/>
    <m/>
    <m/>
    <m/>
    <x v="23"/>
    <x v="1"/>
    <s v="Brazil"/>
    <x v="95"/>
    <n v="0.128302794856581"/>
  </r>
  <r>
    <s v="INCREMENTAL"/>
    <s v="Media"/>
    <m/>
    <m/>
    <m/>
    <m/>
    <x v="23"/>
    <x v="2"/>
    <s v="Brazil"/>
    <x v="95"/>
    <n v="0"/>
  </r>
  <r>
    <s v="INCREMENTAL"/>
    <s v="Media"/>
    <m/>
    <m/>
    <m/>
    <m/>
    <x v="23"/>
    <x v="3"/>
    <s v="Brazil"/>
    <x v="95"/>
    <n v="0"/>
  </r>
  <r>
    <s v="INCREMENTAL"/>
    <s v="Media"/>
    <m/>
    <m/>
    <m/>
    <m/>
    <x v="24"/>
    <x v="0"/>
    <s v="Brazil"/>
    <x v="95"/>
    <n v="0"/>
  </r>
  <r>
    <s v="INCREMENTAL"/>
    <s v="Media"/>
    <m/>
    <m/>
    <m/>
    <m/>
    <x v="24"/>
    <x v="1"/>
    <s v="Brazil"/>
    <x v="95"/>
    <n v="7.4204945570131002"/>
  </r>
  <r>
    <s v="INCREMENTAL"/>
    <s v="Media"/>
    <m/>
    <m/>
    <m/>
    <m/>
    <x v="24"/>
    <x v="2"/>
    <s v="Brazil"/>
    <x v="95"/>
    <n v="0"/>
  </r>
  <r>
    <s v="INCREMENTAL"/>
    <s v="Media"/>
    <m/>
    <m/>
    <m/>
    <m/>
    <x v="24"/>
    <x v="3"/>
    <s v="Brazil"/>
    <x v="95"/>
    <n v="0"/>
  </r>
  <r>
    <s v="BASE"/>
    <s v="BaseLine"/>
    <m/>
    <m/>
    <m/>
    <m/>
    <x v="25"/>
    <x v="0"/>
    <s v="Brazil"/>
    <x v="95"/>
    <n v="0"/>
  </r>
  <r>
    <s v="BASE"/>
    <s v="BaseLine"/>
    <m/>
    <m/>
    <m/>
    <m/>
    <x v="25"/>
    <x v="1"/>
    <s v="Brazil"/>
    <x v="95"/>
    <n v="0"/>
  </r>
  <r>
    <s v="BASE"/>
    <s v="BaseLine"/>
    <m/>
    <m/>
    <m/>
    <m/>
    <x v="25"/>
    <x v="2"/>
    <s v="Brazil"/>
    <x v="95"/>
    <n v="0"/>
  </r>
  <r>
    <s v="BASE"/>
    <s v="BaseLine"/>
    <m/>
    <m/>
    <m/>
    <m/>
    <x v="25"/>
    <x v="3"/>
    <s v="Brazil"/>
    <x v="95"/>
    <n v="0"/>
  </r>
  <r>
    <s v="BASE"/>
    <s v="BaseLine"/>
    <m/>
    <m/>
    <m/>
    <m/>
    <x v="26"/>
    <x v="0"/>
    <s v="Brazil"/>
    <x v="95"/>
    <n v="0"/>
  </r>
  <r>
    <s v="BASE"/>
    <s v="BaseLine"/>
    <m/>
    <m/>
    <m/>
    <m/>
    <x v="26"/>
    <x v="1"/>
    <s v="Brazil"/>
    <x v="95"/>
    <n v="2924.3879716159599"/>
  </r>
  <r>
    <s v="BASE"/>
    <s v="BaseLine"/>
    <m/>
    <m/>
    <m/>
    <m/>
    <x v="26"/>
    <x v="2"/>
    <s v="Brazil"/>
    <x v="95"/>
    <n v="0"/>
  </r>
  <r>
    <s v="BASE"/>
    <s v="BaseLine"/>
    <m/>
    <m/>
    <m/>
    <m/>
    <x v="26"/>
    <x v="3"/>
    <s v="Brazil"/>
    <x v="95"/>
    <n v="0"/>
  </r>
  <r>
    <s v="INCREMENTAL"/>
    <s v="Media"/>
    <m/>
    <m/>
    <m/>
    <m/>
    <x v="27"/>
    <x v="0"/>
    <s v="Brazil"/>
    <x v="95"/>
    <n v="0"/>
  </r>
  <r>
    <s v="INCREMENTAL"/>
    <s v="Media"/>
    <m/>
    <m/>
    <m/>
    <m/>
    <x v="27"/>
    <x v="1"/>
    <s v="Brazil"/>
    <x v="95"/>
    <n v="220.45484697591101"/>
  </r>
  <r>
    <s v="INCREMENTAL"/>
    <s v="Media"/>
    <m/>
    <m/>
    <m/>
    <m/>
    <x v="27"/>
    <x v="2"/>
    <s v="Brazil"/>
    <x v="95"/>
    <n v="0"/>
  </r>
  <r>
    <s v="INCREMENTAL"/>
    <s v="Media"/>
    <m/>
    <m/>
    <m/>
    <m/>
    <x v="27"/>
    <x v="3"/>
    <s v="Brazil"/>
    <x v="95"/>
    <n v="0"/>
  </r>
  <r>
    <s v="INCREMENTAL"/>
    <s v="Media"/>
    <m/>
    <m/>
    <m/>
    <m/>
    <x v="28"/>
    <x v="0"/>
    <s v="Brazil"/>
    <x v="95"/>
    <n v="0"/>
  </r>
  <r>
    <s v="INCREMENTAL"/>
    <s v="Media"/>
    <m/>
    <m/>
    <m/>
    <m/>
    <x v="28"/>
    <x v="1"/>
    <s v="Brazil"/>
    <x v="95"/>
    <n v="113.194871066114"/>
  </r>
  <r>
    <s v="INCREMENTAL"/>
    <s v="Media"/>
    <m/>
    <m/>
    <m/>
    <m/>
    <x v="28"/>
    <x v="2"/>
    <s v="Brazil"/>
    <x v="95"/>
    <n v="0"/>
  </r>
  <r>
    <s v="INCREMENTAL"/>
    <s v="Media"/>
    <m/>
    <m/>
    <m/>
    <m/>
    <x v="28"/>
    <x v="3"/>
    <s v="Brazil"/>
    <x v="95"/>
    <n v="0"/>
  </r>
  <r>
    <s v="BASE"/>
    <s v="BaseLine"/>
    <m/>
    <m/>
    <m/>
    <m/>
    <x v="29"/>
    <x v="0"/>
    <s v="Brazil"/>
    <x v="95"/>
    <n v="0"/>
  </r>
  <r>
    <s v="BASE"/>
    <s v="BaseLine"/>
    <m/>
    <m/>
    <m/>
    <m/>
    <x v="29"/>
    <x v="1"/>
    <s v="Brazil"/>
    <x v="95"/>
    <n v="1284.8314707352699"/>
  </r>
  <r>
    <s v="BASE"/>
    <s v="BaseLine"/>
    <m/>
    <m/>
    <m/>
    <m/>
    <x v="29"/>
    <x v="2"/>
    <s v="Brazil"/>
    <x v="95"/>
    <n v="0"/>
  </r>
  <r>
    <s v="BASE"/>
    <s v="BaseLine"/>
    <m/>
    <m/>
    <m/>
    <m/>
    <x v="29"/>
    <x v="3"/>
    <s v="Brazil"/>
    <x v="95"/>
    <n v="0"/>
  </r>
  <r>
    <s v="BASE"/>
    <s v="BaseLine"/>
    <m/>
    <m/>
    <m/>
    <m/>
    <x v="30"/>
    <x v="0"/>
    <s v="Brazil"/>
    <x v="95"/>
    <n v="0"/>
  </r>
  <r>
    <s v="BASE"/>
    <s v="BaseLine"/>
    <m/>
    <m/>
    <m/>
    <m/>
    <x v="30"/>
    <x v="1"/>
    <s v="Brazil"/>
    <x v="95"/>
    <n v="826.60772036264802"/>
  </r>
  <r>
    <s v="BASE"/>
    <s v="BaseLine"/>
    <m/>
    <m/>
    <m/>
    <m/>
    <x v="30"/>
    <x v="2"/>
    <s v="Brazil"/>
    <x v="95"/>
    <n v="0"/>
  </r>
  <r>
    <s v="BASE"/>
    <s v="BaseLine"/>
    <m/>
    <m/>
    <m/>
    <m/>
    <x v="30"/>
    <x v="3"/>
    <s v="Brazil"/>
    <x v="95"/>
    <n v="0"/>
  </r>
  <r>
    <s v="INCREMENTAL"/>
    <s v="Media"/>
    <m/>
    <m/>
    <m/>
    <m/>
    <x v="31"/>
    <x v="0"/>
    <s v="Brazil"/>
    <x v="95"/>
    <n v="0"/>
  </r>
  <r>
    <s v="INCREMENTAL"/>
    <s v="Media"/>
    <m/>
    <m/>
    <m/>
    <m/>
    <x v="31"/>
    <x v="1"/>
    <s v="Brazil"/>
    <x v="95"/>
    <n v="25.5167552619539"/>
  </r>
  <r>
    <s v="INCREMENTAL"/>
    <s v="Media"/>
    <m/>
    <m/>
    <m/>
    <m/>
    <x v="31"/>
    <x v="2"/>
    <s v="Brazil"/>
    <x v="95"/>
    <n v="0"/>
  </r>
  <r>
    <s v="INCREMENTAL"/>
    <s v="Media"/>
    <m/>
    <m/>
    <m/>
    <m/>
    <x v="31"/>
    <x v="3"/>
    <s v="Brazil"/>
    <x v="95"/>
    <n v="0"/>
  </r>
  <r>
    <m/>
    <m/>
    <m/>
    <m/>
    <m/>
    <m/>
    <x v="32"/>
    <x v="0"/>
    <s v="Brazil"/>
    <x v="95"/>
    <n v="1288.8368238743701"/>
  </r>
  <r>
    <m/>
    <m/>
    <m/>
    <m/>
    <m/>
    <m/>
    <x v="32"/>
    <x v="1"/>
    <s v="Brazil"/>
    <x v="95"/>
    <n v="943.82215052234096"/>
  </r>
  <r>
    <m/>
    <m/>
    <m/>
    <m/>
    <m/>
    <m/>
    <x v="32"/>
    <x v="2"/>
    <s v="Brazil"/>
    <x v="95"/>
    <n v="1761.1350863528301"/>
  </r>
  <r>
    <m/>
    <m/>
    <m/>
    <m/>
    <m/>
    <m/>
    <x v="32"/>
    <x v="3"/>
    <s v="Brazil"/>
    <x v="95"/>
    <n v="932.29799996955103"/>
  </r>
  <r>
    <s v="BASE"/>
    <s v="BaseLine"/>
    <m/>
    <m/>
    <m/>
    <m/>
    <x v="33"/>
    <x v="0"/>
    <s v="Brazil"/>
    <x v="95"/>
    <n v="-84.505913845363693"/>
  </r>
  <r>
    <s v="BASE"/>
    <s v="BaseLine"/>
    <m/>
    <m/>
    <m/>
    <m/>
    <x v="33"/>
    <x v="1"/>
    <s v="Brazil"/>
    <x v="95"/>
    <n v="-230.03594178535599"/>
  </r>
  <r>
    <s v="BASE"/>
    <s v="BaseLine"/>
    <m/>
    <m/>
    <m/>
    <m/>
    <x v="33"/>
    <x v="2"/>
    <s v="Brazil"/>
    <x v="95"/>
    <n v="-114.843539647775"/>
  </r>
  <r>
    <s v="BASE"/>
    <s v="BaseLine"/>
    <m/>
    <m/>
    <m/>
    <m/>
    <x v="33"/>
    <x v="3"/>
    <s v="Brazil"/>
    <x v="95"/>
    <n v="-71.729897504466805"/>
  </r>
  <r>
    <s v="BASE"/>
    <s v="BaseLine"/>
    <m/>
    <m/>
    <m/>
    <m/>
    <x v="34"/>
    <x v="0"/>
    <s v="Brazil"/>
    <x v="95"/>
    <n v="0"/>
  </r>
  <r>
    <s v="BASE"/>
    <s v="BaseLine"/>
    <m/>
    <m/>
    <m/>
    <m/>
    <x v="34"/>
    <x v="1"/>
    <s v="Brazil"/>
    <x v="95"/>
    <n v="0"/>
  </r>
  <r>
    <s v="BASE"/>
    <s v="BaseLine"/>
    <m/>
    <m/>
    <m/>
    <m/>
    <x v="34"/>
    <x v="2"/>
    <s v="Brazil"/>
    <x v="95"/>
    <n v="0"/>
  </r>
  <r>
    <s v="BASE"/>
    <s v="BaseLine"/>
    <m/>
    <m/>
    <m/>
    <m/>
    <x v="34"/>
    <x v="3"/>
    <s v="Brazil"/>
    <x v="95"/>
    <n v="0"/>
  </r>
  <r>
    <s v="BASE"/>
    <s v="BaseLine"/>
    <s v="NY"/>
    <m/>
    <m/>
    <m/>
    <x v="35"/>
    <x v="0"/>
    <s v="Brazil"/>
    <x v="95"/>
    <n v="0"/>
  </r>
  <r>
    <s v="BASE"/>
    <s v="BaseLine"/>
    <s v="NY"/>
    <m/>
    <m/>
    <m/>
    <x v="35"/>
    <x v="1"/>
    <s v="Brazil"/>
    <x v="95"/>
    <n v="0"/>
  </r>
  <r>
    <s v="BASE"/>
    <s v="BaseLine"/>
    <s v="NY"/>
    <m/>
    <m/>
    <m/>
    <x v="35"/>
    <x v="2"/>
    <s v="Brazil"/>
    <x v="95"/>
    <n v="0"/>
  </r>
  <r>
    <s v="BASE"/>
    <s v="BaseLine"/>
    <s v="NY"/>
    <m/>
    <m/>
    <m/>
    <x v="35"/>
    <x v="3"/>
    <s v="Brazil"/>
    <x v="95"/>
    <n v="0"/>
  </r>
  <r>
    <s v="BASE"/>
    <s v="BaseLine"/>
    <s v="PL_Dummy"/>
    <m/>
    <m/>
    <m/>
    <x v="36"/>
    <x v="0"/>
    <s v="Brazil"/>
    <x v="95"/>
    <n v="0"/>
  </r>
  <r>
    <s v="BASE"/>
    <s v="BaseLine"/>
    <s v="PL_Dummy"/>
    <m/>
    <m/>
    <m/>
    <x v="36"/>
    <x v="1"/>
    <s v="Brazil"/>
    <x v="95"/>
    <n v="0"/>
  </r>
  <r>
    <s v="BASE"/>
    <s v="BaseLine"/>
    <s v="PL_Dummy"/>
    <m/>
    <m/>
    <m/>
    <x v="36"/>
    <x v="2"/>
    <s v="Brazil"/>
    <x v="95"/>
    <n v="0"/>
  </r>
  <r>
    <s v="BASE"/>
    <s v="BaseLine"/>
    <s v="PL_Dummy"/>
    <m/>
    <m/>
    <m/>
    <x v="36"/>
    <x v="3"/>
    <s v="Brazil"/>
    <x v="95"/>
    <n v="0"/>
  </r>
  <r>
    <s v="BASE"/>
    <s v="BaseLine"/>
    <s v="PL_Dummy"/>
    <m/>
    <m/>
    <m/>
    <x v="37"/>
    <x v="0"/>
    <s v="Brazil"/>
    <x v="95"/>
    <n v="0"/>
  </r>
  <r>
    <s v="BASE"/>
    <s v="BaseLine"/>
    <s v="PL_Dummy"/>
    <m/>
    <m/>
    <m/>
    <x v="37"/>
    <x v="1"/>
    <s v="Brazil"/>
    <x v="95"/>
    <n v="0"/>
  </r>
  <r>
    <s v="BASE"/>
    <s v="BaseLine"/>
    <s v="PL_Dummy"/>
    <m/>
    <m/>
    <m/>
    <x v="37"/>
    <x v="2"/>
    <s v="Brazil"/>
    <x v="95"/>
    <n v="0"/>
  </r>
  <r>
    <s v="BASE"/>
    <s v="BaseLine"/>
    <s v="PL_Dummy"/>
    <m/>
    <m/>
    <m/>
    <x v="37"/>
    <x v="3"/>
    <s v="Brazil"/>
    <x v="95"/>
    <n v="0"/>
  </r>
  <r>
    <s v="BASE"/>
    <s v="BaseLine"/>
    <m/>
    <m/>
    <m/>
    <m/>
    <x v="38"/>
    <x v="0"/>
    <s v="Brazil"/>
    <x v="95"/>
    <n v="0"/>
  </r>
  <r>
    <s v="BASE"/>
    <s v="BaseLine"/>
    <m/>
    <m/>
    <m/>
    <m/>
    <x v="38"/>
    <x v="1"/>
    <s v="Brazil"/>
    <x v="95"/>
    <n v="0"/>
  </r>
  <r>
    <s v="BASE"/>
    <s v="BaseLine"/>
    <m/>
    <m/>
    <m/>
    <m/>
    <x v="38"/>
    <x v="2"/>
    <s v="Brazil"/>
    <x v="95"/>
    <n v="0"/>
  </r>
  <r>
    <s v="BASE"/>
    <s v="BaseLine"/>
    <m/>
    <m/>
    <m/>
    <m/>
    <x v="38"/>
    <x v="3"/>
    <s v="Brazil"/>
    <x v="95"/>
    <n v="0"/>
  </r>
  <r>
    <s v="BASE"/>
    <s v="BaseLine"/>
    <m/>
    <m/>
    <m/>
    <m/>
    <x v="39"/>
    <x v="0"/>
    <s v="Brazil"/>
    <x v="95"/>
    <n v="0"/>
  </r>
  <r>
    <s v="BASE"/>
    <s v="BaseLine"/>
    <m/>
    <m/>
    <m/>
    <m/>
    <x v="39"/>
    <x v="1"/>
    <s v="Brazil"/>
    <x v="95"/>
    <n v="0"/>
  </r>
  <r>
    <s v="BASE"/>
    <s v="BaseLine"/>
    <m/>
    <m/>
    <m/>
    <m/>
    <x v="39"/>
    <x v="2"/>
    <s v="Brazil"/>
    <x v="95"/>
    <n v="0"/>
  </r>
  <r>
    <s v="BASE"/>
    <s v="BaseLine"/>
    <m/>
    <m/>
    <m/>
    <m/>
    <x v="39"/>
    <x v="3"/>
    <s v="Brazil"/>
    <x v="95"/>
    <n v="0"/>
  </r>
  <r>
    <s v="BASE"/>
    <s v="BaseLine"/>
    <s v="PL_Dummy"/>
    <m/>
    <m/>
    <m/>
    <x v="40"/>
    <x v="0"/>
    <s v="Brazil"/>
    <x v="95"/>
    <n v="0"/>
  </r>
  <r>
    <s v="BASE"/>
    <s v="BaseLine"/>
    <s v="PL_Dummy"/>
    <m/>
    <m/>
    <m/>
    <x v="40"/>
    <x v="1"/>
    <s v="Brazil"/>
    <x v="95"/>
    <n v="0"/>
  </r>
  <r>
    <s v="BASE"/>
    <s v="BaseLine"/>
    <s v="PL_Dummy"/>
    <m/>
    <m/>
    <m/>
    <x v="40"/>
    <x v="2"/>
    <s v="Brazil"/>
    <x v="95"/>
    <n v="0"/>
  </r>
  <r>
    <s v="BASE"/>
    <s v="BaseLine"/>
    <s v="PL_Dummy"/>
    <m/>
    <m/>
    <m/>
    <x v="40"/>
    <x v="3"/>
    <s v="Brazil"/>
    <x v="95"/>
    <n v="0"/>
  </r>
  <r>
    <s v="BASE"/>
    <s v="BaseLine"/>
    <m/>
    <m/>
    <m/>
    <m/>
    <x v="41"/>
    <x v="0"/>
    <s v="Brazil"/>
    <x v="95"/>
    <n v="0"/>
  </r>
  <r>
    <s v="BASE"/>
    <s v="BaseLine"/>
    <m/>
    <m/>
    <m/>
    <m/>
    <x v="41"/>
    <x v="1"/>
    <s v="Brazil"/>
    <x v="95"/>
    <n v="0"/>
  </r>
  <r>
    <s v="BASE"/>
    <s v="BaseLine"/>
    <m/>
    <m/>
    <m/>
    <m/>
    <x v="41"/>
    <x v="2"/>
    <s v="Brazil"/>
    <x v="95"/>
    <n v="3501.5053155508499"/>
  </r>
  <r>
    <s v="BASE"/>
    <s v="BaseLine"/>
    <m/>
    <m/>
    <m/>
    <m/>
    <x v="41"/>
    <x v="3"/>
    <s v="Brazil"/>
    <x v="95"/>
    <n v="0"/>
  </r>
  <r>
    <s v="BASE"/>
    <s v="BaseLine"/>
    <m/>
    <m/>
    <m/>
    <m/>
    <x v="42"/>
    <x v="0"/>
    <s v="Brazil"/>
    <x v="95"/>
    <n v="0"/>
  </r>
  <r>
    <s v="BASE"/>
    <s v="BaseLine"/>
    <m/>
    <m/>
    <m/>
    <m/>
    <x v="42"/>
    <x v="1"/>
    <s v="Brazil"/>
    <x v="95"/>
    <n v="0"/>
  </r>
  <r>
    <s v="BASE"/>
    <s v="BaseLine"/>
    <m/>
    <m/>
    <m/>
    <m/>
    <x v="42"/>
    <x v="2"/>
    <s v="Brazil"/>
    <x v="95"/>
    <n v="0"/>
  </r>
  <r>
    <s v="BASE"/>
    <s v="BaseLine"/>
    <m/>
    <m/>
    <m/>
    <m/>
    <x v="42"/>
    <x v="3"/>
    <s v="Brazil"/>
    <x v="95"/>
    <n v="0"/>
  </r>
  <r>
    <s v="BASE"/>
    <s v="BaseLine"/>
    <m/>
    <m/>
    <m/>
    <m/>
    <x v="43"/>
    <x v="0"/>
    <s v="Brazil"/>
    <x v="95"/>
    <n v="0"/>
  </r>
  <r>
    <s v="BASE"/>
    <s v="BaseLine"/>
    <m/>
    <m/>
    <m/>
    <m/>
    <x v="43"/>
    <x v="1"/>
    <s v="Brazil"/>
    <x v="95"/>
    <n v="0"/>
  </r>
  <r>
    <s v="BASE"/>
    <s v="BaseLine"/>
    <m/>
    <m/>
    <m/>
    <m/>
    <x v="43"/>
    <x v="2"/>
    <s v="Brazil"/>
    <x v="95"/>
    <n v="4605.5627304713598"/>
  </r>
  <r>
    <s v="BASE"/>
    <s v="BaseLine"/>
    <m/>
    <m/>
    <m/>
    <m/>
    <x v="43"/>
    <x v="3"/>
    <s v="Brazil"/>
    <x v="95"/>
    <n v="0"/>
  </r>
  <r>
    <s v="INCREMENTAL"/>
    <s v="Media"/>
    <m/>
    <m/>
    <m/>
    <m/>
    <x v="44"/>
    <x v="0"/>
    <s v="Brazil"/>
    <x v="95"/>
    <n v="0"/>
  </r>
  <r>
    <s v="INCREMENTAL"/>
    <s v="Media"/>
    <m/>
    <m/>
    <m/>
    <m/>
    <x v="44"/>
    <x v="1"/>
    <s v="Brazil"/>
    <x v="95"/>
    <n v="0"/>
  </r>
  <r>
    <s v="INCREMENTAL"/>
    <s v="Media"/>
    <m/>
    <m/>
    <m/>
    <m/>
    <x v="44"/>
    <x v="2"/>
    <s v="Brazil"/>
    <x v="95"/>
    <n v="50.565988507983398"/>
  </r>
  <r>
    <s v="INCREMENTAL"/>
    <s v="Media"/>
    <m/>
    <m/>
    <m/>
    <m/>
    <x v="44"/>
    <x v="3"/>
    <s v="Brazil"/>
    <x v="95"/>
    <n v="0"/>
  </r>
  <r>
    <s v="INCREMENTAL"/>
    <s v="Media"/>
    <m/>
    <m/>
    <m/>
    <m/>
    <x v="45"/>
    <x v="0"/>
    <s v="Brazil"/>
    <x v="95"/>
    <n v="0"/>
  </r>
  <r>
    <s v="INCREMENTAL"/>
    <s v="Media"/>
    <m/>
    <m/>
    <m/>
    <m/>
    <x v="45"/>
    <x v="1"/>
    <s v="Brazil"/>
    <x v="95"/>
    <n v="0"/>
  </r>
  <r>
    <s v="INCREMENTAL"/>
    <s v="Media"/>
    <m/>
    <m/>
    <m/>
    <m/>
    <x v="45"/>
    <x v="2"/>
    <s v="Brazil"/>
    <x v="95"/>
    <n v="97.214363924694993"/>
  </r>
  <r>
    <s v="INCREMENTAL"/>
    <s v="Media"/>
    <m/>
    <m/>
    <m/>
    <m/>
    <x v="45"/>
    <x v="3"/>
    <s v="Brazil"/>
    <x v="95"/>
    <n v="0"/>
  </r>
  <r>
    <s v="BASE"/>
    <s v="BaseLine"/>
    <m/>
    <m/>
    <m/>
    <m/>
    <x v="46"/>
    <x v="0"/>
    <s v="Brazil"/>
    <x v="95"/>
    <n v="0"/>
  </r>
  <r>
    <s v="BASE"/>
    <s v="BaseLine"/>
    <m/>
    <m/>
    <m/>
    <m/>
    <x v="46"/>
    <x v="1"/>
    <s v="Brazil"/>
    <x v="95"/>
    <n v="0"/>
  </r>
  <r>
    <s v="BASE"/>
    <s v="BaseLine"/>
    <m/>
    <m/>
    <m/>
    <m/>
    <x v="46"/>
    <x v="2"/>
    <s v="Brazil"/>
    <x v="95"/>
    <n v="0"/>
  </r>
  <r>
    <s v="BASE"/>
    <s v="BaseLine"/>
    <m/>
    <m/>
    <m/>
    <m/>
    <x v="46"/>
    <x v="3"/>
    <s v="Brazil"/>
    <x v="95"/>
    <n v="0"/>
  </r>
  <r>
    <s v="INCREMENTAL"/>
    <s v="Media"/>
    <m/>
    <m/>
    <m/>
    <m/>
    <x v="47"/>
    <x v="0"/>
    <s v="Brazil"/>
    <x v="95"/>
    <n v="0"/>
  </r>
  <r>
    <s v="INCREMENTAL"/>
    <s v="Media"/>
    <m/>
    <m/>
    <m/>
    <m/>
    <x v="47"/>
    <x v="1"/>
    <s v="Brazil"/>
    <x v="95"/>
    <n v="0"/>
  </r>
  <r>
    <s v="INCREMENTAL"/>
    <s v="Media"/>
    <m/>
    <m/>
    <m/>
    <m/>
    <x v="47"/>
    <x v="2"/>
    <s v="Brazil"/>
    <x v="95"/>
    <n v="0"/>
  </r>
  <r>
    <s v="INCREMENTAL"/>
    <s v="Media"/>
    <m/>
    <m/>
    <m/>
    <m/>
    <x v="47"/>
    <x v="3"/>
    <s v="Brazil"/>
    <x v="95"/>
    <n v="9.5844913355519807"/>
  </r>
  <r>
    <s v="INCREMENTAL"/>
    <s v="Media"/>
    <m/>
    <m/>
    <m/>
    <m/>
    <x v="48"/>
    <x v="0"/>
    <s v="Brazil"/>
    <x v="95"/>
    <n v="0"/>
  </r>
  <r>
    <s v="INCREMENTAL"/>
    <s v="Media"/>
    <m/>
    <m/>
    <m/>
    <m/>
    <x v="48"/>
    <x v="1"/>
    <s v="Brazil"/>
    <x v="95"/>
    <n v="0"/>
  </r>
  <r>
    <s v="INCREMENTAL"/>
    <s v="Media"/>
    <m/>
    <m/>
    <m/>
    <m/>
    <x v="48"/>
    <x v="2"/>
    <s v="Brazil"/>
    <x v="95"/>
    <n v="0"/>
  </r>
  <r>
    <s v="INCREMENTAL"/>
    <s v="Media"/>
    <m/>
    <m/>
    <m/>
    <m/>
    <x v="48"/>
    <x v="3"/>
    <s v="Brazil"/>
    <x v="95"/>
    <n v="0.29144904659579401"/>
  </r>
  <r>
    <s v="INCREMENTAL"/>
    <s v="Media"/>
    <m/>
    <m/>
    <m/>
    <m/>
    <x v="49"/>
    <x v="0"/>
    <s v="Brazil"/>
    <x v="95"/>
    <n v="0"/>
  </r>
  <r>
    <s v="INCREMENTAL"/>
    <s v="Media"/>
    <m/>
    <m/>
    <m/>
    <m/>
    <x v="49"/>
    <x v="1"/>
    <s v="Brazil"/>
    <x v="95"/>
    <n v="0"/>
  </r>
  <r>
    <s v="INCREMENTAL"/>
    <s v="Media"/>
    <m/>
    <m/>
    <m/>
    <m/>
    <x v="49"/>
    <x v="2"/>
    <s v="Brazil"/>
    <x v="95"/>
    <n v="0"/>
  </r>
  <r>
    <s v="INCREMENTAL"/>
    <s v="Media"/>
    <m/>
    <m/>
    <m/>
    <m/>
    <x v="49"/>
    <x v="3"/>
    <s v="Brazil"/>
    <x v="95"/>
    <n v="36.637994662291199"/>
  </r>
  <r>
    <s v="BASE"/>
    <s v="BaseLine"/>
    <m/>
    <m/>
    <m/>
    <m/>
    <x v="50"/>
    <x v="0"/>
    <s v="Brazil"/>
    <x v="95"/>
    <n v="0"/>
  </r>
  <r>
    <s v="BASE"/>
    <s v="BaseLine"/>
    <m/>
    <m/>
    <m/>
    <m/>
    <x v="50"/>
    <x v="1"/>
    <s v="Brazil"/>
    <x v="95"/>
    <n v="0"/>
  </r>
  <r>
    <s v="BASE"/>
    <s v="BaseLine"/>
    <m/>
    <m/>
    <m/>
    <m/>
    <x v="50"/>
    <x v="2"/>
    <s v="Brazil"/>
    <x v="95"/>
    <n v="0"/>
  </r>
  <r>
    <s v="BASE"/>
    <s v="BaseLine"/>
    <m/>
    <m/>
    <m/>
    <m/>
    <x v="50"/>
    <x v="3"/>
    <s v="Brazil"/>
    <x v="95"/>
    <n v="573.910724687825"/>
  </r>
  <r>
    <s v="BASE"/>
    <s v="BaseLine"/>
    <m/>
    <m/>
    <m/>
    <m/>
    <x v="51"/>
    <x v="0"/>
    <s v="Brazil"/>
    <x v="95"/>
    <n v="0"/>
  </r>
  <r>
    <s v="BASE"/>
    <s v="BaseLine"/>
    <m/>
    <m/>
    <m/>
    <m/>
    <x v="51"/>
    <x v="1"/>
    <s v="Brazil"/>
    <x v="95"/>
    <n v="0"/>
  </r>
  <r>
    <s v="BASE"/>
    <s v="BaseLine"/>
    <m/>
    <m/>
    <m/>
    <m/>
    <x v="51"/>
    <x v="2"/>
    <s v="Brazil"/>
    <x v="95"/>
    <n v="0"/>
  </r>
  <r>
    <s v="BASE"/>
    <s v="BaseLine"/>
    <m/>
    <m/>
    <m/>
    <m/>
    <x v="51"/>
    <x v="3"/>
    <s v="Brazil"/>
    <x v="95"/>
    <n v="9396.4644730049004"/>
  </r>
  <r>
    <s v="INCREMENTAL"/>
    <s v="Media"/>
    <m/>
    <m/>
    <m/>
    <m/>
    <x v="52"/>
    <x v="0"/>
    <s v="Brazil"/>
    <x v="95"/>
    <n v="0"/>
  </r>
  <r>
    <s v="INCREMENTAL"/>
    <s v="Media"/>
    <m/>
    <m/>
    <m/>
    <m/>
    <x v="52"/>
    <x v="1"/>
    <s v="Brazil"/>
    <x v="95"/>
    <n v="0"/>
  </r>
  <r>
    <s v="INCREMENTAL"/>
    <s v="Media"/>
    <m/>
    <m/>
    <m/>
    <m/>
    <x v="52"/>
    <x v="2"/>
    <s v="Brazil"/>
    <x v="95"/>
    <n v="0"/>
  </r>
  <r>
    <s v="INCREMENTAL"/>
    <s v="Media"/>
    <m/>
    <m/>
    <m/>
    <m/>
    <x v="52"/>
    <x v="3"/>
    <s v="Brazil"/>
    <x v="95"/>
    <n v="17.27225294342"/>
  </r>
  <r>
    <s v="BASE"/>
    <s v="BaseLine"/>
    <m/>
    <m/>
    <m/>
    <m/>
    <x v="53"/>
    <x v="0"/>
    <s v="Brazil"/>
    <x v="95"/>
    <n v="-414.222843061145"/>
  </r>
  <r>
    <s v="BASE"/>
    <s v="BaseLine"/>
    <m/>
    <m/>
    <m/>
    <m/>
    <x v="53"/>
    <x v="1"/>
    <s v="Brazil"/>
    <x v="95"/>
    <n v="-303.337619853386"/>
  </r>
  <r>
    <s v="BASE"/>
    <s v="BaseLine"/>
    <m/>
    <m/>
    <m/>
    <m/>
    <x v="53"/>
    <x v="2"/>
    <s v="Brazil"/>
    <x v="95"/>
    <n v="-566.01609216196096"/>
  </r>
  <r>
    <s v="BASE"/>
    <s v="BaseLine"/>
    <m/>
    <m/>
    <m/>
    <m/>
    <x v="53"/>
    <x v="3"/>
    <s v="Brazil"/>
    <x v="95"/>
    <n v="-299.63384113026399"/>
  </r>
  <r>
    <s v="BASE"/>
    <s v="BaseLine"/>
    <m/>
    <m/>
    <m/>
    <m/>
    <x v="54"/>
    <x v="0"/>
    <s v="Brazil"/>
    <x v="95"/>
    <n v="-454.55514201630001"/>
  </r>
  <r>
    <s v="BASE"/>
    <s v="BaseLine"/>
    <m/>
    <m/>
    <m/>
    <m/>
    <x v="54"/>
    <x v="1"/>
    <s v="Brazil"/>
    <x v="95"/>
    <n v="-2268.8635927892001"/>
  </r>
  <r>
    <s v="BASE"/>
    <s v="BaseLine"/>
    <m/>
    <m/>
    <m/>
    <m/>
    <x v="54"/>
    <x v="2"/>
    <s v="Brazil"/>
    <x v="95"/>
    <n v="-2462.4630958152002"/>
  </r>
  <r>
    <s v="BASE"/>
    <s v="BaseLine"/>
    <m/>
    <m/>
    <m/>
    <m/>
    <x v="54"/>
    <x v="3"/>
    <s v="Brazil"/>
    <x v="95"/>
    <n v="-438.95970690261601"/>
  </r>
  <r>
    <s v="INCREMENTAL"/>
    <s v="Media"/>
    <m/>
    <m/>
    <m/>
    <m/>
    <x v="0"/>
    <x v="0"/>
    <s v="Brazil"/>
    <x v="96"/>
    <n v="18.0796731924512"/>
  </r>
  <r>
    <s v="INCREMENTAL"/>
    <s v="Media"/>
    <m/>
    <m/>
    <m/>
    <m/>
    <x v="0"/>
    <x v="1"/>
    <s v="Brazil"/>
    <x v="96"/>
    <n v="0"/>
  </r>
  <r>
    <s v="INCREMENTAL"/>
    <s v="Media"/>
    <m/>
    <m/>
    <m/>
    <m/>
    <x v="0"/>
    <x v="2"/>
    <s v="Brazil"/>
    <x v="96"/>
    <n v="0"/>
  </r>
  <r>
    <s v="INCREMENTAL"/>
    <s v="Media"/>
    <m/>
    <m/>
    <m/>
    <m/>
    <x v="0"/>
    <x v="3"/>
    <s v="Brazil"/>
    <x v="96"/>
    <n v="0"/>
  </r>
  <r>
    <s v="INCREMENTAL"/>
    <s v="Media"/>
    <m/>
    <m/>
    <m/>
    <m/>
    <x v="1"/>
    <x v="0"/>
    <s v="Brazil"/>
    <x v="96"/>
    <n v="0.57801721798297001"/>
  </r>
  <r>
    <s v="INCREMENTAL"/>
    <s v="Media"/>
    <m/>
    <m/>
    <m/>
    <m/>
    <x v="1"/>
    <x v="1"/>
    <s v="Brazil"/>
    <x v="96"/>
    <n v="0"/>
  </r>
  <r>
    <s v="INCREMENTAL"/>
    <s v="Media"/>
    <m/>
    <m/>
    <m/>
    <m/>
    <x v="1"/>
    <x v="2"/>
    <s v="Brazil"/>
    <x v="96"/>
    <n v="0"/>
  </r>
  <r>
    <s v="INCREMENTAL"/>
    <s v="Media"/>
    <m/>
    <m/>
    <m/>
    <m/>
    <x v="1"/>
    <x v="3"/>
    <s v="Brazil"/>
    <x v="96"/>
    <n v="0"/>
  </r>
  <r>
    <s v="INCREMENTAL"/>
    <s v="Media"/>
    <m/>
    <m/>
    <m/>
    <m/>
    <x v="2"/>
    <x v="0"/>
    <s v="Brazil"/>
    <x v="96"/>
    <n v="73.207009600173507"/>
  </r>
  <r>
    <s v="INCREMENTAL"/>
    <s v="Media"/>
    <m/>
    <m/>
    <m/>
    <m/>
    <x v="2"/>
    <x v="1"/>
    <s v="Brazil"/>
    <x v="96"/>
    <n v="0"/>
  </r>
  <r>
    <s v="INCREMENTAL"/>
    <s v="Media"/>
    <m/>
    <m/>
    <m/>
    <m/>
    <x v="2"/>
    <x v="2"/>
    <s v="Brazil"/>
    <x v="96"/>
    <n v="0"/>
  </r>
  <r>
    <s v="INCREMENTAL"/>
    <s v="Media"/>
    <m/>
    <m/>
    <m/>
    <m/>
    <x v="2"/>
    <x v="3"/>
    <s v="Brazil"/>
    <x v="96"/>
    <n v="0"/>
  </r>
  <r>
    <s v="BASE"/>
    <s v="BaseLine"/>
    <m/>
    <m/>
    <m/>
    <m/>
    <x v="3"/>
    <x v="0"/>
    <s v="Brazil"/>
    <x v="96"/>
    <n v="0"/>
  </r>
  <r>
    <s v="BASE"/>
    <s v="BaseLine"/>
    <m/>
    <m/>
    <m/>
    <m/>
    <x v="3"/>
    <x v="1"/>
    <s v="Brazil"/>
    <x v="96"/>
    <n v="0"/>
  </r>
  <r>
    <s v="BASE"/>
    <s v="BaseLine"/>
    <m/>
    <m/>
    <m/>
    <m/>
    <x v="3"/>
    <x v="2"/>
    <s v="Brazil"/>
    <x v="96"/>
    <n v="0"/>
  </r>
  <r>
    <s v="BASE"/>
    <s v="BaseLine"/>
    <m/>
    <m/>
    <m/>
    <m/>
    <x v="3"/>
    <x v="3"/>
    <s v="Brazil"/>
    <x v="96"/>
    <n v="0"/>
  </r>
  <r>
    <s v="BASE"/>
    <s v="BaseLine"/>
    <m/>
    <m/>
    <m/>
    <m/>
    <x v="4"/>
    <x v="0"/>
    <s v="Brazil"/>
    <x v="96"/>
    <n v="0"/>
  </r>
  <r>
    <s v="BASE"/>
    <s v="BaseLine"/>
    <m/>
    <m/>
    <m/>
    <m/>
    <x v="4"/>
    <x v="1"/>
    <s v="Brazil"/>
    <x v="96"/>
    <n v="0"/>
  </r>
  <r>
    <s v="BASE"/>
    <s v="BaseLine"/>
    <m/>
    <m/>
    <m/>
    <m/>
    <x v="4"/>
    <x v="2"/>
    <s v="Brazil"/>
    <x v="96"/>
    <n v="0"/>
  </r>
  <r>
    <s v="BASE"/>
    <s v="BaseLine"/>
    <m/>
    <m/>
    <m/>
    <m/>
    <x v="4"/>
    <x v="3"/>
    <s v="Brazil"/>
    <x v="96"/>
    <n v="0"/>
  </r>
  <r>
    <s v="BASE"/>
    <s v="BaseLine"/>
    <m/>
    <m/>
    <m/>
    <m/>
    <x v="5"/>
    <x v="0"/>
    <s v="Brazil"/>
    <x v="96"/>
    <n v="0"/>
  </r>
  <r>
    <s v="BASE"/>
    <s v="BaseLine"/>
    <m/>
    <m/>
    <m/>
    <m/>
    <x v="5"/>
    <x v="1"/>
    <s v="Brazil"/>
    <x v="96"/>
    <n v="0"/>
  </r>
  <r>
    <s v="BASE"/>
    <s v="BaseLine"/>
    <m/>
    <m/>
    <m/>
    <m/>
    <x v="5"/>
    <x v="2"/>
    <s v="Brazil"/>
    <x v="96"/>
    <n v="0"/>
  </r>
  <r>
    <s v="BASE"/>
    <s v="BaseLine"/>
    <m/>
    <m/>
    <m/>
    <m/>
    <x v="5"/>
    <x v="3"/>
    <s v="Brazil"/>
    <x v="96"/>
    <n v="0"/>
  </r>
  <r>
    <s v="BASE"/>
    <s v="BaseLine"/>
    <m/>
    <m/>
    <m/>
    <m/>
    <x v="6"/>
    <x v="0"/>
    <s v="Brazil"/>
    <x v="96"/>
    <n v="0"/>
  </r>
  <r>
    <s v="BASE"/>
    <s v="BaseLine"/>
    <m/>
    <m/>
    <m/>
    <m/>
    <x v="6"/>
    <x v="1"/>
    <s v="Brazil"/>
    <x v="96"/>
    <n v="0"/>
  </r>
  <r>
    <s v="BASE"/>
    <s v="BaseLine"/>
    <m/>
    <m/>
    <m/>
    <m/>
    <x v="6"/>
    <x v="2"/>
    <s v="Brazil"/>
    <x v="96"/>
    <n v="0"/>
  </r>
  <r>
    <s v="BASE"/>
    <s v="BaseLine"/>
    <m/>
    <m/>
    <m/>
    <m/>
    <x v="6"/>
    <x v="3"/>
    <s v="Brazil"/>
    <x v="96"/>
    <n v="0"/>
  </r>
  <r>
    <s v="BASE"/>
    <s v="BaseLine"/>
    <m/>
    <m/>
    <m/>
    <m/>
    <x v="7"/>
    <x v="0"/>
    <s v="Brazil"/>
    <x v="96"/>
    <n v="0"/>
  </r>
  <r>
    <s v="BASE"/>
    <s v="BaseLine"/>
    <m/>
    <m/>
    <m/>
    <m/>
    <x v="7"/>
    <x v="1"/>
    <s v="Brazil"/>
    <x v="96"/>
    <n v="0"/>
  </r>
  <r>
    <s v="BASE"/>
    <s v="BaseLine"/>
    <m/>
    <m/>
    <m/>
    <m/>
    <x v="7"/>
    <x v="2"/>
    <s v="Brazil"/>
    <x v="96"/>
    <n v="0"/>
  </r>
  <r>
    <s v="BASE"/>
    <s v="BaseLine"/>
    <m/>
    <m/>
    <m/>
    <m/>
    <x v="7"/>
    <x v="3"/>
    <s v="Brazil"/>
    <x v="96"/>
    <n v="0"/>
  </r>
  <r>
    <s v="BASE"/>
    <s v="BaseLine"/>
    <m/>
    <m/>
    <m/>
    <m/>
    <x v="8"/>
    <x v="0"/>
    <s v="Brazil"/>
    <x v="96"/>
    <n v="1860.5938451668601"/>
  </r>
  <r>
    <s v="BASE"/>
    <s v="BaseLine"/>
    <m/>
    <m/>
    <m/>
    <m/>
    <x v="8"/>
    <x v="1"/>
    <s v="Brazil"/>
    <x v="96"/>
    <n v="0"/>
  </r>
  <r>
    <s v="BASE"/>
    <s v="BaseLine"/>
    <m/>
    <m/>
    <m/>
    <m/>
    <x v="8"/>
    <x v="2"/>
    <s v="Brazil"/>
    <x v="96"/>
    <n v="0"/>
  </r>
  <r>
    <s v="BASE"/>
    <s v="BaseLine"/>
    <m/>
    <m/>
    <m/>
    <m/>
    <x v="8"/>
    <x v="3"/>
    <s v="Brazil"/>
    <x v="96"/>
    <n v="0"/>
  </r>
  <r>
    <s v="INCREMENTAL"/>
    <s v="Media"/>
    <m/>
    <m/>
    <m/>
    <m/>
    <x v="9"/>
    <x v="0"/>
    <s v="Brazil"/>
    <x v="96"/>
    <n v="28.1586898948011"/>
  </r>
  <r>
    <s v="INCREMENTAL"/>
    <s v="Media"/>
    <m/>
    <m/>
    <m/>
    <m/>
    <x v="9"/>
    <x v="1"/>
    <s v="Brazil"/>
    <x v="96"/>
    <n v="0"/>
  </r>
  <r>
    <s v="INCREMENTAL"/>
    <s v="Media"/>
    <m/>
    <m/>
    <m/>
    <m/>
    <x v="9"/>
    <x v="2"/>
    <s v="Brazil"/>
    <x v="96"/>
    <n v="0"/>
  </r>
  <r>
    <s v="INCREMENTAL"/>
    <s v="Media"/>
    <m/>
    <m/>
    <m/>
    <m/>
    <x v="9"/>
    <x v="3"/>
    <s v="Brazil"/>
    <x v="96"/>
    <n v="0"/>
  </r>
  <r>
    <s v="BASE"/>
    <s v="Price"/>
    <m/>
    <m/>
    <m/>
    <m/>
    <x v="10"/>
    <x v="0"/>
    <s v="Brazil"/>
    <x v="96"/>
    <n v="0"/>
  </r>
  <r>
    <s v="BASE"/>
    <s v="Price"/>
    <m/>
    <m/>
    <m/>
    <m/>
    <x v="10"/>
    <x v="1"/>
    <s v="Brazil"/>
    <x v="96"/>
    <n v="0"/>
  </r>
  <r>
    <s v="BASE"/>
    <s v="Price"/>
    <m/>
    <m/>
    <m/>
    <m/>
    <x v="10"/>
    <x v="2"/>
    <s v="Brazil"/>
    <x v="96"/>
    <n v="0"/>
  </r>
  <r>
    <s v="BASE"/>
    <s v="Price"/>
    <m/>
    <m/>
    <m/>
    <m/>
    <x v="10"/>
    <x v="3"/>
    <s v="Brazil"/>
    <x v="96"/>
    <n v="0"/>
  </r>
  <r>
    <s v="BASE"/>
    <s v="Price"/>
    <m/>
    <m/>
    <m/>
    <m/>
    <x v="11"/>
    <x v="0"/>
    <s v="Brazil"/>
    <x v="96"/>
    <n v="-1202.02888258131"/>
  </r>
  <r>
    <s v="BASE"/>
    <s v="Price"/>
    <m/>
    <m/>
    <m/>
    <m/>
    <x v="11"/>
    <x v="1"/>
    <s v="Brazil"/>
    <x v="96"/>
    <n v="0"/>
  </r>
  <r>
    <s v="BASE"/>
    <s v="Price"/>
    <m/>
    <m/>
    <m/>
    <m/>
    <x v="11"/>
    <x v="2"/>
    <s v="Brazil"/>
    <x v="96"/>
    <n v="0"/>
  </r>
  <r>
    <s v="BASE"/>
    <s v="Price"/>
    <m/>
    <m/>
    <m/>
    <m/>
    <x v="11"/>
    <x v="3"/>
    <s v="Brazil"/>
    <x v="96"/>
    <n v="-1358.9885363052099"/>
  </r>
  <r>
    <s v="BASE"/>
    <s v="BaseLine"/>
    <m/>
    <m/>
    <m/>
    <m/>
    <x v="12"/>
    <x v="0"/>
    <s v="Brazil"/>
    <x v="96"/>
    <n v="380.65520847641397"/>
  </r>
  <r>
    <s v="BASE"/>
    <s v="BaseLine"/>
    <m/>
    <m/>
    <m/>
    <m/>
    <x v="12"/>
    <x v="1"/>
    <s v="Brazil"/>
    <x v="96"/>
    <n v="686.229155710295"/>
  </r>
  <r>
    <s v="BASE"/>
    <s v="BaseLine"/>
    <m/>
    <m/>
    <m/>
    <m/>
    <x v="12"/>
    <x v="2"/>
    <s v="Brazil"/>
    <x v="96"/>
    <n v="841.28203294263994"/>
  </r>
  <r>
    <s v="BASE"/>
    <s v="BaseLine"/>
    <m/>
    <m/>
    <m/>
    <m/>
    <x v="12"/>
    <x v="3"/>
    <s v="Brazil"/>
    <x v="96"/>
    <n v="22.282274260499801"/>
  </r>
  <r>
    <s v="INCREMENTAL"/>
    <s v="Media"/>
    <m/>
    <m/>
    <m/>
    <m/>
    <x v="13"/>
    <x v="0"/>
    <s v="Brazil"/>
    <x v="96"/>
    <n v="0"/>
  </r>
  <r>
    <s v="INCREMENTAL"/>
    <s v="Media"/>
    <m/>
    <m/>
    <m/>
    <m/>
    <x v="13"/>
    <x v="1"/>
    <s v="Brazil"/>
    <x v="96"/>
    <n v="0"/>
  </r>
  <r>
    <s v="INCREMENTAL"/>
    <s v="Media"/>
    <m/>
    <m/>
    <m/>
    <m/>
    <x v="13"/>
    <x v="2"/>
    <s v="Brazil"/>
    <x v="96"/>
    <n v="0"/>
  </r>
  <r>
    <s v="INCREMENTAL"/>
    <s v="Media"/>
    <m/>
    <m/>
    <m/>
    <m/>
    <x v="13"/>
    <x v="3"/>
    <s v="Brazil"/>
    <x v="96"/>
    <n v="0"/>
  </r>
  <r>
    <s v="INCREMENTAL"/>
    <s v="Media"/>
    <m/>
    <m/>
    <m/>
    <m/>
    <x v="14"/>
    <x v="0"/>
    <s v="Brazil"/>
    <x v="96"/>
    <n v="564.94762655964701"/>
  </r>
  <r>
    <s v="INCREMENTAL"/>
    <s v="Media"/>
    <m/>
    <m/>
    <m/>
    <m/>
    <x v="14"/>
    <x v="1"/>
    <s v="Brazil"/>
    <x v="96"/>
    <n v="703.31412458369505"/>
  </r>
  <r>
    <s v="INCREMENTAL"/>
    <s v="Media"/>
    <m/>
    <m/>
    <m/>
    <m/>
    <x v="14"/>
    <x v="2"/>
    <s v="Brazil"/>
    <x v="96"/>
    <n v="581.94797702960295"/>
  </r>
  <r>
    <s v="INCREMENTAL"/>
    <s v="Media"/>
    <m/>
    <m/>
    <m/>
    <m/>
    <x v="14"/>
    <x v="3"/>
    <s v="Brazil"/>
    <x v="96"/>
    <n v="418.092541220182"/>
  </r>
  <r>
    <s v="INCREMENTAL"/>
    <s v="Media"/>
    <m/>
    <m/>
    <m/>
    <m/>
    <x v="15"/>
    <x v="0"/>
    <s v="Brazil"/>
    <x v="96"/>
    <n v="0"/>
  </r>
  <r>
    <s v="INCREMENTAL"/>
    <s v="Media"/>
    <m/>
    <m/>
    <m/>
    <m/>
    <x v="15"/>
    <x v="1"/>
    <s v="Brazil"/>
    <x v="96"/>
    <n v="0"/>
  </r>
  <r>
    <s v="INCREMENTAL"/>
    <s v="Media"/>
    <m/>
    <m/>
    <m/>
    <m/>
    <x v="15"/>
    <x v="2"/>
    <s v="Brazil"/>
    <x v="96"/>
    <n v="0"/>
  </r>
  <r>
    <s v="INCREMENTAL"/>
    <s v="Media"/>
    <m/>
    <m/>
    <m/>
    <m/>
    <x v="15"/>
    <x v="3"/>
    <s v="Brazil"/>
    <x v="96"/>
    <n v="0"/>
  </r>
  <r>
    <s v="INCREMENTAL"/>
    <s v="Media"/>
    <m/>
    <m/>
    <m/>
    <m/>
    <x v="16"/>
    <x v="0"/>
    <s v="Brazil"/>
    <x v="96"/>
    <n v="21.815651948706002"/>
  </r>
  <r>
    <s v="INCREMENTAL"/>
    <s v="Media"/>
    <m/>
    <m/>
    <m/>
    <m/>
    <x v="16"/>
    <x v="1"/>
    <s v="Brazil"/>
    <x v="96"/>
    <n v="17.116895433612999"/>
  </r>
  <r>
    <s v="INCREMENTAL"/>
    <s v="Media"/>
    <m/>
    <m/>
    <m/>
    <m/>
    <x v="16"/>
    <x v="2"/>
    <s v="Brazil"/>
    <x v="96"/>
    <n v="15.9696658006304"/>
  </r>
  <r>
    <s v="INCREMENTAL"/>
    <s v="Media"/>
    <m/>
    <m/>
    <m/>
    <m/>
    <x v="16"/>
    <x v="3"/>
    <s v="Brazil"/>
    <x v="96"/>
    <n v="14.8413378397569"/>
  </r>
  <r>
    <s v="INCREMENTAL"/>
    <s v="Media"/>
    <m/>
    <m/>
    <m/>
    <m/>
    <x v="17"/>
    <x v="0"/>
    <s v="Brazil"/>
    <x v="96"/>
    <n v="0"/>
  </r>
  <r>
    <s v="INCREMENTAL"/>
    <s v="Media"/>
    <m/>
    <m/>
    <m/>
    <m/>
    <x v="17"/>
    <x v="1"/>
    <s v="Brazil"/>
    <x v="96"/>
    <n v="0"/>
  </r>
  <r>
    <s v="INCREMENTAL"/>
    <s v="Media"/>
    <m/>
    <m/>
    <m/>
    <m/>
    <x v="17"/>
    <x v="2"/>
    <s v="Brazil"/>
    <x v="96"/>
    <n v="0"/>
  </r>
  <r>
    <s v="INCREMENTAL"/>
    <s v="Media"/>
    <m/>
    <m/>
    <m/>
    <m/>
    <x v="17"/>
    <x v="3"/>
    <s v="Brazil"/>
    <x v="96"/>
    <n v="0"/>
  </r>
  <r>
    <s v="INCREMENTAL"/>
    <s v="Media"/>
    <m/>
    <m/>
    <m/>
    <m/>
    <x v="18"/>
    <x v="0"/>
    <s v="Brazil"/>
    <x v="96"/>
    <n v="1716.2135726591"/>
  </r>
  <r>
    <s v="INCREMENTAL"/>
    <s v="Media"/>
    <m/>
    <m/>
    <m/>
    <m/>
    <x v="18"/>
    <x v="1"/>
    <s v="Brazil"/>
    <x v="96"/>
    <n v="799.13924132946204"/>
  </r>
  <r>
    <s v="INCREMENTAL"/>
    <s v="Media"/>
    <m/>
    <m/>
    <m/>
    <m/>
    <x v="18"/>
    <x v="2"/>
    <s v="Brazil"/>
    <x v="96"/>
    <n v="610.62596135716797"/>
  </r>
  <r>
    <s v="INCREMENTAL"/>
    <s v="Media"/>
    <m/>
    <m/>
    <m/>
    <m/>
    <x v="18"/>
    <x v="3"/>
    <s v="Brazil"/>
    <x v="96"/>
    <n v="931.644100778763"/>
  </r>
  <r>
    <s v="INCREMENTAL"/>
    <s v="Media"/>
    <m/>
    <m/>
    <m/>
    <m/>
    <x v="19"/>
    <x v="0"/>
    <s v="Brazil"/>
    <x v="96"/>
    <n v="0"/>
  </r>
  <r>
    <s v="INCREMENTAL"/>
    <s v="Media"/>
    <m/>
    <m/>
    <m/>
    <m/>
    <x v="19"/>
    <x v="1"/>
    <s v="Brazil"/>
    <x v="96"/>
    <n v="0"/>
  </r>
  <r>
    <s v="INCREMENTAL"/>
    <s v="Media"/>
    <m/>
    <m/>
    <m/>
    <m/>
    <x v="19"/>
    <x v="2"/>
    <s v="Brazil"/>
    <x v="96"/>
    <n v="0"/>
  </r>
  <r>
    <s v="INCREMENTAL"/>
    <s v="Media"/>
    <m/>
    <m/>
    <m/>
    <m/>
    <x v="19"/>
    <x v="3"/>
    <s v="Brazil"/>
    <x v="96"/>
    <n v="0"/>
  </r>
  <r>
    <s v="INCREMENTAL"/>
    <s v="Media"/>
    <m/>
    <m/>
    <m/>
    <m/>
    <x v="20"/>
    <x v="0"/>
    <s v="Brazil"/>
    <x v="96"/>
    <n v="185.907122481334"/>
  </r>
  <r>
    <s v="INCREMENTAL"/>
    <s v="Media"/>
    <m/>
    <m/>
    <m/>
    <m/>
    <x v="20"/>
    <x v="1"/>
    <s v="Brazil"/>
    <x v="96"/>
    <n v="212.06551580963901"/>
  </r>
  <r>
    <s v="INCREMENTAL"/>
    <s v="Media"/>
    <m/>
    <m/>
    <m/>
    <m/>
    <x v="20"/>
    <x v="2"/>
    <s v="Brazil"/>
    <x v="96"/>
    <n v="198.66733722061301"/>
  </r>
  <r>
    <s v="INCREMENTAL"/>
    <s v="Media"/>
    <m/>
    <m/>
    <m/>
    <m/>
    <x v="20"/>
    <x v="3"/>
    <s v="Brazil"/>
    <x v="96"/>
    <n v="195.68374178824499"/>
  </r>
  <r>
    <s v="INCREMENTAL"/>
    <s v="Media"/>
    <m/>
    <m/>
    <m/>
    <m/>
    <x v="21"/>
    <x v="0"/>
    <s v="Brazil"/>
    <x v="96"/>
    <n v="0"/>
  </r>
  <r>
    <s v="INCREMENTAL"/>
    <s v="Media"/>
    <m/>
    <m/>
    <m/>
    <m/>
    <x v="21"/>
    <x v="1"/>
    <s v="Brazil"/>
    <x v="96"/>
    <n v="0"/>
  </r>
  <r>
    <s v="INCREMENTAL"/>
    <s v="Media"/>
    <m/>
    <m/>
    <m/>
    <m/>
    <x v="21"/>
    <x v="2"/>
    <s v="Brazil"/>
    <x v="96"/>
    <n v="0"/>
  </r>
  <r>
    <s v="INCREMENTAL"/>
    <s v="Media"/>
    <m/>
    <m/>
    <m/>
    <m/>
    <x v="21"/>
    <x v="3"/>
    <s v="Brazil"/>
    <x v="96"/>
    <n v="0"/>
  </r>
  <r>
    <s v="INCREMENTAL"/>
    <s v="Media"/>
    <m/>
    <m/>
    <m/>
    <m/>
    <x v="22"/>
    <x v="0"/>
    <s v="Brazil"/>
    <x v="96"/>
    <n v="1059.4166490969201"/>
  </r>
  <r>
    <s v="INCREMENTAL"/>
    <s v="Media"/>
    <m/>
    <m/>
    <m/>
    <m/>
    <x v="22"/>
    <x v="1"/>
    <s v="Brazil"/>
    <x v="96"/>
    <n v="401.76064743891101"/>
  </r>
  <r>
    <s v="INCREMENTAL"/>
    <s v="Media"/>
    <m/>
    <m/>
    <m/>
    <m/>
    <x v="22"/>
    <x v="2"/>
    <s v="Brazil"/>
    <x v="96"/>
    <n v="381.50208540981498"/>
  </r>
  <r>
    <s v="INCREMENTAL"/>
    <s v="Media"/>
    <m/>
    <m/>
    <m/>
    <m/>
    <x v="22"/>
    <x v="3"/>
    <s v="Brazil"/>
    <x v="96"/>
    <n v="574.26856452986101"/>
  </r>
  <r>
    <s v="INCREMENTAL"/>
    <s v="Media"/>
    <m/>
    <m/>
    <m/>
    <m/>
    <x v="23"/>
    <x v="0"/>
    <s v="Brazil"/>
    <x v="96"/>
    <n v="0"/>
  </r>
  <r>
    <s v="INCREMENTAL"/>
    <s v="Media"/>
    <m/>
    <m/>
    <m/>
    <m/>
    <x v="23"/>
    <x v="1"/>
    <s v="Brazil"/>
    <x v="96"/>
    <n v="0.12923873443299799"/>
  </r>
  <r>
    <s v="INCREMENTAL"/>
    <s v="Media"/>
    <m/>
    <m/>
    <m/>
    <m/>
    <x v="23"/>
    <x v="2"/>
    <s v="Brazil"/>
    <x v="96"/>
    <n v="0"/>
  </r>
  <r>
    <s v="INCREMENTAL"/>
    <s v="Media"/>
    <m/>
    <m/>
    <m/>
    <m/>
    <x v="23"/>
    <x v="3"/>
    <s v="Brazil"/>
    <x v="96"/>
    <n v="0"/>
  </r>
  <r>
    <s v="INCREMENTAL"/>
    <s v="Media"/>
    <m/>
    <m/>
    <m/>
    <m/>
    <x v="24"/>
    <x v="0"/>
    <s v="Brazil"/>
    <x v="96"/>
    <n v="0"/>
  </r>
  <r>
    <s v="INCREMENTAL"/>
    <s v="Media"/>
    <m/>
    <m/>
    <m/>
    <m/>
    <x v="24"/>
    <x v="1"/>
    <s v="Brazil"/>
    <x v="96"/>
    <n v="7.8363436112660398"/>
  </r>
  <r>
    <s v="INCREMENTAL"/>
    <s v="Media"/>
    <m/>
    <m/>
    <m/>
    <m/>
    <x v="24"/>
    <x v="2"/>
    <s v="Brazil"/>
    <x v="96"/>
    <n v="0"/>
  </r>
  <r>
    <s v="INCREMENTAL"/>
    <s v="Media"/>
    <m/>
    <m/>
    <m/>
    <m/>
    <x v="24"/>
    <x v="3"/>
    <s v="Brazil"/>
    <x v="96"/>
    <n v="0"/>
  </r>
  <r>
    <s v="BASE"/>
    <s v="BaseLine"/>
    <m/>
    <m/>
    <m/>
    <m/>
    <x v="25"/>
    <x v="0"/>
    <s v="Brazil"/>
    <x v="96"/>
    <n v="0"/>
  </r>
  <r>
    <s v="BASE"/>
    <s v="BaseLine"/>
    <m/>
    <m/>
    <m/>
    <m/>
    <x v="25"/>
    <x v="1"/>
    <s v="Brazil"/>
    <x v="96"/>
    <n v="0"/>
  </r>
  <r>
    <s v="BASE"/>
    <s v="BaseLine"/>
    <m/>
    <m/>
    <m/>
    <m/>
    <x v="25"/>
    <x v="2"/>
    <s v="Brazil"/>
    <x v="96"/>
    <n v="0"/>
  </r>
  <r>
    <s v="BASE"/>
    <s v="BaseLine"/>
    <m/>
    <m/>
    <m/>
    <m/>
    <x v="25"/>
    <x v="3"/>
    <s v="Brazil"/>
    <x v="96"/>
    <n v="0"/>
  </r>
  <r>
    <s v="BASE"/>
    <s v="BaseLine"/>
    <m/>
    <m/>
    <m/>
    <m/>
    <x v="26"/>
    <x v="0"/>
    <s v="Brazil"/>
    <x v="96"/>
    <n v="0"/>
  </r>
  <r>
    <s v="BASE"/>
    <s v="BaseLine"/>
    <m/>
    <m/>
    <m/>
    <m/>
    <x v="26"/>
    <x v="1"/>
    <s v="Brazil"/>
    <x v="96"/>
    <n v="2924.3879716159599"/>
  </r>
  <r>
    <s v="BASE"/>
    <s v="BaseLine"/>
    <m/>
    <m/>
    <m/>
    <m/>
    <x v="26"/>
    <x v="2"/>
    <s v="Brazil"/>
    <x v="96"/>
    <n v="0"/>
  </r>
  <r>
    <s v="BASE"/>
    <s v="BaseLine"/>
    <m/>
    <m/>
    <m/>
    <m/>
    <x v="26"/>
    <x v="3"/>
    <s v="Brazil"/>
    <x v="96"/>
    <n v="0"/>
  </r>
  <r>
    <s v="INCREMENTAL"/>
    <s v="Media"/>
    <m/>
    <m/>
    <m/>
    <m/>
    <x v="27"/>
    <x v="0"/>
    <s v="Brazil"/>
    <x v="96"/>
    <n v="0"/>
  </r>
  <r>
    <s v="INCREMENTAL"/>
    <s v="Media"/>
    <m/>
    <m/>
    <m/>
    <m/>
    <x v="27"/>
    <x v="1"/>
    <s v="Brazil"/>
    <x v="96"/>
    <n v="66.701878596882196"/>
  </r>
  <r>
    <s v="INCREMENTAL"/>
    <s v="Media"/>
    <m/>
    <m/>
    <m/>
    <m/>
    <x v="27"/>
    <x v="2"/>
    <s v="Brazil"/>
    <x v="96"/>
    <n v="0"/>
  </r>
  <r>
    <s v="INCREMENTAL"/>
    <s v="Media"/>
    <m/>
    <m/>
    <m/>
    <m/>
    <x v="27"/>
    <x v="3"/>
    <s v="Brazil"/>
    <x v="96"/>
    <n v="0"/>
  </r>
  <r>
    <s v="INCREMENTAL"/>
    <s v="Media"/>
    <m/>
    <m/>
    <m/>
    <m/>
    <x v="28"/>
    <x v="0"/>
    <s v="Brazil"/>
    <x v="96"/>
    <n v="0"/>
  </r>
  <r>
    <s v="INCREMENTAL"/>
    <s v="Media"/>
    <m/>
    <m/>
    <m/>
    <m/>
    <x v="28"/>
    <x v="1"/>
    <s v="Brazil"/>
    <x v="96"/>
    <n v="114.854257014821"/>
  </r>
  <r>
    <s v="INCREMENTAL"/>
    <s v="Media"/>
    <m/>
    <m/>
    <m/>
    <m/>
    <x v="28"/>
    <x v="2"/>
    <s v="Brazil"/>
    <x v="96"/>
    <n v="0"/>
  </r>
  <r>
    <s v="INCREMENTAL"/>
    <s v="Media"/>
    <m/>
    <m/>
    <m/>
    <m/>
    <x v="28"/>
    <x v="3"/>
    <s v="Brazil"/>
    <x v="96"/>
    <n v="0"/>
  </r>
  <r>
    <s v="BASE"/>
    <s v="BaseLine"/>
    <m/>
    <m/>
    <m/>
    <m/>
    <x v="29"/>
    <x v="0"/>
    <s v="Brazil"/>
    <x v="96"/>
    <n v="0"/>
  </r>
  <r>
    <s v="BASE"/>
    <s v="BaseLine"/>
    <m/>
    <m/>
    <m/>
    <m/>
    <x v="29"/>
    <x v="1"/>
    <s v="Brazil"/>
    <x v="96"/>
    <n v="1227.0923086871901"/>
  </r>
  <r>
    <s v="BASE"/>
    <s v="BaseLine"/>
    <m/>
    <m/>
    <m/>
    <m/>
    <x v="29"/>
    <x v="2"/>
    <s v="Brazil"/>
    <x v="96"/>
    <n v="0"/>
  </r>
  <r>
    <s v="BASE"/>
    <s v="BaseLine"/>
    <m/>
    <m/>
    <m/>
    <m/>
    <x v="29"/>
    <x v="3"/>
    <s v="Brazil"/>
    <x v="96"/>
    <n v="0"/>
  </r>
  <r>
    <s v="BASE"/>
    <s v="BaseLine"/>
    <m/>
    <m/>
    <m/>
    <m/>
    <x v="30"/>
    <x v="0"/>
    <s v="Brazil"/>
    <x v="96"/>
    <n v="0"/>
  </r>
  <r>
    <s v="BASE"/>
    <s v="BaseLine"/>
    <m/>
    <m/>
    <m/>
    <m/>
    <x v="30"/>
    <x v="1"/>
    <s v="Brazil"/>
    <x v="96"/>
    <n v="1033.6127004477701"/>
  </r>
  <r>
    <s v="BASE"/>
    <s v="BaseLine"/>
    <m/>
    <m/>
    <m/>
    <m/>
    <x v="30"/>
    <x v="2"/>
    <s v="Brazil"/>
    <x v="96"/>
    <n v="0"/>
  </r>
  <r>
    <s v="BASE"/>
    <s v="BaseLine"/>
    <m/>
    <m/>
    <m/>
    <m/>
    <x v="30"/>
    <x v="3"/>
    <s v="Brazil"/>
    <x v="96"/>
    <n v="0"/>
  </r>
  <r>
    <s v="INCREMENTAL"/>
    <s v="Media"/>
    <m/>
    <m/>
    <m/>
    <m/>
    <x v="31"/>
    <x v="0"/>
    <s v="Brazil"/>
    <x v="96"/>
    <n v="0"/>
  </r>
  <r>
    <s v="INCREMENTAL"/>
    <s v="Media"/>
    <m/>
    <m/>
    <m/>
    <m/>
    <x v="31"/>
    <x v="1"/>
    <s v="Brazil"/>
    <x v="96"/>
    <n v="23.439165667678399"/>
  </r>
  <r>
    <s v="INCREMENTAL"/>
    <s v="Media"/>
    <m/>
    <m/>
    <m/>
    <m/>
    <x v="31"/>
    <x v="2"/>
    <s v="Brazil"/>
    <x v="96"/>
    <n v="0"/>
  </r>
  <r>
    <s v="INCREMENTAL"/>
    <s v="Media"/>
    <m/>
    <m/>
    <m/>
    <m/>
    <x v="31"/>
    <x v="3"/>
    <s v="Brazil"/>
    <x v="96"/>
    <n v="0"/>
  </r>
  <r>
    <m/>
    <m/>
    <m/>
    <m/>
    <m/>
    <m/>
    <x v="32"/>
    <x v="0"/>
    <s v="Brazil"/>
    <x v="96"/>
    <n v="1288.8368238743701"/>
  </r>
  <r>
    <m/>
    <m/>
    <m/>
    <m/>
    <m/>
    <m/>
    <x v="32"/>
    <x v="1"/>
    <s v="Brazil"/>
    <x v="96"/>
    <n v="943.82215052234096"/>
  </r>
  <r>
    <m/>
    <m/>
    <m/>
    <m/>
    <m/>
    <m/>
    <x v="32"/>
    <x v="2"/>
    <s v="Brazil"/>
    <x v="96"/>
    <n v="1761.1350863528301"/>
  </r>
  <r>
    <m/>
    <m/>
    <m/>
    <m/>
    <m/>
    <m/>
    <x v="32"/>
    <x v="3"/>
    <s v="Brazil"/>
    <x v="96"/>
    <n v="932.29799996955103"/>
  </r>
  <r>
    <s v="BASE"/>
    <s v="BaseLine"/>
    <m/>
    <m/>
    <m/>
    <m/>
    <x v="33"/>
    <x v="0"/>
    <s v="Brazil"/>
    <x v="96"/>
    <n v="-20.2221249510749"/>
  </r>
  <r>
    <s v="BASE"/>
    <s v="BaseLine"/>
    <m/>
    <m/>
    <m/>
    <m/>
    <x v="33"/>
    <x v="1"/>
    <s v="Brazil"/>
    <x v="96"/>
    <n v="-55.0472191394079"/>
  </r>
  <r>
    <s v="BASE"/>
    <s v="BaseLine"/>
    <m/>
    <m/>
    <m/>
    <m/>
    <x v="33"/>
    <x v="2"/>
    <s v="Brazil"/>
    <x v="96"/>
    <n v="-27.481868462256202"/>
  </r>
  <r>
    <s v="BASE"/>
    <s v="BaseLine"/>
    <m/>
    <m/>
    <m/>
    <m/>
    <x v="33"/>
    <x v="3"/>
    <s v="Brazil"/>
    <x v="96"/>
    <n v="-17.164845441674402"/>
  </r>
  <r>
    <s v="BASE"/>
    <s v="BaseLine"/>
    <m/>
    <m/>
    <m/>
    <m/>
    <x v="34"/>
    <x v="0"/>
    <s v="Brazil"/>
    <x v="96"/>
    <n v="0"/>
  </r>
  <r>
    <s v="BASE"/>
    <s v="BaseLine"/>
    <m/>
    <m/>
    <m/>
    <m/>
    <x v="34"/>
    <x v="1"/>
    <s v="Brazil"/>
    <x v="96"/>
    <n v="0"/>
  </r>
  <r>
    <s v="BASE"/>
    <s v="BaseLine"/>
    <m/>
    <m/>
    <m/>
    <m/>
    <x v="34"/>
    <x v="2"/>
    <s v="Brazil"/>
    <x v="96"/>
    <n v="0"/>
  </r>
  <r>
    <s v="BASE"/>
    <s v="BaseLine"/>
    <m/>
    <m/>
    <m/>
    <m/>
    <x v="34"/>
    <x v="3"/>
    <s v="Brazil"/>
    <x v="96"/>
    <n v="0"/>
  </r>
  <r>
    <s v="BASE"/>
    <s v="BaseLine"/>
    <s v="NY"/>
    <m/>
    <m/>
    <m/>
    <x v="35"/>
    <x v="0"/>
    <s v="Brazil"/>
    <x v="96"/>
    <n v="0"/>
  </r>
  <r>
    <s v="BASE"/>
    <s v="BaseLine"/>
    <s v="NY"/>
    <m/>
    <m/>
    <m/>
    <x v="35"/>
    <x v="1"/>
    <s v="Brazil"/>
    <x v="96"/>
    <n v="0"/>
  </r>
  <r>
    <s v="BASE"/>
    <s v="BaseLine"/>
    <s v="NY"/>
    <m/>
    <m/>
    <m/>
    <x v="35"/>
    <x v="2"/>
    <s v="Brazil"/>
    <x v="96"/>
    <n v="0"/>
  </r>
  <r>
    <s v="BASE"/>
    <s v="BaseLine"/>
    <s v="NY"/>
    <m/>
    <m/>
    <m/>
    <x v="35"/>
    <x v="3"/>
    <s v="Brazil"/>
    <x v="96"/>
    <n v="0"/>
  </r>
  <r>
    <s v="BASE"/>
    <s v="BaseLine"/>
    <s v="PL_Dummy"/>
    <m/>
    <m/>
    <m/>
    <x v="36"/>
    <x v="0"/>
    <s v="Brazil"/>
    <x v="96"/>
    <n v="0"/>
  </r>
  <r>
    <s v="BASE"/>
    <s v="BaseLine"/>
    <s v="PL_Dummy"/>
    <m/>
    <m/>
    <m/>
    <x v="36"/>
    <x v="1"/>
    <s v="Brazil"/>
    <x v="96"/>
    <n v="0"/>
  </r>
  <r>
    <s v="BASE"/>
    <s v="BaseLine"/>
    <s v="PL_Dummy"/>
    <m/>
    <m/>
    <m/>
    <x v="36"/>
    <x v="2"/>
    <s v="Brazil"/>
    <x v="96"/>
    <n v="0"/>
  </r>
  <r>
    <s v="BASE"/>
    <s v="BaseLine"/>
    <s v="PL_Dummy"/>
    <m/>
    <m/>
    <m/>
    <x v="36"/>
    <x v="3"/>
    <s v="Brazil"/>
    <x v="96"/>
    <n v="0"/>
  </r>
  <r>
    <s v="BASE"/>
    <s v="BaseLine"/>
    <s v="PL_Dummy"/>
    <m/>
    <m/>
    <m/>
    <x v="37"/>
    <x v="0"/>
    <s v="Brazil"/>
    <x v="96"/>
    <n v="0"/>
  </r>
  <r>
    <s v="BASE"/>
    <s v="BaseLine"/>
    <s v="PL_Dummy"/>
    <m/>
    <m/>
    <m/>
    <x v="37"/>
    <x v="1"/>
    <s v="Brazil"/>
    <x v="96"/>
    <n v="0"/>
  </r>
  <r>
    <s v="BASE"/>
    <s v="BaseLine"/>
    <s v="PL_Dummy"/>
    <m/>
    <m/>
    <m/>
    <x v="37"/>
    <x v="2"/>
    <s v="Brazil"/>
    <x v="96"/>
    <n v="0"/>
  </r>
  <r>
    <s v="BASE"/>
    <s v="BaseLine"/>
    <s v="PL_Dummy"/>
    <m/>
    <m/>
    <m/>
    <x v="37"/>
    <x v="3"/>
    <s v="Brazil"/>
    <x v="96"/>
    <n v="0"/>
  </r>
  <r>
    <s v="BASE"/>
    <s v="BaseLine"/>
    <m/>
    <m/>
    <m/>
    <m/>
    <x v="38"/>
    <x v="0"/>
    <s v="Brazil"/>
    <x v="96"/>
    <n v="0"/>
  </r>
  <r>
    <s v="BASE"/>
    <s v="BaseLine"/>
    <m/>
    <m/>
    <m/>
    <m/>
    <x v="38"/>
    <x v="1"/>
    <s v="Brazil"/>
    <x v="96"/>
    <n v="0"/>
  </r>
  <r>
    <s v="BASE"/>
    <s v="BaseLine"/>
    <m/>
    <m/>
    <m/>
    <m/>
    <x v="38"/>
    <x v="2"/>
    <s v="Brazil"/>
    <x v="96"/>
    <n v="0"/>
  </r>
  <r>
    <s v="BASE"/>
    <s v="BaseLine"/>
    <m/>
    <m/>
    <m/>
    <m/>
    <x v="38"/>
    <x v="3"/>
    <s v="Brazil"/>
    <x v="96"/>
    <n v="0"/>
  </r>
  <r>
    <s v="BASE"/>
    <s v="BaseLine"/>
    <m/>
    <m/>
    <m/>
    <m/>
    <x v="39"/>
    <x v="0"/>
    <s v="Brazil"/>
    <x v="96"/>
    <n v="0"/>
  </r>
  <r>
    <s v="BASE"/>
    <s v="BaseLine"/>
    <m/>
    <m/>
    <m/>
    <m/>
    <x v="39"/>
    <x v="1"/>
    <s v="Brazil"/>
    <x v="96"/>
    <n v="0"/>
  </r>
  <r>
    <s v="BASE"/>
    <s v="BaseLine"/>
    <m/>
    <m/>
    <m/>
    <m/>
    <x v="39"/>
    <x v="2"/>
    <s v="Brazil"/>
    <x v="96"/>
    <n v="0"/>
  </r>
  <r>
    <s v="BASE"/>
    <s v="BaseLine"/>
    <m/>
    <m/>
    <m/>
    <m/>
    <x v="39"/>
    <x v="3"/>
    <s v="Brazil"/>
    <x v="96"/>
    <n v="0"/>
  </r>
  <r>
    <s v="BASE"/>
    <s v="BaseLine"/>
    <s v="PL_Dummy"/>
    <m/>
    <m/>
    <m/>
    <x v="40"/>
    <x v="0"/>
    <s v="Brazil"/>
    <x v="96"/>
    <n v="0"/>
  </r>
  <r>
    <s v="BASE"/>
    <s v="BaseLine"/>
    <s v="PL_Dummy"/>
    <m/>
    <m/>
    <m/>
    <x v="40"/>
    <x v="1"/>
    <s v="Brazil"/>
    <x v="96"/>
    <n v="0"/>
  </r>
  <r>
    <s v="BASE"/>
    <s v="BaseLine"/>
    <s v="PL_Dummy"/>
    <m/>
    <m/>
    <m/>
    <x v="40"/>
    <x v="2"/>
    <s v="Brazil"/>
    <x v="96"/>
    <n v="0"/>
  </r>
  <r>
    <s v="BASE"/>
    <s v="BaseLine"/>
    <s v="PL_Dummy"/>
    <m/>
    <m/>
    <m/>
    <x v="40"/>
    <x v="3"/>
    <s v="Brazil"/>
    <x v="96"/>
    <n v="0"/>
  </r>
  <r>
    <s v="BASE"/>
    <s v="BaseLine"/>
    <m/>
    <m/>
    <m/>
    <m/>
    <x v="41"/>
    <x v="0"/>
    <s v="Brazil"/>
    <x v="96"/>
    <n v="0"/>
  </r>
  <r>
    <s v="BASE"/>
    <s v="BaseLine"/>
    <m/>
    <m/>
    <m/>
    <m/>
    <x v="41"/>
    <x v="1"/>
    <s v="Brazil"/>
    <x v="96"/>
    <n v="0"/>
  </r>
  <r>
    <s v="BASE"/>
    <s v="BaseLine"/>
    <m/>
    <m/>
    <m/>
    <m/>
    <x v="41"/>
    <x v="2"/>
    <s v="Brazil"/>
    <x v="96"/>
    <n v="4592.1819182921699"/>
  </r>
  <r>
    <s v="BASE"/>
    <s v="BaseLine"/>
    <m/>
    <m/>
    <m/>
    <m/>
    <x v="41"/>
    <x v="3"/>
    <s v="Brazil"/>
    <x v="96"/>
    <n v="0"/>
  </r>
  <r>
    <s v="BASE"/>
    <s v="BaseLine"/>
    <m/>
    <m/>
    <m/>
    <m/>
    <x v="42"/>
    <x v="0"/>
    <s v="Brazil"/>
    <x v="96"/>
    <n v="0"/>
  </r>
  <r>
    <s v="BASE"/>
    <s v="BaseLine"/>
    <m/>
    <m/>
    <m/>
    <m/>
    <x v="42"/>
    <x v="1"/>
    <s v="Brazil"/>
    <x v="96"/>
    <n v="0"/>
  </r>
  <r>
    <s v="BASE"/>
    <s v="BaseLine"/>
    <m/>
    <m/>
    <m/>
    <m/>
    <x v="42"/>
    <x v="2"/>
    <s v="Brazil"/>
    <x v="96"/>
    <n v="0"/>
  </r>
  <r>
    <s v="BASE"/>
    <s v="BaseLine"/>
    <m/>
    <m/>
    <m/>
    <m/>
    <x v="42"/>
    <x v="3"/>
    <s v="Brazil"/>
    <x v="96"/>
    <n v="0"/>
  </r>
  <r>
    <s v="BASE"/>
    <s v="BaseLine"/>
    <m/>
    <m/>
    <m/>
    <m/>
    <x v="43"/>
    <x v="0"/>
    <s v="Brazil"/>
    <x v="96"/>
    <n v="0"/>
  </r>
  <r>
    <s v="BASE"/>
    <s v="BaseLine"/>
    <m/>
    <m/>
    <m/>
    <m/>
    <x v="43"/>
    <x v="1"/>
    <s v="Brazil"/>
    <x v="96"/>
    <n v="0"/>
  </r>
  <r>
    <s v="BASE"/>
    <s v="BaseLine"/>
    <m/>
    <m/>
    <m/>
    <m/>
    <x v="43"/>
    <x v="2"/>
    <s v="Brazil"/>
    <x v="96"/>
    <n v="4605.5627304713598"/>
  </r>
  <r>
    <s v="BASE"/>
    <s v="BaseLine"/>
    <m/>
    <m/>
    <m/>
    <m/>
    <x v="43"/>
    <x v="3"/>
    <s v="Brazil"/>
    <x v="96"/>
    <n v="0"/>
  </r>
  <r>
    <s v="INCREMENTAL"/>
    <s v="Media"/>
    <m/>
    <m/>
    <m/>
    <m/>
    <x v="44"/>
    <x v="0"/>
    <s v="Brazil"/>
    <x v="96"/>
    <n v="0"/>
  </r>
  <r>
    <s v="INCREMENTAL"/>
    <s v="Media"/>
    <m/>
    <m/>
    <m/>
    <m/>
    <x v="44"/>
    <x v="1"/>
    <s v="Brazil"/>
    <x v="96"/>
    <n v="0"/>
  </r>
  <r>
    <s v="INCREMENTAL"/>
    <s v="Media"/>
    <m/>
    <m/>
    <m/>
    <m/>
    <x v="44"/>
    <x v="2"/>
    <s v="Brazil"/>
    <x v="96"/>
    <n v="0"/>
  </r>
  <r>
    <s v="INCREMENTAL"/>
    <s v="Media"/>
    <m/>
    <m/>
    <m/>
    <m/>
    <x v="44"/>
    <x v="3"/>
    <s v="Brazil"/>
    <x v="96"/>
    <n v="0"/>
  </r>
  <r>
    <s v="INCREMENTAL"/>
    <s v="Media"/>
    <m/>
    <m/>
    <m/>
    <m/>
    <x v="45"/>
    <x v="0"/>
    <s v="Brazil"/>
    <x v="96"/>
    <n v="0"/>
  </r>
  <r>
    <s v="INCREMENTAL"/>
    <s v="Media"/>
    <m/>
    <m/>
    <m/>
    <m/>
    <x v="45"/>
    <x v="1"/>
    <s v="Brazil"/>
    <x v="96"/>
    <n v="0"/>
  </r>
  <r>
    <s v="INCREMENTAL"/>
    <s v="Media"/>
    <m/>
    <m/>
    <m/>
    <m/>
    <x v="45"/>
    <x v="2"/>
    <s v="Brazil"/>
    <x v="96"/>
    <n v="98.639482819127096"/>
  </r>
  <r>
    <s v="INCREMENTAL"/>
    <s v="Media"/>
    <m/>
    <m/>
    <m/>
    <m/>
    <x v="45"/>
    <x v="3"/>
    <s v="Brazil"/>
    <x v="96"/>
    <n v="0"/>
  </r>
  <r>
    <s v="BASE"/>
    <s v="BaseLine"/>
    <m/>
    <m/>
    <m/>
    <m/>
    <x v="46"/>
    <x v="0"/>
    <s v="Brazil"/>
    <x v="96"/>
    <n v="0"/>
  </r>
  <r>
    <s v="BASE"/>
    <s v="BaseLine"/>
    <m/>
    <m/>
    <m/>
    <m/>
    <x v="46"/>
    <x v="1"/>
    <s v="Brazil"/>
    <x v="96"/>
    <n v="0"/>
  </r>
  <r>
    <s v="BASE"/>
    <s v="BaseLine"/>
    <m/>
    <m/>
    <m/>
    <m/>
    <x v="46"/>
    <x v="2"/>
    <s v="Brazil"/>
    <x v="96"/>
    <n v="0"/>
  </r>
  <r>
    <s v="BASE"/>
    <s v="BaseLine"/>
    <m/>
    <m/>
    <m/>
    <m/>
    <x v="46"/>
    <x v="3"/>
    <s v="Brazil"/>
    <x v="96"/>
    <n v="0"/>
  </r>
  <r>
    <s v="INCREMENTAL"/>
    <s v="Media"/>
    <m/>
    <m/>
    <m/>
    <m/>
    <x v="47"/>
    <x v="0"/>
    <s v="Brazil"/>
    <x v="96"/>
    <n v="0"/>
  </r>
  <r>
    <s v="INCREMENTAL"/>
    <s v="Media"/>
    <m/>
    <m/>
    <m/>
    <m/>
    <x v="47"/>
    <x v="1"/>
    <s v="Brazil"/>
    <x v="96"/>
    <n v="0"/>
  </r>
  <r>
    <s v="INCREMENTAL"/>
    <s v="Media"/>
    <m/>
    <m/>
    <m/>
    <m/>
    <x v="47"/>
    <x v="2"/>
    <s v="Brazil"/>
    <x v="96"/>
    <n v="0"/>
  </r>
  <r>
    <s v="INCREMENTAL"/>
    <s v="Media"/>
    <m/>
    <m/>
    <m/>
    <m/>
    <x v="47"/>
    <x v="3"/>
    <s v="Brazil"/>
    <x v="96"/>
    <n v="9.5844913355519807"/>
  </r>
  <r>
    <s v="INCREMENTAL"/>
    <s v="Media"/>
    <m/>
    <m/>
    <m/>
    <m/>
    <x v="48"/>
    <x v="0"/>
    <s v="Brazil"/>
    <x v="96"/>
    <n v="0"/>
  </r>
  <r>
    <s v="INCREMENTAL"/>
    <s v="Media"/>
    <m/>
    <m/>
    <m/>
    <m/>
    <x v="48"/>
    <x v="1"/>
    <s v="Brazil"/>
    <x v="96"/>
    <n v="0"/>
  </r>
  <r>
    <s v="INCREMENTAL"/>
    <s v="Media"/>
    <m/>
    <m/>
    <m/>
    <m/>
    <x v="48"/>
    <x v="2"/>
    <s v="Brazil"/>
    <x v="96"/>
    <n v="0"/>
  </r>
  <r>
    <s v="INCREMENTAL"/>
    <s v="Media"/>
    <m/>
    <m/>
    <m/>
    <m/>
    <x v="48"/>
    <x v="3"/>
    <s v="Brazil"/>
    <x v="96"/>
    <n v="0.31982845336675297"/>
  </r>
  <r>
    <s v="INCREMENTAL"/>
    <s v="Media"/>
    <m/>
    <m/>
    <m/>
    <m/>
    <x v="49"/>
    <x v="0"/>
    <s v="Brazil"/>
    <x v="96"/>
    <n v="0"/>
  </r>
  <r>
    <s v="INCREMENTAL"/>
    <s v="Media"/>
    <m/>
    <m/>
    <m/>
    <m/>
    <x v="49"/>
    <x v="1"/>
    <s v="Brazil"/>
    <x v="96"/>
    <n v="0"/>
  </r>
  <r>
    <s v="INCREMENTAL"/>
    <s v="Media"/>
    <m/>
    <m/>
    <m/>
    <m/>
    <x v="49"/>
    <x v="2"/>
    <s v="Brazil"/>
    <x v="96"/>
    <n v="0"/>
  </r>
  <r>
    <s v="INCREMENTAL"/>
    <s v="Media"/>
    <m/>
    <m/>
    <m/>
    <m/>
    <x v="49"/>
    <x v="3"/>
    <s v="Brazil"/>
    <x v="96"/>
    <n v="36.706129394548398"/>
  </r>
  <r>
    <s v="BASE"/>
    <s v="BaseLine"/>
    <m/>
    <m/>
    <m/>
    <m/>
    <x v="50"/>
    <x v="0"/>
    <s v="Brazil"/>
    <x v="96"/>
    <n v="0"/>
  </r>
  <r>
    <s v="BASE"/>
    <s v="BaseLine"/>
    <m/>
    <m/>
    <m/>
    <m/>
    <x v="50"/>
    <x v="1"/>
    <s v="Brazil"/>
    <x v="96"/>
    <n v="0"/>
  </r>
  <r>
    <s v="BASE"/>
    <s v="BaseLine"/>
    <m/>
    <m/>
    <m/>
    <m/>
    <x v="50"/>
    <x v="2"/>
    <s v="Brazil"/>
    <x v="96"/>
    <n v="0"/>
  </r>
  <r>
    <s v="BASE"/>
    <s v="BaseLine"/>
    <m/>
    <m/>
    <m/>
    <m/>
    <x v="50"/>
    <x v="3"/>
    <s v="Brazil"/>
    <x v="96"/>
    <n v="554.13587890676195"/>
  </r>
  <r>
    <s v="BASE"/>
    <s v="BaseLine"/>
    <m/>
    <m/>
    <m/>
    <m/>
    <x v="51"/>
    <x v="0"/>
    <s v="Brazil"/>
    <x v="96"/>
    <n v="0"/>
  </r>
  <r>
    <s v="BASE"/>
    <s v="BaseLine"/>
    <m/>
    <m/>
    <m/>
    <m/>
    <x v="51"/>
    <x v="1"/>
    <s v="Brazil"/>
    <x v="96"/>
    <n v="0"/>
  </r>
  <r>
    <s v="BASE"/>
    <s v="BaseLine"/>
    <m/>
    <m/>
    <m/>
    <m/>
    <x v="51"/>
    <x v="2"/>
    <s v="Brazil"/>
    <x v="96"/>
    <n v="0"/>
  </r>
  <r>
    <s v="BASE"/>
    <s v="BaseLine"/>
    <m/>
    <m/>
    <m/>
    <m/>
    <x v="51"/>
    <x v="3"/>
    <s v="Brazil"/>
    <x v="96"/>
    <n v="10122.912235407301"/>
  </r>
  <r>
    <s v="INCREMENTAL"/>
    <s v="Media"/>
    <m/>
    <m/>
    <m/>
    <m/>
    <x v="52"/>
    <x v="0"/>
    <s v="Brazil"/>
    <x v="96"/>
    <n v="0"/>
  </r>
  <r>
    <s v="INCREMENTAL"/>
    <s v="Media"/>
    <m/>
    <m/>
    <m/>
    <m/>
    <x v="52"/>
    <x v="1"/>
    <s v="Brazil"/>
    <x v="96"/>
    <n v="0"/>
  </r>
  <r>
    <s v="INCREMENTAL"/>
    <s v="Media"/>
    <m/>
    <m/>
    <m/>
    <m/>
    <x v="52"/>
    <x v="2"/>
    <s v="Brazil"/>
    <x v="96"/>
    <n v="0"/>
  </r>
  <r>
    <s v="INCREMENTAL"/>
    <s v="Media"/>
    <m/>
    <m/>
    <m/>
    <m/>
    <x v="52"/>
    <x v="3"/>
    <s v="Brazil"/>
    <x v="96"/>
    <n v="16.324989838943001"/>
  </r>
  <r>
    <s v="BASE"/>
    <s v="BaseLine"/>
    <m/>
    <m/>
    <m/>
    <m/>
    <x v="53"/>
    <x v="0"/>
    <s v="Brazil"/>
    <x v="96"/>
    <n v="-414.222843061145"/>
  </r>
  <r>
    <s v="BASE"/>
    <s v="BaseLine"/>
    <m/>
    <m/>
    <m/>
    <m/>
    <x v="53"/>
    <x v="1"/>
    <s v="Brazil"/>
    <x v="96"/>
    <n v="-303.337619853386"/>
  </r>
  <r>
    <s v="BASE"/>
    <s v="BaseLine"/>
    <m/>
    <m/>
    <m/>
    <m/>
    <x v="53"/>
    <x v="2"/>
    <s v="Brazil"/>
    <x v="96"/>
    <n v="-566.01609216196096"/>
  </r>
  <r>
    <s v="BASE"/>
    <s v="BaseLine"/>
    <m/>
    <m/>
    <m/>
    <m/>
    <x v="53"/>
    <x v="3"/>
    <s v="Brazil"/>
    <x v="96"/>
    <n v="-299.63384113026399"/>
  </r>
  <r>
    <s v="BASE"/>
    <s v="BaseLine"/>
    <m/>
    <m/>
    <m/>
    <m/>
    <x v="54"/>
    <x v="0"/>
    <s v="Brazil"/>
    <x v="96"/>
    <n v="-454.55514201630001"/>
  </r>
  <r>
    <s v="BASE"/>
    <s v="BaseLine"/>
    <m/>
    <m/>
    <m/>
    <m/>
    <x v="54"/>
    <x v="1"/>
    <s v="Brazil"/>
    <x v="96"/>
    <n v="-2268.8635927892001"/>
  </r>
  <r>
    <s v="BASE"/>
    <s v="BaseLine"/>
    <m/>
    <m/>
    <m/>
    <m/>
    <x v="54"/>
    <x v="2"/>
    <s v="Brazil"/>
    <x v="96"/>
    <n v="-2462.4630958152002"/>
  </r>
  <r>
    <s v="BASE"/>
    <s v="BaseLine"/>
    <m/>
    <m/>
    <m/>
    <m/>
    <x v="54"/>
    <x v="3"/>
    <s v="Brazil"/>
    <x v="96"/>
    <n v="-438.95970690261601"/>
  </r>
  <r>
    <s v="INCREMENTAL"/>
    <s v="Media"/>
    <m/>
    <m/>
    <m/>
    <m/>
    <x v="0"/>
    <x v="0"/>
    <s v="Brazil"/>
    <x v="97"/>
    <n v="18.0796731924512"/>
  </r>
  <r>
    <s v="INCREMENTAL"/>
    <s v="Media"/>
    <m/>
    <m/>
    <m/>
    <m/>
    <x v="0"/>
    <x v="1"/>
    <s v="Brazil"/>
    <x v="97"/>
    <n v="0"/>
  </r>
  <r>
    <s v="INCREMENTAL"/>
    <s v="Media"/>
    <m/>
    <m/>
    <m/>
    <m/>
    <x v="0"/>
    <x v="2"/>
    <s v="Brazil"/>
    <x v="97"/>
    <n v="0"/>
  </r>
  <r>
    <s v="INCREMENTAL"/>
    <s v="Media"/>
    <m/>
    <m/>
    <m/>
    <m/>
    <x v="0"/>
    <x v="3"/>
    <s v="Brazil"/>
    <x v="97"/>
    <n v="0"/>
  </r>
  <r>
    <s v="INCREMENTAL"/>
    <s v="Media"/>
    <m/>
    <m/>
    <m/>
    <m/>
    <x v="1"/>
    <x v="0"/>
    <s v="Brazil"/>
    <x v="97"/>
    <n v="0.59182050949298404"/>
  </r>
  <r>
    <s v="INCREMENTAL"/>
    <s v="Media"/>
    <m/>
    <m/>
    <m/>
    <m/>
    <x v="1"/>
    <x v="1"/>
    <s v="Brazil"/>
    <x v="97"/>
    <n v="0"/>
  </r>
  <r>
    <s v="INCREMENTAL"/>
    <s v="Media"/>
    <m/>
    <m/>
    <m/>
    <m/>
    <x v="1"/>
    <x v="2"/>
    <s v="Brazil"/>
    <x v="97"/>
    <n v="0"/>
  </r>
  <r>
    <s v="INCREMENTAL"/>
    <s v="Media"/>
    <m/>
    <m/>
    <m/>
    <m/>
    <x v="1"/>
    <x v="3"/>
    <s v="Brazil"/>
    <x v="97"/>
    <n v="0"/>
  </r>
  <r>
    <s v="INCREMENTAL"/>
    <s v="Media"/>
    <m/>
    <m/>
    <m/>
    <m/>
    <x v="2"/>
    <x v="0"/>
    <s v="Brazil"/>
    <x v="97"/>
    <n v="72.411243309655802"/>
  </r>
  <r>
    <s v="INCREMENTAL"/>
    <s v="Media"/>
    <m/>
    <m/>
    <m/>
    <m/>
    <x v="2"/>
    <x v="1"/>
    <s v="Brazil"/>
    <x v="97"/>
    <n v="0"/>
  </r>
  <r>
    <s v="INCREMENTAL"/>
    <s v="Media"/>
    <m/>
    <m/>
    <m/>
    <m/>
    <x v="2"/>
    <x v="2"/>
    <s v="Brazil"/>
    <x v="97"/>
    <n v="0"/>
  </r>
  <r>
    <s v="INCREMENTAL"/>
    <s v="Media"/>
    <m/>
    <m/>
    <m/>
    <m/>
    <x v="2"/>
    <x v="3"/>
    <s v="Brazil"/>
    <x v="97"/>
    <n v="0"/>
  </r>
  <r>
    <s v="BASE"/>
    <s v="BaseLine"/>
    <m/>
    <m/>
    <m/>
    <m/>
    <x v="3"/>
    <x v="0"/>
    <s v="Brazil"/>
    <x v="97"/>
    <n v="0"/>
  </r>
  <r>
    <s v="BASE"/>
    <s v="BaseLine"/>
    <m/>
    <m/>
    <m/>
    <m/>
    <x v="3"/>
    <x v="1"/>
    <s v="Brazil"/>
    <x v="97"/>
    <n v="0"/>
  </r>
  <r>
    <s v="BASE"/>
    <s v="BaseLine"/>
    <m/>
    <m/>
    <m/>
    <m/>
    <x v="3"/>
    <x v="2"/>
    <s v="Brazil"/>
    <x v="97"/>
    <n v="0"/>
  </r>
  <r>
    <s v="BASE"/>
    <s v="BaseLine"/>
    <m/>
    <m/>
    <m/>
    <m/>
    <x v="3"/>
    <x v="3"/>
    <s v="Brazil"/>
    <x v="97"/>
    <n v="0"/>
  </r>
  <r>
    <s v="BASE"/>
    <s v="BaseLine"/>
    <m/>
    <m/>
    <m/>
    <m/>
    <x v="4"/>
    <x v="0"/>
    <s v="Brazil"/>
    <x v="97"/>
    <n v="0"/>
  </r>
  <r>
    <s v="BASE"/>
    <s v="BaseLine"/>
    <m/>
    <m/>
    <m/>
    <m/>
    <x v="4"/>
    <x v="1"/>
    <s v="Brazil"/>
    <x v="97"/>
    <n v="0"/>
  </r>
  <r>
    <s v="BASE"/>
    <s v="BaseLine"/>
    <m/>
    <m/>
    <m/>
    <m/>
    <x v="4"/>
    <x v="2"/>
    <s v="Brazil"/>
    <x v="97"/>
    <n v="0"/>
  </r>
  <r>
    <s v="BASE"/>
    <s v="BaseLine"/>
    <m/>
    <m/>
    <m/>
    <m/>
    <x v="4"/>
    <x v="3"/>
    <s v="Brazil"/>
    <x v="97"/>
    <n v="0"/>
  </r>
  <r>
    <s v="BASE"/>
    <s v="BaseLine"/>
    <m/>
    <m/>
    <m/>
    <m/>
    <x v="5"/>
    <x v="0"/>
    <s v="Brazil"/>
    <x v="97"/>
    <n v="0"/>
  </r>
  <r>
    <s v="BASE"/>
    <s v="BaseLine"/>
    <m/>
    <m/>
    <m/>
    <m/>
    <x v="5"/>
    <x v="1"/>
    <s v="Brazil"/>
    <x v="97"/>
    <n v="0"/>
  </r>
  <r>
    <s v="BASE"/>
    <s v="BaseLine"/>
    <m/>
    <m/>
    <m/>
    <m/>
    <x v="5"/>
    <x v="2"/>
    <s v="Brazil"/>
    <x v="97"/>
    <n v="0"/>
  </r>
  <r>
    <s v="BASE"/>
    <s v="BaseLine"/>
    <m/>
    <m/>
    <m/>
    <m/>
    <x v="5"/>
    <x v="3"/>
    <s v="Brazil"/>
    <x v="97"/>
    <n v="0"/>
  </r>
  <r>
    <s v="BASE"/>
    <s v="BaseLine"/>
    <m/>
    <m/>
    <m/>
    <m/>
    <x v="6"/>
    <x v="0"/>
    <s v="Brazil"/>
    <x v="97"/>
    <n v="0"/>
  </r>
  <r>
    <s v="BASE"/>
    <s v="BaseLine"/>
    <m/>
    <m/>
    <m/>
    <m/>
    <x v="6"/>
    <x v="1"/>
    <s v="Brazil"/>
    <x v="97"/>
    <n v="0"/>
  </r>
  <r>
    <s v="BASE"/>
    <s v="BaseLine"/>
    <m/>
    <m/>
    <m/>
    <m/>
    <x v="6"/>
    <x v="2"/>
    <s v="Brazil"/>
    <x v="97"/>
    <n v="0"/>
  </r>
  <r>
    <s v="BASE"/>
    <s v="BaseLine"/>
    <m/>
    <m/>
    <m/>
    <m/>
    <x v="6"/>
    <x v="3"/>
    <s v="Brazil"/>
    <x v="97"/>
    <n v="0"/>
  </r>
  <r>
    <s v="BASE"/>
    <s v="BaseLine"/>
    <m/>
    <m/>
    <m/>
    <m/>
    <x v="7"/>
    <x v="0"/>
    <s v="Brazil"/>
    <x v="97"/>
    <n v="0"/>
  </r>
  <r>
    <s v="BASE"/>
    <s v="BaseLine"/>
    <m/>
    <m/>
    <m/>
    <m/>
    <x v="7"/>
    <x v="1"/>
    <s v="Brazil"/>
    <x v="97"/>
    <n v="0"/>
  </r>
  <r>
    <s v="BASE"/>
    <s v="BaseLine"/>
    <m/>
    <m/>
    <m/>
    <m/>
    <x v="7"/>
    <x v="2"/>
    <s v="Brazil"/>
    <x v="97"/>
    <n v="0"/>
  </r>
  <r>
    <s v="BASE"/>
    <s v="BaseLine"/>
    <m/>
    <m/>
    <m/>
    <m/>
    <x v="7"/>
    <x v="3"/>
    <s v="Brazil"/>
    <x v="97"/>
    <n v="0"/>
  </r>
  <r>
    <s v="BASE"/>
    <s v="BaseLine"/>
    <m/>
    <m/>
    <m/>
    <m/>
    <x v="8"/>
    <x v="0"/>
    <s v="Brazil"/>
    <x v="97"/>
    <n v="1786.50349381773"/>
  </r>
  <r>
    <s v="BASE"/>
    <s v="BaseLine"/>
    <m/>
    <m/>
    <m/>
    <m/>
    <x v="8"/>
    <x v="1"/>
    <s v="Brazil"/>
    <x v="97"/>
    <n v="0"/>
  </r>
  <r>
    <s v="BASE"/>
    <s v="BaseLine"/>
    <m/>
    <m/>
    <m/>
    <m/>
    <x v="8"/>
    <x v="2"/>
    <s v="Brazil"/>
    <x v="97"/>
    <n v="0"/>
  </r>
  <r>
    <s v="BASE"/>
    <s v="BaseLine"/>
    <m/>
    <m/>
    <m/>
    <m/>
    <x v="8"/>
    <x v="3"/>
    <s v="Brazil"/>
    <x v="97"/>
    <n v="0"/>
  </r>
  <r>
    <s v="INCREMENTAL"/>
    <s v="Media"/>
    <m/>
    <m/>
    <m/>
    <m/>
    <x v="9"/>
    <x v="0"/>
    <s v="Brazil"/>
    <x v="97"/>
    <n v="24.9884049078724"/>
  </r>
  <r>
    <s v="INCREMENTAL"/>
    <s v="Media"/>
    <m/>
    <m/>
    <m/>
    <m/>
    <x v="9"/>
    <x v="1"/>
    <s v="Brazil"/>
    <x v="97"/>
    <n v="0"/>
  </r>
  <r>
    <s v="INCREMENTAL"/>
    <s v="Media"/>
    <m/>
    <m/>
    <m/>
    <m/>
    <x v="9"/>
    <x v="2"/>
    <s v="Brazil"/>
    <x v="97"/>
    <n v="0"/>
  </r>
  <r>
    <s v="INCREMENTAL"/>
    <s v="Media"/>
    <m/>
    <m/>
    <m/>
    <m/>
    <x v="9"/>
    <x v="3"/>
    <s v="Brazil"/>
    <x v="97"/>
    <n v="0"/>
  </r>
  <r>
    <s v="BASE"/>
    <s v="Price"/>
    <m/>
    <m/>
    <m/>
    <m/>
    <x v="10"/>
    <x v="0"/>
    <s v="Brazil"/>
    <x v="97"/>
    <n v="0"/>
  </r>
  <r>
    <s v="BASE"/>
    <s v="Price"/>
    <m/>
    <m/>
    <m/>
    <m/>
    <x v="10"/>
    <x v="1"/>
    <s v="Brazil"/>
    <x v="97"/>
    <n v="0"/>
  </r>
  <r>
    <s v="BASE"/>
    <s v="Price"/>
    <m/>
    <m/>
    <m/>
    <m/>
    <x v="10"/>
    <x v="2"/>
    <s v="Brazil"/>
    <x v="97"/>
    <n v="0"/>
  </r>
  <r>
    <s v="BASE"/>
    <s v="Price"/>
    <m/>
    <m/>
    <m/>
    <m/>
    <x v="10"/>
    <x v="3"/>
    <s v="Brazil"/>
    <x v="97"/>
    <n v="0"/>
  </r>
  <r>
    <s v="BASE"/>
    <s v="Price"/>
    <m/>
    <m/>
    <m/>
    <m/>
    <x v="11"/>
    <x v="0"/>
    <s v="Brazil"/>
    <x v="97"/>
    <n v="-1202.02888258131"/>
  </r>
  <r>
    <s v="BASE"/>
    <s v="Price"/>
    <m/>
    <m/>
    <m/>
    <m/>
    <x v="11"/>
    <x v="1"/>
    <s v="Brazil"/>
    <x v="97"/>
    <n v="0"/>
  </r>
  <r>
    <s v="BASE"/>
    <s v="Price"/>
    <m/>
    <m/>
    <m/>
    <m/>
    <x v="11"/>
    <x v="2"/>
    <s v="Brazil"/>
    <x v="97"/>
    <n v="0"/>
  </r>
  <r>
    <s v="BASE"/>
    <s v="Price"/>
    <m/>
    <m/>
    <m/>
    <m/>
    <x v="11"/>
    <x v="3"/>
    <s v="Brazil"/>
    <x v="97"/>
    <n v="-1358.9885363052099"/>
  </r>
  <r>
    <s v="BASE"/>
    <s v="BaseLine"/>
    <m/>
    <m/>
    <m/>
    <m/>
    <x v="12"/>
    <x v="0"/>
    <s v="Brazil"/>
    <x v="97"/>
    <n v="380.65520847641397"/>
  </r>
  <r>
    <s v="BASE"/>
    <s v="BaseLine"/>
    <m/>
    <m/>
    <m/>
    <m/>
    <x v="12"/>
    <x v="1"/>
    <s v="Brazil"/>
    <x v="97"/>
    <n v="686.229155710295"/>
  </r>
  <r>
    <s v="BASE"/>
    <s v="BaseLine"/>
    <m/>
    <m/>
    <m/>
    <m/>
    <x v="12"/>
    <x v="2"/>
    <s v="Brazil"/>
    <x v="97"/>
    <n v="841.28203294263994"/>
  </r>
  <r>
    <s v="BASE"/>
    <s v="BaseLine"/>
    <m/>
    <m/>
    <m/>
    <m/>
    <x v="12"/>
    <x v="3"/>
    <s v="Brazil"/>
    <x v="97"/>
    <n v="22.282274260499801"/>
  </r>
  <r>
    <s v="INCREMENTAL"/>
    <s v="Media"/>
    <m/>
    <m/>
    <m/>
    <m/>
    <x v="13"/>
    <x v="0"/>
    <s v="Brazil"/>
    <x v="97"/>
    <n v="0"/>
  </r>
  <r>
    <s v="INCREMENTAL"/>
    <s v="Media"/>
    <m/>
    <m/>
    <m/>
    <m/>
    <x v="13"/>
    <x v="1"/>
    <s v="Brazil"/>
    <x v="97"/>
    <n v="0"/>
  </r>
  <r>
    <s v="INCREMENTAL"/>
    <s v="Media"/>
    <m/>
    <m/>
    <m/>
    <m/>
    <x v="13"/>
    <x v="2"/>
    <s v="Brazil"/>
    <x v="97"/>
    <n v="0"/>
  </r>
  <r>
    <s v="INCREMENTAL"/>
    <s v="Media"/>
    <m/>
    <m/>
    <m/>
    <m/>
    <x v="13"/>
    <x v="3"/>
    <s v="Brazil"/>
    <x v="97"/>
    <n v="0"/>
  </r>
  <r>
    <s v="INCREMENTAL"/>
    <s v="Media"/>
    <m/>
    <m/>
    <m/>
    <m/>
    <x v="14"/>
    <x v="0"/>
    <s v="Brazil"/>
    <x v="97"/>
    <n v="540.93803986174805"/>
  </r>
  <r>
    <s v="INCREMENTAL"/>
    <s v="Media"/>
    <m/>
    <m/>
    <m/>
    <m/>
    <x v="14"/>
    <x v="1"/>
    <s v="Brazil"/>
    <x v="97"/>
    <n v="673.42413008476899"/>
  </r>
  <r>
    <s v="INCREMENTAL"/>
    <s v="Media"/>
    <m/>
    <m/>
    <m/>
    <m/>
    <x v="14"/>
    <x v="2"/>
    <s v="Brazil"/>
    <x v="97"/>
    <n v="557.21589612283606"/>
  </r>
  <r>
    <s v="INCREMENTAL"/>
    <s v="Media"/>
    <m/>
    <m/>
    <m/>
    <m/>
    <x v="14"/>
    <x v="3"/>
    <s v="Brazil"/>
    <x v="97"/>
    <n v="400.32411695526298"/>
  </r>
  <r>
    <s v="INCREMENTAL"/>
    <s v="Media"/>
    <m/>
    <m/>
    <m/>
    <m/>
    <x v="15"/>
    <x v="0"/>
    <s v="Brazil"/>
    <x v="97"/>
    <n v="0"/>
  </r>
  <r>
    <s v="INCREMENTAL"/>
    <s v="Media"/>
    <m/>
    <m/>
    <m/>
    <m/>
    <x v="15"/>
    <x v="1"/>
    <s v="Brazil"/>
    <x v="97"/>
    <n v="0"/>
  </r>
  <r>
    <s v="INCREMENTAL"/>
    <s v="Media"/>
    <m/>
    <m/>
    <m/>
    <m/>
    <x v="15"/>
    <x v="2"/>
    <s v="Brazil"/>
    <x v="97"/>
    <n v="0"/>
  </r>
  <r>
    <s v="INCREMENTAL"/>
    <s v="Media"/>
    <m/>
    <m/>
    <m/>
    <m/>
    <x v="15"/>
    <x v="3"/>
    <s v="Brazil"/>
    <x v="97"/>
    <n v="0"/>
  </r>
  <r>
    <s v="INCREMENTAL"/>
    <s v="Media"/>
    <m/>
    <m/>
    <m/>
    <m/>
    <x v="16"/>
    <x v="0"/>
    <s v="Brazil"/>
    <x v="97"/>
    <n v="20.012961205044"/>
  </r>
  <r>
    <s v="INCREMENTAL"/>
    <s v="Media"/>
    <m/>
    <m/>
    <m/>
    <m/>
    <x v="16"/>
    <x v="1"/>
    <s v="Brazil"/>
    <x v="97"/>
    <n v="15.7024766011638"/>
  </r>
  <r>
    <s v="INCREMENTAL"/>
    <s v="Media"/>
    <m/>
    <m/>
    <m/>
    <m/>
    <x v="16"/>
    <x v="2"/>
    <s v="Brazil"/>
    <x v="97"/>
    <n v="14.6500458880162"/>
  </r>
  <r>
    <s v="INCREMENTAL"/>
    <s v="Media"/>
    <m/>
    <m/>
    <m/>
    <m/>
    <x v="16"/>
    <x v="3"/>
    <s v="Brazil"/>
    <x v="97"/>
    <n v="13.6149549468598"/>
  </r>
  <r>
    <s v="INCREMENTAL"/>
    <s v="Media"/>
    <m/>
    <m/>
    <m/>
    <m/>
    <x v="17"/>
    <x v="0"/>
    <s v="Brazil"/>
    <x v="97"/>
    <n v="0"/>
  </r>
  <r>
    <s v="INCREMENTAL"/>
    <s v="Media"/>
    <m/>
    <m/>
    <m/>
    <m/>
    <x v="17"/>
    <x v="1"/>
    <s v="Brazil"/>
    <x v="97"/>
    <n v="0"/>
  </r>
  <r>
    <s v="INCREMENTAL"/>
    <s v="Media"/>
    <m/>
    <m/>
    <m/>
    <m/>
    <x v="17"/>
    <x v="2"/>
    <s v="Brazil"/>
    <x v="97"/>
    <n v="0"/>
  </r>
  <r>
    <s v="INCREMENTAL"/>
    <s v="Media"/>
    <m/>
    <m/>
    <m/>
    <m/>
    <x v="17"/>
    <x v="3"/>
    <s v="Brazil"/>
    <x v="97"/>
    <n v="0"/>
  </r>
  <r>
    <s v="INCREMENTAL"/>
    <s v="Media"/>
    <m/>
    <m/>
    <m/>
    <m/>
    <x v="18"/>
    <x v="0"/>
    <s v="Brazil"/>
    <x v="97"/>
    <n v="1590.0506714159001"/>
  </r>
  <r>
    <s v="INCREMENTAL"/>
    <s v="Media"/>
    <m/>
    <m/>
    <m/>
    <m/>
    <x v="18"/>
    <x v="1"/>
    <s v="Brazil"/>
    <x v="97"/>
    <n v="740.39263380368402"/>
  </r>
  <r>
    <s v="INCREMENTAL"/>
    <s v="Media"/>
    <m/>
    <m/>
    <m/>
    <m/>
    <x v="18"/>
    <x v="2"/>
    <s v="Brazil"/>
    <x v="97"/>
    <n v="565.73740897270102"/>
  </r>
  <r>
    <s v="INCREMENTAL"/>
    <s v="Media"/>
    <m/>
    <m/>
    <m/>
    <m/>
    <x v="18"/>
    <x v="3"/>
    <s v="Brazil"/>
    <x v="97"/>
    <n v="863.15674899873397"/>
  </r>
  <r>
    <s v="INCREMENTAL"/>
    <s v="Media"/>
    <m/>
    <m/>
    <m/>
    <m/>
    <x v="19"/>
    <x v="0"/>
    <s v="Brazil"/>
    <x v="97"/>
    <n v="0"/>
  </r>
  <r>
    <s v="INCREMENTAL"/>
    <s v="Media"/>
    <m/>
    <m/>
    <m/>
    <m/>
    <x v="19"/>
    <x v="1"/>
    <s v="Brazil"/>
    <x v="97"/>
    <n v="0"/>
  </r>
  <r>
    <s v="INCREMENTAL"/>
    <s v="Media"/>
    <m/>
    <m/>
    <m/>
    <m/>
    <x v="19"/>
    <x v="2"/>
    <s v="Brazil"/>
    <x v="97"/>
    <n v="0"/>
  </r>
  <r>
    <s v="INCREMENTAL"/>
    <s v="Media"/>
    <m/>
    <m/>
    <m/>
    <m/>
    <x v="19"/>
    <x v="3"/>
    <s v="Brazil"/>
    <x v="97"/>
    <n v="0"/>
  </r>
  <r>
    <s v="INCREMENTAL"/>
    <s v="Media"/>
    <m/>
    <m/>
    <m/>
    <m/>
    <x v="20"/>
    <x v="0"/>
    <s v="Brazil"/>
    <x v="97"/>
    <n v="104.63405160928301"/>
  </r>
  <r>
    <s v="INCREMENTAL"/>
    <s v="Media"/>
    <m/>
    <m/>
    <m/>
    <m/>
    <x v="20"/>
    <x v="1"/>
    <s v="Brazil"/>
    <x v="97"/>
    <n v="119.356772508826"/>
  </r>
  <r>
    <s v="INCREMENTAL"/>
    <s v="Media"/>
    <m/>
    <m/>
    <m/>
    <m/>
    <x v="20"/>
    <x v="2"/>
    <s v="Brazil"/>
    <x v="97"/>
    <n v="111.815879555167"/>
  </r>
  <r>
    <s v="INCREMENTAL"/>
    <s v="Media"/>
    <m/>
    <m/>
    <m/>
    <m/>
    <x v="20"/>
    <x v="3"/>
    <s v="Brazil"/>
    <x v="97"/>
    <n v="110.136623406802"/>
  </r>
  <r>
    <s v="INCREMENTAL"/>
    <s v="Media"/>
    <m/>
    <m/>
    <m/>
    <m/>
    <x v="21"/>
    <x v="0"/>
    <s v="Brazil"/>
    <x v="97"/>
    <n v="0"/>
  </r>
  <r>
    <s v="INCREMENTAL"/>
    <s v="Media"/>
    <m/>
    <m/>
    <m/>
    <m/>
    <x v="21"/>
    <x v="1"/>
    <s v="Brazil"/>
    <x v="97"/>
    <n v="0"/>
  </r>
  <r>
    <s v="INCREMENTAL"/>
    <s v="Media"/>
    <m/>
    <m/>
    <m/>
    <m/>
    <x v="21"/>
    <x v="2"/>
    <s v="Brazil"/>
    <x v="97"/>
    <n v="0"/>
  </r>
  <r>
    <s v="INCREMENTAL"/>
    <s v="Media"/>
    <m/>
    <m/>
    <m/>
    <m/>
    <x v="21"/>
    <x v="3"/>
    <s v="Brazil"/>
    <x v="97"/>
    <n v="0"/>
  </r>
  <r>
    <s v="INCREMENTAL"/>
    <s v="Media"/>
    <m/>
    <m/>
    <m/>
    <m/>
    <x v="22"/>
    <x v="0"/>
    <s v="Brazil"/>
    <x v="97"/>
    <n v="1071.7508263155701"/>
  </r>
  <r>
    <s v="INCREMENTAL"/>
    <s v="Media"/>
    <m/>
    <m/>
    <m/>
    <m/>
    <x v="22"/>
    <x v="1"/>
    <s v="Brazil"/>
    <x v="97"/>
    <n v="406.43811501430997"/>
  </r>
  <r>
    <s v="INCREMENTAL"/>
    <s v="Media"/>
    <m/>
    <m/>
    <m/>
    <m/>
    <x v="22"/>
    <x v="2"/>
    <s v="Brazil"/>
    <x v="97"/>
    <n v="385.94369422796899"/>
  </r>
  <r>
    <s v="INCREMENTAL"/>
    <s v="Media"/>
    <m/>
    <m/>
    <m/>
    <m/>
    <x v="22"/>
    <x v="3"/>
    <s v="Brazil"/>
    <x v="97"/>
    <n v="580.95444232123498"/>
  </r>
  <r>
    <s v="INCREMENTAL"/>
    <s v="Media"/>
    <m/>
    <m/>
    <m/>
    <m/>
    <x v="23"/>
    <x v="0"/>
    <s v="Brazil"/>
    <x v="97"/>
    <n v="0"/>
  </r>
  <r>
    <s v="INCREMENTAL"/>
    <s v="Media"/>
    <m/>
    <m/>
    <m/>
    <m/>
    <x v="23"/>
    <x v="1"/>
    <s v="Brazil"/>
    <x v="97"/>
    <n v="0.110282991510619"/>
  </r>
  <r>
    <s v="INCREMENTAL"/>
    <s v="Media"/>
    <m/>
    <m/>
    <m/>
    <m/>
    <x v="23"/>
    <x v="2"/>
    <s v="Brazil"/>
    <x v="97"/>
    <n v="0"/>
  </r>
  <r>
    <s v="INCREMENTAL"/>
    <s v="Media"/>
    <m/>
    <m/>
    <m/>
    <m/>
    <x v="23"/>
    <x v="3"/>
    <s v="Brazil"/>
    <x v="97"/>
    <n v="0"/>
  </r>
  <r>
    <s v="INCREMENTAL"/>
    <s v="Media"/>
    <m/>
    <m/>
    <m/>
    <m/>
    <x v="24"/>
    <x v="0"/>
    <s v="Brazil"/>
    <x v="97"/>
    <n v="0"/>
  </r>
  <r>
    <s v="INCREMENTAL"/>
    <s v="Media"/>
    <m/>
    <m/>
    <m/>
    <m/>
    <x v="24"/>
    <x v="1"/>
    <s v="Brazil"/>
    <x v="97"/>
    <n v="7.8475747704629004"/>
  </r>
  <r>
    <s v="INCREMENTAL"/>
    <s v="Media"/>
    <m/>
    <m/>
    <m/>
    <m/>
    <x v="24"/>
    <x v="2"/>
    <s v="Brazil"/>
    <x v="97"/>
    <n v="0"/>
  </r>
  <r>
    <s v="INCREMENTAL"/>
    <s v="Media"/>
    <m/>
    <m/>
    <m/>
    <m/>
    <x v="24"/>
    <x v="3"/>
    <s v="Brazil"/>
    <x v="97"/>
    <n v="0"/>
  </r>
  <r>
    <s v="BASE"/>
    <s v="BaseLine"/>
    <m/>
    <m/>
    <m/>
    <m/>
    <x v="25"/>
    <x v="0"/>
    <s v="Brazil"/>
    <x v="97"/>
    <n v="0"/>
  </r>
  <r>
    <s v="BASE"/>
    <s v="BaseLine"/>
    <m/>
    <m/>
    <m/>
    <m/>
    <x v="25"/>
    <x v="1"/>
    <s v="Brazil"/>
    <x v="97"/>
    <n v="0"/>
  </r>
  <r>
    <s v="BASE"/>
    <s v="BaseLine"/>
    <m/>
    <m/>
    <m/>
    <m/>
    <x v="25"/>
    <x v="2"/>
    <s v="Brazil"/>
    <x v="97"/>
    <n v="0"/>
  </r>
  <r>
    <s v="BASE"/>
    <s v="BaseLine"/>
    <m/>
    <m/>
    <m/>
    <m/>
    <x v="25"/>
    <x v="3"/>
    <s v="Brazil"/>
    <x v="97"/>
    <n v="0"/>
  </r>
  <r>
    <s v="BASE"/>
    <s v="BaseLine"/>
    <m/>
    <m/>
    <m/>
    <m/>
    <x v="26"/>
    <x v="0"/>
    <s v="Brazil"/>
    <x v="97"/>
    <n v="0"/>
  </r>
  <r>
    <s v="BASE"/>
    <s v="BaseLine"/>
    <m/>
    <m/>
    <m/>
    <m/>
    <x v="26"/>
    <x v="1"/>
    <s v="Brazil"/>
    <x v="97"/>
    <n v="2924.3879716159599"/>
  </r>
  <r>
    <s v="BASE"/>
    <s v="BaseLine"/>
    <m/>
    <m/>
    <m/>
    <m/>
    <x v="26"/>
    <x v="2"/>
    <s v="Brazil"/>
    <x v="97"/>
    <n v="0"/>
  </r>
  <r>
    <s v="BASE"/>
    <s v="BaseLine"/>
    <m/>
    <m/>
    <m/>
    <m/>
    <x v="26"/>
    <x v="3"/>
    <s v="Brazil"/>
    <x v="97"/>
    <n v="0"/>
  </r>
  <r>
    <s v="INCREMENTAL"/>
    <s v="Media"/>
    <m/>
    <m/>
    <m/>
    <m/>
    <x v="27"/>
    <x v="0"/>
    <s v="Brazil"/>
    <x v="97"/>
    <n v="0"/>
  </r>
  <r>
    <s v="INCREMENTAL"/>
    <s v="Media"/>
    <m/>
    <m/>
    <m/>
    <m/>
    <x v="27"/>
    <x v="1"/>
    <s v="Brazil"/>
    <x v="97"/>
    <n v="35.012836488363902"/>
  </r>
  <r>
    <s v="INCREMENTAL"/>
    <s v="Media"/>
    <m/>
    <m/>
    <m/>
    <m/>
    <x v="27"/>
    <x v="2"/>
    <s v="Brazil"/>
    <x v="97"/>
    <n v="0"/>
  </r>
  <r>
    <s v="INCREMENTAL"/>
    <s v="Media"/>
    <m/>
    <m/>
    <m/>
    <m/>
    <x v="27"/>
    <x v="3"/>
    <s v="Brazil"/>
    <x v="97"/>
    <n v="0"/>
  </r>
  <r>
    <s v="INCREMENTAL"/>
    <s v="Media"/>
    <m/>
    <m/>
    <m/>
    <m/>
    <x v="28"/>
    <x v="0"/>
    <s v="Brazil"/>
    <x v="97"/>
    <n v="0"/>
  </r>
  <r>
    <s v="INCREMENTAL"/>
    <s v="Media"/>
    <m/>
    <m/>
    <m/>
    <m/>
    <x v="28"/>
    <x v="1"/>
    <s v="Brazil"/>
    <x v="97"/>
    <n v="89.222227815624194"/>
  </r>
  <r>
    <s v="INCREMENTAL"/>
    <s v="Media"/>
    <m/>
    <m/>
    <m/>
    <m/>
    <x v="28"/>
    <x v="2"/>
    <s v="Brazil"/>
    <x v="97"/>
    <n v="0"/>
  </r>
  <r>
    <s v="INCREMENTAL"/>
    <s v="Media"/>
    <m/>
    <m/>
    <m/>
    <m/>
    <x v="28"/>
    <x v="3"/>
    <s v="Brazil"/>
    <x v="97"/>
    <n v="0"/>
  </r>
  <r>
    <s v="BASE"/>
    <s v="BaseLine"/>
    <m/>
    <m/>
    <m/>
    <m/>
    <x v="29"/>
    <x v="0"/>
    <s v="Brazil"/>
    <x v="97"/>
    <n v="0"/>
  </r>
  <r>
    <s v="BASE"/>
    <s v="BaseLine"/>
    <m/>
    <m/>
    <m/>
    <m/>
    <x v="29"/>
    <x v="1"/>
    <s v="Brazil"/>
    <x v="97"/>
    <n v="1161.59062175907"/>
  </r>
  <r>
    <s v="BASE"/>
    <s v="BaseLine"/>
    <m/>
    <m/>
    <m/>
    <m/>
    <x v="29"/>
    <x v="2"/>
    <s v="Brazil"/>
    <x v="97"/>
    <n v="0"/>
  </r>
  <r>
    <s v="BASE"/>
    <s v="BaseLine"/>
    <m/>
    <m/>
    <m/>
    <m/>
    <x v="29"/>
    <x v="3"/>
    <s v="Brazil"/>
    <x v="97"/>
    <n v="0"/>
  </r>
  <r>
    <s v="BASE"/>
    <s v="BaseLine"/>
    <m/>
    <m/>
    <m/>
    <m/>
    <x v="30"/>
    <x v="0"/>
    <s v="Brazil"/>
    <x v="97"/>
    <n v="0"/>
  </r>
  <r>
    <s v="BASE"/>
    <s v="BaseLine"/>
    <m/>
    <m/>
    <m/>
    <m/>
    <x v="30"/>
    <x v="1"/>
    <s v="Brazil"/>
    <x v="97"/>
    <n v="917.22388560741194"/>
  </r>
  <r>
    <s v="BASE"/>
    <s v="BaseLine"/>
    <m/>
    <m/>
    <m/>
    <m/>
    <x v="30"/>
    <x v="2"/>
    <s v="Brazil"/>
    <x v="97"/>
    <n v="0"/>
  </r>
  <r>
    <s v="BASE"/>
    <s v="BaseLine"/>
    <m/>
    <m/>
    <m/>
    <m/>
    <x v="30"/>
    <x v="3"/>
    <s v="Brazil"/>
    <x v="97"/>
    <n v="0"/>
  </r>
  <r>
    <s v="INCREMENTAL"/>
    <s v="Media"/>
    <m/>
    <m/>
    <m/>
    <m/>
    <x v="31"/>
    <x v="0"/>
    <s v="Brazil"/>
    <x v="97"/>
    <n v="0"/>
  </r>
  <r>
    <s v="INCREMENTAL"/>
    <s v="Media"/>
    <m/>
    <m/>
    <m/>
    <m/>
    <x v="31"/>
    <x v="1"/>
    <s v="Brazil"/>
    <x v="97"/>
    <n v="21.852235655315202"/>
  </r>
  <r>
    <s v="INCREMENTAL"/>
    <s v="Media"/>
    <m/>
    <m/>
    <m/>
    <m/>
    <x v="31"/>
    <x v="2"/>
    <s v="Brazil"/>
    <x v="97"/>
    <n v="0"/>
  </r>
  <r>
    <s v="INCREMENTAL"/>
    <s v="Media"/>
    <m/>
    <m/>
    <m/>
    <m/>
    <x v="31"/>
    <x v="3"/>
    <s v="Brazil"/>
    <x v="97"/>
    <n v="0"/>
  </r>
  <r>
    <m/>
    <m/>
    <m/>
    <m/>
    <m/>
    <m/>
    <x v="32"/>
    <x v="0"/>
    <s v="Brazil"/>
    <x v="97"/>
    <n v="1288.8368238743701"/>
  </r>
  <r>
    <m/>
    <m/>
    <m/>
    <m/>
    <m/>
    <m/>
    <x v="32"/>
    <x v="1"/>
    <s v="Brazil"/>
    <x v="97"/>
    <n v="943.82215052234096"/>
  </r>
  <r>
    <m/>
    <m/>
    <m/>
    <m/>
    <m/>
    <m/>
    <x v="32"/>
    <x v="2"/>
    <s v="Brazil"/>
    <x v="97"/>
    <n v="1761.1350863528301"/>
  </r>
  <r>
    <m/>
    <m/>
    <m/>
    <m/>
    <m/>
    <m/>
    <x v="32"/>
    <x v="3"/>
    <s v="Brazil"/>
    <x v="97"/>
    <n v="932.29799996955103"/>
  </r>
  <r>
    <s v="BASE"/>
    <s v="BaseLine"/>
    <m/>
    <m/>
    <m/>
    <m/>
    <x v="33"/>
    <x v="0"/>
    <s v="Brazil"/>
    <x v="97"/>
    <n v="-66.815339756659498"/>
  </r>
  <r>
    <s v="BASE"/>
    <s v="BaseLine"/>
    <m/>
    <m/>
    <m/>
    <m/>
    <x v="33"/>
    <x v="1"/>
    <s v="Brazil"/>
    <x v="97"/>
    <n v="-181.87992895688899"/>
  </r>
  <r>
    <s v="BASE"/>
    <s v="BaseLine"/>
    <m/>
    <m/>
    <m/>
    <m/>
    <x v="33"/>
    <x v="2"/>
    <s v="Brazil"/>
    <x v="97"/>
    <n v="-90.802048889321597"/>
  </r>
  <r>
    <s v="BASE"/>
    <s v="BaseLine"/>
    <m/>
    <m/>
    <m/>
    <m/>
    <x v="33"/>
    <x v="3"/>
    <s v="Brazil"/>
    <x v="97"/>
    <n v="-56.713870714910399"/>
  </r>
  <r>
    <s v="BASE"/>
    <s v="BaseLine"/>
    <m/>
    <m/>
    <m/>
    <m/>
    <x v="34"/>
    <x v="0"/>
    <s v="Brazil"/>
    <x v="97"/>
    <n v="0"/>
  </r>
  <r>
    <s v="BASE"/>
    <s v="BaseLine"/>
    <m/>
    <m/>
    <m/>
    <m/>
    <x v="34"/>
    <x v="1"/>
    <s v="Brazil"/>
    <x v="97"/>
    <n v="0"/>
  </r>
  <r>
    <s v="BASE"/>
    <s v="BaseLine"/>
    <m/>
    <m/>
    <m/>
    <m/>
    <x v="34"/>
    <x v="2"/>
    <s v="Brazil"/>
    <x v="97"/>
    <n v="0"/>
  </r>
  <r>
    <s v="BASE"/>
    <s v="BaseLine"/>
    <m/>
    <m/>
    <m/>
    <m/>
    <x v="34"/>
    <x v="3"/>
    <s v="Brazil"/>
    <x v="97"/>
    <n v="0"/>
  </r>
  <r>
    <s v="BASE"/>
    <s v="BaseLine"/>
    <s v="NY"/>
    <m/>
    <m/>
    <m/>
    <x v="35"/>
    <x v="0"/>
    <s v="Brazil"/>
    <x v="97"/>
    <n v="0"/>
  </r>
  <r>
    <s v="BASE"/>
    <s v="BaseLine"/>
    <s v="NY"/>
    <m/>
    <m/>
    <m/>
    <x v="35"/>
    <x v="1"/>
    <s v="Brazil"/>
    <x v="97"/>
    <n v="0"/>
  </r>
  <r>
    <s v="BASE"/>
    <s v="BaseLine"/>
    <s v="NY"/>
    <m/>
    <m/>
    <m/>
    <x v="35"/>
    <x v="2"/>
    <s v="Brazil"/>
    <x v="97"/>
    <n v="0"/>
  </r>
  <r>
    <s v="BASE"/>
    <s v="BaseLine"/>
    <s v="NY"/>
    <m/>
    <m/>
    <m/>
    <x v="35"/>
    <x v="3"/>
    <s v="Brazil"/>
    <x v="97"/>
    <n v="0"/>
  </r>
  <r>
    <s v="BASE"/>
    <s v="BaseLine"/>
    <s v="PL_Dummy"/>
    <m/>
    <m/>
    <m/>
    <x v="36"/>
    <x v="0"/>
    <s v="Brazil"/>
    <x v="97"/>
    <n v="0"/>
  </r>
  <r>
    <s v="BASE"/>
    <s v="BaseLine"/>
    <s v="PL_Dummy"/>
    <m/>
    <m/>
    <m/>
    <x v="36"/>
    <x v="1"/>
    <s v="Brazil"/>
    <x v="97"/>
    <n v="0"/>
  </r>
  <r>
    <s v="BASE"/>
    <s v="BaseLine"/>
    <s v="PL_Dummy"/>
    <m/>
    <m/>
    <m/>
    <x v="36"/>
    <x v="2"/>
    <s v="Brazil"/>
    <x v="97"/>
    <n v="0"/>
  </r>
  <r>
    <s v="BASE"/>
    <s v="BaseLine"/>
    <s v="PL_Dummy"/>
    <m/>
    <m/>
    <m/>
    <x v="36"/>
    <x v="3"/>
    <s v="Brazil"/>
    <x v="97"/>
    <n v="0"/>
  </r>
  <r>
    <s v="BASE"/>
    <s v="BaseLine"/>
    <s v="PL_Dummy"/>
    <m/>
    <m/>
    <m/>
    <x v="37"/>
    <x v="0"/>
    <s v="Brazil"/>
    <x v="97"/>
    <n v="0"/>
  </r>
  <r>
    <s v="BASE"/>
    <s v="BaseLine"/>
    <s v="PL_Dummy"/>
    <m/>
    <m/>
    <m/>
    <x v="37"/>
    <x v="1"/>
    <s v="Brazil"/>
    <x v="97"/>
    <n v="0"/>
  </r>
  <r>
    <s v="BASE"/>
    <s v="BaseLine"/>
    <s v="PL_Dummy"/>
    <m/>
    <m/>
    <m/>
    <x v="37"/>
    <x v="2"/>
    <s v="Brazil"/>
    <x v="97"/>
    <n v="0"/>
  </r>
  <r>
    <s v="BASE"/>
    <s v="BaseLine"/>
    <s v="PL_Dummy"/>
    <m/>
    <m/>
    <m/>
    <x v="37"/>
    <x v="3"/>
    <s v="Brazil"/>
    <x v="97"/>
    <n v="0"/>
  </r>
  <r>
    <s v="BASE"/>
    <s v="BaseLine"/>
    <m/>
    <m/>
    <m/>
    <m/>
    <x v="38"/>
    <x v="0"/>
    <s v="Brazil"/>
    <x v="97"/>
    <n v="0"/>
  </r>
  <r>
    <s v="BASE"/>
    <s v="BaseLine"/>
    <m/>
    <m/>
    <m/>
    <m/>
    <x v="38"/>
    <x v="1"/>
    <s v="Brazil"/>
    <x v="97"/>
    <n v="0"/>
  </r>
  <r>
    <s v="BASE"/>
    <s v="BaseLine"/>
    <m/>
    <m/>
    <m/>
    <m/>
    <x v="38"/>
    <x v="2"/>
    <s v="Brazil"/>
    <x v="97"/>
    <n v="0"/>
  </r>
  <r>
    <s v="BASE"/>
    <s v="BaseLine"/>
    <m/>
    <m/>
    <m/>
    <m/>
    <x v="38"/>
    <x v="3"/>
    <s v="Brazil"/>
    <x v="97"/>
    <n v="0"/>
  </r>
  <r>
    <s v="BASE"/>
    <s v="BaseLine"/>
    <m/>
    <m/>
    <m/>
    <m/>
    <x v="39"/>
    <x v="0"/>
    <s v="Brazil"/>
    <x v="97"/>
    <n v="0"/>
  </r>
  <r>
    <s v="BASE"/>
    <s v="BaseLine"/>
    <m/>
    <m/>
    <m/>
    <m/>
    <x v="39"/>
    <x v="1"/>
    <s v="Brazil"/>
    <x v="97"/>
    <n v="0"/>
  </r>
  <r>
    <s v="BASE"/>
    <s v="BaseLine"/>
    <m/>
    <m/>
    <m/>
    <m/>
    <x v="39"/>
    <x v="2"/>
    <s v="Brazil"/>
    <x v="97"/>
    <n v="0"/>
  </r>
  <r>
    <s v="BASE"/>
    <s v="BaseLine"/>
    <m/>
    <m/>
    <m/>
    <m/>
    <x v="39"/>
    <x v="3"/>
    <s v="Brazil"/>
    <x v="97"/>
    <n v="0"/>
  </r>
  <r>
    <s v="BASE"/>
    <s v="BaseLine"/>
    <s v="PL_Dummy"/>
    <m/>
    <m/>
    <m/>
    <x v="40"/>
    <x v="0"/>
    <s v="Brazil"/>
    <x v="97"/>
    <n v="0"/>
  </r>
  <r>
    <s v="BASE"/>
    <s v="BaseLine"/>
    <s v="PL_Dummy"/>
    <m/>
    <m/>
    <m/>
    <x v="40"/>
    <x v="1"/>
    <s v="Brazil"/>
    <x v="97"/>
    <n v="0"/>
  </r>
  <r>
    <s v="BASE"/>
    <s v="BaseLine"/>
    <s v="PL_Dummy"/>
    <m/>
    <m/>
    <m/>
    <x v="40"/>
    <x v="2"/>
    <s v="Brazil"/>
    <x v="97"/>
    <n v="0"/>
  </r>
  <r>
    <s v="BASE"/>
    <s v="BaseLine"/>
    <s v="PL_Dummy"/>
    <m/>
    <m/>
    <m/>
    <x v="40"/>
    <x v="3"/>
    <s v="Brazil"/>
    <x v="97"/>
    <n v="0"/>
  </r>
  <r>
    <s v="BASE"/>
    <s v="BaseLine"/>
    <m/>
    <m/>
    <m/>
    <m/>
    <x v="41"/>
    <x v="0"/>
    <s v="Brazil"/>
    <x v="97"/>
    <n v="0"/>
  </r>
  <r>
    <s v="BASE"/>
    <s v="BaseLine"/>
    <m/>
    <m/>
    <m/>
    <m/>
    <x v="41"/>
    <x v="1"/>
    <s v="Brazil"/>
    <x v="97"/>
    <n v="0"/>
  </r>
  <r>
    <s v="BASE"/>
    <s v="BaseLine"/>
    <m/>
    <m/>
    <m/>
    <m/>
    <x v="41"/>
    <x v="2"/>
    <s v="Brazil"/>
    <x v="97"/>
    <n v="4132.9340401101199"/>
  </r>
  <r>
    <s v="BASE"/>
    <s v="BaseLine"/>
    <m/>
    <m/>
    <m/>
    <m/>
    <x v="41"/>
    <x v="3"/>
    <s v="Brazil"/>
    <x v="97"/>
    <n v="0"/>
  </r>
  <r>
    <s v="BASE"/>
    <s v="BaseLine"/>
    <m/>
    <m/>
    <m/>
    <m/>
    <x v="42"/>
    <x v="0"/>
    <s v="Brazil"/>
    <x v="97"/>
    <n v="0"/>
  </r>
  <r>
    <s v="BASE"/>
    <s v="BaseLine"/>
    <m/>
    <m/>
    <m/>
    <m/>
    <x v="42"/>
    <x v="1"/>
    <s v="Brazil"/>
    <x v="97"/>
    <n v="0"/>
  </r>
  <r>
    <s v="BASE"/>
    <s v="BaseLine"/>
    <m/>
    <m/>
    <m/>
    <m/>
    <x v="42"/>
    <x v="2"/>
    <s v="Brazil"/>
    <x v="97"/>
    <n v="0"/>
  </r>
  <r>
    <s v="BASE"/>
    <s v="BaseLine"/>
    <m/>
    <m/>
    <m/>
    <m/>
    <x v="42"/>
    <x v="3"/>
    <s v="Brazil"/>
    <x v="97"/>
    <n v="0"/>
  </r>
  <r>
    <s v="BASE"/>
    <s v="BaseLine"/>
    <m/>
    <m/>
    <m/>
    <m/>
    <x v="43"/>
    <x v="0"/>
    <s v="Brazil"/>
    <x v="97"/>
    <n v="0"/>
  </r>
  <r>
    <s v="BASE"/>
    <s v="BaseLine"/>
    <m/>
    <m/>
    <m/>
    <m/>
    <x v="43"/>
    <x v="1"/>
    <s v="Brazil"/>
    <x v="97"/>
    <n v="0"/>
  </r>
  <r>
    <s v="BASE"/>
    <s v="BaseLine"/>
    <m/>
    <m/>
    <m/>
    <m/>
    <x v="43"/>
    <x v="2"/>
    <s v="Brazil"/>
    <x v="97"/>
    <n v="4605.5627304713598"/>
  </r>
  <r>
    <s v="BASE"/>
    <s v="BaseLine"/>
    <m/>
    <m/>
    <m/>
    <m/>
    <x v="43"/>
    <x v="3"/>
    <s v="Brazil"/>
    <x v="97"/>
    <n v="0"/>
  </r>
  <r>
    <s v="INCREMENTAL"/>
    <s v="Media"/>
    <m/>
    <m/>
    <m/>
    <m/>
    <x v="44"/>
    <x v="0"/>
    <s v="Brazil"/>
    <x v="97"/>
    <n v="0"/>
  </r>
  <r>
    <s v="INCREMENTAL"/>
    <s v="Media"/>
    <m/>
    <m/>
    <m/>
    <m/>
    <x v="44"/>
    <x v="1"/>
    <s v="Brazil"/>
    <x v="97"/>
    <n v="0"/>
  </r>
  <r>
    <s v="INCREMENTAL"/>
    <s v="Media"/>
    <m/>
    <m/>
    <m/>
    <m/>
    <x v="44"/>
    <x v="2"/>
    <s v="Brazil"/>
    <x v="97"/>
    <n v="78.653740029888993"/>
  </r>
  <r>
    <s v="INCREMENTAL"/>
    <s v="Media"/>
    <m/>
    <m/>
    <m/>
    <m/>
    <x v="44"/>
    <x v="3"/>
    <s v="Brazil"/>
    <x v="97"/>
    <n v="0"/>
  </r>
  <r>
    <s v="INCREMENTAL"/>
    <s v="Media"/>
    <m/>
    <m/>
    <m/>
    <m/>
    <x v="45"/>
    <x v="0"/>
    <s v="Brazil"/>
    <x v="97"/>
    <n v="0"/>
  </r>
  <r>
    <s v="INCREMENTAL"/>
    <s v="Media"/>
    <m/>
    <m/>
    <m/>
    <m/>
    <x v="45"/>
    <x v="1"/>
    <s v="Brazil"/>
    <x v="97"/>
    <n v="0"/>
  </r>
  <r>
    <s v="INCREMENTAL"/>
    <s v="Media"/>
    <m/>
    <m/>
    <m/>
    <m/>
    <x v="45"/>
    <x v="2"/>
    <s v="Brazil"/>
    <x v="97"/>
    <n v="76.626105435237093"/>
  </r>
  <r>
    <s v="INCREMENTAL"/>
    <s v="Media"/>
    <m/>
    <m/>
    <m/>
    <m/>
    <x v="45"/>
    <x v="3"/>
    <s v="Brazil"/>
    <x v="97"/>
    <n v="0"/>
  </r>
  <r>
    <s v="BASE"/>
    <s v="BaseLine"/>
    <m/>
    <m/>
    <m/>
    <m/>
    <x v="46"/>
    <x v="0"/>
    <s v="Brazil"/>
    <x v="97"/>
    <n v="0"/>
  </r>
  <r>
    <s v="BASE"/>
    <s v="BaseLine"/>
    <m/>
    <m/>
    <m/>
    <m/>
    <x v="46"/>
    <x v="1"/>
    <s v="Brazil"/>
    <x v="97"/>
    <n v="0"/>
  </r>
  <r>
    <s v="BASE"/>
    <s v="BaseLine"/>
    <m/>
    <m/>
    <m/>
    <m/>
    <x v="46"/>
    <x v="2"/>
    <s v="Brazil"/>
    <x v="97"/>
    <n v="0"/>
  </r>
  <r>
    <s v="BASE"/>
    <s v="BaseLine"/>
    <m/>
    <m/>
    <m/>
    <m/>
    <x v="46"/>
    <x v="3"/>
    <s v="Brazil"/>
    <x v="97"/>
    <n v="0"/>
  </r>
  <r>
    <s v="INCREMENTAL"/>
    <s v="Media"/>
    <m/>
    <m/>
    <m/>
    <m/>
    <x v="47"/>
    <x v="0"/>
    <s v="Brazil"/>
    <x v="97"/>
    <n v="0"/>
  </r>
  <r>
    <s v="INCREMENTAL"/>
    <s v="Media"/>
    <m/>
    <m/>
    <m/>
    <m/>
    <x v="47"/>
    <x v="1"/>
    <s v="Brazil"/>
    <x v="97"/>
    <n v="0"/>
  </r>
  <r>
    <s v="INCREMENTAL"/>
    <s v="Media"/>
    <m/>
    <m/>
    <m/>
    <m/>
    <x v="47"/>
    <x v="2"/>
    <s v="Brazil"/>
    <x v="97"/>
    <n v="0"/>
  </r>
  <r>
    <s v="INCREMENTAL"/>
    <s v="Media"/>
    <m/>
    <m/>
    <m/>
    <m/>
    <x v="47"/>
    <x v="3"/>
    <s v="Brazil"/>
    <x v="97"/>
    <n v="9.5844913355519807"/>
  </r>
  <r>
    <s v="INCREMENTAL"/>
    <s v="Media"/>
    <m/>
    <m/>
    <m/>
    <m/>
    <x v="48"/>
    <x v="0"/>
    <s v="Brazil"/>
    <x v="97"/>
    <n v="0"/>
  </r>
  <r>
    <s v="INCREMENTAL"/>
    <s v="Media"/>
    <m/>
    <m/>
    <m/>
    <m/>
    <x v="48"/>
    <x v="1"/>
    <s v="Brazil"/>
    <x v="97"/>
    <n v="0"/>
  </r>
  <r>
    <s v="INCREMENTAL"/>
    <s v="Media"/>
    <m/>
    <m/>
    <m/>
    <m/>
    <x v="48"/>
    <x v="2"/>
    <s v="Brazil"/>
    <x v="97"/>
    <n v="0"/>
  </r>
  <r>
    <s v="INCREMENTAL"/>
    <s v="Media"/>
    <m/>
    <m/>
    <m/>
    <m/>
    <x v="48"/>
    <x v="3"/>
    <s v="Brazil"/>
    <x v="97"/>
    <n v="0.32651837016721502"/>
  </r>
  <r>
    <s v="INCREMENTAL"/>
    <s v="Media"/>
    <m/>
    <m/>
    <m/>
    <m/>
    <x v="49"/>
    <x v="0"/>
    <s v="Brazil"/>
    <x v="97"/>
    <n v="0"/>
  </r>
  <r>
    <s v="INCREMENTAL"/>
    <s v="Media"/>
    <m/>
    <m/>
    <m/>
    <m/>
    <x v="49"/>
    <x v="1"/>
    <s v="Brazil"/>
    <x v="97"/>
    <n v="0"/>
  </r>
  <r>
    <s v="INCREMENTAL"/>
    <s v="Media"/>
    <m/>
    <m/>
    <m/>
    <m/>
    <x v="49"/>
    <x v="2"/>
    <s v="Brazil"/>
    <x v="97"/>
    <n v="0"/>
  </r>
  <r>
    <s v="INCREMENTAL"/>
    <s v="Media"/>
    <m/>
    <m/>
    <m/>
    <m/>
    <x v="49"/>
    <x v="3"/>
    <s v="Brazil"/>
    <x v="97"/>
    <n v="36.307130711401904"/>
  </r>
  <r>
    <s v="BASE"/>
    <s v="BaseLine"/>
    <m/>
    <m/>
    <m/>
    <m/>
    <x v="50"/>
    <x v="0"/>
    <s v="Brazil"/>
    <x v="97"/>
    <n v="0"/>
  </r>
  <r>
    <s v="BASE"/>
    <s v="BaseLine"/>
    <m/>
    <m/>
    <m/>
    <m/>
    <x v="50"/>
    <x v="1"/>
    <s v="Brazil"/>
    <x v="97"/>
    <n v="0"/>
  </r>
  <r>
    <s v="BASE"/>
    <s v="BaseLine"/>
    <m/>
    <m/>
    <m/>
    <m/>
    <x v="50"/>
    <x v="2"/>
    <s v="Brazil"/>
    <x v="97"/>
    <n v="0"/>
  </r>
  <r>
    <s v="BASE"/>
    <s v="BaseLine"/>
    <m/>
    <m/>
    <m/>
    <m/>
    <x v="50"/>
    <x v="3"/>
    <s v="Brazil"/>
    <x v="97"/>
    <n v="529.764211442278"/>
  </r>
  <r>
    <s v="BASE"/>
    <s v="BaseLine"/>
    <m/>
    <m/>
    <m/>
    <m/>
    <x v="51"/>
    <x v="0"/>
    <s v="Brazil"/>
    <x v="97"/>
    <n v="0"/>
  </r>
  <r>
    <s v="BASE"/>
    <s v="BaseLine"/>
    <m/>
    <m/>
    <m/>
    <m/>
    <x v="51"/>
    <x v="1"/>
    <s v="Brazil"/>
    <x v="97"/>
    <n v="0"/>
  </r>
  <r>
    <s v="BASE"/>
    <s v="BaseLine"/>
    <m/>
    <m/>
    <m/>
    <m/>
    <x v="51"/>
    <x v="2"/>
    <s v="Brazil"/>
    <x v="97"/>
    <n v="0"/>
  </r>
  <r>
    <s v="BASE"/>
    <s v="BaseLine"/>
    <m/>
    <m/>
    <m/>
    <m/>
    <x v="51"/>
    <x v="3"/>
    <s v="Brazil"/>
    <x v="97"/>
    <n v="9362.3678374814408"/>
  </r>
  <r>
    <s v="INCREMENTAL"/>
    <s v="Media"/>
    <m/>
    <m/>
    <m/>
    <m/>
    <x v="52"/>
    <x v="0"/>
    <s v="Brazil"/>
    <x v="97"/>
    <n v="0"/>
  </r>
  <r>
    <s v="INCREMENTAL"/>
    <s v="Media"/>
    <m/>
    <m/>
    <m/>
    <m/>
    <x v="52"/>
    <x v="1"/>
    <s v="Brazil"/>
    <x v="97"/>
    <n v="0"/>
  </r>
  <r>
    <s v="INCREMENTAL"/>
    <s v="Media"/>
    <m/>
    <m/>
    <m/>
    <m/>
    <x v="52"/>
    <x v="2"/>
    <s v="Brazil"/>
    <x v="97"/>
    <n v="0"/>
  </r>
  <r>
    <s v="INCREMENTAL"/>
    <s v="Media"/>
    <m/>
    <m/>
    <m/>
    <m/>
    <x v="52"/>
    <x v="3"/>
    <s v="Brazil"/>
    <x v="97"/>
    <n v="15.0194111949728"/>
  </r>
  <r>
    <s v="BASE"/>
    <s v="BaseLine"/>
    <m/>
    <m/>
    <m/>
    <m/>
    <x v="53"/>
    <x v="0"/>
    <s v="Brazil"/>
    <x v="97"/>
    <n v="-414.222843061145"/>
  </r>
  <r>
    <s v="BASE"/>
    <s v="BaseLine"/>
    <m/>
    <m/>
    <m/>
    <m/>
    <x v="53"/>
    <x v="1"/>
    <s v="Brazil"/>
    <x v="97"/>
    <n v="-303.337619853386"/>
  </r>
  <r>
    <s v="BASE"/>
    <s v="BaseLine"/>
    <m/>
    <m/>
    <m/>
    <m/>
    <x v="53"/>
    <x v="2"/>
    <s v="Brazil"/>
    <x v="97"/>
    <n v="-566.01609216196096"/>
  </r>
  <r>
    <s v="BASE"/>
    <s v="BaseLine"/>
    <m/>
    <m/>
    <m/>
    <m/>
    <x v="53"/>
    <x v="3"/>
    <s v="Brazil"/>
    <x v="97"/>
    <n v="-299.63384113026399"/>
  </r>
  <r>
    <s v="BASE"/>
    <s v="BaseLine"/>
    <m/>
    <m/>
    <m/>
    <m/>
    <x v="54"/>
    <x v="0"/>
    <s v="Brazil"/>
    <x v="97"/>
    <n v="-454.55514201630001"/>
  </r>
  <r>
    <s v="BASE"/>
    <s v="BaseLine"/>
    <m/>
    <m/>
    <m/>
    <m/>
    <x v="54"/>
    <x v="1"/>
    <s v="Brazil"/>
    <x v="97"/>
    <n v="-2268.8635927892001"/>
  </r>
  <r>
    <s v="BASE"/>
    <s v="BaseLine"/>
    <m/>
    <m/>
    <m/>
    <m/>
    <x v="54"/>
    <x v="2"/>
    <s v="Brazil"/>
    <x v="97"/>
    <n v="-2462.4630958152002"/>
  </r>
  <r>
    <s v="BASE"/>
    <s v="BaseLine"/>
    <m/>
    <m/>
    <m/>
    <m/>
    <x v="54"/>
    <x v="3"/>
    <s v="Brazil"/>
    <x v="97"/>
    <n v="-438.95970690261601"/>
  </r>
  <r>
    <s v="INCREMENTAL"/>
    <s v="Media"/>
    <m/>
    <m/>
    <m/>
    <m/>
    <x v="0"/>
    <x v="0"/>
    <s v="Brazil"/>
    <x v="98"/>
    <n v="18.0796731924512"/>
  </r>
  <r>
    <s v="INCREMENTAL"/>
    <s v="Media"/>
    <m/>
    <m/>
    <m/>
    <m/>
    <x v="0"/>
    <x v="1"/>
    <s v="Brazil"/>
    <x v="98"/>
    <n v="0"/>
  </r>
  <r>
    <s v="INCREMENTAL"/>
    <s v="Media"/>
    <m/>
    <m/>
    <m/>
    <m/>
    <x v="0"/>
    <x v="2"/>
    <s v="Brazil"/>
    <x v="98"/>
    <n v="0"/>
  </r>
  <r>
    <s v="INCREMENTAL"/>
    <s v="Media"/>
    <m/>
    <m/>
    <m/>
    <m/>
    <x v="0"/>
    <x v="3"/>
    <s v="Brazil"/>
    <x v="98"/>
    <n v="0"/>
  </r>
  <r>
    <s v="INCREMENTAL"/>
    <s v="Media"/>
    <m/>
    <m/>
    <m/>
    <m/>
    <x v="1"/>
    <x v="0"/>
    <s v="Brazil"/>
    <x v="98"/>
    <n v="0.61863167679547904"/>
  </r>
  <r>
    <s v="INCREMENTAL"/>
    <s v="Media"/>
    <m/>
    <m/>
    <m/>
    <m/>
    <x v="1"/>
    <x v="1"/>
    <s v="Brazil"/>
    <x v="98"/>
    <n v="0"/>
  </r>
  <r>
    <s v="INCREMENTAL"/>
    <s v="Media"/>
    <m/>
    <m/>
    <m/>
    <m/>
    <x v="1"/>
    <x v="2"/>
    <s v="Brazil"/>
    <x v="98"/>
    <n v="0"/>
  </r>
  <r>
    <s v="INCREMENTAL"/>
    <s v="Media"/>
    <m/>
    <m/>
    <m/>
    <m/>
    <x v="1"/>
    <x v="3"/>
    <s v="Brazil"/>
    <x v="98"/>
    <n v="0"/>
  </r>
  <r>
    <s v="INCREMENTAL"/>
    <s v="Media"/>
    <m/>
    <m/>
    <m/>
    <m/>
    <x v="2"/>
    <x v="0"/>
    <s v="Brazil"/>
    <x v="98"/>
    <n v="69.119533381163606"/>
  </r>
  <r>
    <s v="INCREMENTAL"/>
    <s v="Media"/>
    <m/>
    <m/>
    <m/>
    <m/>
    <x v="2"/>
    <x v="1"/>
    <s v="Brazil"/>
    <x v="98"/>
    <n v="0"/>
  </r>
  <r>
    <s v="INCREMENTAL"/>
    <s v="Media"/>
    <m/>
    <m/>
    <m/>
    <m/>
    <x v="2"/>
    <x v="2"/>
    <s v="Brazil"/>
    <x v="98"/>
    <n v="0"/>
  </r>
  <r>
    <s v="INCREMENTAL"/>
    <s v="Media"/>
    <m/>
    <m/>
    <m/>
    <m/>
    <x v="2"/>
    <x v="3"/>
    <s v="Brazil"/>
    <x v="98"/>
    <n v="0"/>
  </r>
  <r>
    <s v="BASE"/>
    <s v="BaseLine"/>
    <m/>
    <m/>
    <m/>
    <m/>
    <x v="3"/>
    <x v="0"/>
    <s v="Brazil"/>
    <x v="98"/>
    <n v="0"/>
  </r>
  <r>
    <s v="BASE"/>
    <s v="BaseLine"/>
    <m/>
    <m/>
    <m/>
    <m/>
    <x v="3"/>
    <x v="1"/>
    <s v="Brazil"/>
    <x v="98"/>
    <n v="0"/>
  </r>
  <r>
    <s v="BASE"/>
    <s v="BaseLine"/>
    <m/>
    <m/>
    <m/>
    <m/>
    <x v="3"/>
    <x v="2"/>
    <s v="Brazil"/>
    <x v="98"/>
    <n v="0"/>
  </r>
  <r>
    <s v="BASE"/>
    <s v="BaseLine"/>
    <m/>
    <m/>
    <m/>
    <m/>
    <x v="3"/>
    <x v="3"/>
    <s v="Brazil"/>
    <x v="98"/>
    <n v="0"/>
  </r>
  <r>
    <s v="BASE"/>
    <s v="BaseLine"/>
    <m/>
    <m/>
    <m/>
    <m/>
    <x v="4"/>
    <x v="0"/>
    <s v="Brazil"/>
    <x v="98"/>
    <n v="0"/>
  </r>
  <r>
    <s v="BASE"/>
    <s v="BaseLine"/>
    <m/>
    <m/>
    <m/>
    <m/>
    <x v="4"/>
    <x v="1"/>
    <s v="Brazil"/>
    <x v="98"/>
    <n v="0"/>
  </r>
  <r>
    <s v="BASE"/>
    <s v="BaseLine"/>
    <m/>
    <m/>
    <m/>
    <m/>
    <x v="4"/>
    <x v="2"/>
    <s v="Brazil"/>
    <x v="98"/>
    <n v="0"/>
  </r>
  <r>
    <s v="BASE"/>
    <s v="BaseLine"/>
    <m/>
    <m/>
    <m/>
    <m/>
    <x v="4"/>
    <x v="3"/>
    <s v="Brazil"/>
    <x v="98"/>
    <n v="0"/>
  </r>
  <r>
    <s v="BASE"/>
    <s v="BaseLine"/>
    <m/>
    <m/>
    <m/>
    <m/>
    <x v="5"/>
    <x v="0"/>
    <s v="Brazil"/>
    <x v="98"/>
    <n v="0"/>
  </r>
  <r>
    <s v="BASE"/>
    <s v="BaseLine"/>
    <m/>
    <m/>
    <m/>
    <m/>
    <x v="5"/>
    <x v="1"/>
    <s v="Brazil"/>
    <x v="98"/>
    <n v="0"/>
  </r>
  <r>
    <s v="BASE"/>
    <s v="BaseLine"/>
    <m/>
    <m/>
    <m/>
    <m/>
    <x v="5"/>
    <x v="2"/>
    <s v="Brazil"/>
    <x v="98"/>
    <n v="0"/>
  </r>
  <r>
    <s v="BASE"/>
    <s v="BaseLine"/>
    <m/>
    <m/>
    <m/>
    <m/>
    <x v="5"/>
    <x v="3"/>
    <s v="Brazil"/>
    <x v="98"/>
    <n v="0"/>
  </r>
  <r>
    <s v="BASE"/>
    <s v="BaseLine"/>
    <m/>
    <m/>
    <m/>
    <m/>
    <x v="6"/>
    <x v="0"/>
    <s v="Brazil"/>
    <x v="98"/>
    <n v="0"/>
  </r>
  <r>
    <s v="BASE"/>
    <s v="BaseLine"/>
    <m/>
    <m/>
    <m/>
    <m/>
    <x v="6"/>
    <x v="1"/>
    <s v="Brazil"/>
    <x v="98"/>
    <n v="0"/>
  </r>
  <r>
    <s v="BASE"/>
    <s v="BaseLine"/>
    <m/>
    <m/>
    <m/>
    <m/>
    <x v="6"/>
    <x v="2"/>
    <s v="Brazil"/>
    <x v="98"/>
    <n v="0"/>
  </r>
  <r>
    <s v="BASE"/>
    <s v="BaseLine"/>
    <m/>
    <m/>
    <m/>
    <m/>
    <x v="6"/>
    <x v="3"/>
    <s v="Brazil"/>
    <x v="98"/>
    <n v="0"/>
  </r>
  <r>
    <s v="BASE"/>
    <s v="BaseLine"/>
    <m/>
    <m/>
    <m/>
    <m/>
    <x v="7"/>
    <x v="0"/>
    <s v="Brazil"/>
    <x v="98"/>
    <n v="0"/>
  </r>
  <r>
    <s v="BASE"/>
    <s v="BaseLine"/>
    <m/>
    <m/>
    <m/>
    <m/>
    <x v="7"/>
    <x v="1"/>
    <s v="Brazil"/>
    <x v="98"/>
    <n v="0"/>
  </r>
  <r>
    <s v="BASE"/>
    <s v="BaseLine"/>
    <m/>
    <m/>
    <m/>
    <m/>
    <x v="7"/>
    <x v="2"/>
    <s v="Brazil"/>
    <x v="98"/>
    <n v="0"/>
  </r>
  <r>
    <s v="BASE"/>
    <s v="BaseLine"/>
    <m/>
    <m/>
    <m/>
    <m/>
    <x v="7"/>
    <x v="3"/>
    <s v="Brazil"/>
    <x v="98"/>
    <n v="0"/>
  </r>
  <r>
    <s v="BASE"/>
    <s v="BaseLine"/>
    <m/>
    <m/>
    <m/>
    <m/>
    <x v="8"/>
    <x v="0"/>
    <s v="Brazil"/>
    <x v="98"/>
    <n v="1701.88800269532"/>
  </r>
  <r>
    <s v="BASE"/>
    <s v="BaseLine"/>
    <m/>
    <m/>
    <m/>
    <m/>
    <x v="8"/>
    <x v="1"/>
    <s v="Brazil"/>
    <x v="98"/>
    <n v="0"/>
  </r>
  <r>
    <s v="BASE"/>
    <s v="BaseLine"/>
    <m/>
    <m/>
    <m/>
    <m/>
    <x v="8"/>
    <x v="2"/>
    <s v="Brazil"/>
    <x v="98"/>
    <n v="0"/>
  </r>
  <r>
    <s v="BASE"/>
    <s v="BaseLine"/>
    <m/>
    <m/>
    <m/>
    <m/>
    <x v="8"/>
    <x v="3"/>
    <s v="Brazil"/>
    <x v="98"/>
    <n v="0"/>
  </r>
  <r>
    <s v="INCREMENTAL"/>
    <s v="Media"/>
    <m/>
    <m/>
    <m/>
    <m/>
    <x v="9"/>
    <x v="0"/>
    <s v="Brazil"/>
    <x v="98"/>
    <n v="15.652267183691601"/>
  </r>
  <r>
    <s v="INCREMENTAL"/>
    <s v="Media"/>
    <m/>
    <m/>
    <m/>
    <m/>
    <x v="9"/>
    <x v="1"/>
    <s v="Brazil"/>
    <x v="98"/>
    <n v="0"/>
  </r>
  <r>
    <s v="INCREMENTAL"/>
    <s v="Media"/>
    <m/>
    <m/>
    <m/>
    <m/>
    <x v="9"/>
    <x v="2"/>
    <s v="Brazil"/>
    <x v="98"/>
    <n v="0"/>
  </r>
  <r>
    <s v="INCREMENTAL"/>
    <s v="Media"/>
    <m/>
    <m/>
    <m/>
    <m/>
    <x v="9"/>
    <x v="3"/>
    <s v="Brazil"/>
    <x v="98"/>
    <n v="0"/>
  </r>
  <r>
    <s v="BASE"/>
    <s v="Price"/>
    <m/>
    <m/>
    <m/>
    <m/>
    <x v="10"/>
    <x v="0"/>
    <s v="Brazil"/>
    <x v="98"/>
    <n v="0"/>
  </r>
  <r>
    <s v="BASE"/>
    <s v="Price"/>
    <m/>
    <m/>
    <m/>
    <m/>
    <x v="10"/>
    <x v="1"/>
    <s v="Brazil"/>
    <x v="98"/>
    <n v="0"/>
  </r>
  <r>
    <s v="BASE"/>
    <s v="Price"/>
    <m/>
    <m/>
    <m/>
    <m/>
    <x v="10"/>
    <x v="2"/>
    <s v="Brazil"/>
    <x v="98"/>
    <n v="0"/>
  </r>
  <r>
    <s v="BASE"/>
    <s v="Price"/>
    <m/>
    <m/>
    <m/>
    <m/>
    <x v="10"/>
    <x v="3"/>
    <s v="Brazil"/>
    <x v="98"/>
    <n v="0"/>
  </r>
  <r>
    <s v="BASE"/>
    <s v="Price"/>
    <m/>
    <m/>
    <m/>
    <m/>
    <x v="11"/>
    <x v="0"/>
    <s v="Brazil"/>
    <x v="98"/>
    <n v="-1202.02888258131"/>
  </r>
  <r>
    <s v="BASE"/>
    <s v="Price"/>
    <m/>
    <m/>
    <m/>
    <m/>
    <x v="11"/>
    <x v="1"/>
    <s v="Brazil"/>
    <x v="98"/>
    <n v="0"/>
  </r>
  <r>
    <s v="BASE"/>
    <s v="Price"/>
    <m/>
    <m/>
    <m/>
    <m/>
    <x v="11"/>
    <x v="2"/>
    <s v="Brazil"/>
    <x v="98"/>
    <n v="0"/>
  </r>
  <r>
    <s v="BASE"/>
    <s v="Price"/>
    <m/>
    <m/>
    <m/>
    <m/>
    <x v="11"/>
    <x v="3"/>
    <s v="Brazil"/>
    <x v="98"/>
    <n v="-1358.9885363052099"/>
  </r>
  <r>
    <s v="BASE"/>
    <s v="BaseLine"/>
    <m/>
    <m/>
    <m/>
    <m/>
    <x v="12"/>
    <x v="0"/>
    <s v="Brazil"/>
    <x v="98"/>
    <n v="380.65520847641397"/>
  </r>
  <r>
    <s v="BASE"/>
    <s v="BaseLine"/>
    <m/>
    <m/>
    <m/>
    <m/>
    <x v="12"/>
    <x v="1"/>
    <s v="Brazil"/>
    <x v="98"/>
    <n v="686.229155710295"/>
  </r>
  <r>
    <s v="BASE"/>
    <s v="BaseLine"/>
    <m/>
    <m/>
    <m/>
    <m/>
    <x v="12"/>
    <x v="2"/>
    <s v="Brazil"/>
    <x v="98"/>
    <n v="841.28203294263994"/>
  </r>
  <r>
    <s v="BASE"/>
    <s v="BaseLine"/>
    <m/>
    <m/>
    <m/>
    <m/>
    <x v="12"/>
    <x v="3"/>
    <s v="Brazil"/>
    <x v="98"/>
    <n v="22.282274260499801"/>
  </r>
  <r>
    <s v="INCREMENTAL"/>
    <s v="Media"/>
    <m/>
    <m/>
    <m/>
    <m/>
    <x v="13"/>
    <x v="0"/>
    <s v="Brazil"/>
    <x v="98"/>
    <n v="0"/>
  </r>
  <r>
    <s v="INCREMENTAL"/>
    <s v="Media"/>
    <m/>
    <m/>
    <m/>
    <m/>
    <x v="13"/>
    <x v="1"/>
    <s v="Brazil"/>
    <x v="98"/>
    <n v="0"/>
  </r>
  <r>
    <s v="INCREMENTAL"/>
    <s v="Media"/>
    <m/>
    <m/>
    <m/>
    <m/>
    <x v="13"/>
    <x v="2"/>
    <s v="Brazil"/>
    <x v="98"/>
    <n v="0"/>
  </r>
  <r>
    <s v="INCREMENTAL"/>
    <s v="Media"/>
    <m/>
    <m/>
    <m/>
    <m/>
    <x v="13"/>
    <x v="3"/>
    <s v="Brazil"/>
    <x v="98"/>
    <n v="0"/>
  </r>
  <r>
    <s v="INCREMENTAL"/>
    <s v="Media"/>
    <m/>
    <m/>
    <m/>
    <m/>
    <x v="14"/>
    <x v="0"/>
    <s v="Brazil"/>
    <x v="98"/>
    <n v="463.44521475958499"/>
  </r>
  <r>
    <s v="INCREMENTAL"/>
    <s v="Media"/>
    <m/>
    <m/>
    <m/>
    <m/>
    <x v="14"/>
    <x v="1"/>
    <s v="Brazil"/>
    <x v="98"/>
    <n v="576.95182736859795"/>
  </r>
  <r>
    <s v="INCREMENTAL"/>
    <s v="Media"/>
    <m/>
    <m/>
    <m/>
    <m/>
    <x v="14"/>
    <x v="2"/>
    <s v="Brazil"/>
    <x v="98"/>
    <n v="477.39116426735802"/>
  </r>
  <r>
    <s v="INCREMENTAL"/>
    <s v="Media"/>
    <m/>
    <m/>
    <m/>
    <m/>
    <x v="14"/>
    <x v="3"/>
    <s v="Brazil"/>
    <x v="98"/>
    <n v="342.97513335018999"/>
  </r>
  <r>
    <s v="INCREMENTAL"/>
    <s v="Media"/>
    <m/>
    <m/>
    <m/>
    <m/>
    <x v="15"/>
    <x v="0"/>
    <s v="Brazil"/>
    <x v="98"/>
    <n v="0"/>
  </r>
  <r>
    <s v="INCREMENTAL"/>
    <s v="Media"/>
    <m/>
    <m/>
    <m/>
    <m/>
    <x v="15"/>
    <x v="1"/>
    <s v="Brazil"/>
    <x v="98"/>
    <n v="0"/>
  </r>
  <r>
    <s v="INCREMENTAL"/>
    <s v="Media"/>
    <m/>
    <m/>
    <m/>
    <m/>
    <x v="15"/>
    <x v="2"/>
    <s v="Brazil"/>
    <x v="98"/>
    <n v="0"/>
  </r>
  <r>
    <s v="INCREMENTAL"/>
    <s v="Media"/>
    <m/>
    <m/>
    <m/>
    <m/>
    <x v="15"/>
    <x v="3"/>
    <s v="Brazil"/>
    <x v="98"/>
    <n v="0"/>
  </r>
  <r>
    <s v="INCREMENTAL"/>
    <s v="Media"/>
    <m/>
    <m/>
    <m/>
    <m/>
    <x v="16"/>
    <x v="0"/>
    <s v="Brazil"/>
    <x v="98"/>
    <n v="13.652153197731799"/>
  </r>
  <r>
    <s v="INCREMENTAL"/>
    <s v="Media"/>
    <m/>
    <m/>
    <m/>
    <m/>
    <x v="16"/>
    <x v="1"/>
    <s v="Brazil"/>
    <x v="98"/>
    <n v="10.7116889872778"/>
  </r>
  <r>
    <s v="INCREMENTAL"/>
    <s v="Media"/>
    <m/>
    <m/>
    <m/>
    <m/>
    <x v="16"/>
    <x v="2"/>
    <s v="Brazil"/>
    <x v="98"/>
    <n v="9.99375698417834"/>
  </r>
  <r>
    <s v="INCREMENTAL"/>
    <s v="Media"/>
    <m/>
    <m/>
    <m/>
    <m/>
    <x v="16"/>
    <x v="3"/>
    <s v="Brazil"/>
    <x v="98"/>
    <n v="9.2876535766181103"/>
  </r>
  <r>
    <s v="INCREMENTAL"/>
    <s v="Media"/>
    <m/>
    <m/>
    <m/>
    <m/>
    <x v="17"/>
    <x v="0"/>
    <s v="Brazil"/>
    <x v="98"/>
    <n v="0"/>
  </r>
  <r>
    <s v="INCREMENTAL"/>
    <s v="Media"/>
    <m/>
    <m/>
    <m/>
    <m/>
    <x v="17"/>
    <x v="1"/>
    <s v="Brazil"/>
    <x v="98"/>
    <n v="0"/>
  </r>
  <r>
    <s v="INCREMENTAL"/>
    <s v="Media"/>
    <m/>
    <m/>
    <m/>
    <m/>
    <x v="17"/>
    <x v="2"/>
    <s v="Brazil"/>
    <x v="98"/>
    <n v="0"/>
  </r>
  <r>
    <s v="INCREMENTAL"/>
    <s v="Media"/>
    <m/>
    <m/>
    <m/>
    <m/>
    <x v="17"/>
    <x v="3"/>
    <s v="Brazil"/>
    <x v="98"/>
    <n v="0"/>
  </r>
  <r>
    <s v="INCREMENTAL"/>
    <s v="Media"/>
    <m/>
    <m/>
    <m/>
    <m/>
    <x v="18"/>
    <x v="0"/>
    <s v="Brazil"/>
    <x v="98"/>
    <n v="1550.3920594620499"/>
  </r>
  <r>
    <s v="INCREMENTAL"/>
    <s v="Media"/>
    <m/>
    <m/>
    <m/>
    <m/>
    <x v="18"/>
    <x v="1"/>
    <s v="Brazil"/>
    <x v="98"/>
    <n v="721.92596183821695"/>
  </r>
  <r>
    <s v="INCREMENTAL"/>
    <s v="Media"/>
    <m/>
    <m/>
    <m/>
    <m/>
    <x v="18"/>
    <x v="2"/>
    <s v="Brazil"/>
    <x v="98"/>
    <n v="551.62694018478203"/>
  </r>
  <r>
    <s v="INCREMENTAL"/>
    <s v="Media"/>
    <m/>
    <m/>
    <m/>
    <m/>
    <x v="18"/>
    <x v="3"/>
    <s v="Brazil"/>
    <x v="98"/>
    <n v="841.62812781749597"/>
  </r>
  <r>
    <s v="INCREMENTAL"/>
    <s v="Media"/>
    <m/>
    <m/>
    <m/>
    <m/>
    <x v="19"/>
    <x v="0"/>
    <s v="Brazil"/>
    <x v="98"/>
    <n v="0"/>
  </r>
  <r>
    <s v="INCREMENTAL"/>
    <s v="Media"/>
    <m/>
    <m/>
    <m/>
    <m/>
    <x v="19"/>
    <x v="1"/>
    <s v="Brazil"/>
    <x v="98"/>
    <n v="0"/>
  </r>
  <r>
    <s v="INCREMENTAL"/>
    <s v="Media"/>
    <m/>
    <m/>
    <m/>
    <m/>
    <x v="19"/>
    <x v="2"/>
    <s v="Brazil"/>
    <x v="98"/>
    <n v="0"/>
  </r>
  <r>
    <s v="INCREMENTAL"/>
    <s v="Media"/>
    <m/>
    <m/>
    <m/>
    <m/>
    <x v="19"/>
    <x v="3"/>
    <s v="Brazil"/>
    <x v="98"/>
    <n v="0"/>
  </r>
  <r>
    <s v="INCREMENTAL"/>
    <s v="Media"/>
    <m/>
    <m/>
    <m/>
    <m/>
    <x v="20"/>
    <x v="0"/>
    <s v="Brazil"/>
    <x v="98"/>
    <n v="31.844258184643799"/>
  </r>
  <r>
    <s v="INCREMENTAL"/>
    <s v="Media"/>
    <m/>
    <m/>
    <m/>
    <m/>
    <x v="20"/>
    <x v="1"/>
    <s v="Brazil"/>
    <x v="98"/>
    <n v="36.324961342887001"/>
  </r>
  <r>
    <s v="INCREMENTAL"/>
    <s v="Media"/>
    <m/>
    <m/>
    <m/>
    <m/>
    <x v="20"/>
    <x v="2"/>
    <s v="Brazil"/>
    <x v="98"/>
    <n v="34.029970960064198"/>
  </r>
  <r>
    <s v="INCREMENTAL"/>
    <s v="Media"/>
    <m/>
    <m/>
    <m/>
    <m/>
    <x v="20"/>
    <x v="3"/>
    <s v="Brazil"/>
    <x v="98"/>
    <n v="33.518907252559501"/>
  </r>
  <r>
    <s v="INCREMENTAL"/>
    <s v="Media"/>
    <m/>
    <m/>
    <m/>
    <m/>
    <x v="21"/>
    <x v="0"/>
    <s v="Brazil"/>
    <x v="98"/>
    <n v="0"/>
  </r>
  <r>
    <s v="INCREMENTAL"/>
    <s v="Media"/>
    <m/>
    <m/>
    <m/>
    <m/>
    <x v="21"/>
    <x v="1"/>
    <s v="Brazil"/>
    <x v="98"/>
    <n v="0"/>
  </r>
  <r>
    <s v="INCREMENTAL"/>
    <s v="Media"/>
    <m/>
    <m/>
    <m/>
    <m/>
    <x v="21"/>
    <x v="2"/>
    <s v="Brazil"/>
    <x v="98"/>
    <n v="0"/>
  </r>
  <r>
    <s v="INCREMENTAL"/>
    <s v="Media"/>
    <m/>
    <m/>
    <m/>
    <m/>
    <x v="21"/>
    <x v="3"/>
    <s v="Brazil"/>
    <x v="98"/>
    <n v="0"/>
  </r>
  <r>
    <s v="INCREMENTAL"/>
    <s v="Media"/>
    <m/>
    <m/>
    <m/>
    <m/>
    <x v="22"/>
    <x v="0"/>
    <s v="Brazil"/>
    <x v="98"/>
    <n v="854.15186031209805"/>
  </r>
  <r>
    <s v="INCREMENTAL"/>
    <s v="Media"/>
    <m/>
    <m/>
    <m/>
    <m/>
    <x v="22"/>
    <x v="1"/>
    <s v="Brazil"/>
    <x v="98"/>
    <n v="323.91845522029701"/>
  </r>
  <r>
    <s v="INCREMENTAL"/>
    <s v="Media"/>
    <m/>
    <m/>
    <m/>
    <m/>
    <x v="22"/>
    <x v="2"/>
    <s v="Brazil"/>
    <x v="98"/>
    <n v="307.58504337600499"/>
  </r>
  <r>
    <s v="INCREMENTAL"/>
    <s v="Media"/>
    <m/>
    <m/>
    <m/>
    <m/>
    <x v="22"/>
    <x v="3"/>
    <s v="Brazil"/>
    <x v="98"/>
    <n v="463.00250532221401"/>
  </r>
  <r>
    <s v="INCREMENTAL"/>
    <s v="Media"/>
    <m/>
    <m/>
    <m/>
    <m/>
    <x v="23"/>
    <x v="0"/>
    <s v="Brazil"/>
    <x v="98"/>
    <n v="0"/>
  </r>
  <r>
    <s v="INCREMENTAL"/>
    <s v="Media"/>
    <m/>
    <m/>
    <m/>
    <m/>
    <x v="23"/>
    <x v="1"/>
    <s v="Brazil"/>
    <x v="98"/>
    <n v="9.2608575814399005E-2"/>
  </r>
  <r>
    <s v="INCREMENTAL"/>
    <s v="Media"/>
    <m/>
    <m/>
    <m/>
    <m/>
    <x v="23"/>
    <x v="2"/>
    <s v="Brazil"/>
    <x v="98"/>
    <n v="0"/>
  </r>
  <r>
    <s v="INCREMENTAL"/>
    <s v="Media"/>
    <m/>
    <m/>
    <m/>
    <m/>
    <x v="23"/>
    <x v="3"/>
    <s v="Brazil"/>
    <x v="98"/>
    <n v="0"/>
  </r>
  <r>
    <s v="INCREMENTAL"/>
    <s v="Media"/>
    <m/>
    <m/>
    <m/>
    <m/>
    <x v="24"/>
    <x v="0"/>
    <s v="Brazil"/>
    <x v="98"/>
    <n v="0"/>
  </r>
  <r>
    <s v="INCREMENTAL"/>
    <s v="Media"/>
    <m/>
    <m/>
    <m/>
    <m/>
    <x v="24"/>
    <x v="1"/>
    <s v="Brazil"/>
    <x v="98"/>
    <n v="7.1897348852628404"/>
  </r>
  <r>
    <s v="INCREMENTAL"/>
    <s v="Media"/>
    <m/>
    <m/>
    <m/>
    <m/>
    <x v="24"/>
    <x v="2"/>
    <s v="Brazil"/>
    <x v="98"/>
    <n v="0"/>
  </r>
  <r>
    <s v="INCREMENTAL"/>
    <s v="Media"/>
    <m/>
    <m/>
    <m/>
    <m/>
    <x v="24"/>
    <x v="3"/>
    <s v="Brazil"/>
    <x v="98"/>
    <n v="0"/>
  </r>
  <r>
    <s v="BASE"/>
    <s v="BaseLine"/>
    <m/>
    <m/>
    <m/>
    <m/>
    <x v="25"/>
    <x v="0"/>
    <s v="Brazil"/>
    <x v="98"/>
    <n v="0"/>
  </r>
  <r>
    <s v="BASE"/>
    <s v="BaseLine"/>
    <m/>
    <m/>
    <m/>
    <m/>
    <x v="25"/>
    <x v="1"/>
    <s v="Brazil"/>
    <x v="98"/>
    <n v="0"/>
  </r>
  <r>
    <s v="BASE"/>
    <s v="BaseLine"/>
    <m/>
    <m/>
    <m/>
    <m/>
    <x v="25"/>
    <x v="2"/>
    <s v="Brazil"/>
    <x v="98"/>
    <n v="0"/>
  </r>
  <r>
    <s v="BASE"/>
    <s v="BaseLine"/>
    <m/>
    <m/>
    <m/>
    <m/>
    <x v="25"/>
    <x v="3"/>
    <s v="Brazil"/>
    <x v="98"/>
    <n v="0"/>
  </r>
  <r>
    <s v="BASE"/>
    <s v="BaseLine"/>
    <m/>
    <m/>
    <m/>
    <m/>
    <x v="26"/>
    <x v="0"/>
    <s v="Brazil"/>
    <x v="98"/>
    <n v="0"/>
  </r>
  <r>
    <s v="BASE"/>
    <s v="BaseLine"/>
    <m/>
    <m/>
    <m/>
    <m/>
    <x v="26"/>
    <x v="1"/>
    <s v="Brazil"/>
    <x v="98"/>
    <n v="2924.3879716159599"/>
  </r>
  <r>
    <s v="BASE"/>
    <s v="BaseLine"/>
    <m/>
    <m/>
    <m/>
    <m/>
    <x v="26"/>
    <x v="2"/>
    <s v="Brazil"/>
    <x v="98"/>
    <n v="0"/>
  </r>
  <r>
    <s v="BASE"/>
    <s v="BaseLine"/>
    <m/>
    <m/>
    <m/>
    <m/>
    <x v="26"/>
    <x v="3"/>
    <s v="Brazil"/>
    <x v="98"/>
    <n v="0"/>
  </r>
  <r>
    <s v="INCREMENTAL"/>
    <s v="Media"/>
    <m/>
    <m/>
    <m/>
    <m/>
    <x v="27"/>
    <x v="0"/>
    <s v="Brazil"/>
    <x v="98"/>
    <n v="0"/>
  </r>
  <r>
    <s v="INCREMENTAL"/>
    <s v="Media"/>
    <m/>
    <m/>
    <m/>
    <m/>
    <x v="27"/>
    <x v="1"/>
    <s v="Brazil"/>
    <x v="98"/>
    <n v="137.90783554235401"/>
  </r>
  <r>
    <s v="INCREMENTAL"/>
    <s v="Media"/>
    <m/>
    <m/>
    <m/>
    <m/>
    <x v="27"/>
    <x v="2"/>
    <s v="Brazil"/>
    <x v="98"/>
    <n v="0"/>
  </r>
  <r>
    <s v="INCREMENTAL"/>
    <s v="Media"/>
    <m/>
    <m/>
    <m/>
    <m/>
    <x v="27"/>
    <x v="3"/>
    <s v="Brazil"/>
    <x v="98"/>
    <n v="0"/>
  </r>
  <r>
    <s v="INCREMENTAL"/>
    <s v="Media"/>
    <m/>
    <m/>
    <m/>
    <m/>
    <x v="28"/>
    <x v="0"/>
    <s v="Brazil"/>
    <x v="98"/>
    <n v="0"/>
  </r>
  <r>
    <s v="INCREMENTAL"/>
    <s v="Media"/>
    <m/>
    <m/>
    <m/>
    <m/>
    <x v="28"/>
    <x v="1"/>
    <s v="Brazil"/>
    <x v="98"/>
    <n v="64.563951261782407"/>
  </r>
  <r>
    <s v="INCREMENTAL"/>
    <s v="Media"/>
    <m/>
    <m/>
    <m/>
    <m/>
    <x v="28"/>
    <x v="2"/>
    <s v="Brazil"/>
    <x v="98"/>
    <n v="0"/>
  </r>
  <r>
    <s v="INCREMENTAL"/>
    <s v="Media"/>
    <m/>
    <m/>
    <m/>
    <m/>
    <x v="28"/>
    <x v="3"/>
    <s v="Brazil"/>
    <x v="98"/>
    <n v="0"/>
  </r>
  <r>
    <s v="BASE"/>
    <s v="BaseLine"/>
    <m/>
    <m/>
    <m/>
    <m/>
    <x v="29"/>
    <x v="0"/>
    <s v="Brazil"/>
    <x v="98"/>
    <n v="0"/>
  </r>
  <r>
    <s v="BASE"/>
    <s v="BaseLine"/>
    <m/>
    <m/>
    <m/>
    <m/>
    <x v="29"/>
    <x v="1"/>
    <s v="Brazil"/>
    <x v="98"/>
    <n v="1087.9068898825401"/>
  </r>
  <r>
    <s v="BASE"/>
    <s v="BaseLine"/>
    <m/>
    <m/>
    <m/>
    <m/>
    <x v="29"/>
    <x v="2"/>
    <s v="Brazil"/>
    <x v="98"/>
    <n v="0"/>
  </r>
  <r>
    <s v="BASE"/>
    <s v="BaseLine"/>
    <m/>
    <m/>
    <m/>
    <m/>
    <x v="29"/>
    <x v="3"/>
    <s v="Brazil"/>
    <x v="98"/>
    <n v="0"/>
  </r>
  <r>
    <s v="BASE"/>
    <s v="BaseLine"/>
    <m/>
    <m/>
    <m/>
    <m/>
    <x v="30"/>
    <x v="0"/>
    <s v="Brazil"/>
    <x v="98"/>
    <n v="0"/>
  </r>
  <r>
    <s v="BASE"/>
    <s v="BaseLine"/>
    <m/>
    <m/>
    <m/>
    <m/>
    <x v="30"/>
    <x v="1"/>
    <s v="Brazil"/>
    <x v="98"/>
    <n v="1003.60345091866"/>
  </r>
  <r>
    <s v="BASE"/>
    <s v="BaseLine"/>
    <m/>
    <m/>
    <m/>
    <m/>
    <x v="30"/>
    <x v="2"/>
    <s v="Brazil"/>
    <x v="98"/>
    <n v="0"/>
  </r>
  <r>
    <s v="BASE"/>
    <s v="BaseLine"/>
    <m/>
    <m/>
    <m/>
    <m/>
    <x v="30"/>
    <x v="3"/>
    <s v="Brazil"/>
    <x v="98"/>
    <n v="0"/>
  </r>
  <r>
    <s v="INCREMENTAL"/>
    <s v="Media"/>
    <m/>
    <m/>
    <m/>
    <m/>
    <x v="31"/>
    <x v="0"/>
    <s v="Brazil"/>
    <x v="98"/>
    <n v="0"/>
  </r>
  <r>
    <s v="INCREMENTAL"/>
    <s v="Media"/>
    <m/>
    <m/>
    <m/>
    <m/>
    <x v="31"/>
    <x v="1"/>
    <s v="Brazil"/>
    <x v="98"/>
    <n v="15.551976875092199"/>
  </r>
  <r>
    <s v="INCREMENTAL"/>
    <s v="Media"/>
    <m/>
    <m/>
    <m/>
    <m/>
    <x v="31"/>
    <x v="2"/>
    <s v="Brazil"/>
    <x v="98"/>
    <n v="0"/>
  </r>
  <r>
    <s v="INCREMENTAL"/>
    <s v="Media"/>
    <m/>
    <m/>
    <m/>
    <m/>
    <x v="31"/>
    <x v="3"/>
    <s v="Brazil"/>
    <x v="98"/>
    <n v="0"/>
  </r>
  <r>
    <m/>
    <m/>
    <m/>
    <m/>
    <m/>
    <m/>
    <x v="32"/>
    <x v="0"/>
    <s v="Brazil"/>
    <x v="98"/>
    <n v="1288.8368238743701"/>
  </r>
  <r>
    <m/>
    <m/>
    <m/>
    <m/>
    <m/>
    <m/>
    <x v="32"/>
    <x v="1"/>
    <s v="Brazil"/>
    <x v="98"/>
    <n v="943.82215052234096"/>
  </r>
  <r>
    <m/>
    <m/>
    <m/>
    <m/>
    <m/>
    <m/>
    <x v="32"/>
    <x v="2"/>
    <s v="Brazil"/>
    <x v="98"/>
    <n v="1761.1350863528301"/>
  </r>
  <r>
    <m/>
    <m/>
    <m/>
    <m/>
    <m/>
    <m/>
    <x v="32"/>
    <x v="3"/>
    <s v="Brazil"/>
    <x v="98"/>
    <n v="932.29799996955103"/>
  </r>
  <r>
    <s v="BASE"/>
    <s v="BaseLine"/>
    <m/>
    <m/>
    <m/>
    <m/>
    <x v="33"/>
    <x v="0"/>
    <s v="Brazil"/>
    <x v="98"/>
    <n v="-20.931730233398302"/>
  </r>
  <r>
    <s v="BASE"/>
    <s v="BaseLine"/>
    <m/>
    <m/>
    <m/>
    <m/>
    <x v="33"/>
    <x v="1"/>
    <s v="Brazil"/>
    <x v="98"/>
    <n v="-56.978855778635698"/>
  </r>
  <r>
    <s v="BASE"/>
    <s v="BaseLine"/>
    <m/>
    <m/>
    <m/>
    <m/>
    <x v="33"/>
    <x v="2"/>
    <s v="Brazil"/>
    <x v="98"/>
    <n v="-28.446222063874"/>
  </r>
  <r>
    <s v="BASE"/>
    <s v="BaseLine"/>
    <m/>
    <m/>
    <m/>
    <m/>
    <x v="33"/>
    <x v="3"/>
    <s v="Brazil"/>
    <x v="98"/>
    <n v="-17.767169135408199"/>
  </r>
  <r>
    <s v="BASE"/>
    <s v="BaseLine"/>
    <m/>
    <m/>
    <m/>
    <m/>
    <x v="34"/>
    <x v="0"/>
    <s v="Brazil"/>
    <x v="98"/>
    <n v="0"/>
  </r>
  <r>
    <s v="BASE"/>
    <s v="BaseLine"/>
    <m/>
    <m/>
    <m/>
    <m/>
    <x v="34"/>
    <x v="1"/>
    <s v="Brazil"/>
    <x v="98"/>
    <n v="0"/>
  </r>
  <r>
    <s v="BASE"/>
    <s v="BaseLine"/>
    <m/>
    <m/>
    <m/>
    <m/>
    <x v="34"/>
    <x v="2"/>
    <s v="Brazil"/>
    <x v="98"/>
    <n v="0"/>
  </r>
  <r>
    <s v="BASE"/>
    <s v="BaseLine"/>
    <m/>
    <m/>
    <m/>
    <m/>
    <x v="34"/>
    <x v="3"/>
    <s v="Brazil"/>
    <x v="98"/>
    <n v="0"/>
  </r>
  <r>
    <s v="BASE"/>
    <s v="BaseLine"/>
    <s v="NY"/>
    <m/>
    <m/>
    <m/>
    <x v="35"/>
    <x v="0"/>
    <s v="Brazil"/>
    <x v="98"/>
    <n v="0"/>
  </r>
  <r>
    <s v="BASE"/>
    <s v="BaseLine"/>
    <s v="NY"/>
    <m/>
    <m/>
    <m/>
    <x v="35"/>
    <x v="1"/>
    <s v="Brazil"/>
    <x v="98"/>
    <n v="0"/>
  </r>
  <r>
    <s v="BASE"/>
    <s v="BaseLine"/>
    <s v="NY"/>
    <m/>
    <m/>
    <m/>
    <x v="35"/>
    <x v="2"/>
    <s v="Brazil"/>
    <x v="98"/>
    <n v="0"/>
  </r>
  <r>
    <s v="BASE"/>
    <s v="BaseLine"/>
    <s v="NY"/>
    <m/>
    <m/>
    <m/>
    <x v="35"/>
    <x v="3"/>
    <s v="Brazil"/>
    <x v="98"/>
    <n v="0"/>
  </r>
  <r>
    <s v="BASE"/>
    <s v="BaseLine"/>
    <s v="PL_Dummy"/>
    <m/>
    <m/>
    <m/>
    <x v="36"/>
    <x v="0"/>
    <s v="Brazil"/>
    <x v="98"/>
    <n v="0"/>
  </r>
  <r>
    <s v="BASE"/>
    <s v="BaseLine"/>
    <s v="PL_Dummy"/>
    <m/>
    <m/>
    <m/>
    <x v="36"/>
    <x v="1"/>
    <s v="Brazil"/>
    <x v="98"/>
    <n v="0"/>
  </r>
  <r>
    <s v="BASE"/>
    <s v="BaseLine"/>
    <s v="PL_Dummy"/>
    <m/>
    <m/>
    <m/>
    <x v="36"/>
    <x v="2"/>
    <s v="Brazil"/>
    <x v="98"/>
    <n v="0"/>
  </r>
  <r>
    <s v="BASE"/>
    <s v="BaseLine"/>
    <s v="PL_Dummy"/>
    <m/>
    <m/>
    <m/>
    <x v="36"/>
    <x v="3"/>
    <s v="Brazil"/>
    <x v="98"/>
    <n v="0"/>
  </r>
  <r>
    <s v="BASE"/>
    <s v="BaseLine"/>
    <s v="PL_Dummy"/>
    <m/>
    <m/>
    <m/>
    <x v="37"/>
    <x v="0"/>
    <s v="Brazil"/>
    <x v="98"/>
    <n v="0"/>
  </r>
  <r>
    <s v="BASE"/>
    <s v="BaseLine"/>
    <s v="PL_Dummy"/>
    <m/>
    <m/>
    <m/>
    <x v="37"/>
    <x v="1"/>
    <s v="Brazil"/>
    <x v="98"/>
    <n v="0"/>
  </r>
  <r>
    <s v="BASE"/>
    <s v="BaseLine"/>
    <s v="PL_Dummy"/>
    <m/>
    <m/>
    <m/>
    <x v="37"/>
    <x v="2"/>
    <s v="Brazil"/>
    <x v="98"/>
    <n v="0"/>
  </r>
  <r>
    <s v="BASE"/>
    <s v="BaseLine"/>
    <s v="PL_Dummy"/>
    <m/>
    <m/>
    <m/>
    <x v="37"/>
    <x v="3"/>
    <s v="Brazil"/>
    <x v="98"/>
    <n v="0"/>
  </r>
  <r>
    <s v="BASE"/>
    <s v="BaseLine"/>
    <m/>
    <m/>
    <m/>
    <m/>
    <x v="38"/>
    <x v="0"/>
    <s v="Brazil"/>
    <x v="98"/>
    <n v="0"/>
  </r>
  <r>
    <s v="BASE"/>
    <s v="BaseLine"/>
    <m/>
    <m/>
    <m/>
    <m/>
    <x v="38"/>
    <x v="1"/>
    <s v="Brazil"/>
    <x v="98"/>
    <n v="0"/>
  </r>
  <r>
    <s v="BASE"/>
    <s v="BaseLine"/>
    <m/>
    <m/>
    <m/>
    <m/>
    <x v="38"/>
    <x v="2"/>
    <s v="Brazil"/>
    <x v="98"/>
    <n v="0"/>
  </r>
  <r>
    <s v="BASE"/>
    <s v="BaseLine"/>
    <m/>
    <m/>
    <m/>
    <m/>
    <x v="38"/>
    <x v="3"/>
    <s v="Brazil"/>
    <x v="98"/>
    <n v="0"/>
  </r>
  <r>
    <s v="BASE"/>
    <s v="BaseLine"/>
    <m/>
    <m/>
    <m/>
    <m/>
    <x v="39"/>
    <x v="0"/>
    <s v="Brazil"/>
    <x v="98"/>
    <n v="0"/>
  </r>
  <r>
    <s v="BASE"/>
    <s v="BaseLine"/>
    <m/>
    <m/>
    <m/>
    <m/>
    <x v="39"/>
    <x v="1"/>
    <s v="Brazil"/>
    <x v="98"/>
    <n v="0"/>
  </r>
  <r>
    <s v="BASE"/>
    <s v="BaseLine"/>
    <m/>
    <m/>
    <m/>
    <m/>
    <x v="39"/>
    <x v="2"/>
    <s v="Brazil"/>
    <x v="98"/>
    <n v="0"/>
  </r>
  <r>
    <s v="BASE"/>
    <s v="BaseLine"/>
    <m/>
    <m/>
    <m/>
    <m/>
    <x v="39"/>
    <x v="3"/>
    <s v="Brazil"/>
    <x v="98"/>
    <n v="0"/>
  </r>
  <r>
    <s v="BASE"/>
    <s v="BaseLine"/>
    <s v="PL_Dummy"/>
    <m/>
    <m/>
    <m/>
    <x v="40"/>
    <x v="0"/>
    <s v="Brazil"/>
    <x v="98"/>
    <n v="0"/>
  </r>
  <r>
    <s v="BASE"/>
    <s v="BaseLine"/>
    <s v="PL_Dummy"/>
    <m/>
    <m/>
    <m/>
    <x v="40"/>
    <x v="1"/>
    <s v="Brazil"/>
    <x v="98"/>
    <n v="0"/>
  </r>
  <r>
    <s v="BASE"/>
    <s v="BaseLine"/>
    <s v="PL_Dummy"/>
    <m/>
    <m/>
    <m/>
    <x v="40"/>
    <x v="2"/>
    <s v="Brazil"/>
    <x v="98"/>
    <n v="0"/>
  </r>
  <r>
    <s v="BASE"/>
    <s v="BaseLine"/>
    <s v="PL_Dummy"/>
    <m/>
    <m/>
    <m/>
    <x v="40"/>
    <x v="3"/>
    <s v="Brazil"/>
    <x v="98"/>
    <n v="0"/>
  </r>
  <r>
    <s v="BASE"/>
    <s v="BaseLine"/>
    <m/>
    <m/>
    <m/>
    <m/>
    <x v="41"/>
    <x v="0"/>
    <s v="Brazil"/>
    <x v="98"/>
    <n v="0"/>
  </r>
  <r>
    <s v="BASE"/>
    <s v="BaseLine"/>
    <m/>
    <m/>
    <m/>
    <m/>
    <x v="41"/>
    <x v="1"/>
    <s v="Brazil"/>
    <x v="98"/>
    <n v="0"/>
  </r>
  <r>
    <s v="BASE"/>
    <s v="BaseLine"/>
    <m/>
    <m/>
    <m/>
    <m/>
    <x v="41"/>
    <x v="2"/>
    <s v="Brazil"/>
    <x v="98"/>
    <n v="4919.3255264089303"/>
  </r>
  <r>
    <s v="BASE"/>
    <s v="BaseLine"/>
    <m/>
    <m/>
    <m/>
    <m/>
    <x v="41"/>
    <x v="3"/>
    <s v="Brazil"/>
    <x v="98"/>
    <n v="0"/>
  </r>
  <r>
    <s v="BASE"/>
    <s v="BaseLine"/>
    <m/>
    <m/>
    <m/>
    <m/>
    <x v="42"/>
    <x v="0"/>
    <s v="Brazil"/>
    <x v="98"/>
    <n v="0"/>
  </r>
  <r>
    <s v="BASE"/>
    <s v="BaseLine"/>
    <m/>
    <m/>
    <m/>
    <m/>
    <x v="42"/>
    <x v="1"/>
    <s v="Brazil"/>
    <x v="98"/>
    <n v="0"/>
  </r>
  <r>
    <s v="BASE"/>
    <s v="BaseLine"/>
    <m/>
    <m/>
    <m/>
    <m/>
    <x v="42"/>
    <x v="2"/>
    <s v="Brazil"/>
    <x v="98"/>
    <n v="0"/>
  </r>
  <r>
    <s v="BASE"/>
    <s v="BaseLine"/>
    <m/>
    <m/>
    <m/>
    <m/>
    <x v="42"/>
    <x v="3"/>
    <s v="Brazil"/>
    <x v="98"/>
    <n v="0"/>
  </r>
  <r>
    <s v="BASE"/>
    <s v="BaseLine"/>
    <m/>
    <m/>
    <m/>
    <m/>
    <x v="43"/>
    <x v="0"/>
    <s v="Brazil"/>
    <x v="98"/>
    <n v="0"/>
  </r>
  <r>
    <s v="BASE"/>
    <s v="BaseLine"/>
    <m/>
    <m/>
    <m/>
    <m/>
    <x v="43"/>
    <x v="1"/>
    <s v="Brazil"/>
    <x v="98"/>
    <n v="0"/>
  </r>
  <r>
    <s v="BASE"/>
    <s v="BaseLine"/>
    <m/>
    <m/>
    <m/>
    <m/>
    <x v="43"/>
    <x v="2"/>
    <s v="Brazil"/>
    <x v="98"/>
    <n v="4605.5627304713598"/>
  </r>
  <r>
    <s v="BASE"/>
    <s v="BaseLine"/>
    <m/>
    <m/>
    <m/>
    <m/>
    <x v="43"/>
    <x v="3"/>
    <s v="Brazil"/>
    <x v="98"/>
    <n v="0"/>
  </r>
  <r>
    <s v="INCREMENTAL"/>
    <s v="Media"/>
    <m/>
    <m/>
    <m/>
    <m/>
    <x v="44"/>
    <x v="0"/>
    <s v="Brazil"/>
    <x v="98"/>
    <n v="0"/>
  </r>
  <r>
    <s v="INCREMENTAL"/>
    <s v="Media"/>
    <m/>
    <m/>
    <m/>
    <m/>
    <x v="44"/>
    <x v="1"/>
    <s v="Brazil"/>
    <x v="98"/>
    <n v="0"/>
  </r>
  <r>
    <s v="INCREMENTAL"/>
    <s v="Media"/>
    <m/>
    <m/>
    <m/>
    <m/>
    <x v="44"/>
    <x v="2"/>
    <s v="Brazil"/>
    <x v="98"/>
    <n v="251.53159924091699"/>
  </r>
  <r>
    <s v="INCREMENTAL"/>
    <s v="Media"/>
    <m/>
    <m/>
    <m/>
    <m/>
    <x v="44"/>
    <x v="3"/>
    <s v="Brazil"/>
    <x v="98"/>
    <n v="0"/>
  </r>
  <r>
    <s v="INCREMENTAL"/>
    <s v="Media"/>
    <m/>
    <m/>
    <m/>
    <m/>
    <x v="45"/>
    <x v="0"/>
    <s v="Brazil"/>
    <x v="98"/>
    <n v="0"/>
  </r>
  <r>
    <s v="INCREMENTAL"/>
    <s v="Media"/>
    <m/>
    <m/>
    <m/>
    <m/>
    <x v="45"/>
    <x v="1"/>
    <s v="Brazil"/>
    <x v="98"/>
    <n v="0"/>
  </r>
  <r>
    <s v="INCREMENTAL"/>
    <s v="Media"/>
    <m/>
    <m/>
    <m/>
    <m/>
    <x v="45"/>
    <x v="2"/>
    <s v="Brazil"/>
    <x v="98"/>
    <n v="55.449009263972897"/>
  </r>
  <r>
    <s v="INCREMENTAL"/>
    <s v="Media"/>
    <m/>
    <m/>
    <m/>
    <m/>
    <x v="45"/>
    <x v="3"/>
    <s v="Brazil"/>
    <x v="98"/>
    <n v="0"/>
  </r>
  <r>
    <s v="BASE"/>
    <s v="BaseLine"/>
    <m/>
    <m/>
    <m/>
    <m/>
    <x v="46"/>
    <x v="0"/>
    <s v="Brazil"/>
    <x v="98"/>
    <n v="0"/>
  </r>
  <r>
    <s v="BASE"/>
    <s v="BaseLine"/>
    <m/>
    <m/>
    <m/>
    <m/>
    <x v="46"/>
    <x v="1"/>
    <s v="Brazil"/>
    <x v="98"/>
    <n v="0"/>
  </r>
  <r>
    <s v="BASE"/>
    <s v="BaseLine"/>
    <m/>
    <m/>
    <m/>
    <m/>
    <x v="46"/>
    <x v="2"/>
    <s v="Brazil"/>
    <x v="98"/>
    <n v="0"/>
  </r>
  <r>
    <s v="BASE"/>
    <s v="BaseLine"/>
    <m/>
    <m/>
    <m/>
    <m/>
    <x v="46"/>
    <x v="3"/>
    <s v="Brazil"/>
    <x v="98"/>
    <n v="0"/>
  </r>
  <r>
    <s v="INCREMENTAL"/>
    <s v="Media"/>
    <m/>
    <m/>
    <m/>
    <m/>
    <x v="47"/>
    <x v="0"/>
    <s v="Brazil"/>
    <x v="98"/>
    <n v="0"/>
  </r>
  <r>
    <s v="INCREMENTAL"/>
    <s v="Media"/>
    <m/>
    <m/>
    <m/>
    <m/>
    <x v="47"/>
    <x v="1"/>
    <s v="Brazil"/>
    <x v="98"/>
    <n v="0"/>
  </r>
  <r>
    <s v="INCREMENTAL"/>
    <s v="Media"/>
    <m/>
    <m/>
    <m/>
    <m/>
    <x v="47"/>
    <x v="2"/>
    <s v="Brazil"/>
    <x v="98"/>
    <n v="0"/>
  </r>
  <r>
    <s v="INCREMENTAL"/>
    <s v="Media"/>
    <m/>
    <m/>
    <m/>
    <m/>
    <x v="47"/>
    <x v="3"/>
    <s v="Brazil"/>
    <x v="98"/>
    <n v="9.5844913355519807"/>
  </r>
  <r>
    <s v="INCREMENTAL"/>
    <s v="Media"/>
    <m/>
    <m/>
    <m/>
    <m/>
    <x v="48"/>
    <x v="0"/>
    <s v="Brazil"/>
    <x v="98"/>
    <n v="0"/>
  </r>
  <r>
    <s v="INCREMENTAL"/>
    <s v="Media"/>
    <m/>
    <m/>
    <m/>
    <m/>
    <x v="48"/>
    <x v="1"/>
    <s v="Brazil"/>
    <x v="98"/>
    <n v="0"/>
  </r>
  <r>
    <s v="INCREMENTAL"/>
    <s v="Media"/>
    <m/>
    <m/>
    <m/>
    <m/>
    <x v="48"/>
    <x v="2"/>
    <s v="Brazil"/>
    <x v="98"/>
    <n v="0"/>
  </r>
  <r>
    <s v="INCREMENTAL"/>
    <s v="Media"/>
    <m/>
    <m/>
    <m/>
    <m/>
    <x v="48"/>
    <x v="3"/>
    <s v="Brazil"/>
    <x v="98"/>
    <n v="0.33769432341053601"/>
  </r>
  <r>
    <s v="INCREMENTAL"/>
    <s v="Media"/>
    <m/>
    <m/>
    <m/>
    <m/>
    <x v="49"/>
    <x v="0"/>
    <s v="Brazil"/>
    <x v="98"/>
    <n v="0"/>
  </r>
  <r>
    <s v="INCREMENTAL"/>
    <s v="Media"/>
    <m/>
    <m/>
    <m/>
    <m/>
    <x v="49"/>
    <x v="1"/>
    <s v="Brazil"/>
    <x v="98"/>
    <n v="0"/>
  </r>
  <r>
    <s v="INCREMENTAL"/>
    <s v="Media"/>
    <m/>
    <m/>
    <m/>
    <m/>
    <x v="49"/>
    <x v="2"/>
    <s v="Brazil"/>
    <x v="98"/>
    <n v="0"/>
  </r>
  <r>
    <s v="INCREMENTAL"/>
    <s v="Media"/>
    <m/>
    <m/>
    <m/>
    <m/>
    <x v="49"/>
    <x v="3"/>
    <s v="Brazil"/>
    <x v="98"/>
    <n v="34.656661292907003"/>
  </r>
  <r>
    <s v="BASE"/>
    <s v="BaseLine"/>
    <m/>
    <m/>
    <m/>
    <m/>
    <x v="50"/>
    <x v="0"/>
    <s v="Brazil"/>
    <x v="98"/>
    <n v="0"/>
  </r>
  <r>
    <s v="BASE"/>
    <s v="BaseLine"/>
    <m/>
    <m/>
    <m/>
    <m/>
    <x v="50"/>
    <x v="1"/>
    <s v="Brazil"/>
    <x v="98"/>
    <n v="0"/>
  </r>
  <r>
    <s v="BASE"/>
    <s v="BaseLine"/>
    <m/>
    <m/>
    <m/>
    <m/>
    <x v="50"/>
    <x v="2"/>
    <s v="Brazil"/>
    <x v="98"/>
    <n v="0"/>
  </r>
  <r>
    <s v="BASE"/>
    <s v="BaseLine"/>
    <m/>
    <m/>
    <m/>
    <m/>
    <x v="50"/>
    <x v="3"/>
    <s v="Brazil"/>
    <x v="98"/>
    <n v="500.75691798718401"/>
  </r>
  <r>
    <s v="BASE"/>
    <s v="BaseLine"/>
    <m/>
    <m/>
    <m/>
    <m/>
    <x v="51"/>
    <x v="0"/>
    <s v="Brazil"/>
    <x v="98"/>
    <n v="0"/>
  </r>
  <r>
    <s v="BASE"/>
    <s v="BaseLine"/>
    <m/>
    <m/>
    <m/>
    <m/>
    <x v="51"/>
    <x v="1"/>
    <s v="Brazil"/>
    <x v="98"/>
    <n v="0"/>
  </r>
  <r>
    <s v="BASE"/>
    <s v="BaseLine"/>
    <m/>
    <m/>
    <m/>
    <m/>
    <x v="51"/>
    <x v="2"/>
    <s v="Brazil"/>
    <x v="98"/>
    <n v="0"/>
  </r>
  <r>
    <s v="BASE"/>
    <s v="BaseLine"/>
    <m/>
    <m/>
    <m/>
    <m/>
    <x v="51"/>
    <x v="3"/>
    <s v="Brazil"/>
    <x v="98"/>
    <n v="9420.1426921183902"/>
  </r>
  <r>
    <s v="INCREMENTAL"/>
    <s v="Media"/>
    <m/>
    <m/>
    <m/>
    <m/>
    <x v="52"/>
    <x v="0"/>
    <s v="Brazil"/>
    <x v="98"/>
    <n v="0"/>
  </r>
  <r>
    <s v="INCREMENTAL"/>
    <s v="Media"/>
    <m/>
    <m/>
    <m/>
    <m/>
    <x v="52"/>
    <x v="1"/>
    <s v="Brazil"/>
    <x v="98"/>
    <n v="0"/>
  </r>
  <r>
    <s v="INCREMENTAL"/>
    <s v="Media"/>
    <m/>
    <m/>
    <m/>
    <m/>
    <x v="52"/>
    <x v="2"/>
    <s v="Brazil"/>
    <x v="98"/>
    <n v="0"/>
  </r>
  <r>
    <s v="INCREMENTAL"/>
    <s v="Media"/>
    <m/>
    <m/>
    <m/>
    <m/>
    <x v="52"/>
    <x v="3"/>
    <s v="Brazil"/>
    <x v="98"/>
    <n v="13.365707622611399"/>
  </r>
  <r>
    <s v="BASE"/>
    <s v="BaseLine"/>
    <m/>
    <m/>
    <m/>
    <m/>
    <x v="53"/>
    <x v="0"/>
    <s v="Brazil"/>
    <x v="98"/>
    <n v="-414.222843061145"/>
  </r>
  <r>
    <s v="BASE"/>
    <s v="BaseLine"/>
    <m/>
    <m/>
    <m/>
    <m/>
    <x v="53"/>
    <x v="1"/>
    <s v="Brazil"/>
    <x v="98"/>
    <n v="-303.337619853386"/>
  </r>
  <r>
    <s v="BASE"/>
    <s v="BaseLine"/>
    <m/>
    <m/>
    <m/>
    <m/>
    <x v="53"/>
    <x v="2"/>
    <s v="Brazil"/>
    <x v="98"/>
    <n v="-566.01609216196096"/>
  </r>
  <r>
    <s v="BASE"/>
    <s v="BaseLine"/>
    <m/>
    <m/>
    <m/>
    <m/>
    <x v="53"/>
    <x v="3"/>
    <s v="Brazil"/>
    <x v="98"/>
    <n v="-299.63384113026399"/>
  </r>
  <r>
    <s v="BASE"/>
    <s v="BaseLine"/>
    <m/>
    <m/>
    <m/>
    <m/>
    <x v="54"/>
    <x v="0"/>
    <s v="Brazil"/>
    <x v="98"/>
    <n v="-454.55514201630001"/>
  </r>
  <r>
    <s v="BASE"/>
    <s v="BaseLine"/>
    <m/>
    <m/>
    <m/>
    <m/>
    <x v="54"/>
    <x v="1"/>
    <s v="Brazil"/>
    <x v="98"/>
    <n v="-2268.8635927892001"/>
  </r>
  <r>
    <s v="BASE"/>
    <s v="BaseLine"/>
    <m/>
    <m/>
    <m/>
    <m/>
    <x v="54"/>
    <x v="2"/>
    <s v="Brazil"/>
    <x v="98"/>
    <n v="-2462.4630958152002"/>
  </r>
  <r>
    <s v="BASE"/>
    <s v="BaseLine"/>
    <m/>
    <m/>
    <m/>
    <m/>
    <x v="54"/>
    <x v="3"/>
    <s v="Brazil"/>
    <x v="98"/>
    <n v="-438.95970690261601"/>
  </r>
  <r>
    <s v="INCREMENTAL"/>
    <s v="Media"/>
    <m/>
    <m/>
    <m/>
    <m/>
    <x v="0"/>
    <x v="0"/>
    <s v="Brazil"/>
    <x v="99"/>
    <n v="10.4932454514328"/>
  </r>
  <r>
    <s v="INCREMENTAL"/>
    <s v="Media"/>
    <m/>
    <m/>
    <m/>
    <m/>
    <x v="0"/>
    <x v="1"/>
    <s v="Brazil"/>
    <x v="99"/>
    <n v="0"/>
  </r>
  <r>
    <s v="INCREMENTAL"/>
    <s v="Media"/>
    <m/>
    <m/>
    <m/>
    <m/>
    <x v="0"/>
    <x v="2"/>
    <s v="Brazil"/>
    <x v="99"/>
    <n v="0"/>
  </r>
  <r>
    <s v="INCREMENTAL"/>
    <s v="Media"/>
    <m/>
    <m/>
    <m/>
    <m/>
    <x v="0"/>
    <x v="3"/>
    <s v="Brazil"/>
    <x v="99"/>
    <n v="0"/>
  </r>
  <r>
    <s v="INCREMENTAL"/>
    <s v="Media"/>
    <m/>
    <m/>
    <m/>
    <m/>
    <x v="1"/>
    <x v="0"/>
    <s v="Brazil"/>
    <x v="99"/>
    <n v="0.60894999797885496"/>
  </r>
  <r>
    <s v="INCREMENTAL"/>
    <s v="Media"/>
    <m/>
    <m/>
    <m/>
    <m/>
    <x v="1"/>
    <x v="1"/>
    <s v="Brazil"/>
    <x v="99"/>
    <n v="0"/>
  </r>
  <r>
    <s v="INCREMENTAL"/>
    <s v="Media"/>
    <m/>
    <m/>
    <m/>
    <m/>
    <x v="1"/>
    <x v="2"/>
    <s v="Brazil"/>
    <x v="99"/>
    <n v="0"/>
  </r>
  <r>
    <s v="INCREMENTAL"/>
    <s v="Media"/>
    <m/>
    <m/>
    <m/>
    <m/>
    <x v="1"/>
    <x v="3"/>
    <s v="Brazil"/>
    <x v="99"/>
    <n v="0"/>
  </r>
  <r>
    <s v="INCREMENTAL"/>
    <s v="Media"/>
    <m/>
    <m/>
    <m/>
    <m/>
    <x v="2"/>
    <x v="0"/>
    <s v="Brazil"/>
    <x v="99"/>
    <n v="58.892661757145603"/>
  </r>
  <r>
    <s v="INCREMENTAL"/>
    <s v="Media"/>
    <m/>
    <m/>
    <m/>
    <m/>
    <x v="2"/>
    <x v="1"/>
    <s v="Brazil"/>
    <x v="99"/>
    <n v="0"/>
  </r>
  <r>
    <s v="INCREMENTAL"/>
    <s v="Media"/>
    <m/>
    <m/>
    <m/>
    <m/>
    <x v="2"/>
    <x v="2"/>
    <s v="Brazil"/>
    <x v="99"/>
    <n v="0"/>
  </r>
  <r>
    <s v="INCREMENTAL"/>
    <s v="Media"/>
    <m/>
    <m/>
    <m/>
    <m/>
    <x v="2"/>
    <x v="3"/>
    <s v="Brazil"/>
    <x v="99"/>
    <n v="0"/>
  </r>
  <r>
    <s v="BASE"/>
    <s v="BaseLine"/>
    <m/>
    <m/>
    <m/>
    <m/>
    <x v="3"/>
    <x v="0"/>
    <s v="Brazil"/>
    <x v="99"/>
    <n v="0"/>
  </r>
  <r>
    <s v="BASE"/>
    <s v="BaseLine"/>
    <m/>
    <m/>
    <m/>
    <m/>
    <x v="3"/>
    <x v="1"/>
    <s v="Brazil"/>
    <x v="99"/>
    <n v="0"/>
  </r>
  <r>
    <s v="BASE"/>
    <s v="BaseLine"/>
    <m/>
    <m/>
    <m/>
    <m/>
    <x v="3"/>
    <x v="2"/>
    <s v="Brazil"/>
    <x v="99"/>
    <n v="0"/>
  </r>
  <r>
    <s v="BASE"/>
    <s v="BaseLine"/>
    <m/>
    <m/>
    <m/>
    <m/>
    <x v="3"/>
    <x v="3"/>
    <s v="Brazil"/>
    <x v="99"/>
    <n v="0"/>
  </r>
  <r>
    <s v="BASE"/>
    <s v="BaseLine"/>
    <m/>
    <m/>
    <m/>
    <m/>
    <x v="4"/>
    <x v="0"/>
    <s v="Brazil"/>
    <x v="99"/>
    <n v="0"/>
  </r>
  <r>
    <s v="BASE"/>
    <s v="BaseLine"/>
    <m/>
    <m/>
    <m/>
    <m/>
    <x v="4"/>
    <x v="1"/>
    <s v="Brazil"/>
    <x v="99"/>
    <n v="0"/>
  </r>
  <r>
    <s v="BASE"/>
    <s v="BaseLine"/>
    <m/>
    <m/>
    <m/>
    <m/>
    <x v="4"/>
    <x v="2"/>
    <s v="Brazil"/>
    <x v="99"/>
    <n v="0"/>
  </r>
  <r>
    <s v="BASE"/>
    <s v="BaseLine"/>
    <m/>
    <m/>
    <m/>
    <m/>
    <x v="4"/>
    <x v="3"/>
    <s v="Brazil"/>
    <x v="99"/>
    <n v="0"/>
  </r>
  <r>
    <s v="BASE"/>
    <s v="BaseLine"/>
    <m/>
    <m/>
    <m/>
    <m/>
    <x v="5"/>
    <x v="0"/>
    <s v="Brazil"/>
    <x v="99"/>
    <n v="0"/>
  </r>
  <r>
    <s v="BASE"/>
    <s v="BaseLine"/>
    <m/>
    <m/>
    <m/>
    <m/>
    <x v="5"/>
    <x v="1"/>
    <s v="Brazil"/>
    <x v="99"/>
    <n v="0"/>
  </r>
  <r>
    <s v="BASE"/>
    <s v="BaseLine"/>
    <m/>
    <m/>
    <m/>
    <m/>
    <x v="5"/>
    <x v="2"/>
    <s v="Brazil"/>
    <x v="99"/>
    <n v="0"/>
  </r>
  <r>
    <s v="BASE"/>
    <s v="BaseLine"/>
    <m/>
    <m/>
    <m/>
    <m/>
    <x v="5"/>
    <x v="3"/>
    <s v="Brazil"/>
    <x v="99"/>
    <n v="0"/>
  </r>
  <r>
    <s v="BASE"/>
    <s v="BaseLine"/>
    <m/>
    <m/>
    <m/>
    <m/>
    <x v="6"/>
    <x v="0"/>
    <s v="Brazil"/>
    <x v="99"/>
    <n v="0"/>
  </r>
  <r>
    <s v="BASE"/>
    <s v="BaseLine"/>
    <m/>
    <m/>
    <m/>
    <m/>
    <x v="6"/>
    <x v="1"/>
    <s v="Brazil"/>
    <x v="99"/>
    <n v="0"/>
  </r>
  <r>
    <s v="BASE"/>
    <s v="BaseLine"/>
    <m/>
    <m/>
    <m/>
    <m/>
    <x v="6"/>
    <x v="2"/>
    <s v="Brazil"/>
    <x v="99"/>
    <n v="0"/>
  </r>
  <r>
    <s v="BASE"/>
    <s v="BaseLine"/>
    <m/>
    <m/>
    <m/>
    <m/>
    <x v="6"/>
    <x v="3"/>
    <s v="Brazil"/>
    <x v="99"/>
    <n v="0"/>
  </r>
  <r>
    <s v="BASE"/>
    <s v="BaseLine"/>
    <m/>
    <m/>
    <m/>
    <m/>
    <x v="7"/>
    <x v="0"/>
    <s v="Brazil"/>
    <x v="99"/>
    <n v="0"/>
  </r>
  <r>
    <s v="BASE"/>
    <s v="BaseLine"/>
    <m/>
    <m/>
    <m/>
    <m/>
    <x v="7"/>
    <x v="1"/>
    <s v="Brazil"/>
    <x v="99"/>
    <n v="0"/>
  </r>
  <r>
    <s v="BASE"/>
    <s v="BaseLine"/>
    <m/>
    <m/>
    <m/>
    <m/>
    <x v="7"/>
    <x v="2"/>
    <s v="Brazil"/>
    <x v="99"/>
    <n v="0"/>
  </r>
  <r>
    <s v="BASE"/>
    <s v="BaseLine"/>
    <m/>
    <m/>
    <m/>
    <m/>
    <x v="7"/>
    <x v="3"/>
    <s v="Brazil"/>
    <x v="99"/>
    <n v="0"/>
  </r>
  <r>
    <s v="BASE"/>
    <s v="BaseLine"/>
    <m/>
    <m/>
    <m/>
    <m/>
    <x v="8"/>
    <x v="0"/>
    <s v="Brazil"/>
    <x v="99"/>
    <n v="1606.02762175096"/>
  </r>
  <r>
    <s v="BASE"/>
    <s v="BaseLine"/>
    <m/>
    <m/>
    <m/>
    <m/>
    <x v="8"/>
    <x v="1"/>
    <s v="Brazil"/>
    <x v="99"/>
    <n v="0"/>
  </r>
  <r>
    <s v="BASE"/>
    <s v="BaseLine"/>
    <m/>
    <m/>
    <m/>
    <m/>
    <x v="8"/>
    <x v="2"/>
    <s v="Brazil"/>
    <x v="99"/>
    <n v="0"/>
  </r>
  <r>
    <s v="BASE"/>
    <s v="BaseLine"/>
    <m/>
    <m/>
    <m/>
    <m/>
    <x v="8"/>
    <x v="3"/>
    <s v="Brazil"/>
    <x v="99"/>
    <n v="0"/>
  </r>
  <r>
    <s v="INCREMENTAL"/>
    <s v="Media"/>
    <m/>
    <m/>
    <m/>
    <m/>
    <x v="9"/>
    <x v="0"/>
    <s v="Brazil"/>
    <x v="99"/>
    <n v="12.5632576380922"/>
  </r>
  <r>
    <s v="INCREMENTAL"/>
    <s v="Media"/>
    <m/>
    <m/>
    <m/>
    <m/>
    <x v="9"/>
    <x v="1"/>
    <s v="Brazil"/>
    <x v="99"/>
    <n v="0"/>
  </r>
  <r>
    <s v="INCREMENTAL"/>
    <s v="Media"/>
    <m/>
    <m/>
    <m/>
    <m/>
    <x v="9"/>
    <x v="2"/>
    <s v="Brazil"/>
    <x v="99"/>
    <n v="0"/>
  </r>
  <r>
    <s v="INCREMENTAL"/>
    <s v="Media"/>
    <m/>
    <m/>
    <m/>
    <m/>
    <x v="9"/>
    <x v="3"/>
    <s v="Brazil"/>
    <x v="99"/>
    <n v="0"/>
  </r>
  <r>
    <s v="BASE"/>
    <s v="Price"/>
    <m/>
    <m/>
    <m/>
    <m/>
    <x v="10"/>
    <x v="0"/>
    <s v="Brazil"/>
    <x v="99"/>
    <n v="0"/>
  </r>
  <r>
    <s v="BASE"/>
    <s v="Price"/>
    <m/>
    <m/>
    <m/>
    <m/>
    <x v="10"/>
    <x v="1"/>
    <s v="Brazil"/>
    <x v="99"/>
    <n v="0"/>
  </r>
  <r>
    <s v="BASE"/>
    <s v="Price"/>
    <m/>
    <m/>
    <m/>
    <m/>
    <x v="10"/>
    <x v="2"/>
    <s v="Brazil"/>
    <x v="99"/>
    <n v="0"/>
  </r>
  <r>
    <s v="BASE"/>
    <s v="Price"/>
    <m/>
    <m/>
    <m/>
    <m/>
    <x v="10"/>
    <x v="3"/>
    <s v="Brazil"/>
    <x v="99"/>
    <n v="0"/>
  </r>
  <r>
    <s v="BASE"/>
    <s v="Price"/>
    <m/>
    <m/>
    <m/>
    <m/>
    <x v="11"/>
    <x v="0"/>
    <s v="Brazil"/>
    <x v="99"/>
    <n v="-1143.1907286918499"/>
  </r>
  <r>
    <s v="BASE"/>
    <s v="Price"/>
    <m/>
    <m/>
    <m/>
    <m/>
    <x v="11"/>
    <x v="1"/>
    <s v="Brazil"/>
    <x v="99"/>
    <n v="0"/>
  </r>
  <r>
    <s v="BASE"/>
    <s v="Price"/>
    <m/>
    <m/>
    <m/>
    <m/>
    <x v="11"/>
    <x v="2"/>
    <s v="Brazil"/>
    <x v="99"/>
    <n v="0"/>
  </r>
  <r>
    <s v="BASE"/>
    <s v="Price"/>
    <m/>
    <m/>
    <m/>
    <m/>
    <x v="11"/>
    <x v="3"/>
    <s v="Brazil"/>
    <x v="99"/>
    <n v="-1292.4673588261501"/>
  </r>
  <r>
    <s v="BASE"/>
    <s v="BaseLine"/>
    <m/>
    <m/>
    <m/>
    <m/>
    <x v="12"/>
    <x v="0"/>
    <s v="Brazil"/>
    <x v="99"/>
    <n v="380.65520847641397"/>
  </r>
  <r>
    <s v="BASE"/>
    <s v="BaseLine"/>
    <m/>
    <m/>
    <m/>
    <m/>
    <x v="12"/>
    <x v="1"/>
    <s v="Brazil"/>
    <x v="99"/>
    <n v="686.229155710295"/>
  </r>
  <r>
    <s v="BASE"/>
    <s v="BaseLine"/>
    <m/>
    <m/>
    <m/>
    <m/>
    <x v="12"/>
    <x v="2"/>
    <s v="Brazil"/>
    <x v="99"/>
    <n v="841.28203294263994"/>
  </r>
  <r>
    <s v="BASE"/>
    <s v="BaseLine"/>
    <m/>
    <m/>
    <m/>
    <m/>
    <x v="12"/>
    <x v="3"/>
    <s v="Brazil"/>
    <x v="99"/>
    <n v="22.282274260499801"/>
  </r>
  <r>
    <s v="INCREMENTAL"/>
    <s v="Media"/>
    <m/>
    <m/>
    <m/>
    <m/>
    <x v="13"/>
    <x v="0"/>
    <s v="Brazil"/>
    <x v="99"/>
    <n v="0"/>
  </r>
  <r>
    <s v="INCREMENTAL"/>
    <s v="Media"/>
    <m/>
    <m/>
    <m/>
    <m/>
    <x v="13"/>
    <x v="1"/>
    <s v="Brazil"/>
    <x v="99"/>
    <n v="0"/>
  </r>
  <r>
    <s v="INCREMENTAL"/>
    <s v="Media"/>
    <m/>
    <m/>
    <m/>
    <m/>
    <x v="13"/>
    <x v="2"/>
    <s v="Brazil"/>
    <x v="99"/>
    <n v="0"/>
  </r>
  <r>
    <s v="INCREMENTAL"/>
    <s v="Media"/>
    <m/>
    <m/>
    <m/>
    <m/>
    <x v="13"/>
    <x v="3"/>
    <s v="Brazil"/>
    <x v="99"/>
    <n v="0"/>
  </r>
  <r>
    <s v="INCREMENTAL"/>
    <s v="Media"/>
    <m/>
    <m/>
    <m/>
    <m/>
    <x v="14"/>
    <x v="0"/>
    <s v="Brazil"/>
    <x v="99"/>
    <n v="384.067014787451"/>
  </r>
  <r>
    <s v="INCREMENTAL"/>
    <s v="Media"/>
    <m/>
    <m/>
    <m/>
    <m/>
    <x v="14"/>
    <x v="1"/>
    <s v="Brazil"/>
    <x v="99"/>
    <n v="478.13238535340599"/>
  </r>
  <r>
    <s v="INCREMENTAL"/>
    <s v="Media"/>
    <m/>
    <m/>
    <m/>
    <m/>
    <x v="14"/>
    <x v="2"/>
    <s v="Brazil"/>
    <x v="99"/>
    <n v="395.62432301989298"/>
  </r>
  <r>
    <s v="INCREMENTAL"/>
    <s v="Media"/>
    <m/>
    <m/>
    <m/>
    <m/>
    <x v="14"/>
    <x v="3"/>
    <s v="Brazil"/>
    <x v="99"/>
    <n v="284.23086789334701"/>
  </r>
  <r>
    <s v="INCREMENTAL"/>
    <s v="Media"/>
    <m/>
    <m/>
    <m/>
    <m/>
    <x v="15"/>
    <x v="0"/>
    <s v="Brazil"/>
    <x v="99"/>
    <n v="0"/>
  </r>
  <r>
    <s v="INCREMENTAL"/>
    <s v="Media"/>
    <m/>
    <m/>
    <m/>
    <m/>
    <x v="15"/>
    <x v="1"/>
    <s v="Brazil"/>
    <x v="99"/>
    <n v="0"/>
  </r>
  <r>
    <s v="INCREMENTAL"/>
    <s v="Media"/>
    <m/>
    <m/>
    <m/>
    <m/>
    <x v="15"/>
    <x v="2"/>
    <s v="Brazil"/>
    <x v="99"/>
    <n v="0"/>
  </r>
  <r>
    <s v="INCREMENTAL"/>
    <s v="Media"/>
    <m/>
    <m/>
    <m/>
    <m/>
    <x v="15"/>
    <x v="3"/>
    <s v="Brazil"/>
    <x v="99"/>
    <n v="0"/>
  </r>
  <r>
    <s v="INCREMENTAL"/>
    <s v="Media"/>
    <m/>
    <m/>
    <m/>
    <m/>
    <x v="16"/>
    <x v="0"/>
    <s v="Brazil"/>
    <x v="99"/>
    <n v="12.2476723268594"/>
  </r>
  <r>
    <s v="INCREMENTAL"/>
    <s v="Media"/>
    <m/>
    <m/>
    <m/>
    <m/>
    <x v="16"/>
    <x v="1"/>
    <s v="Brazil"/>
    <x v="99"/>
    <n v="9.60971173435148"/>
  </r>
  <r>
    <s v="INCREMENTAL"/>
    <s v="Media"/>
    <m/>
    <m/>
    <m/>
    <m/>
    <x v="16"/>
    <x v="2"/>
    <s v="Brazil"/>
    <x v="99"/>
    <n v="8.9656378069955291"/>
  </r>
  <r>
    <s v="INCREMENTAL"/>
    <s v="Media"/>
    <m/>
    <m/>
    <m/>
    <m/>
    <x v="16"/>
    <x v="3"/>
    <s v="Brazil"/>
    <x v="99"/>
    <n v="8.3321755948872305"/>
  </r>
  <r>
    <s v="INCREMENTAL"/>
    <s v="Media"/>
    <m/>
    <m/>
    <m/>
    <m/>
    <x v="17"/>
    <x v="0"/>
    <s v="Brazil"/>
    <x v="99"/>
    <n v="0"/>
  </r>
  <r>
    <s v="INCREMENTAL"/>
    <s v="Media"/>
    <m/>
    <m/>
    <m/>
    <m/>
    <x v="17"/>
    <x v="1"/>
    <s v="Brazil"/>
    <x v="99"/>
    <n v="0"/>
  </r>
  <r>
    <s v="INCREMENTAL"/>
    <s v="Media"/>
    <m/>
    <m/>
    <m/>
    <m/>
    <x v="17"/>
    <x v="2"/>
    <s v="Brazil"/>
    <x v="99"/>
    <n v="0"/>
  </r>
  <r>
    <s v="INCREMENTAL"/>
    <s v="Media"/>
    <m/>
    <m/>
    <m/>
    <m/>
    <x v="17"/>
    <x v="3"/>
    <s v="Brazil"/>
    <x v="99"/>
    <n v="0"/>
  </r>
  <r>
    <s v="INCREMENTAL"/>
    <s v="Media"/>
    <m/>
    <m/>
    <m/>
    <m/>
    <x v="18"/>
    <x v="0"/>
    <s v="Brazil"/>
    <x v="99"/>
    <n v="1602.14448420438"/>
  </r>
  <r>
    <s v="INCREMENTAL"/>
    <s v="Media"/>
    <m/>
    <m/>
    <m/>
    <m/>
    <x v="18"/>
    <x v="1"/>
    <s v="Brazil"/>
    <x v="99"/>
    <n v="746.02400773670195"/>
  </r>
  <r>
    <s v="INCREMENTAL"/>
    <s v="Media"/>
    <m/>
    <m/>
    <m/>
    <m/>
    <x v="18"/>
    <x v="2"/>
    <s v="Brazil"/>
    <x v="99"/>
    <n v="570.04036763593695"/>
  </r>
  <r>
    <s v="INCREMENTAL"/>
    <s v="Media"/>
    <m/>
    <m/>
    <m/>
    <m/>
    <x v="18"/>
    <x v="3"/>
    <s v="Brazil"/>
    <x v="99"/>
    <n v="869.72185809692701"/>
  </r>
  <r>
    <s v="INCREMENTAL"/>
    <s v="Media"/>
    <m/>
    <m/>
    <m/>
    <m/>
    <x v="19"/>
    <x v="0"/>
    <s v="Brazil"/>
    <x v="99"/>
    <n v="0"/>
  </r>
  <r>
    <s v="INCREMENTAL"/>
    <s v="Media"/>
    <m/>
    <m/>
    <m/>
    <m/>
    <x v="19"/>
    <x v="1"/>
    <s v="Brazil"/>
    <x v="99"/>
    <n v="0"/>
  </r>
  <r>
    <s v="INCREMENTAL"/>
    <s v="Media"/>
    <m/>
    <m/>
    <m/>
    <m/>
    <x v="19"/>
    <x v="2"/>
    <s v="Brazil"/>
    <x v="99"/>
    <n v="0"/>
  </r>
  <r>
    <s v="INCREMENTAL"/>
    <s v="Media"/>
    <m/>
    <m/>
    <m/>
    <m/>
    <x v="19"/>
    <x v="3"/>
    <s v="Brazil"/>
    <x v="99"/>
    <n v="0"/>
  </r>
  <r>
    <s v="INCREMENTAL"/>
    <s v="Media"/>
    <m/>
    <m/>
    <m/>
    <m/>
    <x v="20"/>
    <x v="0"/>
    <s v="Brazil"/>
    <x v="99"/>
    <n v="47.3548544058171"/>
  </r>
  <r>
    <s v="INCREMENTAL"/>
    <s v="Media"/>
    <m/>
    <m/>
    <m/>
    <m/>
    <x v="20"/>
    <x v="1"/>
    <s v="Brazil"/>
    <x v="99"/>
    <n v="54.018003676369503"/>
  </r>
  <r>
    <s v="INCREMENTAL"/>
    <s v="Media"/>
    <m/>
    <m/>
    <m/>
    <m/>
    <x v="20"/>
    <x v="2"/>
    <s v="Brazil"/>
    <x v="99"/>
    <n v="50.605176949140898"/>
  </r>
  <r>
    <s v="INCREMENTAL"/>
    <s v="Media"/>
    <m/>
    <m/>
    <m/>
    <m/>
    <x v="20"/>
    <x v="3"/>
    <s v="Brazil"/>
    <x v="99"/>
    <n v="49.845186017003101"/>
  </r>
  <r>
    <s v="INCREMENTAL"/>
    <s v="Media"/>
    <m/>
    <m/>
    <m/>
    <m/>
    <x v="21"/>
    <x v="0"/>
    <s v="Brazil"/>
    <x v="99"/>
    <n v="0"/>
  </r>
  <r>
    <s v="INCREMENTAL"/>
    <s v="Media"/>
    <m/>
    <m/>
    <m/>
    <m/>
    <x v="21"/>
    <x v="1"/>
    <s v="Brazil"/>
    <x v="99"/>
    <n v="0"/>
  </r>
  <r>
    <s v="INCREMENTAL"/>
    <s v="Media"/>
    <m/>
    <m/>
    <m/>
    <m/>
    <x v="21"/>
    <x v="2"/>
    <s v="Brazil"/>
    <x v="99"/>
    <n v="0"/>
  </r>
  <r>
    <s v="INCREMENTAL"/>
    <s v="Media"/>
    <m/>
    <m/>
    <m/>
    <m/>
    <x v="21"/>
    <x v="3"/>
    <s v="Brazil"/>
    <x v="99"/>
    <n v="0"/>
  </r>
  <r>
    <s v="INCREMENTAL"/>
    <s v="Media"/>
    <m/>
    <m/>
    <m/>
    <m/>
    <x v="22"/>
    <x v="0"/>
    <s v="Brazil"/>
    <x v="99"/>
    <n v="877.96179807776002"/>
  </r>
  <r>
    <s v="INCREMENTAL"/>
    <s v="Media"/>
    <m/>
    <m/>
    <m/>
    <m/>
    <x v="22"/>
    <x v="1"/>
    <s v="Brazil"/>
    <x v="99"/>
    <n v="332.94785457924303"/>
  </r>
  <r>
    <s v="INCREMENTAL"/>
    <s v="Media"/>
    <m/>
    <m/>
    <m/>
    <m/>
    <x v="22"/>
    <x v="2"/>
    <s v="Brazil"/>
    <x v="99"/>
    <n v="316.15914018562302"/>
  </r>
  <r>
    <s v="INCREMENTAL"/>
    <s v="Media"/>
    <m/>
    <m/>
    <m/>
    <m/>
    <x v="22"/>
    <x v="3"/>
    <s v="Brazil"/>
    <x v="99"/>
    <n v="475.908946611283"/>
  </r>
  <r>
    <s v="INCREMENTAL"/>
    <s v="Media"/>
    <m/>
    <m/>
    <m/>
    <m/>
    <x v="23"/>
    <x v="0"/>
    <s v="Brazil"/>
    <x v="99"/>
    <n v="0"/>
  </r>
  <r>
    <s v="INCREMENTAL"/>
    <s v="Media"/>
    <m/>
    <m/>
    <m/>
    <m/>
    <x v="23"/>
    <x v="1"/>
    <s v="Brazil"/>
    <x v="99"/>
    <n v="8.8396512234809502E-2"/>
  </r>
  <r>
    <s v="INCREMENTAL"/>
    <s v="Media"/>
    <m/>
    <m/>
    <m/>
    <m/>
    <x v="23"/>
    <x v="2"/>
    <s v="Brazil"/>
    <x v="99"/>
    <n v="0"/>
  </r>
  <r>
    <s v="INCREMENTAL"/>
    <s v="Media"/>
    <m/>
    <m/>
    <m/>
    <m/>
    <x v="23"/>
    <x v="3"/>
    <s v="Brazil"/>
    <x v="99"/>
    <n v="0"/>
  </r>
  <r>
    <s v="INCREMENTAL"/>
    <s v="Media"/>
    <m/>
    <m/>
    <m/>
    <m/>
    <x v="24"/>
    <x v="0"/>
    <s v="Brazil"/>
    <x v="99"/>
    <n v="0"/>
  </r>
  <r>
    <s v="INCREMENTAL"/>
    <s v="Media"/>
    <m/>
    <m/>
    <m/>
    <m/>
    <x v="24"/>
    <x v="1"/>
    <s v="Brazil"/>
    <x v="99"/>
    <n v="5.73049328058769"/>
  </r>
  <r>
    <s v="INCREMENTAL"/>
    <s v="Media"/>
    <m/>
    <m/>
    <m/>
    <m/>
    <x v="24"/>
    <x v="2"/>
    <s v="Brazil"/>
    <x v="99"/>
    <n v="0"/>
  </r>
  <r>
    <s v="INCREMENTAL"/>
    <s v="Media"/>
    <m/>
    <m/>
    <m/>
    <m/>
    <x v="24"/>
    <x v="3"/>
    <s v="Brazil"/>
    <x v="99"/>
    <n v="0"/>
  </r>
  <r>
    <s v="BASE"/>
    <s v="BaseLine"/>
    <m/>
    <m/>
    <m/>
    <m/>
    <x v="25"/>
    <x v="0"/>
    <s v="Brazil"/>
    <x v="99"/>
    <n v="0"/>
  </r>
  <r>
    <s v="BASE"/>
    <s v="BaseLine"/>
    <m/>
    <m/>
    <m/>
    <m/>
    <x v="25"/>
    <x v="1"/>
    <s v="Brazil"/>
    <x v="99"/>
    <n v="0"/>
  </r>
  <r>
    <s v="BASE"/>
    <s v="BaseLine"/>
    <m/>
    <m/>
    <m/>
    <m/>
    <x v="25"/>
    <x v="2"/>
    <s v="Brazil"/>
    <x v="99"/>
    <n v="0"/>
  </r>
  <r>
    <s v="BASE"/>
    <s v="BaseLine"/>
    <m/>
    <m/>
    <m/>
    <m/>
    <x v="25"/>
    <x v="3"/>
    <s v="Brazil"/>
    <x v="99"/>
    <n v="0"/>
  </r>
  <r>
    <s v="BASE"/>
    <s v="BaseLine"/>
    <m/>
    <m/>
    <m/>
    <m/>
    <x v="26"/>
    <x v="0"/>
    <s v="Brazil"/>
    <x v="99"/>
    <n v="0"/>
  </r>
  <r>
    <s v="BASE"/>
    <s v="BaseLine"/>
    <m/>
    <m/>
    <m/>
    <m/>
    <x v="26"/>
    <x v="1"/>
    <s v="Brazil"/>
    <x v="99"/>
    <n v="2987.4951785994699"/>
  </r>
  <r>
    <s v="BASE"/>
    <s v="BaseLine"/>
    <m/>
    <m/>
    <m/>
    <m/>
    <x v="26"/>
    <x v="2"/>
    <s v="Brazil"/>
    <x v="99"/>
    <n v="0"/>
  </r>
  <r>
    <s v="BASE"/>
    <s v="BaseLine"/>
    <m/>
    <m/>
    <m/>
    <m/>
    <x v="26"/>
    <x v="3"/>
    <s v="Brazil"/>
    <x v="99"/>
    <n v="0"/>
  </r>
  <r>
    <s v="INCREMENTAL"/>
    <s v="Media"/>
    <m/>
    <m/>
    <m/>
    <m/>
    <x v="27"/>
    <x v="0"/>
    <s v="Brazil"/>
    <x v="99"/>
    <n v="0"/>
  </r>
  <r>
    <s v="INCREMENTAL"/>
    <s v="Media"/>
    <m/>
    <m/>
    <m/>
    <m/>
    <x v="27"/>
    <x v="1"/>
    <s v="Brazil"/>
    <x v="99"/>
    <n v="185.11382261163499"/>
  </r>
  <r>
    <s v="INCREMENTAL"/>
    <s v="Media"/>
    <m/>
    <m/>
    <m/>
    <m/>
    <x v="27"/>
    <x v="2"/>
    <s v="Brazil"/>
    <x v="99"/>
    <n v="0"/>
  </r>
  <r>
    <s v="INCREMENTAL"/>
    <s v="Media"/>
    <m/>
    <m/>
    <m/>
    <m/>
    <x v="27"/>
    <x v="3"/>
    <s v="Brazil"/>
    <x v="99"/>
    <n v="0"/>
  </r>
  <r>
    <s v="INCREMENTAL"/>
    <s v="Media"/>
    <m/>
    <m/>
    <m/>
    <m/>
    <x v="28"/>
    <x v="0"/>
    <s v="Brazil"/>
    <x v="99"/>
    <n v="0"/>
  </r>
  <r>
    <s v="INCREMENTAL"/>
    <s v="Media"/>
    <m/>
    <m/>
    <m/>
    <m/>
    <x v="28"/>
    <x v="1"/>
    <s v="Brazil"/>
    <x v="99"/>
    <n v="23.8526899479108"/>
  </r>
  <r>
    <s v="INCREMENTAL"/>
    <s v="Media"/>
    <m/>
    <m/>
    <m/>
    <m/>
    <x v="28"/>
    <x v="2"/>
    <s v="Brazil"/>
    <x v="99"/>
    <n v="0"/>
  </r>
  <r>
    <s v="INCREMENTAL"/>
    <s v="Media"/>
    <m/>
    <m/>
    <m/>
    <m/>
    <x v="28"/>
    <x v="3"/>
    <s v="Brazil"/>
    <x v="99"/>
    <n v="0"/>
  </r>
  <r>
    <s v="BASE"/>
    <s v="BaseLine"/>
    <m/>
    <m/>
    <m/>
    <m/>
    <x v="29"/>
    <x v="0"/>
    <s v="Brazil"/>
    <x v="99"/>
    <n v="0"/>
  </r>
  <r>
    <s v="BASE"/>
    <s v="BaseLine"/>
    <m/>
    <m/>
    <m/>
    <m/>
    <x v="29"/>
    <x v="1"/>
    <s v="Brazil"/>
    <x v="99"/>
    <n v="1005.60987585331"/>
  </r>
  <r>
    <s v="BASE"/>
    <s v="BaseLine"/>
    <m/>
    <m/>
    <m/>
    <m/>
    <x v="29"/>
    <x v="2"/>
    <s v="Brazil"/>
    <x v="99"/>
    <n v="0"/>
  </r>
  <r>
    <s v="BASE"/>
    <s v="BaseLine"/>
    <m/>
    <m/>
    <m/>
    <m/>
    <x v="29"/>
    <x v="3"/>
    <s v="Brazil"/>
    <x v="99"/>
    <n v="0"/>
  </r>
  <r>
    <s v="BASE"/>
    <s v="BaseLine"/>
    <m/>
    <m/>
    <m/>
    <m/>
    <x v="30"/>
    <x v="0"/>
    <s v="Brazil"/>
    <x v="99"/>
    <n v="0"/>
  </r>
  <r>
    <s v="BASE"/>
    <s v="BaseLine"/>
    <m/>
    <m/>
    <m/>
    <m/>
    <x v="30"/>
    <x v="1"/>
    <s v="Brazil"/>
    <x v="99"/>
    <n v="1048.9115335410399"/>
  </r>
  <r>
    <s v="BASE"/>
    <s v="BaseLine"/>
    <m/>
    <m/>
    <m/>
    <m/>
    <x v="30"/>
    <x v="2"/>
    <s v="Brazil"/>
    <x v="99"/>
    <n v="0"/>
  </r>
  <r>
    <s v="BASE"/>
    <s v="BaseLine"/>
    <m/>
    <m/>
    <m/>
    <m/>
    <x v="30"/>
    <x v="3"/>
    <s v="Brazil"/>
    <x v="99"/>
    <n v="0"/>
  </r>
  <r>
    <s v="INCREMENTAL"/>
    <s v="Media"/>
    <m/>
    <m/>
    <m/>
    <m/>
    <x v="31"/>
    <x v="0"/>
    <s v="Brazil"/>
    <x v="99"/>
    <n v="0"/>
  </r>
  <r>
    <s v="INCREMENTAL"/>
    <s v="Media"/>
    <m/>
    <m/>
    <m/>
    <m/>
    <x v="31"/>
    <x v="1"/>
    <s v="Brazil"/>
    <x v="99"/>
    <n v="11.835970373199601"/>
  </r>
  <r>
    <s v="INCREMENTAL"/>
    <s v="Media"/>
    <m/>
    <m/>
    <m/>
    <m/>
    <x v="31"/>
    <x v="2"/>
    <s v="Brazil"/>
    <x v="99"/>
    <n v="0"/>
  </r>
  <r>
    <s v="INCREMENTAL"/>
    <s v="Media"/>
    <m/>
    <m/>
    <m/>
    <m/>
    <x v="31"/>
    <x v="3"/>
    <s v="Brazil"/>
    <x v="99"/>
    <n v="0"/>
  </r>
  <r>
    <m/>
    <m/>
    <m/>
    <m/>
    <m/>
    <m/>
    <x v="32"/>
    <x v="0"/>
    <s v="Brazil"/>
    <x v="99"/>
    <n v="1288.8368238743701"/>
  </r>
  <r>
    <m/>
    <m/>
    <m/>
    <m/>
    <m/>
    <m/>
    <x v="32"/>
    <x v="1"/>
    <s v="Brazil"/>
    <x v="99"/>
    <n v="943.82215052234096"/>
  </r>
  <r>
    <m/>
    <m/>
    <m/>
    <m/>
    <m/>
    <m/>
    <x v="32"/>
    <x v="2"/>
    <s v="Brazil"/>
    <x v="99"/>
    <n v="1761.1350863528301"/>
  </r>
  <r>
    <m/>
    <m/>
    <m/>
    <m/>
    <m/>
    <m/>
    <x v="32"/>
    <x v="3"/>
    <s v="Brazil"/>
    <x v="99"/>
    <n v="932.29799996955103"/>
  </r>
  <r>
    <s v="BASE"/>
    <s v="BaseLine"/>
    <m/>
    <m/>
    <m/>
    <m/>
    <x v="33"/>
    <x v="0"/>
    <s v="Brazil"/>
    <x v="99"/>
    <n v="-8.9003090691280207"/>
  </r>
  <r>
    <s v="BASE"/>
    <s v="BaseLine"/>
    <m/>
    <m/>
    <m/>
    <m/>
    <x v="33"/>
    <x v="1"/>
    <s v="Brazil"/>
    <x v="99"/>
    <n v="-24.227783426425098"/>
  </r>
  <r>
    <s v="BASE"/>
    <s v="BaseLine"/>
    <m/>
    <m/>
    <m/>
    <m/>
    <x v="33"/>
    <x v="2"/>
    <s v="Brazil"/>
    <x v="99"/>
    <n v="-12.0955203126762"/>
  </r>
  <r>
    <s v="BASE"/>
    <s v="BaseLine"/>
    <m/>
    <m/>
    <m/>
    <m/>
    <x v="33"/>
    <x v="3"/>
    <s v="Brazil"/>
    <x v="99"/>
    <n v="-7.5547169214081702"/>
  </r>
  <r>
    <s v="BASE"/>
    <s v="BaseLine"/>
    <m/>
    <m/>
    <m/>
    <m/>
    <x v="34"/>
    <x v="0"/>
    <s v="Brazil"/>
    <x v="99"/>
    <n v="0"/>
  </r>
  <r>
    <s v="BASE"/>
    <s v="BaseLine"/>
    <m/>
    <m/>
    <m/>
    <m/>
    <x v="34"/>
    <x v="1"/>
    <s v="Brazil"/>
    <x v="99"/>
    <n v="0"/>
  </r>
  <r>
    <s v="BASE"/>
    <s v="BaseLine"/>
    <m/>
    <m/>
    <m/>
    <m/>
    <x v="34"/>
    <x v="2"/>
    <s v="Brazil"/>
    <x v="99"/>
    <n v="0"/>
  </r>
  <r>
    <s v="BASE"/>
    <s v="BaseLine"/>
    <m/>
    <m/>
    <m/>
    <m/>
    <x v="34"/>
    <x v="3"/>
    <s v="Brazil"/>
    <x v="99"/>
    <n v="0"/>
  </r>
  <r>
    <s v="BASE"/>
    <s v="BaseLine"/>
    <s v="NY"/>
    <m/>
    <m/>
    <m/>
    <x v="35"/>
    <x v="0"/>
    <s v="Brazil"/>
    <x v="99"/>
    <n v="0"/>
  </r>
  <r>
    <s v="BASE"/>
    <s v="BaseLine"/>
    <s v="NY"/>
    <m/>
    <m/>
    <m/>
    <x v="35"/>
    <x v="1"/>
    <s v="Brazil"/>
    <x v="99"/>
    <n v="0"/>
  </r>
  <r>
    <s v="BASE"/>
    <s v="BaseLine"/>
    <s v="NY"/>
    <m/>
    <m/>
    <m/>
    <x v="35"/>
    <x v="2"/>
    <s v="Brazil"/>
    <x v="99"/>
    <n v="0"/>
  </r>
  <r>
    <s v="BASE"/>
    <s v="BaseLine"/>
    <s v="NY"/>
    <m/>
    <m/>
    <m/>
    <x v="35"/>
    <x v="3"/>
    <s v="Brazil"/>
    <x v="99"/>
    <n v="0"/>
  </r>
  <r>
    <s v="BASE"/>
    <s v="BaseLine"/>
    <s v="PL_Dummy"/>
    <m/>
    <m/>
    <m/>
    <x v="36"/>
    <x v="0"/>
    <s v="Brazil"/>
    <x v="99"/>
    <n v="0"/>
  </r>
  <r>
    <s v="BASE"/>
    <s v="BaseLine"/>
    <s v="PL_Dummy"/>
    <m/>
    <m/>
    <m/>
    <x v="36"/>
    <x v="1"/>
    <s v="Brazil"/>
    <x v="99"/>
    <n v="0"/>
  </r>
  <r>
    <s v="BASE"/>
    <s v="BaseLine"/>
    <s v="PL_Dummy"/>
    <m/>
    <m/>
    <m/>
    <x v="36"/>
    <x v="2"/>
    <s v="Brazil"/>
    <x v="99"/>
    <n v="0"/>
  </r>
  <r>
    <s v="BASE"/>
    <s v="BaseLine"/>
    <s v="PL_Dummy"/>
    <m/>
    <m/>
    <m/>
    <x v="36"/>
    <x v="3"/>
    <s v="Brazil"/>
    <x v="99"/>
    <n v="0"/>
  </r>
  <r>
    <s v="BASE"/>
    <s v="BaseLine"/>
    <s v="PL_Dummy"/>
    <m/>
    <m/>
    <m/>
    <x v="37"/>
    <x v="0"/>
    <s v="Brazil"/>
    <x v="99"/>
    <n v="0"/>
  </r>
  <r>
    <s v="BASE"/>
    <s v="BaseLine"/>
    <s v="PL_Dummy"/>
    <m/>
    <m/>
    <m/>
    <x v="37"/>
    <x v="1"/>
    <s v="Brazil"/>
    <x v="99"/>
    <n v="0"/>
  </r>
  <r>
    <s v="BASE"/>
    <s v="BaseLine"/>
    <s v="PL_Dummy"/>
    <m/>
    <m/>
    <m/>
    <x v="37"/>
    <x v="2"/>
    <s v="Brazil"/>
    <x v="99"/>
    <n v="0"/>
  </r>
  <r>
    <s v="BASE"/>
    <s v="BaseLine"/>
    <s v="PL_Dummy"/>
    <m/>
    <m/>
    <m/>
    <x v="37"/>
    <x v="3"/>
    <s v="Brazil"/>
    <x v="99"/>
    <n v="0"/>
  </r>
  <r>
    <s v="BASE"/>
    <s v="BaseLine"/>
    <m/>
    <m/>
    <m/>
    <m/>
    <x v="38"/>
    <x v="0"/>
    <s v="Brazil"/>
    <x v="99"/>
    <n v="0"/>
  </r>
  <r>
    <s v="BASE"/>
    <s v="BaseLine"/>
    <m/>
    <m/>
    <m/>
    <m/>
    <x v="38"/>
    <x v="1"/>
    <s v="Brazil"/>
    <x v="99"/>
    <n v="0"/>
  </r>
  <r>
    <s v="BASE"/>
    <s v="BaseLine"/>
    <m/>
    <m/>
    <m/>
    <m/>
    <x v="38"/>
    <x v="2"/>
    <s v="Brazil"/>
    <x v="99"/>
    <n v="0"/>
  </r>
  <r>
    <s v="BASE"/>
    <s v="BaseLine"/>
    <m/>
    <m/>
    <m/>
    <m/>
    <x v="38"/>
    <x v="3"/>
    <s v="Brazil"/>
    <x v="99"/>
    <n v="0"/>
  </r>
  <r>
    <s v="BASE"/>
    <s v="BaseLine"/>
    <m/>
    <m/>
    <m/>
    <m/>
    <x v="39"/>
    <x v="0"/>
    <s v="Brazil"/>
    <x v="99"/>
    <n v="0"/>
  </r>
  <r>
    <s v="BASE"/>
    <s v="BaseLine"/>
    <m/>
    <m/>
    <m/>
    <m/>
    <x v="39"/>
    <x v="1"/>
    <s v="Brazil"/>
    <x v="99"/>
    <n v="0"/>
  </r>
  <r>
    <s v="BASE"/>
    <s v="BaseLine"/>
    <m/>
    <m/>
    <m/>
    <m/>
    <x v="39"/>
    <x v="2"/>
    <s v="Brazil"/>
    <x v="99"/>
    <n v="0"/>
  </r>
  <r>
    <s v="BASE"/>
    <s v="BaseLine"/>
    <m/>
    <m/>
    <m/>
    <m/>
    <x v="39"/>
    <x v="3"/>
    <s v="Brazil"/>
    <x v="99"/>
    <n v="0"/>
  </r>
  <r>
    <s v="BASE"/>
    <s v="BaseLine"/>
    <s v="PL_Dummy"/>
    <m/>
    <m/>
    <m/>
    <x v="40"/>
    <x v="0"/>
    <s v="Brazil"/>
    <x v="99"/>
    <n v="0"/>
  </r>
  <r>
    <s v="BASE"/>
    <s v="BaseLine"/>
    <s v="PL_Dummy"/>
    <m/>
    <m/>
    <m/>
    <x v="40"/>
    <x v="1"/>
    <s v="Brazil"/>
    <x v="99"/>
    <n v="0"/>
  </r>
  <r>
    <s v="BASE"/>
    <s v="BaseLine"/>
    <s v="PL_Dummy"/>
    <m/>
    <m/>
    <m/>
    <x v="40"/>
    <x v="2"/>
    <s v="Brazil"/>
    <x v="99"/>
    <n v="0"/>
  </r>
  <r>
    <s v="BASE"/>
    <s v="BaseLine"/>
    <s v="PL_Dummy"/>
    <m/>
    <m/>
    <m/>
    <x v="40"/>
    <x v="3"/>
    <s v="Brazil"/>
    <x v="99"/>
    <n v="0"/>
  </r>
  <r>
    <s v="BASE"/>
    <s v="BaseLine"/>
    <m/>
    <m/>
    <m/>
    <m/>
    <x v="41"/>
    <x v="0"/>
    <s v="Brazil"/>
    <x v="99"/>
    <n v="0"/>
  </r>
  <r>
    <s v="BASE"/>
    <s v="BaseLine"/>
    <m/>
    <m/>
    <m/>
    <m/>
    <x v="41"/>
    <x v="1"/>
    <s v="Brazil"/>
    <x v="99"/>
    <n v="0"/>
  </r>
  <r>
    <s v="BASE"/>
    <s v="BaseLine"/>
    <m/>
    <m/>
    <m/>
    <m/>
    <x v="41"/>
    <x v="2"/>
    <s v="Brazil"/>
    <x v="99"/>
    <n v="3860.4133211889098"/>
  </r>
  <r>
    <s v="BASE"/>
    <s v="BaseLine"/>
    <m/>
    <m/>
    <m/>
    <m/>
    <x v="41"/>
    <x v="3"/>
    <s v="Brazil"/>
    <x v="99"/>
    <n v="0"/>
  </r>
  <r>
    <s v="BASE"/>
    <s v="BaseLine"/>
    <m/>
    <m/>
    <m/>
    <m/>
    <x v="42"/>
    <x v="0"/>
    <s v="Brazil"/>
    <x v="99"/>
    <n v="0"/>
  </r>
  <r>
    <s v="BASE"/>
    <s v="BaseLine"/>
    <m/>
    <m/>
    <m/>
    <m/>
    <x v="42"/>
    <x v="1"/>
    <s v="Brazil"/>
    <x v="99"/>
    <n v="0"/>
  </r>
  <r>
    <s v="BASE"/>
    <s v="BaseLine"/>
    <m/>
    <m/>
    <m/>
    <m/>
    <x v="42"/>
    <x v="2"/>
    <s v="Brazil"/>
    <x v="99"/>
    <n v="0"/>
  </r>
  <r>
    <s v="BASE"/>
    <s v="BaseLine"/>
    <m/>
    <m/>
    <m/>
    <m/>
    <x v="42"/>
    <x v="3"/>
    <s v="Brazil"/>
    <x v="99"/>
    <n v="0"/>
  </r>
  <r>
    <s v="BASE"/>
    <s v="BaseLine"/>
    <m/>
    <m/>
    <m/>
    <m/>
    <x v="43"/>
    <x v="0"/>
    <s v="Brazil"/>
    <x v="99"/>
    <n v="0"/>
  </r>
  <r>
    <s v="BASE"/>
    <s v="BaseLine"/>
    <m/>
    <m/>
    <m/>
    <m/>
    <x v="43"/>
    <x v="1"/>
    <s v="Brazil"/>
    <x v="99"/>
    <n v="0"/>
  </r>
  <r>
    <s v="BASE"/>
    <s v="BaseLine"/>
    <m/>
    <m/>
    <m/>
    <m/>
    <x v="43"/>
    <x v="2"/>
    <s v="Brazil"/>
    <x v="99"/>
    <n v="2658.6509020543999"/>
  </r>
  <r>
    <s v="BASE"/>
    <s v="BaseLine"/>
    <m/>
    <m/>
    <m/>
    <m/>
    <x v="43"/>
    <x v="3"/>
    <s v="Brazil"/>
    <x v="99"/>
    <n v="0"/>
  </r>
  <r>
    <s v="INCREMENTAL"/>
    <s v="Media"/>
    <m/>
    <m/>
    <m/>
    <m/>
    <x v="44"/>
    <x v="0"/>
    <s v="Brazil"/>
    <x v="99"/>
    <n v="0"/>
  </r>
  <r>
    <s v="INCREMENTAL"/>
    <s v="Media"/>
    <m/>
    <m/>
    <m/>
    <m/>
    <x v="44"/>
    <x v="1"/>
    <s v="Brazil"/>
    <x v="99"/>
    <n v="0"/>
  </r>
  <r>
    <s v="INCREMENTAL"/>
    <s v="Media"/>
    <m/>
    <m/>
    <m/>
    <m/>
    <x v="44"/>
    <x v="2"/>
    <s v="Brazil"/>
    <x v="99"/>
    <n v="186.33919179488399"/>
  </r>
  <r>
    <s v="INCREMENTAL"/>
    <s v="Media"/>
    <m/>
    <m/>
    <m/>
    <m/>
    <x v="44"/>
    <x v="3"/>
    <s v="Brazil"/>
    <x v="99"/>
    <n v="0"/>
  </r>
  <r>
    <s v="INCREMENTAL"/>
    <s v="Media"/>
    <m/>
    <m/>
    <m/>
    <m/>
    <x v="45"/>
    <x v="0"/>
    <s v="Brazil"/>
    <x v="99"/>
    <n v="0"/>
  </r>
  <r>
    <s v="INCREMENTAL"/>
    <s v="Media"/>
    <m/>
    <m/>
    <m/>
    <m/>
    <x v="45"/>
    <x v="1"/>
    <s v="Brazil"/>
    <x v="99"/>
    <n v="0"/>
  </r>
  <r>
    <s v="INCREMENTAL"/>
    <s v="Media"/>
    <m/>
    <m/>
    <m/>
    <m/>
    <x v="45"/>
    <x v="2"/>
    <s v="Brazil"/>
    <x v="99"/>
    <n v="20.485239828797098"/>
  </r>
  <r>
    <s v="INCREMENTAL"/>
    <s v="Media"/>
    <m/>
    <m/>
    <m/>
    <m/>
    <x v="45"/>
    <x v="3"/>
    <s v="Brazil"/>
    <x v="99"/>
    <n v="0"/>
  </r>
  <r>
    <s v="BASE"/>
    <s v="BaseLine"/>
    <m/>
    <m/>
    <m/>
    <m/>
    <x v="46"/>
    <x v="0"/>
    <s v="Brazil"/>
    <x v="99"/>
    <n v="0"/>
  </r>
  <r>
    <s v="BASE"/>
    <s v="BaseLine"/>
    <m/>
    <m/>
    <m/>
    <m/>
    <x v="46"/>
    <x v="1"/>
    <s v="Brazil"/>
    <x v="99"/>
    <n v="0"/>
  </r>
  <r>
    <s v="BASE"/>
    <s v="BaseLine"/>
    <m/>
    <m/>
    <m/>
    <m/>
    <x v="46"/>
    <x v="2"/>
    <s v="Brazil"/>
    <x v="99"/>
    <n v="0"/>
  </r>
  <r>
    <s v="BASE"/>
    <s v="BaseLine"/>
    <m/>
    <m/>
    <m/>
    <m/>
    <x v="46"/>
    <x v="3"/>
    <s v="Brazil"/>
    <x v="99"/>
    <n v="0"/>
  </r>
  <r>
    <s v="INCREMENTAL"/>
    <s v="Media"/>
    <m/>
    <m/>
    <m/>
    <m/>
    <x v="47"/>
    <x v="0"/>
    <s v="Brazil"/>
    <x v="99"/>
    <n v="0"/>
  </r>
  <r>
    <s v="INCREMENTAL"/>
    <s v="Media"/>
    <m/>
    <m/>
    <m/>
    <m/>
    <x v="47"/>
    <x v="1"/>
    <s v="Brazil"/>
    <x v="99"/>
    <n v="0"/>
  </r>
  <r>
    <s v="INCREMENTAL"/>
    <s v="Media"/>
    <m/>
    <m/>
    <m/>
    <m/>
    <x v="47"/>
    <x v="2"/>
    <s v="Brazil"/>
    <x v="99"/>
    <n v="0"/>
  </r>
  <r>
    <s v="INCREMENTAL"/>
    <s v="Media"/>
    <m/>
    <m/>
    <m/>
    <m/>
    <x v="47"/>
    <x v="3"/>
    <s v="Brazil"/>
    <x v="99"/>
    <n v="5.5627344056045196"/>
  </r>
  <r>
    <s v="INCREMENTAL"/>
    <s v="Media"/>
    <m/>
    <m/>
    <m/>
    <m/>
    <x v="48"/>
    <x v="0"/>
    <s v="Brazil"/>
    <x v="99"/>
    <n v="0"/>
  </r>
  <r>
    <s v="INCREMENTAL"/>
    <s v="Media"/>
    <m/>
    <m/>
    <m/>
    <m/>
    <x v="48"/>
    <x v="1"/>
    <s v="Brazil"/>
    <x v="99"/>
    <n v="0"/>
  </r>
  <r>
    <s v="INCREMENTAL"/>
    <s v="Media"/>
    <m/>
    <m/>
    <m/>
    <m/>
    <x v="48"/>
    <x v="2"/>
    <s v="Brazil"/>
    <x v="99"/>
    <n v="0"/>
  </r>
  <r>
    <s v="INCREMENTAL"/>
    <s v="Media"/>
    <m/>
    <m/>
    <m/>
    <m/>
    <x v="48"/>
    <x v="3"/>
    <s v="Brazil"/>
    <x v="99"/>
    <n v="0.34366056478456602"/>
  </r>
  <r>
    <s v="INCREMENTAL"/>
    <s v="Media"/>
    <m/>
    <m/>
    <m/>
    <m/>
    <x v="49"/>
    <x v="0"/>
    <s v="Brazil"/>
    <x v="99"/>
    <n v="0"/>
  </r>
  <r>
    <s v="INCREMENTAL"/>
    <s v="Media"/>
    <m/>
    <m/>
    <m/>
    <m/>
    <x v="49"/>
    <x v="1"/>
    <s v="Brazil"/>
    <x v="99"/>
    <n v="0"/>
  </r>
  <r>
    <s v="INCREMENTAL"/>
    <s v="Media"/>
    <m/>
    <m/>
    <m/>
    <m/>
    <x v="49"/>
    <x v="2"/>
    <s v="Brazil"/>
    <x v="99"/>
    <n v="0"/>
  </r>
  <r>
    <s v="INCREMENTAL"/>
    <s v="Media"/>
    <m/>
    <m/>
    <m/>
    <m/>
    <x v="49"/>
    <x v="3"/>
    <s v="Brazil"/>
    <x v="99"/>
    <n v="29.528889031987401"/>
  </r>
  <r>
    <s v="BASE"/>
    <s v="BaseLine"/>
    <m/>
    <m/>
    <m/>
    <m/>
    <x v="50"/>
    <x v="0"/>
    <s v="Brazil"/>
    <x v="99"/>
    <n v="0"/>
  </r>
  <r>
    <s v="BASE"/>
    <s v="BaseLine"/>
    <m/>
    <m/>
    <m/>
    <m/>
    <x v="50"/>
    <x v="1"/>
    <s v="Brazil"/>
    <x v="99"/>
    <n v="0"/>
  </r>
  <r>
    <s v="BASE"/>
    <s v="BaseLine"/>
    <m/>
    <m/>
    <m/>
    <m/>
    <x v="50"/>
    <x v="2"/>
    <s v="Brazil"/>
    <x v="99"/>
    <n v="0"/>
  </r>
  <r>
    <s v="BASE"/>
    <s v="BaseLine"/>
    <m/>
    <m/>
    <m/>
    <m/>
    <x v="50"/>
    <x v="3"/>
    <s v="Brazil"/>
    <x v="99"/>
    <n v="467.117366462478"/>
  </r>
  <r>
    <s v="BASE"/>
    <s v="BaseLine"/>
    <m/>
    <m/>
    <m/>
    <m/>
    <x v="51"/>
    <x v="0"/>
    <s v="Brazil"/>
    <x v="99"/>
    <n v="0"/>
  </r>
  <r>
    <s v="BASE"/>
    <s v="BaseLine"/>
    <m/>
    <m/>
    <m/>
    <m/>
    <x v="51"/>
    <x v="1"/>
    <s v="Brazil"/>
    <x v="99"/>
    <n v="0"/>
  </r>
  <r>
    <s v="BASE"/>
    <s v="BaseLine"/>
    <m/>
    <m/>
    <m/>
    <m/>
    <x v="51"/>
    <x v="2"/>
    <s v="Brazil"/>
    <x v="99"/>
    <n v="0"/>
  </r>
  <r>
    <s v="BASE"/>
    <s v="BaseLine"/>
    <m/>
    <m/>
    <m/>
    <m/>
    <x v="51"/>
    <x v="3"/>
    <s v="Brazil"/>
    <x v="99"/>
    <n v="8882.1735538594894"/>
  </r>
  <r>
    <s v="INCREMENTAL"/>
    <s v="Media"/>
    <m/>
    <m/>
    <m/>
    <m/>
    <x v="52"/>
    <x v="0"/>
    <s v="Brazil"/>
    <x v="99"/>
    <n v="0"/>
  </r>
  <r>
    <s v="INCREMENTAL"/>
    <s v="Media"/>
    <m/>
    <m/>
    <m/>
    <m/>
    <x v="52"/>
    <x v="1"/>
    <s v="Brazil"/>
    <x v="99"/>
    <n v="0"/>
  </r>
  <r>
    <s v="INCREMENTAL"/>
    <s v="Media"/>
    <m/>
    <m/>
    <m/>
    <m/>
    <x v="52"/>
    <x v="2"/>
    <s v="Brazil"/>
    <x v="99"/>
    <n v="0"/>
  </r>
  <r>
    <s v="INCREMENTAL"/>
    <s v="Media"/>
    <m/>
    <m/>
    <m/>
    <m/>
    <x v="52"/>
    <x v="3"/>
    <s v="Brazil"/>
    <x v="99"/>
    <n v="8.5819884642543105"/>
  </r>
  <r>
    <s v="BASE"/>
    <s v="BaseLine"/>
    <m/>
    <m/>
    <m/>
    <m/>
    <x v="53"/>
    <x v="0"/>
    <s v="Brazil"/>
    <x v="99"/>
    <n v="-414.222843061145"/>
  </r>
  <r>
    <s v="BASE"/>
    <s v="BaseLine"/>
    <m/>
    <m/>
    <m/>
    <m/>
    <x v="53"/>
    <x v="1"/>
    <s v="Brazil"/>
    <x v="99"/>
    <n v="-303.337619853386"/>
  </r>
  <r>
    <s v="BASE"/>
    <s v="BaseLine"/>
    <m/>
    <m/>
    <m/>
    <m/>
    <x v="53"/>
    <x v="2"/>
    <s v="Brazil"/>
    <x v="99"/>
    <n v="-566.01609216196096"/>
  </r>
  <r>
    <s v="BASE"/>
    <s v="BaseLine"/>
    <m/>
    <m/>
    <m/>
    <m/>
    <x v="53"/>
    <x v="3"/>
    <s v="Brazil"/>
    <x v="99"/>
    <n v="-299.63384113026399"/>
  </r>
  <r>
    <s v="BASE"/>
    <s v="BaseLine"/>
    <m/>
    <m/>
    <m/>
    <m/>
    <x v="54"/>
    <x v="0"/>
    <s v="Brazil"/>
    <x v="99"/>
    <n v="-454.55514201630001"/>
  </r>
  <r>
    <s v="BASE"/>
    <s v="BaseLine"/>
    <m/>
    <m/>
    <m/>
    <m/>
    <x v="54"/>
    <x v="1"/>
    <s v="Brazil"/>
    <x v="99"/>
    <n v="-2268.8635927892001"/>
  </r>
  <r>
    <s v="BASE"/>
    <s v="BaseLine"/>
    <m/>
    <m/>
    <m/>
    <m/>
    <x v="54"/>
    <x v="2"/>
    <s v="Brazil"/>
    <x v="99"/>
    <n v="-2462.4630958152002"/>
  </r>
  <r>
    <s v="BASE"/>
    <s v="BaseLine"/>
    <m/>
    <m/>
    <m/>
    <m/>
    <x v="54"/>
    <x v="3"/>
    <s v="Brazil"/>
    <x v="99"/>
    <n v="-438.959706902616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1">
  <r>
    <x v="0"/>
    <s v="AC_Affliate_Spends_M_GM"/>
    <n v="0"/>
    <n v="226.86265086024139"/>
    <s v="1. Marketing"/>
    <x v="0"/>
    <x v="0"/>
  </r>
  <r>
    <x v="0"/>
    <s v="AC_Bing_Imp_GM"/>
    <n v="115.73404569365825"/>
    <n v="21.197623290305"/>
    <s v="1. Marketing"/>
    <x v="1"/>
    <x v="1"/>
  </r>
  <r>
    <x v="0"/>
    <s v="AC_Criteo_Imp_GM"/>
    <n v="31.436891688690881"/>
    <n v="1211.5156740732671"/>
    <s v="1. Marketing"/>
    <x v="2"/>
    <x v="2"/>
  </r>
  <r>
    <x v="0"/>
    <s v="AC_Easter"/>
    <n v="1024.6069763257799"/>
    <n v="0"/>
    <s v="3. Base"/>
    <x v="3"/>
    <x v="3"/>
  </r>
  <r>
    <x v="0"/>
    <s v="AC_H_rep_2020"/>
    <n v="0"/>
    <n v="0"/>
    <s v="3. Base"/>
    <x v="4"/>
    <x v="4"/>
  </r>
  <r>
    <x v="0"/>
    <s v="AC_PreH_Ind_2020"/>
    <n v="0"/>
    <n v="0"/>
    <s v="3. Base"/>
    <x v="3"/>
    <x v="3"/>
  </r>
  <r>
    <x v="0"/>
    <s v="AC_PreHNov_D1"/>
    <n v="0"/>
    <n v="0"/>
    <s v="3. Base"/>
    <x v="3"/>
    <x v="3"/>
  </r>
  <r>
    <x v="0"/>
    <s v="AC_PreXmas_2020"/>
    <n v="0"/>
    <n v="0"/>
    <s v="3. Base"/>
    <x v="3"/>
    <x v="3"/>
  </r>
  <r>
    <x v="0"/>
    <s v="AC_PT_New"/>
    <n v="39857.769772633328"/>
    <n v="49852.400046875489"/>
    <s v="3. Base"/>
    <x v="5"/>
    <x v="5"/>
  </r>
  <r>
    <x v="0"/>
    <s v="AC_TikTok_Imp_GM"/>
    <n v="12.400163415816639"/>
    <n v="689.531328497755"/>
    <s v="1. Marketing"/>
    <x v="6"/>
    <x v="6"/>
  </r>
  <r>
    <x v="0"/>
    <s v="Avg_Price_2020"/>
    <n v="0"/>
    <n v="0"/>
    <s v="2. Pricing"/>
    <x v="7"/>
    <x v="7"/>
  </r>
  <r>
    <x v="0"/>
    <s v="Avg_Price_2021"/>
    <n v="-23413.882106706664"/>
    <n v="-27972.094622484452"/>
    <s v="2. Pricing"/>
    <x v="7"/>
    <x v="7"/>
  </r>
  <r>
    <x v="0"/>
    <s v="Consumer_Confidence_Index"/>
    <n v="9302.6232853832116"/>
    <n v="9778.414247156581"/>
    <s v="3. Base"/>
    <x v="8"/>
    <x v="8"/>
  </r>
  <r>
    <x v="0"/>
    <s v="FB_Stone_Leads_Imp_2020_GM1"/>
    <n v="232.6068571426494"/>
    <n v="0"/>
    <s v="1. Marketing"/>
    <x v="9"/>
    <x v="9"/>
  </r>
  <r>
    <x v="0"/>
    <s v="FB_Stone_Leads_Imp_2021_GM1"/>
    <n v="8853.673103784764"/>
    <n v="9914.5502419456134"/>
    <s v="1. Marketing"/>
    <x v="9"/>
    <x v="9"/>
  </r>
  <r>
    <x v="0"/>
    <s v="FB_Stone_SA_Imp_2020_GM2"/>
    <n v="23.078321074734131"/>
    <n v="0"/>
    <s v="1. Marketing"/>
    <x v="9"/>
    <x v="10"/>
  </r>
  <r>
    <x v="0"/>
    <s v="FB_Stone_SA_Imp_2021_GM1"/>
    <n v="874.10395846513995"/>
    <n v="834.31146541832982"/>
    <s v="1. Marketing"/>
    <x v="9"/>
    <x v="10"/>
  </r>
  <r>
    <x v="0"/>
    <s v="FB_TON_Imp_2020_GM1"/>
    <n v="419.02456856717998"/>
    <n v="0"/>
    <s v="1. Marketing"/>
    <x v="9"/>
    <x v="11"/>
  </r>
  <r>
    <x v="0"/>
    <s v="FB_TON_Imp_2021_GM1"/>
    <n v="41479.573829123794"/>
    <n v="53510.486905359903"/>
    <s v="1. Marketing"/>
    <x v="9"/>
    <x v="11"/>
  </r>
  <r>
    <x v="0"/>
    <s v="Google_STONE_Imp_2020_GM1"/>
    <n v="21.764385318307902"/>
    <n v="0"/>
    <s v="1. Marketing"/>
    <x v="10"/>
    <x v="12"/>
  </r>
  <r>
    <x v="0"/>
    <s v="Google_STONE_Imp_2021_GM1"/>
    <n v="307.12447345395532"/>
    <n v="2919.2213608986117"/>
    <s v="1. Marketing"/>
    <x v="10"/>
    <x v="12"/>
  </r>
  <r>
    <x v="0"/>
    <s v="Google_TON_Imp_2020_GM1"/>
    <n v="87.528123557976599"/>
    <n v="0"/>
    <s v="1. Marketing"/>
    <x v="10"/>
    <x v="13"/>
  </r>
  <r>
    <x v="0"/>
    <s v="Google_TON_Imp_2021_GM1"/>
    <n v="15206.590094585732"/>
    <n v="34483.386929647946"/>
    <s v="1. Marketing"/>
    <x v="10"/>
    <x v="13"/>
  </r>
  <r>
    <x v="0"/>
    <s v="IB_Affiliate_Imp_GM"/>
    <n v="0"/>
    <n v="0"/>
    <s v="1. Marketing"/>
    <x v="0"/>
    <x v="0"/>
  </r>
  <r>
    <x v="0"/>
    <s v="IB_Bing_Imp_GM"/>
    <n v="0"/>
    <n v="0"/>
    <s v="1. Marketing"/>
    <x v="1"/>
    <x v="1"/>
  </r>
  <r>
    <x v="0"/>
    <s v="IB_Headcounts_2020"/>
    <n v="0"/>
    <n v="0"/>
    <s v="4. Execution"/>
    <x v="11"/>
    <x v="14"/>
  </r>
  <r>
    <x v="0"/>
    <s v="IB_Headcounts_2021"/>
    <n v="0"/>
    <n v="0"/>
    <s v="4. Execution"/>
    <x v="11"/>
    <x v="14"/>
  </r>
  <r>
    <x v="0"/>
    <s v="IB_OpenTv_Grps_GM"/>
    <n v="0"/>
    <n v="0"/>
    <s v="1. Marketing"/>
    <x v="12"/>
    <x v="15"/>
  </r>
  <r>
    <x v="0"/>
    <s v="IB_PayTv_spends_M_GM"/>
    <n v="0"/>
    <n v="0"/>
    <s v="1. Marketing"/>
    <x v="12"/>
    <x v="16"/>
  </r>
  <r>
    <x v="0"/>
    <s v="IB_PolyTrend"/>
    <n v="0"/>
    <n v="0"/>
    <s v="3. Base"/>
    <x v="5"/>
    <x v="5"/>
  </r>
  <r>
    <x v="0"/>
    <s v="IB_Seas_New"/>
    <n v="0"/>
    <n v="0"/>
    <s v="3. Base"/>
    <x v="13"/>
    <x v="17"/>
  </r>
  <r>
    <x v="0"/>
    <s v="IB_TikTok_Imp_GM"/>
    <n v="0"/>
    <n v="0"/>
    <s v="1. Marketing"/>
    <x v="6"/>
    <x v="6"/>
  </r>
  <r>
    <x v="0"/>
    <s v="INTERCEPT"/>
    <n v="22339.895442473462"/>
    <n v="22339.895442473462"/>
    <s v="3. Base"/>
    <x v="14"/>
    <x v="18"/>
  </r>
  <r>
    <x v="0"/>
    <s v="Mobility_Residential"/>
    <n v="-3969.5676725539201"/>
    <n v="-2053.4641721919611"/>
    <s v="3. Base"/>
    <x v="15"/>
    <x v="19"/>
  </r>
  <r>
    <x v="0"/>
    <s v="NY_2020"/>
    <n v="0"/>
    <n v="0"/>
    <s v="3. Base"/>
    <x v="3"/>
    <x v="3"/>
  </r>
  <r>
    <x v="0"/>
    <s v="NY_2020_R_IB"/>
    <n v="0"/>
    <n v="0"/>
    <s v="3. Base"/>
    <x v="3"/>
    <x v="3"/>
  </r>
  <r>
    <x v="0"/>
    <s v="PL_DFEB24"/>
    <n v="0"/>
    <n v="0"/>
    <s v="3. Base"/>
    <x v="3"/>
    <x v="3"/>
  </r>
  <r>
    <x v="0"/>
    <s v="PL_DOct25_2021_V2"/>
    <n v="0"/>
    <n v="0"/>
    <s v="3. Base"/>
    <x v="3"/>
    <x v="3"/>
  </r>
  <r>
    <x v="0"/>
    <s v="PL_HDIP"/>
    <n v="0"/>
    <n v="0"/>
    <s v="3. Base"/>
    <x v="3"/>
    <x v="3"/>
  </r>
  <r>
    <x v="0"/>
    <s v="PL_PreEaster_2021"/>
    <n v="0"/>
    <n v="0"/>
    <s v="3. Base"/>
    <x v="3"/>
    <x v="3"/>
  </r>
  <r>
    <x v="0"/>
    <s v="PL_PreH_May2020"/>
    <n v="0"/>
    <n v="0"/>
    <s v="3. Base"/>
    <x v="3"/>
    <x v="3"/>
  </r>
  <r>
    <x v="0"/>
    <s v="PL_Seas_New"/>
    <n v="0"/>
    <n v="0"/>
    <s v="3. Base"/>
    <x v="13"/>
    <x v="17"/>
  </r>
  <r>
    <x v="0"/>
    <s v="Polo_Headcounts_2020"/>
    <n v="0"/>
    <n v="0"/>
    <s v="4. Execution"/>
    <x v="11"/>
    <x v="14"/>
  </r>
  <r>
    <x v="0"/>
    <s v="Polo_Headcounts_2021"/>
    <n v="0"/>
    <n v="0"/>
    <s v="4. Execution"/>
    <x v="11"/>
    <x v="14"/>
  </r>
  <r>
    <x v="0"/>
    <s v="Polo_OpenTv_Grps_GM"/>
    <n v="0"/>
    <n v="0"/>
    <s v="1. Marketing"/>
    <x v="12"/>
    <x v="15"/>
  </r>
  <r>
    <x v="0"/>
    <s v="Polo_PayTv_spends_M_GM"/>
    <n v="0"/>
    <n v="0"/>
    <s v="1. Marketing"/>
    <x v="12"/>
    <x v="16"/>
  </r>
  <r>
    <x v="0"/>
    <s v="PreH_BF_RD"/>
    <n v="0"/>
    <n v="1428.668071173998"/>
    <s v="3. Base"/>
    <x v="3"/>
    <x v="3"/>
  </r>
  <r>
    <x v="0"/>
    <s v="RE_Affliate_Paid_Orders_GM"/>
    <n v="0"/>
    <n v="0"/>
    <s v="1. Marketing"/>
    <x v="0"/>
    <x v="0"/>
  </r>
  <r>
    <x v="0"/>
    <s v="RE_Bing_Imp_GM"/>
    <n v="0"/>
    <n v="0"/>
    <s v="1. Marketing"/>
    <x v="1"/>
    <x v="1"/>
  </r>
  <r>
    <x v="0"/>
    <s v="RE_Criteo_Imp_GM"/>
    <n v="0"/>
    <n v="0"/>
    <s v="1. Marketing"/>
    <x v="2"/>
    <x v="2"/>
  </r>
  <r>
    <x v="0"/>
    <s v="RE_PolyTrend_New"/>
    <n v="0"/>
    <n v="0"/>
    <s v="3. Base"/>
    <x v="5"/>
    <x v="5"/>
  </r>
  <r>
    <x v="0"/>
    <s v="RE_Seas"/>
    <n v="0"/>
    <n v="0"/>
    <s v="3. Base"/>
    <x v="13"/>
    <x v="17"/>
  </r>
  <r>
    <x v="0"/>
    <s v="RE_TikTok_Imp_GM"/>
    <n v="0"/>
    <n v="0"/>
    <s v="1. Marketing"/>
    <x v="6"/>
    <x v="6"/>
  </r>
  <r>
    <x v="0"/>
    <s v="Taxa_Selic"/>
    <n v="-4631.1935155430747"/>
    <n v="-10328.296649742879"/>
    <s v="3. Base"/>
    <x v="16"/>
    <x v="20"/>
  </r>
  <r>
    <x v="0"/>
    <s v="Unemployment_rate"/>
    <n v="-12767.67228067432"/>
    <n v="-12140.17754586234"/>
    <s v="3. Base"/>
    <x v="17"/>
    <x v="21"/>
  </r>
  <r>
    <x v="1"/>
    <s v="AC_Affliate_Spends_M_GM"/>
    <n v="0"/>
    <n v="0"/>
    <s v="1. Marketing"/>
    <x v="0"/>
    <x v="0"/>
  </r>
  <r>
    <x v="1"/>
    <s v="AC_Bing_Imp_GM"/>
    <n v="0"/>
    <n v="0"/>
    <s v="1. Marketing"/>
    <x v="1"/>
    <x v="1"/>
  </r>
  <r>
    <x v="1"/>
    <s v="AC_Criteo_Imp_GM"/>
    <n v="0"/>
    <n v="0"/>
    <s v="1. Marketing"/>
    <x v="2"/>
    <x v="2"/>
  </r>
  <r>
    <x v="1"/>
    <s v="AC_Easter"/>
    <n v="0"/>
    <n v="0"/>
    <s v="3. Base"/>
    <x v="3"/>
    <x v="3"/>
  </r>
  <r>
    <x v="1"/>
    <s v="AC_H_rep_2020"/>
    <n v="0"/>
    <n v="0"/>
    <s v="3. Base"/>
    <x v="3"/>
    <x v="3"/>
  </r>
  <r>
    <x v="1"/>
    <s v="AC_PreH_Ind_2020"/>
    <n v="0"/>
    <n v="0"/>
    <s v="3. Base"/>
    <x v="3"/>
    <x v="3"/>
  </r>
  <r>
    <x v="1"/>
    <s v="AC_PreHNov_D1"/>
    <n v="0"/>
    <n v="0"/>
    <s v="3. Base"/>
    <x v="3"/>
    <x v="3"/>
  </r>
  <r>
    <x v="1"/>
    <s v="AC_PreXmas_2020"/>
    <n v="0"/>
    <n v="0"/>
    <s v="3. Base"/>
    <x v="3"/>
    <x v="3"/>
  </r>
  <r>
    <x v="1"/>
    <s v="AC_PT_New"/>
    <n v="0"/>
    <n v="0"/>
    <s v="3. Base"/>
    <x v="5"/>
    <x v="5"/>
  </r>
  <r>
    <x v="1"/>
    <s v="AC_TikTok_Imp_GM"/>
    <n v="0"/>
    <n v="0"/>
    <s v="1. Marketing"/>
    <x v="6"/>
    <x v="6"/>
  </r>
  <r>
    <x v="1"/>
    <s v="Avg_Price_2020"/>
    <n v="0"/>
    <n v="0"/>
    <s v="2. Pricing"/>
    <x v="7"/>
    <x v="7"/>
  </r>
  <r>
    <x v="1"/>
    <s v="Avg_Price_2021"/>
    <n v="0"/>
    <n v="0"/>
    <s v="2. Pricing"/>
    <x v="7"/>
    <x v="7"/>
  </r>
  <r>
    <x v="1"/>
    <s v="Consumer_Confidence_Index"/>
    <n v="34506.45288172811"/>
    <n v="36271.316178921035"/>
    <s v="3. Base"/>
    <x v="8"/>
    <x v="8"/>
  </r>
  <r>
    <x v="1"/>
    <s v="FB_Stone_Leads_Imp_2020_GM1"/>
    <n v="288.15332959339901"/>
    <n v="0"/>
    <s v="1. Marketing"/>
    <x v="9"/>
    <x v="9"/>
  </r>
  <r>
    <x v="1"/>
    <s v="FB_Stone_Leads_Imp_2021_GM1"/>
    <n v="12667.96899904362"/>
    <n v="14185.888007400819"/>
    <s v="1. Marketing"/>
    <x v="9"/>
    <x v="9"/>
  </r>
  <r>
    <x v="1"/>
    <s v="FB_Stone_SA_Imp_2020_GM2"/>
    <n v="21.356762777878668"/>
    <n v="0"/>
    <s v="1. Marketing"/>
    <x v="9"/>
    <x v="10"/>
  </r>
  <r>
    <x v="1"/>
    <s v="FB_Stone_SA_Imp_2021_GM1"/>
    <n v="685.83538508655192"/>
    <n v="654.61358414626795"/>
    <s v="1. Marketing"/>
    <x v="9"/>
    <x v="10"/>
  </r>
  <r>
    <x v="1"/>
    <s v="FB_TON_Imp_2020_GM1"/>
    <n v="256.92929883011999"/>
    <n v="0"/>
    <s v="1. Marketing"/>
    <x v="9"/>
    <x v="11"/>
  </r>
  <r>
    <x v="1"/>
    <s v="FB_TON_Imp_2021_GM1"/>
    <n v="19314.586301235166"/>
    <n v="24916.671555314322"/>
    <s v="1. Marketing"/>
    <x v="9"/>
    <x v="11"/>
  </r>
  <r>
    <x v="1"/>
    <s v="Google_STONE_Imp_2020_GM1"/>
    <n v="24.7488028620708"/>
    <n v="0"/>
    <s v="1. Marketing"/>
    <x v="10"/>
    <x v="12"/>
  </r>
  <r>
    <x v="1"/>
    <s v="Google_STONE_Imp_2021_GM1"/>
    <n v="440.83219078782821"/>
    <n v="4190.1146250153615"/>
    <s v="1. Marketing"/>
    <x v="10"/>
    <x v="12"/>
  </r>
  <r>
    <x v="1"/>
    <s v="Google_TON_Imp_2020_GM1"/>
    <n v="85.48472363034179"/>
    <n v="0"/>
    <s v="1. Marketing"/>
    <x v="10"/>
    <x v="13"/>
  </r>
  <r>
    <x v="1"/>
    <s v="Google_TON_Imp_2021_GM1"/>
    <n v="5766.7674818464729"/>
    <n v="13077.072057109388"/>
    <s v="1. Marketing"/>
    <x v="10"/>
    <x v="13"/>
  </r>
  <r>
    <x v="1"/>
    <s v="IB_Affiliate_Imp_GM"/>
    <n v="0.17147845469802403"/>
    <n v="0.98572962374171835"/>
    <s v="1. Marketing"/>
    <x v="0"/>
    <x v="0"/>
  </r>
  <r>
    <x v="1"/>
    <s v="IB_Bing_Imp_GM"/>
    <n v="79.613424601565228"/>
    <n v="111.03092136986427"/>
    <s v="1. Marketing"/>
    <x v="1"/>
    <x v="1"/>
  </r>
  <r>
    <x v="1"/>
    <s v="IB_Headcounts_2020"/>
    <n v="0"/>
    <n v="0"/>
    <s v="4. Execution"/>
    <x v="11"/>
    <x v="14"/>
  </r>
  <r>
    <x v="1"/>
    <s v="IB_Headcounts_2021"/>
    <n v="6408.6141281093396"/>
    <n v="8388.5181451268854"/>
    <s v="4. Execution"/>
    <x v="11"/>
    <x v="14"/>
  </r>
  <r>
    <x v="1"/>
    <s v="IB_OpenTv_Grps_GM"/>
    <n v="2715.1984956330534"/>
    <n v="2333.5216116344527"/>
    <s v="1. Marketing"/>
    <x v="12"/>
    <x v="15"/>
  </r>
  <r>
    <x v="1"/>
    <s v="IB_PayTv_spends_M_GM"/>
    <n v="0"/>
    <n v="734.40128926779221"/>
    <s v="1. Marketing"/>
    <x v="12"/>
    <x v="16"/>
  </r>
  <r>
    <x v="1"/>
    <s v="IB_PolyTrend"/>
    <n v="41962.625816564025"/>
    <n v="58388.93106432083"/>
    <s v="3. Base"/>
    <x v="5"/>
    <x v="5"/>
  </r>
  <r>
    <x v="1"/>
    <s v="IB_Seas_New"/>
    <n v="51239.615693094318"/>
    <n v="75938.618040973568"/>
    <s v="3. Base"/>
    <x v="13"/>
    <x v="17"/>
  </r>
  <r>
    <x v="1"/>
    <s v="IB_TikTok_Imp_GM"/>
    <n v="178.97334406660585"/>
    <n v="490.18852621639093"/>
    <s v="1. Marketing"/>
    <x v="6"/>
    <x v="6"/>
  </r>
  <r>
    <x v="1"/>
    <s v="INTERCEPT"/>
    <n v="16359.625802416424"/>
    <n v="16359.625802416424"/>
    <s v="3. Base"/>
    <x v="14"/>
    <x v="18"/>
  </r>
  <r>
    <x v="1"/>
    <s v="Mobility_Residential"/>
    <n v="-10813.962087740998"/>
    <n v="-5594.081154014305"/>
    <s v="3. Base"/>
    <x v="15"/>
    <x v="19"/>
  </r>
  <r>
    <x v="1"/>
    <s v="NY_2020"/>
    <n v="0"/>
    <n v="0"/>
    <s v="3. Base"/>
    <x v="3"/>
    <x v="3"/>
  </r>
  <r>
    <x v="1"/>
    <s v="NY_2020_R_IB"/>
    <n v="952.77979094007105"/>
    <n v="0"/>
    <s v="3. Base"/>
    <x v="3"/>
    <x v="3"/>
  </r>
  <r>
    <x v="1"/>
    <s v="PL_DFEB24"/>
    <n v="0"/>
    <n v="0"/>
    <s v="3. Base"/>
    <x v="3"/>
    <x v="3"/>
  </r>
  <r>
    <x v="1"/>
    <s v="PL_DOct25_2021_V2"/>
    <n v="0"/>
    <n v="0"/>
    <s v="3. Base"/>
    <x v="3"/>
    <x v="3"/>
  </r>
  <r>
    <x v="1"/>
    <s v="PL_HDIP"/>
    <n v="0"/>
    <n v="0"/>
    <s v="3. Base"/>
    <x v="3"/>
    <x v="3"/>
  </r>
  <r>
    <x v="1"/>
    <s v="PL_PreEaster_2021"/>
    <n v="0"/>
    <n v="0"/>
    <s v="3. Base"/>
    <x v="3"/>
    <x v="3"/>
  </r>
  <r>
    <x v="1"/>
    <s v="PL_PreH_May2020"/>
    <n v="0"/>
    <n v="0"/>
    <s v="3. Base"/>
    <x v="3"/>
    <x v="3"/>
  </r>
  <r>
    <x v="1"/>
    <s v="PL_Seas_New"/>
    <n v="0"/>
    <n v="0"/>
    <s v="3. Base"/>
    <x v="13"/>
    <x v="17"/>
  </r>
  <r>
    <x v="1"/>
    <s v="Polo_Headcounts_2020"/>
    <n v="0"/>
    <n v="0"/>
    <s v="4. Execution"/>
    <x v="11"/>
    <x v="14"/>
  </r>
  <r>
    <x v="1"/>
    <s v="Polo_Headcounts_2021"/>
    <n v="0"/>
    <n v="0"/>
    <s v="4. Execution"/>
    <x v="11"/>
    <x v="14"/>
  </r>
  <r>
    <x v="1"/>
    <s v="Polo_OpenTv_Grps_GM"/>
    <n v="0"/>
    <n v="0"/>
    <s v="1. Marketing"/>
    <x v="12"/>
    <x v="15"/>
  </r>
  <r>
    <x v="1"/>
    <s v="Polo_PayTv_spends_M_GM"/>
    <n v="0"/>
    <n v="0"/>
    <s v="1. Marketing"/>
    <x v="12"/>
    <x v="16"/>
  </r>
  <r>
    <x v="1"/>
    <s v="PreH_BF_RD"/>
    <n v="0"/>
    <n v="629.77173507783004"/>
    <s v="3. Base"/>
    <x v="3"/>
    <x v="3"/>
  </r>
  <r>
    <x v="1"/>
    <s v="RE_Affliate_Paid_Orders_GM"/>
    <n v="0"/>
    <n v="0"/>
    <s v="1. Marketing"/>
    <x v="0"/>
    <x v="0"/>
  </r>
  <r>
    <x v="1"/>
    <s v="RE_Bing_Imp_GM"/>
    <n v="0"/>
    <n v="0"/>
    <s v="1. Marketing"/>
    <x v="1"/>
    <x v="1"/>
  </r>
  <r>
    <x v="1"/>
    <s v="RE_Criteo_Imp_GM"/>
    <n v="0"/>
    <n v="0"/>
    <s v="1. Marketing"/>
    <x v="2"/>
    <x v="2"/>
  </r>
  <r>
    <x v="1"/>
    <s v="RE_PolyTrend_New"/>
    <n v="0"/>
    <n v="0"/>
    <s v="3. Base"/>
    <x v="5"/>
    <x v="5"/>
  </r>
  <r>
    <x v="1"/>
    <s v="RE_Seas"/>
    <n v="0"/>
    <n v="0"/>
    <s v="3. Base"/>
    <x v="13"/>
    <x v="17"/>
  </r>
  <r>
    <x v="1"/>
    <s v="RE_TikTok_Imp_GM"/>
    <n v="0"/>
    <n v="0"/>
    <s v="1. Marketing"/>
    <x v="6"/>
    <x v="6"/>
  </r>
  <r>
    <x v="1"/>
    <s v="Taxa_Selic"/>
    <n v="-3391.447964828676"/>
    <n v="-7563.4672866417341"/>
    <s v="3. Base"/>
    <x v="16"/>
    <x v="20"/>
  </r>
  <r>
    <x v="1"/>
    <s v="Unemployment_rate"/>
    <n v="-76634.638653849135"/>
    <n v="-72868.264392168261"/>
    <s v="3. Base"/>
    <x v="17"/>
    <x v="21"/>
  </r>
  <r>
    <x v="2"/>
    <s v="AC_Affliate_Spends_M_GM"/>
    <n v="0"/>
    <n v="0"/>
    <s v="1. Marketing"/>
    <x v="0"/>
    <x v="0"/>
  </r>
  <r>
    <x v="2"/>
    <s v="AC_Bing_Imp_GM"/>
    <n v="0"/>
    <n v="0"/>
    <s v="1. Marketing"/>
    <x v="1"/>
    <x v="1"/>
  </r>
  <r>
    <x v="2"/>
    <s v="AC_Criteo_Imp_GM"/>
    <n v="0"/>
    <n v="0"/>
    <s v="1. Marketing"/>
    <x v="2"/>
    <x v="2"/>
  </r>
  <r>
    <x v="2"/>
    <s v="AC_Easter"/>
    <n v="0"/>
    <n v="0"/>
    <s v="3. Base"/>
    <x v="3"/>
    <x v="3"/>
  </r>
  <r>
    <x v="2"/>
    <s v="AC_H_rep_2020"/>
    <n v="0"/>
    <n v="0"/>
    <s v="3. Base"/>
    <x v="3"/>
    <x v="3"/>
  </r>
  <r>
    <x v="2"/>
    <s v="AC_PreH_Ind_2020"/>
    <n v="0"/>
    <n v="0"/>
    <s v="3. Base"/>
    <x v="3"/>
    <x v="3"/>
  </r>
  <r>
    <x v="2"/>
    <s v="AC_PreHNov_D1"/>
    <n v="0"/>
    <n v="0"/>
    <s v="3. Base"/>
    <x v="3"/>
    <x v="3"/>
  </r>
  <r>
    <x v="2"/>
    <s v="AC_PreXmas_2020"/>
    <n v="0"/>
    <n v="0"/>
    <s v="3. Base"/>
    <x v="3"/>
    <x v="3"/>
  </r>
  <r>
    <x v="2"/>
    <s v="AC_PT_New"/>
    <n v="0"/>
    <n v="0"/>
    <s v="3. Base"/>
    <x v="5"/>
    <x v="5"/>
  </r>
  <r>
    <x v="2"/>
    <s v="AC_TikTok_Imp_GM"/>
    <n v="0"/>
    <n v="0"/>
    <s v="1. Marketing"/>
    <x v="6"/>
    <x v="6"/>
  </r>
  <r>
    <x v="2"/>
    <s v="Avg_Price_2020"/>
    <n v="0"/>
    <n v="0"/>
    <s v="2. Pricing"/>
    <x v="7"/>
    <x v="7"/>
  </r>
  <r>
    <x v="2"/>
    <s v="Avg_Price_2021"/>
    <n v="0"/>
    <n v="0"/>
    <s v="2. Pricing"/>
    <x v="7"/>
    <x v="7"/>
  </r>
  <r>
    <x v="2"/>
    <s v="Consumer_Confidence_Index"/>
    <n v="20559.628910769636"/>
    <n v="21611.169461544043"/>
    <s v="3. Base"/>
    <x v="8"/>
    <x v="8"/>
  </r>
  <r>
    <x v="2"/>
    <s v="FB_Stone_Leads_Imp_2020_GM1"/>
    <n v="256.12141163892557"/>
    <n v="0"/>
    <s v="1. Marketing"/>
    <x v="9"/>
    <x v="9"/>
  </r>
  <r>
    <x v="2"/>
    <s v="FB_Stone_Leads_Imp_2021_GM1"/>
    <n v="9120.0969962566287"/>
    <n v="10212.897948779048"/>
    <s v="1. Marketing"/>
    <x v="9"/>
    <x v="9"/>
  </r>
  <r>
    <x v="2"/>
    <s v="FB_Stone_SA_Imp_2020_GM2"/>
    <n v="14.569224130913799"/>
    <n v="0"/>
    <s v="1. Marketing"/>
    <x v="9"/>
    <x v="10"/>
  </r>
  <r>
    <x v="2"/>
    <s v="FB_Stone_SA_Imp_2021_GM1"/>
    <n v="639.86848179086428"/>
    <n v="610.73926682054719"/>
    <s v="1. Marketing"/>
    <x v="9"/>
    <x v="10"/>
  </r>
  <r>
    <x v="2"/>
    <s v="FB_TON_Imp_2020_GM1"/>
    <n v="257.868506453333"/>
    <n v="0"/>
    <s v="1. Marketing"/>
    <x v="9"/>
    <x v="11"/>
  </r>
  <r>
    <x v="2"/>
    <s v="FB_TON_Imp_2021_GM1"/>
    <n v="14758.364022754067"/>
    <n v="19038.943072014648"/>
    <s v="1. Marketing"/>
    <x v="9"/>
    <x v="11"/>
  </r>
  <r>
    <x v="2"/>
    <s v="Google_STONE_Imp_2020_GM1"/>
    <n v="23.337688315888201"/>
    <n v="0"/>
    <s v="1. Marketing"/>
    <x v="10"/>
    <x v="12"/>
  </r>
  <r>
    <x v="2"/>
    <s v="Google_STONE_Imp_2021_GM1"/>
    <n v="328.204753653301"/>
    <n v="3119.5896466284839"/>
    <s v="1. Marketing"/>
    <x v="10"/>
    <x v="12"/>
  </r>
  <r>
    <x v="2"/>
    <s v="Google_TON_Imp_2020_GM1"/>
    <n v="81.091816788634205"/>
    <n v="0"/>
    <s v="1. Marketing"/>
    <x v="10"/>
    <x v="13"/>
  </r>
  <r>
    <x v="2"/>
    <s v="Google_TON_Imp_2021_GM1"/>
    <n v="5475.9813695602525"/>
    <n v="12417.667814516957"/>
    <s v="1. Marketing"/>
    <x v="10"/>
    <x v="13"/>
  </r>
  <r>
    <x v="2"/>
    <s v="IB_Affiliate_Imp_GM"/>
    <n v="0"/>
    <n v="0"/>
    <s v="1. Marketing"/>
    <x v="0"/>
    <x v="0"/>
  </r>
  <r>
    <x v="2"/>
    <s v="IB_Bing_Imp_GM"/>
    <n v="0"/>
    <n v="0"/>
    <s v="1. Marketing"/>
    <x v="1"/>
    <x v="1"/>
  </r>
  <r>
    <x v="2"/>
    <s v="IB_Headcounts_2020"/>
    <n v="0"/>
    <n v="0"/>
    <s v="4. Execution"/>
    <x v="11"/>
    <x v="14"/>
  </r>
  <r>
    <x v="2"/>
    <s v="IB_Headcounts_2021"/>
    <n v="0"/>
    <n v="0"/>
    <s v="4. Execution"/>
    <x v="11"/>
    <x v="14"/>
  </r>
  <r>
    <x v="2"/>
    <s v="IB_OpenTv_Grps_GM"/>
    <n v="0"/>
    <n v="0"/>
    <s v="1. Marketing"/>
    <x v="12"/>
    <x v="15"/>
  </r>
  <r>
    <x v="2"/>
    <s v="IB_PayTv_spends_M_GM"/>
    <n v="0"/>
    <n v="0"/>
    <s v="1. Marketing"/>
    <x v="12"/>
    <x v="16"/>
  </r>
  <r>
    <x v="2"/>
    <s v="IB_PolyTrend"/>
    <n v="0"/>
    <n v="0"/>
    <s v="3. Base"/>
    <x v="5"/>
    <x v="5"/>
  </r>
  <r>
    <x v="2"/>
    <s v="IB_Seas_New"/>
    <n v="0"/>
    <n v="0"/>
    <s v="3. Base"/>
    <x v="13"/>
    <x v="17"/>
  </r>
  <r>
    <x v="2"/>
    <s v="IB_TikTok_Imp_GM"/>
    <n v="0"/>
    <n v="0"/>
    <s v="1. Marketing"/>
    <x v="6"/>
    <x v="6"/>
  </r>
  <r>
    <x v="2"/>
    <s v="INTERCEPT"/>
    <n v="30526.419605953688"/>
    <n v="30526.419605953688"/>
    <s v="3. Base"/>
    <x v="14"/>
    <x v="18"/>
  </r>
  <r>
    <x v="2"/>
    <s v="Mobility_Residential"/>
    <n v="-5389.0477743543188"/>
    <n v="-2787.7636658975739"/>
    <s v="3. Base"/>
    <x v="15"/>
    <x v="19"/>
  </r>
  <r>
    <x v="2"/>
    <s v="NY_2020"/>
    <n v="0"/>
    <n v="0"/>
    <s v="3. Base"/>
    <x v="3"/>
    <x v="3"/>
  </r>
  <r>
    <x v="2"/>
    <s v="NY_2020_R_IB"/>
    <n v="0"/>
    <n v="0"/>
    <s v="3. Base"/>
    <x v="3"/>
    <x v="3"/>
  </r>
  <r>
    <x v="2"/>
    <s v="PL_DFEB24"/>
    <n v="0"/>
    <n v="0"/>
    <s v="3. Base"/>
    <x v="3"/>
    <x v="3"/>
  </r>
  <r>
    <x v="2"/>
    <s v="PL_DOct25_2021_V2"/>
    <n v="0"/>
    <n v="-3467.2059643530401"/>
    <s v="3. Base"/>
    <x v="3"/>
    <x v="3"/>
  </r>
  <r>
    <x v="2"/>
    <s v="PL_HDIP"/>
    <n v="-1748.5553195630901"/>
    <n v="0"/>
    <s v="3. Base"/>
    <x v="3"/>
    <x v="3"/>
  </r>
  <r>
    <x v="2"/>
    <s v="PL_PreEaster_2021"/>
    <n v="86.212913758556255"/>
    <n v="0"/>
    <s v="3. Base"/>
    <x v="3"/>
    <x v="3"/>
  </r>
  <r>
    <x v="2"/>
    <s v="PL_PreH_May2020"/>
    <n v="0"/>
    <n v="0"/>
    <s v="3. Base"/>
    <x v="3"/>
    <x v="3"/>
  </r>
  <r>
    <x v="2"/>
    <s v="PL_Seas_New"/>
    <n v="86554.963569897838"/>
    <n v="96932.240455278225"/>
    <s v="3. Base"/>
    <x v="13"/>
    <x v="17"/>
  </r>
  <r>
    <x v="2"/>
    <s v="Polo_Headcounts_2020"/>
    <n v="0"/>
    <n v="0"/>
    <s v="4. Execution"/>
    <x v="11"/>
    <x v="14"/>
  </r>
  <r>
    <x v="2"/>
    <s v="Polo_Headcounts_2021"/>
    <n v="94460.45544146061"/>
    <n v="106650.1957658999"/>
    <s v="4. Execution"/>
    <x v="11"/>
    <x v="14"/>
  </r>
  <r>
    <x v="2"/>
    <s v="Polo_OpenTv_Grps_GM"/>
    <n v="2426.9603096409592"/>
    <n v="2286.850863262443"/>
    <s v="1. Marketing"/>
    <x v="12"/>
    <x v="15"/>
  </r>
  <r>
    <x v="2"/>
    <s v="Polo_PayTv_spends_M_GM"/>
    <n v="0"/>
    <n v="630.72075200248912"/>
    <s v="1. Marketing"/>
    <x v="12"/>
    <x v="16"/>
  </r>
  <r>
    <x v="2"/>
    <s v="PreH_BF_RD"/>
    <n v="0"/>
    <n v="1156.6444493111021"/>
    <s v="3. Base"/>
    <x v="3"/>
    <x v="3"/>
  </r>
  <r>
    <x v="2"/>
    <s v="RE_Affliate_Paid_Orders_GM"/>
    <n v="0"/>
    <n v="0"/>
    <s v="1. Marketing"/>
    <x v="0"/>
    <x v="0"/>
  </r>
  <r>
    <x v="2"/>
    <s v="RE_Bing_Imp_GM"/>
    <n v="0"/>
    <n v="0"/>
    <s v="1. Marketing"/>
    <x v="1"/>
    <x v="1"/>
  </r>
  <r>
    <x v="2"/>
    <s v="RE_Criteo_Imp_GM"/>
    <n v="0"/>
    <n v="0"/>
    <s v="1. Marketing"/>
    <x v="2"/>
    <x v="2"/>
  </r>
  <r>
    <x v="2"/>
    <s v="RE_PolyTrend_New"/>
    <n v="0"/>
    <n v="0"/>
    <s v="3. Base"/>
    <x v="5"/>
    <x v="5"/>
  </r>
  <r>
    <x v="2"/>
    <s v="RE_Seas"/>
    <n v="0"/>
    <n v="0"/>
    <s v="3. Base"/>
    <x v="13"/>
    <x v="17"/>
  </r>
  <r>
    <x v="2"/>
    <s v="RE_TikTok_Imp_GM"/>
    <n v="0"/>
    <n v="0"/>
    <s v="1. Marketing"/>
    <x v="6"/>
    <x v="6"/>
  </r>
  <r>
    <x v="2"/>
    <s v="Taxa_Selic"/>
    <n v="-6328.3087826389046"/>
    <n v="-14113.133078742319"/>
    <s v="3. Base"/>
    <x v="16"/>
    <x v="20"/>
  </r>
  <r>
    <x v="2"/>
    <s v="Unemployment_rate"/>
    <n v="-69166.353879890245"/>
    <n v="-65767.024547834313"/>
    <s v="3. Base"/>
    <x v="17"/>
    <x v="21"/>
  </r>
  <r>
    <x v="3"/>
    <s v="AC_Affliate_Spends_M_GM"/>
    <n v="0"/>
    <n v="0"/>
    <s v="1. Marketing"/>
    <x v="0"/>
    <x v="0"/>
  </r>
  <r>
    <x v="3"/>
    <s v="AC_Bing_Imp_GM"/>
    <n v="0"/>
    <n v="0"/>
    <s v="1. Marketing"/>
    <x v="1"/>
    <x v="1"/>
  </r>
  <r>
    <x v="3"/>
    <s v="AC_Criteo_Imp_GM"/>
    <n v="0"/>
    <n v="0"/>
    <s v="1. Marketing"/>
    <x v="2"/>
    <x v="2"/>
  </r>
  <r>
    <x v="3"/>
    <s v="AC_Easter"/>
    <n v="0"/>
    <n v="0"/>
    <s v="3. Base"/>
    <x v="3"/>
    <x v="3"/>
  </r>
  <r>
    <x v="3"/>
    <s v="AC_H_rep_2020"/>
    <n v="0"/>
    <n v="0"/>
    <s v="3. Base"/>
    <x v="3"/>
    <x v="3"/>
  </r>
  <r>
    <x v="3"/>
    <s v="AC_PreH_Ind_2020"/>
    <n v="0"/>
    <n v="0"/>
    <s v="3. Base"/>
    <x v="3"/>
    <x v="3"/>
  </r>
  <r>
    <x v="3"/>
    <s v="AC_PreHNov_D1"/>
    <n v="0"/>
    <n v="0"/>
    <s v="3. Base"/>
    <x v="3"/>
    <x v="3"/>
  </r>
  <r>
    <x v="3"/>
    <s v="AC_PreXmas_2020"/>
    <n v="0"/>
    <n v="0"/>
    <s v="3. Base"/>
    <x v="3"/>
    <x v="3"/>
  </r>
  <r>
    <x v="3"/>
    <s v="AC_PT_New"/>
    <n v="0"/>
    <n v="0"/>
    <s v="3. Base"/>
    <x v="5"/>
    <x v="5"/>
  </r>
  <r>
    <x v="3"/>
    <s v="AC_TikTok_Imp_GM"/>
    <n v="0"/>
    <n v="0"/>
    <s v="1. Marketing"/>
    <x v="6"/>
    <x v="6"/>
  </r>
  <r>
    <x v="3"/>
    <s v="Avg_Price_2020"/>
    <n v="0"/>
    <n v="0"/>
    <s v="2. Pricing"/>
    <x v="7"/>
    <x v="7"/>
  </r>
  <r>
    <x v="3"/>
    <s v="Avg_Price_2021"/>
    <n v="-15680.895985122243"/>
    <n v="-15949.778693753788"/>
    <s v="2. Pricing"/>
    <x v="7"/>
    <x v="7"/>
  </r>
  <r>
    <x v="3"/>
    <s v="Consumer_Confidence_Index"/>
    <n v="296.74465353410454"/>
    <n v="275.65079314851289"/>
    <s v="3. Base"/>
    <x v="8"/>
    <x v="8"/>
  </r>
  <r>
    <x v="3"/>
    <s v="FB_Stone_Leads_Imp_2020_GM1"/>
    <n v="0"/>
    <n v="0"/>
    <s v="1. Marketing"/>
    <x v="9"/>
    <x v="9"/>
  </r>
  <r>
    <x v="3"/>
    <s v="FB_Stone_Leads_Imp_2021_GM1"/>
    <n v="3543.4159280702033"/>
    <n v="3793.9005077084021"/>
    <s v="1. Marketing"/>
    <x v="9"/>
    <x v="9"/>
  </r>
  <r>
    <x v="3"/>
    <s v="FB_Stone_SA_Imp_2020_GM2"/>
    <n v="0"/>
    <n v="0"/>
    <s v="1. Marketing"/>
    <x v="9"/>
    <x v="10"/>
  </r>
  <r>
    <x v="3"/>
    <s v="FB_Stone_SA_Imp_2021_GM1"/>
    <n v="201.75411265128039"/>
    <n v="365.83370690918736"/>
    <s v="1. Marketing"/>
    <x v="9"/>
    <x v="10"/>
  </r>
  <r>
    <x v="3"/>
    <s v="FB_TON_Imp_2020_GM1"/>
    <n v="0"/>
    <n v="0"/>
    <s v="1. Marketing"/>
    <x v="9"/>
    <x v="11"/>
  </r>
  <r>
    <x v="3"/>
    <s v="FB_TON_Imp_2021_GM1"/>
    <n v="16589.49275149055"/>
    <n v="12458.599076577191"/>
    <s v="1. Marketing"/>
    <x v="9"/>
    <x v="11"/>
  </r>
  <r>
    <x v="3"/>
    <s v="Google_STONE_Imp_2020_GM1"/>
    <n v="0"/>
    <n v="0"/>
    <s v="1. Marketing"/>
    <x v="10"/>
    <x v="12"/>
  </r>
  <r>
    <x v="3"/>
    <s v="Google_STONE_Imp_2021_GM1"/>
    <n v="640.61288529897365"/>
    <n v="2432.1266170090694"/>
    <s v="1. Marketing"/>
    <x v="10"/>
    <x v="12"/>
  </r>
  <r>
    <x v="3"/>
    <s v="Google_TON_Imp_2020_GM1"/>
    <n v="0"/>
    <n v="0"/>
    <s v="1. Marketing"/>
    <x v="10"/>
    <x v="13"/>
  </r>
  <r>
    <x v="3"/>
    <s v="Google_TON_Imp_2021_GM1"/>
    <n v="10355.137200002997"/>
    <n v="8336.9657880868363"/>
    <s v="1. Marketing"/>
    <x v="10"/>
    <x v="13"/>
  </r>
  <r>
    <x v="3"/>
    <s v="IB_Affiliate_Imp_GM"/>
    <n v="0"/>
    <n v="0"/>
    <s v="1. Marketing"/>
    <x v="0"/>
    <x v="0"/>
  </r>
  <r>
    <x v="3"/>
    <s v="IB_Bing_Imp_GM"/>
    <n v="0"/>
    <n v="0"/>
    <s v="1. Marketing"/>
    <x v="1"/>
    <x v="1"/>
  </r>
  <r>
    <x v="3"/>
    <s v="IB_Headcounts_2020"/>
    <n v="0"/>
    <n v="0"/>
    <s v="4. Execution"/>
    <x v="11"/>
    <x v="14"/>
  </r>
  <r>
    <x v="3"/>
    <s v="IB_Headcounts_2021"/>
    <n v="0"/>
    <n v="0"/>
    <s v="4. Execution"/>
    <x v="11"/>
    <x v="14"/>
  </r>
  <r>
    <x v="3"/>
    <s v="IB_OpenTv_Grps_GM"/>
    <n v="0"/>
    <n v="0"/>
    <s v="1. Marketing"/>
    <x v="12"/>
    <x v="15"/>
  </r>
  <r>
    <x v="3"/>
    <s v="IB_PayTv_spends_M_GM"/>
    <n v="0"/>
    <n v="0"/>
    <s v="1. Marketing"/>
    <x v="12"/>
    <x v="16"/>
  </r>
  <r>
    <x v="3"/>
    <s v="IB_PolyTrend"/>
    <n v="0"/>
    <n v="0"/>
    <s v="3. Base"/>
    <x v="5"/>
    <x v="5"/>
  </r>
  <r>
    <x v="3"/>
    <s v="IB_Seas_New"/>
    <n v="0"/>
    <n v="0"/>
    <s v="3. Base"/>
    <x v="13"/>
    <x v="17"/>
  </r>
  <r>
    <x v="3"/>
    <s v="IB_TikTok_Imp_GM"/>
    <n v="0"/>
    <n v="0"/>
    <s v="1. Marketing"/>
    <x v="6"/>
    <x v="6"/>
  </r>
  <r>
    <x v="3"/>
    <s v="INTERCEPT"/>
    <n v="8079.9366741933854"/>
    <n v="8079.9366741933854"/>
    <s v="3. Base"/>
    <x v="14"/>
    <x v="18"/>
  </r>
  <r>
    <x v="3"/>
    <s v="Mobility_Residential"/>
    <n v="-1156.1866706790479"/>
    <n v="-585.98885816021016"/>
    <s v="3. Base"/>
    <x v="15"/>
    <x v="19"/>
  </r>
  <r>
    <x v="3"/>
    <s v="NY_2020"/>
    <n v="0"/>
    <n v="0"/>
    <s v="3. Base"/>
    <x v="3"/>
    <x v="3"/>
  </r>
  <r>
    <x v="3"/>
    <s v="NY_2020_R_IB"/>
    <n v="0"/>
    <n v="0"/>
    <s v="3. Base"/>
    <x v="3"/>
    <x v="3"/>
  </r>
  <r>
    <x v="3"/>
    <s v="PL_DFEB24"/>
    <n v="0"/>
    <n v="0"/>
    <s v="3. Base"/>
    <x v="3"/>
    <x v="3"/>
  </r>
  <r>
    <x v="3"/>
    <s v="PL_DOct25_2021_V2"/>
    <n v="0"/>
    <n v="0"/>
    <s v="3. Base"/>
    <x v="3"/>
    <x v="3"/>
  </r>
  <r>
    <x v="3"/>
    <s v="PL_HDIP"/>
    <n v="0"/>
    <n v="0"/>
    <s v="3. Base"/>
    <x v="3"/>
    <x v="3"/>
  </r>
  <r>
    <x v="3"/>
    <s v="PL_PreEaster_2021"/>
    <n v="0"/>
    <n v="0"/>
    <s v="3. Base"/>
    <x v="3"/>
    <x v="3"/>
  </r>
  <r>
    <x v="3"/>
    <s v="PL_PreH_May2020"/>
    <n v="0"/>
    <n v="0"/>
    <s v="3. Base"/>
    <x v="3"/>
    <x v="3"/>
  </r>
  <r>
    <x v="3"/>
    <s v="PL_Seas_New"/>
    <n v="0"/>
    <n v="0"/>
    <s v="3. Base"/>
    <x v="13"/>
    <x v="17"/>
  </r>
  <r>
    <x v="3"/>
    <s v="Polo_Headcounts_2020"/>
    <n v="0"/>
    <n v="0"/>
    <s v="4. Execution"/>
    <x v="11"/>
    <x v="14"/>
  </r>
  <r>
    <x v="3"/>
    <s v="Polo_Headcounts_2021"/>
    <n v="0"/>
    <n v="0"/>
    <s v="4. Execution"/>
    <x v="11"/>
    <x v="14"/>
  </r>
  <r>
    <x v="3"/>
    <s v="Polo_OpenTv_Grps_GM"/>
    <n v="0"/>
    <n v="0"/>
    <s v="1. Marketing"/>
    <x v="12"/>
    <x v="15"/>
  </r>
  <r>
    <x v="3"/>
    <s v="Polo_PayTv_spends_M_GM"/>
    <n v="0"/>
    <n v="0"/>
    <s v="1. Marketing"/>
    <x v="12"/>
    <x v="16"/>
  </r>
  <r>
    <x v="3"/>
    <s v="PreH_BF_RD"/>
    <n v="0"/>
    <n v="30.4225152947586"/>
    <s v="3. Base"/>
    <x v="3"/>
    <x v="3"/>
  </r>
  <r>
    <x v="3"/>
    <s v="RE_Affliate_Paid_Orders_GM"/>
    <n v="32.144538082881837"/>
    <n v="88.121082236762476"/>
    <s v="1. Marketing"/>
    <x v="0"/>
    <x v="0"/>
  </r>
  <r>
    <x v="3"/>
    <s v="RE_Bing_Imp_GM"/>
    <n v="8.106700683344144"/>
    <n v="4.5254385649524824"/>
    <s v="1. Marketing"/>
    <x v="1"/>
    <x v="1"/>
  </r>
  <r>
    <x v="3"/>
    <s v="RE_Criteo_Imp_GM"/>
    <n v="202.38862102108121"/>
    <n v="405.06756847407792"/>
    <s v="1. Marketing"/>
    <x v="2"/>
    <x v="2"/>
  </r>
  <r>
    <x v="3"/>
    <s v="RE_PolyTrend_New"/>
    <n v="5781.1435053168689"/>
    <n v="6998.4063894048159"/>
    <s v="3. Base"/>
    <x v="5"/>
    <x v="5"/>
  </r>
  <r>
    <x v="3"/>
    <s v="RE_Seas"/>
    <n v="111041.1842086126"/>
    <n v="132526.11788424038"/>
    <s v="3. Base"/>
    <x v="13"/>
    <x v="17"/>
  </r>
  <r>
    <x v="3"/>
    <s v="RE_TikTok_Imp_GM"/>
    <n v="151.53464178171799"/>
    <n v="218.65252165479859"/>
    <s v="1. Marketing"/>
    <x v="6"/>
    <x v="6"/>
  </r>
  <r>
    <x v="3"/>
    <s v="Taxa_Selic"/>
    <n v="-3084.1620512818326"/>
    <n v="-4386.9546419095059"/>
    <s v="3. Base"/>
    <x v="16"/>
    <x v="20"/>
  </r>
  <r>
    <x v="3"/>
    <s v="Unemployment_rate"/>
    <n v="-6130.9488642560873"/>
    <n v="-5592.7085860568677"/>
    <s v="3. Base"/>
    <x v="17"/>
    <x v="21"/>
  </r>
  <r>
    <x v="4"/>
    <m/>
    <m/>
    <m/>
    <m/>
    <x v="18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6DE8E5-BD78-40B1-AC42-2EB97A9FC2E3}" name="PivotTable11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M1:P17" firstHeaderRow="0" firstDataRow="1" firstDataCol="2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">
        <item m="1" x="12"/>
        <item x="0"/>
        <item x="1"/>
        <item x="2"/>
        <item x="6"/>
        <item x="7"/>
        <item x="8"/>
        <item x="5"/>
        <item x="4"/>
        <item x="9"/>
        <item x="11"/>
        <item x="3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7">
        <item m="1" x="16"/>
        <item x="0"/>
        <item x="1"/>
        <item x="2"/>
        <item x="6"/>
        <item x="7"/>
        <item x="8"/>
        <item x="9"/>
        <item x="10"/>
        <item x="11"/>
        <item x="12"/>
        <item x="13"/>
        <item x="5"/>
        <item x="4"/>
        <item x="15"/>
        <item x="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6"/>
  </rowFields>
  <rowItems count="16">
    <i>
      <x v="1"/>
      <x v="1"/>
    </i>
    <i>
      <x v="2"/>
      <x v="2"/>
    </i>
    <i>
      <x v="3"/>
      <x v="3"/>
    </i>
    <i>
      <x v="4"/>
      <x v="4"/>
    </i>
    <i r="1">
      <x v="5"/>
    </i>
    <i r="1">
      <x v="6"/>
    </i>
    <i>
      <x v="5"/>
      <x v="7"/>
    </i>
    <i r="1">
      <x v="8"/>
    </i>
    <i>
      <x v="6"/>
      <x v="9"/>
    </i>
    <i>
      <x v="7"/>
      <x v="12"/>
    </i>
    <i>
      <x v="8"/>
      <x v="13"/>
    </i>
    <i>
      <x v="9"/>
      <x v="10"/>
    </i>
    <i r="1">
      <x v="11"/>
    </i>
    <i>
      <x v="10"/>
      <x v="14"/>
    </i>
    <i>
      <x v="11"/>
      <x v="15"/>
    </i>
    <i>
      <x v="12"/>
      <x v="16"/>
    </i>
  </rowItems>
  <colFields count="1">
    <field x="-2"/>
  </colFields>
  <colItems count="2">
    <i>
      <x/>
    </i>
    <i i="1">
      <x v="1"/>
    </i>
  </colItems>
  <dataFields count="2">
    <dataField name="Sum of H1 2021" fld="2" baseField="0" baseItem="0"/>
    <dataField name="Sum of H2 2021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979A7-6057-4FB7-910F-5E0724965DC8}" name="PivotTable5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B3:F89" firstHeaderRow="0" firstDataRow="1" firstDataCol="3"/>
  <pivotFields count="7"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">
        <item x="0"/>
        <item x="1"/>
        <item x="2"/>
        <item x="9"/>
        <item x="10"/>
        <item x="6"/>
        <item x="12"/>
        <item x="18"/>
        <item x="11"/>
        <item x="7"/>
        <item m="1" x="19"/>
        <item x="4"/>
        <item x="17"/>
        <item x="8"/>
        <item x="15"/>
        <item x="16"/>
        <item x="13"/>
        <item x="5"/>
        <item x="1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4">
        <item x="0"/>
        <item x="4"/>
        <item x="1"/>
        <item x="2"/>
        <item x="9"/>
        <item x="10"/>
        <item x="11"/>
        <item x="12"/>
        <item x="13"/>
        <item x="15"/>
        <item x="16"/>
        <item x="6"/>
        <item m="1" x="23"/>
        <item x="22"/>
        <item x="14"/>
        <item x="7"/>
        <item x="21"/>
        <item x="8"/>
        <item x="19"/>
        <item x="20"/>
        <item x="17"/>
        <item x="5"/>
        <item x="18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5"/>
    <field x="6"/>
  </rowFields>
  <rowItems count="86">
    <i>
      <x/>
      <x/>
      <x/>
    </i>
    <i r="1">
      <x v="1"/>
      <x v="2"/>
    </i>
    <i r="1">
      <x v="2"/>
      <x v="3"/>
    </i>
    <i r="1">
      <x v="3"/>
      <x v="4"/>
    </i>
    <i r="2">
      <x v="5"/>
    </i>
    <i r="2">
      <x v="6"/>
    </i>
    <i r="1">
      <x v="4"/>
      <x v="7"/>
    </i>
    <i r="2">
      <x v="8"/>
    </i>
    <i r="1">
      <x v="5"/>
      <x v="11"/>
    </i>
    <i r="1">
      <x v="6"/>
      <x v="9"/>
    </i>
    <i r="2">
      <x v="10"/>
    </i>
    <i r="1">
      <x v="8"/>
      <x v="14"/>
    </i>
    <i r="1">
      <x v="9"/>
      <x v="15"/>
    </i>
    <i r="1">
      <x v="11"/>
      <x v="1"/>
    </i>
    <i r="1">
      <x v="12"/>
      <x v="16"/>
    </i>
    <i r="1">
      <x v="13"/>
      <x v="17"/>
    </i>
    <i r="1">
      <x v="14"/>
      <x v="18"/>
    </i>
    <i r="1">
      <x v="15"/>
      <x v="19"/>
    </i>
    <i r="1">
      <x v="16"/>
      <x v="20"/>
    </i>
    <i r="1">
      <x v="17"/>
      <x v="21"/>
    </i>
    <i r="1">
      <x v="18"/>
      <x v="22"/>
    </i>
    <i r="1">
      <x v="19"/>
      <x v="23"/>
    </i>
    <i>
      <x v="1"/>
      <x/>
      <x/>
    </i>
    <i r="1">
      <x v="1"/>
      <x v="2"/>
    </i>
    <i r="1">
      <x v="2"/>
      <x v="3"/>
    </i>
    <i r="1">
      <x v="3"/>
      <x v="4"/>
    </i>
    <i r="2">
      <x v="5"/>
    </i>
    <i r="2">
      <x v="6"/>
    </i>
    <i r="1">
      <x v="4"/>
      <x v="7"/>
    </i>
    <i r="2">
      <x v="8"/>
    </i>
    <i r="1">
      <x v="5"/>
      <x v="11"/>
    </i>
    <i r="1">
      <x v="6"/>
      <x v="9"/>
    </i>
    <i r="2">
      <x v="10"/>
    </i>
    <i r="1">
      <x v="8"/>
      <x v="14"/>
    </i>
    <i r="1">
      <x v="9"/>
      <x v="15"/>
    </i>
    <i r="1">
      <x v="12"/>
      <x v="16"/>
    </i>
    <i r="1">
      <x v="13"/>
      <x v="17"/>
    </i>
    <i r="1">
      <x v="14"/>
      <x v="18"/>
    </i>
    <i r="1">
      <x v="15"/>
      <x v="19"/>
    </i>
    <i r="1">
      <x v="16"/>
      <x v="20"/>
    </i>
    <i r="1">
      <x v="17"/>
      <x v="21"/>
    </i>
    <i r="1">
      <x v="18"/>
      <x v="22"/>
    </i>
    <i r="1">
      <x v="19"/>
      <x v="23"/>
    </i>
    <i>
      <x v="2"/>
      <x/>
      <x/>
    </i>
    <i r="1">
      <x v="1"/>
      <x v="2"/>
    </i>
    <i r="1">
      <x v="2"/>
      <x v="3"/>
    </i>
    <i r="1">
      <x v="3"/>
      <x v="4"/>
    </i>
    <i r="2">
      <x v="5"/>
    </i>
    <i r="2">
      <x v="6"/>
    </i>
    <i r="1">
      <x v="4"/>
      <x v="7"/>
    </i>
    <i r="2">
      <x v="8"/>
    </i>
    <i r="1">
      <x v="5"/>
      <x v="11"/>
    </i>
    <i r="1">
      <x v="6"/>
      <x v="9"/>
    </i>
    <i r="2">
      <x v="10"/>
    </i>
    <i r="1">
      <x v="8"/>
      <x v="14"/>
    </i>
    <i r="1">
      <x v="9"/>
      <x v="15"/>
    </i>
    <i r="1">
      <x v="12"/>
      <x v="16"/>
    </i>
    <i r="1">
      <x v="13"/>
      <x v="17"/>
    </i>
    <i r="1">
      <x v="14"/>
      <x v="18"/>
    </i>
    <i r="1">
      <x v="15"/>
      <x v="19"/>
    </i>
    <i r="1">
      <x v="16"/>
      <x v="20"/>
    </i>
    <i r="1">
      <x v="17"/>
      <x v="21"/>
    </i>
    <i r="1">
      <x v="18"/>
      <x v="22"/>
    </i>
    <i r="1">
      <x v="19"/>
      <x v="23"/>
    </i>
    <i>
      <x v="3"/>
      <x/>
      <x/>
    </i>
    <i r="1">
      <x v="1"/>
      <x v="2"/>
    </i>
    <i r="1">
      <x v="2"/>
      <x v="3"/>
    </i>
    <i r="1">
      <x v="3"/>
      <x v="4"/>
    </i>
    <i r="2">
      <x v="5"/>
    </i>
    <i r="2">
      <x v="6"/>
    </i>
    <i r="1">
      <x v="4"/>
      <x v="7"/>
    </i>
    <i r="2">
      <x v="8"/>
    </i>
    <i r="1">
      <x v="5"/>
      <x v="11"/>
    </i>
    <i r="1">
      <x v="6"/>
      <x v="9"/>
    </i>
    <i r="2">
      <x v="10"/>
    </i>
    <i r="1">
      <x v="8"/>
      <x v="14"/>
    </i>
    <i r="1">
      <x v="9"/>
      <x v="15"/>
    </i>
    <i r="1">
      <x v="12"/>
      <x v="16"/>
    </i>
    <i r="1">
      <x v="13"/>
      <x v="17"/>
    </i>
    <i r="1">
      <x v="14"/>
      <x v="18"/>
    </i>
    <i r="1">
      <x v="15"/>
      <x v="19"/>
    </i>
    <i r="1">
      <x v="16"/>
      <x v="20"/>
    </i>
    <i r="1">
      <x v="17"/>
      <x v="21"/>
    </i>
    <i r="1">
      <x v="18"/>
      <x v="22"/>
    </i>
    <i r="1">
      <x v="19"/>
      <x v="23"/>
    </i>
    <i>
      <x v="4"/>
      <x v="7"/>
      <x v="13"/>
    </i>
  </rowItems>
  <colFields count="1">
    <field x="-2"/>
  </colFields>
  <colItems count="2">
    <i>
      <x/>
    </i>
    <i i="1">
      <x v="1"/>
    </i>
  </colItems>
  <dataFields count="2">
    <dataField name="Sum of H1'21" fld="2" baseField="0" baseItem="0"/>
    <dataField name="Sum of H2'21" fld="3" baseField="0" baseItem="0"/>
  </dataFields>
  <formats count="1">
    <format dxfId="0">
      <pivotArea collapsedLevelsAreSubtotals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4BC607-F9B2-4D19-BED7-B79FB75CCD8D}" name="PivotTable7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CX224" firstHeaderRow="1" firstDataRow="2" firstDataCol="2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72" outline="0" showAll="0" defaultSubtota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7"/>
    <field x="6"/>
  </rowFields>
  <rowItems count="22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</rowItems>
  <colFields count="1">
    <field x="9"/>
  </colFields>
  <col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</colItems>
  <dataFields count="1">
    <dataField name="Sum of Decomp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C0971A-1361-4E56-887D-E999CA2DDA4A}" name="PivotTable7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CX224" firstHeaderRow="1" firstDataRow="2" firstDataCol="2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72" outline="0" showAll="0" defaultSubtota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7"/>
    <field x="6"/>
  </rowFields>
  <rowItems count="22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</rowItems>
  <colFields count="1">
    <field x="9"/>
  </colFields>
  <col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</colItems>
  <dataFields count="1">
    <dataField name="Sum of Decomp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C97E-8EFF-4277-A01D-12C6023A0638}">
  <sheetPr>
    <tabColor rgb="FF45C363"/>
  </sheetPr>
  <dimension ref="A1:L101"/>
  <sheetViews>
    <sheetView showGridLines="0" zoomScale="90" zoomScaleNormal="90" workbookViewId="0">
      <selection activeCell="A6" sqref="A6"/>
    </sheetView>
  </sheetViews>
  <sheetFormatPr defaultRowHeight="15" x14ac:dyDescent="0.25"/>
  <cols>
    <col min="1" max="1" width="11.5703125" bestFit="1" customWidth="1"/>
    <col min="2" max="2" width="10.5703125" customWidth="1"/>
    <col min="3" max="3" width="11.28515625" customWidth="1"/>
    <col min="4" max="4" width="9.5703125" customWidth="1"/>
    <col min="5" max="5" width="7.28515625" customWidth="1"/>
    <col min="6" max="6" width="9.28515625" customWidth="1"/>
    <col min="7" max="7" width="12.5703125" customWidth="1"/>
    <col min="8" max="8" width="12.85546875" customWidth="1"/>
    <col min="11" max="11" width="11.5703125" customWidth="1"/>
    <col min="12" max="12" width="13.42578125" customWidth="1"/>
  </cols>
  <sheetData>
    <row r="1" spans="1:12" x14ac:dyDescent="0.25">
      <c r="A1" s="141" t="s">
        <v>0</v>
      </c>
      <c r="B1" s="141" t="s">
        <v>161</v>
      </c>
      <c r="C1" s="141" t="s">
        <v>162</v>
      </c>
      <c r="D1" s="141" t="s">
        <v>163</v>
      </c>
      <c r="E1" s="141" t="s">
        <v>6</v>
      </c>
      <c r="G1" s="435" t="s">
        <v>7</v>
      </c>
      <c r="H1" s="435"/>
    </row>
    <row r="2" spans="1:12" ht="15.75" x14ac:dyDescent="0.25">
      <c r="A2" s="138">
        <v>43836</v>
      </c>
      <c r="B2" s="144">
        <v>7879</v>
      </c>
      <c r="C2" s="144">
        <v>8853.4954929467331</v>
      </c>
      <c r="D2" s="144">
        <f>B2-C2</f>
        <v>-974.49549294673307</v>
      </c>
      <c r="E2" s="139">
        <f>ABS((B2-C2)/B2)</f>
        <v>0.12368263649533355</v>
      </c>
      <c r="G2" s="6" t="s">
        <v>5</v>
      </c>
      <c r="H2" s="7">
        <f>RSQ(B2:B101,C2:C101)</f>
        <v>0.98641905110086892</v>
      </c>
      <c r="K2" t="s">
        <v>204</v>
      </c>
    </row>
    <row r="3" spans="1:12" ht="15.75" x14ac:dyDescent="0.25">
      <c r="A3" s="138">
        <v>43843</v>
      </c>
      <c r="B3" s="144">
        <v>8512</v>
      </c>
      <c r="C3" s="144">
        <v>9366.2269972785289</v>
      </c>
      <c r="D3" s="144">
        <f t="shared" ref="D3:D66" si="0">B3-C3</f>
        <v>-854.22699727852887</v>
      </c>
      <c r="E3" s="139">
        <f t="shared" ref="E3:E66" si="1">ABS((B3-C3)/B3)</f>
        <v>0.10035561528178205</v>
      </c>
      <c r="G3" s="6" t="s">
        <v>6</v>
      </c>
      <c r="H3" s="7">
        <f>AVERAGE(E2:E101)</f>
        <v>7.2949927773341208E-2</v>
      </c>
    </row>
    <row r="4" spans="1:12" x14ac:dyDescent="0.25">
      <c r="A4" s="138">
        <v>43850</v>
      </c>
      <c r="B4" s="144">
        <v>8277.1</v>
      </c>
      <c r="C4" s="144">
        <v>9414.1932110779653</v>
      </c>
      <c r="D4" s="144">
        <f t="shared" si="0"/>
        <v>-1137.093211077965</v>
      </c>
      <c r="E4" s="139">
        <f t="shared" si="1"/>
        <v>0.13737821351414928</v>
      </c>
      <c r="G4" s="41" t="s">
        <v>122</v>
      </c>
      <c r="H4" s="42">
        <f>SUMPRODUCT(B2:B101,E2:E101)/SUM(B2:B101)</f>
        <v>5.3819120737007099E-2</v>
      </c>
      <c r="L4" s="4"/>
    </row>
    <row r="5" spans="1:12" x14ac:dyDescent="0.25">
      <c r="A5" s="138">
        <v>43857</v>
      </c>
      <c r="B5" s="144">
        <v>8710.1</v>
      </c>
      <c r="C5" s="144">
        <v>9487.4853358633081</v>
      </c>
      <c r="D5" s="144">
        <f t="shared" si="0"/>
        <v>-777.38533586330777</v>
      </c>
      <c r="E5" s="139">
        <f t="shared" si="1"/>
        <v>8.925102304948368E-2</v>
      </c>
    </row>
    <row r="6" spans="1:12" x14ac:dyDescent="0.25">
      <c r="A6" s="138">
        <v>43864</v>
      </c>
      <c r="B6" s="144">
        <v>7932.1</v>
      </c>
      <c r="C6" s="144">
        <v>9152.8154686961043</v>
      </c>
      <c r="D6" s="144">
        <f t="shared" si="0"/>
        <v>-1220.7154686961039</v>
      </c>
      <c r="E6" s="139">
        <f t="shared" si="1"/>
        <v>0.15389562268454809</v>
      </c>
    </row>
    <row r="7" spans="1:12" x14ac:dyDescent="0.25">
      <c r="A7" s="138">
        <v>43871</v>
      </c>
      <c r="B7" s="144">
        <v>8986.1</v>
      </c>
      <c r="C7" s="144">
        <v>9691.6681794878477</v>
      </c>
      <c r="D7" s="144">
        <f t="shared" si="0"/>
        <v>-705.56817948784737</v>
      </c>
      <c r="E7" s="139">
        <f t="shared" si="1"/>
        <v>7.851773066044751E-2</v>
      </c>
    </row>
    <row r="8" spans="1:12" x14ac:dyDescent="0.25">
      <c r="A8" s="138">
        <v>43878</v>
      </c>
      <c r="B8" s="144">
        <v>8511</v>
      </c>
      <c r="C8" s="144">
        <v>9399.6607607145161</v>
      </c>
      <c r="D8" s="144">
        <f t="shared" si="0"/>
        <v>-888.66076071451607</v>
      </c>
      <c r="E8" s="139">
        <f t="shared" si="1"/>
        <v>0.10441320182287817</v>
      </c>
    </row>
    <row r="9" spans="1:12" x14ac:dyDescent="0.25">
      <c r="A9" s="138">
        <v>43885</v>
      </c>
      <c r="B9" s="144">
        <v>4558</v>
      </c>
      <c r="C9" s="144">
        <v>6058.7499099142951</v>
      </c>
      <c r="D9" s="144">
        <f t="shared" si="0"/>
        <v>-1500.7499099142951</v>
      </c>
      <c r="E9" s="139">
        <f t="shared" si="1"/>
        <v>0.32925623297812529</v>
      </c>
    </row>
    <row r="10" spans="1:12" x14ac:dyDescent="0.25">
      <c r="A10" s="138">
        <v>43892</v>
      </c>
      <c r="B10" s="144">
        <v>10791</v>
      </c>
      <c r="C10" s="144">
        <v>10327.141184861337</v>
      </c>
      <c r="D10" s="144">
        <f t="shared" si="0"/>
        <v>463.85881513866298</v>
      </c>
      <c r="E10" s="139">
        <f t="shared" si="1"/>
        <v>4.2985711717047813E-2</v>
      </c>
    </row>
    <row r="11" spans="1:12" x14ac:dyDescent="0.25">
      <c r="A11" s="138">
        <v>43899</v>
      </c>
      <c r="B11" s="144">
        <v>9561</v>
      </c>
      <c r="C11" s="144">
        <v>10479.374397759566</v>
      </c>
      <c r="D11" s="144">
        <f t="shared" si="0"/>
        <v>-918.37439775956591</v>
      </c>
      <c r="E11" s="139">
        <f t="shared" si="1"/>
        <v>9.6054220035515725E-2</v>
      </c>
    </row>
    <row r="12" spans="1:12" x14ac:dyDescent="0.25">
      <c r="A12" s="138">
        <v>43906</v>
      </c>
      <c r="B12" s="144">
        <v>7384.1</v>
      </c>
      <c r="C12" s="144">
        <v>8826.9486174478225</v>
      </c>
      <c r="D12" s="144">
        <f t="shared" si="0"/>
        <v>-1442.8486174478221</v>
      </c>
      <c r="E12" s="139">
        <f t="shared" si="1"/>
        <v>0.19539938752831382</v>
      </c>
    </row>
    <row r="13" spans="1:12" x14ac:dyDescent="0.25">
      <c r="A13" s="138">
        <v>43913</v>
      </c>
      <c r="B13" s="144">
        <v>4762.1000000000004</v>
      </c>
      <c r="C13" s="144">
        <v>6485.8960221125835</v>
      </c>
      <c r="D13" s="144">
        <f t="shared" si="0"/>
        <v>-1723.7960221125832</v>
      </c>
      <c r="E13" s="139">
        <f t="shared" si="1"/>
        <v>0.36198232336838432</v>
      </c>
    </row>
    <row r="14" spans="1:12" x14ac:dyDescent="0.25">
      <c r="A14" s="138">
        <v>43920</v>
      </c>
      <c r="B14" s="144">
        <v>5868</v>
      </c>
      <c r="C14" s="144">
        <v>6048.319822563979</v>
      </c>
      <c r="D14" s="144">
        <f t="shared" si="0"/>
        <v>-180.31982256397896</v>
      </c>
      <c r="E14" s="139">
        <f t="shared" si="1"/>
        <v>3.0729349448530837E-2</v>
      </c>
    </row>
    <row r="15" spans="1:12" x14ac:dyDescent="0.25">
      <c r="A15" s="138">
        <v>43927</v>
      </c>
      <c r="B15" s="144">
        <v>4210</v>
      </c>
      <c r="C15" s="144">
        <v>5594.2240527730337</v>
      </c>
      <c r="D15" s="144">
        <f t="shared" si="0"/>
        <v>-1384.2240527730337</v>
      </c>
      <c r="E15" s="139">
        <f t="shared" si="1"/>
        <v>0.32879431182257335</v>
      </c>
    </row>
    <row r="16" spans="1:12" x14ac:dyDescent="0.25">
      <c r="A16" s="138">
        <v>43934</v>
      </c>
      <c r="B16" s="144">
        <v>4983</v>
      </c>
      <c r="C16" s="144">
        <v>6559.0760815790109</v>
      </c>
      <c r="D16" s="144">
        <f t="shared" si="0"/>
        <v>-1576.0760815790109</v>
      </c>
      <c r="E16" s="139">
        <f t="shared" si="1"/>
        <v>0.31629060437066242</v>
      </c>
    </row>
    <row r="17" spans="1:5" x14ac:dyDescent="0.25">
      <c r="A17" s="138">
        <v>43941</v>
      </c>
      <c r="B17" s="144">
        <v>4614</v>
      </c>
      <c r="C17" s="144">
        <v>5929.5437077967572</v>
      </c>
      <c r="D17" s="144">
        <f t="shared" si="0"/>
        <v>-1315.5437077967572</v>
      </c>
      <c r="E17" s="139">
        <f t="shared" si="1"/>
        <v>0.28512000602443804</v>
      </c>
    </row>
    <row r="18" spans="1:5" x14ac:dyDescent="0.25">
      <c r="A18" s="138">
        <v>43948</v>
      </c>
      <c r="B18" s="144">
        <v>5630</v>
      </c>
      <c r="C18" s="144">
        <v>6264.1148877787473</v>
      </c>
      <c r="D18" s="144">
        <f t="shared" si="0"/>
        <v>-634.11488777874729</v>
      </c>
      <c r="E18" s="139">
        <f t="shared" si="1"/>
        <v>0.11263141878840982</v>
      </c>
    </row>
    <row r="19" spans="1:5" x14ac:dyDescent="0.25">
      <c r="A19" s="138">
        <v>43955</v>
      </c>
      <c r="B19" s="144">
        <v>8157</v>
      </c>
      <c r="C19" s="144">
        <v>8655.8688229129275</v>
      </c>
      <c r="D19" s="144">
        <f t="shared" si="0"/>
        <v>-498.8688229129275</v>
      </c>
      <c r="E19" s="139">
        <f t="shared" si="1"/>
        <v>6.1158369855697864E-2</v>
      </c>
    </row>
    <row r="20" spans="1:5" x14ac:dyDescent="0.25">
      <c r="A20" s="138">
        <v>43962</v>
      </c>
      <c r="B20" s="144">
        <v>7236</v>
      </c>
      <c r="C20" s="144">
        <v>7768.1413064198468</v>
      </c>
      <c r="D20" s="144">
        <f t="shared" si="0"/>
        <v>-532.14130641984684</v>
      </c>
      <c r="E20" s="139">
        <f t="shared" si="1"/>
        <v>7.3540810726899788E-2</v>
      </c>
    </row>
    <row r="21" spans="1:5" x14ac:dyDescent="0.25">
      <c r="A21" s="138">
        <v>43969</v>
      </c>
      <c r="B21" s="144">
        <v>7023</v>
      </c>
      <c r="C21" s="144">
        <v>7155.1850549408991</v>
      </c>
      <c r="D21" s="144">
        <f t="shared" si="0"/>
        <v>-132.18505494089914</v>
      </c>
      <c r="E21" s="139">
        <f t="shared" si="1"/>
        <v>1.8821736429004577E-2</v>
      </c>
    </row>
    <row r="22" spans="1:5" x14ac:dyDescent="0.25">
      <c r="A22" s="138">
        <v>43976</v>
      </c>
      <c r="B22" s="144">
        <v>7013</v>
      </c>
      <c r="C22" s="144">
        <v>7168.1096601568661</v>
      </c>
      <c r="D22" s="144">
        <f t="shared" si="0"/>
        <v>-155.10966015686608</v>
      </c>
      <c r="E22" s="139">
        <f t="shared" si="1"/>
        <v>2.2117447619687165E-2</v>
      </c>
    </row>
    <row r="23" spans="1:5" x14ac:dyDescent="0.25">
      <c r="A23" s="138">
        <v>43983</v>
      </c>
      <c r="B23" s="144">
        <v>7793</v>
      </c>
      <c r="C23" s="144">
        <v>7744.8565733688811</v>
      </c>
      <c r="D23" s="144">
        <f t="shared" si="0"/>
        <v>48.143426631118928</v>
      </c>
      <c r="E23" s="139">
        <f t="shared" si="1"/>
        <v>6.17777834352867E-3</v>
      </c>
    </row>
    <row r="24" spans="1:5" x14ac:dyDescent="0.25">
      <c r="A24" s="138">
        <v>43990</v>
      </c>
      <c r="B24" s="144">
        <v>7029</v>
      </c>
      <c r="C24" s="144">
        <v>8090.9339807892629</v>
      </c>
      <c r="D24" s="144">
        <f t="shared" si="0"/>
        <v>-1061.9339807892629</v>
      </c>
      <c r="E24" s="139">
        <f t="shared" si="1"/>
        <v>0.15107895586701706</v>
      </c>
    </row>
    <row r="25" spans="1:5" x14ac:dyDescent="0.25">
      <c r="A25" s="138">
        <v>43997</v>
      </c>
      <c r="B25" s="144">
        <v>8875</v>
      </c>
      <c r="C25" s="144">
        <v>7699.009248108775</v>
      </c>
      <c r="D25" s="144">
        <f t="shared" si="0"/>
        <v>1175.990751891225</v>
      </c>
      <c r="E25" s="139">
        <f t="shared" si="1"/>
        <v>0.13250600021309578</v>
      </c>
    </row>
    <row r="26" spans="1:5" x14ac:dyDescent="0.25">
      <c r="A26" s="138">
        <v>44004</v>
      </c>
      <c r="B26" s="144">
        <v>7985</v>
      </c>
      <c r="C26" s="144">
        <v>7404.4931587087958</v>
      </c>
      <c r="D26" s="144">
        <f t="shared" si="0"/>
        <v>580.50684129120418</v>
      </c>
      <c r="E26" s="139">
        <f t="shared" si="1"/>
        <v>7.2699667037095073E-2</v>
      </c>
    </row>
    <row r="27" spans="1:5" x14ac:dyDescent="0.25">
      <c r="A27" s="138">
        <v>44011</v>
      </c>
      <c r="B27" s="144">
        <v>7830</v>
      </c>
      <c r="C27" s="144">
        <v>6946.1803786534902</v>
      </c>
      <c r="D27" s="144">
        <f t="shared" si="0"/>
        <v>883.81962134650985</v>
      </c>
      <c r="E27" s="139">
        <f t="shared" si="1"/>
        <v>0.1128760691374853</v>
      </c>
    </row>
    <row r="28" spans="1:5" x14ac:dyDescent="0.25">
      <c r="A28" s="138">
        <v>44018</v>
      </c>
      <c r="B28" s="144">
        <v>8286</v>
      </c>
      <c r="C28" s="144">
        <v>7392.0124833281279</v>
      </c>
      <c r="D28" s="144">
        <f t="shared" si="0"/>
        <v>893.98751667187207</v>
      </c>
      <c r="E28" s="139">
        <f t="shared" si="1"/>
        <v>0.10789132472506301</v>
      </c>
    </row>
    <row r="29" spans="1:5" x14ac:dyDescent="0.25">
      <c r="A29" s="138">
        <v>44025</v>
      </c>
      <c r="B29" s="144">
        <v>8764</v>
      </c>
      <c r="C29" s="144">
        <v>8004.7394923128077</v>
      </c>
      <c r="D29" s="144">
        <f t="shared" si="0"/>
        <v>759.26050768719233</v>
      </c>
      <c r="E29" s="139">
        <f t="shared" si="1"/>
        <v>8.6634015025923355E-2</v>
      </c>
    </row>
    <row r="30" spans="1:5" x14ac:dyDescent="0.25">
      <c r="A30" s="138">
        <v>44032</v>
      </c>
      <c r="B30" s="144">
        <v>8654</v>
      </c>
      <c r="C30" s="144">
        <v>8248.6995981574455</v>
      </c>
      <c r="D30" s="144">
        <f t="shared" si="0"/>
        <v>405.30040184255449</v>
      </c>
      <c r="E30" s="139">
        <f t="shared" si="1"/>
        <v>4.6833880499486308E-2</v>
      </c>
    </row>
    <row r="31" spans="1:5" x14ac:dyDescent="0.25">
      <c r="A31" s="138">
        <v>44039</v>
      </c>
      <c r="B31" s="144">
        <v>8399</v>
      </c>
      <c r="C31" s="144">
        <v>8049.1014709826159</v>
      </c>
      <c r="D31" s="144">
        <f t="shared" si="0"/>
        <v>349.89852901738413</v>
      </c>
      <c r="E31" s="139">
        <f t="shared" si="1"/>
        <v>4.1659546257576396E-2</v>
      </c>
    </row>
    <row r="32" spans="1:5" x14ac:dyDescent="0.25">
      <c r="A32" s="138">
        <v>44046</v>
      </c>
      <c r="B32" s="144">
        <v>8617</v>
      </c>
      <c r="C32" s="144">
        <v>8674.97139226947</v>
      </c>
      <c r="D32" s="144">
        <f t="shared" si="0"/>
        <v>-57.971392269470016</v>
      </c>
      <c r="E32" s="139">
        <f t="shared" si="1"/>
        <v>6.7275608993234322E-3</v>
      </c>
    </row>
    <row r="33" spans="1:5" x14ac:dyDescent="0.25">
      <c r="A33" s="138">
        <v>44053</v>
      </c>
      <c r="B33" s="144">
        <v>9101</v>
      </c>
      <c r="C33" s="144">
        <v>9119.3362079443959</v>
      </c>
      <c r="D33" s="144">
        <f t="shared" si="0"/>
        <v>-18.336207944395937</v>
      </c>
      <c r="E33" s="139">
        <f t="shared" si="1"/>
        <v>2.0147465052627114E-3</v>
      </c>
    </row>
    <row r="34" spans="1:5" x14ac:dyDescent="0.25">
      <c r="A34" s="138">
        <v>44060</v>
      </c>
      <c r="B34" s="144">
        <v>8645</v>
      </c>
      <c r="C34" s="144">
        <v>8744.3461682908437</v>
      </c>
      <c r="D34" s="144">
        <f t="shared" si="0"/>
        <v>-99.346168290843707</v>
      </c>
      <c r="E34" s="139">
        <f t="shared" si="1"/>
        <v>1.1491748790149648E-2</v>
      </c>
    </row>
    <row r="35" spans="1:5" x14ac:dyDescent="0.25">
      <c r="A35" s="138">
        <v>44067</v>
      </c>
      <c r="B35" s="144">
        <v>10445</v>
      </c>
      <c r="C35" s="144">
        <v>9335.9213637139928</v>
      </c>
      <c r="D35" s="144">
        <f t="shared" si="0"/>
        <v>1109.0786362860072</v>
      </c>
      <c r="E35" s="139">
        <f t="shared" si="1"/>
        <v>0.10618273205227451</v>
      </c>
    </row>
    <row r="36" spans="1:5" x14ac:dyDescent="0.25">
      <c r="A36" s="138">
        <v>44074</v>
      </c>
      <c r="B36" s="144">
        <v>11037</v>
      </c>
      <c r="C36" s="144">
        <v>11157.729931395104</v>
      </c>
      <c r="D36" s="144">
        <f t="shared" si="0"/>
        <v>-120.72993139510436</v>
      </c>
      <c r="E36" s="139">
        <f t="shared" si="1"/>
        <v>1.0938654652088825E-2</v>
      </c>
    </row>
    <row r="37" spans="1:5" x14ac:dyDescent="0.25">
      <c r="A37" s="138">
        <v>44081</v>
      </c>
      <c r="B37" s="144">
        <v>8531</v>
      </c>
      <c r="C37" s="144">
        <v>8795.7385758979017</v>
      </c>
      <c r="D37" s="144">
        <f t="shared" si="0"/>
        <v>-264.73857589790168</v>
      </c>
      <c r="E37" s="139">
        <f t="shared" si="1"/>
        <v>3.1032537322459464E-2</v>
      </c>
    </row>
    <row r="38" spans="1:5" x14ac:dyDescent="0.25">
      <c r="A38" s="138">
        <v>44088</v>
      </c>
      <c r="B38" s="144">
        <v>9840</v>
      </c>
      <c r="C38" s="144">
        <v>10545.622235476932</v>
      </c>
      <c r="D38" s="144">
        <f t="shared" si="0"/>
        <v>-705.62223547693247</v>
      </c>
      <c r="E38" s="139">
        <f t="shared" si="1"/>
        <v>7.170957677611102E-2</v>
      </c>
    </row>
    <row r="39" spans="1:5" x14ac:dyDescent="0.25">
      <c r="A39" s="138">
        <v>44095</v>
      </c>
      <c r="B39" s="144">
        <v>9935</v>
      </c>
      <c r="C39" s="144">
        <v>10566.273392488089</v>
      </c>
      <c r="D39" s="144">
        <f t="shared" si="0"/>
        <v>-631.27339248808858</v>
      </c>
      <c r="E39" s="139">
        <f t="shared" si="1"/>
        <v>6.3540351533778419E-2</v>
      </c>
    </row>
    <row r="40" spans="1:5" x14ac:dyDescent="0.25">
      <c r="A40" s="138">
        <v>44102</v>
      </c>
      <c r="B40" s="144">
        <v>10673</v>
      </c>
      <c r="C40" s="144">
        <v>11201.691922143464</v>
      </c>
      <c r="D40" s="144">
        <f t="shared" si="0"/>
        <v>-528.69192214346367</v>
      </c>
      <c r="E40" s="139">
        <f t="shared" si="1"/>
        <v>4.9535456023935505E-2</v>
      </c>
    </row>
    <row r="41" spans="1:5" x14ac:dyDescent="0.25">
      <c r="A41" s="138">
        <v>44109</v>
      </c>
      <c r="B41" s="144">
        <v>12136</v>
      </c>
      <c r="C41" s="144">
        <v>13527.532351368422</v>
      </c>
      <c r="D41" s="144">
        <f t="shared" si="0"/>
        <v>-1391.5323513684216</v>
      </c>
      <c r="E41" s="139">
        <f t="shared" si="1"/>
        <v>0.11466153191895366</v>
      </c>
    </row>
    <row r="42" spans="1:5" x14ac:dyDescent="0.25">
      <c r="A42" s="138">
        <v>44116</v>
      </c>
      <c r="B42" s="144">
        <v>9429</v>
      </c>
      <c r="C42" s="144">
        <v>10595.33844747789</v>
      </c>
      <c r="D42" s="144">
        <f t="shared" si="0"/>
        <v>-1166.3384474778904</v>
      </c>
      <c r="E42" s="139">
        <f t="shared" si="1"/>
        <v>0.12369694002310855</v>
      </c>
    </row>
    <row r="43" spans="1:5" x14ac:dyDescent="0.25">
      <c r="A43" s="138">
        <v>44123</v>
      </c>
      <c r="B43" s="144">
        <v>11524</v>
      </c>
      <c r="C43" s="144">
        <v>11940.566387796329</v>
      </c>
      <c r="D43" s="144">
        <f t="shared" si="0"/>
        <v>-416.56638779632885</v>
      </c>
      <c r="E43" s="139">
        <f t="shared" si="1"/>
        <v>3.6147725424881018E-2</v>
      </c>
    </row>
    <row r="44" spans="1:5" x14ac:dyDescent="0.25">
      <c r="A44" s="138">
        <v>44130</v>
      </c>
      <c r="B44" s="144">
        <v>11464</v>
      </c>
      <c r="C44" s="144">
        <v>11732.665720373685</v>
      </c>
      <c r="D44" s="144">
        <f t="shared" si="0"/>
        <v>-268.66572037368496</v>
      </c>
      <c r="E44" s="139">
        <f t="shared" si="1"/>
        <v>2.3435600172163725E-2</v>
      </c>
    </row>
    <row r="45" spans="1:5" x14ac:dyDescent="0.25">
      <c r="A45" s="138">
        <v>44137</v>
      </c>
      <c r="B45" s="144">
        <v>11986</v>
      </c>
      <c r="C45" s="144">
        <v>12351.910484758422</v>
      </c>
      <c r="D45" s="144">
        <f t="shared" si="0"/>
        <v>-365.91048475842217</v>
      </c>
      <c r="E45" s="139">
        <f t="shared" si="1"/>
        <v>3.0528156579210926E-2</v>
      </c>
    </row>
    <row r="46" spans="1:5" x14ac:dyDescent="0.25">
      <c r="A46" s="138">
        <v>44144</v>
      </c>
      <c r="B46" s="144">
        <v>15373</v>
      </c>
      <c r="C46" s="144">
        <v>15082.943077512713</v>
      </c>
      <c r="D46" s="144">
        <f t="shared" si="0"/>
        <v>290.05692248728701</v>
      </c>
      <c r="E46" s="139">
        <f t="shared" si="1"/>
        <v>1.8867945260345215E-2</v>
      </c>
    </row>
    <row r="47" spans="1:5" x14ac:dyDescent="0.25">
      <c r="A47" s="138">
        <v>44151</v>
      </c>
      <c r="B47" s="144">
        <v>14856</v>
      </c>
      <c r="C47" s="144">
        <v>14460.730767496307</v>
      </c>
      <c r="D47" s="144">
        <f t="shared" si="0"/>
        <v>395.26923250369327</v>
      </c>
      <c r="E47" s="139">
        <f t="shared" si="1"/>
        <v>2.6606706549790877E-2</v>
      </c>
    </row>
    <row r="48" spans="1:5" x14ac:dyDescent="0.25">
      <c r="A48" s="138">
        <v>44158</v>
      </c>
      <c r="B48" s="144">
        <v>15792</v>
      </c>
      <c r="C48" s="144">
        <v>14975.707631230522</v>
      </c>
      <c r="D48" s="144">
        <f t="shared" si="0"/>
        <v>816.29236876947834</v>
      </c>
      <c r="E48" s="139">
        <f t="shared" si="1"/>
        <v>5.1690246249333736E-2</v>
      </c>
    </row>
    <row r="49" spans="1:5" x14ac:dyDescent="0.25">
      <c r="A49" s="138">
        <v>44165</v>
      </c>
      <c r="B49" s="144">
        <v>16054</v>
      </c>
      <c r="C49" s="144">
        <v>14216.040366466714</v>
      </c>
      <c r="D49" s="144">
        <f t="shared" si="0"/>
        <v>1837.9596335332863</v>
      </c>
      <c r="E49" s="139">
        <f t="shared" si="1"/>
        <v>0.11448608655371162</v>
      </c>
    </row>
    <row r="50" spans="1:5" x14ac:dyDescent="0.25">
      <c r="A50" s="138">
        <v>44172</v>
      </c>
      <c r="B50" s="144">
        <v>15503</v>
      </c>
      <c r="C50" s="144">
        <v>13780.462453844024</v>
      </c>
      <c r="D50" s="144">
        <f t="shared" si="0"/>
        <v>1722.5375461559761</v>
      </c>
      <c r="E50" s="139">
        <f t="shared" si="1"/>
        <v>0.11110994943920377</v>
      </c>
    </row>
    <row r="51" spans="1:5" x14ac:dyDescent="0.25">
      <c r="A51" s="138">
        <v>44179</v>
      </c>
      <c r="B51" s="144">
        <v>16096</v>
      </c>
      <c r="C51" s="144">
        <v>14531.316304815289</v>
      </c>
      <c r="D51" s="144">
        <f t="shared" si="0"/>
        <v>1564.6836951847108</v>
      </c>
      <c r="E51" s="139">
        <f t="shared" si="1"/>
        <v>9.7209474104417923E-2</v>
      </c>
    </row>
    <row r="52" spans="1:5" x14ac:dyDescent="0.25">
      <c r="A52" s="138">
        <v>44186</v>
      </c>
      <c r="B52" s="144">
        <v>8730</v>
      </c>
      <c r="C52" s="144">
        <v>8380.2589411464087</v>
      </c>
      <c r="D52" s="144">
        <f t="shared" si="0"/>
        <v>349.74105885359131</v>
      </c>
      <c r="E52" s="139">
        <f t="shared" si="1"/>
        <v>4.006197695917426E-2</v>
      </c>
    </row>
    <row r="53" spans="1:5" x14ac:dyDescent="0.25">
      <c r="A53" s="138">
        <v>44193</v>
      </c>
      <c r="B53" s="144">
        <v>7162</v>
      </c>
      <c r="C53" s="144">
        <v>7195.6809983025123</v>
      </c>
      <c r="D53" s="144">
        <f t="shared" si="0"/>
        <v>-33.680998302512307</v>
      </c>
      <c r="E53" s="139">
        <f t="shared" si="1"/>
        <v>4.7027364287227464E-3</v>
      </c>
    </row>
    <row r="54" spans="1:5" x14ac:dyDescent="0.25">
      <c r="A54" s="138">
        <v>44200</v>
      </c>
      <c r="B54" s="144">
        <v>13149</v>
      </c>
      <c r="C54" s="144">
        <v>12278.825289669738</v>
      </c>
      <c r="D54" s="144">
        <f t="shared" si="0"/>
        <v>870.17471033026231</v>
      </c>
      <c r="E54" s="139">
        <f t="shared" si="1"/>
        <v>6.6178014322782142E-2</v>
      </c>
    </row>
    <row r="55" spans="1:5" x14ac:dyDescent="0.25">
      <c r="A55" s="138">
        <v>44207</v>
      </c>
      <c r="B55" s="144">
        <v>14117</v>
      </c>
      <c r="C55" s="144">
        <v>14129.411364311287</v>
      </c>
      <c r="D55" s="144">
        <f t="shared" si="0"/>
        <v>-12.411364311286889</v>
      </c>
      <c r="E55" s="139">
        <f t="shared" si="1"/>
        <v>8.7917860106870359E-4</v>
      </c>
    </row>
    <row r="56" spans="1:5" x14ac:dyDescent="0.25">
      <c r="A56" s="138">
        <v>44214</v>
      </c>
      <c r="B56" s="144">
        <v>16006</v>
      </c>
      <c r="C56" s="144">
        <v>15598.321602975409</v>
      </c>
      <c r="D56" s="144">
        <f t="shared" si="0"/>
        <v>407.67839702459059</v>
      </c>
      <c r="E56" s="139">
        <f t="shared" si="1"/>
        <v>2.5470348433374396E-2</v>
      </c>
    </row>
    <row r="57" spans="1:5" x14ac:dyDescent="0.25">
      <c r="A57" s="138">
        <v>44221</v>
      </c>
      <c r="B57" s="144">
        <v>15872</v>
      </c>
      <c r="C57" s="144">
        <v>14736.724393864979</v>
      </c>
      <c r="D57" s="144">
        <f t="shared" si="0"/>
        <v>1135.275606135021</v>
      </c>
      <c r="E57" s="139">
        <f t="shared" si="1"/>
        <v>7.1526940910724604E-2</v>
      </c>
    </row>
    <row r="58" spans="1:5" x14ac:dyDescent="0.25">
      <c r="A58" s="138">
        <v>44228</v>
      </c>
      <c r="B58" s="144">
        <v>16557</v>
      </c>
      <c r="C58" s="144">
        <v>14801.530009471</v>
      </c>
      <c r="D58" s="144">
        <f t="shared" si="0"/>
        <v>1755.4699905289999</v>
      </c>
      <c r="E58" s="139">
        <f t="shared" si="1"/>
        <v>0.10602584952159207</v>
      </c>
    </row>
    <row r="59" spans="1:5" x14ac:dyDescent="0.25">
      <c r="A59" s="138">
        <v>44235</v>
      </c>
      <c r="B59" s="144">
        <v>17777</v>
      </c>
      <c r="C59" s="144">
        <v>15811.082248918339</v>
      </c>
      <c r="D59" s="144">
        <f t="shared" si="0"/>
        <v>1965.9177510816608</v>
      </c>
      <c r="E59" s="139">
        <f t="shared" si="1"/>
        <v>0.11058771171073076</v>
      </c>
    </row>
    <row r="60" spans="1:5" x14ac:dyDescent="0.25">
      <c r="A60" s="138">
        <v>44242</v>
      </c>
      <c r="B60" s="144">
        <v>16472</v>
      </c>
      <c r="C60" s="144">
        <v>15724.96571333563</v>
      </c>
      <c r="D60" s="144">
        <f t="shared" si="0"/>
        <v>747.03428666436957</v>
      </c>
      <c r="E60" s="139">
        <f t="shared" si="1"/>
        <v>4.5351765824694606E-2</v>
      </c>
    </row>
    <row r="61" spans="1:5" x14ac:dyDescent="0.25">
      <c r="A61" s="138">
        <v>44249</v>
      </c>
      <c r="B61" s="144">
        <v>20753</v>
      </c>
      <c r="C61" s="144">
        <v>16878.540462413879</v>
      </c>
      <c r="D61" s="144">
        <f t="shared" si="0"/>
        <v>3874.4595375861209</v>
      </c>
      <c r="E61" s="139">
        <f t="shared" si="1"/>
        <v>0.18669394967407704</v>
      </c>
    </row>
    <row r="62" spans="1:5" x14ac:dyDescent="0.25">
      <c r="A62" s="138">
        <v>44256</v>
      </c>
      <c r="B62" s="144">
        <v>19920</v>
      </c>
      <c r="C62" s="144">
        <v>19241.37469442466</v>
      </c>
      <c r="D62" s="144">
        <f t="shared" si="0"/>
        <v>678.62530557534046</v>
      </c>
      <c r="E62" s="139">
        <f t="shared" si="1"/>
        <v>3.4067535420448818E-2</v>
      </c>
    </row>
    <row r="63" spans="1:5" x14ac:dyDescent="0.25">
      <c r="A63" s="138">
        <v>44263</v>
      </c>
      <c r="B63" s="144">
        <v>20927</v>
      </c>
      <c r="C63" s="144">
        <v>19518.486922678039</v>
      </c>
      <c r="D63" s="144">
        <f t="shared" si="0"/>
        <v>1408.5130773219607</v>
      </c>
      <c r="E63" s="139">
        <f t="shared" si="1"/>
        <v>6.7306019846225487E-2</v>
      </c>
    </row>
    <row r="64" spans="1:5" x14ac:dyDescent="0.25">
      <c r="A64" s="138">
        <v>44270</v>
      </c>
      <c r="B64" s="144">
        <v>21049</v>
      </c>
      <c r="C64" s="144">
        <v>18354.207418573431</v>
      </c>
      <c r="D64" s="144">
        <f t="shared" si="0"/>
        <v>2694.7925814265691</v>
      </c>
      <c r="E64" s="139">
        <f t="shared" si="1"/>
        <v>0.12802473188401203</v>
      </c>
    </row>
    <row r="65" spans="1:5" x14ac:dyDescent="0.25">
      <c r="A65" s="138">
        <v>44277</v>
      </c>
      <c r="B65" s="144">
        <v>19919</v>
      </c>
      <c r="C65" s="144">
        <v>17014.655069519518</v>
      </c>
      <c r="D65" s="144">
        <f t="shared" si="0"/>
        <v>2904.3449304804817</v>
      </c>
      <c r="E65" s="139">
        <f t="shared" si="1"/>
        <v>0.14580776798436074</v>
      </c>
    </row>
    <row r="66" spans="1:5" x14ac:dyDescent="0.25">
      <c r="A66" s="138">
        <v>44284</v>
      </c>
      <c r="B66" s="144">
        <v>15052</v>
      </c>
      <c r="C66" s="144">
        <v>16158.63799929559</v>
      </c>
      <c r="D66" s="144">
        <f t="shared" si="0"/>
        <v>-1106.6379992955899</v>
      </c>
      <c r="E66" s="139">
        <f t="shared" si="1"/>
        <v>7.3520993841056995E-2</v>
      </c>
    </row>
    <row r="67" spans="1:5" x14ac:dyDescent="0.25">
      <c r="A67" s="138">
        <v>44291</v>
      </c>
      <c r="B67" s="144">
        <v>23301</v>
      </c>
      <c r="C67" s="144">
        <v>21010.895854356371</v>
      </c>
      <c r="D67" s="144">
        <f t="shared" ref="D67:D101" si="2">B67-C67</f>
        <v>2290.1041456436287</v>
      </c>
      <c r="E67" s="139">
        <f t="shared" ref="E67:E101" si="3">ABS((B67-C67)/B67)</f>
        <v>9.8283513396147326E-2</v>
      </c>
    </row>
    <row r="68" spans="1:5" x14ac:dyDescent="0.25">
      <c r="A68" s="138">
        <v>44298</v>
      </c>
      <c r="B68" s="144">
        <v>23332</v>
      </c>
      <c r="C68" s="144">
        <v>20552.28645218052</v>
      </c>
      <c r="D68" s="144">
        <f t="shared" si="2"/>
        <v>2779.7135478194796</v>
      </c>
      <c r="E68" s="139">
        <f t="shared" si="3"/>
        <v>0.11913738847160464</v>
      </c>
    </row>
    <row r="69" spans="1:5" x14ac:dyDescent="0.25">
      <c r="A69" s="138">
        <v>44305</v>
      </c>
      <c r="B69" s="144">
        <v>21800</v>
      </c>
      <c r="C69" s="144">
        <v>19887.072461415839</v>
      </c>
      <c r="D69" s="144">
        <f t="shared" si="2"/>
        <v>1912.9275385841611</v>
      </c>
      <c r="E69" s="139">
        <f t="shared" si="3"/>
        <v>8.77489696598239E-2</v>
      </c>
    </row>
    <row r="70" spans="1:5" x14ac:dyDescent="0.25">
      <c r="A70" s="138">
        <v>44312</v>
      </c>
      <c r="B70" s="144">
        <v>23902</v>
      </c>
      <c r="C70" s="144">
        <v>22339.662660423732</v>
      </c>
      <c r="D70" s="144">
        <f t="shared" si="2"/>
        <v>1562.3373395762683</v>
      </c>
      <c r="E70" s="139">
        <f t="shared" si="3"/>
        <v>6.5364293346844127E-2</v>
      </c>
    </row>
    <row r="71" spans="1:5" x14ac:dyDescent="0.25">
      <c r="A71" s="138">
        <v>44319</v>
      </c>
      <c r="B71" s="144">
        <v>22796</v>
      </c>
      <c r="C71" s="144">
        <v>23516.942370847861</v>
      </c>
      <c r="D71" s="144">
        <f t="shared" si="2"/>
        <v>-720.94237084786073</v>
      </c>
      <c r="E71" s="139">
        <f t="shared" si="3"/>
        <v>3.1625827813996345E-2</v>
      </c>
    </row>
    <row r="72" spans="1:5" x14ac:dyDescent="0.25">
      <c r="A72" s="138">
        <v>44326</v>
      </c>
      <c r="B72" s="144">
        <v>25556</v>
      </c>
      <c r="C72" s="144">
        <v>24893.361533465042</v>
      </c>
      <c r="D72" s="144">
        <f t="shared" si="2"/>
        <v>662.63846653495784</v>
      </c>
      <c r="E72" s="139">
        <f t="shared" si="3"/>
        <v>2.5928880362144226E-2</v>
      </c>
    </row>
    <row r="73" spans="1:5" x14ac:dyDescent="0.25">
      <c r="A73" s="138">
        <v>44333</v>
      </c>
      <c r="B73" s="144">
        <v>23494</v>
      </c>
      <c r="C73" s="144">
        <v>24164.638484697498</v>
      </c>
      <c r="D73" s="144">
        <f t="shared" si="2"/>
        <v>-670.63848469749792</v>
      </c>
      <c r="E73" s="139">
        <f t="shared" si="3"/>
        <v>2.8545095969077124E-2</v>
      </c>
    </row>
    <row r="74" spans="1:5" x14ac:dyDescent="0.25">
      <c r="A74" s="138">
        <v>44340</v>
      </c>
      <c r="B74" s="144">
        <v>23083</v>
      </c>
      <c r="C74" s="144">
        <v>24144.525539469127</v>
      </c>
      <c r="D74" s="144">
        <f t="shared" si="2"/>
        <v>-1061.5255394691267</v>
      </c>
      <c r="E74" s="139">
        <f t="shared" si="3"/>
        <v>4.5987330046749847E-2</v>
      </c>
    </row>
    <row r="75" spans="1:5" x14ac:dyDescent="0.25">
      <c r="A75" s="138">
        <v>44347</v>
      </c>
      <c r="B75" s="144">
        <v>20887</v>
      </c>
      <c r="C75" s="144">
        <v>21579.086723666391</v>
      </c>
      <c r="D75" s="144">
        <f t="shared" si="2"/>
        <v>-692.08672366639075</v>
      </c>
      <c r="E75" s="139">
        <f t="shared" si="3"/>
        <v>3.3134807471939039E-2</v>
      </c>
    </row>
    <row r="76" spans="1:5" x14ac:dyDescent="0.25">
      <c r="A76" s="138">
        <v>44354</v>
      </c>
      <c r="B76" s="144">
        <v>23561</v>
      </c>
      <c r="C76" s="144">
        <v>23838.045388946441</v>
      </c>
      <c r="D76" s="144">
        <f t="shared" si="2"/>
        <v>-277.04538894644065</v>
      </c>
      <c r="E76" s="139">
        <f t="shared" si="3"/>
        <v>1.1758643051926516E-2</v>
      </c>
    </row>
    <row r="77" spans="1:5" x14ac:dyDescent="0.25">
      <c r="A77" s="138">
        <v>44361</v>
      </c>
      <c r="B77" s="144">
        <v>25652</v>
      </c>
      <c r="C77" s="144">
        <v>25598.15334266943</v>
      </c>
      <c r="D77" s="144">
        <f t="shared" si="2"/>
        <v>53.846657330570451</v>
      </c>
      <c r="E77" s="139">
        <f t="shared" si="3"/>
        <v>2.0991212120135059E-3</v>
      </c>
    </row>
    <row r="78" spans="1:5" x14ac:dyDescent="0.25">
      <c r="A78" s="138">
        <v>44368</v>
      </c>
      <c r="B78" s="144">
        <v>25545</v>
      </c>
      <c r="C78" s="144">
        <v>26023.05076470361</v>
      </c>
      <c r="D78" s="144">
        <f t="shared" si="2"/>
        <v>-478.05076470361018</v>
      </c>
      <c r="E78" s="139">
        <f t="shared" si="3"/>
        <v>1.8714063993094939E-2</v>
      </c>
    </row>
    <row r="79" spans="1:5" x14ac:dyDescent="0.25">
      <c r="A79" s="138">
        <v>44375</v>
      </c>
      <c r="B79" s="144">
        <v>26770</v>
      </c>
      <c r="C79" s="144">
        <v>28203.536760239851</v>
      </c>
      <c r="D79" s="144">
        <f t="shared" si="2"/>
        <v>-1433.536760239851</v>
      </c>
      <c r="E79" s="139">
        <f t="shared" si="3"/>
        <v>5.355012178706952E-2</v>
      </c>
    </row>
    <row r="80" spans="1:5" x14ac:dyDescent="0.25">
      <c r="A80" s="138">
        <v>44382</v>
      </c>
      <c r="B80" s="144">
        <v>27804</v>
      </c>
      <c r="C80" s="144">
        <v>29706.106969083889</v>
      </c>
      <c r="D80" s="144">
        <f t="shared" si="2"/>
        <v>-1902.1069690838885</v>
      </c>
      <c r="E80" s="139">
        <f t="shared" si="3"/>
        <v>6.8411270647528721E-2</v>
      </c>
    </row>
    <row r="81" spans="1:6" x14ac:dyDescent="0.25">
      <c r="A81" s="138">
        <v>44389</v>
      </c>
      <c r="B81" s="144">
        <v>32197</v>
      </c>
      <c r="C81" s="144">
        <v>32913.249374242107</v>
      </c>
      <c r="D81" s="144">
        <f t="shared" si="2"/>
        <v>-716.24937424210657</v>
      </c>
      <c r="E81" s="139">
        <f t="shared" si="3"/>
        <v>2.2245841980374152E-2</v>
      </c>
    </row>
    <row r="82" spans="1:6" x14ac:dyDescent="0.25">
      <c r="A82" s="138">
        <v>44396</v>
      </c>
      <c r="B82" s="144">
        <v>33633</v>
      </c>
      <c r="C82" s="144">
        <v>34977.966070670736</v>
      </c>
      <c r="D82" s="144">
        <f t="shared" si="2"/>
        <v>-1344.9660706707364</v>
      </c>
      <c r="E82" s="139">
        <f t="shared" si="3"/>
        <v>3.9989476724370004E-2</v>
      </c>
    </row>
    <row r="83" spans="1:6" x14ac:dyDescent="0.25">
      <c r="A83" s="138">
        <v>44403</v>
      </c>
      <c r="B83" s="144">
        <v>32339</v>
      </c>
      <c r="C83" s="144">
        <v>33880.239677097758</v>
      </c>
      <c r="D83" s="144">
        <f t="shared" si="2"/>
        <v>-1541.2396770977575</v>
      </c>
      <c r="E83" s="139">
        <f t="shared" si="3"/>
        <v>4.7658853925531326E-2</v>
      </c>
    </row>
    <row r="84" spans="1:6" x14ac:dyDescent="0.25">
      <c r="A84" s="138">
        <v>44410</v>
      </c>
      <c r="B84" s="144">
        <v>33968</v>
      </c>
      <c r="C84" s="144">
        <v>34123.786471252795</v>
      </c>
      <c r="D84" s="144">
        <f t="shared" si="2"/>
        <v>-155.78647125279531</v>
      </c>
      <c r="E84" s="139">
        <f t="shared" si="3"/>
        <v>4.5862715276965178E-3</v>
      </c>
    </row>
    <row r="85" spans="1:6" x14ac:dyDescent="0.25">
      <c r="A85" s="138">
        <v>44417</v>
      </c>
      <c r="B85" s="144">
        <v>36311</v>
      </c>
      <c r="C85" s="144">
        <v>35784.285678381981</v>
      </c>
      <c r="D85" s="144">
        <f t="shared" si="2"/>
        <v>526.71432161801931</v>
      </c>
      <c r="E85" s="139">
        <f t="shared" si="3"/>
        <v>1.4505640759494899E-2</v>
      </c>
    </row>
    <row r="86" spans="1:6" x14ac:dyDescent="0.25">
      <c r="A86" s="138">
        <v>44424</v>
      </c>
      <c r="B86" s="144">
        <v>35448</v>
      </c>
      <c r="C86" s="144">
        <v>34798.879053808385</v>
      </c>
      <c r="D86" s="144">
        <f t="shared" si="2"/>
        <v>649.12094619161508</v>
      </c>
      <c r="E86" s="139">
        <f t="shared" si="3"/>
        <v>1.831192017015389E-2</v>
      </c>
      <c r="F86" s="39"/>
    </row>
    <row r="87" spans="1:6" x14ac:dyDescent="0.25">
      <c r="A87" s="138">
        <v>44431</v>
      </c>
      <c r="B87" s="144">
        <v>34820</v>
      </c>
      <c r="C87" s="144">
        <v>34657.734456075385</v>
      </c>
      <c r="D87" s="144">
        <f t="shared" si="2"/>
        <v>162.26554392461549</v>
      </c>
      <c r="E87" s="139">
        <f t="shared" si="3"/>
        <v>4.6601247537224437E-3</v>
      </c>
    </row>
    <row r="88" spans="1:6" x14ac:dyDescent="0.25">
      <c r="A88" s="138">
        <v>44438</v>
      </c>
      <c r="B88" s="144">
        <v>35294</v>
      </c>
      <c r="C88" s="144">
        <v>35672.603897425892</v>
      </c>
      <c r="D88" s="144">
        <f t="shared" si="2"/>
        <v>-378.60389742589177</v>
      </c>
      <c r="E88" s="139">
        <f t="shared" si="3"/>
        <v>1.0727146184220882E-2</v>
      </c>
    </row>
    <row r="89" spans="1:6" x14ac:dyDescent="0.25">
      <c r="A89" s="138">
        <v>44445</v>
      </c>
      <c r="B89" s="144">
        <v>31604</v>
      </c>
      <c r="C89" s="144">
        <v>33707.866737002179</v>
      </c>
      <c r="D89" s="144">
        <f t="shared" si="2"/>
        <v>-2103.8667370021794</v>
      </c>
      <c r="E89" s="139">
        <f t="shared" si="3"/>
        <v>6.6569634761491567E-2</v>
      </c>
    </row>
    <row r="90" spans="1:6" x14ac:dyDescent="0.25">
      <c r="A90" s="138">
        <v>44452</v>
      </c>
      <c r="B90" s="144">
        <v>37843</v>
      </c>
      <c r="C90" s="144">
        <v>38016.43136327446</v>
      </c>
      <c r="D90" s="144">
        <f t="shared" si="2"/>
        <v>-173.43136327445973</v>
      </c>
      <c r="E90" s="139">
        <f t="shared" si="3"/>
        <v>4.5829179313072359E-3</v>
      </c>
    </row>
    <row r="91" spans="1:6" x14ac:dyDescent="0.25">
      <c r="A91" s="138">
        <v>44459</v>
      </c>
      <c r="B91" s="144">
        <v>36727</v>
      </c>
      <c r="C91" s="144">
        <v>35629.18030343538</v>
      </c>
      <c r="D91" s="144">
        <f t="shared" si="2"/>
        <v>1097.8196965646202</v>
      </c>
      <c r="E91" s="139">
        <f t="shared" si="3"/>
        <v>2.9891352317494492E-2</v>
      </c>
    </row>
    <row r="92" spans="1:6" x14ac:dyDescent="0.25">
      <c r="A92" s="138">
        <v>44466</v>
      </c>
      <c r="B92" s="144">
        <v>36879</v>
      </c>
      <c r="C92" s="144">
        <v>35188.522324767451</v>
      </c>
      <c r="D92" s="144">
        <f t="shared" si="2"/>
        <v>1690.4776752325488</v>
      </c>
      <c r="E92" s="139">
        <f t="shared" si="3"/>
        <v>4.5838490068400684E-2</v>
      </c>
    </row>
    <row r="93" spans="1:6" x14ac:dyDescent="0.25">
      <c r="A93" s="138">
        <v>44473</v>
      </c>
      <c r="B93" s="144">
        <v>34622</v>
      </c>
      <c r="C93" s="144">
        <v>33873.73168565947</v>
      </c>
      <c r="D93" s="144">
        <f t="shared" si="2"/>
        <v>748.2683143405302</v>
      </c>
      <c r="E93" s="139">
        <f t="shared" si="3"/>
        <v>2.1612509801297735E-2</v>
      </c>
    </row>
    <row r="94" spans="1:6" x14ac:dyDescent="0.25">
      <c r="A94" s="138">
        <v>44480</v>
      </c>
      <c r="B94" s="144">
        <v>31983</v>
      </c>
      <c r="C94" s="144">
        <v>32593.355833596259</v>
      </c>
      <c r="D94" s="144">
        <f t="shared" si="2"/>
        <v>-610.35583359625889</v>
      </c>
      <c r="E94" s="139">
        <f t="shared" si="3"/>
        <v>1.9083758046345212E-2</v>
      </c>
    </row>
    <row r="95" spans="1:6" x14ac:dyDescent="0.25">
      <c r="A95" s="138">
        <v>44487</v>
      </c>
      <c r="B95" s="144">
        <v>37855</v>
      </c>
      <c r="C95" s="144">
        <v>39999.33203888571</v>
      </c>
      <c r="D95" s="144">
        <f t="shared" si="2"/>
        <v>-2144.3320388857101</v>
      </c>
      <c r="E95" s="139">
        <f t="shared" si="3"/>
        <v>5.6645939476574036E-2</v>
      </c>
    </row>
    <row r="96" spans="1:6" x14ac:dyDescent="0.25">
      <c r="A96" s="138">
        <v>44494</v>
      </c>
      <c r="B96" s="144">
        <v>40067</v>
      </c>
      <c r="C96" s="144">
        <v>39881.084163469619</v>
      </c>
      <c r="D96" s="144">
        <f t="shared" si="2"/>
        <v>185.91583653038106</v>
      </c>
      <c r="E96" s="139">
        <f t="shared" si="3"/>
        <v>4.6401237060518892E-3</v>
      </c>
    </row>
    <row r="97" spans="1:5" x14ac:dyDescent="0.25">
      <c r="A97" s="138">
        <v>44501</v>
      </c>
      <c r="B97" s="144">
        <v>29469</v>
      </c>
      <c r="C97" s="144">
        <v>32480.132098548471</v>
      </c>
      <c r="D97" s="144">
        <f t="shared" si="2"/>
        <v>-3011.1320985484708</v>
      </c>
      <c r="E97" s="139">
        <f t="shared" si="3"/>
        <v>0.10217964975223016</v>
      </c>
    </row>
    <row r="98" spans="1:5" x14ac:dyDescent="0.25">
      <c r="A98" s="138">
        <v>44508</v>
      </c>
      <c r="B98" s="144">
        <v>33721</v>
      </c>
      <c r="C98" s="144">
        <v>33741.271464922829</v>
      </c>
      <c r="D98" s="144">
        <f t="shared" si="2"/>
        <v>-20.271464922829182</v>
      </c>
      <c r="E98" s="139">
        <f t="shared" si="3"/>
        <v>6.0115254360277519E-4</v>
      </c>
    </row>
    <row r="99" spans="1:5" x14ac:dyDescent="0.25">
      <c r="A99" s="138">
        <v>44515</v>
      </c>
      <c r="B99" s="144">
        <v>29832</v>
      </c>
      <c r="C99" s="144">
        <v>30839.181197518352</v>
      </c>
      <c r="D99" s="144">
        <f t="shared" si="2"/>
        <v>-1007.1811975183518</v>
      </c>
      <c r="E99" s="139">
        <f t="shared" si="3"/>
        <v>3.3761772510001065E-2</v>
      </c>
    </row>
    <row r="100" spans="1:5" x14ac:dyDescent="0.25">
      <c r="A100" s="138">
        <v>44522</v>
      </c>
      <c r="B100" s="144">
        <v>31446</v>
      </c>
      <c r="C100" s="144">
        <v>30936.481544788512</v>
      </c>
      <c r="D100" s="144">
        <f t="shared" si="2"/>
        <v>509.51845521148789</v>
      </c>
      <c r="E100" s="139">
        <f t="shared" si="3"/>
        <v>1.6202965566733063E-2</v>
      </c>
    </row>
    <row r="101" spans="1:5" x14ac:dyDescent="0.25">
      <c r="A101" s="138">
        <v>44529</v>
      </c>
      <c r="B101" s="144">
        <v>27489</v>
      </c>
      <c r="C101" s="144">
        <v>27163.10558785715</v>
      </c>
      <c r="D101" s="144">
        <f t="shared" si="2"/>
        <v>325.89441214285034</v>
      </c>
      <c r="E101" s="139">
        <f t="shared" si="3"/>
        <v>1.1855448075333782E-2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890D-D3BE-470A-A8DC-8D6CD1F5EE66}">
  <sheetPr>
    <tabColor rgb="FF45C363"/>
  </sheetPr>
  <dimension ref="A1:L101"/>
  <sheetViews>
    <sheetView showGridLines="0" zoomScale="90" zoomScaleNormal="90" workbookViewId="0">
      <selection activeCell="H4" sqref="H4"/>
    </sheetView>
  </sheetViews>
  <sheetFormatPr defaultRowHeight="15" x14ac:dyDescent="0.25"/>
  <cols>
    <col min="1" max="1" width="11.5703125" bestFit="1" customWidth="1"/>
    <col min="2" max="2" width="10.5703125" customWidth="1"/>
    <col min="3" max="3" width="11.28515625" customWidth="1"/>
    <col min="4" max="4" width="9.5703125" customWidth="1"/>
    <col min="5" max="5" width="7.28515625" customWidth="1"/>
    <col min="6" max="6" width="9.28515625" customWidth="1"/>
    <col min="7" max="7" width="12.5703125" customWidth="1"/>
    <col min="8" max="8" width="12.85546875" customWidth="1"/>
    <col min="11" max="11" width="11.5703125" customWidth="1"/>
    <col min="12" max="12" width="13.42578125" customWidth="1"/>
  </cols>
  <sheetData>
    <row r="1" spans="1:12" x14ac:dyDescent="0.25">
      <c r="A1" s="141" t="s">
        <v>0</v>
      </c>
      <c r="B1" s="141" t="s">
        <v>161</v>
      </c>
      <c r="C1" s="141" t="s">
        <v>162</v>
      </c>
      <c r="D1" s="141" t="s">
        <v>163</v>
      </c>
      <c r="E1" s="141" t="s">
        <v>6</v>
      </c>
      <c r="G1" s="435" t="s">
        <v>7</v>
      </c>
      <c r="H1" s="435"/>
    </row>
    <row r="2" spans="1:12" ht="15.75" x14ac:dyDescent="0.25">
      <c r="A2" s="138">
        <v>43836</v>
      </c>
      <c r="B2" s="144">
        <v>7878</v>
      </c>
      <c r="C2" s="144">
        <v>8295.3365787458697</v>
      </c>
      <c r="D2" s="144">
        <f>B2-C2</f>
        <v>-417.3365787458697</v>
      </c>
      <c r="E2" s="139">
        <f>ABS((B2-C2)/B2)</f>
        <v>5.2974940180993871E-2</v>
      </c>
      <c r="G2" s="6" t="s">
        <v>5</v>
      </c>
      <c r="H2" s="7">
        <f>RSQ(B2:B101,C2:C101)</f>
        <v>0.95315922427546396</v>
      </c>
    </row>
    <row r="3" spans="1:12" ht="15.75" x14ac:dyDescent="0.25">
      <c r="A3" s="138">
        <v>43843</v>
      </c>
      <c r="B3" s="144">
        <v>8511</v>
      </c>
      <c r="C3" s="144">
        <v>8644.8893104857452</v>
      </c>
      <c r="D3" s="144">
        <f t="shared" ref="D3:D66" si="0">B3-C3</f>
        <v>-133.88931048574523</v>
      </c>
      <c r="E3" s="139">
        <f t="shared" ref="E3:E66" si="1">ABS((B3-C3)/B3)</f>
        <v>1.5731325400745531E-2</v>
      </c>
      <c r="G3" s="6" t="s">
        <v>6</v>
      </c>
      <c r="H3" s="7">
        <f>AVERAGE(E2:E101)</f>
        <v>8.3560985785050779E-2</v>
      </c>
    </row>
    <row r="4" spans="1:12" x14ac:dyDescent="0.25">
      <c r="A4" s="138">
        <v>43850</v>
      </c>
      <c r="B4" s="144">
        <v>8277</v>
      </c>
      <c r="C4" s="144">
        <v>8889.5912417745712</v>
      </c>
      <c r="D4" s="144">
        <f t="shared" si="0"/>
        <v>-612.59124177457124</v>
      </c>
      <c r="E4" s="139">
        <f t="shared" si="1"/>
        <v>7.4011265165467105E-2</v>
      </c>
      <c r="G4" s="41" t="s">
        <v>122</v>
      </c>
      <c r="H4" s="42">
        <f>SUMPRODUCT(B2:B101,E2:E101)/SUM(B2:B101)</f>
        <v>7.6432080507563907E-2</v>
      </c>
      <c r="L4" s="4"/>
    </row>
    <row r="5" spans="1:12" x14ac:dyDescent="0.25">
      <c r="A5" s="138">
        <v>43857</v>
      </c>
      <c r="B5" s="144">
        <v>8710</v>
      </c>
      <c r="C5" s="144">
        <v>8892.874830117662</v>
      </c>
      <c r="D5" s="144">
        <f t="shared" si="0"/>
        <v>-182.87483011766199</v>
      </c>
      <c r="E5" s="139">
        <f t="shared" si="1"/>
        <v>2.0995962126023192E-2</v>
      </c>
    </row>
    <row r="6" spans="1:12" x14ac:dyDescent="0.25">
      <c r="A6" s="138">
        <v>43864</v>
      </c>
      <c r="B6" s="144">
        <v>7932</v>
      </c>
      <c r="C6" s="144">
        <v>8406.6651148199726</v>
      </c>
      <c r="D6" s="144">
        <f t="shared" si="0"/>
        <v>-474.66511481997259</v>
      </c>
      <c r="E6" s="139">
        <f t="shared" si="1"/>
        <v>5.9841794606653127E-2</v>
      </c>
    </row>
    <row r="7" spans="1:12" x14ac:dyDescent="0.25">
      <c r="A7" s="138">
        <v>43871</v>
      </c>
      <c r="B7" s="144">
        <v>8986</v>
      </c>
      <c r="C7" s="144">
        <v>8979.8390268530238</v>
      </c>
      <c r="D7" s="144">
        <f t="shared" si="0"/>
        <v>6.1609731469761755</v>
      </c>
      <c r="E7" s="139">
        <f t="shared" si="1"/>
        <v>6.8561909047141947E-4</v>
      </c>
    </row>
    <row r="8" spans="1:12" x14ac:dyDescent="0.25">
      <c r="A8" s="138">
        <v>43878</v>
      </c>
      <c r="B8" s="144">
        <v>8509</v>
      </c>
      <c r="C8" s="144">
        <v>8494.6377055889607</v>
      </c>
      <c r="D8" s="144">
        <f t="shared" si="0"/>
        <v>14.362294411039329</v>
      </c>
      <c r="E8" s="139">
        <f t="shared" si="1"/>
        <v>1.6878945129908719E-3</v>
      </c>
    </row>
    <row r="9" spans="1:12" x14ac:dyDescent="0.25">
      <c r="A9" s="138">
        <v>43885</v>
      </c>
      <c r="B9" s="144">
        <v>4557</v>
      </c>
      <c r="C9" s="144">
        <v>5694.8124984788374</v>
      </c>
      <c r="D9" s="144">
        <f t="shared" si="0"/>
        <v>-1137.8124984788374</v>
      </c>
      <c r="E9" s="139">
        <f t="shared" si="1"/>
        <v>0.24968455090604288</v>
      </c>
    </row>
    <row r="10" spans="1:12" x14ac:dyDescent="0.25">
      <c r="A10" s="138">
        <v>43892</v>
      </c>
      <c r="B10" s="144">
        <v>10790</v>
      </c>
      <c r="C10" s="144">
        <v>9468.4138479388603</v>
      </c>
      <c r="D10" s="144">
        <f t="shared" si="0"/>
        <v>1321.5861520611397</v>
      </c>
      <c r="E10" s="139">
        <f t="shared" si="1"/>
        <v>0.122482497874063</v>
      </c>
    </row>
    <row r="11" spans="1:12" x14ac:dyDescent="0.25">
      <c r="A11" s="138">
        <v>43899</v>
      </c>
      <c r="B11" s="144">
        <v>9558</v>
      </c>
      <c r="C11" s="144">
        <v>9682.2131100412116</v>
      </c>
      <c r="D11" s="144">
        <f t="shared" si="0"/>
        <v>-124.21311004121162</v>
      </c>
      <c r="E11" s="139">
        <f t="shared" si="1"/>
        <v>1.2995721912660768E-2</v>
      </c>
    </row>
    <row r="12" spans="1:12" x14ac:dyDescent="0.25">
      <c r="A12" s="138">
        <v>43906</v>
      </c>
      <c r="B12" s="144">
        <v>7384</v>
      </c>
      <c r="C12" s="144">
        <v>8081.46614128695</v>
      </c>
      <c r="D12" s="144">
        <f t="shared" si="0"/>
        <v>-697.46614128695001</v>
      </c>
      <c r="E12" s="139">
        <f t="shared" si="1"/>
        <v>9.4456411333552273E-2</v>
      </c>
    </row>
    <row r="13" spans="1:12" x14ac:dyDescent="0.25">
      <c r="A13" s="138">
        <v>43913</v>
      </c>
      <c r="B13" s="144">
        <v>4762</v>
      </c>
      <c r="C13" s="144">
        <v>5778.3062830676827</v>
      </c>
      <c r="D13" s="144">
        <f t="shared" si="0"/>
        <v>-1016.3062830676827</v>
      </c>
      <c r="E13" s="139">
        <f t="shared" si="1"/>
        <v>0.2134200510431925</v>
      </c>
    </row>
    <row r="14" spans="1:12" x14ac:dyDescent="0.25">
      <c r="A14" s="138">
        <v>43920</v>
      </c>
      <c r="B14" s="144">
        <v>5867</v>
      </c>
      <c r="C14" s="144">
        <v>5170.9051641907663</v>
      </c>
      <c r="D14" s="144">
        <f t="shared" si="0"/>
        <v>696.0948358092337</v>
      </c>
      <c r="E14" s="139">
        <f t="shared" si="1"/>
        <v>0.11864578759318795</v>
      </c>
    </row>
    <row r="15" spans="1:12" x14ac:dyDescent="0.25">
      <c r="A15" s="138">
        <v>43927</v>
      </c>
      <c r="B15" s="144">
        <v>4209</v>
      </c>
      <c r="C15" s="144">
        <v>5306.65404769821</v>
      </c>
      <c r="D15" s="144">
        <f t="shared" si="0"/>
        <v>-1097.65404769821</v>
      </c>
      <c r="E15" s="139">
        <f t="shared" si="1"/>
        <v>0.26078737175058447</v>
      </c>
    </row>
    <row r="16" spans="1:12" x14ac:dyDescent="0.25">
      <c r="A16" s="138">
        <v>43934</v>
      </c>
      <c r="B16" s="144">
        <v>4975</v>
      </c>
      <c r="C16" s="144">
        <v>6062.5748833368889</v>
      </c>
      <c r="D16" s="144">
        <f t="shared" si="0"/>
        <v>-1087.5748833368889</v>
      </c>
      <c r="E16" s="139">
        <f t="shared" si="1"/>
        <v>0.21860801675113345</v>
      </c>
    </row>
    <row r="17" spans="1:5" x14ac:dyDescent="0.25">
      <c r="A17" s="138">
        <v>43941</v>
      </c>
      <c r="B17" s="144">
        <v>4572</v>
      </c>
      <c r="C17" s="144">
        <v>5484.2280530298785</v>
      </c>
      <c r="D17" s="144">
        <f t="shared" si="0"/>
        <v>-912.22805302987854</v>
      </c>
      <c r="E17" s="139">
        <f t="shared" si="1"/>
        <v>0.19952494598203818</v>
      </c>
    </row>
    <row r="18" spans="1:5" x14ac:dyDescent="0.25">
      <c r="A18" s="138">
        <v>43948</v>
      </c>
      <c r="B18" s="144">
        <v>5573</v>
      </c>
      <c r="C18" s="144">
        <v>5810.5811499484635</v>
      </c>
      <c r="D18" s="144">
        <f t="shared" si="0"/>
        <v>-237.58114994846346</v>
      </c>
      <c r="E18" s="139">
        <f t="shared" si="1"/>
        <v>4.2630746446880217E-2</v>
      </c>
    </row>
    <row r="19" spans="1:5" x14ac:dyDescent="0.25">
      <c r="A19" s="138">
        <v>43955</v>
      </c>
      <c r="B19" s="144">
        <v>8066</v>
      </c>
      <c r="C19" s="144">
        <v>7957.0679078544781</v>
      </c>
      <c r="D19" s="144">
        <f t="shared" si="0"/>
        <v>108.93209214552189</v>
      </c>
      <c r="E19" s="139">
        <f t="shared" si="1"/>
        <v>1.3505094488658801E-2</v>
      </c>
    </row>
    <row r="20" spans="1:5" x14ac:dyDescent="0.25">
      <c r="A20" s="138">
        <v>43962</v>
      </c>
      <c r="B20" s="144">
        <v>7106</v>
      </c>
      <c r="C20" s="144">
        <v>7360.4724448331572</v>
      </c>
      <c r="D20" s="144">
        <f t="shared" si="0"/>
        <v>-254.47244483315717</v>
      </c>
      <c r="E20" s="139">
        <f t="shared" si="1"/>
        <v>3.5810926658198308E-2</v>
      </c>
    </row>
    <row r="21" spans="1:5" x14ac:dyDescent="0.25">
      <c r="A21" s="138">
        <v>43969</v>
      </c>
      <c r="B21" s="144">
        <v>6883</v>
      </c>
      <c r="C21" s="144">
        <v>6709.9083087394683</v>
      </c>
      <c r="D21" s="144">
        <f t="shared" si="0"/>
        <v>173.09169126053166</v>
      </c>
      <c r="E21" s="139">
        <f t="shared" si="1"/>
        <v>2.514771048387791E-2</v>
      </c>
    </row>
    <row r="22" spans="1:5" x14ac:dyDescent="0.25">
      <c r="A22" s="138">
        <v>43976</v>
      </c>
      <c r="B22" s="144">
        <v>6840</v>
      </c>
      <c r="C22" s="144">
        <v>6657.7416307817084</v>
      </c>
      <c r="D22" s="144">
        <f t="shared" si="0"/>
        <v>182.25836921829159</v>
      </c>
      <c r="E22" s="139">
        <f t="shared" si="1"/>
        <v>2.6645960412030933E-2</v>
      </c>
    </row>
    <row r="23" spans="1:5" x14ac:dyDescent="0.25">
      <c r="A23" s="138">
        <v>43983</v>
      </c>
      <c r="B23" s="144">
        <v>7597</v>
      </c>
      <c r="C23" s="144">
        <v>7171.6620023451324</v>
      </c>
      <c r="D23" s="144">
        <f t="shared" si="0"/>
        <v>425.33799765486765</v>
      </c>
      <c r="E23" s="139">
        <f t="shared" si="1"/>
        <v>5.5987626386056026E-2</v>
      </c>
    </row>
    <row r="24" spans="1:5" x14ac:dyDescent="0.25">
      <c r="A24" s="138">
        <v>43990</v>
      </c>
      <c r="B24" s="144">
        <v>6848</v>
      </c>
      <c r="C24" s="144">
        <v>7612.1374529567856</v>
      </c>
      <c r="D24" s="144">
        <f t="shared" si="0"/>
        <v>-764.13745295678564</v>
      </c>
      <c r="E24" s="139">
        <f t="shared" si="1"/>
        <v>0.11158549254625959</v>
      </c>
    </row>
    <row r="25" spans="1:5" x14ac:dyDescent="0.25">
      <c r="A25" s="138">
        <v>43997</v>
      </c>
      <c r="B25" s="144">
        <v>8669</v>
      </c>
      <c r="C25" s="144">
        <v>7116.750322964408</v>
      </c>
      <c r="D25" s="144">
        <f t="shared" si="0"/>
        <v>1552.249677035592</v>
      </c>
      <c r="E25" s="139">
        <f t="shared" si="1"/>
        <v>0.17905752417067619</v>
      </c>
    </row>
    <row r="26" spans="1:5" x14ac:dyDescent="0.25">
      <c r="A26" s="138">
        <v>44004</v>
      </c>
      <c r="B26" s="144">
        <v>7799</v>
      </c>
      <c r="C26" s="144">
        <v>6746.2597744717168</v>
      </c>
      <c r="D26" s="144">
        <f t="shared" si="0"/>
        <v>1052.7402255282832</v>
      </c>
      <c r="E26" s="139">
        <f t="shared" si="1"/>
        <v>0.1349840012217314</v>
      </c>
    </row>
    <row r="27" spans="1:5" x14ac:dyDescent="0.25">
      <c r="A27" s="138">
        <v>44011</v>
      </c>
      <c r="B27" s="144">
        <v>7661</v>
      </c>
      <c r="C27" s="144">
        <v>6498.3609541717306</v>
      </c>
      <c r="D27" s="144">
        <f t="shared" si="0"/>
        <v>1162.6390458282694</v>
      </c>
      <c r="E27" s="139">
        <f t="shared" si="1"/>
        <v>0.15176074217834087</v>
      </c>
    </row>
    <row r="28" spans="1:5" x14ac:dyDescent="0.25">
      <c r="A28" s="138">
        <v>44018</v>
      </c>
      <c r="B28" s="144">
        <v>8100</v>
      </c>
      <c r="C28" s="144">
        <v>6994.0200270636306</v>
      </c>
      <c r="D28" s="144">
        <f t="shared" si="0"/>
        <v>1105.9799729363694</v>
      </c>
      <c r="E28" s="139">
        <f t="shared" si="1"/>
        <v>0.13654073739955178</v>
      </c>
    </row>
    <row r="29" spans="1:5" x14ac:dyDescent="0.25">
      <c r="A29" s="138">
        <v>44025</v>
      </c>
      <c r="B29" s="144">
        <v>8536</v>
      </c>
      <c r="C29" s="144">
        <v>7794.6920254618199</v>
      </c>
      <c r="D29" s="144">
        <f t="shared" si="0"/>
        <v>741.30797453818013</v>
      </c>
      <c r="E29" s="139">
        <f t="shared" si="1"/>
        <v>8.6844889238306008E-2</v>
      </c>
    </row>
    <row r="30" spans="1:5" x14ac:dyDescent="0.25">
      <c r="A30" s="138">
        <v>44032</v>
      </c>
      <c r="B30" s="144">
        <v>8425</v>
      </c>
      <c r="C30" s="144">
        <v>7937.2309877116804</v>
      </c>
      <c r="D30" s="144">
        <f t="shared" si="0"/>
        <v>487.76901228831957</v>
      </c>
      <c r="E30" s="139">
        <f t="shared" si="1"/>
        <v>5.7895431725616564E-2</v>
      </c>
    </row>
    <row r="31" spans="1:5" x14ac:dyDescent="0.25">
      <c r="A31" s="138">
        <v>44039</v>
      </c>
      <c r="B31" s="144">
        <v>8163</v>
      </c>
      <c r="C31" s="144">
        <v>7740.8781886423094</v>
      </c>
      <c r="D31" s="144">
        <f t="shared" si="0"/>
        <v>422.1218113576906</v>
      </c>
      <c r="E31" s="139">
        <f t="shared" si="1"/>
        <v>5.1711602518398944E-2</v>
      </c>
    </row>
    <row r="32" spans="1:5" x14ac:dyDescent="0.25">
      <c r="A32" s="138">
        <v>44046</v>
      </c>
      <c r="B32" s="144">
        <v>8338</v>
      </c>
      <c r="C32" s="144">
        <v>8364.790355404999</v>
      </c>
      <c r="D32" s="144">
        <f t="shared" si="0"/>
        <v>-26.790355404998991</v>
      </c>
      <c r="E32" s="139">
        <f t="shared" si="1"/>
        <v>3.2130433443270556E-3</v>
      </c>
    </row>
    <row r="33" spans="1:5" x14ac:dyDescent="0.25">
      <c r="A33" s="138">
        <v>44053</v>
      </c>
      <c r="B33" s="144">
        <v>8805</v>
      </c>
      <c r="C33" s="144">
        <v>8975.7069094420804</v>
      </c>
      <c r="D33" s="144">
        <f t="shared" si="0"/>
        <v>-170.70690944208036</v>
      </c>
      <c r="E33" s="139">
        <f t="shared" si="1"/>
        <v>1.9387496813410603E-2</v>
      </c>
    </row>
    <row r="34" spans="1:5" x14ac:dyDescent="0.25">
      <c r="A34" s="138">
        <v>44060</v>
      </c>
      <c r="B34" s="144">
        <v>8316</v>
      </c>
      <c r="C34" s="144">
        <v>8643.4479153024404</v>
      </c>
      <c r="D34" s="144">
        <f t="shared" si="0"/>
        <v>-327.44791530244038</v>
      </c>
      <c r="E34" s="139">
        <f t="shared" si="1"/>
        <v>3.9375651190769648E-2</v>
      </c>
    </row>
    <row r="35" spans="1:5" x14ac:dyDescent="0.25">
      <c r="A35" s="138">
        <v>44067</v>
      </c>
      <c r="B35" s="144">
        <v>10180</v>
      </c>
      <c r="C35" s="144">
        <v>9524.8977838743594</v>
      </c>
      <c r="D35" s="144">
        <f t="shared" si="0"/>
        <v>655.10221612564055</v>
      </c>
      <c r="E35" s="139">
        <f t="shared" si="1"/>
        <v>6.435188763513168E-2</v>
      </c>
    </row>
    <row r="36" spans="1:5" x14ac:dyDescent="0.25">
      <c r="A36" s="138">
        <v>44074</v>
      </c>
      <c r="B36" s="144">
        <v>10786</v>
      </c>
      <c r="C36" s="144">
        <v>11192.40757308723</v>
      </c>
      <c r="D36" s="144">
        <f t="shared" si="0"/>
        <v>-406.40757308723005</v>
      </c>
      <c r="E36" s="139">
        <f t="shared" si="1"/>
        <v>3.7679174215393109E-2</v>
      </c>
    </row>
    <row r="37" spans="1:5" x14ac:dyDescent="0.25">
      <c r="A37" s="138">
        <v>44081</v>
      </c>
      <c r="B37" s="144">
        <v>8311</v>
      </c>
      <c r="C37" s="144">
        <v>8778.2048180256497</v>
      </c>
      <c r="D37" s="144">
        <f t="shared" si="0"/>
        <v>-467.20481802564973</v>
      </c>
      <c r="E37" s="139">
        <f t="shared" si="1"/>
        <v>5.6215234992858826E-2</v>
      </c>
    </row>
    <row r="38" spans="1:5" x14ac:dyDescent="0.25">
      <c r="A38" s="138">
        <v>44088</v>
      </c>
      <c r="B38" s="144">
        <v>9600</v>
      </c>
      <c r="C38" s="144">
        <v>10537.730661316149</v>
      </c>
      <c r="D38" s="144">
        <f t="shared" si="0"/>
        <v>-937.73066131614905</v>
      </c>
      <c r="E38" s="139">
        <f t="shared" si="1"/>
        <v>9.7680277220432196E-2</v>
      </c>
    </row>
    <row r="39" spans="1:5" x14ac:dyDescent="0.25">
      <c r="A39" s="138">
        <v>44095</v>
      </c>
      <c r="B39" s="144">
        <v>9723</v>
      </c>
      <c r="C39" s="144">
        <v>10553.681129554221</v>
      </c>
      <c r="D39" s="144">
        <f t="shared" si="0"/>
        <v>-830.68112955422112</v>
      </c>
      <c r="E39" s="139">
        <f t="shared" si="1"/>
        <v>8.5434652839064193E-2</v>
      </c>
    </row>
    <row r="40" spans="1:5" x14ac:dyDescent="0.25">
      <c r="A40" s="138">
        <v>44102</v>
      </c>
      <c r="B40" s="144">
        <v>10437</v>
      </c>
      <c r="C40" s="144">
        <v>11307.649617563289</v>
      </c>
      <c r="D40" s="144">
        <f t="shared" si="0"/>
        <v>-870.64961756328921</v>
      </c>
      <c r="E40" s="139">
        <f t="shared" si="1"/>
        <v>8.3419528366703952E-2</v>
      </c>
    </row>
    <row r="41" spans="1:5" x14ac:dyDescent="0.25">
      <c r="A41" s="138">
        <v>44109</v>
      </c>
      <c r="B41" s="144">
        <v>11824</v>
      </c>
      <c r="C41" s="144">
        <v>13608.89998140332</v>
      </c>
      <c r="D41" s="144">
        <f t="shared" si="0"/>
        <v>-1784.8999814033195</v>
      </c>
      <c r="E41" s="139">
        <f t="shared" si="1"/>
        <v>0.15095568178309535</v>
      </c>
    </row>
    <row r="42" spans="1:5" x14ac:dyDescent="0.25">
      <c r="A42" s="138">
        <v>44116</v>
      </c>
      <c r="B42" s="144">
        <v>9124</v>
      </c>
      <c r="C42" s="144">
        <v>10703.42005614869</v>
      </c>
      <c r="D42" s="144">
        <f t="shared" si="0"/>
        <v>-1579.4200561486905</v>
      </c>
      <c r="E42" s="139">
        <f t="shared" si="1"/>
        <v>0.17310609997245621</v>
      </c>
    </row>
    <row r="43" spans="1:5" x14ac:dyDescent="0.25">
      <c r="A43" s="138">
        <v>44123</v>
      </c>
      <c r="B43" s="144">
        <v>11201</v>
      </c>
      <c r="C43" s="144">
        <v>12230.531277908431</v>
      </c>
      <c r="D43" s="144">
        <f t="shared" si="0"/>
        <v>-1029.5312779084306</v>
      </c>
      <c r="E43" s="139">
        <f t="shared" si="1"/>
        <v>9.1914228899958095E-2</v>
      </c>
    </row>
    <row r="44" spans="1:5" x14ac:dyDescent="0.25">
      <c r="A44" s="138">
        <v>44130</v>
      </c>
      <c r="B44" s="144">
        <v>11120</v>
      </c>
      <c r="C44" s="144">
        <v>12101.99766246065</v>
      </c>
      <c r="D44" s="144">
        <f t="shared" si="0"/>
        <v>-981.99766246064974</v>
      </c>
      <c r="E44" s="139">
        <f t="shared" si="1"/>
        <v>8.8309142307612387E-2</v>
      </c>
    </row>
    <row r="45" spans="1:5" x14ac:dyDescent="0.25">
      <c r="A45" s="138">
        <v>44137</v>
      </c>
      <c r="B45" s="144">
        <v>11459</v>
      </c>
      <c r="C45" s="144">
        <v>13739.04953563428</v>
      </c>
      <c r="D45" s="144">
        <f t="shared" si="0"/>
        <v>-2280.0495356342799</v>
      </c>
      <c r="E45" s="139">
        <f t="shared" si="1"/>
        <v>0.19897456458977919</v>
      </c>
    </row>
    <row r="46" spans="1:5" x14ac:dyDescent="0.25">
      <c r="A46" s="138">
        <v>44144</v>
      </c>
      <c r="B46" s="144">
        <v>14825</v>
      </c>
      <c r="C46" s="144">
        <v>17165.636733122301</v>
      </c>
      <c r="D46" s="144">
        <f t="shared" si="0"/>
        <v>-2340.6367331223009</v>
      </c>
      <c r="E46" s="139">
        <f t="shared" si="1"/>
        <v>0.15788443393742332</v>
      </c>
    </row>
    <row r="47" spans="1:5" x14ac:dyDescent="0.25">
      <c r="A47" s="138">
        <v>44151</v>
      </c>
      <c r="B47" s="144">
        <v>14136</v>
      </c>
      <c r="C47" s="144">
        <v>14829.432749110449</v>
      </c>
      <c r="D47" s="144">
        <f t="shared" si="0"/>
        <v>-693.43274911044864</v>
      </c>
      <c r="E47" s="139">
        <f t="shared" si="1"/>
        <v>4.9054382364915723E-2</v>
      </c>
    </row>
    <row r="48" spans="1:5" x14ac:dyDescent="0.25">
      <c r="A48" s="138">
        <v>44158</v>
      </c>
      <c r="B48" s="144">
        <v>15095</v>
      </c>
      <c r="C48" s="144">
        <v>15038.796623179149</v>
      </c>
      <c r="D48" s="144">
        <f t="shared" si="0"/>
        <v>56.20337682085119</v>
      </c>
      <c r="E48" s="139">
        <f t="shared" si="1"/>
        <v>3.7233108195330366E-3</v>
      </c>
    </row>
    <row r="49" spans="1:5" x14ac:dyDescent="0.25">
      <c r="A49" s="138">
        <v>44165</v>
      </c>
      <c r="B49" s="144">
        <v>15317</v>
      </c>
      <c r="C49" s="144">
        <v>15162.002720479559</v>
      </c>
      <c r="D49" s="144">
        <f t="shared" si="0"/>
        <v>154.99727952044123</v>
      </c>
      <c r="E49" s="139">
        <f t="shared" si="1"/>
        <v>1.0119297481258812E-2</v>
      </c>
    </row>
    <row r="50" spans="1:5" x14ac:dyDescent="0.25">
      <c r="A50" s="138">
        <v>44172</v>
      </c>
      <c r="B50" s="144">
        <v>14868</v>
      </c>
      <c r="C50" s="144">
        <v>13820.12797256878</v>
      </c>
      <c r="D50" s="144">
        <f t="shared" si="0"/>
        <v>1047.87202743122</v>
      </c>
      <c r="E50" s="139">
        <f t="shared" si="1"/>
        <v>7.0478344594513048E-2</v>
      </c>
    </row>
    <row r="51" spans="1:5" x14ac:dyDescent="0.25">
      <c r="A51" s="138">
        <v>44179</v>
      </c>
      <c r="B51" s="144">
        <v>15403</v>
      </c>
      <c r="C51" s="144">
        <v>14724.729727089609</v>
      </c>
      <c r="D51" s="144">
        <f t="shared" si="0"/>
        <v>678.27027291039121</v>
      </c>
      <c r="E51" s="139">
        <f t="shared" si="1"/>
        <v>4.4034945978730845E-2</v>
      </c>
    </row>
    <row r="52" spans="1:5" x14ac:dyDescent="0.25">
      <c r="A52" s="138">
        <v>44186</v>
      </c>
      <c r="B52" s="144">
        <v>8303</v>
      </c>
      <c r="C52" s="144">
        <v>9230.9968988757137</v>
      </c>
      <c r="D52" s="144">
        <f t="shared" si="0"/>
        <v>-927.99689887571367</v>
      </c>
      <c r="E52" s="139">
        <f t="shared" si="1"/>
        <v>0.11176645777137344</v>
      </c>
    </row>
    <row r="53" spans="1:5" x14ac:dyDescent="0.25">
      <c r="A53" s="138">
        <v>44193</v>
      </c>
      <c r="B53" s="144">
        <v>6790</v>
      </c>
      <c r="C53" s="144">
        <v>7635.763591759568</v>
      </c>
      <c r="D53" s="144">
        <f t="shared" si="0"/>
        <v>-845.76359175956804</v>
      </c>
      <c r="E53" s="139">
        <f t="shared" si="1"/>
        <v>0.12456017551687305</v>
      </c>
    </row>
    <row r="54" spans="1:5" x14ac:dyDescent="0.25">
      <c r="A54" s="138">
        <v>44200</v>
      </c>
      <c r="B54" s="144">
        <v>12566</v>
      </c>
      <c r="C54" s="144">
        <v>11245.594530713879</v>
      </c>
      <c r="D54" s="144">
        <f t="shared" si="0"/>
        <v>1320.4054692861209</v>
      </c>
      <c r="E54" s="139">
        <f t="shared" si="1"/>
        <v>0.10507762766879841</v>
      </c>
    </row>
    <row r="55" spans="1:5" x14ac:dyDescent="0.25">
      <c r="A55" s="138">
        <v>44207</v>
      </c>
      <c r="B55" s="144">
        <v>13416</v>
      </c>
      <c r="C55" s="144">
        <v>12013.864606346649</v>
      </c>
      <c r="D55" s="144">
        <f t="shared" si="0"/>
        <v>1402.1353936533505</v>
      </c>
      <c r="E55" s="139">
        <f t="shared" si="1"/>
        <v>0.10451217901411379</v>
      </c>
    </row>
    <row r="56" spans="1:5" x14ac:dyDescent="0.25">
      <c r="A56" s="138">
        <v>44214</v>
      </c>
      <c r="B56" s="144">
        <v>14811</v>
      </c>
      <c r="C56" s="144">
        <v>13018.36489773663</v>
      </c>
      <c r="D56" s="144">
        <f t="shared" si="0"/>
        <v>1792.6351022633698</v>
      </c>
      <c r="E56" s="139">
        <f t="shared" si="1"/>
        <v>0.12103403566696171</v>
      </c>
    </row>
    <row r="57" spans="1:5" x14ac:dyDescent="0.25">
      <c r="A57" s="138">
        <v>44221</v>
      </c>
      <c r="B57" s="144">
        <v>14649</v>
      </c>
      <c r="C57" s="144">
        <v>12363.55104929359</v>
      </c>
      <c r="D57" s="144">
        <f t="shared" si="0"/>
        <v>2285.44895070641</v>
      </c>
      <c r="E57" s="139">
        <f t="shared" si="1"/>
        <v>0.15601399076431224</v>
      </c>
    </row>
    <row r="58" spans="1:5" x14ac:dyDescent="0.25">
      <c r="A58" s="138">
        <v>44228</v>
      </c>
      <c r="B58" s="144">
        <v>15407</v>
      </c>
      <c r="C58" s="144">
        <v>12679.356345781489</v>
      </c>
      <c r="D58" s="144">
        <f t="shared" si="0"/>
        <v>2727.6436542185111</v>
      </c>
      <c r="E58" s="139">
        <f t="shared" si="1"/>
        <v>0.17703924542211405</v>
      </c>
    </row>
    <row r="59" spans="1:5" x14ac:dyDescent="0.25">
      <c r="A59" s="138">
        <v>44235</v>
      </c>
      <c r="B59" s="144">
        <v>16343</v>
      </c>
      <c r="C59" s="144">
        <v>13504.477732683459</v>
      </c>
      <c r="D59" s="144">
        <f t="shared" si="0"/>
        <v>2838.5222673165408</v>
      </c>
      <c r="E59" s="139">
        <f t="shared" si="1"/>
        <v>0.17368428485079487</v>
      </c>
    </row>
    <row r="60" spans="1:5" x14ac:dyDescent="0.25">
      <c r="A60" s="138">
        <v>44242</v>
      </c>
      <c r="B60" s="144">
        <v>14992</v>
      </c>
      <c r="C60" s="144">
        <v>12600.89437242426</v>
      </c>
      <c r="D60" s="144">
        <f t="shared" si="0"/>
        <v>2391.1056275757401</v>
      </c>
      <c r="E60" s="139">
        <f t="shared" si="1"/>
        <v>0.15949210429400615</v>
      </c>
    </row>
    <row r="61" spans="1:5" x14ac:dyDescent="0.25">
      <c r="A61" s="138">
        <v>44249</v>
      </c>
      <c r="B61" s="144">
        <v>18736</v>
      </c>
      <c r="C61" s="144">
        <v>14279.67208692452</v>
      </c>
      <c r="D61" s="144">
        <f t="shared" si="0"/>
        <v>4456.32791307548</v>
      </c>
      <c r="E61" s="139">
        <f t="shared" si="1"/>
        <v>0.23784841551427627</v>
      </c>
    </row>
    <row r="62" spans="1:5" x14ac:dyDescent="0.25">
      <c r="A62" s="138">
        <v>44256</v>
      </c>
      <c r="B62" s="144">
        <v>17858</v>
      </c>
      <c r="C62" s="144">
        <v>16361.785722244371</v>
      </c>
      <c r="D62" s="144">
        <f t="shared" si="0"/>
        <v>1496.2142777556292</v>
      </c>
      <c r="E62" s="139">
        <f t="shared" si="1"/>
        <v>8.3783977923374914E-2</v>
      </c>
    </row>
    <row r="63" spans="1:5" x14ac:dyDescent="0.25">
      <c r="A63" s="138">
        <v>44263</v>
      </c>
      <c r="B63" s="144">
        <v>18316</v>
      </c>
      <c r="C63" s="144">
        <v>16222.54881272997</v>
      </c>
      <c r="D63" s="144">
        <f t="shared" si="0"/>
        <v>2093.4511872700295</v>
      </c>
      <c r="E63" s="139">
        <f t="shared" si="1"/>
        <v>0.11429630854280572</v>
      </c>
    </row>
    <row r="64" spans="1:5" x14ac:dyDescent="0.25">
      <c r="A64" s="138">
        <v>44270</v>
      </c>
      <c r="B64" s="144">
        <v>18532</v>
      </c>
      <c r="C64" s="144">
        <v>15311.05087853045</v>
      </c>
      <c r="D64" s="144">
        <f t="shared" si="0"/>
        <v>3220.9491214695499</v>
      </c>
      <c r="E64" s="139">
        <f t="shared" si="1"/>
        <v>0.17380472272121467</v>
      </c>
    </row>
    <row r="65" spans="1:5" x14ac:dyDescent="0.25">
      <c r="A65" s="138">
        <v>44277</v>
      </c>
      <c r="B65" s="144">
        <v>17547</v>
      </c>
      <c r="C65" s="144">
        <v>14192.04381738106</v>
      </c>
      <c r="D65" s="144">
        <f t="shared" si="0"/>
        <v>3354.9561826189401</v>
      </c>
      <c r="E65" s="139">
        <f t="shared" si="1"/>
        <v>0.19119827791753236</v>
      </c>
    </row>
    <row r="66" spans="1:5" x14ac:dyDescent="0.25">
      <c r="A66" s="138">
        <v>44284</v>
      </c>
      <c r="B66" s="144">
        <v>13090</v>
      </c>
      <c r="C66" s="144">
        <v>12574.171653654859</v>
      </c>
      <c r="D66" s="144">
        <f t="shared" si="0"/>
        <v>515.82834634514074</v>
      </c>
      <c r="E66" s="139">
        <f t="shared" si="1"/>
        <v>3.9406290782669273E-2</v>
      </c>
    </row>
    <row r="67" spans="1:5" x14ac:dyDescent="0.25">
      <c r="A67" s="138">
        <v>44291</v>
      </c>
      <c r="B67" s="144">
        <v>20055</v>
      </c>
      <c r="C67" s="144">
        <v>16574.399031818059</v>
      </c>
      <c r="D67" s="144">
        <f t="shared" ref="D67:D101" si="2">B67-C67</f>
        <v>3480.6009681819414</v>
      </c>
      <c r="E67" s="139">
        <f t="shared" ref="E67:E101" si="3">ABS((B67-C67)/B67)</f>
        <v>0.1735527782688577</v>
      </c>
    </row>
    <row r="68" spans="1:5" x14ac:dyDescent="0.25">
      <c r="A68" s="138">
        <v>44298</v>
      </c>
      <c r="B68" s="144">
        <v>20307</v>
      </c>
      <c r="C68" s="144">
        <v>16557.0641881997</v>
      </c>
      <c r="D68" s="144">
        <f t="shared" si="2"/>
        <v>3749.9358118003001</v>
      </c>
      <c r="E68" s="139">
        <f t="shared" si="3"/>
        <v>0.18466222542966959</v>
      </c>
    </row>
    <row r="69" spans="1:5" x14ac:dyDescent="0.25">
      <c r="A69" s="138">
        <v>44305</v>
      </c>
      <c r="B69" s="144">
        <v>18966</v>
      </c>
      <c r="C69" s="144">
        <v>16183.554930441289</v>
      </c>
      <c r="D69" s="144">
        <f t="shared" si="2"/>
        <v>2782.4450695587111</v>
      </c>
      <c r="E69" s="139">
        <f t="shared" si="3"/>
        <v>0.14670700567113315</v>
      </c>
    </row>
    <row r="70" spans="1:5" x14ac:dyDescent="0.25">
      <c r="A70" s="138">
        <v>44312</v>
      </c>
      <c r="B70" s="144">
        <v>20108</v>
      </c>
      <c r="C70" s="144">
        <v>17862.776601550402</v>
      </c>
      <c r="D70" s="144">
        <f t="shared" si="2"/>
        <v>2245.2233984495979</v>
      </c>
      <c r="E70" s="139">
        <f t="shared" si="3"/>
        <v>0.11165821555846418</v>
      </c>
    </row>
    <row r="71" spans="1:5" x14ac:dyDescent="0.25">
      <c r="A71" s="138">
        <v>44319</v>
      </c>
      <c r="B71" s="144">
        <v>19302</v>
      </c>
      <c r="C71" s="144">
        <v>19513.050819448494</v>
      </c>
      <c r="D71" s="144">
        <f t="shared" si="2"/>
        <v>-211.05081944849371</v>
      </c>
      <c r="E71" s="139">
        <f t="shared" si="3"/>
        <v>1.0934142547326376E-2</v>
      </c>
    </row>
    <row r="72" spans="1:5" x14ac:dyDescent="0.25">
      <c r="A72" s="138">
        <v>44326</v>
      </c>
      <c r="B72" s="144">
        <v>20263</v>
      </c>
      <c r="C72" s="144">
        <v>19409.444124670641</v>
      </c>
      <c r="D72" s="144">
        <f t="shared" si="2"/>
        <v>853.55587532935897</v>
      </c>
      <c r="E72" s="139">
        <f t="shared" si="3"/>
        <v>4.2123864942474408E-2</v>
      </c>
    </row>
    <row r="73" spans="1:5" x14ac:dyDescent="0.25">
      <c r="A73" s="138">
        <v>44333</v>
      </c>
      <c r="B73" s="144">
        <v>18467</v>
      </c>
      <c r="C73" s="144">
        <v>18762.082810190881</v>
      </c>
      <c r="D73" s="144">
        <f t="shared" si="2"/>
        <v>-295.08281019088099</v>
      </c>
      <c r="E73" s="139">
        <f t="shared" si="3"/>
        <v>1.597892511999139E-2</v>
      </c>
    </row>
    <row r="74" spans="1:5" x14ac:dyDescent="0.25">
      <c r="A74" s="138">
        <v>44340</v>
      </c>
      <c r="B74" s="144">
        <v>17945</v>
      </c>
      <c r="C74" s="144">
        <v>18395.25084962244</v>
      </c>
      <c r="D74" s="144">
        <f t="shared" si="2"/>
        <v>-450.25084962244</v>
      </c>
      <c r="E74" s="139">
        <f t="shared" si="3"/>
        <v>2.5090601817912509E-2</v>
      </c>
    </row>
    <row r="75" spans="1:5" x14ac:dyDescent="0.25">
      <c r="A75" s="138">
        <v>44347</v>
      </c>
      <c r="B75" s="144">
        <v>15906</v>
      </c>
      <c r="C75" s="144">
        <v>16104.563106908019</v>
      </c>
      <c r="D75" s="144">
        <f t="shared" si="2"/>
        <v>-198.56310690801911</v>
      </c>
      <c r="E75" s="139">
        <f t="shared" si="3"/>
        <v>1.2483534949579976E-2</v>
      </c>
    </row>
    <row r="76" spans="1:5" x14ac:dyDescent="0.25">
      <c r="A76" s="138">
        <v>44354</v>
      </c>
      <c r="B76" s="144">
        <v>18110</v>
      </c>
      <c r="C76" s="144">
        <v>18031.254342884491</v>
      </c>
      <c r="D76" s="144">
        <f t="shared" si="2"/>
        <v>78.745657115508948</v>
      </c>
      <c r="E76" s="139">
        <f t="shared" si="3"/>
        <v>4.3481864779408583E-3</v>
      </c>
    </row>
    <row r="77" spans="1:5" x14ac:dyDescent="0.25">
      <c r="A77" s="138">
        <v>44361</v>
      </c>
      <c r="B77" s="144">
        <v>19738</v>
      </c>
      <c r="C77" s="144">
        <v>18558.854822447091</v>
      </c>
      <c r="D77" s="144">
        <f t="shared" si="2"/>
        <v>1179.1451775529094</v>
      </c>
      <c r="E77" s="139">
        <f t="shared" si="3"/>
        <v>5.9739850924759828E-2</v>
      </c>
    </row>
    <row r="78" spans="1:5" x14ac:dyDescent="0.25">
      <c r="A78" s="138">
        <v>44368</v>
      </c>
      <c r="B78" s="144">
        <v>19997</v>
      </c>
      <c r="C78" s="144">
        <v>18989.819893166292</v>
      </c>
      <c r="D78" s="144">
        <f t="shared" si="2"/>
        <v>1007.1801068337081</v>
      </c>
      <c r="E78" s="139">
        <f t="shared" si="3"/>
        <v>5.0366560325734264E-2</v>
      </c>
    </row>
    <row r="79" spans="1:5" x14ac:dyDescent="0.25">
      <c r="A79" s="138">
        <v>44375</v>
      </c>
      <c r="B79" s="144">
        <v>20332</v>
      </c>
      <c r="C79" s="144">
        <v>19982.778077108811</v>
      </c>
      <c r="D79" s="144">
        <f t="shared" si="2"/>
        <v>349.22192289118902</v>
      </c>
      <c r="E79" s="139">
        <f t="shared" si="3"/>
        <v>1.7175974960219803E-2</v>
      </c>
    </row>
    <row r="80" spans="1:5" x14ac:dyDescent="0.25">
      <c r="A80" s="138">
        <v>44382</v>
      </c>
      <c r="B80" s="144">
        <v>20897</v>
      </c>
      <c r="C80" s="144">
        <v>21008.82544531631</v>
      </c>
      <c r="D80" s="144">
        <f t="shared" si="2"/>
        <v>-111.82544531630992</v>
      </c>
      <c r="E80" s="139">
        <f t="shared" si="3"/>
        <v>5.3512679004790124E-3</v>
      </c>
    </row>
    <row r="81" spans="1:6" x14ac:dyDescent="0.25">
      <c r="A81" s="138">
        <v>44389</v>
      </c>
      <c r="B81" s="144">
        <v>23069</v>
      </c>
      <c r="C81" s="144">
        <v>22075.2278771688</v>
      </c>
      <c r="D81" s="144">
        <f t="shared" si="2"/>
        <v>993.77212283120025</v>
      </c>
      <c r="E81" s="139">
        <f t="shared" si="3"/>
        <v>4.3078248854792153E-2</v>
      </c>
    </row>
    <row r="82" spans="1:6" x14ac:dyDescent="0.25">
      <c r="A82" s="138">
        <v>44396</v>
      </c>
      <c r="B82" s="144">
        <v>23065</v>
      </c>
      <c r="C82" s="144">
        <v>22407.166428748227</v>
      </c>
      <c r="D82" s="144">
        <f t="shared" si="2"/>
        <v>657.83357125177281</v>
      </c>
      <c r="E82" s="139">
        <f t="shared" si="3"/>
        <v>2.8520857197128671E-2</v>
      </c>
    </row>
    <row r="83" spans="1:6" x14ac:dyDescent="0.25">
      <c r="A83" s="138">
        <v>44403</v>
      </c>
      <c r="B83" s="144">
        <v>22019</v>
      </c>
      <c r="C83" s="144">
        <v>21721.684735376559</v>
      </c>
      <c r="D83" s="144">
        <f t="shared" si="2"/>
        <v>297.31526462344118</v>
      </c>
      <c r="E83" s="139">
        <f t="shared" si="3"/>
        <v>1.3502668814362195E-2</v>
      </c>
    </row>
    <row r="84" spans="1:6" x14ac:dyDescent="0.25">
      <c r="A84" s="138">
        <v>44410</v>
      </c>
      <c r="B84" s="144">
        <v>23863</v>
      </c>
      <c r="C84" s="144">
        <v>22551.821022620639</v>
      </c>
      <c r="D84" s="144">
        <f t="shared" si="2"/>
        <v>1311.1789773793607</v>
      </c>
      <c r="E84" s="139">
        <f t="shared" si="3"/>
        <v>5.4946108091160406E-2</v>
      </c>
    </row>
    <row r="85" spans="1:6" x14ac:dyDescent="0.25">
      <c r="A85" s="138">
        <v>44417</v>
      </c>
      <c r="B85" s="144">
        <v>25183</v>
      </c>
      <c r="C85" s="144">
        <v>23198.559013301063</v>
      </c>
      <c r="D85" s="144">
        <f t="shared" si="2"/>
        <v>1984.4409866989372</v>
      </c>
      <c r="E85" s="139">
        <f t="shared" si="3"/>
        <v>7.8800817483974786E-2</v>
      </c>
    </row>
    <row r="86" spans="1:6" x14ac:dyDescent="0.25">
      <c r="A86" s="138">
        <v>44424</v>
      </c>
      <c r="B86" s="144">
        <v>24313</v>
      </c>
      <c r="C86" s="144">
        <v>22483.68988190173</v>
      </c>
      <c r="D86" s="144">
        <f t="shared" si="2"/>
        <v>1829.3101180982703</v>
      </c>
      <c r="E86" s="139">
        <f t="shared" si="3"/>
        <v>7.5239999921781361E-2</v>
      </c>
      <c r="F86" s="39"/>
    </row>
    <row r="87" spans="1:6" x14ac:dyDescent="0.25">
      <c r="A87" s="138">
        <v>44431</v>
      </c>
      <c r="B87" s="144">
        <v>23491</v>
      </c>
      <c r="C87" s="144">
        <v>22560.031680016978</v>
      </c>
      <c r="D87" s="144">
        <f t="shared" si="2"/>
        <v>930.9683199830215</v>
      </c>
      <c r="E87" s="139">
        <f t="shared" si="3"/>
        <v>3.9630850963476287E-2</v>
      </c>
    </row>
    <row r="88" spans="1:6" x14ac:dyDescent="0.25">
      <c r="A88" s="138">
        <v>44438</v>
      </c>
      <c r="B88" s="144">
        <v>23453</v>
      </c>
      <c r="C88" s="144">
        <v>23299.63863026187</v>
      </c>
      <c r="D88" s="144">
        <f t="shared" si="2"/>
        <v>153.36136973812972</v>
      </c>
      <c r="E88" s="139">
        <f t="shared" si="3"/>
        <v>6.5390939213801954E-3</v>
      </c>
    </row>
    <row r="89" spans="1:6" x14ac:dyDescent="0.25">
      <c r="A89" s="138">
        <v>44445</v>
      </c>
      <c r="B89" s="144">
        <v>21464</v>
      </c>
      <c r="C89" s="144">
        <v>22504.742293049581</v>
      </c>
      <c r="D89" s="144">
        <f t="shared" si="2"/>
        <v>-1040.7422930495813</v>
      </c>
      <c r="E89" s="139">
        <f t="shared" si="3"/>
        <v>4.8487807167796375E-2</v>
      </c>
    </row>
    <row r="90" spans="1:6" x14ac:dyDescent="0.25">
      <c r="A90" s="138">
        <v>44452</v>
      </c>
      <c r="B90" s="144">
        <v>25751</v>
      </c>
      <c r="C90" s="144">
        <v>24659.926789477759</v>
      </c>
      <c r="D90" s="144">
        <f t="shared" si="2"/>
        <v>1091.0732105222414</v>
      </c>
      <c r="E90" s="139">
        <f t="shared" si="3"/>
        <v>4.2370129723981263E-2</v>
      </c>
    </row>
    <row r="91" spans="1:6" x14ac:dyDescent="0.25">
      <c r="A91" s="138">
        <v>44459</v>
      </c>
      <c r="B91" s="144">
        <v>24694</v>
      </c>
      <c r="C91" s="144">
        <v>23080.504241659539</v>
      </c>
      <c r="D91" s="144">
        <f t="shared" si="2"/>
        <v>1613.4957583404612</v>
      </c>
      <c r="E91" s="139">
        <f t="shared" si="3"/>
        <v>6.5339586876992845E-2</v>
      </c>
    </row>
    <row r="92" spans="1:6" x14ac:dyDescent="0.25">
      <c r="A92" s="138">
        <v>44466</v>
      </c>
      <c r="B92" s="144">
        <v>23714</v>
      </c>
      <c r="C92" s="144">
        <v>22009.280108830892</v>
      </c>
      <c r="D92" s="144">
        <f t="shared" si="2"/>
        <v>1704.7198911691085</v>
      </c>
      <c r="E92" s="139">
        <f t="shared" si="3"/>
        <v>7.1886644647428041E-2</v>
      </c>
    </row>
    <row r="93" spans="1:6" x14ac:dyDescent="0.25">
      <c r="A93" s="138">
        <v>44473</v>
      </c>
      <c r="B93" s="144">
        <v>23526</v>
      </c>
      <c r="C93" s="144">
        <v>22800.207543350742</v>
      </c>
      <c r="D93" s="144">
        <f t="shared" si="2"/>
        <v>725.79245664925838</v>
      </c>
      <c r="E93" s="139">
        <f t="shared" si="3"/>
        <v>3.0850652752242556E-2</v>
      </c>
    </row>
    <row r="94" spans="1:6" x14ac:dyDescent="0.25">
      <c r="A94" s="138">
        <v>44480</v>
      </c>
      <c r="B94" s="144">
        <v>21367</v>
      </c>
      <c r="C94" s="144">
        <v>21574.858749713349</v>
      </c>
      <c r="D94" s="144">
        <f t="shared" si="2"/>
        <v>-207.85874971334852</v>
      </c>
      <c r="E94" s="139">
        <f t="shared" si="3"/>
        <v>9.7280268504398616E-3</v>
      </c>
    </row>
    <row r="95" spans="1:6" x14ac:dyDescent="0.25">
      <c r="A95" s="138">
        <v>44487</v>
      </c>
      <c r="B95" s="144">
        <v>25143</v>
      </c>
      <c r="C95" s="144">
        <v>26144.34828565405</v>
      </c>
      <c r="D95" s="144">
        <f t="shared" si="2"/>
        <v>-1001.3482856540504</v>
      </c>
      <c r="E95" s="139">
        <f t="shared" si="3"/>
        <v>3.9826125985524811E-2</v>
      </c>
    </row>
    <row r="96" spans="1:6" x14ac:dyDescent="0.25">
      <c r="A96" s="138">
        <v>44494</v>
      </c>
      <c r="B96" s="144">
        <v>24841</v>
      </c>
      <c r="C96" s="144">
        <v>23329.348843147738</v>
      </c>
      <c r="D96" s="144">
        <f t="shared" si="2"/>
        <v>1511.6511568522619</v>
      </c>
      <c r="E96" s="139">
        <f t="shared" si="3"/>
        <v>6.0853071810807208E-2</v>
      </c>
    </row>
    <row r="97" spans="1:5" x14ac:dyDescent="0.25">
      <c r="A97" s="138">
        <v>44501</v>
      </c>
      <c r="B97" s="144">
        <v>19548</v>
      </c>
      <c r="C97" s="144">
        <v>22519.35300596564</v>
      </c>
      <c r="D97" s="144">
        <f t="shared" si="2"/>
        <v>-2971.3530059656405</v>
      </c>
      <c r="E97" s="139">
        <f t="shared" si="3"/>
        <v>0.15200291620450382</v>
      </c>
    </row>
    <row r="98" spans="1:5" x14ac:dyDescent="0.25">
      <c r="A98" s="138">
        <v>44508</v>
      </c>
      <c r="B98" s="144">
        <v>23033</v>
      </c>
      <c r="C98" s="144">
        <v>23759.550946270239</v>
      </c>
      <c r="D98" s="144">
        <f t="shared" si="2"/>
        <v>-726.55094627023936</v>
      </c>
      <c r="E98" s="139">
        <f t="shared" si="3"/>
        <v>3.1543912919300109E-2</v>
      </c>
    </row>
    <row r="99" spans="1:5" x14ac:dyDescent="0.25">
      <c r="A99" s="138">
        <v>44515</v>
      </c>
      <c r="B99" s="144">
        <v>19947</v>
      </c>
      <c r="C99" s="144">
        <v>21793.799565882651</v>
      </c>
      <c r="D99" s="144">
        <f t="shared" si="2"/>
        <v>-1846.7995658826512</v>
      </c>
      <c r="E99" s="139">
        <f t="shared" si="3"/>
        <v>9.2585329417087844E-2</v>
      </c>
    </row>
    <row r="100" spans="1:5" x14ac:dyDescent="0.25">
      <c r="A100" s="138">
        <v>44522</v>
      </c>
      <c r="B100" s="144">
        <v>21500</v>
      </c>
      <c r="C100" s="144">
        <v>21994.900375279838</v>
      </c>
      <c r="D100" s="144">
        <f t="shared" si="2"/>
        <v>-494.90037527983804</v>
      </c>
      <c r="E100" s="139">
        <f t="shared" si="3"/>
        <v>2.3018622106038979E-2</v>
      </c>
    </row>
    <row r="101" spans="1:5" x14ac:dyDescent="0.25">
      <c r="A101" s="138">
        <v>44529</v>
      </c>
      <c r="B101" s="144">
        <v>18111</v>
      </c>
      <c r="C101" s="144">
        <v>19228.482315417168</v>
      </c>
      <c r="D101" s="144">
        <f t="shared" si="2"/>
        <v>-1117.4823154171681</v>
      </c>
      <c r="E101" s="139">
        <f t="shared" si="3"/>
        <v>6.1701856077365586E-2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D5BE-1D66-4886-9BE0-896B63251345}">
  <sheetPr>
    <tabColor rgb="FF45C363"/>
  </sheetPr>
  <dimension ref="A1:AI74"/>
  <sheetViews>
    <sheetView zoomScale="90" zoomScaleNormal="90" workbookViewId="0">
      <pane xSplit="3" ySplit="7" topLeftCell="H8" activePane="bottomRight" state="frozen"/>
      <selection pane="topRight" activeCell="D1" sqref="D1"/>
      <selection pane="bottomLeft" activeCell="A4" sqref="A4"/>
      <selection pane="bottomRight" activeCell="L1" sqref="L1:O4"/>
    </sheetView>
  </sheetViews>
  <sheetFormatPr defaultColWidth="18.140625" defaultRowHeight="13.5" customHeight="1" x14ac:dyDescent="0.2"/>
  <cols>
    <col min="1" max="1" width="7.7109375" style="122" hidden="1" customWidth="1"/>
    <col min="2" max="27" width="15.140625" style="122" customWidth="1"/>
    <col min="28" max="28" width="18.140625" style="122" customWidth="1"/>
    <col min="29" max="29" width="10" style="122" customWidth="1"/>
    <col min="30" max="30" width="11.85546875" style="122" customWidth="1"/>
    <col min="31" max="31" width="12.28515625" style="122" customWidth="1"/>
    <col min="32" max="32" width="18.140625" style="122" customWidth="1"/>
    <col min="33" max="16384" width="18.140625" style="122"/>
  </cols>
  <sheetData>
    <row r="1" spans="1:31" ht="12.75" x14ac:dyDescent="0.2">
      <c r="L1" s="122" t="s">
        <v>1</v>
      </c>
      <c r="M1" s="123">
        <v>155499</v>
      </c>
      <c r="N1" s="123">
        <v>192784</v>
      </c>
      <c r="O1" s="124">
        <f>SUM(M1:N1)</f>
        <v>348283</v>
      </c>
      <c r="W1" s="125">
        <f>N1/M1-1</f>
        <v>0.23977646158496202</v>
      </c>
    </row>
    <row r="2" spans="1:31" ht="12.75" x14ac:dyDescent="0.2">
      <c r="L2" s="122" t="s">
        <v>2</v>
      </c>
      <c r="M2" s="124">
        <v>92001</v>
      </c>
      <c r="N2" s="124">
        <v>152873</v>
      </c>
      <c r="O2" s="124">
        <f>SUM(M2:N2)</f>
        <v>244874</v>
      </c>
      <c r="W2" s="125">
        <f>N2/M2-1</f>
        <v>0.66164498211975964</v>
      </c>
    </row>
    <row r="3" spans="1:31" ht="12.75" x14ac:dyDescent="0.2">
      <c r="L3" s="122" t="s">
        <v>3</v>
      </c>
      <c r="M3" s="124">
        <v>167930</v>
      </c>
      <c r="N3" s="124">
        <v>196664</v>
      </c>
      <c r="O3" s="124">
        <f>SUM(M3:N3)</f>
        <v>364594</v>
      </c>
      <c r="W3" s="125">
        <f>N3/M3-1</f>
        <v>0.17110700887274466</v>
      </c>
    </row>
    <row r="4" spans="1:31" ht="12.75" x14ac:dyDescent="0.2">
      <c r="L4" s="122" t="s">
        <v>4</v>
      </c>
      <c r="M4" s="124">
        <v>114587</v>
      </c>
      <c r="N4" s="124">
        <v>136758</v>
      </c>
      <c r="O4" s="124">
        <f>SUM(M4:N4)</f>
        <v>251345</v>
      </c>
      <c r="P4" s="122">
        <v>3524.0313028574224</v>
      </c>
      <c r="Q4" s="122">
        <v>4210.089407936729</v>
      </c>
      <c r="R4" s="122">
        <v>3867.0603553970755</v>
      </c>
      <c r="W4" s="125">
        <f>N4/M4-1</f>
        <v>0.19348617207885721</v>
      </c>
    </row>
    <row r="5" spans="1:31" thickBot="1" x14ac:dyDescent="0.25">
      <c r="L5" s="122" t="s">
        <v>81</v>
      </c>
      <c r="M5" s="124">
        <f>SUM(M1:M3)</f>
        <v>415430</v>
      </c>
      <c r="N5" s="124">
        <f>SUM(N1:N3)</f>
        <v>542321</v>
      </c>
      <c r="O5" s="124">
        <f>SUM(O1:O3)</f>
        <v>957751</v>
      </c>
      <c r="P5" s="122">
        <v>4174.3007232159734</v>
      </c>
      <c r="Q5" s="122">
        <v>4245.8780926574827</v>
      </c>
      <c r="R5" s="122">
        <v>4210.089407936729</v>
      </c>
      <c r="W5" s="125"/>
    </row>
    <row r="6" spans="1:31" ht="13.5" customHeight="1" thickBot="1" x14ac:dyDescent="0.25">
      <c r="B6" s="443"/>
      <c r="C6" s="444"/>
      <c r="D6" s="437" t="s">
        <v>82</v>
      </c>
      <c r="E6" s="438"/>
      <c r="F6" s="439"/>
      <c r="G6" s="437" t="s">
        <v>90</v>
      </c>
      <c r="H6" s="438"/>
      <c r="I6" s="439"/>
      <c r="J6" s="437" t="s">
        <v>83</v>
      </c>
      <c r="K6" s="438"/>
      <c r="L6" s="439"/>
      <c r="M6" s="437" t="s">
        <v>84</v>
      </c>
      <c r="N6" s="438"/>
      <c r="O6" s="439"/>
      <c r="P6" s="438" t="s">
        <v>144</v>
      </c>
      <c r="Q6" s="438"/>
      <c r="R6" s="438"/>
      <c r="S6" s="437" t="s">
        <v>165</v>
      </c>
      <c r="T6" s="438"/>
      <c r="U6" s="439"/>
      <c r="V6" s="437" t="s">
        <v>169</v>
      </c>
      <c r="W6" s="438"/>
      <c r="X6" s="439"/>
      <c r="Y6" s="437" t="s">
        <v>85</v>
      </c>
      <c r="Z6" s="438"/>
      <c r="AA6" s="439"/>
      <c r="AC6" s="436" t="s">
        <v>89</v>
      </c>
      <c r="AD6" s="436"/>
      <c r="AE6" s="436"/>
    </row>
    <row r="7" spans="1:31" ht="13.5" customHeight="1" thickBot="1" x14ac:dyDescent="0.25">
      <c r="B7" s="288" t="s">
        <v>79</v>
      </c>
      <c r="C7" s="260" t="s">
        <v>80</v>
      </c>
      <c r="D7" s="289" t="s">
        <v>173</v>
      </c>
      <c r="E7" s="290" t="s">
        <v>174</v>
      </c>
      <c r="F7" s="291" t="s">
        <v>81</v>
      </c>
      <c r="G7" s="289" t="s">
        <v>173</v>
      </c>
      <c r="H7" s="290" t="s">
        <v>174</v>
      </c>
      <c r="I7" s="291" t="s">
        <v>81</v>
      </c>
      <c r="J7" s="289" t="s">
        <v>173</v>
      </c>
      <c r="K7" s="290" t="s">
        <v>174</v>
      </c>
      <c r="L7" s="291" t="s">
        <v>81</v>
      </c>
      <c r="M7" s="289" t="s">
        <v>173</v>
      </c>
      <c r="N7" s="290" t="s">
        <v>174</v>
      </c>
      <c r="O7" s="291" t="s">
        <v>81</v>
      </c>
      <c r="P7" s="289" t="s">
        <v>173</v>
      </c>
      <c r="Q7" s="290" t="s">
        <v>174</v>
      </c>
      <c r="R7" s="291" t="s">
        <v>81</v>
      </c>
      <c r="S7" s="289" t="s">
        <v>173</v>
      </c>
      <c r="T7" s="290" t="s">
        <v>174</v>
      </c>
      <c r="U7" s="291" t="s">
        <v>81</v>
      </c>
      <c r="V7" s="289" t="s">
        <v>173</v>
      </c>
      <c r="W7" s="290" t="s">
        <v>174</v>
      </c>
      <c r="X7" s="291" t="s">
        <v>81</v>
      </c>
      <c r="Y7" s="289" t="s">
        <v>173</v>
      </c>
      <c r="Z7" s="290" t="s">
        <v>174</v>
      </c>
      <c r="AA7" s="291" t="s">
        <v>81</v>
      </c>
      <c r="AC7" s="289" t="s">
        <v>173</v>
      </c>
      <c r="AD7" s="290" t="s">
        <v>174</v>
      </c>
      <c r="AE7" s="248" t="s">
        <v>81</v>
      </c>
    </row>
    <row r="8" spans="1:31" ht="13.5" customHeight="1" x14ac:dyDescent="0.2">
      <c r="A8" s="122" t="str">
        <f>_xlfn.CONCAT($B$8,C8)</f>
        <v>Auto_CredFB Stone Leads</v>
      </c>
      <c r="B8" s="441" t="s">
        <v>1</v>
      </c>
      <c r="C8" s="256" t="s">
        <v>70</v>
      </c>
      <c r="D8" s="261">
        <v>1356139031.7142854</v>
      </c>
      <c r="E8" s="173">
        <v>1432877943.8571427</v>
      </c>
      <c r="F8" s="262">
        <f>SUM(D8:E8)</f>
        <v>2789016975.5714283</v>
      </c>
      <c r="G8" s="261">
        <v>18944719.38142857</v>
      </c>
      <c r="H8" s="173">
        <v>18466254.944285721</v>
      </c>
      <c r="I8" s="262">
        <f>SUM(G8:H8)</f>
        <v>37410974.32571429</v>
      </c>
      <c r="J8" s="261">
        <f>VLOOKUP(A8,'Contri use this'!$A$4:$F$1048576,5,FALSE)</f>
        <v>9086.2799609274134</v>
      </c>
      <c r="K8" s="173">
        <f>VLOOKUP(A8,'Contri use this'!$A$4:$F$1048576,6,FALSE)</f>
        <v>9914.5502419456134</v>
      </c>
      <c r="L8" s="262">
        <f>SUM(J8:K8)</f>
        <v>19000.830202873025</v>
      </c>
      <c r="M8" s="267">
        <f t="shared" ref="M8:M16" si="0">J8/M$1</f>
        <v>5.8433044334223458E-2</v>
      </c>
      <c r="N8" s="249">
        <f t="shared" ref="N8:N16" si="1">K8/N$1</f>
        <v>5.1428283685085965E-2</v>
      </c>
      <c r="O8" s="268">
        <f>L8/O$1</f>
        <v>5.4555721074163899E-2</v>
      </c>
      <c r="P8" s="336">
        <f>IFERROR(J8/G8*$P$4,0)</f>
        <v>1.6901984328268131</v>
      </c>
      <c r="Q8" s="250">
        <f t="shared" ref="Q8:Q16" si="2">IFERROR(K8/H8*$Q$4,0)</f>
        <v>2.2604010983281873</v>
      </c>
      <c r="R8" s="337">
        <f>IFERROR(L8/I8*$R$4,0)</f>
        <v>1.964058903075862</v>
      </c>
      <c r="S8" s="273">
        <f>IFERROR(J8/G8*1000000,0)</f>
        <v>479.62072058109533</v>
      </c>
      <c r="T8" s="251">
        <f t="shared" ref="T8:U16" si="3">IFERROR(K8/H8*1000000,0)</f>
        <v>536.90097271258651</v>
      </c>
      <c r="U8" s="274">
        <f t="shared" si="3"/>
        <v>507.8945562188386</v>
      </c>
      <c r="V8" s="278">
        <f>IFERROR(J8*1000000/D8,0)</f>
        <v>6.7001094640285626</v>
      </c>
      <c r="W8" s="252">
        <f t="shared" ref="W8:X16" si="4">IFERROR(K8*1000000/E8,0)</f>
        <v>6.9193264398060208</v>
      </c>
      <c r="X8" s="279">
        <f t="shared" si="4"/>
        <v>6.812733794486868</v>
      </c>
      <c r="Y8" s="283">
        <f>IFERROR(G8*1000/D8,0)</f>
        <v>13.969599678493649</v>
      </c>
      <c r="Z8" s="253">
        <f>IFERROR(H8*1000/E8,0)</f>
        <v>12.887528224893103</v>
      </c>
      <c r="AA8" s="284">
        <f>IFERROR(I8*1000/F8,0)</f>
        <v>13.413677526308112</v>
      </c>
      <c r="AC8" s="254">
        <f t="shared" ref="AC8:AC16" si="5">G8/$G$18</f>
        <v>0.23077960007461668</v>
      </c>
      <c r="AD8" s="254">
        <f t="shared" ref="AD8:AD16" si="6">H8/$H$18</f>
        <v>0.17233951010749943</v>
      </c>
      <c r="AE8" s="254">
        <f t="shared" ref="AE8:AE16" si="7">I8/$I$18</f>
        <v>0.19769006441896134</v>
      </c>
    </row>
    <row r="9" spans="1:31" ht="13.5" customHeight="1" x14ac:dyDescent="0.2">
      <c r="A9" s="122" t="str">
        <f t="shared" ref="A9:A18" si="8">_xlfn.CONCAT($B$8,C9)</f>
        <v>Auto_CredFB Stone SA</v>
      </c>
      <c r="B9" s="441"/>
      <c r="C9" s="256" t="s">
        <v>71</v>
      </c>
      <c r="D9" s="261">
        <v>201461878</v>
      </c>
      <c r="E9" s="173">
        <v>183671187</v>
      </c>
      <c r="F9" s="262">
        <f t="shared" ref="F9:F16" si="9">SUM(D9:E9)</f>
        <v>385133065</v>
      </c>
      <c r="G9" s="261">
        <v>455113.28000000014</v>
      </c>
      <c r="H9" s="173">
        <v>957602.96000000031</v>
      </c>
      <c r="I9" s="262">
        <f t="shared" ref="I9:I16" si="10">SUM(G9:H9)</f>
        <v>1412716.2400000005</v>
      </c>
      <c r="J9" s="261">
        <f>VLOOKUP(A9,'Contri use this'!$A$4:$F$1048576,5,FALSE)</f>
        <v>897.18227953987412</v>
      </c>
      <c r="K9" s="173">
        <f>VLOOKUP(A9,'Contri use this'!$A$4:$F$1048576,6,FALSE)</f>
        <v>834.31146541832982</v>
      </c>
      <c r="L9" s="262">
        <f t="shared" ref="L9:L16" si="11">SUM(J9:K9)</f>
        <v>1731.4937449582039</v>
      </c>
      <c r="M9" s="267">
        <f t="shared" si="0"/>
        <v>5.7696980658388424E-3</v>
      </c>
      <c r="N9" s="249">
        <f t="shared" si="1"/>
        <v>4.3277007709059349E-3</v>
      </c>
      <c r="O9" s="268">
        <f t="shared" ref="O9:O16" si="12">L9/O$1</f>
        <v>4.9715138119236484E-3</v>
      </c>
      <c r="P9" s="336">
        <f t="shared" ref="P9:P16" si="13">IFERROR(J9/G9*$P$4,0)</f>
        <v>6.9470581861893672</v>
      </c>
      <c r="Q9" s="250">
        <f t="shared" si="2"/>
        <v>3.668039897744134</v>
      </c>
      <c r="R9" s="337">
        <f t="shared" ref="R9:R16" si="14">IFERROR(L9/I9*$R$4,0)</f>
        <v>4.7396572837202484</v>
      </c>
      <c r="S9" s="273">
        <f t="shared" ref="S9:S16" si="15">IFERROR(J9/G9*1000000,0)</f>
        <v>1971.3383875326024</v>
      </c>
      <c r="T9" s="251">
        <f t="shared" si="3"/>
        <v>871.24988149402714</v>
      </c>
      <c r="U9" s="274">
        <f t="shared" si="3"/>
        <v>1225.6486447400105</v>
      </c>
      <c r="V9" s="278">
        <f t="shared" ref="V9:V16" si="16">IFERROR(J9*1000000/D9,0)</f>
        <v>4.4533600522669312</v>
      </c>
      <c r="W9" s="252">
        <f t="shared" si="4"/>
        <v>4.5424188684441278</v>
      </c>
      <c r="X9" s="279">
        <f t="shared" si="4"/>
        <v>4.4958324857363365</v>
      </c>
      <c r="Y9" s="283">
        <f t="shared" ref="Y9:Y16" si="17">IFERROR(G9*1000/D9,0)</f>
        <v>2.2590540926060467</v>
      </c>
      <c r="Z9" s="253">
        <f t="shared" ref="Z9:Z16" si="18">IFERROR(H9*1000/E9,0)</f>
        <v>5.2136809024923458</v>
      </c>
      <c r="AA9" s="284">
        <f t="shared" ref="AA9:AA16" si="19">IFERROR(I9*1000/F9,0)</f>
        <v>3.668125041406145</v>
      </c>
      <c r="AC9" s="254">
        <f t="shared" si="5"/>
        <v>5.5440705471736041E-3</v>
      </c>
      <c r="AD9" s="254">
        <f t="shared" si="6"/>
        <v>8.9369948320224997E-3</v>
      </c>
      <c r="AE9" s="254">
        <f t="shared" si="7"/>
        <v>7.4651882108120061E-3</v>
      </c>
    </row>
    <row r="10" spans="1:31" ht="13.5" customHeight="1" x14ac:dyDescent="0.2">
      <c r="A10" s="122" t="str">
        <f t="shared" si="8"/>
        <v>Auto_CredFB Ton</v>
      </c>
      <c r="B10" s="441"/>
      <c r="C10" s="256" t="s">
        <v>72</v>
      </c>
      <c r="D10" s="261">
        <v>3324155991.4285712</v>
      </c>
      <c r="E10" s="173">
        <v>3922502286.7142859</v>
      </c>
      <c r="F10" s="262">
        <f t="shared" si="9"/>
        <v>7246658278.1428566</v>
      </c>
      <c r="G10" s="261">
        <v>44061193.980000004</v>
      </c>
      <c r="H10" s="173">
        <v>41811652.251428559</v>
      </c>
      <c r="I10" s="262">
        <f t="shared" si="10"/>
        <v>85872846.231428564</v>
      </c>
      <c r="J10" s="261">
        <f>VLOOKUP(A10,'Contri use this'!$A$4:$F$1048576,5,FALSE)</f>
        <v>41898.598397690977</v>
      </c>
      <c r="K10" s="173">
        <f>VLOOKUP(A10,'Contri use this'!$A$4:$F$1048576,6,FALSE)</f>
        <v>53510.486905359903</v>
      </c>
      <c r="L10" s="262">
        <f t="shared" si="11"/>
        <v>95409.085303050873</v>
      </c>
      <c r="M10" s="267">
        <f t="shared" si="0"/>
        <v>0.26944609545843368</v>
      </c>
      <c r="N10" s="249">
        <f t="shared" si="1"/>
        <v>0.27756705382894797</v>
      </c>
      <c r="O10" s="268">
        <f t="shared" si="12"/>
        <v>0.27394126415314807</v>
      </c>
      <c r="P10" s="336">
        <f>IFERROR(J10/G10*$P$4,0)</f>
        <v>3.3510660733873019</v>
      </c>
      <c r="Q10" s="250">
        <f t="shared" si="2"/>
        <v>5.3880658142634292</v>
      </c>
      <c r="R10" s="337">
        <f t="shared" si="14"/>
        <v>4.2965000871846382</v>
      </c>
      <c r="S10" s="273">
        <f t="shared" si="15"/>
        <v>950.91836178359904</v>
      </c>
      <c r="T10" s="251">
        <f t="shared" si="3"/>
        <v>1279.7984299587595</v>
      </c>
      <c r="U10" s="274">
        <f t="shared" si="3"/>
        <v>1111.0506928572277</v>
      </c>
      <c r="V10" s="278">
        <f t="shared" si="16"/>
        <v>12.604281659984574</v>
      </c>
      <c r="W10" s="252">
        <f t="shared" si="4"/>
        <v>13.641926248609883</v>
      </c>
      <c r="X10" s="279">
        <f t="shared" si="4"/>
        <v>13.165942375235323</v>
      </c>
      <c r="Y10" s="283">
        <f t="shared" si="17"/>
        <v>13.25485148519294</v>
      </c>
      <c r="Z10" s="253">
        <f t="shared" si="18"/>
        <v>10.659433493014586</v>
      </c>
      <c r="AA10" s="284">
        <f t="shared" si="19"/>
        <v>11.849992497981525</v>
      </c>
      <c r="AC10" s="254">
        <f t="shared" si="5"/>
        <v>0.5367419026265744</v>
      </c>
      <c r="AD10" s="254">
        <f t="shared" si="6"/>
        <v>0.39021445807700805</v>
      </c>
      <c r="AE10" s="254">
        <f t="shared" si="7"/>
        <v>0.4537761662000378</v>
      </c>
    </row>
    <row r="11" spans="1:31" ht="13.5" customHeight="1" x14ac:dyDescent="0.2">
      <c r="A11" s="122" t="str">
        <f t="shared" si="8"/>
        <v>Auto_CredGoogle Stone</v>
      </c>
      <c r="B11" s="441"/>
      <c r="C11" s="256" t="s">
        <v>73</v>
      </c>
      <c r="D11" s="261">
        <v>38717925</v>
      </c>
      <c r="E11" s="173">
        <v>356234988</v>
      </c>
      <c r="F11" s="262">
        <f t="shared" si="9"/>
        <v>394952913</v>
      </c>
      <c r="G11" s="261">
        <v>2453733.2599999998</v>
      </c>
      <c r="H11" s="173">
        <v>8397383.7200000007</v>
      </c>
      <c r="I11" s="262">
        <f t="shared" si="10"/>
        <v>10851116.98</v>
      </c>
      <c r="J11" s="261">
        <f>VLOOKUP(A11,'Contri use this'!$A$4:$F$1048576,5,FALSE)</f>
        <v>328.88885877226323</v>
      </c>
      <c r="K11" s="173">
        <f>VLOOKUP(A11,'Contri use this'!$A$4:$F$1048576,6,FALSE)</f>
        <v>2919.2213608986117</v>
      </c>
      <c r="L11" s="262">
        <f t="shared" si="11"/>
        <v>3248.1102196708748</v>
      </c>
      <c r="M11" s="267">
        <f>J11/M$1</f>
        <v>2.1150544940627481E-3</v>
      </c>
      <c r="N11" s="249">
        <f t="shared" si="1"/>
        <v>1.5142446265761743E-2</v>
      </c>
      <c r="O11" s="268">
        <f t="shared" si="12"/>
        <v>9.3260659281988352E-3</v>
      </c>
      <c r="P11" s="336">
        <f t="shared" si="13"/>
        <v>0.47234744394120071</v>
      </c>
      <c r="Q11" s="250">
        <f t="shared" si="2"/>
        <v>1.4635728627799194</v>
      </c>
      <c r="R11" s="337">
        <f t="shared" si="14"/>
        <v>1.1575433463301699</v>
      </c>
      <c r="S11" s="273">
        <f t="shared" si="15"/>
        <v>134.03610903177929</v>
      </c>
      <c r="T11" s="251">
        <f t="shared" si="3"/>
        <v>347.63462743115088</v>
      </c>
      <c r="U11" s="274">
        <f t="shared" si="3"/>
        <v>299.33418150938365</v>
      </c>
      <c r="V11" s="278">
        <f t="shared" si="16"/>
        <v>8.4944856619321207</v>
      </c>
      <c r="W11" s="252">
        <f t="shared" si="4"/>
        <v>8.1946508884147331</v>
      </c>
      <c r="X11" s="279">
        <f t="shared" si="4"/>
        <v>8.2240442157996547</v>
      </c>
      <c r="Y11" s="283">
        <f>IFERROR(G11*1000/D11,0)</f>
        <v>63.374606464576807</v>
      </c>
      <c r="Z11" s="253">
        <f t="shared" si="18"/>
        <v>23.572596748975148</v>
      </c>
      <c r="AA11" s="284">
        <f t="shared" si="19"/>
        <v>27.474457391835973</v>
      </c>
      <c r="AC11" s="254">
        <f t="shared" si="5"/>
        <v>2.9890734670247956E-2</v>
      </c>
      <c r="AD11" s="254">
        <f t="shared" si="6"/>
        <v>7.8370032302479367E-2</v>
      </c>
      <c r="AE11" s="254">
        <f t="shared" si="7"/>
        <v>5.7340340727758572E-2</v>
      </c>
    </row>
    <row r="12" spans="1:31" ht="13.5" customHeight="1" x14ac:dyDescent="0.2">
      <c r="A12" s="122" t="str">
        <f t="shared" si="8"/>
        <v>Auto_CredGoogle Ton</v>
      </c>
      <c r="B12" s="441"/>
      <c r="C12" s="256" t="s">
        <v>74</v>
      </c>
      <c r="D12" s="261">
        <v>750114965</v>
      </c>
      <c r="E12" s="173">
        <v>1667253568</v>
      </c>
      <c r="F12" s="262">
        <f>SUM(D12:E12)</f>
        <v>2417368533</v>
      </c>
      <c r="G12" s="261">
        <v>16042256.92</v>
      </c>
      <c r="H12" s="173">
        <v>34222061.370000012</v>
      </c>
      <c r="I12" s="262">
        <f t="shared" si="10"/>
        <v>50264318.290000014</v>
      </c>
      <c r="J12" s="261">
        <f>VLOOKUP(A12,'Contri use this'!$A$4:$F$1048576,5,FALSE)</f>
        <v>15294.118218143709</v>
      </c>
      <c r="K12" s="173">
        <f>VLOOKUP(A12,'Contri use this'!$A$4:$F$1048576,6,FALSE)</f>
        <v>34483.386929647946</v>
      </c>
      <c r="L12" s="262">
        <f t="shared" si="11"/>
        <v>49777.505147791657</v>
      </c>
      <c r="M12" s="267">
        <f t="shared" si="0"/>
        <v>9.8355090503113904E-2</v>
      </c>
      <c r="N12" s="249">
        <f t="shared" si="1"/>
        <v>0.17887058536832903</v>
      </c>
      <c r="O12" s="268">
        <f t="shared" si="12"/>
        <v>0.1429225806249276</v>
      </c>
      <c r="P12" s="336">
        <f t="shared" si="13"/>
        <v>3.3596863346046208</v>
      </c>
      <c r="Q12" s="250">
        <f t="shared" si="2"/>
        <v>4.2422383763697455</v>
      </c>
      <c r="R12" s="337">
        <f t="shared" si="14"/>
        <v>3.8296076281590588</v>
      </c>
      <c r="S12" s="273">
        <f t="shared" si="15"/>
        <v>953.36449817584082</v>
      </c>
      <c r="T12" s="251">
        <f t="shared" si="3"/>
        <v>1007.6361723749644</v>
      </c>
      <c r="U12" s="274">
        <f t="shared" si="3"/>
        <v>990.31493594721223</v>
      </c>
      <c r="V12" s="278">
        <f t="shared" si="16"/>
        <v>20.389032257400316</v>
      </c>
      <c r="W12" s="252">
        <f t="shared" si="4"/>
        <v>20.682748918038573</v>
      </c>
      <c r="X12" s="279">
        <f t="shared" si="4"/>
        <v>20.591607968858945</v>
      </c>
      <c r="Y12" s="283">
        <f t="shared" si="17"/>
        <v>21.386397643726518</v>
      </c>
      <c r="Z12" s="253">
        <f t="shared" si="18"/>
        <v>20.526008776848521</v>
      </c>
      <c r="AA12" s="284">
        <f t="shared" si="19"/>
        <v>20.792989403076678</v>
      </c>
      <c r="AC12" s="254">
        <f t="shared" si="5"/>
        <v>0.19542256402705699</v>
      </c>
      <c r="AD12" s="254">
        <f>H12/$H$18</f>
        <v>0.31938329180273922</v>
      </c>
      <c r="AE12" s="254">
        <f>I12/$I$18</f>
        <v>0.26561073320924677</v>
      </c>
    </row>
    <row r="13" spans="1:31" ht="13.5" customHeight="1" x14ac:dyDescent="0.2">
      <c r="A13" s="122" t="str">
        <f t="shared" si="8"/>
        <v>Auto_CredAffiliate</v>
      </c>
      <c r="B13" s="441"/>
      <c r="C13" s="256" t="s">
        <v>56</v>
      </c>
      <c r="D13" s="261">
        <v>0</v>
      </c>
      <c r="E13" s="173">
        <v>3414.5174193548378</v>
      </c>
      <c r="F13" s="262">
        <f t="shared" si="9"/>
        <v>3414.5174193548378</v>
      </c>
      <c r="G13" s="261">
        <v>0</v>
      </c>
      <c r="H13" s="173">
        <v>409742.09032258054</v>
      </c>
      <c r="I13" s="262">
        <f t="shared" si="10"/>
        <v>409742.09032258054</v>
      </c>
      <c r="J13" s="261">
        <f>VLOOKUP(A13,'Contri use this'!$A$4:$F$1048576,5,FALSE)</f>
        <v>0</v>
      </c>
      <c r="K13" s="173">
        <f>VLOOKUP(A13,'Contri use this'!$A$4:$F$1048576,6,FALSE)</f>
        <v>226.86265086024139</v>
      </c>
      <c r="L13" s="262">
        <f t="shared" si="11"/>
        <v>226.86265086024139</v>
      </c>
      <c r="M13" s="267">
        <f t="shared" si="0"/>
        <v>0</v>
      </c>
      <c r="N13" s="249">
        <f t="shared" si="1"/>
        <v>1.1767711576699384E-3</v>
      </c>
      <c r="O13" s="268">
        <f t="shared" si="12"/>
        <v>6.5137445944890039E-4</v>
      </c>
      <c r="P13" s="336">
        <f>IFERROR(J13/G13*$P$4,0)</f>
        <v>0</v>
      </c>
      <c r="Q13" s="250">
        <f t="shared" si="2"/>
        <v>2.3310078852070402</v>
      </c>
      <c r="R13" s="337">
        <f>IFERROR(L13/I13*$R$4,0)</f>
        <v>2.1410823637162979</v>
      </c>
      <c r="S13" s="273">
        <f t="shared" si="15"/>
        <v>0</v>
      </c>
      <c r="T13" s="251">
        <f t="shared" si="3"/>
        <v>553.67182483409897</v>
      </c>
      <c r="U13" s="274">
        <f t="shared" si="3"/>
        <v>553.67182483409897</v>
      </c>
      <c r="V13" s="278">
        <f>IFERROR(J13/D13,0)</f>
        <v>0</v>
      </c>
      <c r="W13" s="252">
        <f>IFERROR(K13/E13,0)</f>
        <v>6.6440618980091876E-2</v>
      </c>
      <c r="X13" s="279">
        <f>IFERROR(L13/F13,0)</f>
        <v>6.6440618980091876E-2</v>
      </c>
      <c r="Y13" s="283">
        <f t="shared" si="17"/>
        <v>0</v>
      </c>
      <c r="Z13" s="253">
        <f>IFERROR(H13/E13,0)</f>
        <v>120</v>
      </c>
      <c r="AA13" s="284">
        <f>IFERROR(I13/F13,0)</f>
        <v>120</v>
      </c>
      <c r="AC13" s="254">
        <f t="shared" si="5"/>
        <v>0</v>
      </c>
      <c r="AD13" s="254">
        <f t="shared" si="6"/>
        <v>3.8239887475650632E-3</v>
      </c>
      <c r="AE13" s="254">
        <f t="shared" si="7"/>
        <v>2.1651919441016657E-3</v>
      </c>
    </row>
    <row r="14" spans="1:31" ht="13.5" customHeight="1" x14ac:dyDescent="0.2">
      <c r="A14" s="122" t="str">
        <f t="shared" si="8"/>
        <v>Auto_CredTikTok</v>
      </c>
      <c r="B14" s="441"/>
      <c r="C14" s="256" t="s">
        <v>60</v>
      </c>
      <c r="D14" s="261">
        <v>8813396</v>
      </c>
      <c r="E14" s="173">
        <v>273884026</v>
      </c>
      <c r="F14" s="262">
        <f t="shared" si="9"/>
        <v>282697422</v>
      </c>
      <c r="G14" s="261">
        <v>12184.490000000002</v>
      </c>
      <c r="H14" s="173">
        <v>904082.99999999988</v>
      </c>
      <c r="I14" s="262">
        <f t="shared" si="10"/>
        <v>916267.48999999987</v>
      </c>
      <c r="J14" s="261">
        <f>VLOOKUP(A14,'Contri use this'!$A$4:$F$1048576,5,FALSE)</f>
        <v>12.400163415816639</v>
      </c>
      <c r="K14" s="173">
        <f>VLOOKUP(A14,'Contri use this'!$A$4:$F$1048576,6,FALSE)</f>
        <v>689.531328497755</v>
      </c>
      <c r="L14" s="262">
        <f t="shared" si="11"/>
        <v>701.93149191357168</v>
      </c>
      <c r="M14" s="267">
        <f t="shared" si="0"/>
        <v>7.9744329004152048E-5</v>
      </c>
      <c r="N14" s="249">
        <f t="shared" si="1"/>
        <v>3.5767041274055679E-3</v>
      </c>
      <c r="O14" s="268">
        <f t="shared" si="12"/>
        <v>2.0154055521330975E-3</v>
      </c>
      <c r="P14" s="336">
        <f t="shared" si="13"/>
        <v>3.5864089541610071</v>
      </c>
      <c r="Q14" s="250">
        <f t="shared" si="2"/>
        <v>3.2109756986349041</v>
      </c>
      <c r="R14" s="337">
        <f t="shared" si="14"/>
        <v>2.9624661730426518</v>
      </c>
      <c r="S14" s="273">
        <f t="shared" si="15"/>
        <v>1017.7006518792856</v>
      </c>
      <c r="T14" s="251">
        <f t="shared" si="3"/>
        <v>762.68586899405818</v>
      </c>
      <c r="U14" s="274">
        <f t="shared" si="3"/>
        <v>766.07704581286828</v>
      </c>
      <c r="V14" s="278">
        <f t="shared" si="16"/>
        <v>1.40696769052663</v>
      </c>
      <c r="W14" s="252">
        <f t="shared" si="4"/>
        <v>2.517603303004444</v>
      </c>
      <c r="X14" s="279">
        <f t="shared" si="4"/>
        <v>2.4829780439722997</v>
      </c>
      <c r="Y14" s="283">
        <f t="shared" si="17"/>
        <v>1.3824965994946785</v>
      </c>
      <c r="Z14" s="253">
        <f t="shared" si="18"/>
        <v>3.300970170491067</v>
      </c>
      <c r="AA14" s="284">
        <f t="shared" si="19"/>
        <v>3.2411596947636823</v>
      </c>
      <c r="AC14" s="254">
        <f t="shared" si="5"/>
        <v>1.4842825975399201E-4</v>
      </c>
      <c r="AD14" s="254">
        <f t="shared" si="6"/>
        <v>8.4375105719382837E-3</v>
      </c>
      <c r="AE14" s="254">
        <f t="shared" si="7"/>
        <v>4.8418139967714288E-3</v>
      </c>
    </row>
    <row r="15" spans="1:31" ht="13.5" customHeight="1" x14ac:dyDescent="0.2">
      <c r="A15" s="122" t="str">
        <f t="shared" si="8"/>
        <v>Auto_CredBing</v>
      </c>
      <c r="B15" s="441"/>
      <c r="C15" s="256" t="s">
        <v>58</v>
      </c>
      <c r="D15" s="261">
        <v>1897025</v>
      </c>
      <c r="E15" s="173">
        <v>237746</v>
      </c>
      <c r="F15" s="262">
        <f t="shared" si="9"/>
        <v>2134771</v>
      </c>
      <c r="G15" s="261">
        <v>54718.070000000007</v>
      </c>
      <c r="H15" s="173">
        <v>199258.08999999997</v>
      </c>
      <c r="I15" s="262">
        <f t="shared" si="10"/>
        <v>253976.15999999997</v>
      </c>
      <c r="J15" s="261">
        <f>VLOOKUP(A15,'Contri use this'!$A$4:$F$1048576,5,FALSE)</f>
        <v>115.73404569365825</v>
      </c>
      <c r="K15" s="173">
        <f>VLOOKUP(A15,'Contri use this'!$A$4:$F$1048576,6,FALSE)</f>
        <v>21.197623290305</v>
      </c>
      <c r="L15" s="262">
        <f t="shared" si="11"/>
        <v>136.93166898396325</v>
      </c>
      <c r="M15" s="267">
        <f t="shared" si="0"/>
        <v>7.4427517664845593E-4</v>
      </c>
      <c r="N15" s="249">
        <f t="shared" si="1"/>
        <v>1.0995530381310171E-4</v>
      </c>
      <c r="O15" s="269">
        <f t="shared" si="12"/>
        <v>3.9316208079051589E-4</v>
      </c>
      <c r="P15" s="336">
        <f t="shared" si="13"/>
        <v>7.4536693240602769</v>
      </c>
      <c r="Q15" s="250">
        <f t="shared" si="2"/>
        <v>0.44788088296914824</v>
      </c>
      <c r="R15" s="337">
        <f t="shared" si="14"/>
        <v>2.0849320208882585</v>
      </c>
      <c r="S15" s="273">
        <f t="shared" si="15"/>
        <v>2115.0973653430801</v>
      </c>
      <c r="T15" s="251">
        <f t="shared" si="3"/>
        <v>106.382748576507</v>
      </c>
      <c r="U15" s="274">
        <f t="shared" si="3"/>
        <v>539.15166283309134</v>
      </c>
      <c r="V15" s="278">
        <f t="shared" si="16"/>
        <v>61.00818159679406</v>
      </c>
      <c r="W15" s="252">
        <f t="shared" si="4"/>
        <v>89.160798879076836</v>
      </c>
      <c r="X15" s="279">
        <f t="shared" si="4"/>
        <v>64.143493135312056</v>
      </c>
      <c r="Y15" s="283">
        <f t="shared" si="17"/>
        <v>28.844148073957911</v>
      </c>
      <c r="Z15" s="253">
        <f t="shared" si="18"/>
        <v>838.11332262162125</v>
      </c>
      <c r="AA15" s="284">
        <f t="shared" si="19"/>
        <v>118.97114959871573</v>
      </c>
      <c r="AC15" s="254">
        <f t="shared" si="5"/>
        <v>6.6656116974917433E-4</v>
      </c>
      <c r="AD15" s="254">
        <f t="shared" si="6"/>
        <v>1.8596105013801057E-3</v>
      </c>
      <c r="AE15" s="254">
        <f t="shared" si="7"/>
        <v>1.3420811496152284E-3</v>
      </c>
    </row>
    <row r="16" spans="1:31" ht="13.5" customHeight="1" x14ac:dyDescent="0.2">
      <c r="A16" s="122" t="str">
        <f t="shared" si="8"/>
        <v>Auto_CredCriteo</v>
      </c>
      <c r="B16" s="441"/>
      <c r="C16" s="256" t="s">
        <v>59</v>
      </c>
      <c r="D16" s="261">
        <v>26240424</v>
      </c>
      <c r="E16" s="173">
        <v>383106294</v>
      </c>
      <c r="F16" s="262">
        <f t="shared" si="9"/>
        <v>409346718</v>
      </c>
      <c r="G16" s="261">
        <v>66175.996599999984</v>
      </c>
      <c r="H16" s="173">
        <v>1782405.0953999998</v>
      </c>
      <c r="I16" s="262">
        <f t="shared" si="10"/>
        <v>1848581.0919999997</v>
      </c>
      <c r="J16" s="261">
        <f>VLOOKUP(A16,'Contri use this'!$A$4:$F$1048576,5,FALSE)</f>
        <v>31.436891688690881</v>
      </c>
      <c r="K16" s="173">
        <f>VLOOKUP(A16,'Contri use this'!$A$4:$F$1048576,6,FALSE)</f>
        <v>1211.5156740732671</v>
      </c>
      <c r="L16" s="262">
        <f t="shared" si="11"/>
        <v>1242.9525657619579</v>
      </c>
      <c r="M16" s="267">
        <f t="shared" si="0"/>
        <v>2.0216780615110632E-4</v>
      </c>
      <c r="N16" s="249">
        <f t="shared" si="1"/>
        <v>6.2843165100488997E-3</v>
      </c>
      <c r="O16" s="268">
        <f t="shared" si="12"/>
        <v>3.5688005609287787E-3</v>
      </c>
      <c r="P16" s="336">
        <f t="shared" si="13"/>
        <v>1.6740902452156652</v>
      </c>
      <c r="Q16" s="250">
        <f t="shared" si="2"/>
        <v>2.8616330373654684</v>
      </c>
      <c r="R16" s="337">
        <f t="shared" si="14"/>
        <v>2.6001415958965919</v>
      </c>
      <c r="S16" s="273">
        <f t="shared" si="15"/>
        <v>475.04976583444289</v>
      </c>
      <c r="T16" s="251">
        <f t="shared" si="3"/>
        <v>679.70837673204926</v>
      </c>
      <c r="U16" s="274">
        <f t="shared" si="3"/>
        <v>672.38195345663428</v>
      </c>
      <c r="V16" s="278">
        <f t="shared" si="16"/>
        <v>1.1980329162627434</v>
      </c>
      <c r="W16" s="252">
        <f t="shared" si="4"/>
        <v>3.1623486563581933</v>
      </c>
      <c r="X16" s="279">
        <f t="shared" si="4"/>
        <v>3.0364297821534212</v>
      </c>
      <c r="Y16" s="283">
        <f t="shared" si="17"/>
        <v>2.5219103395585369</v>
      </c>
      <c r="Z16" s="253">
        <f t="shared" si="18"/>
        <v>4.6525079940346785</v>
      </c>
      <c r="AA16" s="284">
        <f t="shared" si="19"/>
        <v>4.515929921294739</v>
      </c>
      <c r="AC16" s="254">
        <f t="shared" si="5"/>
        <v>8.0613862482747239E-4</v>
      </c>
      <c r="AD16" s="254">
        <f t="shared" si="6"/>
        <v>1.6634603057367706E-2</v>
      </c>
      <c r="AE16" s="254">
        <f t="shared" si="7"/>
        <v>9.7684201426950241E-3</v>
      </c>
    </row>
    <row r="17" spans="1:31" ht="13.5" customHeight="1" thickBot="1" x14ac:dyDescent="0.25">
      <c r="A17" s="122" t="str">
        <f t="shared" si="8"/>
        <v>Auto_CredTotal Base</v>
      </c>
      <c r="B17" s="442"/>
      <c r="C17" s="266" t="s">
        <v>171</v>
      </c>
      <c r="D17" s="263"/>
      <c r="E17" s="264"/>
      <c r="F17" s="265"/>
      <c r="G17" s="263"/>
      <c r="H17" s="264"/>
      <c r="I17" s="265"/>
      <c r="J17" s="263">
        <f>M1-SUM(J8:J16)</f>
        <v>87834.3611841276</v>
      </c>
      <c r="K17" s="264">
        <f>N1-SUM(K8:K16)</f>
        <v>88972.935820008031</v>
      </c>
      <c r="L17" s="265">
        <f>O1-SUM(L8:L16)</f>
        <v>176807.29700413562</v>
      </c>
      <c r="M17" s="270">
        <f t="shared" ref="M17:O18" si="20">J17/M$1</f>
        <v>0.56485482983252366</v>
      </c>
      <c r="N17" s="271">
        <f t="shared" si="20"/>
        <v>0.46151618298203184</v>
      </c>
      <c r="O17" s="272">
        <f t="shared" si="20"/>
        <v>0.50765411175433661</v>
      </c>
      <c r="P17" s="275"/>
      <c r="Q17" s="276"/>
      <c r="R17" s="277"/>
      <c r="S17" s="275"/>
      <c r="T17" s="276"/>
      <c r="U17" s="277"/>
      <c r="V17" s="280"/>
      <c r="W17" s="281"/>
      <c r="X17" s="282"/>
      <c r="Y17" s="285"/>
      <c r="Z17" s="286"/>
      <c r="AA17" s="287"/>
      <c r="AC17" s="254"/>
      <c r="AD17" s="254"/>
      <c r="AE17" s="254"/>
    </row>
    <row r="18" spans="1:31" ht="13.5" customHeight="1" thickBot="1" x14ac:dyDescent="0.25">
      <c r="A18" s="122" t="str">
        <f t="shared" si="8"/>
        <v>Auto_CredTotal Media</v>
      </c>
      <c r="B18" s="388"/>
      <c r="C18" s="389" t="s">
        <v>88</v>
      </c>
      <c r="D18" s="242">
        <f t="shared" ref="D18:K18" si="21">SUM(D8:D16)</f>
        <v>5707540636.1428566</v>
      </c>
      <c r="E18" s="242">
        <f t="shared" si="21"/>
        <v>8219771454.0888481</v>
      </c>
      <c r="F18" s="242">
        <f t="shared" si="21"/>
        <v>13927312090.231705</v>
      </c>
      <c r="G18" s="243">
        <f t="shared" si="21"/>
        <v>82090095.378028557</v>
      </c>
      <c r="H18" s="243">
        <f t="shared" si="21"/>
        <v>107150443.5214369</v>
      </c>
      <c r="I18" s="243">
        <f t="shared" si="21"/>
        <v>189240538.89946547</v>
      </c>
      <c r="J18" s="242">
        <f t="shared" si="21"/>
        <v>67664.6388158724</v>
      </c>
      <c r="K18" s="242">
        <f t="shared" si="21"/>
        <v>103811.06417999197</v>
      </c>
      <c r="L18" s="242">
        <f>SUM(L8:L16)</f>
        <v>171475.70299586438</v>
      </c>
      <c r="M18" s="244">
        <f t="shared" si="20"/>
        <v>0.43514517016747634</v>
      </c>
      <c r="N18" s="244">
        <f t="shared" si="20"/>
        <v>0.5384838170179681</v>
      </c>
      <c r="O18" s="244">
        <f t="shared" si="20"/>
        <v>0.49234588824566339</v>
      </c>
      <c r="P18" s="245">
        <f>IFERROR(J18/G18*$P$4,0)</f>
        <v>2.9047634088569665</v>
      </c>
      <c r="Q18" s="245">
        <f>IFERROR(K18/H18*$Q$4,0)</f>
        <v>4.0788805661209011</v>
      </c>
      <c r="R18" s="245">
        <f>IFERROR(L18/I18*$R$4,0)</f>
        <v>3.5040425102648221</v>
      </c>
      <c r="S18" s="245">
        <f t="shared" ref="S18:U19" si="22">IFERROR(J18/G18*1000000,0)</f>
        <v>824.27287365514337</v>
      </c>
      <c r="T18" s="245">
        <f t="shared" si="22"/>
        <v>968.83466617870931</v>
      </c>
      <c r="U18" s="245">
        <f t="shared" si="22"/>
        <v>906.1256324521529</v>
      </c>
      <c r="V18" s="245">
        <f>IFERROR(J18*1000000/D18,0)</f>
        <v>11.855305661318955</v>
      </c>
      <c r="W18" s="245">
        <f>IFERROR(K18*1000000/E18,0)</f>
        <v>12.629434377807687</v>
      </c>
      <c r="X18" s="245">
        <f>IFERROR(L18*1000000/F18,0)</f>
        <v>12.312189307234199</v>
      </c>
      <c r="Y18" s="245">
        <f t="shared" ref="Y18:AA19" si="23">IFERROR(G18*1000/D18,0)</f>
        <v>14.382743919192638</v>
      </c>
      <c r="Z18" s="245">
        <f t="shared" si="23"/>
        <v>13.03569620152102</v>
      </c>
      <c r="AA18" s="245">
        <f t="shared" si="23"/>
        <v>13.587728750057552</v>
      </c>
      <c r="AC18" s="254"/>
      <c r="AD18" s="254"/>
      <c r="AE18" s="239"/>
    </row>
    <row r="19" spans="1:31" ht="13.5" customHeight="1" x14ac:dyDescent="0.2">
      <c r="A19" s="122" t="str">
        <f>_xlfn.CONCAT($B$19,C19)</f>
        <v>InboundFB Stone Leads</v>
      </c>
      <c r="B19" s="440" t="s">
        <v>2</v>
      </c>
      <c r="C19" s="258" t="s">
        <v>70</v>
      </c>
      <c r="D19" s="261">
        <v>1356139031.7142854</v>
      </c>
      <c r="E19" s="173">
        <v>1432877943.8571427</v>
      </c>
      <c r="F19" s="262">
        <f>SUM(D19:E19)</f>
        <v>2789016975.5714283</v>
      </c>
      <c r="G19" s="299">
        <v>18944719.38142857</v>
      </c>
      <c r="H19" s="238">
        <v>18466254.944285721</v>
      </c>
      <c r="I19" s="300">
        <f t="shared" ref="I19:I28" si="24">SUM(G19:H19)</f>
        <v>37410974.32571429</v>
      </c>
      <c r="J19" s="261">
        <f>VLOOKUP(A19,'Contri use this'!$A$4:$F$1048576,5,FALSE)</f>
        <v>12956.122328637019</v>
      </c>
      <c r="K19" s="173">
        <f>VLOOKUP(A19,'Contri use this'!$A$4:$F$1048576,6,FALSE)</f>
        <v>14185.888007400819</v>
      </c>
      <c r="L19" s="262">
        <f>SUM(J19:K19)</f>
        <v>27142.010336037838</v>
      </c>
      <c r="M19" s="267">
        <f>J19/M$2</f>
        <v>0.14082588589946868</v>
      </c>
      <c r="N19" s="249">
        <f>K19/N$2</f>
        <v>9.2795248391807708E-2</v>
      </c>
      <c r="O19" s="268">
        <f>L19/O$2</f>
        <v>0.11084071945587461</v>
      </c>
      <c r="P19" s="336">
        <f>IFERROR(J19/G19*$P$4,0)</f>
        <v>2.4100531515143468</v>
      </c>
      <c r="Q19" s="250">
        <f>IFERROR(K19/H19*$Q$4,0)</f>
        <v>3.2342159805725021</v>
      </c>
      <c r="R19" s="337">
        <f>IFERROR(L19/I19*$R$4,0)</f>
        <v>2.8055883073894141</v>
      </c>
      <c r="S19" s="273">
        <f t="shared" si="22"/>
        <v>683.89096020803834</v>
      </c>
      <c r="T19" s="251">
        <f t="shared" si="22"/>
        <v>768.20600875493506</v>
      </c>
      <c r="U19" s="274">
        <f t="shared" si="22"/>
        <v>725.50931445220021</v>
      </c>
      <c r="V19" s="278">
        <f>IFERROR(J19*1000000/D19,0)</f>
        <v>9.5536829378469257</v>
      </c>
      <c r="W19" s="252">
        <f>IFERROR(K19*1000000/E19,0)</f>
        <v>9.9002766203617032</v>
      </c>
      <c r="X19" s="279">
        <f t="shared" ref="X19:X26" si="25">IFERROR(L19*1000000/F19,0)</f>
        <v>9.7317479863946836</v>
      </c>
      <c r="Y19" s="283">
        <f t="shared" si="23"/>
        <v>13.969599678493649</v>
      </c>
      <c r="Z19" s="253">
        <f t="shared" si="23"/>
        <v>12.887528224893103</v>
      </c>
      <c r="AA19" s="284">
        <f t="shared" si="23"/>
        <v>13.413677526308112</v>
      </c>
      <c r="AC19" s="125">
        <f t="shared" ref="AC19:AC28" si="26">G19/$G$30</f>
        <v>0.22065415561031287</v>
      </c>
      <c r="AD19" s="125">
        <f t="shared" ref="AD19:AD28" si="27">H19/$H$30</f>
        <v>0.16128954039842269</v>
      </c>
      <c r="AE19" s="125">
        <f t="shared" ref="AE19:AE28" si="28">I19/$I$30</f>
        <v>0.18672958278989504</v>
      </c>
    </row>
    <row r="20" spans="1:31" ht="13.5" customHeight="1" x14ac:dyDescent="0.2">
      <c r="A20" s="122" t="str">
        <f t="shared" ref="A20:A30" si="29">_xlfn.CONCAT($B$19,C20)</f>
        <v>InboundFB Stone SA</v>
      </c>
      <c r="B20" s="441"/>
      <c r="C20" s="258" t="s">
        <v>71</v>
      </c>
      <c r="D20" s="261">
        <v>201461878</v>
      </c>
      <c r="E20" s="173">
        <v>183671187</v>
      </c>
      <c r="F20" s="262">
        <f t="shared" ref="F20:F28" si="30">SUM(D20:E20)</f>
        <v>385133065</v>
      </c>
      <c r="G20" s="299">
        <v>455113.28000000014</v>
      </c>
      <c r="H20" s="238">
        <v>957602.96000000031</v>
      </c>
      <c r="I20" s="300">
        <f t="shared" si="24"/>
        <v>1412716.2400000005</v>
      </c>
      <c r="J20" s="261">
        <f>VLOOKUP(A20,'Contri use this'!$A$4:$F$1048576,5,FALSE)</f>
        <v>707.19214786443058</v>
      </c>
      <c r="K20" s="173">
        <f>VLOOKUP(A20,'Contri use this'!$A$4:$F$1048576,6,FALSE)</f>
        <v>654.61358414626795</v>
      </c>
      <c r="L20" s="262">
        <f t="shared" ref="L20:L28" si="31">SUM(J20:K20)</f>
        <v>1361.8057320106986</v>
      </c>
      <c r="M20" s="267">
        <f t="shared" ref="M20:M28" si="32">J20/M$2</f>
        <v>7.6867876204001102E-3</v>
      </c>
      <c r="N20" s="249">
        <f>K20/N$2</f>
        <v>4.2820745595773483E-3</v>
      </c>
      <c r="O20" s="268">
        <f t="shared" ref="O20:O30" si="33">L20/O$2</f>
        <v>5.5612508147483957E-3</v>
      </c>
      <c r="P20" s="336">
        <f t="shared" ref="P20:P28" si="34">IFERROR(J20/G20*$P$4,0)</f>
        <v>5.4759273695753885</v>
      </c>
      <c r="Q20" s="250">
        <f t="shared" ref="Q20:Q28" si="35">IFERROR(K20/H20*$Q$4,0)</f>
        <v>2.8780004156479428</v>
      </c>
      <c r="R20" s="337">
        <f t="shared" ref="R20:R28" si="36">IFERROR(L20/I20*$R$4,0)</f>
        <v>3.727701861777327</v>
      </c>
      <c r="S20" s="273">
        <f t="shared" ref="S20:S28" si="37">IFERROR(J20/G20*1000000,0)</f>
        <v>1553.8815915554701</v>
      </c>
      <c r="T20" s="251">
        <f t="shared" ref="T20:T28" si="38">IFERROR(K20/H20*1000000,0)</f>
        <v>683.59603247912651</v>
      </c>
      <c r="U20" s="274">
        <f t="shared" ref="U20:U28" si="39">IFERROR(L20/I20*1000000,0)</f>
        <v>963.96267944842077</v>
      </c>
      <c r="V20" s="278">
        <f t="shared" ref="V20:V26" si="40">IFERROR(J20*1000000/D20,0)</f>
        <v>3.5103025688285827</v>
      </c>
      <c r="W20" s="252">
        <f t="shared" ref="W20:W26" si="41">IFERROR(K20*1000000/E20,0)</f>
        <v>3.5640515795559593</v>
      </c>
      <c r="X20" s="279">
        <f t="shared" si="25"/>
        <v>3.5359356434657165</v>
      </c>
      <c r="Y20" s="283">
        <f t="shared" ref="Y20:Y28" si="42">IFERROR(G20*1000/D20,0)</f>
        <v>2.2590540926060467</v>
      </c>
      <c r="Z20" s="253">
        <f t="shared" ref="Z20:Z28" si="43">IFERROR(H20*1000/E20,0)</f>
        <v>5.2136809024923458</v>
      </c>
      <c r="AA20" s="284">
        <f t="shared" ref="AA20:AA28" si="44">IFERROR(I20*1000/F20,0)</f>
        <v>3.668125041406145</v>
      </c>
      <c r="AC20" s="125">
        <f t="shared" si="26"/>
        <v>5.3008247038952615E-3</v>
      </c>
      <c r="AD20" s="125">
        <f t="shared" si="27"/>
        <v>8.3639775237893225E-3</v>
      </c>
      <c r="AE20" s="125">
        <f t="shared" si="28"/>
        <v>7.0512976165496496E-3</v>
      </c>
    </row>
    <row r="21" spans="1:31" ht="13.5" customHeight="1" x14ac:dyDescent="0.2">
      <c r="A21" s="122" t="str">
        <f t="shared" si="29"/>
        <v>InboundFB Ton</v>
      </c>
      <c r="B21" s="441"/>
      <c r="C21" s="258" t="s">
        <v>72</v>
      </c>
      <c r="D21" s="261">
        <v>3324155991.4285712</v>
      </c>
      <c r="E21" s="173">
        <v>3922502286.7142859</v>
      </c>
      <c r="F21" s="262">
        <f t="shared" si="30"/>
        <v>7246658278.1428566</v>
      </c>
      <c r="G21" s="299">
        <v>44061193.980000004</v>
      </c>
      <c r="H21" s="238">
        <v>41811652.251428559</v>
      </c>
      <c r="I21" s="300">
        <f t="shared" si="24"/>
        <v>85872846.231428564</v>
      </c>
      <c r="J21" s="261">
        <f>VLOOKUP(A21,'Contri use this'!$A$4:$F$1048576,5,FALSE)</f>
        <v>19571.515600065286</v>
      </c>
      <c r="K21" s="173">
        <f>VLOOKUP(A21,'Contri use this'!$A$4:$F$1048576,6,FALSE)</f>
        <v>24916.671555314322</v>
      </c>
      <c r="L21" s="262">
        <f t="shared" si="31"/>
        <v>44488.187155379608</v>
      </c>
      <c r="M21" s="267">
        <f t="shared" si="32"/>
        <v>0.21273155291861268</v>
      </c>
      <c r="N21" s="249">
        <f t="shared" ref="N21:N30" si="45">K21/N$2</f>
        <v>0.16298935426997785</v>
      </c>
      <c r="O21" s="268">
        <f t="shared" si="33"/>
        <v>0.18167787170291499</v>
      </c>
      <c r="P21" s="336">
        <f t="shared" si="34"/>
        <v>1.5653373726163475</v>
      </c>
      <c r="Q21" s="250">
        <f t="shared" si="35"/>
        <v>2.5089038425283254</v>
      </c>
      <c r="R21" s="337">
        <f>IFERROR(L21/I21*$R$4,0)</f>
        <v>2.0034098365437614</v>
      </c>
      <c r="S21" s="273">
        <f t="shared" si="37"/>
        <v>444.18940641847041</v>
      </c>
      <c r="T21" s="251">
        <f t="shared" si="38"/>
        <v>595.92649928018591</v>
      </c>
      <c r="U21" s="274">
        <f t="shared" si="39"/>
        <v>518.0704856979271</v>
      </c>
      <c r="V21" s="278">
        <f t="shared" si="40"/>
        <v>5.8876646133728325</v>
      </c>
      <c r="W21" s="252">
        <f t="shared" si="41"/>
        <v>6.3522388858021452</v>
      </c>
      <c r="X21" s="279">
        <f t="shared" si="25"/>
        <v>6.1391313689460816</v>
      </c>
      <c r="Y21" s="283">
        <f t="shared" si="42"/>
        <v>13.25485148519294</v>
      </c>
      <c r="Z21" s="253">
        <f t="shared" si="43"/>
        <v>10.659433493014586</v>
      </c>
      <c r="AA21" s="284">
        <f t="shared" si="44"/>
        <v>11.849992497981525</v>
      </c>
      <c r="AC21" s="125">
        <f t="shared" si="26"/>
        <v>0.51319237604383927</v>
      </c>
      <c r="AD21" s="125">
        <f t="shared" si="27"/>
        <v>0.36519490255485798</v>
      </c>
      <c r="AE21" s="125">
        <f t="shared" si="28"/>
        <v>0.4286175658021788</v>
      </c>
    </row>
    <row r="22" spans="1:31" ht="13.5" customHeight="1" x14ac:dyDescent="0.2">
      <c r="A22" s="122" t="str">
        <f t="shared" si="29"/>
        <v>InboundGoogle Stone</v>
      </c>
      <c r="B22" s="441"/>
      <c r="C22" s="258" t="s">
        <v>73</v>
      </c>
      <c r="D22" s="261">
        <v>38717925</v>
      </c>
      <c r="E22" s="173">
        <v>356234988</v>
      </c>
      <c r="F22" s="262">
        <f t="shared" si="30"/>
        <v>394952913</v>
      </c>
      <c r="G22" s="299">
        <v>2453733.2599999998</v>
      </c>
      <c r="H22" s="238">
        <v>8397383.7200000007</v>
      </c>
      <c r="I22" s="300">
        <f t="shared" si="24"/>
        <v>10851116.98</v>
      </c>
      <c r="J22" s="261">
        <f>VLOOKUP(A22,'Contri use this'!$A$4:$F$1048576,5,FALSE)</f>
        <v>465.58099364989903</v>
      </c>
      <c r="K22" s="173">
        <f>VLOOKUP(A22,'Contri use this'!$A$4:$F$1048576,6,FALSE)</f>
        <v>4190.1146250153615</v>
      </c>
      <c r="L22" s="262">
        <f t="shared" si="31"/>
        <v>4655.6956186652606</v>
      </c>
      <c r="M22" s="267">
        <f t="shared" si="32"/>
        <v>5.0606079678470785E-3</v>
      </c>
      <c r="N22" s="249">
        <f t="shared" si="45"/>
        <v>2.7409121460397597E-2</v>
      </c>
      <c r="O22" s="268">
        <f t="shared" si="33"/>
        <v>1.9012617177263658E-2</v>
      </c>
      <c r="P22" s="336">
        <f t="shared" si="34"/>
        <v>0.66866355132574884</v>
      </c>
      <c r="Q22" s="250">
        <f t="shared" si="35"/>
        <v>2.10074444482072</v>
      </c>
      <c r="R22" s="337">
        <f t="shared" si="36"/>
        <v>1.6591707551323707</v>
      </c>
      <c r="S22" s="273">
        <f t="shared" si="37"/>
        <v>189.74393070333124</v>
      </c>
      <c r="T22" s="251">
        <f t="shared" si="38"/>
        <v>498.97858246441564</v>
      </c>
      <c r="U22" s="274">
        <f t="shared" si="39"/>
        <v>429.05220054730813</v>
      </c>
      <c r="V22" s="278">
        <f t="shared" si="40"/>
        <v>12.024946937365549</v>
      </c>
      <c r="W22" s="252">
        <f t="shared" si="41"/>
        <v>11.76222091080891</v>
      </c>
      <c r="X22" s="279">
        <f t="shared" si="25"/>
        <v>11.787976402810479</v>
      </c>
      <c r="Y22" s="283">
        <f>IFERROR(G22*1000/D22,0)</f>
        <v>63.374606464576807</v>
      </c>
      <c r="Z22" s="253">
        <f t="shared" si="43"/>
        <v>23.572596748975148</v>
      </c>
      <c r="AA22" s="284">
        <f t="shared" si="44"/>
        <v>27.474457391835973</v>
      </c>
      <c r="AC22" s="125">
        <f t="shared" si="26"/>
        <v>2.8579280045129534E-2</v>
      </c>
      <c r="AD22" s="125">
        <f t="shared" si="27"/>
        <v>7.3345145771807507E-2</v>
      </c>
      <c r="AE22" s="125">
        <f t="shared" si="28"/>
        <v>5.4161234316932191E-2</v>
      </c>
    </row>
    <row r="23" spans="1:31" ht="13.5" customHeight="1" x14ac:dyDescent="0.2">
      <c r="A23" s="122" t="str">
        <f t="shared" si="29"/>
        <v>InboundGoogle Ton</v>
      </c>
      <c r="B23" s="441"/>
      <c r="C23" s="258" t="s">
        <v>74</v>
      </c>
      <c r="D23" s="261">
        <v>750114965</v>
      </c>
      <c r="E23" s="173">
        <v>1667253568</v>
      </c>
      <c r="F23" s="262">
        <f t="shared" si="30"/>
        <v>2417368533</v>
      </c>
      <c r="G23" s="299">
        <v>16042256.92</v>
      </c>
      <c r="H23" s="238">
        <v>34222061.370000012</v>
      </c>
      <c r="I23" s="300">
        <f t="shared" si="24"/>
        <v>50264318.290000014</v>
      </c>
      <c r="J23" s="261">
        <f>VLOOKUP(A23,'Contri use this'!$A$4:$F$1048576,5,FALSE)</f>
        <v>5852.2522054768151</v>
      </c>
      <c r="K23" s="173">
        <f>VLOOKUP(A23,'Contri use this'!$A$4:$F$1048576,6,FALSE)</f>
        <v>13077.072057109388</v>
      </c>
      <c r="L23" s="262">
        <f t="shared" si="31"/>
        <v>18929.324262586204</v>
      </c>
      <c r="M23" s="267">
        <f t="shared" si="32"/>
        <v>6.3610745594904566E-2</v>
      </c>
      <c r="N23" s="249">
        <f t="shared" si="45"/>
        <v>8.5542064701480236E-2</v>
      </c>
      <c r="O23" s="268">
        <f t="shared" si="33"/>
        <v>7.7302303480917545E-2</v>
      </c>
      <c r="P23" s="336">
        <f t="shared" si="34"/>
        <v>1.285574721011056</v>
      </c>
      <c r="Q23" s="250">
        <f>IFERROR(K23/H23*$Q$4,0)</f>
        <v>1.6087763375564768</v>
      </c>
      <c r="R23" s="337">
        <f t="shared" si="36"/>
        <v>1.4563181577032598</v>
      </c>
      <c r="S23" s="273">
        <f t="shared" si="37"/>
        <v>364.80229899452416</v>
      </c>
      <c r="T23" s="251">
        <f t="shared" si="38"/>
        <v>382.1240315048089</v>
      </c>
      <c r="U23" s="274">
        <f t="shared" si="39"/>
        <v>376.59566281936736</v>
      </c>
      <c r="V23" s="278">
        <f t="shared" si="40"/>
        <v>7.8018070276425098</v>
      </c>
      <c r="W23" s="252">
        <f t="shared" si="41"/>
        <v>7.8434812245124483</v>
      </c>
      <c r="X23" s="279">
        <f t="shared" si="25"/>
        <v>7.830549626247743</v>
      </c>
      <c r="Y23" s="283">
        <f t="shared" si="42"/>
        <v>21.386397643726518</v>
      </c>
      <c r="Z23" s="253">
        <f t="shared" si="43"/>
        <v>20.526008776848521</v>
      </c>
      <c r="AA23" s="284">
        <f t="shared" si="44"/>
        <v>20.792989403076678</v>
      </c>
      <c r="AC23" s="125">
        <f t="shared" si="26"/>
        <v>0.18684840791235685</v>
      </c>
      <c r="AD23" s="125">
        <f t="shared" si="27"/>
        <v>0.2989052499549697</v>
      </c>
      <c r="AE23" s="125">
        <f t="shared" si="28"/>
        <v>0.2508845426423143</v>
      </c>
    </row>
    <row r="24" spans="1:31" ht="13.5" customHeight="1" x14ac:dyDescent="0.2">
      <c r="A24" s="122" t="str">
        <f t="shared" si="29"/>
        <v>InboundAffiliate</v>
      </c>
      <c r="B24" s="441"/>
      <c r="C24" s="258" t="s">
        <v>56</v>
      </c>
      <c r="D24" s="261">
        <v>21830</v>
      </c>
      <c r="E24" s="173">
        <v>103784</v>
      </c>
      <c r="F24" s="262">
        <f t="shared" si="30"/>
        <v>125614</v>
      </c>
      <c r="G24" s="299">
        <v>11205.820000000002</v>
      </c>
      <c r="H24" s="238">
        <v>2075.6799999999998</v>
      </c>
      <c r="I24" s="300">
        <f t="shared" si="24"/>
        <v>13281.500000000002</v>
      </c>
      <c r="J24" s="261">
        <f>VLOOKUP(A24,'Contri use this'!$A$4:$F$1048576,5,FALSE)</f>
        <v>0.17147845469802403</v>
      </c>
      <c r="K24" s="173">
        <f>VLOOKUP(A24,'Contri use this'!$A$4:$F$1048576,6,FALSE)</f>
        <v>0.98572962374171835</v>
      </c>
      <c r="L24" s="262">
        <f t="shared" si="31"/>
        <v>1.1572080784397425</v>
      </c>
      <c r="M24" s="267">
        <f t="shared" si="32"/>
        <v>1.8638759871960526E-6</v>
      </c>
      <c r="N24" s="249">
        <f t="shared" si="45"/>
        <v>6.448029565336707E-6</v>
      </c>
      <c r="O24" s="307">
        <f t="shared" si="33"/>
        <v>4.7257286540822726E-6</v>
      </c>
      <c r="P24" s="336">
        <f t="shared" si="34"/>
        <v>5.3926927446760253E-2</v>
      </c>
      <c r="Q24" s="250">
        <f t="shared" si="35"/>
        <v>1.9993495375031152</v>
      </c>
      <c r="R24" s="337">
        <f>IFERROR(L24/I24*$R$4,0)</f>
        <v>0.33693434349128915</v>
      </c>
      <c r="S24" s="273">
        <f t="shared" si="37"/>
        <v>15.302624412851893</v>
      </c>
      <c r="T24" s="251">
        <f t="shared" si="38"/>
        <v>474.89479290724893</v>
      </c>
      <c r="U24" s="274">
        <f t="shared" si="39"/>
        <v>87.129321118830134</v>
      </c>
      <c r="V24" s="278">
        <f>IFERROR(J24/D24,0)</f>
        <v>7.8551742875869923E-6</v>
      </c>
      <c r="W24" s="252">
        <f>IFERROR(K24/E24,0)</f>
        <v>9.4978958581449783E-6</v>
      </c>
      <c r="X24" s="279">
        <f>IFERROR(L24/F24,0)</f>
        <v>9.2124132536161764E-6</v>
      </c>
      <c r="Y24" s="283">
        <f t="shared" si="42"/>
        <v>513.32203389830522</v>
      </c>
      <c r="Z24" s="253">
        <f t="shared" si="43"/>
        <v>19.999999999999996</v>
      </c>
      <c r="AA24" s="284">
        <f>IFERROR(I24*1000/F24,0)</f>
        <v>105.73264126610093</v>
      </c>
      <c r="AC24" s="125">
        <f t="shared" si="26"/>
        <v>1.3051714835349035E-4</v>
      </c>
      <c r="AD24" s="125">
        <f t="shared" si="27"/>
        <v>1.8129581456785612E-5</v>
      </c>
      <c r="AE24" s="125">
        <f t="shared" si="28"/>
        <v>6.6292017209488698E-5</v>
      </c>
    </row>
    <row r="25" spans="1:31" ht="13.5" customHeight="1" x14ac:dyDescent="0.2">
      <c r="A25" s="122" t="str">
        <f t="shared" si="29"/>
        <v>InboundTikTok</v>
      </c>
      <c r="B25" s="441"/>
      <c r="C25" s="258" t="s">
        <v>60</v>
      </c>
      <c r="D25" s="261">
        <v>71701651</v>
      </c>
      <c r="E25" s="173">
        <v>181443582</v>
      </c>
      <c r="F25" s="262">
        <f t="shared" si="30"/>
        <v>253145233</v>
      </c>
      <c r="G25" s="299">
        <v>115277.31999999999</v>
      </c>
      <c r="H25" s="238">
        <v>853474.69000000006</v>
      </c>
      <c r="I25" s="300">
        <f t="shared" si="24"/>
        <v>968752.01</v>
      </c>
      <c r="J25" s="261">
        <f>VLOOKUP(A25,'Contri use this'!$A$4:$F$1048576,5,FALSE)</f>
        <v>178.97334406660585</v>
      </c>
      <c r="K25" s="173">
        <f>VLOOKUP(A25,'Contri use this'!$A$4:$F$1048576,6,FALSE)</f>
        <v>490.18852621639093</v>
      </c>
      <c r="L25" s="262">
        <f t="shared" si="31"/>
        <v>669.1618702829968</v>
      </c>
      <c r="M25" s="267">
        <f t="shared" si="32"/>
        <v>1.9453412904925581E-3</v>
      </c>
      <c r="N25" s="249">
        <f t="shared" si="45"/>
        <v>3.206508187949415E-3</v>
      </c>
      <c r="O25" s="268">
        <f>L25/O$2</f>
        <v>2.7326783173509512E-3</v>
      </c>
      <c r="P25" s="336">
        <f t="shared" si="34"/>
        <v>5.4712207645683542</v>
      </c>
      <c r="Q25" s="250">
        <f t="shared" si="35"/>
        <v>2.4180418544289144</v>
      </c>
      <c r="R25" s="337">
        <f t="shared" si="36"/>
        <v>2.6711576473681196</v>
      </c>
      <c r="S25" s="273">
        <f t="shared" si="37"/>
        <v>1552.5460174352238</v>
      </c>
      <c r="T25" s="251">
        <f t="shared" si="38"/>
        <v>574.34453764105285</v>
      </c>
      <c r="U25" s="274">
        <f t="shared" si="39"/>
        <v>690.74630387914942</v>
      </c>
      <c r="V25" s="278">
        <f t="shared" si="40"/>
        <v>2.4960840032345395</v>
      </c>
      <c r="W25" s="252">
        <f t="shared" si="41"/>
        <v>2.7016030041580139</v>
      </c>
      <c r="X25" s="279">
        <f t="shared" si="25"/>
        <v>2.6433911567396442</v>
      </c>
      <c r="Y25" s="283">
        <f t="shared" si="42"/>
        <v>1.6077359222872007</v>
      </c>
      <c r="Z25" s="253">
        <f t="shared" si="43"/>
        <v>4.7038020336260784</v>
      </c>
      <c r="AA25" s="284">
        <f t="shared" si="44"/>
        <v>3.826862542578473</v>
      </c>
      <c r="AC25" s="125">
        <f t="shared" si="26"/>
        <v>1.3426654253087035E-3</v>
      </c>
      <c r="AD25" s="125">
        <f t="shared" si="27"/>
        <v>7.4544914985257118E-3</v>
      </c>
      <c r="AE25" s="125">
        <f t="shared" si="28"/>
        <v>4.835336740477111E-3</v>
      </c>
    </row>
    <row r="26" spans="1:31" ht="13.5" customHeight="1" x14ac:dyDescent="0.2">
      <c r="A26" s="122" t="str">
        <f t="shared" si="29"/>
        <v>InboundBing</v>
      </c>
      <c r="B26" s="441"/>
      <c r="C26" s="258" t="s">
        <v>58</v>
      </c>
      <c r="D26" s="261">
        <v>1419560</v>
      </c>
      <c r="E26" s="173">
        <v>1963514</v>
      </c>
      <c r="F26" s="262">
        <f t="shared" si="30"/>
        <v>3383074</v>
      </c>
      <c r="G26" s="386">
        <v>179606.81</v>
      </c>
      <c r="H26" s="325">
        <v>132484.17000000001</v>
      </c>
      <c r="I26" s="326">
        <f t="shared" si="24"/>
        <v>312090.98</v>
      </c>
      <c r="J26" s="261">
        <f>VLOOKUP(A26,'Contri use this'!$A$4:$F$1048576,5,FALSE)</f>
        <v>79.613424601565228</v>
      </c>
      <c r="K26" s="173">
        <f>VLOOKUP(A26,'Contri use this'!$A$4:$F$1048576,6,FALSE)</f>
        <v>111.03092136986427</v>
      </c>
      <c r="L26" s="262">
        <f t="shared" si="31"/>
        <v>190.64434597142952</v>
      </c>
      <c r="M26" s="267">
        <f t="shared" si="32"/>
        <v>8.6535390486587355E-4</v>
      </c>
      <c r="N26" s="255">
        <f t="shared" si="45"/>
        <v>7.2629516899559948E-4</v>
      </c>
      <c r="O26" s="269">
        <f t="shared" si="33"/>
        <v>7.7854057993674097E-4</v>
      </c>
      <c r="P26" s="336">
        <f t="shared" si="34"/>
        <v>1.5620799702616794</v>
      </c>
      <c r="Q26" s="250">
        <f t="shared" si="35"/>
        <v>3.528346865989509</v>
      </c>
      <c r="R26" s="337">
        <f t="shared" si="36"/>
        <v>2.3622380636784799</v>
      </c>
      <c r="S26" s="273">
        <f t="shared" si="37"/>
        <v>443.26506662840478</v>
      </c>
      <c r="T26" s="251">
        <f t="shared" si="38"/>
        <v>838.06934345336697</v>
      </c>
      <c r="U26" s="274">
        <f t="shared" si="39"/>
        <v>610.86144165854944</v>
      </c>
      <c r="V26" s="278">
        <f t="shared" si="40"/>
        <v>56.083169856550782</v>
      </c>
      <c r="W26" s="252">
        <f t="shared" si="41"/>
        <v>56.547048490545151</v>
      </c>
      <c r="X26" s="279">
        <f t="shared" si="25"/>
        <v>56.35240197862344</v>
      </c>
      <c r="Y26" s="283">
        <f t="shared" si="42"/>
        <v>126.52287328467976</v>
      </c>
      <c r="Z26" s="253">
        <f t="shared" si="43"/>
        <v>67.472994844956546</v>
      </c>
      <c r="AA26" s="284">
        <f t="shared" si="44"/>
        <v>92.250710448544723</v>
      </c>
      <c r="AC26" s="125">
        <f t="shared" si="26"/>
        <v>2.0919280040253324E-3</v>
      </c>
      <c r="AD26" s="125">
        <f t="shared" si="27"/>
        <v>1.1571545477865725E-3</v>
      </c>
      <c r="AE26" s="125">
        <f t="shared" si="28"/>
        <v>1.5577412654509044E-3</v>
      </c>
    </row>
    <row r="27" spans="1:31" ht="13.5" customHeight="1" x14ac:dyDescent="0.2">
      <c r="A27" s="122" t="str">
        <f t="shared" si="29"/>
        <v>InboundOpen TV</v>
      </c>
      <c r="B27" s="441"/>
      <c r="C27" s="258" t="s">
        <v>66</v>
      </c>
      <c r="D27" s="261">
        <v>461.80320000000006</v>
      </c>
      <c r="E27" s="173">
        <v>453.8562</v>
      </c>
      <c r="F27" s="262">
        <f t="shared" si="30"/>
        <v>915.65940000000001</v>
      </c>
      <c r="G27" s="299">
        <v>3593963.67</v>
      </c>
      <c r="H27" s="238">
        <v>8216372.4099999992</v>
      </c>
      <c r="I27" s="300">
        <f t="shared" si="24"/>
        <v>11810336.079999998</v>
      </c>
      <c r="J27" s="261">
        <f>VLOOKUP(A27,'Contri use this'!$A$4:$F$1048576,5,FALSE)</f>
        <v>2715.1984956330534</v>
      </c>
      <c r="K27" s="173">
        <f>VLOOKUP(A27,'Contri use this'!$A$4:$F$1048576,6,FALSE)</f>
        <v>2333.5216116344527</v>
      </c>
      <c r="L27" s="262">
        <f t="shared" si="31"/>
        <v>5048.7201072675061</v>
      </c>
      <c r="M27" s="267">
        <f t="shared" si="32"/>
        <v>2.9512706336159971E-2</v>
      </c>
      <c r="N27" s="249">
        <f t="shared" si="45"/>
        <v>1.5264445727070527E-2</v>
      </c>
      <c r="O27" s="268">
        <f t="shared" si="33"/>
        <v>2.0617624195576119E-2</v>
      </c>
      <c r="P27" s="336">
        <f t="shared" si="34"/>
        <v>2.6623653911566287</v>
      </c>
      <c r="Q27" s="250">
        <f t="shared" si="35"/>
        <v>1.1957022065329748</v>
      </c>
      <c r="R27" s="337">
        <f t="shared" si="36"/>
        <v>1.6531032851277037</v>
      </c>
      <c r="S27" s="273">
        <f t="shared" si="37"/>
        <v>755.48857610824246</v>
      </c>
      <c r="T27" s="251">
        <f t="shared" si="38"/>
        <v>284.0087443936165</v>
      </c>
      <c r="U27" s="274">
        <f t="shared" si="39"/>
        <v>427.48318702100022</v>
      </c>
      <c r="V27" s="278">
        <f>IFERROR(J27/D27,0)</f>
        <v>5.8795575596553968</v>
      </c>
      <c r="W27" s="252">
        <f>IFERROR(K27/E27,0)</f>
        <v>5.1415439772210947</v>
      </c>
      <c r="X27" s="279">
        <f>IFERROR(L27/F27,0)</f>
        <v>5.5137533751824161</v>
      </c>
      <c r="Y27" s="283">
        <f>IFERROR(G27/D27,0)</f>
        <v>7782.4572675113541</v>
      </c>
      <c r="Z27" s="253">
        <f>IFERROR(H27/E27,0)</f>
        <v>18103.47068080154</v>
      </c>
      <c r="AA27" s="284">
        <f>IFERROR(I27/F27,0)</f>
        <v>12898.17598115631</v>
      </c>
      <c r="AC27" s="125">
        <f t="shared" si="26"/>
        <v>4.1859845106778849E-2</v>
      </c>
      <c r="AD27" s="125">
        <f t="shared" si="27"/>
        <v>7.1764141335071349E-2</v>
      </c>
      <c r="AE27" s="125">
        <f t="shared" si="28"/>
        <v>5.8948989396167981E-2</v>
      </c>
    </row>
    <row r="28" spans="1:31" ht="13.5" customHeight="1" x14ac:dyDescent="0.2">
      <c r="A28" s="122" t="str">
        <f t="shared" si="29"/>
        <v>InboundPay TV</v>
      </c>
      <c r="B28" s="441"/>
      <c r="C28" s="258" t="s">
        <v>67</v>
      </c>
      <c r="D28" s="261"/>
      <c r="E28" s="173"/>
      <c r="F28" s="262">
        <f t="shared" si="30"/>
        <v>0</v>
      </c>
      <c r="G28" s="283">
        <v>0</v>
      </c>
      <c r="H28" s="238">
        <v>1431973.6880000008</v>
      </c>
      <c r="I28" s="300">
        <f t="shared" si="24"/>
        <v>1431973.6880000008</v>
      </c>
      <c r="J28" s="261">
        <f>VLOOKUP(A28,'Contri use this'!$A$4:$F$1048576,5,FALSE)</f>
        <v>0</v>
      </c>
      <c r="K28" s="173">
        <f>VLOOKUP(A28,'Contri use this'!$A$4:$F$1048576,6,FALSE)</f>
        <v>734.40128926779221</v>
      </c>
      <c r="L28" s="262">
        <f t="shared" si="31"/>
        <v>734.40128926779221</v>
      </c>
      <c r="M28" s="267">
        <f t="shared" si="32"/>
        <v>0</v>
      </c>
      <c r="N28" s="249">
        <f t="shared" si="45"/>
        <v>4.8039960573011079E-3</v>
      </c>
      <c r="O28" s="269">
        <f t="shared" si="33"/>
        <v>2.9990986763306525E-3</v>
      </c>
      <c r="P28" s="336">
        <f t="shared" si="34"/>
        <v>0</v>
      </c>
      <c r="Q28" s="250">
        <f t="shared" si="35"/>
        <v>2.1591842888117423</v>
      </c>
      <c r="R28" s="337">
        <f t="shared" si="36"/>
        <v>1.9832585853211411</v>
      </c>
      <c r="S28" s="273">
        <f t="shared" si="37"/>
        <v>0</v>
      </c>
      <c r="T28" s="251">
        <f t="shared" si="38"/>
        <v>512.85948577275235</v>
      </c>
      <c r="U28" s="274">
        <f t="shared" si="39"/>
        <v>512.85948577275235</v>
      </c>
      <c r="V28" s="278">
        <f>IFERROR(J28*1000000/D28,0)</f>
        <v>0</v>
      </c>
      <c r="W28" s="252">
        <f>IFERROR(K28*1000000/E28,0)</f>
        <v>0</v>
      </c>
      <c r="X28" s="279">
        <f>IFERROR(L28*1000000/F28,0)</f>
        <v>0</v>
      </c>
      <c r="Y28" s="283">
        <f t="shared" si="42"/>
        <v>0</v>
      </c>
      <c r="Z28" s="253">
        <f t="shared" si="43"/>
        <v>0</v>
      </c>
      <c r="AA28" s="284">
        <f t="shared" si="44"/>
        <v>0</v>
      </c>
      <c r="AC28" s="125">
        <f t="shared" si="26"/>
        <v>0</v>
      </c>
      <c r="AD28" s="125">
        <f t="shared" si="27"/>
        <v>1.2507266833312321E-2</v>
      </c>
      <c r="AE28" s="125">
        <f t="shared" si="28"/>
        <v>7.147417412824683E-3</v>
      </c>
    </row>
    <row r="29" spans="1:31" ht="13.5" customHeight="1" thickBot="1" x14ac:dyDescent="0.25">
      <c r="A29" s="128" t="str">
        <f t="shared" si="29"/>
        <v>InboundTotal Base</v>
      </c>
      <c r="B29" s="442"/>
      <c r="C29" s="259" t="s">
        <v>171</v>
      </c>
      <c r="D29" s="263"/>
      <c r="E29" s="264"/>
      <c r="F29" s="265"/>
      <c r="G29" s="301"/>
      <c r="H29" s="302"/>
      <c r="I29" s="303"/>
      <c r="J29" s="263">
        <f>M2-SUM(J19:J28)</f>
        <v>49474.379981550628</v>
      </c>
      <c r="K29" s="264">
        <f>N2-SUM(K19:K28)</f>
        <v>92178.512092901597</v>
      </c>
      <c r="L29" s="265">
        <f>O2-SUM(L19:L28)</f>
        <v>141652.89207445222</v>
      </c>
      <c r="M29" s="270">
        <f>J29/M$2</f>
        <v>0.53775915459126122</v>
      </c>
      <c r="N29" s="271">
        <f>K29/N$2</f>
        <v>0.60297444344587725</v>
      </c>
      <c r="O29" s="308">
        <f>L29/O$2</f>
        <v>0.57847256987043216</v>
      </c>
      <c r="P29" s="275"/>
      <c r="Q29" s="276"/>
      <c r="R29" s="277"/>
      <c r="S29" s="275"/>
      <c r="T29" s="276"/>
      <c r="U29" s="277"/>
      <c r="V29" s="280"/>
      <c r="W29" s="281"/>
      <c r="X29" s="282"/>
      <c r="Y29" s="285"/>
      <c r="Z29" s="286"/>
      <c r="AA29" s="287"/>
      <c r="AC29" s="125"/>
      <c r="AD29" s="125"/>
      <c r="AE29" s="125"/>
    </row>
    <row r="30" spans="1:31" ht="13.5" customHeight="1" thickBot="1" x14ac:dyDescent="0.25">
      <c r="A30" s="122" t="str">
        <f t="shared" si="29"/>
        <v>InboundTotal Media</v>
      </c>
      <c r="B30" s="292" t="s">
        <v>81</v>
      </c>
      <c r="C30" s="293" t="s">
        <v>88</v>
      </c>
      <c r="D30" s="229">
        <f t="shared" ref="D30:L30" si="46">SUM(D19:D28)</f>
        <v>5743733293.9460564</v>
      </c>
      <c r="E30" s="230">
        <f t="shared" si="46"/>
        <v>7746051307.4276285</v>
      </c>
      <c r="F30" s="241">
        <f t="shared" si="46"/>
        <v>13489784601.373686</v>
      </c>
      <c r="G30" s="232">
        <f t="shared" si="46"/>
        <v>85857070.441428557</v>
      </c>
      <c r="H30" s="233">
        <f t="shared" si="46"/>
        <v>114491335.8837143</v>
      </c>
      <c r="I30" s="240">
        <f t="shared" si="46"/>
        <v>200348406.32514283</v>
      </c>
      <c r="J30" s="229">
        <f t="shared" si="46"/>
        <v>42526.620018449372</v>
      </c>
      <c r="K30" s="230">
        <f t="shared" si="46"/>
        <v>60694.487907098395</v>
      </c>
      <c r="L30" s="241">
        <f t="shared" si="46"/>
        <v>103221.10792554778</v>
      </c>
      <c r="M30" s="246">
        <f>J30/M$2</f>
        <v>0.46224084540873872</v>
      </c>
      <c r="N30" s="235">
        <f t="shared" si="45"/>
        <v>0.39702555655412269</v>
      </c>
      <c r="O30" s="247">
        <f t="shared" si="33"/>
        <v>0.42152743012956778</v>
      </c>
      <c r="P30" s="226">
        <f>IFERROR(J30/G30*$P$4,0)</f>
        <v>1.7455189115959442</v>
      </c>
      <c r="Q30" s="227">
        <f>IFERROR(K30/H30*$Q$4,0)</f>
        <v>2.2318651335971205</v>
      </c>
      <c r="R30" s="228">
        <f>IFERROR(L30/I30*$R$4,0)</f>
        <v>1.9923405512457804</v>
      </c>
      <c r="S30" s="226">
        <f>IFERROR(J30/G30*1000000,0)</f>
        <v>495.31878737303191</v>
      </c>
      <c r="T30" s="227">
        <f>IFERROR(K30/H30*1000000,0)</f>
        <v>530.12297776614389</v>
      </c>
      <c r="U30" s="237">
        <f>IFERROR(L30/I30*1000000,0)</f>
        <v>515.20803094401253</v>
      </c>
      <c r="V30" s="236">
        <f t="shared" ref="V30:X37" si="47">IFERROR(J30*1000000/D30,0)</f>
        <v>7.4040032574758978</v>
      </c>
      <c r="W30" s="227">
        <f t="shared" si="47"/>
        <v>7.83553910221314</v>
      </c>
      <c r="X30" s="237">
        <f t="shared" si="47"/>
        <v>7.651798080974296</v>
      </c>
      <c r="Y30" s="226">
        <f t="shared" ref="Y30:AA31" si="48">IFERROR(G30*1000/D30,0)</f>
        <v>14.947955632257967</v>
      </c>
      <c r="Z30" s="227">
        <f t="shared" si="48"/>
        <v>14.780606445755073</v>
      </c>
      <c r="AA30" s="237">
        <f t="shared" si="48"/>
        <v>14.851861037480244</v>
      </c>
    </row>
    <row r="31" spans="1:31" ht="13.5" customHeight="1" x14ac:dyDescent="0.2">
      <c r="A31" s="122" t="str">
        <f>_xlfn.CONCAT($B$31,C31)</f>
        <v>PoloFB Stone Leads</v>
      </c>
      <c r="B31" s="440" t="s">
        <v>3</v>
      </c>
      <c r="C31" s="257" t="s">
        <v>70</v>
      </c>
      <c r="D31" s="294">
        <v>1356139031.7142899</v>
      </c>
      <c r="E31" s="295">
        <v>1432877943.8571427</v>
      </c>
      <c r="F31" s="296">
        <f t="shared" ref="F31:F36" si="49">SUM(D31:E31)</f>
        <v>2789016975.5714326</v>
      </c>
      <c r="G31" s="323">
        <v>18944719.38142857</v>
      </c>
      <c r="H31" s="323">
        <v>18466254.944285721</v>
      </c>
      <c r="I31" s="324">
        <f t="shared" ref="I31:I37" si="50">SUM(G31:H31)</f>
        <v>37410974.32571429</v>
      </c>
      <c r="J31" s="294">
        <f>VLOOKUP(A31,'Contri use this'!$A$4:$F$1048576,5,FALSE)</f>
        <v>9376.2184078955543</v>
      </c>
      <c r="K31" s="295">
        <f>VLOOKUP(A31,'Contri use this'!$A$4:$F$1048576,6,FALSE)</f>
        <v>10212.897948779048</v>
      </c>
      <c r="L31" s="296">
        <f>SUM(J31:K31)</f>
        <v>19589.116356674604</v>
      </c>
      <c r="M31" s="304">
        <f>J31/M$3</f>
        <v>5.5834088059879439E-2</v>
      </c>
      <c r="N31" s="305">
        <f>K31/N$3</f>
        <v>5.1930693715062481E-2</v>
      </c>
      <c r="O31" s="306">
        <f>L31/O$3</f>
        <v>5.3728575776547619E-2</v>
      </c>
      <c r="P31" s="372">
        <f>IFERROR(J31/G31*$P$4,0)</f>
        <v>1.74413178187495</v>
      </c>
      <c r="Q31" s="334">
        <f>IFERROR(K31/H31*$Q$4,0)</f>
        <v>2.3284208740873393</v>
      </c>
      <c r="R31" s="373">
        <f>IFERROR(L31/I31*$R$4,0)</f>
        <v>2.0248682806448244</v>
      </c>
      <c r="S31" s="309">
        <f t="shared" ref="S31:S37" si="51">IFERROR(J31/G31*1000000,0)</f>
        <v>494.92516722559753</v>
      </c>
      <c r="T31" s="310">
        <f t="shared" ref="T31:T37" si="52">IFERROR(K31/H31*1000000,0)</f>
        <v>553.0573459313888</v>
      </c>
      <c r="U31" s="311">
        <f t="shared" ref="U31:U37" si="53">IFERROR(L31/I31*1000000,0)</f>
        <v>523.61951832968168</v>
      </c>
      <c r="V31" s="315">
        <f t="shared" si="47"/>
        <v>6.9139064569531001</v>
      </c>
      <c r="W31" s="316">
        <f t="shared" si="47"/>
        <v>7.1275421556752416</v>
      </c>
      <c r="X31" s="317">
        <f t="shared" si="47"/>
        <v>7.0236633653551186</v>
      </c>
      <c r="Y31" s="318">
        <f t="shared" si="48"/>
        <v>13.969599678493603</v>
      </c>
      <c r="Z31" s="319">
        <f t="shared" si="48"/>
        <v>12.887528224893103</v>
      </c>
      <c r="AA31" s="320">
        <f t="shared" si="48"/>
        <v>13.41367752630809</v>
      </c>
      <c r="AC31" s="125">
        <f t="shared" ref="AC31:AC37" si="54">G31/$G$39</f>
        <v>0.22144362662595851</v>
      </c>
      <c r="AD31" s="125">
        <f t="shared" ref="AD31:AD37" si="55">H31/$H$39</f>
        <v>0.16269354922431395</v>
      </c>
      <c r="AE31" s="125">
        <f t="shared" ref="AE31:AE37" si="56">I31/$I$39</f>
        <v>0.18794357991604585</v>
      </c>
    </row>
    <row r="32" spans="1:31" ht="13.5" customHeight="1" x14ac:dyDescent="0.2">
      <c r="A32" s="122" t="str">
        <f t="shared" ref="A32:A39" si="57">_xlfn.CONCAT($B$31,C32)</f>
        <v>PoloFB Stone SA</v>
      </c>
      <c r="B32" s="441"/>
      <c r="C32" s="258" t="s">
        <v>71</v>
      </c>
      <c r="D32" s="261">
        <v>201461878</v>
      </c>
      <c r="E32" s="173">
        <v>183671187</v>
      </c>
      <c r="F32" s="262">
        <f t="shared" si="49"/>
        <v>385133065</v>
      </c>
      <c r="G32" s="325">
        <v>455113.28000000014</v>
      </c>
      <c r="H32" s="325">
        <v>957602.96000000031</v>
      </c>
      <c r="I32" s="326">
        <f t="shared" si="50"/>
        <v>1412716.2400000005</v>
      </c>
      <c r="J32" s="261">
        <f>VLOOKUP(A32,'Contri use this'!$A$4:$F$1048576,5,FALSE)</f>
        <v>654.43770592177805</v>
      </c>
      <c r="K32" s="173">
        <f>VLOOKUP(A32,'Contri use this'!$A$4:$F$1048576,6,FALSE)</f>
        <v>610.73926682054719</v>
      </c>
      <c r="L32" s="262">
        <f t="shared" ref="L32:L37" si="58">SUM(J32:K32)</f>
        <v>1265.1769727423252</v>
      </c>
      <c r="M32" s="329">
        <f t="shared" ref="M32:M37" si="59">J32/M$3</f>
        <v>3.8970863212158522E-3</v>
      </c>
      <c r="N32" s="255">
        <f t="shared" ref="N32:N37" si="60">K32/N$3</f>
        <v>3.1054960075079688E-3</v>
      </c>
      <c r="O32" s="268">
        <f t="shared" ref="O32:O37" si="61">L32/O$3</f>
        <v>3.4700981715067316E-3</v>
      </c>
      <c r="P32" s="336">
        <f t="shared" ref="P32:P37" si="62">IFERROR(J32/G32*$P$4,0)</f>
        <v>5.0674393888012794</v>
      </c>
      <c r="Q32" s="250">
        <f t="shared" ref="Q32:Q37" si="63">IFERROR(K32/H32*$Q$4,0)</f>
        <v>2.685107529588493</v>
      </c>
      <c r="R32" s="337">
        <f t="shared" ref="R32:R37" si="64">IFERROR(L32/I32*$R$4,0)</f>
        <v>3.4631977571469914</v>
      </c>
      <c r="S32" s="273">
        <f t="shared" si="51"/>
        <v>1437.9666221160981</v>
      </c>
      <c r="T32" s="251">
        <f t="shared" si="52"/>
        <v>637.77921783005661</v>
      </c>
      <c r="U32" s="274">
        <f t="shared" si="53"/>
        <v>895.5634096358408</v>
      </c>
      <c r="V32" s="278">
        <f t="shared" si="47"/>
        <v>3.2484443827222642</v>
      </c>
      <c r="W32" s="252">
        <f t="shared" si="47"/>
        <v>3.3251773280070718</v>
      </c>
      <c r="X32" s="279">
        <f t="shared" si="47"/>
        <v>3.285038569052297</v>
      </c>
      <c r="Y32" s="283">
        <f t="shared" ref="Y32:Y37" si="65">IFERROR(G32*1000/D32,0)</f>
        <v>2.2590540926060467</v>
      </c>
      <c r="Z32" s="253">
        <f t="shared" ref="Z32:Z37" si="66">IFERROR(H32*1000/E32,0)</f>
        <v>5.2136809024923458</v>
      </c>
      <c r="AA32" s="284">
        <f t="shared" ref="AA32:AA37" si="67">IFERROR(I32*1000/F32,0)</f>
        <v>3.668125041406145</v>
      </c>
      <c r="AC32" s="125">
        <f t="shared" si="54"/>
        <v>5.3197903447243173E-3</v>
      </c>
      <c r="AD32" s="125">
        <f t="shared" si="55"/>
        <v>8.4367850861020912E-3</v>
      </c>
      <c r="AE32" s="125">
        <f t="shared" si="56"/>
        <v>7.0971406742710245E-3</v>
      </c>
    </row>
    <row r="33" spans="1:31" ht="13.5" customHeight="1" x14ac:dyDescent="0.2">
      <c r="A33" s="122" t="str">
        <f t="shared" si="57"/>
        <v>PoloFB Ton</v>
      </c>
      <c r="B33" s="441"/>
      <c r="C33" s="258" t="s">
        <v>72</v>
      </c>
      <c r="D33" s="261">
        <v>3324155991.4285712</v>
      </c>
      <c r="E33" s="173">
        <v>3922502286.7142859</v>
      </c>
      <c r="F33" s="262">
        <f t="shared" si="49"/>
        <v>7246658278.1428566</v>
      </c>
      <c r="G33" s="325">
        <v>44061193.980000004</v>
      </c>
      <c r="H33" s="325">
        <v>41811652.251428559</v>
      </c>
      <c r="I33" s="326">
        <f t="shared" si="50"/>
        <v>85872846.231428564</v>
      </c>
      <c r="J33" s="261">
        <f>VLOOKUP(A33,'Contri use this'!$A$4:$F$1048576,5,FALSE)</f>
        <v>15016.2325292074</v>
      </c>
      <c r="K33" s="173">
        <f>VLOOKUP(A33,'Contri use this'!$A$4:$F$1048576,6,FALSE)</f>
        <v>19038.943072014648</v>
      </c>
      <c r="L33" s="262">
        <f t="shared" si="58"/>
        <v>34055.17560122205</v>
      </c>
      <c r="M33" s="267">
        <f t="shared" si="59"/>
        <v>8.9419594647813974E-2</v>
      </c>
      <c r="N33" s="249">
        <f t="shared" si="60"/>
        <v>9.6809497783095277E-2</v>
      </c>
      <c r="O33" s="268">
        <f t="shared" si="61"/>
        <v>9.3405748863728016E-2</v>
      </c>
      <c r="P33" s="336">
        <f t="shared" si="62"/>
        <v>1.2010040741958297</v>
      </c>
      <c r="Q33" s="250">
        <f t="shared" si="63"/>
        <v>1.9170649388307921</v>
      </c>
      <c r="R33" s="337">
        <f t="shared" si="64"/>
        <v>1.5335862876683497</v>
      </c>
      <c r="S33" s="273">
        <f t="shared" si="51"/>
        <v>340.804031230372</v>
      </c>
      <c r="T33" s="251">
        <f t="shared" si="52"/>
        <v>455.35017266303208</v>
      </c>
      <c r="U33" s="274">
        <f t="shared" si="53"/>
        <v>396.57676548233724</v>
      </c>
      <c r="V33" s="278">
        <f t="shared" si="47"/>
        <v>4.517306819513637</v>
      </c>
      <c r="W33" s="252">
        <f t="shared" si="47"/>
        <v>4.8537748815342985</v>
      </c>
      <c r="X33" s="279">
        <f t="shared" si="47"/>
        <v>4.6994316958394746</v>
      </c>
      <c r="Y33" s="283">
        <f t="shared" si="65"/>
        <v>13.25485148519294</v>
      </c>
      <c r="Z33" s="253">
        <f t="shared" si="66"/>
        <v>10.659433493014586</v>
      </c>
      <c r="AA33" s="284">
        <f t="shared" si="67"/>
        <v>11.849992497981525</v>
      </c>
      <c r="AC33" s="125">
        <f t="shared" si="54"/>
        <v>0.51502850963133651</v>
      </c>
      <c r="AD33" s="125">
        <f t="shared" si="55"/>
        <v>0.36837388654285208</v>
      </c>
      <c r="AE33" s="125">
        <f t="shared" si="56"/>
        <v>0.4314041649330036</v>
      </c>
    </row>
    <row r="34" spans="1:31" ht="13.5" customHeight="1" x14ac:dyDescent="0.2">
      <c r="A34" s="122" t="str">
        <f t="shared" si="57"/>
        <v>PoloGoogle Stone</v>
      </c>
      <c r="B34" s="441"/>
      <c r="C34" s="258" t="s">
        <v>73</v>
      </c>
      <c r="D34" s="261">
        <v>38717925</v>
      </c>
      <c r="E34" s="173">
        <v>356234988</v>
      </c>
      <c r="F34" s="262">
        <f t="shared" si="49"/>
        <v>394952913</v>
      </c>
      <c r="G34" s="325">
        <v>2453733.2599999998</v>
      </c>
      <c r="H34" s="325">
        <v>8397383.7200000007</v>
      </c>
      <c r="I34" s="326">
        <f t="shared" si="50"/>
        <v>10851116.98</v>
      </c>
      <c r="J34" s="261">
        <f>VLOOKUP(A34,'Contri use this'!$A$4:$F$1048576,5,FALSE)</f>
        <v>351.54244196918921</v>
      </c>
      <c r="K34" s="173">
        <f>VLOOKUP(A34,'Contri use this'!$A$4:$F$1048576,6,FALSE)</f>
        <v>3119.5896466284839</v>
      </c>
      <c r="L34" s="262">
        <f t="shared" si="58"/>
        <v>3471.1320885976729</v>
      </c>
      <c r="M34" s="267">
        <f t="shared" si="59"/>
        <v>2.0933867800225644E-3</v>
      </c>
      <c r="N34" s="249">
        <f t="shared" si="60"/>
        <v>1.5862535322318697E-2</v>
      </c>
      <c r="O34" s="268">
        <f t="shared" si="61"/>
        <v>9.520540899185595E-3</v>
      </c>
      <c r="P34" s="336">
        <f t="shared" si="62"/>
        <v>0.50488233174227004</v>
      </c>
      <c r="Q34" s="250">
        <f t="shared" si="63"/>
        <v>1.5640289602461637</v>
      </c>
      <c r="R34" s="337">
        <f t="shared" si="64"/>
        <v>1.2370226321311588</v>
      </c>
      <c r="S34" s="273">
        <f t="shared" si="51"/>
        <v>143.26840154140845</v>
      </c>
      <c r="T34" s="251">
        <f t="shared" si="52"/>
        <v>371.49542650987536</v>
      </c>
      <c r="U34" s="274">
        <f t="shared" si="53"/>
        <v>319.88707660192165</v>
      </c>
      <c r="V34" s="278">
        <f t="shared" si="47"/>
        <v>9.0795785664957318</v>
      </c>
      <c r="W34" s="252">
        <f t="shared" si="47"/>
        <v>8.7571118832058232</v>
      </c>
      <c r="X34" s="279">
        <f t="shared" si="47"/>
        <v>8.7887238562984678</v>
      </c>
      <c r="Y34" s="283">
        <f t="shared" si="65"/>
        <v>63.374606464576807</v>
      </c>
      <c r="Z34" s="253">
        <f t="shared" si="66"/>
        <v>23.572596748975148</v>
      </c>
      <c r="AA34" s="284">
        <f t="shared" si="67"/>
        <v>27.474457391835973</v>
      </c>
      <c r="AC34" s="125">
        <f t="shared" si="54"/>
        <v>2.8681532881389263E-2</v>
      </c>
      <c r="AD34" s="125">
        <f t="shared" si="55"/>
        <v>7.3983607706447033E-2</v>
      </c>
      <c r="AE34" s="125">
        <f t="shared" si="56"/>
        <v>5.4513356256194051E-2</v>
      </c>
    </row>
    <row r="35" spans="1:31" ht="13.5" customHeight="1" x14ac:dyDescent="0.2">
      <c r="A35" s="122" t="str">
        <f t="shared" si="57"/>
        <v>PoloGoogle Ton</v>
      </c>
      <c r="B35" s="441"/>
      <c r="C35" s="258" t="s">
        <v>74</v>
      </c>
      <c r="D35" s="261">
        <v>750114965</v>
      </c>
      <c r="E35" s="173">
        <v>1667253568</v>
      </c>
      <c r="F35" s="262">
        <f t="shared" si="49"/>
        <v>2417368533</v>
      </c>
      <c r="G35" s="325">
        <v>16042256.92</v>
      </c>
      <c r="H35" s="325">
        <v>34222061.370000012</v>
      </c>
      <c r="I35" s="326">
        <f t="shared" si="50"/>
        <v>50264318.290000014</v>
      </c>
      <c r="J35" s="261">
        <f>VLOOKUP(A35,'Contri use this'!$A$4:$F$1048576,5,FALSE)</f>
        <v>5557.0731863488863</v>
      </c>
      <c r="K35" s="173">
        <f>VLOOKUP(A35,'Contri use this'!$A$4:$F$1048576,6,FALSE)</f>
        <v>12417.667814516957</v>
      </c>
      <c r="L35" s="262">
        <f t="shared" si="58"/>
        <v>17974.741000865844</v>
      </c>
      <c r="M35" s="267">
        <f t="shared" si="59"/>
        <v>3.3091604754057563E-2</v>
      </c>
      <c r="N35" s="249">
        <f t="shared" si="60"/>
        <v>6.3141539959102613E-2</v>
      </c>
      <c r="O35" s="268">
        <f t="shared" si="61"/>
        <v>4.9300704347481981E-2</v>
      </c>
      <c r="P35" s="336">
        <f t="shared" si="62"/>
        <v>1.2207322173321178</v>
      </c>
      <c r="Q35" s="250">
        <f t="shared" si="63"/>
        <v>1.5276546661506571</v>
      </c>
      <c r="R35" s="337">
        <f t="shared" si="64"/>
        <v>1.3828777687174445</v>
      </c>
      <c r="S35" s="273">
        <f t="shared" si="51"/>
        <v>346.40220600262558</v>
      </c>
      <c r="T35" s="251">
        <f t="shared" si="52"/>
        <v>362.85563514892829</v>
      </c>
      <c r="U35" s="274">
        <f t="shared" si="53"/>
        <v>357.60439238746989</v>
      </c>
      <c r="V35" s="278">
        <f t="shared" si="47"/>
        <v>7.4082953222362207</v>
      </c>
      <c r="W35" s="252">
        <f t="shared" si="47"/>
        <v>7.4479779517958464</v>
      </c>
      <c r="X35" s="279">
        <f t="shared" si="47"/>
        <v>7.4356643414063353</v>
      </c>
      <c r="Y35" s="283">
        <f t="shared" si="65"/>
        <v>21.386397643726518</v>
      </c>
      <c r="Z35" s="253">
        <f t="shared" si="66"/>
        <v>20.526008776848521</v>
      </c>
      <c r="AA35" s="284">
        <f t="shared" si="67"/>
        <v>20.792989403076678</v>
      </c>
      <c r="AC35" s="125">
        <f t="shared" si="54"/>
        <v>0.18751692649048352</v>
      </c>
      <c r="AD35" s="125">
        <f t="shared" si="55"/>
        <v>0.30150718934921267</v>
      </c>
      <c r="AE35" s="125">
        <f t="shared" si="56"/>
        <v>0.25251563456258136</v>
      </c>
    </row>
    <row r="36" spans="1:31" ht="13.5" customHeight="1" x14ac:dyDescent="0.2">
      <c r="A36" s="122" t="str">
        <f t="shared" si="57"/>
        <v>PoloOpen TV</v>
      </c>
      <c r="B36" s="441"/>
      <c r="C36" s="258" t="s">
        <v>66</v>
      </c>
      <c r="D36" s="321">
        <v>461.80320000000006</v>
      </c>
      <c r="E36" s="173">
        <v>453.8562</v>
      </c>
      <c r="F36" s="262">
        <f t="shared" si="49"/>
        <v>915.65940000000001</v>
      </c>
      <c r="G36" s="325">
        <v>3593963.67</v>
      </c>
      <c r="H36" s="325">
        <v>8216372.4099999992</v>
      </c>
      <c r="I36" s="326">
        <f t="shared" si="50"/>
        <v>11810336.079999998</v>
      </c>
      <c r="J36" s="261">
        <f>VLOOKUP(A36,'Contri use this'!$A$4:$F$1048576,5,FALSE)</f>
        <v>2426.9603096409592</v>
      </c>
      <c r="K36" s="173">
        <f>VLOOKUP(A36,'Contri use this'!$A$4:$F$1048576,6,FALSE)</f>
        <v>2286.850863262443</v>
      </c>
      <c r="L36" s="262">
        <f t="shared" si="58"/>
        <v>4713.8111729034026</v>
      </c>
      <c r="M36" s="267">
        <f t="shared" si="59"/>
        <v>1.4452214075156072E-2</v>
      </c>
      <c r="N36" s="249">
        <f t="shared" si="60"/>
        <v>1.1628212907611169E-2</v>
      </c>
      <c r="O36" s="268">
        <f t="shared" si="61"/>
        <v>1.2928932382056212E-2</v>
      </c>
      <c r="P36" s="336">
        <f>IFERROR(J36/G36*$P$4,0)</f>
        <v>2.3797358257567702</v>
      </c>
      <c r="Q36" s="250">
        <f t="shared" si="63"/>
        <v>1.1717880004117507</v>
      </c>
      <c r="R36" s="337">
        <f t="shared" si="64"/>
        <v>1.5434439956735371</v>
      </c>
      <c r="S36" s="273">
        <f t="shared" si="51"/>
        <v>675.28793624142543</v>
      </c>
      <c r="T36" s="251">
        <f t="shared" si="52"/>
        <v>278.32853102899253</v>
      </c>
      <c r="U36" s="274">
        <f t="shared" si="53"/>
        <v>399.12591318090614</v>
      </c>
      <c r="V36" s="278">
        <f>IFERROR(J36/D36,0)</f>
        <v>5.2553995070648254</v>
      </c>
      <c r="W36" s="252">
        <f>IFERROR(K36/E36,0)</f>
        <v>5.0387124011139273</v>
      </c>
      <c r="X36" s="279">
        <f>IFERROR(L36/F36,0)</f>
        <v>5.1479962668470423</v>
      </c>
      <c r="Y36" s="283">
        <f>IFERROR(G36/D36,0)</f>
        <v>7782.4572675113541</v>
      </c>
      <c r="Z36" s="253">
        <f>IFERROR(H36/E36,0)</f>
        <v>18103.47068080154</v>
      </c>
      <c r="AA36" s="284">
        <f>IFERROR(I36/F36,0)</f>
        <v>12898.17598115631</v>
      </c>
      <c r="AC36" s="125">
        <f t="shared" si="54"/>
        <v>4.2009614026107887E-2</v>
      </c>
      <c r="AD36" s="125">
        <f t="shared" si="55"/>
        <v>7.2388840789035028E-2</v>
      </c>
      <c r="AE36" s="125">
        <f t="shared" si="56"/>
        <v>5.9332238277503321E-2</v>
      </c>
    </row>
    <row r="37" spans="1:31" ht="13.5" customHeight="1" x14ac:dyDescent="0.2">
      <c r="A37" s="122" t="str">
        <f t="shared" si="57"/>
        <v>PoloPay TV</v>
      </c>
      <c r="B37" s="441"/>
      <c r="C37" s="258" t="s">
        <v>67</v>
      </c>
      <c r="D37" s="321"/>
      <c r="E37" s="173"/>
      <c r="F37" s="262">
        <v>0</v>
      </c>
      <c r="G37" s="173">
        <v>0</v>
      </c>
      <c r="H37" s="325">
        <v>1431973.6880000008</v>
      </c>
      <c r="I37" s="326">
        <f t="shared" si="50"/>
        <v>1431973.6880000008</v>
      </c>
      <c r="J37" s="261">
        <f>VLOOKUP(A37,'Contri use this'!$A$4:$F$1048576,5,FALSE)</f>
        <v>0</v>
      </c>
      <c r="K37" s="173">
        <f>VLOOKUP(A37,'Contri use this'!$A$4:$F$1048576,6,FALSE)</f>
        <v>630.72075200248912</v>
      </c>
      <c r="L37" s="262">
        <f t="shared" si="58"/>
        <v>630.72075200248912</v>
      </c>
      <c r="M37" s="267">
        <f t="shared" si="59"/>
        <v>0</v>
      </c>
      <c r="N37" s="249">
        <f t="shared" si="60"/>
        <v>3.2070981572758059E-3</v>
      </c>
      <c r="O37" s="268">
        <f t="shared" si="61"/>
        <v>1.7299263070771574E-3</v>
      </c>
      <c r="P37" s="336">
        <f t="shared" si="62"/>
        <v>0</v>
      </c>
      <c r="Q37" s="250">
        <f t="shared" si="63"/>
        <v>1.8543572271081885</v>
      </c>
      <c r="R37" s="337">
        <f t="shared" si="64"/>
        <v>1.7032681786224655</v>
      </c>
      <c r="S37" s="273">
        <f t="shared" si="51"/>
        <v>0</v>
      </c>
      <c r="T37" s="251">
        <f t="shared" si="52"/>
        <v>440.45554557877375</v>
      </c>
      <c r="U37" s="274">
        <f t="shared" si="53"/>
        <v>440.45554557877375</v>
      </c>
      <c r="V37" s="278">
        <f t="shared" si="47"/>
        <v>0</v>
      </c>
      <c r="W37" s="252">
        <f t="shared" si="47"/>
        <v>0</v>
      </c>
      <c r="X37" s="279">
        <f t="shared" si="47"/>
        <v>0</v>
      </c>
      <c r="Y37" s="283">
        <f t="shared" si="65"/>
        <v>0</v>
      </c>
      <c r="Z37" s="253">
        <f t="shared" si="66"/>
        <v>0</v>
      </c>
      <c r="AA37" s="284">
        <f t="shared" si="67"/>
        <v>0</v>
      </c>
      <c r="AC37" s="125">
        <f t="shared" si="54"/>
        <v>0</v>
      </c>
      <c r="AD37" s="125">
        <f t="shared" si="55"/>
        <v>1.2616141302037134E-2</v>
      </c>
      <c r="AE37" s="125">
        <f t="shared" si="56"/>
        <v>7.1938853804007288E-3</v>
      </c>
    </row>
    <row r="38" spans="1:31" ht="13.5" customHeight="1" thickBot="1" x14ac:dyDescent="0.25">
      <c r="A38" s="128" t="str">
        <f t="shared" si="57"/>
        <v>PoloTotal Base</v>
      </c>
      <c r="B38" s="442"/>
      <c r="C38" s="259" t="s">
        <v>171</v>
      </c>
      <c r="D38" s="322"/>
      <c r="E38" s="264"/>
      <c r="F38" s="265"/>
      <c r="G38" s="327"/>
      <c r="H38" s="327"/>
      <c r="I38" s="328"/>
      <c r="J38" s="263">
        <f>M3-SUM(J31:J37)</f>
        <v>134547.53541901623</v>
      </c>
      <c r="K38" s="264">
        <f>N3-SUM(K31:K37)</f>
        <v>148346.59063597539</v>
      </c>
      <c r="L38" s="265">
        <f>O3-SUM(L31:L37)</f>
        <v>282894.12605499162</v>
      </c>
      <c r="M38" s="270">
        <f t="shared" ref="M38:O39" si="68">J38/M$3</f>
        <v>0.80121202536185454</v>
      </c>
      <c r="N38" s="271">
        <f t="shared" si="68"/>
        <v>0.75431492614802598</v>
      </c>
      <c r="O38" s="272">
        <f t="shared" si="68"/>
        <v>0.77591547325241672</v>
      </c>
      <c r="P38" s="275"/>
      <c r="Q38" s="276"/>
      <c r="R38" s="277"/>
      <c r="S38" s="312"/>
      <c r="T38" s="313"/>
      <c r="U38" s="314"/>
      <c r="V38" s="330"/>
      <c r="W38" s="331"/>
      <c r="X38" s="332"/>
      <c r="Y38" s="285"/>
      <c r="Z38" s="286"/>
      <c r="AA38" s="287"/>
      <c r="AC38" s="125"/>
      <c r="AD38" s="125"/>
      <c r="AE38" s="125"/>
    </row>
    <row r="39" spans="1:31" ht="13.5" customHeight="1" thickBot="1" x14ac:dyDescent="0.25">
      <c r="A39" s="122" t="str">
        <f t="shared" si="57"/>
        <v>PoloTotal Media</v>
      </c>
      <c r="B39" s="292" t="s">
        <v>81</v>
      </c>
      <c r="C39" s="293" t="s">
        <v>88</v>
      </c>
      <c r="D39" s="229">
        <f t="shared" ref="D39:L39" si="69">SUM(D31:D37)</f>
        <v>5670590252.9460611</v>
      </c>
      <c r="E39" s="230">
        <f t="shared" si="69"/>
        <v>7562540427.4276285</v>
      </c>
      <c r="F39" s="231">
        <f t="shared" si="69"/>
        <v>13233130680.37369</v>
      </c>
      <c r="G39" s="232">
        <f t="shared" si="69"/>
        <v>85550980.491428569</v>
      </c>
      <c r="H39" s="233">
        <f t="shared" si="69"/>
        <v>113503301.3437143</v>
      </c>
      <c r="I39" s="240">
        <f t="shared" si="69"/>
        <v>199054281.83514288</v>
      </c>
      <c r="J39" s="234">
        <f t="shared" si="69"/>
        <v>33382.464580983768</v>
      </c>
      <c r="K39" s="230">
        <f t="shared" si="69"/>
        <v>48317.409364024614</v>
      </c>
      <c r="L39" s="241">
        <f t="shared" si="69"/>
        <v>81699.873945008381</v>
      </c>
      <c r="M39" s="246">
        <f t="shared" si="68"/>
        <v>0.19878797463814546</v>
      </c>
      <c r="N39" s="235">
        <f t="shared" si="68"/>
        <v>0.245685073851974</v>
      </c>
      <c r="O39" s="247">
        <f t="shared" si="68"/>
        <v>0.22408452674758328</v>
      </c>
      <c r="P39" s="226">
        <f>IFERROR(J39/G39*$P$4,0)</f>
        <v>1.3750964568045194</v>
      </c>
      <c r="Q39" s="227">
        <f>IFERROR(K39/H39*$Q$4,0)</f>
        <v>1.7921999710512224</v>
      </c>
      <c r="R39" s="228">
        <f>IFERROR(L39/I39*$R$4,0)</f>
        <v>1.5871969226732892</v>
      </c>
      <c r="S39" s="226">
        <f>IFERROR(J39/G39*1000000,0)</f>
        <v>390.20551709899325</v>
      </c>
      <c r="T39" s="227">
        <f>IFERROR(K39/H39*1000000,0)</f>
        <v>425.69166528212514</v>
      </c>
      <c r="U39" s="237">
        <f>IFERROR(L39/I39*1000000,0)</f>
        <v>410.4401733627231</v>
      </c>
      <c r="V39" s="236">
        <f>IFERROR(J39*1000000/D39,0)</f>
        <v>5.8869470534642252</v>
      </c>
      <c r="W39" s="227">
        <f>IFERROR(K39*1000000/E39,0)</f>
        <v>6.3890447697691988</v>
      </c>
      <c r="X39" s="237">
        <f>IFERROR(L39*1000000/F39,0)</f>
        <v>6.1738885467351299</v>
      </c>
      <c r="Y39" s="226">
        <f t="shared" ref="Y39:AA40" si="70">IFERROR(G39*1000/D39,0)</f>
        <v>15.086785797471785</v>
      </c>
      <c r="Z39" s="227">
        <f t="shared" si="70"/>
        <v>15.008620771409488</v>
      </c>
      <c r="AA39" s="237">
        <f t="shared" si="70"/>
        <v>15.042115629551223</v>
      </c>
    </row>
    <row r="40" spans="1:31" ht="13.5" customHeight="1" x14ac:dyDescent="0.2">
      <c r="A40" s="122" t="str">
        <f t="shared" ref="A40:A50" si="71">_xlfn.CONCAT($B$40,C40)</f>
        <v>Renda_ExtraFB Stone Leads</v>
      </c>
      <c r="B40" s="440" t="s">
        <v>4</v>
      </c>
      <c r="C40" s="257" t="s">
        <v>70</v>
      </c>
      <c r="D40" s="294">
        <v>696344767.28571427</v>
      </c>
      <c r="E40" s="295">
        <v>736533176.57142878</v>
      </c>
      <c r="F40" s="296">
        <f t="shared" ref="F40:F48" si="72">SUM(D40:E40)</f>
        <v>1432877943.8571429</v>
      </c>
      <c r="G40" s="297">
        <v>9961554.4942857176</v>
      </c>
      <c r="H40" s="298">
        <v>8504700.4500000011</v>
      </c>
      <c r="I40" s="324">
        <f t="shared" ref="I40:I48" si="73">SUM(G40:H40)</f>
        <v>18466254.944285721</v>
      </c>
      <c r="J40" s="294">
        <f>VLOOKUP(A40,'Contri use this'!$A$4:$F$1048576,5,FALSE)</f>
        <v>3543.4159280702033</v>
      </c>
      <c r="K40" s="295">
        <f>VLOOKUP(A40,'Contri use this'!$A$4:$F$1048576,6,FALSE)</f>
        <v>3793.9005077084021</v>
      </c>
      <c r="L40" s="296">
        <f t="shared" ref="L40:L48" si="74">SUM(J40:K40)</f>
        <v>7337.3164357786054</v>
      </c>
      <c r="M40" s="304">
        <f>J40/M$4</f>
        <v>3.0923367642666299E-2</v>
      </c>
      <c r="N40" s="305">
        <f>K40/N$4</f>
        <v>2.7741708036885609E-2</v>
      </c>
      <c r="O40" s="305">
        <f>L40/O$4</f>
        <v>2.9192211644467187E-2</v>
      </c>
      <c r="P40" s="372">
        <f>IFERROR(J40/G40*$P$5,0)</f>
        <v>1.4848368976632338</v>
      </c>
      <c r="Q40" s="334">
        <f>IFERROR(K40/H40*$Q$5,0)</f>
        <v>1.894063070898776</v>
      </c>
      <c r="R40" s="373">
        <f>IFERROR(L40/I40*$R$5,0)</f>
        <v>1.6728220368532576</v>
      </c>
      <c r="S40" s="310">
        <f t="shared" ref="S40:U48" si="75">IFERROR(J40/G40*1000000,0)</f>
        <v>355.70913456356897</v>
      </c>
      <c r="T40" s="310">
        <f t="shared" si="75"/>
        <v>446.09454853973148</v>
      </c>
      <c r="U40" s="311">
        <f t="shared" si="75"/>
        <v>397.33646361516833</v>
      </c>
      <c r="V40" s="316">
        <f>IFERROR(J40*1000000/D40,0)</f>
        <v>5.0885941771087069</v>
      </c>
      <c r="W40" s="316">
        <f>IFERROR(K40*1000000/E40,0)</f>
        <v>5.1510245952111173</v>
      </c>
      <c r="X40" s="317">
        <f t="shared" ref="X40:X48" si="76">IFERROR(L40*1000000/F40,0)</f>
        <v>5.1206848896196924</v>
      </c>
      <c r="Y40" s="319">
        <f t="shared" si="70"/>
        <v>14.305491995172032</v>
      </c>
      <c r="Z40" s="319">
        <f t="shared" si="70"/>
        <v>11.546934639916003</v>
      </c>
      <c r="AA40" s="320">
        <f t="shared" si="70"/>
        <v>12.887528224893101</v>
      </c>
      <c r="AC40" s="125">
        <f t="shared" ref="AC40:AC48" si="77">G40/$G$50</f>
        <v>0.17220937578726916</v>
      </c>
      <c r="AD40" s="125">
        <f t="shared" ref="AD40:AD48" si="78">H40/$H$50</f>
        <v>0.17249218674150382</v>
      </c>
      <c r="AE40" s="125">
        <f t="shared" ref="AE40:AE48" si="79">I40/$I$50</f>
        <v>0.17233951010749948</v>
      </c>
    </row>
    <row r="41" spans="1:31" ht="13.5" customHeight="1" x14ac:dyDescent="0.2">
      <c r="A41" s="122" t="str">
        <f t="shared" si="71"/>
        <v>Renda_ExtraFB Stone SA</v>
      </c>
      <c r="B41" s="441"/>
      <c r="C41" s="258" t="s">
        <v>71</v>
      </c>
      <c r="D41" s="261">
        <v>106981687</v>
      </c>
      <c r="E41" s="173">
        <v>76689500</v>
      </c>
      <c r="F41" s="262">
        <f t="shared" si="72"/>
        <v>183671187</v>
      </c>
      <c r="G41" s="299">
        <v>601283.89000000013</v>
      </c>
      <c r="H41" s="238">
        <v>356319.07000000007</v>
      </c>
      <c r="I41" s="326">
        <f t="shared" si="73"/>
        <v>957602.9600000002</v>
      </c>
      <c r="J41" s="261">
        <f>VLOOKUP(A41,'Contri use this'!$A$4:$F$1048576,5,FALSE)</f>
        <v>201.75411265128039</v>
      </c>
      <c r="K41" s="173">
        <f>VLOOKUP(A41,'Contri use this'!$A$4:$F$1048576,6,FALSE)</f>
        <v>365.83370690918736</v>
      </c>
      <c r="L41" s="262">
        <f t="shared" si="74"/>
        <v>567.58781956046778</v>
      </c>
      <c r="M41" s="267">
        <f t="shared" ref="M41:M47" si="80">J41/M$4</f>
        <v>1.7607068223383141E-3</v>
      </c>
      <c r="N41" s="249">
        <f t="shared" ref="N41:N47" si="81">K41/N$4</f>
        <v>2.6750442892495311E-3</v>
      </c>
      <c r="O41" s="249">
        <f t="shared" ref="O41:O47" si="82">L41/O$4</f>
        <v>2.2582021506712597E-3</v>
      </c>
      <c r="P41" s="336">
        <f t="shared" ref="P41:P47" si="83">IFERROR(J41/G41*$P$5,0)</f>
        <v>1.4006401175192578</v>
      </c>
      <c r="Q41" s="250">
        <f t="shared" ref="Q41:Q47" si="84">IFERROR(K41/H41*$Q$5,0)</f>
        <v>4.3592539734721374</v>
      </c>
      <c r="R41" s="337">
        <f t="shared" ref="R41:R47" si="85">IFERROR(L41/I41*$R$5,0)</f>
        <v>2.4953927327098366</v>
      </c>
      <c r="S41" s="251">
        <f t="shared" si="75"/>
        <v>335.53886276793537</v>
      </c>
      <c r="T41" s="251">
        <f t="shared" si="75"/>
        <v>1026.7025756134447</v>
      </c>
      <c r="U41" s="274">
        <f t="shared" si="75"/>
        <v>592.71727769144286</v>
      </c>
      <c r="V41" s="252">
        <f t="shared" ref="V41:V48" si="86">IFERROR(J41*1000000/D41,0)</f>
        <v>1.8858752213477472</v>
      </c>
      <c r="W41" s="252">
        <f t="shared" ref="W41:W48" si="87">IFERROR(K41*1000000/E41,0)</f>
        <v>4.7703232764483712</v>
      </c>
      <c r="X41" s="279">
        <f t="shared" si="76"/>
        <v>3.090238751277127</v>
      </c>
      <c r="Y41" s="253">
        <f t="shared" ref="Y41:Y48" si="88">IFERROR(G41*1000/D41,0)</f>
        <v>5.6204375427357034</v>
      </c>
      <c r="Z41" s="253">
        <f t="shared" ref="Z41:Z48" si="89">IFERROR(H41*1000/E41,0)</f>
        <v>4.6462562671552172</v>
      </c>
      <c r="AA41" s="284">
        <f t="shared" ref="AA41:AA48" si="90">IFERROR(I41*1000/F41,0)</f>
        <v>5.2136809024923449</v>
      </c>
      <c r="AC41" s="125">
        <f t="shared" si="77"/>
        <v>1.0394635036854831E-2</v>
      </c>
      <c r="AD41" s="125">
        <f t="shared" si="78"/>
        <v>7.2268571860163496E-3</v>
      </c>
      <c r="AE41" s="125">
        <f t="shared" si="79"/>
        <v>8.9369948320225014E-3</v>
      </c>
    </row>
    <row r="42" spans="1:31" ht="13.5" customHeight="1" x14ac:dyDescent="0.2">
      <c r="A42" s="122" t="str">
        <f t="shared" si="71"/>
        <v>Renda_ExtraFB Ton</v>
      </c>
      <c r="B42" s="441"/>
      <c r="C42" s="258" t="s">
        <v>72</v>
      </c>
      <c r="D42" s="261">
        <v>2264643392.5714283</v>
      </c>
      <c r="E42" s="173">
        <v>1657858894.1428573</v>
      </c>
      <c r="F42" s="262">
        <f t="shared" si="72"/>
        <v>3922502286.7142859</v>
      </c>
      <c r="G42" s="299">
        <v>25895364.237142853</v>
      </c>
      <c r="H42" s="238">
        <v>15916288.01428571</v>
      </c>
      <c r="I42" s="326">
        <f t="shared" si="73"/>
        <v>41811652.251428559</v>
      </c>
      <c r="J42" s="261">
        <f>VLOOKUP(A42,'Contri use this'!$A$4:$F$1048576,5,FALSE)</f>
        <v>16589.49275149055</v>
      </c>
      <c r="K42" s="173">
        <f>VLOOKUP(A42,'Contri use this'!$A$4:$F$1048576,6,FALSE)</f>
        <v>12458.599076577191</v>
      </c>
      <c r="L42" s="262">
        <f t="shared" si="74"/>
        <v>29048.091828067743</v>
      </c>
      <c r="M42" s="267">
        <f t="shared" si="80"/>
        <v>0.14477639480473833</v>
      </c>
      <c r="N42" s="249">
        <f t="shared" si="81"/>
        <v>9.1099599852127053E-2</v>
      </c>
      <c r="O42" s="249">
        <f t="shared" si="82"/>
        <v>0.11557059749773317</v>
      </c>
      <c r="P42" s="336">
        <f t="shared" si="83"/>
        <v>2.6742057364462752</v>
      </c>
      <c r="Q42" s="250">
        <f t="shared" si="84"/>
        <v>3.3234943246166044</v>
      </c>
      <c r="R42" s="337">
        <f t="shared" si="85"/>
        <v>2.924903875855398</v>
      </c>
      <c r="S42" s="251">
        <f t="shared" si="75"/>
        <v>640.63562109296436</v>
      </c>
      <c r="T42" s="251">
        <f t="shared" si="75"/>
        <v>782.75783055665613</v>
      </c>
      <c r="U42" s="274">
        <f t="shared" si="75"/>
        <v>694.73676030287163</v>
      </c>
      <c r="V42" s="252">
        <f t="shared" si="86"/>
        <v>7.3254326954557403</v>
      </c>
      <c r="W42" s="252">
        <f t="shared" si="87"/>
        <v>7.5148730212160242</v>
      </c>
      <c r="X42" s="279">
        <f t="shared" si="76"/>
        <v>7.4055002916008759</v>
      </c>
      <c r="Y42" s="253">
        <f t="shared" si="88"/>
        <v>11.434632190695382</v>
      </c>
      <c r="Z42" s="253">
        <f t="shared" si="89"/>
        <v>9.6005082643144455</v>
      </c>
      <c r="AA42" s="284">
        <f t="shared" si="90"/>
        <v>10.659433493014586</v>
      </c>
      <c r="AC42" s="125">
        <f t="shared" si="77"/>
        <v>0.44766351613299105</v>
      </c>
      <c r="AD42" s="125">
        <f t="shared" si="78"/>
        <v>0.32281387692987229</v>
      </c>
      <c r="AE42" s="125">
        <f t="shared" si="79"/>
        <v>0.39021445807700816</v>
      </c>
    </row>
    <row r="43" spans="1:31" ht="13.5" customHeight="1" x14ac:dyDescent="0.2">
      <c r="A43" s="122" t="str">
        <f t="shared" si="71"/>
        <v>Renda_ExtraGoogle Stone</v>
      </c>
      <c r="B43" s="441"/>
      <c r="C43" s="258" t="s">
        <v>73</v>
      </c>
      <c r="D43" s="261">
        <v>107952163</v>
      </c>
      <c r="E43" s="173">
        <v>248282825</v>
      </c>
      <c r="F43" s="262">
        <f t="shared" si="72"/>
        <v>356234988</v>
      </c>
      <c r="G43" s="299">
        <v>3099620.83</v>
      </c>
      <c r="H43" s="238">
        <v>5297762.8899999997</v>
      </c>
      <c r="I43" s="326">
        <f t="shared" si="73"/>
        <v>8397383.7199999988</v>
      </c>
      <c r="J43" s="261">
        <f>VLOOKUP(A43,'Contri use this'!$A$4:$F$1048576,5,FALSE)</f>
        <v>640.61288529897365</v>
      </c>
      <c r="K43" s="173">
        <f>VLOOKUP(A43,'Contri use this'!$A$4:$F$1048576,6,FALSE)</f>
        <v>2432.1266170090694</v>
      </c>
      <c r="L43" s="262">
        <f t="shared" si="74"/>
        <v>3072.739502308043</v>
      </c>
      <c r="M43" s="267">
        <f t="shared" si="80"/>
        <v>5.5906244626264204E-3</v>
      </c>
      <c r="N43" s="249">
        <f t="shared" si="81"/>
        <v>1.7784163390873436E-2</v>
      </c>
      <c r="O43" s="249">
        <f t="shared" si="82"/>
        <v>1.2225186505830802E-2</v>
      </c>
      <c r="P43" s="336">
        <f t="shared" si="83"/>
        <v>0.8627219189274119</v>
      </c>
      <c r="Q43" s="250">
        <f t="shared" si="84"/>
        <v>1.9492214612360583</v>
      </c>
      <c r="R43" s="337">
        <f t="shared" si="85"/>
        <v>1.5405402996179709</v>
      </c>
      <c r="S43" s="251">
        <f t="shared" si="75"/>
        <v>206.67459680833724</v>
      </c>
      <c r="T43" s="251">
        <f t="shared" si="75"/>
        <v>459.08559282634661</v>
      </c>
      <c r="U43" s="274">
        <f t="shared" si="75"/>
        <v>365.9162906882197</v>
      </c>
      <c r="V43" s="252">
        <f t="shared" si="86"/>
        <v>5.934229268745395</v>
      </c>
      <c r="W43" s="252">
        <f t="shared" si="87"/>
        <v>9.7957908164170018</v>
      </c>
      <c r="X43" s="279">
        <f t="shared" si="76"/>
        <v>8.6255971642741702</v>
      </c>
      <c r="Y43" s="253">
        <f t="shared" si="88"/>
        <v>28.712910828845551</v>
      </c>
      <c r="Z43" s="253">
        <f t="shared" si="89"/>
        <v>21.337613223951355</v>
      </c>
      <c r="AA43" s="284">
        <f t="shared" si="90"/>
        <v>23.572596748975144</v>
      </c>
      <c r="AC43" s="125">
        <f t="shared" si="77"/>
        <v>5.3584384708000483E-2</v>
      </c>
      <c r="AD43" s="125">
        <f t="shared" si="78"/>
        <v>0.10744913487624233</v>
      </c>
      <c r="AE43" s="125">
        <f t="shared" si="79"/>
        <v>7.8370032302479367E-2</v>
      </c>
    </row>
    <row r="44" spans="1:31" ht="13.5" customHeight="1" x14ac:dyDescent="0.2">
      <c r="A44" s="122" t="str">
        <f t="shared" si="71"/>
        <v>Renda_ExtraGoogle Ton</v>
      </c>
      <c r="B44" s="441"/>
      <c r="C44" s="258" t="s">
        <v>74</v>
      </c>
      <c r="D44" s="261">
        <v>932425499</v>
      </c>
      <c r="E44" s="173">
        <v>734828069</v>
      </c>
      <c r="F44" s="262">
        <f t="shared" si="72"/>
        <v>1667253568</v>
      </c>
      <c r="G44" s="299">
        <v>17214698.750000004</v>
      </c>
      <c r="H44" s="238">
        <v>17007362.619999997</v>
      </c>
      <c r="I44" s="326">
        <f>SUM(G44:H44)</f>
        <v>34222061.370000005</v>
      </c>
      <c r="J44" s="261">
        <f>VLOOKUP(A44,'Contri use this'!$A$4:$F$1048576,5,FALSE)</f>
        <v>10355.137200002997</v>
      </c>
      <c r="K44" s="173">
        <f>VLOOKUP(A44,'Contri use this'!$A$4:$F$1048576,6,FALSE)</f>
        <v>8336.9657880868363</v>
      </c>
      <c r="L44" s="262">
        <f t="shared" si="74"/>
        <v>18692.102988089835</v>
      </c>
      <c r="M44" s="267">
        <f t="shared" si="80"/>
        <v>9.0369214657884375E-2</v>
      </c>
      <c r="N44" s="249">
        <f t="shared" si="81"/>
        <v>6.0961448603276125E-2</v>
      </c>
      <c r="O44" s="249">
        <f t="shared" si="82"/>
        <v>7.436831044218041E-2</v>
      </c>
      <c r="P44" s="336">
        <f t="shared" si="83"/>
        <v>2.5109621336227641</v>
      </c>
      <c r="Q44" s="250">
        <f t="shared" si="84"/>
        <v>2.0813186141657529</v>
      </c>
      <c r="R44" s="337">
        <f t="shared" si="85"/>
        <v>2.2995524422501932</v>
      </c>
      <c r="S44" s="251">
        <f t="shared" si="75"/>
        <v>601.52880688678874</v>
      </c>
      <c r="T44" s="251">
        <f t="shared" si="75"/>
        <v>490.197450031605</v>
      </c>
      <c r="U44" s="274">
        <f t="shared" si="75"/>
        <v>546.20038185297176</v>
      </c>
      <c r="V44" s="252">
        <f t="shared" si="86"/>
        <v>11.105592040445686</v>
      </c>
      <c r="W44" s="252">
        <f t="shared" si="87"/>
        <v>11.345464524010767</v>
      </c>
      <c r="X44" s="279">
        <f t="shared" si="76"/>
        <v>11.211313831832109</v>
      </c>
      <c r="Y44" s="253">
        <f t="shared" si="88"/>
        <v>18.462277971229103</v>
      </c>
      <c r="Z44" s="253">
        <f t="shared" si="89"/>
        <v>23.144682868667061</v>
      </c>
      <c r="AA44" s="284">
        <f t="shared" si="90"/>
        <v>20.526008776848517</v>
      </c>
      <c r="AC44" s="125">
        <f t="shared" si="77"/>
        <v>0.2975973807907128</v>
      </c>
      <c r="AD44" s="125">
        <f t="shared" si="78"/>
        <v>0.34494303312346658</v>
      </c>
      <c r="AE44" s="125">
        <f t="shared" si="79"/>
        <v>0.31938329180273928</v>
      </c>
    </row>
    <row r="45" spans="1:31" ht="13.5" customHeight="1" x14ac:dyDescent="0.2">
      <c r="A45" s="122" t="str">
        <f t="shared" si="71"/>
        <v>Renda_ExtraAffiliate</v>
      </c>
      <c r="B45" s="441"/>
      <c r="C45" s="258" t="s">
        <v>56</v>
      </c>
      <c r="D45" s="261">
        <v>912.63059999999984</v>
      </c>
      <c r="E45" s="173">
        <v>2501.8868193548383</v>
      </c>
      <c r="F45" s="262">
        <f t="shared" si="72"/>
        <v>3414.5174193548382</v>
      </c>
      <c r="G45" s="261">
        <v>109515.67199999999</v>
      </c>
      <c r="H45" s="173">
        <v>300226.41832258063</v>
      </c>
      <c r="I45" s="326">
        <f t="shared" si="73"/>
        <v>409742.09032258065</v>
      </c>
      <c r="J45" s="261">
        <f>VLOOKUP(A45,'Contri use this'!$A$4:$F$1048576,5,FALSE)</f>
        <v>32.144538082881837</v>
      </c>
      <c r="K45" s="173">
        <f>VLOOKUP(A45,'Contri use this'!$A$4:$F$1048576,6,FALSE)</f>
        <v>88.121082236762476</v>
      </c>
      <c r="L45" s="262">
        <f t="shared" si="74"/>
        <v>120.26562031964431</v>
      </c>
      <c r="M45" s="267">
        <f t="shared" si="80"/>
        <v>2.8052517373595466E-4</v>
      </c>
      <c r="N45" s="249">
        <f t="shared" si="81"/>
        <v>6.4435778701620733E-4</v>
      </c>
      <c r="O45" s="249">
        <f t="shared" si="82"/>
        <v>4.7848821468357962E-4</v>
      </c>
      <c r="P45" s="336">
        <f t="shared" si="83"/>
        <v>1.2252216154672098</v>
      </c>
      <c r="Q45" s="250">
        <f t="shared" si="84"/>
        <v>1.2462306770363172</v>
      </c>
      <c r="R45" s="337">
        <f t="shared" si="85"/>
        <v>1.2357261462888849</v>
      </c>
      <c r="S45" s="251">
        <f t="shared" si="75"/>
        <v>293.5154165230511</v>
      </c>
      <c r="T45" s="251">
        <f t="shared" si="75"/>
        <v>293.51541656164346</v>
      </c>
      <c r="U45" s="274">
        <f t="shared" si="75"/>
        <v>293.51541655132849</v>
      </c>
      <c r="V45" s="252">
        <f>IFERROR(J45/D45,0)</f>
        <v>3.5221849982766132E-2</v>
      </c>
      <c r="W45" s="252">
        <f>IFERROR(K45/E45,0)</f>
        <v>3.5221849987397219E-2</v>
      </c>
      <c r="X45" s="279">
        <f>IFERROR(L45/F45,0)</f>
        <v>3.5221849986159424E-2</v>
      </c>
      <c r="Y45" s="253">
        <f>IFERROR(G45/D45,0)</f>
        <v>120.00000000000001</v>
      </c>
      <c r="Z45" s="253">
        <f>IFERROR(H45/E45,0)</f>
        <v>120.00000000000001</v>
      </c>
      <c r="AA45" s="284">
        <f>IFERROR(I45/F45,0)</f>
        <v>120.00000000000001</v>
      </c>
      <c r="AC45" s="125">
        <f t="shared" si="77"/>
        <v>1.8932412129915891E-3</v>
      </c>
      <c r="AD45" s="125">
        <f t="shared" si="78"/>
        <v>6.0891869994117685E-3</v>
      </c>
      <c r="AE45" s="125">
        <f t="shared" si="79"/>
        <v>3.8239887475650654E-3</v>
      </c>
    </row>
    <row r="46" spans="1:31" ht="13.5" customHeight="1" x14ac:dyDescent="0.2">
      <c r="A46" s="122" t="str">
        <f t="shared" si="71"/>
        <v>Renda_ExtraTikTok</v>
      </c>
      <c r="B46" s="441"/>
      <c r="C46" s="258" t="s">
        <v>60</v>
      </c>
      <c r="D46" s="261">
        <v>133572035</v>
      </c>
      <c r="E46" s="173">
        <v>140311991</v>
      </c>
      <c r="F46" s="262">
        <f t="shared" si="72"/>
        <v>273884026</v>
      </c>
      <c r="G46" s="261">
        <v>323526.65000000002</v>
      </c>
      <c r="H46" s="173">
        <v>580556.35</v>
      </c>
      <c r="I46" s="326">
        <f t="shared" si="73"/>
        <v>904083</v>
      </c>
      <c r="J46" s="261">
        <f>VLOOKUP(A46,'Contri use this'!$A$4:$F$1048576,5,FALSE)</f>
        <v>151.53464178171799</v>
      </c>
      <c r="K46" s="173">
        <f>VLOOKUP(A46,'Contri use this'!$A$4:$F$1048576,6,FALSE)</f>
        <v>218.65252165479859</v>
      </c>
      <c r="L46" s="262">
        <f t="shared" si="74"/>
        <v>370.18716343651658</v>
      </c>
      <c r="M46" s="267">
        <f t="shared" si="80"/>
        <v>1.3224418283201236E-3</v>
      </c>
      <c r="N46" s="249">
        <f t="shared" si="81"/>
        <v>1.598828014849578E-3</v>
      </c>
      <c r="O46" s="249">
        <f t="shared" si="82"/>
        <v>1.4728248560206751E-3</v>
      </c>
      <c r="P46" s="336">
        <f t="shared" si="83"/>
        <v>1.9551748357722583</v>
      </c>
      <c r="Q46" s="250">
        <f t="shared" si="84"/>
        <v>1.5991073934484141</v>
      </c>
      <c r="R46" s="337">
        <f t="shared" si="85"/>
        <v>1.7238694409011355</v>
      </c>
      <c r="S46" s="251">
        <f t="shared" si="75"/>
        <v>468.38380016520426</v>
      </c>
      <c r="T46" s="251">
        <f t="shared" si="75"/>
        <v>376.62583770687996</v>
      </c>
      <c r="U46" s="274">
        <f t="shared" si="75"/>
        <v>409.46148023634618</v>
      </c>
      <c r="V46" s="252">
        <f t="shared" si="86"/>
        <v>1.1344787985128622</v>
      </c>
      <c r="W46" s="252">
        <f t="shared" si="87"/>
        <v>1.558330974398322</v>
      </c>
      <c r="X46" s="279">
        <f t="shared" si="76"/>
        <v>1.3516201322252965</v>
      </c>
      <c r="Y46" s="253">
        <f t="shared" si="88"/>
        <v>2.4221136557513705</v>
      </c>
      <c r="Z46" s="253">
        <f t="shared" si="89"/>
        <v>4.1376103771487358</v>
      </c>
      <c r="AA46" s="284">
        <f t="shared" si="90"/>
        <v>3.3009701704910674</v>
      </c>
      <c r="AC46" s="125">
        <f t="shared" si="77"/>
        <v>5.5929345644804649E-3</v>
      </c>
      <c r="AD46" s="125">
        <f t="shared" si="78"/>
        <v>1.1774833802425791E-2</v>
      </c>
      <c r="AE46" s="125">
        <f t="shared" si="79"/>
        <v>8.4375105719382872E-3</v>
      </c>
    </row>
    <row r="47" spans="1:31" ht="13.5" customHeight="1" x14ac:dyDescent="0.2">
      <c r="A47" s="122" t="str">
        <f t="shared" si="71"/>
        <v>Renda_ExtraBing</v>
      </c>
      <c r="B47" s="441"/>
      <c r="C47" s="258" t="s">
        <v>58</v>
      </c>
      <c r="D47" s="261">
        <v>114922</v>
      </c>
      <c r="E47" s="173">
        <v>122824</v>
      </c>
      <c r="F47" s="262">
        <f t="shared" si="72"/>
        <v>237746</v>
      </c>
      <c r="G47" s="261">
        <v>70629.209999999977</v>
      </c>
      <c r="H47" s="173">
        <v>128628.87999999998</v>
      </c>
      <c r="I47" s="326">
        <f t="shared" si="73"/>
        <v>199258.08999999997</v>
      </c>
      <c r="J47" s="261">
        <f>VLOOKUP(A47,'Contri use this'!$A$4:$F$1048576,5,FALSE)</f>
        <v>8.106700683344144</v>
      </c>
      <c r="K47" s="173">
        <f>VLOOKUP(A47,'Contri use this'!$A$4:$F$1048576,6,FALSE)</f>
        <v>4.5254385649524824</v>
      </c>
      <c r="L47" s="262">
        <f t="shared" si="74"/>
        <v>12.632139248296626</v>
      </c>
      <c r="M47" s="267">
        <f t="shared" si="80"/>
        <v>7.0747123873948566E-5</v>
      </c>
      <c r="N47" s="249">
        <f t="shared" si="81"/>
        <v>3.3090850735989722E-5</v>
      </c>
      <c r="O47" s="249">
        <f t="shared" si="82"/>
        <v>5.0258168049082441E-5</v>
      </c>
      <c r="P47" s="336">
        <f t="shared" si="83"/>
        <v>0.47911914242533504</v>
      </c>
      <c r="Q47" s="250">
        <f t="shared" si="84"/>
        <v>0.14937905439741889</v>
      </c>
      <c r="R47" s="337">
        <f t="shared" si="85"/>
        <v>0.26690226554332358</v>
      </c>
      <c r="S47" s="251">
        <f t="shared" si="75"/>
        <v>114.77830041344292</v>
      </c>
      <c r="T47" s="251">
        <f t="shared" si="75"/>
        <v>35.182134563812447</v>
      </c>
      <c r="U47" s="274">
        <f t="shared" si="75"/>
        <v>63.395866377604179</v>
      </c>
      <c r="V47" s="252">
        <f t="shared" si="86"/>
        <v>70.540894548860479</v>
      </c>
      <c r="W47" s="252">
        <f t="shared" si="87"/>
        <v>36.844904619231443</v>
      </c>
      <c r="X47" s="279">
        <f t="shared" si="76"/>
        <v>53.132920210210166</v>
      </c>
      <c r="Y47" s="253">
        <f t="shared" si="88"/>
        <v>614.58389168305439</v>
      </c>
      <c r="Z47" s="253">
        <f t="shared" si="89"/>
        <v>1047.2617729433985</v>
      </c>
      <c r="AA47" s="284">
        <f t="shared" si="90"/>
        <v>838.11332262162125</v>
      </c>
      <c r="AC47" s="125">
        <f t="shared" si="77"/>
        <v>1.2209953951890799E-3</v>
      </c>
      <c r="AD47" s="125">
        <f t="shared" si="78"/>
        <v>2.608848708987802E-3</v>
      </c>
      <c r="AE47" s="125">
        <f t="shared" si="79"/>
        <v>1.8596105013801061E-3</v>
      </c>
    </row>
    <row r="48" spans="1:31" ht="13.5" customHeight="1" x14ac:dyDescent="0.2">
      <c r="A48" s="122" t="str">
        <f t="shared" si="71"/>
        <v>Renda_ExtraCriteo</v>
      </c>
      <c r="B48" s="441"/>
      <c r="C48" s="258" t="s">
        <v>59</v>
      </c>
      <c r="D48" s="261">
        <v>126906693</v>
      </c>
      <c r="E48" s="173">
        <v>256199601</v>
      </c>
      <c r="F48" s="262">
        <f t="shared" si="72"/>
        <v>383106294</v>
      </c>
      <c r="G48" s="261">
        <v>569405.2575999999</v>
      </c>
      <c r="H48" s="173">
        <v>1212999.8377999999</v>
      </c>
      <c r="I48" s="326">
        <f t="shared" si="73"/>
        <v>1782405.0953999998</v>
      </c>
      <c r="J48" s="261">
        <f>VLOOKUP(A48,'Contri use this'!$A$4:$F$1048576,5,FALSE)</f>
        <v>202.38862102108121</v>
      </c>
      <c r="K48" s="173">
        <f>VLOOKUP(A48,'Contri use this'!$A$4:$F$1048576,6,FALSE)</f>
        <v>405.06756847407792</v>
      </c>
      <c r="L48" s="262">
        <f t="shared" si="74"/>
        <v>607.45618949515915</v>
      </c>
      <c r="M48" s="267">
        <f t="shared" ref="M48:O50" si="91">J48/M$4</f>
        <v>1.7662441727340904E-3</v>
      </c>
      <c r="N48" s="249">
        <f t="shared" si="91"/>
        <v>2.9619296017350202E-3</v>
      </c>
      <c r="O48" s="249">
        <f t="shared" si="91"/>
        <v>2.4168222542527568E-3</v>
      </c>
      <c r="P48" s="336">
        <f>IFERROR(J48/G48*$P$5,0)</f>
        <v>1.4837077034727102</v>
      </c>
      <c r="Q48" s="250">
        <f>IFERROR(K48/H48*$Q$5,0)</f>
        <v>1.4178629390004049</v>
      </c>
      <c r="R48" s="337">
        <f>IFERROR(L48/I48*$R$5,0)</f>
        <v>1.4348280734718419</v>
      </c>
      <c r="S48" s="251">
        <f t="shared" si="75"/>
        <v>355.43862358091656</v>
      </c>
      <c r="T48" s="251">
        <f t="shared" si="75"/>
        <v>333.93868313184862</v>
      </c>
      <c r="U48" s="274">
        <f t="shared" si="75"/>
        <v>340.8070315007916</v>
      </c>
      <c r="V48" s="252">
        <f t="shared" si="86"/>
        <v>1.5947828773781161</v>
      </c>
      <c r="W48" s="252">
        <f t="shared" si="87"/>
        <v>1.5810624485479896</v>
      </c>
      <c r="X48" s="279">
        <f t="shared" si="76"/>
        <v>1.5856074384806613</v>
      </c>
      <c r="Y48" s="253">
        <f t="shared" si="88"/>
        <v>4.4868024226271492</v>
      </c>
      <c r="Z48" s="253">
        <f t="shared" si="89"/>
        <v>4.7345890979744345</v>
      </c>
      <c r="AA48" s="284">
        <f t="shared" si="90"/>
        <v>4.6525079940346785</v>
      </c>
      <c r="AC48" s="125">
        <f t="shared" si="77"/>
        <v>9.8435363715104838E-3</v>
      </c>
      <c r="AD48" s="125">
        <f t="shared" si="78"/>
        <v>2.460204163207317E-2</v>
      </c>
      <c r="AE48" s="125">
        <f t="shared" si="79"/>
        <v>1.6634603057367709E-2</v>
      </c>
    </row>
    <row r="49" spans="1:35" ht="13.5" customHeight="1" thickBot="1" x14ac:dyDescent="0.25">
      <c r="A49" s="122" t="str">
        <f t="shared" si="71"/>
        <v>Renda_ExtraTotal Base</v>
      </c>
      <c r="B49" s="442"/>
      <c r="C49" s="259" t="s">
        <v>171</v>
      </c>
      <c r="D49" s="322"/>
      <c r="E49" s="264"/>
      <c r="F49" s="265"/>
      <c r="G49" s="301"/>
      <c r="H49" s="302"/>
      <c r="I49" s="303"/>
      <c r="J49" s="263">
        <f>M4-SUM(J40:J48)</f>
        <v>82862.412620916977</v>
      </c>
      <c r="K49" s="264">
        <f>N4-SUM(K40:K48)</f>
        <v>108654.20769277873</v>
      </c>
      <c r="L49" s="265">
        <f>O4-SUM(L40:L48)</f>
        <v>191516.62031369569</v>
      </c>
      <c r="M49" s="270">
        <f t="shared" si="91"/>
        <v>0.72313973331108217</v>
      </c>
      <c r="N49" s="271">
        <f t="shared" si="91"/>
        <v>0.79449982957325149</v>
      </c>
      <c r="O49" s="271">
        <f t="shared" si="91"/>
        <v>0.76196709826611109</v>
      </c>
      <c r="P49" s="275"/>
      <c r="Q49" s="276"/>
      <c r="R49" s="277"/>
      <c r="S49" s="276"/>
      <c r="T49" s="276"/>
      <c r="U49" s="277"/>
      <c r="V49" s="281"/>
      <c r="W49" s="281"/>
      <c r="X49" s="282"/>
      <c r="Y49" s="286"/>
      <c r="Z49" s="286"/>
      <c r="AA49" s="287"/>
      <c r="AC49" s="125"/>
      <c r="AD49" s="125"/>
      <c r="AE49" s="125"/>
    </row>
    <row r="50" spans="1:35" ht="13.5" customHeight="1" thickBot="1" x14ac:dyDescent="0.25">
      <c r="A50" s="122" t="str">
        <f t="shared" si="71"/>
        <v>Renda_ExtraTotal Media</v>
      </c>
      <c r="B50" s="333" t="s">
        <v>81</v>
      </c>
      <c r="C50" s="293" t="s">
        <v>88</v>
      </c>
      <c r="D50" s="229">
        <f t="shared" ref="D50:L50" si="92">SUM(D40:D48)</f>
        <v>4368942071.4877424</v>
      </c>
      <c r="E50" s="230">
        <f t="shared" si="92"/>
        <v>3850829382.6011052</v>
      </c>
      <c r="F50" s="241">
        <f t="shared" si="92"/>
        <v>8219771454.0888481</v>
      </c>
      <c r="G50" s="232">
        <f t="shared" si="92"/>
        <v>57845598.991028577</v>
      </c>
      <c r="H50" s="233">
        <f t="shared" si="92"/>
        <v>49304844.530408293</v>
      </c>
      <c r="I50" s="240">
        <f t="shared" si="92"/>
        <v>107150443.52143687</v>
      </c>
      <c r="J50" s="229">
        <f t="shared" si="92"/>
        <v>31724.587379083026</v>
      </c>
      <c r="K50" s="230">
        <f t="shared" si="92"/>
        <v>28103.792307221276</v>
      </c>
      <c r="L50" s="241">
        <f t="shared" si="92"/>
        <v>59828.379686304317</v>
      </c>
      <c r="M50" s="246">
        <f t="shared" si="91"/>
        <v>0.27686026668891783</v>
      </c>
      <c r="N50" s="235">
        <f t="shared" si="91"/>
        <v>0.20550017042674854</v>
      </c>
      <c r="O50" s="247">
        <f t="shared" si="91"/>
        <v>0.23803290173388894</v>
      </c>
      <c r="P50" s="226">
        <f t="shared" ref="P50:P61" si="93">IFERROR(J50/G50*$P$4,0)</f>
        <v>1.9327043188102038</v>
      </c>
      <c r="Q50" s="227">
        <f>IFERROR(K50/H50*$Q$4,0)</f>
        <v>2.3997536031680138</v>
      </c>
      <c r="R50" s="228">
        <v>0</v>
      </c>
      <c r="S50" s="226">
        <f>IFERROR(J50/G50*1000000,0)</f>
        <v>548.43562747104193</v>
      </c>
      <c r="T50" s="227">
        <f>IFERROR(K50/H50*1000000,0)</f>
        <v>570.00062721805216</v>
      </c>
      <c r="U50" s="237">
        <v>0</v>
      </c>
      <c r="V50" s="236">
        <f t="shared" ref="V50:V61" si="94">IFERROR(J50*1000000/D50,0)</f>
        <v>7.2613888808738425</v>
      </c>
      <c r="W50" s="227">
        <f t="shared" ref="W50:W61" si="95">IFERROR(K50*1000000/E50,0)</f>
        <v>7.2981141242456484</v>
      </c>
      <c r="X50" s="237">
        <f t="shared" ref="X50:X61" si="96">IFERROR(L50*1000000/F50,0)</f>
        <v>7.2785940607318524</v>
      </c>
      <c r="Y50" s="226">
        <f>IFERROR(G50*1000/D50,0)</f>
        <v>13.240184475902332</v>
      </c>
      <c r="Z50" s="227">
        <f>IFERROR(H50*1000/E50,0)</f>
        <v>12.803694900942233</v>
      </c>
      <c r="AA50" s="237">
        <f>IFERROR(I50*1000/F50,0)</f>
        <v>13.035696201521016</v>
      </c>
    </row>
    <row r="51" spans="1:35" ht="13.5" customHeight="1" x14ac:dyDescent="0.2">
      <c r="B51" s="440" t="s">
        <v>81</v>
      </c>
      <c r="C51" s="370" t="s">
        <v>70</v>
      </c>
      <c r="D51" s="353">
        <f t="shared" ref="D51:E55" si="97">SUM(D8,D19,D31)</f>
        <v>4068417095.1428604</v>
      </c>
      <c r="E51" s="354">
        <f t="shared" si="97"/>
        <v>4298633831.5714283</v>
      </c>
      <c r="F51" s="354">
        <f>SUM(D51:E51)</f>
        <v>8367050926.7142887</v>
      </c>
      <c r="G51" s="353">
        <f t="shared" ref="G51:H55" si="98">SUM(G8,G19,G31)</f>
        <v>56834158.144285709</v>
      </c>
      <c r="H51" s="354">
        <f t="shared" si="98"/>
        <v>55398764.832857162</v>
      </c>
      <c r="I51" s="354">
        <f>SUM(G51:H51)</f>
        <v>112232922.97714287</v>
      </c>
      <c r="J51" s="353">
        <f t="shared" ref="J51:K55" si="99">SUM(J8,J19,J31)</f>
        <v>31418.620697459985</v>
      </c>
      <c r="K51" s="354">
        <f t="shared" si="99"/>
        <v>34313.336198125478</v>
      </c>
      <c r="L51" s="355">
        <f>SUM(J51:K51)</f>
        <v>65731.956895585463</v>
      </c>
      <c r="M51" s="305">
        <f>J51/M$5</f>
        <v>7.5629157011915332E-2</v>
      </c>
      <c r="N51" s="305">
        <f>K51/N$5</f>
        <v>6.3271265907323293E-2</v>
      </c>
      <c r="O51" s="306">
        <f>L51/O$5</f>
        <v>6.8631572188998458E-2</v>
      </c>
      <c r="P51" s="372">
        <f t="shared" si="93"/>
        <v>1.9481277887387034</v>
      </c>
      <c r="Q51" s="334">
        <f t="shared" ref="Q51:Q61" si="100">IFERROR(K51/H51*$Q$4,0)</f>
        <v>2.6076793176626762</v>
      </c>
      <c r="R51" s="373">
        <f>IFERROR(L51/I51*$R$4,0)</f>
        <v>2.2648384970366999</v>
      </c>
      <c r="S51" s="309">
        <f>IFERROR(J51/G51*1000000,0)</f>
        <v>552.81228267157712</v>
      </c>
      <c r="T51" s="310">
        <f>IFERROR(K51/H51*1000000,0)</f>
        <v>619.38810913297016</v>
      </c>
      <c r="U51" s="311">
        <f>IFERROR(L51/I51*1000000,0)</f>
        <v>585.67446300024017</v>
      </c>
      <c r="V51" s="315">
        <f t="shared" si="94"/>
        <v>7.7225662862761952</v>
      </c>
      <c r="W51" s="316">
        <f t="shared" si="95"/>
        <v>7.982381738614321</v>
      </c>
      <c r="X51" s="317">
        <f t="shared" si="96"/>
        <v>7.8560483820788898</v>
      </c>
      <c r="Y51" s="318">
        <f t="shared" ref="Y51:AA61" si="101">IFERROR(G51*1000/D51,0)</f>
        <v>13.969599678493633</v>
      </c>
      <c r="Z51" s="319">
        <f t="shared" si="101"/>
        <v>12.887528224893101</v>
      </c>
      <c r="AA51" s="320">
        <f t="shared" si="101"/>
        <v>13.413677526308106</v>
      </c>
      <c r="AG51" s="125">
        <f>G51/SUM($G$51:$G$61)</f>
        <v>0.22419950193476085</v>
      </c>
      <c r="AH51" s="125">
        <f>H51/SUM($H$51:$H$61)</f>
        <v>0.1652978605834563</v>
      </c>
      <c r="AI51" s="125">
        <f t="shared" ref="AI51:AI61" si="102">I51/SUM($I$51:$I$61)</f>
        <v>0.19066374642199097</v>
      </c>
    </row>
    <row r="52" spans="1:35" ht="13.5" customHeight="1" x14ac:dyDescent="0.2">
      <c r="B52" s="441"/>
      <c r="C52" s="371" t="s">
        <v>71</v>
      </c>
      <c r="D52" s="356">
        <f t="shared" si="97"/>
        <v>604385634</v>
      </c>
      <c r="E52" s="385">
        <f t="shared" si="97"/>
        <v>551013561</v>
      </c>
      <c r="F52" s="385">
        <f>SUM(D52:E52)</f>
        <v>1155399195</v>
      </c>
      <c r="G52" s="356">
        <f t="shared" si="98"/>
        <v>1365339.8400000003</v>
      </c>
      <c r="H52" s="385">
        <f t="shared" si="98"/>
        <v>2872808.8800000008</v>
      </c>
      <c r="I52" s="385">
        <f t="shared" ref="I52:I60" si="103">SUM(G52:H52)</f>
        <v>4238148.7200000007</v>
      </c>
      <c r="J52" s="356">
        <f t="shared" si="99"/>
        <v>2258.8121333260829</v>
      </c>
      <c r="K52" s="385">
        <f t="shared" si="99"/>
        <v>2099.664316385145</v>
      </c>
      <c r="L52" s="357">
        <f t="shared" ref="L52:L61" si="104">SUM(J52:K52)</f>
        <v>4358.4764497112283</v>
      </c>
      <c r="M52" s="249">
        <f t="shared" ref="M52:O61" si="105">J52/M$5</f>
        <v>5.4372869877622777E-3</v>
      </c>
      <c r="N52" s="249">
        <f t="shared" si="105"/>
        <v>3.8716264286006719E-3</v>
      </c>
      <c r="O52" s="268">
        <f t="shared" si="105"/>
        <v>4.550740693260804E-3</v>
      </c>
      <c r="P52" s="336">
        <f t="shared" si="93"/>
        <v>5.8301416481886799</v>
      </c>
      <c r="Q52" s="250">
        <f t="shared" si="100"/>
        <v>3.0770492809935233</v>
      </c>
      <c r="R52" s="337">
        <f>IFERROR(L52/I52*$R$4,0)</f>
        <v>3.9768523008815237</v>
      </c>
      <c r="S52" s="273">
        <f t="shared" ref="S52:S61" si="106">IFERROR(J52/G52*1000000,0)</f>
        <v>1654.3955337347238</v>
      </c>
      <c r="T52" s="251">
        <f t="shared" ref="T52:T61" si="107">IFERROR(K52/H52*1000000,0)</f>
        <v>730.87504393440338</v>
      </c>
      <c r="U52" s="274">
        <f t="shared" ref="U52:U61" si="108">IFERROR(L52/I52*1000000,0)</f>
        <v>1028.3915779414244</v>
      </c>
      <c r="V52" s="278">
        <f t="shared" si="94"/>
        <v>3.7373690012725924</v>
      </c>
      <c r="W52" s="252">
        <f t="shared" si="95"/>
        <v>3.8105492586690528</v>
      </c>
      <c r="X52" s="279">
        <f t="shared" si="96"/>
        <v>3.7722688994181168</v>
      </c>
      <c r="Y52" s="283">
        <f t="shared" si="101"/>
        <v>2.2590540926060467</v>
      </c>
      <c r="Z52" s="253">
        <f t="shared" si="101"/>
        <v>5.2136809024923449</v>
      </c>
      <c r="AA52" s="284">
        <f t="shared" si="101"/>
        <v>3.6681250414061441</v>
      </c>
      <c r="AG52" s="125">
        <f t="shared" ref="AG52:AG61" si="109">G52/SUM($G$51:$G$61)</f>
        <v>5.3859953607927821E-3</v>
      </c>
      <c r="AH52" s="125">
        <f t="shared" ref="AH52:AH61" si="110">H52/SUM($H$51:$H$61)</f>
        <v>8.5718366314100417E-3</v>
      </c>
      <c r="AI52" s="125">
        <f t="shared" si="102"/>
        <v>7.1998598220001262E-3</v>
      </c>
    </row>
    <row r="53" spans="1:35" ht="13.5" customHeight="1" x14ac:dyDescent="0.2">
      <c r="B53" s="441"/>
      <c r="C53" s="371" t="s">
        <v>72</v>
      </c>
      <c r="D53" s="356">
        <f t="shared" si="97"/>
        <v>9972467974.2857132</v>
      </c>
      <c r="E53" s="385">
        <f t="shared" si="97"/>
        <v>11767506860.142857</v>
      </c>
      <c r="F53" s="385">
        <f t="shared" ref="F53:F60" si="111">SUM(D53:E53)</f>
        <v>21739974834.42857</v>
      </c>
      <c r="G53" s="356">
        <f t="shared" si="98"/>
        <v>132183581.94000001</v>
      </c>
      <c r="H53" s="385">
        <f t="shared" si="98"/>
        <v>125434956.75428568</v>
      </c>
      <c r="I53" s="385">
        <f t="shared" si="103"/>
        <v>257618538.69428569</v>
      </c>
      <c r="J53" s="356">
        <f t="shared" si="99"/>
        <v>76486.346526963665</v>
      </c>
      <c r="K53" s="385">
        <f t="shared" si="99"/>
        <v>97466.101532688874</v>
      </c>
      <c r="L53" s="357">
        <f t="shared" si="104"/>
        <v>173952.44805965252</v>
      </c>
      <c r="M53" s="249">
        <f t="shared" si="105"/>
        <v>0.18411368107012893</v>
      </c>
      <c r="N53" s="249">
        <f t="shared" si="105"/>
        <v>0.1797203160723794</v>
      </c>
      <c r="O53" s="268">
        <f t="shared" si="105"/>
        <v>0.18162596338678061</v>
      </c>
      <c r="P53" s="336">
        <f t="shared" si="93"/>
        <v>2.0391358400664932</v>
      </c>
      <c r="Q53" s="250">
        <f t="shared" si="100"/>
        <v>3.2713448652075154</v>
      </c>
      <c r="R53" s="337">
        <f>IFERROR(L53/I53*$R$4,0)</f>
        <v>2.6111654037989163</v>
      </c>
      <c r="S53" s="273">
        <f t="shared" si="106"/>
        <v>578.63726647748047</v>
      </c>
      <c r="T53" s="251">
        <f t="shared" si="107"/>
        <v>777.02503396732584</v>
      </c>
      <c r="U53" s="274">
        <f t="shared" si="108"/>
        <v>675.23264801249729</v>
      </c>
      <c r="V53" s="278">
        <f t="shared" si="94"/>
        <v>7.6697510309570154</v>
      </c>
      <c r="W53" s="252">
        <f t="shared" si="95"/>
        <v>8.2826466719821088</v>
      </c>
      <c r="X53" s="279">
        <f t="shared" si="96"/>
        <v>8.0015018133402922</v>
      </c>
      <c r="Y53" s="283">
        <f t="shared" si="101"/>
        <v>13.25485148519294</v>
      </c>
      <c r="Z53" s="253">
        <f t="shared" si="101"/>
        <v>10.659433493014586</v>
      </c>
      <c r="AA53" s="284">
        <f t="shared" si="101"/>
        <v>11.849992497981525</v>
      </c>
      <c r="AG53" s="125">
        <f t="shared" si="109"/>
        <v>0.52143806123888725</v>
      </c>
      <c r="AH53" s="125">
        <f t="shared" si="110"/>
        <v>0.3742706187839826</v>
      </c>
      <c r="AI53" s="125">
        <f t="shared" si="102"/>
        <v>0.4376480130096454</v>
      </c>
    </row>
    <row r="54" spans="1:35" ht="13.5" customHeight="1" x14ac:dyDescent="0.2">
      <c r="B54" s="441"/>
      <c r="C54" s="371" t="s">
        <v>73</v>
      </c>
      <c r="D54" s="356">
        <f t="shared" si="97"/>
        <v>116153775</v>
      </c>
      <c r="E54" s="385">
        <f t="shared" si="97"/>
        <v>1068704964</v>
      </c>
      <c r="F54" s="385">
        <f t="shared" si="111"/>
        <v>1184858739</v>
      </c>
      <c r="G54" s="356">
        <f t="shared" si="98"/>
        <v>7361199.7799999993</v>
      </c>
      <c r="H54" s="385">
        <f t="shared" si="98"/>
        <v>25192151.160000004</v>
      </c>
      <c r="I54" s="385">
        <f t="shared" si="103"/>
        <v>32553350.940000005</v>
      </c>
      <c r="J54" s="356">
        <f t="shared" si="99"/>
        <v>1146.0122943913516</v>
      </c>
      <c r="K54" s="385">
        <f t="shared" si="99"/>
        <v>10228.925632542458</v>
      </c>
      <c r="L54" s="357">
        <f t="shared" si="104"/>
        <v>11374.93792693381</v>
      </c>
      <c r="M54" s="249">
        <f t="shared" si="105"/>
        <v>2.7586170820387348E-3</v>
      </c>
      <c r="N54" s="249">
        <f t="shared" si="105"/>
        <v>1.8861385844439839E-2</v>
      </c>
      <c r="O54" s="268">
        <f t="shared" si="105"/>
        <v>1.1876717358618064E-2</v>
      </c>
      <c r="P54" s="336">
        <f t="shared" si="93"/>
        <v>0.54863110900307333</v>
      </c>
      <c r="Q54" s="250">
        <f t="shared" si="100"/>
        <v>1.7094487559489342</v>
      </c>
      <c r="R54" s="337">
        <f>IFERROR(L54/I54*$R$4,0)</f>
        <v>1.3512455778645664</v>
      </c>
      <c r="S54" s="273">
        <f t="shared" si="106"/>
        <v>155.6828137588397</v>
      </c>
      <c r="T54" s="251">
        <f t="shared" si="107"/>
        <v>406.03621213514725</v>
      </c>
      <c r="U54" s="274">
        <f t="shared" si="108"/>
        <v>349.42448621953781</v>
      </c>
      <c r="V54" s="278">
        <f t="shared" si="94"/>
        <v>9.8663370552644682</v>
      </c>
      <c r="W54" s="252">
        <f t="shared" si="95"/>
        <v>9.5713278941431561</v>
      </c>
      <c r="X54" s="279">
        <f t="shared" si="96"/>
        <v>9.6002481583028683</v>
      </c>
      <c r="Y54" s="283">
        <f t="shared" si="101"/>
        <v>63.3746064645768</v>
      </c>
      <c r="Z54" s="253">
        <f t="shared" si="101"/>
        <v>23.572596748975148</v>
      </c>
      <c r="AA54" s="284">
        <f t="shared" si="101"/>
        <v>27.474457391835976</v>
      </c>
      <c r="AG54" s="125">
        <f t="shared" si="109"/>
        <v>2.9038475772411972E-2</v>
      </c>
      <c r="AH54" s="125">
        <f t="shared" si="110"/>
        <v>7.5167897746579976E-2</v>
      </c>
      <c r="AI54" s="125">
        <f t="shared" si="102"/>
        <v>5.5302345195752368E-2</v>
      </c>
    </row>
    <row r="55" spans="1:35" ht="13.5" customHeight="1" x14ac:dyDescent="0.2">
      <c r="B55" s="441"/>
      <c r="C55" s="371" t="s">
        <v>74</v>
      </c>
      <c r="D55" s="356">
        <f t="shared" si="97"/>
        <v>2250344895</v>
      </c>
      <c r="E55" s="385">
        <f t="shared" si="97"/>
        <v>5001760704</v>
      </c>
      <c r="F55" s="385">
        <f t="shared" si="111"/>
        <v>7252105599</v>
      </c>
      <c r="G55" s="356">
        <f t="shared" si="98"/>
        <v>48126770.759999998</v>
      </c>
      <c r="H55" s="385">
        <f t="shared" si="98"/>
        <v>102666184.11000004</v>
      </c>
      <c r="I55" s="385">
        <f t="shared" si="103"/>
        <v>150792954.87000003</v>
      </c>
      <c r="J55" s="356">
        <f t="shared" si="99"/>
        <v>26703.44360996941</v>
      </c>
      <c r="K55" s="385">
        <f t="shared" si="99"/>
        <v>59978.126801274295</v>
      </c>
      <c r="L55" s="357">
        <f t="shared" si="104"/>
        <v>86681.570411243709</v>
      </c>
      <c r="M55" s="249">
        <f t="shared" si="105"/>
        <v>6.4279044869098065E-2</v>
      </c>
      <c r="N55" s="249">
        <f t="shared" si="105"/>
        <v>0.11059525041677216</v>
      </c>
      <c r="O55" s="268">
        <f>L55/O$5</f>
        <v>9.0505330102755008E-2</v>
      </c>
      <c r="P55" s="336">
        <f t="shared" si="93"/>
        <v>1.9553310909825985</v>
      </c>
      <c r="Q55" s="250">
        <f t="shared" si="100"/>
        <v>2.4595564600256266</v>
      </c>
      <c r="R55" s="337">
        <f>IFERROR(L55/I55*$R$4,0)</f>
        <v>2.2229345181932545</v>
      </c>
      <c r="S55" s="273">
        <f t="shared" si="106"/>
        <v>554.85633439099695</v>
      </c>
      <c r="T55" s="251">
        <f t="shared" si="107"/>
        <v>584.20527967623389</v>
      </c>
      <c r="U55" s="274">
        <f t="shared" si="108"/>
        <v>574.83833038468322</v>
      </c>
      <c r="V55" s="278">
        <f t="shared" si="94"/>
        <v>11.866378202426349</v>
      </c>
      <c r="W55" s="252">
        <f t="shared" si="95"/>
        <v>11.991402698115621</v>
      </c>
      <c r="X55" s="279">
        <f t="shared" si="96"/>
        <v>11.952607312171009</v>
      </c>
      <c r="Y55" s="283">
        <f t="shared" si="101"/>
        <v>21.386397643726518</v>
      </c>
      <c r="Z55" s="253">
        <f t="shared" si="101"/>
        <v>20.526008776848524</v>
      </c>
      <c r="AA55" s="284">
        <f t="shared" si="101"/>
        <v>20.792989403076675</v>
      </c>
      <c r="AG55" s="125">
        <f t="shared" si="109"/>
        <v>0.18985058257971704</v>
      </c>
      <c r="AH55" s="125">
        <f t="shared" si="110"/>
        <v>0.30633355524896094</v>
      </c>
      <c r="AI55" s="125">
        <f t="shared" si="102"/>
        <v>0.25617037271150583</v>
      </c>
    </row>
    <row r="56" spans="1:35" ht="13.5" customHeight="1" x14ac:dyDescent="0.2">
      <c r="B56" s="441"/>
      <c r="C56" s="371" t="s">
        <v>56</v>
      </c>
      <c r="D56" s="356">
        <f>SUM(D13,D24)</f>
        <v>21830</v>
      </c>
      <c r="E56" s="385">
        <f>SUM(E13,E24)</f>
        <v>107198.51741935484</v>
      </c>
      <c r="F56" s="385">
        <f t="shared" si="111"/>
        <v>129028.51741935484</v>
      </c>
      <c r="G56" s="356">
        <f>SUM(G13,G24)</f>
        <v>11205.820000000002</v>
      </c>
      <c r="H56" s="385">
        <f>SUM(H13,H24)</f>
        <v>411817.77032258053</v>
      </c>
      <c r="I56" s="385">
        <f t="shared" si="103"/>
        <v>423023.59032258054</v>
      </c>
      <c r="J56" s="356">
        <f>SUM(J13,J24)</f>
        <v>0.17147845469802403</v>
      </c>
      <c r="K56" s="385">
        <f>SUM(K13,K24)</f>
        <v>227.84838048398311</v>
      </c>
      <c r="L56" s="357">
        <f t="shared" si="104"/>
        <v>228.01985893868112</v>
      </c>
      <c r="M56" s="249">
        <f t="shared" si="105"/>
        <v>4.1277340273457388E-7</v>
      </c>
      <c r="N56" s="249">
        <f t="shared" si="105"/>
        <v>4.2013564011716883E-4</v>
      </c>
      <c r="O56" s="268">
        <f t="shared" si="105"/>
        <v>2.3807843472748255E-4</v>
      </c>
      <c r="P56" s="336">
        <f t="shared" si="93"/>
        <v>5.3926927446760253E-2</v>
      </c>
      <c r="Q56" s="250">
        <f t="shared" si="100"/>
        <v>2.3293362317506516</v>
      </c>
      <c r="R56" s="337">
        <f t="shared" ref="R56:R61" si="112">IFERROR(L56/I56*$R$4,0)</f>
        <v>2.0844382604587324</v>
      </c>
      <c r="S56" s="273">
        <f t="shared" si="106"/>
        <v>15.302624412851893</v>
      </c>
      <c r="T56" s="251">
        <f t="shared" si="107"/>
        <v>553.27476593714607</v>
      </c>
      <c r="U56" s="274">
        <f t="shared" si="108"/>
        <v>539.02397917052917</v>
      </c>
      <c r="V56" s="278">
        <f>IFERROR(J56/D56,0)</f>
        <v>7.8551742875869923E-6</v>
      </c>
      <c r="W56" s="252">
        <f>IFERROR(K56/E56,0)</f>
        <v>2.1254807059751814E-3</v>
      </c>
      <c r="X56" s="279">
        <f>IFERROR(L56/F56,0)</f>
        <v>1.7672051380517308E-3</v>
      </c>
      <c r="Y56" s="283">
        <f t="shared" si="101"/>
        <v>513.32203389830522</v>
      </c>
      <c r="Z56" s="253">
        <f t="shared" si="101"/>
        <v>3841.6368083858056</v>
      </c>
      <c r="AA56" s="284">
        <f t="shared" si="101"/>
        <v>3278.5278695229363</v>
      </c>
      <c r="AG56" s="125">
        <f t="shared" si="109"/>
        <v>4.4204741387960212E-5</v>
      </c>
      <c r="AH56" s="125">
        <f t="shared" si="110"/>
        <v>1.2287746232240487E-3</v>
      </c>
      <c r="AI56" s="125">
        <f t="shared" si="102"/>
        <v>7.1864173556462376E-4</v>
      </c>
    </row>
    <row r="57" spans="1:35" ht="13.5" customHeight="1" x14ac:dyDescent="0.2">
      <c r="B57" s="441"/>
      <c r="C57" s="371" t="s">
        <v>60</v>
      </c>
      <c r="D57" s="356">
        <f>SUM(D25,D14)</f>
        <v>80515047</v>
      </c>
      <c r="E57" s="385">
        <f>SUM(E25,E14)</f>
        <v>455327608</v>
      </c>
      <c r="F57" s="385">
        <f t="shared" si="111"/>
        <v>535842655</v>
      </c>
      <c r="G57" s="356">
        <f>SUM(G25,G14)</f>
        <v>127461.81</v>
      </c>
      <c r="H57" s="385">
        <f>SUM(H25,H14)</f>
        <v>1757557.69</v>
      </c>
      <c r="I57" s="385">
        <f t="shared" si="103"/>
        <v>1885019.5</v>
      </c>
      <c r="J57" s="356">
        <f>SUM(J25,J14)</f>
        <v>191.3735074824225</v>
      </c>
      <c r="K57" s="385">
        <f>SUM(K25,K14)</f>
        <v>1179.7198547141459</v>
      </c>
      <c r="L57" s="357">
        <f t="shared" si="104"/>
        <v>1371.0933621965683</v>
      </c>
      <c r="M57" s="249">
        <f t="shared" si="105"/>
        <v>4.6066366772361771E-4</v>
      </c>
      <c r="N57" s="249">
        <f t="shared" si="105"/>
        <v>2.1753165647543536E-3</v>
      </c>
      <c r="O57" s="268">
        <f t="shared" si="105"/>
        <v>1.4315760173537466E-3</v>
      </c>
      <c r="P57" s="336">
        <f t="shared" si="93"/>
        <v>5.2910454582880631</v>
      </c>
      <c r="Q57" s="250">
        <f t="shared" si="100"/>
        <v>2.825924914399073</v>
      </c>
      <c r="R57" s="337">
        <f t="shared" si="112"/>
        <v>2.8127564645874656</v>
      </c>
      <c r="S57" s="273">
        <f t="shared" si="106"/>
        <v>1501.4184051083419</v>
      </c>
      <c r="T57" s="251">
        <f t="shared" si="107"/>
        <v>671.22681743331339</v>
      </c>
      <c r="U57" s="274">
        <f t="shared" si="108"/>
        <v>727.36295947950043</v>
      </c>
      <c r="V57" s="278">
        <f t="shared" si="94"/>
        <v>2.3768663698652812</v>
      </c>
      <c r="W57" s="252">
        <f t="shared" si="95"/>
        <v>2.5909253776549956</v>
      </c>
      <c r="X57" s="279">
        <f t="shared" si="96"/>
        <v>2.5587611389327867</v>
      </c>
      <c r="Y57" s="283">
        <f t="shared" si="101"/>
        <v>1.5830806134907927</v>
      </c>
      <c r="Z57" s="253">
        <f t="shared" si="101"/>
        <v>3.8599848968525539</v>
      </c>
      <c r="AA57" s="284">
        <f t="shared" si="101"/>
        <v>3.5178601076467122</v>
      </c>
      <c r="AG57" s="125">
        <f t="shared" si="109"/>
        <v>5.0281160574516814E-4</v>
      </c>
      <c r="AH57" s="125">
        <f t="shared" si="110"/>
        <v>5.2441697370966102E-3</v>
      </c>
      <c r="AI57" s="125">
        <f t="shared" si="102"/>
        <v>3.2023123911840367E-3</v>
      </c>
    </row>
    <row r="58" spans="1:35" ht="13.5" customHeight="1" x14ac:dyDescent="0.2">
      <c r="B58" s="441"/>
      <c r="C58" s="371" t="s">
        <v>58</v>
      </c>
      <c r="D58" s="356">
        <f>SUM(D26,D15)</f>
        <v>3316585</v>
      </c>
      <c r="E58" s="385">
        <f>SUM(E26,E15)</f>
        <v>2201260</v>
      </c>
      <c r="F58" s="385">
        <f>SUM(D58:E58)</f>
        <v>5517845</v>
      </c>
      <c r="G58" s="356">
        <f>SUM(G26,G15)</f>
        <v>234324.88</v>
      </c>
      <c r="H58" s="385">
        <f>SUM(H26,H15)</f>
        <v>331742.26</v>
      </c>
      <c r="I58" s="385">
        <f t="shared" si="103"/>
        <v>566067.14</v>
      </c>
      <c r="J58" s="356">
        <f>SUM(J26,J15)</f>
        <v>195.34747029522347</v>
      </c>
      <c r="K58" s="385">
        <f>SUM(K26,K15)</f>
        <v>132.22854466016926</v>
      </c>
      <c r="L58" s="357">
        <f t="shared" si="104"/>
        <v>327.57601495539274</v>
      </c>
      <c r="M58" s="249">
        <f t="shared" si="105"/>
        <v>4.7022957007251156E-4</v>
      </c>
      <c r="N58" s="249">
        <f t="shared" si="105"/>
        <v>2.4381970209556565E-4</v>
      </c>
      <c r="O58" s="268">
        <f t="shared" si="105"/>
        <v>3.4202628340288107E-4</v>
      </c>
      <c r="P58" s="336">
        <f t="shared" si="93"/>
        <v>2.9378468059148393</v>
      </c>
      <c r="Q58" s="250">
        <f t="shared" si="100"/>
        <v>1.6780918876620281</v>
      </c>
      <c r="R58" s="337">
        <f t="shared" si="112"/>
        <v>2.2378197413348508</v>
      </c>
      <c r="S58" s="273">
        <f t="shared" si="106"/>
        <v>833.66081440102937</v>
      </c>
      <c r="T58" s="251">
        <f t="shared" si="107"/>
        <v>398.58818306769012</v>
      </c>
      <c r="U58" s="274">
        <f t="shared" si="108"/>
        <v>578.6875651453513</v>
      </c>
      <c r="V58" s="278">
        <f t="shared" si="94"/>
        <v>58.900185068443434</v>
      </c>
      <c r="W58" s="252">
        <f t="shared" si="95"/>
        <v>60.069480506695825</v>
      </c>
      <c r="X58" s="279">
        <f t="shared" si="96"/>
        <v>59.366657627278897</v>
      </c>
      <c r="Y58" s="283">
        <f t="shared" si="101"/>
        <v>70.652457271560962</v>
      </c>
      <c r="Z58" s="253">
        <f t="shared" si="101"/>
        <v>150.70562314310894</v>
      </c>
      <c r="AA58" s="284">
        <f t="shared" si="101"/>
        <v>102.58844530790553</v>
      </c>
      <c r="AG58" s="125">
        <f t="shared" si="109"/>
        <v>9.2436526029909534E-4</v>
      </c>
      <c r="AH58" s="125">
        <f t="shared" si="110"/>
        <v>9.898467232720171E-4</v>
      </c>
      <c r="AI58" s="125">
        <f t="shared" si="102"/>
        <v>9.6164724909429797E-4</v>
      </c>
    </row>
    <row r="59" spans="1:35" ht="13.5" customHeight="1" x14ac:dyDescent="0.2">
      <c r="B59" s="441"/>
      <c r="C59" s="371" t="s">
        <v>59</v>
      </c>
      <c r="D59" s="356">
        <f>SUM(D16)</f>
        <v>26240424</v>
      </c>
      <c r="E59" s="385">
        <f>SUM(E16)</f>
        <v>383106294</v>
      </c>
      <c r="F59" s="385">
        <f t="shared" si="111"/>
        <v>409346718</v>
      </c>
      <c r="G59" s="356">
        <f>SUM(G16)</f>
        <v>66175.996599999984</v>
      </c>
      <c r="H59" s="385">
        <f>SUM(H16)</f>
        <v>1782405.0953999998</v>
      </c>
      <c r="I59" s="385">
        <f t="shared" si="103"/>
        <v>1848581.0919999997</v>
      </c>
      <c r="J59" s="356">
        <f>SUM(J16)</f>
        <v>31.436891688690881</v>
      </c>
      <c r="K59" s="385">
        <f>SUM(K16)</f>
        <v>1211.5156740732671</v>
      </c>
      <c r="L59" s="357">
        <f t="shared" si="104"/>
        <v>1242.9525657619579</v>
      </c>
      <c r="M59" s="249">
        <f t="shared" si="105"/>
        <v>7.5673137926223142E-5</v>
      </c>
      <c r="N59" s="249">
        <f t="shared" si="105"/>
        <v>2.2339457149423811E-3</v>
      </c>
      <c r="O59" s="268">
        <f t="shared" si="105"/>
        <v>1.2977825820719143E-3</v>
      </c>
      <c r="P59" s="336">
        <f t="shared" si="93"/>
        <v>1.6740902452156652</v>
      </c>
      <c r="Q59" s="250">
        <f t="shared" si="100"/>
        <v>2.8616330373654684</v>
      </c>
      <c r="R59" s="337">
        <f t="shared" si="112"/>
        <v>2.6001415958965919</v>
      </c>
      <c r="S59" s="273">
        <f t="shared" si="106"/>
        <v>475.04976583444289</v>
      </c>
      <c r="T59" s="251">
        <f t="shared" si="107"/>
        <v>679.70837673204926</v>
      </c>
      <c r="U59" s="274">
        <f t="shared" si="108"/>
        <v>672.38195345663428</v>
      </c>
      <c r="V59" s="278">
        <f t="shared" si="94"/>
        <v>1.1980329162627434</v>
      </c>
      <c r="W59" s="252">
        <f t="shared" si="95"/>
        <v>3.1623486563581933</v>
      </c>
      <c r="X59" s="279">
        <f t="shared" si="96"/>
        <v>3.0364297821534212</v>
      </c>
      <c r="Y59" s="283">
        <f t="shared" si="101"/>
        <v>2.5219103395585369</v>
      </c>
      <c r="Z59" s="253">
        <f t="shared" si="101"/>
        <v>4.6525079940346785</v>
      </c>
      <c r="AA59" s="284">
        <f t="shared" si="101"/>
        <v>4.515929921294739</v>
      </c>
      <c r="AG59" s="125">
        <f t="shared" si="109"/>
        <v>2.6105120515888466E-4</v>
      </c>
      <c r="AH59" s="125">
        <f t="shared" si="110"/>
        <v>5.3183089885052229E-3</v>
      </c>
      <c r="AI59" s="125">
        <f t="shared" si="102"/>
        <v>3.1404100260077504E-3</v>
      </c>
    </row>
    <row r="60" spans="1:35" ht="13.5" customHeight="1" x14ac:dyDescent="0.2">
      <c r="B60" s="441"/>
      <c r="C60" s="371" t="s">
        <v>66</v>
      </c>
      <c r="D60" s="356">
        <f>SUM(D36,D27)</f>
        <v>923.60640000000012</v>
      </c>
      <c r="E60" s="385">
        <f>SUM(E36,E27)</f>
        <v>907.7124</v>
      </c>
      <c r="F60" s="385">
        <f t="shared" si="111"/>
        <v>1831.3188</v>
      </c>
      <c r="G60" s="356">
        <f>SUM(G36,G27)</f>
        <v>7187927.3399999999</v>
      </c>
      <c r="H60" s="385">
        <f>SUM(H36,H27)</f>
        <v>16432744.819999998</v>
      </c>
      <c r="I60" s="385">
        <f t="shared" si="103"/>
        <v>23620672.159999996</v>
      </c>
      <c r="J60" s="356">
        <f>SUM(J36,J27)</f>
        <v>5142.1588052740126</v>
      </c>
      <c r="K60" s="385">
        <f>SUM(K36,K27)</f>
        <v>4620.3724748968962</v>
      </c>
      <c r="L60" s="357">
        <f t="shared" si="104"/>
        <v>9762.5312801709078</v>
      </c>
      <c r="M60" s="249">
        <f t="shared" si="105"/>
        <v>1.2377918795643098E-2</v>
      </c>
      <c r="N60" s="249">
        <f t="shared" si="105"/>
        <v>8.5196267061332601E-3</v>
      </c>
      <c r="O60" s="268">
        <f t="shared" si="105"/>
        <v>1.0193183071770124E-2</v>
      </c>
      <c r="P60" s="336">
        <f t="shared" si="93"/>
        <v>2.5210506084566995</v>
      </c>
      <c r="Q60" s="250">
        <f t="shared" si="100"/>
        <v>1.1837451034723627</v>
      </c>
      <c r="R60" s="337">
        <f t="shared" si="112"/>
        <v>1.5982736404006204</v>
      </c>
      <c r="S60" s="273">
        <f t="shared" si="106"/>
        <v>715.38825617483394</v>
      </c>
      <c r="T60" s="251">
        <f t="shared" si="107"/>
        <v>281.16863771130454</v>
      </c>
      <c r="U60" s="274">
        <f t="shared" si="108"/>
        <v>413.30455010095318</v>
      </c>
      <c r="V60" s="278">
        <f>IFERROR(J60/D60,0)</f>
        <v>5.5674785333601111</v>
      </c>
      <c r="W60" s="252">
        <f>IFERROR(K60/E60,0)</f>
        <v>5.0901281891675119</v>
      </c>
      <c r="X60" s="279">
        <f>IFERROR(L60/F60,0)</f>
        <v>5.3308748210147288</v>
      </c>
      <c r="Y60" s="283">
        <f>IFERROR(G60/D60,0)</f>
        <v>7782.4572675113541</v>
      </c>
      <c r="Z60" s="253">
        <f>IFERROR(H60/E60,0)</f>
        <v>18103.47068080154</v>
      </c>
      <c r="AA60" s="284">
        <f>IFERROR(I60/F60,0)</f>
        <v>12898.17598115631</v>
      </c>
      <c r="AG60" s="125">
        <f t="shared" si="109"/>
        <v>2.835495030083909E-2</v>
      </c>
      <c r="AH60" s="125">
        <f t="shared" si="110"/>
        <v>4.9031735101949962E-2</v>
      </c>
      <c r="AI60" s="125">
        <f t="shared" si="102"/>
        <v>4.0127314940807665E-2</v>
      </c>
    </row>
    <row r="61" spans="1:35" ht="13.5" customHeight="1" x14ac:dyDescent="0.2">
      <c r="B61" s="441"/>
      <c r="C61" s="371" t="s">
        <v>67</v>
      </c>
      <c r="D61" s="356">
        <f>SUM(D37,D28)</f>
        <v>0</v>
      </c>
      <c r="E61" s="385">
        <f>SUM(E37,E28)</f>
        <v>0</v>
      </c>
      <c r="F61" s="385">
        <f>SUM(F37,F28)</f>
        <v>0</v>
      </c>
      <c r="G61" s="356">
        <f>SUM(G37,G28)</f>
        <v>0</v>
      </c>
      <c r="H61" s="385">
        <f>SUM(H37,H28)</f>
        <v>2863947.3760000016</v>
      </c>
      <c r="I61" s="385">
        <f>SUM(G61:H61)</f>
        <v>2863947.3760000016</v>
      </c>
      <c r="J61" s="356">
        <f>SUM(J37,J28)</f>
        <v>0</v>
      </c>
      <c r="K61" s="385">
        <f>SUM(K37,K28)</f>
        <v>1365.1220412702814</v>
      </c>
      <c r="L61" s="357">
        <f t="shared" si="104"/>
        <v>1365.1220412702814</v>
      </c>
      <c r="M61" s="249">
        <f t="shared" si="105"/>
        <v>0</v>
      </c>
      <c r="N61" s="249">
        <f t="shared" si="105"/>
        <v>2.5171845480265035E-3</v>
      </c>
      <c r="O61" s="268">
        <f t="shared" si="105"/>
        <v>1.4253412852299622E-3</v>
      </c>
      <c r="P61" s="336">
        <f t="shared" si="93"/>
        <v>0</v>
      </c>
      <c r="Q61" s="250">
        <f t="shared" si="100"/>
        <v>2.0067707579599658</v>
      </c>
      <c r="R61" s="337">
        <f t="shared" si="112"/>
        <v>1.8432633819718036</v>
      </c>
      <c r="S61" s="273">
        <f t="shared" si="106"/>
        <v>0</v>
      </c>
      <c r="T61" s="251">
        <f t="shared" si="107"/>
        <v>476.65751567576314</v>
      </c>
      <c r="U61" s="274">
        <f t="shared" si="108"/>
        <v>476.65751567576314</v>
      </c>
      <c r="V61" s="278">
        <f t="shared" si="94"/>
        <v>0</v>
      </c>
      <c r="W61" s="252">
        <f t="shared" si="95"/>
        <v>0</v>
      </c>
      <c r="X61" s="279">
        <f t="shared" si="96"/>
        <v>0</v>
      </c>
      <c r="Y61" s="283">
        <f t="shared" si="101"/>
        <v>0</v>
      </c>
      <c r="Z61" s="253">
        <f t="shared" si="101"/>
        <v>0</v>
      </c>
      <c r="AA61" s="284">
        <f t="shared" si="101"/>
        <v>0</v>
      </c>
      <c r="AG61" s="125">
        <f t="shared" si="109"/>
        <v>0</v>
      </c>
      <c r="AH61" s="125">
        <f t="shared" si="110"/>
        <v>8.5453958315624082E-3</v>
      </c>
      <c r="AI61" s="125">
        <f t="shared" si="102"/>
        <v>4.865336496446754E-3</v>
      </c>
    </row>
    <row r="62" spans="1:35" ht="13.5" customHeight="1" thickBot="1" x14ac:dyDescent="0.25">
      <c r="B62" s="442"/>
      <c r="C62" s="360" t="s">
        <v>171</v>
      </c>
      <c r="D62" s="360"/>
      <c r="E62" s="335"/>
      <c r="F62" s="335"/>
      <c r="G62" s="360"/>
      <c r="H62" s="335"/>
      <c r="I62" s="266"/>
      <c r="J62" s="358">
        <f>M5-SUM(J51:J61)</f>
        <v>271856.27658469439</v>
      </c>
      <c r="K62" s="358">
        <f>N5-SUM(K51:K61)</f>
        <v>329498.03854888497</v>
      </c>
      <c r="L62" s="359">
        <f>O5-SUM(L51:L61)</f>
        <v>601354.31513357942</v>
      </c>
      <c r="M62" s="271">
        <f t="shared" ref="M62:O63" si="113">J62/M$5</f>
        <v>0.65439731503428833</v>
      </c>
      <c r="N62" s="271">
        <f t="shared" si="113"/>
        <v>0.60757012645441533</v>
      </c>
      <c r="O62" s="272">
        <f t="shared" si="113"/>
        <v>0.62788168859503091</v>
      </c>
      <c r="P62" s="360"/>
      <c r="Q62" s="335"/>
      <c r="R62" s="266"/>
      <c r="S62" s="312"/>
      <c r="T62" s="313"/>
      <c r="U62" s="314"/>
      <c r="V62" s="280">
        <f t="shared" ref="V62:X63" si="114">IFERROR(J62*1000000/D62,0)</f>
        <v>0</v>
      </c>
      <c r="W62" s="281">
        <f t="shared" si="114"/>
        <v>0</v>
      </c>
      <c r="X62" s="282">
        <f t="shared" si="114"/>
        <v>0</v>
      </c>
      <c r="Y62" s="360"/>
      <c r="Z62" s="335"/>
      <c r="AA62" s="266"/>
    </row>
    <row r="63" spans="1:35" ht="13.5" customHeight="1" thickBot="1" x14ac:dyDescent="0.25">
      <c r="B63" s="122" t="s">
        <v>81</v>
      </c>
      <c r="C63" s="338" t="s">
        <v>88</v>
      </c>
      <c r="D63" s="339">
        <f t="shared" ref="D63:L63" si="115">SUM(D51:D61)</f>
        <v>17121864183.034973</v>
      </c>
      <c r="E63" s="340">
        <f t="shared" si="115"/>
        <v>23528363188.944103</v>
      </c>
      <c r="F63" s="341">
        <f t="shared" si="115"/>
        <v>40650227371.97908</v>
      </c>
      <c r="G63" s="339">
        <f t="shared" si="115"/>
        <v>253498146.3108857</v>
      </c>
      <c r="H63" s="340">
        <f t="shared" si="115"/>
        <v>335145080.74886543</v>
      </c>
      <c r="I63" s="341">
        <f t="shared" si="115"/>
        <v>588643227.05975127</v>
      </c>
      <c r="J63" s="339">
        <f t="shared" si="115"/>
        <v>143573.72341530558</v>
      </c>
      <c r="K63" s="340">
        <f t="shared" si="115"/>
        <v>212822.96145111503</v>
      </c>
      <c r="L63" s="341">
        <f t="shared" si="115"/>
        <v>356396.68486642058</v>
      </c>
      <c r="M63" s="342">
        <f t="shared" si="113"/>
        <v>0.34560268496571162</v>
      </c>
      <c r="N63" s="343">
        <f t="shared" si="113"/>
        <v>0.39242987354558467</v>
      </c>
      <c r="O63" s="344">
        <f t="shared" si="113"/>
        <v>0.37211831140496909</v>
      </c>
      <c r="P63" s="345"/>
      <c r="Q63" s="346"/>
      <c r="R63" s="338"/>
      <c r="S63" s="347">
        <f>IFERROR(J63/G63*1000000,0)</f>
        <v>566.36991435522873</v>
      </c>
      <c r="T63" s="348">
        <f>IFERROR(K63/H63*1000000,0)</f>
        <v>635.01741089432812</v>
      </c>
      <c r="U63" s="349">
        <f>IFERROR(L63/I63*1000000,0)</f>
        <v>605.45449005946671</v>
      </c>
      <c r="V63" s="350">
        <f t="shared" si="114"/>
        <v>8.3854025403124126</v>
      </c>
      <c r="W63" s="351">
        <f t="shared" si="114"/>
        <v>9.0453789641907516</v>
      </c>
      <c r="X63" s="352">
        <f t="shared" si="114"/>
        <v>8.7673970825582916</v>
      </c>
      <c r="Y63" s="350">
        <f>IFERROR(G63*1000/D63,0)</f>
        <v>14.805522552974214</v>
      </c>
      <c r="Z63" s="351">
        <f>IFERROR(H63*1000/E63,0)</f>
        <v>14.244300721537185</v>
      </c>
      <c r="AA63" s="352">
        <f>IFERROR(I63*1000/F63,0)</f>
        <v>14.480687196980192</v>
      </c>
    </row>
    <row r="65" spans="17:24" ht="13.5" customHeight="1" x14ac:dyDescent="0.2">
      <c r="V65" s="125"/>
      <c r="W65" s="125"/>
      <c r="X65" s="125"/>
    </row>
    <row r="68" spans="17:24" ht="13.5" customHeight="1" x14ac:dyDescent="0.25">
      <c r="Q68" s="129"/>
    </row>
    <row r="74" spans="17:24" ht="13.5" customHeight="1" x14ac:dyDescent="0.25">
      <c r="Q74" s="129"/>
    </row>
  </sheetData>
  <mergeCells count="15">
    <mergeCell ref="B51:B62"/>
    <mergeCell ref="D6:F6"/>
    <mergeCell ref="B6:C6"/>
    <mergeCell ref="B8:B17"/>
    <mergeCell ref="B19:B29"/>
    <mergeCell ref="B31:B38"/>
    <mergeCell ref="B40:B49"/>
    <mergeCell ref="AC6:AE6"/>
    <mergeCell ref="G6:I6"/>
    <mergeCell ref="J6:L6"/>
    <mergeCell ref="M6:O6"/>
    <mergeCell ref="P6:R6"/>
    <mergeCell ref="V6:X6"/>
    <mergeCell ref="Y6:AA6"/>
    <mergeCell ref="S6:U6"/>
  </mergeCells>
  <pageMargins left="0.7" right="0.7" top="0.75" bottom="0.75" header="0.3" footer="0.3"/>
  <pageSetup orientation="portrait" r:id="rId1"/>
  <ignoredErrors>
    <ignoredError sqref="F51:F60 I51:I6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C11B-247B-4E92-8F71-25B60CD2E330}">
  <dimension ref="A1:AC67"/>
  <sheetViews>
    <sheetView zoomScale="80" zoomScaleNormal="80" workbookViewId="0">
      <pane xSplit="3" ySplit="6" topLeftCell="D7" activePane="bottomRight" state="frozen"/>
      <selection pane="topRight" activeCell="D1" sqref="D1"/>
      <selection pane="bottomLeft" activeCell="A4" sqref="A4"/>
      <selection pane="bottomRight" activeCell="AC9" sqref="AC9"/>
    </sheetView>
  </sheetViews>
  <sheetFormatPr defaultColWidth="18.140625" defaultRowHeight="15" customHeight="1" x14ac:dyDescent="0.25"/>
  <cols>
    <col min="1" max="1" width="0" hidden="1" customWidth="1"/>
    <col min="4" max="12" width="0" hidden="1" customWidth="1"/>
    <col min="16" max="24" width="0" hidden="1" customWidth="1"/>
  </cols>
  <sheetData>
    <row r="1" spans="1:29" ht="15" hidden="1" customHeight="1" x14ac:dyDescent="0.25">
      <c r="L1" t="s">
        <v>1</v>
      </c>
      <c r="M1" s="102">
        <v>111080</v>
      </c>
      <c r="N1" s="102">
        <v>348283</v>
      </c>
      <c r="O1" s="103">
        <f>SUM(M1:N1)</f>
        <v>459363</v>
      </c>
    </row>
    <row r="2" spans="1:29" ht="15" hidden="1" customHeight="1" x14ac:dyDescent="0.25">
      <c r="L2" t="s">
        <v>2</v>
      </c>
      <c r="M2" s="103">
        <v>91520</v>
      </c>
      <c r="N2" s="103">
        <v>244874</v>
      </c>
      <c r="O2" s="103">
        <f>SUM(M2:N2)</f>
        <v>336394</v>
      </c>
    </row>
    <row r="3" spans="1:29" ht="15" hidden="1" customHeight="1" x14ac:dyDescent="0.25">
      <c r="L3" t="s">
        <v>3</v>
      </c>
      <c r="M3" s="103">
        <v>263104</v>
      </c>
      <c r="N3" s="103">
        <v>364594</v>
      </c>
      <c r="O3" s="103">
        <f>SUM(M3:N3)</f>
        <v>627698</v>
      </c>
    </row>
    <row r="4" spans="1:29" ht="15" hidden="1" customHeight="1" x14ac:dyDescent="0.25">
      <c r="L4" t="s">
        <v>4</v>
      </c>
      <c r="M4" s="103">
        <v>11437.6</v>
      </c>
      <c r="N4" s="103">
        <v>320849</v>
      </c>
      <c r="O4" s="103">
        <f>SUM(M4:N4)</f>
        <v>332286.59999999998</v>
      </c>
      <c r="P4">
        <v>2104.311197827546</v>
      </c>
      <c r="Q4">
        <v>3885.2356403397698</v>
      </c>
      <c r="R4">
        <v>2986.2928265002702</v>
      </c>
    </row>
    <row r="5" spans="1:29" s="101" customFormat="1" ht="15" customHeight="1" thickBot="1" x14ac:dyDescent="0.35">
      <c r="B5" s="450"/>
      <c r="C5" s="450"/>
      <c r="D5" s="448" t="s">
        <v>82</v>
      </c>
      <c r="E5" s="448"/>
      <c r="F5" s="448"/>
      <c r="G5" s="448" t="s">
        <v>90</v>
      </c>
      <c r="H5" s="448"/>
      <c r="I5" s="448"/>
      <c r="J5" s="448" t="s">
        <v>83</v>
      </c>
      <c r="K5" s="448"/>
      <c r="L5" s="448"/>
      <c r="M5" s="448" t="s">
        <v>84</v>
      </c>
      <c r="N5" s="448"/>
      <c r="O5" s="448"/>
      <c r="P5" s="448" t="s">
        <v>144</v>
      </c>
      <c r="Q5" s="448"/>
      <c r="R5" s="448"/>
      <c r="S5" s="448" t="s">
        <v>145</v>
      </c>
      <c r="T5" s="448"/>
      <c r="U5" s="448"/>
      <c r="V5" s="448" t="s">
        <v>85</v>
      </c>
      <c r="W5" s="448"/>
      <c r="X5" s="448"/>
      <c r="Z5" s="448" t="s">
        <v>89</v>
      </c>
      <c r="AA5" s="448"/>
      <c r="AB5" s="448"/>
    </row>
    <row r="6" spans="1:29" ht="15" customHeight="1" thickBot="1" x14ac:dyDescent="0.3">
      <c r="B6" s="12" t="s">
        <v>79</v>
      </c>
      <c r="C6" s="38" t="s">
        <v>80</v>
      </c>
      <c r="D6" s="17">
        <v>2020</v>
      </c>
      <c r="E6" s="18">
        <v>2021</v>
      </c>
      <c r="F6" s="19" t="s">
        <v>81</v>
      </c>
      <c r="G6" s="29">
        <v>2020</v>
      </c>
      <c r="H6" s="30">
        <v>2021</v>
      </c>
      <c r="I6" s="31" t="s">
        <v>81</v>
      </c>
      <c r="J6" s="29">
        <v>2020</v>
      </c>
      <c r="K6" s="30">
        <v>2021</v>
      </c>
      <c r="L6" s="31" t="s">
        <v>81</v>
      </c>
      <c r="M6" s="29">
        <v>2020</v>
      </c>
      <c r="N6" s="30">
        <v>2021</v>
      </c>
      <c r="O6" s="33" t="s">
        <v>81</v>
      </c>
      <c r="P6" s="17">
        <v>2020</v>
      </c>
      <c r="Q6" s="18">
        <v>2021</v>
      </c>
      <c r="R6" s="19" t="s">
        <v>81</v>
      </c>
      <c r="S6" s="40">
        <v>2020</v>
      </c>
      <c r="T6" s="18">
        <v>2021</v>
      </c>
      <c r="U6" s="34" t="s">
        <v>81</v>
      </c>
      <c r="V6" s="17">
        <v>2020</v>
      </c>
      <c r="W6" s="18">
        <v>2021</v>
      </c>
      <c r="X6" s="19" t="s">
        <v>81</v>
      </c>
      <c r="Z6" s="17">
        <v>2020</v>
      </c>
      <c r="AA6" s="18">
        <v>2021</v>
      </c>
      <c r="AB6" s="19" t="s">
        <v>81</v>
      </c>
      <c r="AC6" t="s">
        <v>143</v>
      </c>
    </row>
    <row r="7" spans="1:29" ht="15" customHeight="1" x14ac:dyDescent="0.25">
      <c r="A7" t="str">
        <f>_xlfn.CONCAT($B$7,C7)</f>
        <v>Auto_CredFB Stone Leads</v>
      </c>
      <c r="B7" s="449" t="s">
        <v>1</v>
      </c>
      <c r="C7" s="15" t="s">
        <v>70</v>
      </c>
      <c r="D7" s="68">
        <v>1996503283.7142859</v>
      </c>
      <c r="E7" s="69">
        <v>2849875281.5714288</v>
      </c>
      <c r="F7" s="70">
        <f>SUM(D7:E7)</f>
        <v>4846378565.2857151</v>
      </c>
      <c r="G7" s="21">
        <v>17586054.725714285</v>
      </c>
      <c r="H7" s="22">
        <v>37981590.135714293</v>
      </c>
      <c r="I7" s="24">
        <f>SUM(G7:H7)</f>
        <v>55567644.861428574</v>
      </c>
      <c r="J7" s="65">
        <f>VLOOKUP(A7,'Contri use this'!$A$4:$F$1048576,5,FALSE)</f>
        <v>9086.2799609274134</v>
      </c>
      <c r="K7" s="66">
        <f>VLOOKUP(A7,'Contri use this'!$A$4:$F$1048576,6,FALSE)</f>
        <v>9914.5502419456134</v>
      </c>
      <c r="L7" s="67">
        <f>SUM(J7:K7)</f>
        <v>19000.830202873025</v>
      </c>
      <c r="M7" s="110">
        <f t="shared" ref="M7:O15" si="0">J7/M$1</f>
        <v>8.1799423486923054E-2</v>
      </c>
      <c r="N7" s="111">
        <f t="shared" si="0"/>
        <v>2.8466937065391114E-2</v>
      </c>
      <c r="O7" s="112">
        <f>L7/O$1</f>
        <v>4.1363431976177936E-2</v>
      </c>
      <c r="P7" s="44">
        <f>IFERROR(J7/G7*$P$4,0)</f>
        <v>1.087245602643204</v>
      </c>
      <c r="Q7" s="45">
        <f>IFERROR(K7/H7*$Q$4,0)</f>
        <v>1.0141851307516869</v>
      </c>
      <c r="R7" s="46">
        <f>IFERROR(L7/I7*$R$4,0)</f>
        <v>1.0211345662370515</v>
      </c>
      <c r="S7" s="54">
        <f>IFERROR(J7*1000000/D7,0)</f>
        <v>4.5510969278364213</v>
      </c>
      <c r="T7" s="55">
        <f t="shared" ref="T7:U22" si="1">IFERROR(K7*1000000/E7,0)</f>
        <v>3.4789418000350896</v>
      </c>
      <c r="U7" s="55">
        <f t="shared" si="1"/>
        <v>3.9206244305747591</v>
      </c>
      <c r="V7" s="51">
        <f>IFERROR(G7*1000/D7,0)</f>
        <v>8.8084276490631499</v>
      </c>
      <c r="W7" s="52">
        <f>IFERROR(H7*1000/E7,0)</f>
        <v>13.327456952702557</v>
      </c>
      <c r="X7" s="53">
        <f>IFERROR(I7*1000/F7,0)</f>
        <v>11.465807739299585</v>
      </c>
      <c r="Z7" s="3">
        <f t="shared" ref="Z7:Z15" si="2">G7/$G$16</f>
        <v>0.33394856242851717</v>
      </c>
      <c r="AA7" s="3">
        <f t="shared" ref="AA7:AA15" si="3">H7/$H$16</f>
        <v>0.19948568429247152</v>
      </c>
      <c r="AB7" s="3">
        <f t="shared" ref="AB7:AB15" si="4">I7/$I$16</f>
        <v>0.22861835885805956</v>
      </c>
      <c r="AC7" s="3">
        <f>L7/SUM($L$7:$L$15)</f>
        <v>0.12875188366521323</v>
      </c>
    </row>
    <row r="8" spans="1:29" ht="15" customHeight="1" x14ac:dyDescent="0.25">
      <c r="A8" t="str">
        <f t="shared" ref="A8:A16" si="5">_xlfn.CONCAT($B$7,C8)</f>
        <v>Auto_CredFB Stone SA</v>
      </c>
      <c r="B8" s="449"/>
      <c r="C8" s="15" t="s">
        <v>71</v>
      </c>
      <c r="D8" s="68">
        <v>361453745</v>
      </c>
      <c r="E8" s="69">
        <v>387783774</v>
      </c>
      <c r="F8" s="70">
        <f t="shared" ref="F8:F15" si="6">SUM(D8:E8)</f>
        <v>749237519</v>
      </c>
      <c r="G8" s="20">
        <v>481306.29000000004</v>
      </c>
      <c r="H8" s="14">
        <v>1421886.0900000003</v>
      </c>
      <c r="I8" s="24">
        <f t="shared" ref="I8:I15" si="7">SUM(G8:H8)</f>
        <v>1903192.3800000004</v>
      </c>
      <c r="J8" s="68">
        <f>VLOOKUP(A8,'Contri use this'!$A$4:$F$1048576,5,FALSE)</f>
        <v>897.18227953987412</v>
      </c>
      <c r="K8" s="69">
        <f>VLOOKUP(A8,'Contri use this'!$A$4:$F$1048576,6,FALSE)</f>
        <v>834.31146541832982</v>
      </c>
      <c r="L8" s="70">
        <f t="shared" ref="L8:L15" si="8">SUM(J8:K8)</f>
        <v>1731.4937449582039</v>
      </c>
      <c r="M8" s="113">
        <f t="shared" si="0"/>
        <v>8.0769020484324286E-3</v>
      </c>
      <c r="N8" s="114">
        <f t="shared" si="0"/>
        <v>2.3954986761292678E-3</v>
      </c>
      <c r="O8" s="115">
        <f t="shared" si="0"/>
        <v>3.7693365485644338E-3</v>
      </c>
      <c r="P8" s="44">
        <f t="shared" ref="P8:P16" si="9">IFERROR(J8/G8*$P$4,0)</f>
        <v>3.922555671001517</v>
      </c>
      <c r="Q8" s="45">
        <f t="shared" ref="Q8:Q14" si="10">IFERROR(K8/H8*$Q$4,0)</f>
        <v>2.2797161202887888</v>
      </c>
      <c r="R8" s="46">
        <f t="shared" ref="R8:R16" si="11">IFERROR(L8/I8*$R$4,0)</f>
        <v>2.7168810699519361</v>
      </c>
      <c r="S8" s="54">
        <f t="shared" ref="S8:S16" si="12">IFERROR(J8*1000000/D8,0)</f>
        <v>2.4821496303486192</v>
      </c>
      <c r="T8" s="55">
        <f t="shared" si="1"/>
        <v>2.1514862698157398</v>
      </c>
      <c r="U8" s="55">
        <f t="shared" si="1"/>
        <v>2.3110077926546069</v>
      </c>
      <c r="V8" s="51">
        <f t="shared" ref="V8:X15" si="13">IFERROR(G8*1000/D8,0)</f>
        <v>1.3315847370733427</v>
      </c>
      <c r="W8" s="52">
        <f t="shared" si="13"/>
        <v>3.6666982615935866</v>
      </c>
      <c r="X8" s="53">
        <f t="shared" si="13"/>
        <v>2.5401722841378427</v>
      </c>
      <c r="Z8" s="3">
        <f t="shared" si="2"/>
        <v>9.1397158794395052E-3</v>
      </c>
      <c r="AA8" s="3">
        <f t="shared" si="3"/>
        <v>7.4679843217749595E-3</v>
      </c>
      <c r="AB8" s="3">
        <f t="shared" si="4"/>
        <v>7.8301810269591939E-3</v>
      </c>
      <c r="AC8" s="3">
        <f>L8/SUM($L$7:$L$15)</f>
        <v>1.1732807400394242E-2</v>
      </c>
    </row>
    <row r="9" spans="1:29" ht="15" customHeight="1" x14ac:dyDescent="0.25">
      <c r="A9" t="str">
        <f t="shared" si="5"/>
        <v>Auto_CredFB Ton</v>
      </c>
      <c r="B9" s="449"/>
      <c r="C9" s="15" t="s">
        <v>72</v>
      </c>
      <c r="D9" s="68">
        <v>1526869231.7142859</v>
      </c>
      <c r="E9" s="69">
        <v>7308252248.5714283</v>
      </c>
      <c r="F9" s="70">
        <f t="shared" si="6"/>
        <v>8835121480.2857132</v>
      </c>
      <c r="G9" s="20">
        <v>19300273.691428568</v>
      </c>
      <c r="H9" s="14">
        <v>86450094.66285716</v>
      </c>
      <c r="I9" s="24">
        <f t="shared" si="7"/>
        <v>105750368.35428573</v>
      </c>
      <c r="J9" s="68">
        <v>18000</v>
      </c>
      <c r="K9" s="69">
        <f>VLOOKUP(A9,'Contri use this'!$A$4:$F$1048576,6,FALSE)</f>
        <v>53510.486905359903</v>
      </c>
      <c r="L9" s="70">
        <f t="shared" si="8"/>
        <v>71510.486905359896</v>
      </c>
      <c r="M9" s="113">
        <f t="shared" si="0"/>
        <v>0.16204537270435723</v>
      </c>
      <c r="N9" s="114">
        <f t="shared" si="0"/>
        <v>0.15364082342623644</v>
      </c>
      <c r="O9" s="115">
        <f t="shared" si="0"/>
        <v>0.15567315370493465</v>
      </c>
      <c r="P9" s="44">
        <f>IFERROR(J9/G9*$P$4,0)</f>
        <v>1.9625421984413427</v>
      </c>
      <c r="Q9" s="45">
        <f>IFERROR(K9/H9*$Q$4,0)</f>
        <v>2.4048655084464863</v>
      </c>
      <c r="R9" s="46">
        <f t="shared" si="11"/>
        <v>2.0193901675082269</v>
      </c>
      <c r="S9" s="54">
        <f t="shared" si="12"/>
        <v>11.788828817901175</v>
      </c>
      <c r="T9" s="55">
        <f t="shared" si="1"/>
        <v>7.3219266502219869</v>
      </c>
      <c r="U9" s="55">
        <f t="shared" si="1"/>
        <v>8.0938883596479272</v>
      </c>
      <c r="V9" s="51">
        <f t="shared" si="13"/>
        <v>12.640423482605168</v>
      </c>
      <c r="W9" s="52">
        <f t="shared" si="13"/>
        <v>11.829106566451081</v>
      </c>
      <c r="X9" s="53">
        <f t="shared" si="13"/>
        <v>11.969316844171559</v>
      </c>
      <c r="Z9" s="3">
        <f t="shared" si="2"/>
        <v>0.36650054570256746</v>
      </c>
      <c r="AA9" s="3">
        <f t="shared" si="3"/>
        <v>0.45405040255944712</v>
      </c>
      <c r="AB9" s="3">
        <f t="shared" si="4"/>
        <v>0.43508188482851845</v>
      </c>
      <c r="AC9" s="3">
        <f t="shared" ref="AC9:AC14" si="14">L9/SUM($L$7:$L$15)</f>
        <v>0.48456355814860591</v>
      </c>
    </row>
    <row r="10" spans="1:29" ht="15" customHeight="1" x14ac:dyDescent="0.25">
      <c r="A10" t="str">
        <f t="shared" si="5"/>
        <v>Auto_CredGoogle Stone</v>
      </c>
      <c r="B10" s="449"/>
      <c r="C10" s="15" t="s">
        <v>73</v>
      </c>
      <c r="D10" s="68">
        <v>533034211</v>
      </c>
      <c r="E10" s="69">
        <v>394952913</v>
      </c>
      <c r="F10" s="70">
        <f t="shared" si="6"/>
        <v>927987124</v>
      </c>
      <c r="G10" s="20">
        <v>5436189.879999999</v>
      </c>
      <c r="H10" s="14">
        <v>10851116.98</v>
      </c>
      <c r="I10" s="24">
        <f t="shared" si="7"/>
        <v>16287306.859999999</v>
      </c>
      <c r="J10" s="68">
        <f>VLOOKUP(A10,'Contri use this'!$A$4:$F$1048576,5,FALSE)</f>
        <v>328.88885877226323</v>
      </c>
      <c r="K10" s="69">
        <f>VLOOKUP(A10,'Contri use this'!$A$4:$F$1048576,6,FALSE)</f>
        <v>2919.2213608986117</v>
      </c>
      <c r="L10" s="70">
        <f t="shared" si="8"/>
        <v>3248.1102196708748</v>
      </c>
      <c r="M10" s="113">
        <f t="shared" si="0"/>
        <v>2.9608287610034499E-3</v>
      </c>
      <c r="N10" s="114">
        <f t="shared" si="0"/>
        <v>8.3817509350115043E-3</v>
      </c>
      <c r="O10" s="115">
        <f t="shared" si="0"/>
        <v>7.0709008336998728E-3</v>
      </c>
      <c r="P10" s="44">
        <f t="shared" si="9"/>
        <v>0.12731058399954123</v>
      </c>
      <c r="Q10" s="45">
        <f t="shared" si="10"/>
        <v>1.0452253804201872</v>
      </c>
      <c r="R10" s="46">
        <f t="shared" si="11"/>
        <v>0.59554402284315722</v>
      </c>
      <c r="S10" s="54">
        <f t="shared" si="12"/>
        <v>0.61701266445028091</v>
      </c>
      <c r="T10" s="55">
        <f t="shared" si="1"/>
        <v>7.3913149259355162</v>
      </c>
      <c r="U10" s="55">
        <f t="shared" si="1"/>
        <v>3.5001673360188503</v>
      </c>
      <c r="V10" s="51">
        <f t="shared" si="13"/>
        <v>10.198575940935241</v>
      </c>
      <c r="W10" s="52">
        <f t="shared" si="13"/>
        <v>27.474457391835973</v>
      </c>
      <c r="X10" s="53">
        <f t="shared" si="13"/>
        <v>17.551220743015396</v>
      </c>
      <c r="Z10" s="3">
        <f t="shared" si="2"/>
        <v>0.10322996395888431</v>
      </c>
      <c r="AA10" s="3">
        <f t="shared" si="3"/>
        <v>5.699188707893333E-2</v>
      </c>
      <c r="AB10" s="3">
        <f t="shared" si="4"/>
        <v>6.7009810724144608E-2</v>
      </c>
      <c r="AC10" s="3">
        <f t="shared" si="14"/>
        <v>2.2009580879872318E-2</v>
      </c>
    </row>
    <row r="11" spans="1:29" ht="15" customHeight="1" x14ac:dyDescent="0.25">
      <c r="A11" t="str">
        <f t="shared" si="5"/>
        <v>Auto_CredGoogle Ton</v>
      </c>
      <c r="B11" s="449"/>
      <c r="C11" s="15" t="s">
        <v>74</v>
      </c>
      <c r="D11" s="68">
        <v>578094390</v>
      </c>
      <c r="E11" s="69">
        <v>2417368533</v>
      </c>
      <c r="F11" s="70">
        <f t="shared" si="6"/>
        <v>2995462923</v>
      </c>
      <c r="G11" s="20">
        <v>9857143.9100000001</v>
      </c>
      <c r="H11" s="14">
        <v>50264318.289999999</v>
      </c>
      <c r="I11" s="24">
        <f t="shared" si="7"/>
        <v>60121462.200000003</v>
      </c>
      <c r="J11" s="68">
        <f>VLOOKUP(A11,'Contri use this'!$A$4:$F$1048576,5,FALSE)</f>
        <v>15294.118218143709</v>
      </c>
      <c r="K11" s="69">
        <f>VLOOKUP(A11,'Contri use this'!$A$4:$F$1048576,6,FALSE)</f>
        <v>34483.386929647946</v>
      </c>
      <c r="L11" s="70">
        <f t="shared" si="8"/>
        <v>49777.505147791657</v>
      </c>
      <c r="M11" s="113">
        <f t="shared" si="0"/>
        <v>0.1376856159357554</v>
      </c>
      <c r="N11" s="114">
        <f t="shared" si="0"/>
        <v>9.9009675837316055E-2</v>
      </c>
      <c r="O11" s="115">
        <f t="shared" si="0"/>
        <v>0.1083620255610305</v>
      </c>
      <c r="P11" s="44">
        <f t="shared" si="9"/>
        <v>3.2650009496856458</v>
      </c>
      <c r="Q11" s="45">
        <f t="shared" si="10"/>
        <v>2.6654312334590862</v>
      </c>
      <c r="R11" s="46">
        <f t="shared" si="11"/>
        <v>2.47249819123545</v>
      </c>
      <c r="S11" s="54">
        <f t="shared" si="12"/>
        <v>26.456091743328816</v>
      </c>
      <c r="T11" s="55">
        <f t="shared" si="1"/>
        <v>14.264844792553586</v>
      </c>
      <c r="U11" s="55">
        <f t="shared" si="1"/>
        <v>16.617633543578886</v>
      </c>
      <c r="V11" s="51">
        <f t="shared" si="13"/>
        <v>17.051097676280857</v>
      </c>
      <c r="W11" s="52">
        <f t="shared" si="13"/>
        <v>20.792989403076671</v>
      </c>
      <c r="X11" s="53">
        <f t="shared" si="13"/>
        <v>20.070841718109961</v>
      </c>
      <c r="Z11" s="3">
        <f t="shared" si="2"/>
        <v>0.1871812120305916</v>
      </c>
      <c r="AA11" s="3">
        <f t="shared" si="3"/>
        <v>0.26399663346761221</v>
      </c>
      <c r="AB11" s="3">
        <f t="shared" si="4"/>
        <v>0.24735383431468147</v>
      </c>
      <c r="AC11" s="3">
        <f t="shared" si="14"/>
        <v>0.33729829083804752</v>
      </c>
    </row>
    <row r="12" spans="1:29" ht="15" customHeight="1" x14ac:dyDescent="0.25">
      <c r="A12" t="str">
        <f t="shared" si="5"/>
        <v>Auto_CredAffiliate</v>
      </c>
      <c r="B12" s="449"/>
      <c r="C12" s="15" t="s">
        <v>56</v>
      </c>
      <c r="D12" s="68" t="s">
        <v>86</v>
      </c>
      <c r="E12" s="69">
        <v>3414.5174193548387</v>
      </c>
      <c r="F12" s="70">
        <f t="shared" si="6"/>
        <v>3414.5174193548387</v>
      </c>
      <c r="G12" s="20"/>
      <c r="H12" s="14">
        <v>409742.09032258019</v>
      </c>
      <c r="I12" s="24">
        <f t="shared" si="7"/>
        <v>409742.09032258019</v>
      </c>
      <c r="J12" s="68">
        <f>VLOOKUP(A12,'Contri use this'!$A$4:$F$1048576,5,FALSE)</f>
        <v>0</v>
      </c>
      <c r="K12" s="69">
        <f>VLOOKUP(A12,'Contri use this'!$A$4:$F$1048576,6,FALSE)</f>
        <v>226.86265086024139</v>
      </c>
      <c r="L12" s="70">
        <f t="shared" si="8"/>
        <v>226.86265086024139</v>
      </c>
      <c r="M12" s="113">
        <f t="shared" si="0"/>
        <v>0</v>
      </c>
      <c r="N12" s="114">
        <f t="shared" si="0"/>
        <v>6.5137445944890039E-4</v>
      </c>
      <c r="O12" s="115">
        <f t="shared" si="0"/>
        <v>4.938635694651972E-4</v>
      </c>
      <c r="P12" s="44">
        <f t="shared" si="9"/>
        <v>0</v>
      </c>
      <c r="Q12" s="45">
        <f t="shared" si="10"/>
        <v>2.1511455068974015</v>
      </c>
      <c r="R12" s="46">
        <f t="shared" si="11"/>
        <v>1.6534261987373855</v>
      </c>
      <c r="S12" s="54"/>
      <c r="T12" s="55"/>
      <c r="U12" s="55"/>
      <c r="V12" s="51">
        <f t="shared" si="13"/>
        <v>0</v>
      </c>
      <c r="W12" s="52">
        <f>IFERROR(H12/E12,0)</f>
        <v>119.99999999999987</v>
      </c>
      <c r="X12" s="53">
        <f>IFERROR(I12/F12,0)</f>
        <v>119.99999999999987</v>
      </c>
      <c r="Z12" s="3">
        <f t="shared" si="2"/>
        <v>0</v>
      </c>
      <c r="AA12" s="3">
        <f t="shared" si="3"/>
        <v>2.1520342086617694E-3</v>
      </c>
      <c r="AB12" s="3">
        <f t="shared" si="4"/>
        <v>1.6857753190407726E-3</v>
      </c>
      <c r="AC12" s="3">
        <f t="shared" si="14"/>
        <v>1.5372482843998643E-3</v>
      </c>
    </row>
    <row r="13" spans="1:29" ht="15" customHeight="1" x14ac:dyDescent="0.25">
      <c r="A13" t="str">
        <f t="shared" si="5"/>
        <v>Auto_CredTikTok</v>
      </c>
      <c r="B13" s="449"/>
      <c r="C13" s="15" t="s">
        <v>60</v>
      </c>
      <c r="D13" s="68" t="s">
        <v>86</v>
      </c>
      <c r="E13" s="69">
        <v>282697422</v>
      </c>
      <c r="F13" s="70">
        <f t="shared" si="6"/>
        <v>282697422</v>
      </c>
      <c r="G13" s="20"/>
      <c r="H13" s="14">
        <v>916267.48999999953</v>
      </c>
      <c r="I13" s="24">
        <f t="shared" si="7"/>
        <v>916267.48999999953</v>
      </c>
      <c r="J13" s="68">
        <f>VLOOKUP(A13,'Contri use this'!$A$4:$F$1048576,5,FALSE)</f>
        <v>12.400163415816639</v>
      </c>
      <c r="K13" s="69">
        <f>VLOOKUP(A13,'Contri use this'!$A$4:$F$1048576,6,FALSE)</f>
        <v>689.531328497755</v>
      </c>
      <c r="L13" s="70">
        <f t="shared" si="8"/>
        <v>701.93149191357168</v>
      </c>
      <c r="M13" s="113">
        <f t="shared" si="0"/>
        <v>1.1163272790616348E-4</v>
      </c>
      <c r="N13" s="114">
        <f t="shared" si="0"/>
        <v>1.9798018522229192E-3</v>
      </c>
      <c r="O13" s="115">
        <f t="shared" si="0"/>
        <v>1.5280540485706766E-3</v>
      </c>
      <c r="P13" s="44">
        <f t="shared" si="9"/>
        <v>0</v>
      </c>
      <c r="Q13" s="45">
        <f>IFERROR(K13/H13*$Q$4,0)</f>
        <v>2.92380961001935</v>
      </c>
      <c r="R13" s="46">
        <f t="shared" si="11"/>
        <v>2.2877303864574881</v>
      </c>
      <c r="S13" s="54">
        <f t="shared" si="12"/>
        <v>0</v>
      </c>
      <c r="T13" s="55">
        <f t="shared" si="1"/>
        <v>2.4391143138820524</v>
      </c>
      <c r="U13" s="55">
        <f t="shared" si="1"/>
        <v>2.4829780439722997</v>
      </c>
      <c r="V13" s="51">
        <f t="shared" si="13"/>
        <v>0</v>
      </c>
      <c r="W13" s="52">
        <f t="shared" si="13"/>
        <v>3.2411596947636809</v>
      </c>
      <c r="X13" s="53">
        <f t="shared" si="13"/>
        <v>3.2411596947636809</v>
      </c>
      <c r="Z13" s="3">
        <f t="shared" si="2"/>
        <v>0</v>
      </c>
      <c r="AA13" s="3">
        <f t="shared" si="3"/>
        <v>4.8123905972468507E-3</v>
      </c>
      <c r="AB13" s="3">
        <f t="shared" si="4"/>
        <v>3.7697399333941838E-3</v>
      </c>
      <c r="AC13" s="3">
        <f t="shared" si="14"/>
        <v>4.7563712123557924E-3</v>
      </c>
    </row>
    <row r="14" spans="1:29" ht="15" customHeight="1" x14ac:dyDescent="0.25">
      <c r="A14" t="str">
        <f t="shared" si="5"/>
        <v>Auto_CredBing</v>
      </c>
      <c r="B14" s="449"/>
      <c r="C14" s="15" t="s">
        <v>58</v>
      </c>
      <c r="D14" s="68" t="s">
        <v>86</v>
      </c>
      <c r="E14" s="69">
        <v>2134771</v>
      </c>
      <c r="F14" s="70">
        <f t="shared" si="6"/>
        <v>2134771</v>
      </c>
      <c r="G14" s="20"/>
      <c r="H14" s="14">
        <v>253976.16000000056</v>
      </c>
      <c r="I14" s="24">
        <f t="shared" si="7"/>
        <v>253976.16000000056</v>
      </c>
      <c r="J14" s="68">
        <f>VLOOKUP(A14,'Contri use this'!$A$4:$F$1048576,5,FALSE)</f>
        <v>115.73404569365825</v>
      </c>
      <c r="K14" s="69">
        <f>VLOOKUP(A14,'Contri use this'!$A$4:$F$1048576,6,FALSE)</f>
        <v>21.197623290305</v>
      </c>
      <c r="L14" s="70">
        <f t="shared" si="8"/>
        <v>136.93166898396325</v>
      </c>
      <c r="M14" s="113">
        <f t="shared" si="0"/>
        <v>1.0418981427228865E-3</v>
      </c>
      <c r="N14" s="114">
        <f t="shared" si="0"/>
        <v>6.0863215518141856E-5</v>
      </c>
      <c r="O14" s="118">
        <f t="shared" si="0"/>
        <v>2.9809033157647275E-4</v>
      </c>
      <c r="P14" s="44">
        <f t="shared" si="9"/>
        <v>0</v>
      </c>
      <c r="Q14" s="45">
        <f t="shared" si="10"/>
        <v>0.32427359126143646</v>
      </c>
      <c r="R14" s="46">
        <f t="shared" si="11"/>
        <v>1.6100647431141495</v>
      </c>
      <c r="S14" s="54">
        <f t="shared" si="12"/>
        <v>0</v>
      </c>
      <c r="T14" s="55">
        <f t="shared" si="1"/>
        <v>9.9296942343253676</v>
      </c>
      <c r="U14" s="55">
        <f t="shared" si="1"/>
        <v>64.143493135312056</v>
      </c>
      <c r="V14" s="51">
        <f t="shared" si="13"/>
        <v>0</v>
      </c>
      <c r="W14" s="52">
        <f t="shared" si="13"/>
        <v>118.97114959871601</v>
      </c>
      <c r="X14" s="53">
        <f t="shared" si="13"/>
        <v>118.97114959871601</v>
      </c>
      <c r="Z14" s="3">
        <f t="shared" si="2"/>
        <v>0</v>
      </c>
      <c r="AA14" s="3">
        <f t="shared" si="3"/>
        <v>1.3339254067705327E-3</v>
      </c>
      <c r="AB14" s="3">
        <f t="shared" si="4"/>
        <v>1.0449176500653898E-3</v>
      </c>
      <c r="AC14" s="3">
        <f t="shared" si="14"/>
        <v>9.278652630894486E-4</v>
      </c>
    </row>
    <row r="15" spans="1:29" ht="15" customHeight="1" x14ac:dyDescent="0.25">
      <c r="A15" t="str">
        <f t="shared" si="5"/>
        <v>Auto_CredCriteo</v>
      </c>
      <c r="B15" s="449"/>
      <c r="C15" s="15" t="s">
        <v>59</v>
      </c>
      <c r="D15" s="68" t="s">
        <v>86</v>
      </c>
      <c r="E15" s="69">
        <v>409346718</v>
      </c>
      <c r="F15" s="70">
        <f t="shared" si="6"/>
        <v>409346718</v>
      </c>
      <c r="G15" s="20"/>
      <c r="H15" s="14">
        <v>1848581.0920000002</v>
      </c>
      <c r="I15" s="24">
        <f t="shared" si="7"/>
        <v>1848581.0920000002</v>
      </c>
      <c r="J15" s="68">
        <f>VLOOKUP(A15,'Contri use this'!$A$4:$F$1048576,5,FALSE)</f>
        <v>31.436891688690881</v>
      </c>
      <c r="K15" s="69">
        <f>VLOOKUP(A15,'Contri use this'!$A$4:$F$1048576,6,FALSE)</f>
        <v>1211.5156740732671</v>
      </c>
      <c r="L15" s="70">
        <f t="shared" si="8"/>
        <v>1242.9525657619579</v>
      </c>
      <c r="M15" s="113">
        <f t="shared" si="0"/>
        <v>2.8301126835335685E-4</v>
      </c>
      <c r="N15" s="114">
        <f t="shared" si="0"/>
        <v>3.4785380683905534E-3</v>
      </c>
      <c r="O15" s="115">
        <f t="shared" si="0"/>
        <v>2.7058177645172942E-3</v>
      </c>
      <c r="P15" s="44">
        <f t="shared" si="9"/>
        <v>0</v>
      </c>
      <c r="Q15" s="45">
        <f>IFERROR(K15/H15*$Q$4,0)</f>
        <v>2.5462901768875805</v>
      </c>
      <c r="R15" s="46">
        <f t="shared" si="11"/>
        <v>2.0079294042757847</v>
      </c>
      <c r="S15" s="54">
        <f t="shared" si="12"/>
        <v>0</v>
      </c>
      <c r="T15" s="55">
        <f t="shared" si="1"/>
        <v>2.9596320693433946</v>
      </c>
      <c r="U15" s="55">
        <f t="shared" si="1"/>
        <v>3.0364297821534212</v>
      </c>
      <c r="V15" s="51">
        <f t="shared" si="13"/>
        <v>0</v>
      </c>
      <c r="W15" s="52">
        <f t="shared" si="13"/>
        <v>4.5159299212947399</v>
      </c>
      <c r="X15" s="53">
        <f t="shared" si="13"/>
        <v>4.5159299212947399</v>
      </c>
      <c r="Z15" s="3">
        <f t="shared" si="2"/>
        <v>0</v>
      </c>
      <c r="AA15" s="3">
        <f t="shared" si="3"/>
        <v>9.7090580670816141E-3</v>
      </c>
      <c r="AB15" s="3">
        <f t="shared" si="4"/>
        <v>7.6054973451364421E-3</v>
      </c>
      <c r="AC15" s="3">
        <f>L15/SUM($L$7:$L$15)</f>
        <v>8.4223943080215594E-3</v>
      </c>
    </row>
    <row r="16" spans="1:29" ht="15" customHeight="1" thickBot="1" x14ac:dyDescent="0.3">
      <c r="A16" t="str">
        <f t="shared" si="5"/>
        <v>Auto_CredTotal Media</v>
      </c>
      <c r="B16" s="13" t="s">
        <v>81</v>
      </c>
      <c r="C16" s="25" t="s">
        <v>88</v>
      </c>
      <c r="D16" s="71">
        <f t="shared" ref="D16:L16" si="15">SUM(D7:D15)</f>
        <v>4995954861.4285717</v>
      </c>
      <c r="E16" s="72">
        <f t="shared" si="15"/>
        <v>14052415075.660276</v>
      </c>
      <c r="F16" s="78">
        <f t="shared" si="15"/>
        <v>19048369937.088844</v>
      </c>
      <c r="G16" s="35">
        <f t="shared" si="15"/>
        <v>52660968.497142851</v>
      </c>
      <c r="H16" s="36">
        <f t="shared" si="15"/>
        <v>190397572.99089405</v>
      </c>
      <c r="I16" s="37">
        <f t="shared" si="15"/>
        <v>243058541.48803687</v>
      </c>
      <c r="J16" s="71">
        <f t="shared" si="15"/>
        <v>43766.04041818143</v>
      </c>
      <c r="K16" s="72">
        <f t="shared" si="15"/>
        <v>103811.06417999197</v>
      </c>
      <c r="L16" s="73">
        <f t="shared" si="15"/>
        <v>147577.10459817341</v>
      </c>
      <c r="M16" s="104">
        <f>J16/M$1</f>
        <v>0.394004685075454</v>
      </c>
      <c r="N16" s="105">
        <f>K16/N$1</f>
        <v>0.29806526353566487</v>
      </c>
      <c r="O16" s="106">
        <f>L16/O$1</f>
        <v>0.32126467433853706</v>
      </c>
      <c r="P16" s="48">
        <f t="shared" si="9"/>
        <v>1.7488734363392682</v>
      </c>
      <c r="Q16" s="49">
        <f>IFERROR(K16/H16*$Q$4,0)</f>
        <v>2.1183591790479062</v>
      </c>
      <c r="R16" s="50">
        <f t="shared" si="11"/>
        <v>1.813178200276893</v>
      </c>
      <c r="S16" s="48">
        <f t="shared" si="12"/>
        <v>8.7602954054045874</v>
      </c>
      <c r="T16" s="49">
        <f t="shared" si="1"/>
        <v>7.3874180075850227</v>
      </c>
      <c r="U16" s="50">
        <f t="shared" si="1"/>
        <v>7.7474925720981433</v>
      </c>
      <c r="V16" s="48">
        <f>IFERROR(G16*1000/D16,0)</f>
        <v>10.540721435198211</v>
      </c>
      <c r="W16" s="49">
        <f>IFERROR(H16*1000/E16,0)</f>
        <v>13.549099707471308</v>
      </c>
      <c r="X16" s="50">
        <f>IFERROR(I16*1000/F16,0)</f>
        <v>12.760070404490655</v>
      </c>
      <c r="Z16" s="3"/>
      <c r="AA16" s="3"/>
      <c r="AB16" s="98"/>
      <c r="AC16" s="3"/>
    </row>
    <row r="17" spans="1:29" ht="15" customHeight="1" x14ac:dyDescent="0.25">
      <c r="A17" t="str">
        <f>_xlfn.CONCAT($B$17,C17)</f>
        <v>InboundFB Stone Leads</v>
      </c>
      <c r="B17" s="445" t="s">
        <v>2</v>
      </c>
      <c r="C17" s="15" t="s">
        <v>70</v>
      </c>
      <c r="D17" s="65">
        <v>1996503283.7142859</v>
      </c>
      <c r="E17" s="66">
        <v>2849875281.5714288</v>
      </c>
      <c r="F17" s="99">
        <f>SUM(D17:E17)</f>
        <v>4846378565.2857151</v>
      </c>
      <c r="G17" s="21">
        <v>17586054.725714285</v>
      </c>
      <c r="H17" s="22">
        <v>37981590.135714293</v>
      </c>
      <c r="I17" s="23">
        <f t="shared" ref="I17:I26" si="16">SUM(G17:H17)</f>
        <v>55567644.861428574</v>
      </c>
      <c r="J17" s="74">
        <f>VLOOKUP(A17,'Contri use this'!$A$4:$F$1048576,5,FALSE)</f>
        <v>12956.122328637019</v>
      </c>
      <c r="K17" s="69">
        <f>VLOOKUP(A17,'Contri use this'!$A$4:$F$1048576,6,FALSE)</f>
        <v>14185.888007400819</v>
      </c>
      <c r="L17" s="91">
        <f>SUM(J17:K17)</f>
        <v>27142.010336037838</v>
      </c>
      <c r="M17" s="110">
        <f>J17/M$2</f>
        <v>0.14156602194751988</v>
      </c>
      <c r="N17" s="111">
        <f>K17/N$2</f>
        <v>5.793137698326821E-2</v>
      </c>
      <c r="O17" s="116">
        <f>L17/O$2</f>
        <v>8.0685179688216313E-2</v>
      </c>
      <c r="P17" s="96">
        <f>IFERROR(J17/G17*$P$4,0)</f>
        <v>1.5503029941507829</v>
      </c>
      <c r="Q17" s="94">
        <f>IFERROR(K17/H17*$Q$4,0)</f>
        <v>1.4511113799945088</v>
      </c>
      <c r="R17" s="95">
        <f>IFERROR(L17/I17*$R$4,0)</f>
        <v>1.4586544195895619</v>
      </c>
      <c r="S17" s="97">
        <f>IFERROR(J17*1000000/D17,0)</f>
        <v>6.4894069718400393</v>
      </c>
      <c r="T17" s="97">
        <f>IFERROR(K17*1000000/E17,0)</f>
        <v>4.9777223933738899</v>
      </c>
      <c r="U17" s="97">
        <f t="shared" si="1"/>
        <v>5.6004725942076083</v>
      </c>
      <c r="V17" s="51">
        <f t="shared" ref="V17:X26" si="17">IFERROR(G17*1000/D17,0)</f>
        <v>8.8084276490631499</v>
      </c>
      <c r="W17" s="52">
        <f t="shared" si="17"/>
        <v>13.327456952702557</v>
      </c>
      <c r="X17" s="53">
        <f t="shared" si="17"/>
        <v>11.465807739299585</v>
      </c>
      <c r="Z17" s="3">
        <f t="shared" ref="Z17:Z26" si="18">G17/$G$27</f>
        <v>0.3338925414769246</v>
      </c>
      <c r="AA17" s="3">
        <f t="shared" ref="AA17:AA26" si="19">H17/$H$27</f>
        <v>0.18847984136459692</v>
      </c>
      <c r="AB17" s="3">
        <f t="shared" ref="AB17:AB26" si="20">I17/$I$27</f>
        <v>0.21861085754797316</v>
      </c>
      <c r="AC17" s="3">
        <f t="shared" ref="AC17:AC26" si="21">L17/$L$27</f>
        <v>0.2629501938267807</v>
      </c>
    </row>
    <row r="18" spans="1:29" ht="15" customHeight="1" x14ac:dyDescent="0.25">
      <c r="A18" t="str">
        <f t="shared" ref="A18:A27" si="22">_xlfn.CONCAT($B$17,C18)</f>
        <v>InboundFB Stone SA</v>
      </c>
      <c r="B18" s="446"/>
      <c r="C18" s="15" t="s">
        <v>71</v>
      </c>
      <c r="D18" s="68">
        <v>361453745</v>
      </c>
      <c r="E18" s="69">
        <v>387783774</v>
      </c>
      <c r="F18" s="91">
        <f t="shared" ref="F18:F26" si="23">SUM(D18:E18)</f>
        <v>749237519</v>
      </c>
      <c r="G18" s="20">
        <v>481306.29000000004</v>
      </c>
      <c r="H18" s="14">
        <v>1421886.0900000003</v>
      </c>
      <c r="I18" s="24">
        <f t="shared" si="16"/>
        <v>1903192.3800000004</v>
      </c>
      <c r="J18" s="74">
        <f>VLOOKUP(A18,'Contri use this'!$A$4:$F$1048576,5,FALSE)</f>
        <v>707.19214786443058</v>
      </c>
      <c r="K18" s="69">
        <f>VLOOKUP(A18,'Contri use this'!$A$4:$F$1048576,6,FALSE)</f>
        <v>654.61358414626795</v>
      </c>
      <c r="L18" s="91">
        <f t="shared" ref="L18:L26" si="24">SUM(J18:K18)</f>
        <v>1361.8057320106986</v>
      </c>
      <c r="M18" s="113">
        <f t="shared" ref="M18:O27" si="25">J18/M$2</f>
        <v>7.7271869303368722E-3</v>
      </c>
      <c r="N18" s="114">
        <f t="shared" si="25"/>
        <v>2.6732670032190756E-3</v>
      </c>
      <c r="O18" s="117">
        <f t="shared" si="25"/>
        <v>4.0482461994289396E-3</v>
      </c>
      <c r="P18" s="92">
        <f t="shared" ref="P18:P45" si="26">IFERROR(J18/G18*$P$4,0)</f>
        <v>3.0919029871120838</v>
      </c>
      <c r="Q18" s="45">
        <f t="shared" ref="Q18:Q26" si="27">IFERROR(K18/H18*$Q$4,0)</f>
        <v>1.7887002662608764</v>
      </c>
      <c r="R18" s="46">
        <f t="shared" ref="R18:R45" si="28">IFERROR(L18/I18*$R$4,0)</f>
        <v>2.1368048397663815</v>
      </c>
      <c r="S18" s="55">
        <f t="shared" ref="S18:U32" si="29">IFERROR(J18*1000000/D18,0)</f>
        <v>1.9565218444878212</v>
      </c>
      <c r="T18" s="55">
        <f t="shared" si="29"/>
        <v>1.6880891569905347</v>
      </c>
      <c r="U18" s="55">
        <f t="shared" si="1"/>
        <v>1.8175888119274743</v>
      </c>
      <c r="V18" s="51">
        <f t="shared" si="17"/>
        <v>1.3315847370733427</v>
      </c>
      <c r="W18" s="52">
        <f t="shared" si="17"/>
        <v>3.6666982615935866</v>
      </c>
      <c r="X18" s="53">
        <f t="shared" si="17"/>
        <v>2.5401722841378427</v>
      </c>
      <c r="Z18" s="3">
        <f t="shared" si="18"/>
        <v>9.1381826625358941E-3</v>
      </c>
      <c r="AA18" s="3">
        <f t="shared" si="19"/>
        <v>7.0559674759306133E-3</v>
      </c>
      <c r="AB18" s="3">
        <f t="shared" si="20"/>
        <v>7.4874240092073566E-3</v>
      </c>
      <c r="AC18" s="3">
        <f t="shared" si="21"/>
        <v>1.3193093538513011E-2</v>
      </c>
    </row>
    <row r="19" spans="1:29" ht="15" customHeight="1" x14ac:dyDescent="0.25">
      <c r="A19" t="str">
        <f t="shared" si="22"/>
        <v>InboundFB Ton</v>
      </c>
      <c r="B19" s="446"/>
      <c r="C19" s="15" t="s">
        <v>72</v>
      </c>
      <c r="D19" s="68">
        <v>1526869231.7142859</v>
      </c>
      <c r="E19" s="69">
        <v>7308252248.5714283</v>
      </c>
      <c r="F19" s="91">
        <f t="shared" si="23"/>
        <v>8835121480.2857132</v>
      </c>
      <c r="G19" s="20">
        <v>19300273.691428568</v>
      </c>
      <c r="H19" s="14">
        <v>86450094.66285716</v>
      </c>
      <c r="I19" s="24">
        <f t="shared" si="16"/>
        <v>105750368.35428573</v>
      </c>
      <c r="J19" s="74">
        <f>VLOOKUP(A19,'Contri use this'!$A$4:$F$1048576,5,FALSE)</f>
        <v>19571.515600065286</v>
      </c>
      <c r="K19" s="69">
        <f>VLOOKUP(A19,'Contri use this'!$A$4:$F$1048576,6,FALSE)</f>
        <v>24916.671555314322</v>
      </c>
      <c r="L19" s="91">
        <f t="shared" si="24"/>
        <v>44488.187155379608</v>
      </c>
      <c r="M19" s="113">
        <f t="shared" si="25"/>
        <v>0.21384960227344063</v>
      </c>
      <c r="N19" s="114">
        <f t="shared" si="25"/>
        <v>0.10175303035566995</v>
      </c>
      <c r="O19" s="117">
        <f t="shared" si="25"/>
        <v>0.13225023976462008</v>
      </c>
      <c r="P19" s="92">
        <f t="shared" si="26"/>
        <v>2.133884736254509</v>
      </c>
      <c r="Q19" s="45">
        <f t="shared" si="27"/>
        <v>1.1198037520130104</v>
      </c>
      <c r="R19" s="46">
        <f>IFERROR(L19/I19*$R$4,0)</f>
        <v>1.2563053560345105</v>
      </c>
      <c r="S19" s="55">
        <f t="shared" si="29"/>
        <v>12.818069284225114</v>
      </c>
      <c r="T19" s="55">
        <f t="shared" si="29"/>
        <v>3.4093885525345518</v>
      </c>
      <c r="U19" s="55">
        <f t="shared" si="1"/>
        <v>5.0353792253619281</v>
      </c>
      <c r="V19" s="51">
        <f t="shared" si="17"/>
        <v>12.640423482605168</v>
      </c>
      <c r="W19" s="52">
        <f t="shared" si="17"/>
        <v>11.829106566451081</v>
      </c>
      <c r="X19" s="53">
        <f t="shared" si="17"/>
        <v>11.969316844171559</v>
      </c>
      <c r="Z19" s="3">
        <f t="shared" si="18"/>
        <v>0.36643906405048265</v>
      </c>
      <c r="AA19" s="3">
        <f t="shared" si="19"/>
        <v>0.42899994628419402</v>
      </c>
      <c r="AB19" s="3">
        <f t="shared" si="20"/>
        <v>0.41603668410988526</v>
      </c>
      <c r="AC19" s="3">
        <f t="shared" si="21"/>
        <v>0.43099893083368601</v>
      </c>
    </row>
    <row r="20" spans="1:29" ht="15" customHeight="1" x14ac:dyDescent="0.25">
      <c r="A20" t="str">
        <f t="shared" si="22"/>
        <v>InboundGoogle Stone</v>
      </c>
      <c r="B20" s="446"/>
      <c r="C20" s="15" t="s">
        <v>73</v>
      </c>
      <c r="D20" s="68">
        <v>533034211</v>
      </c>
      <c r="E20" s="69">
        <v>394952913</v>
      </c>
      <c r="F20" s="91">
        <f t="shared" si="23"/>
        <v>927987124</v>
      </c>
      <c r="G20" s="20">
        <v>5436189.879999999</v>
      </c>
      <c r="H20" s="14">
        <v>10851116.98</v>
      </c>
      <c r="I20" s="24">
        <f t="shared" si="16"/>
        <v>16287306.859999999</v>
      </c>
      <c r="J20" s="74">
        <f>VLOOKUP(A20,'Contri use this'!$A$4:$F$1048576,5,FALSE)</f>
        <v>465.58099364989903</v>
      </c>
      <c r="K20" s="69">
        <f>VLOOKUP(A20,'Contri use this'!$A$4:$F$1048576,6,FALSE)</f>
        <v>4190.1146250153615</v>
      </c>
      <c r="L20" s="91">
        <f t="shared" si="24"/>
        <v>4655.6956186652606</v>
      </c>
      <c r="M20" s="113">
        <f t="shared" si="25"/>
        <v>5.0872049131326378E-3</v>
      </c>
      <c r="N20" s="114">
        <f t="shared" si="25"/>
        <v>1.7111308775187899E-2</v>
      </c>
      <c r="O20" s="117">
        <f t="shared" si="25"/>
        <v>1.3840007903426519E-2</v>
      </c>
      <c r="P20" s="92">
        <f t="shared" si="26"/>
        <v>0.18022315630247235</v>
      </c>
      <c r="Q20" s="45">
        <f t="shared" si="27"/>
        <v>1.5002679178764684</v>
      </c>
      <c r="R20" s="46">
        <f t="shared" si="28"/>
        <v>0.85362611191011883</v>
      </c>
      <c r="S20" s="55">
        <f t="shared" si="29"/>
        <v>0.87345424372751757</v>
      </c>
      <c r="T20" s="55">
        <f t="shared" si="29"/>
        <v>10.609149817855277</v>
      </c>
      <c r="U20" s="55">
        <f t="shared" si="1"/>
        <v>5.0169829928214176</v>
      </c>
      <c r="V20" s="51">
        <f>IFERROR(G20*1000/D20,0)</f>
        <v>10.198575940935241</v>
      </c>
      <c r="W20" s="52">
        <f t="shared" si="17"/>
        <v>27.474457391835973</v>
      </c>
      <c r="X20" s="53">
        <f t="shared" si="17"/>
        <v>17.551220743015396</v>
      </c>
      <c r="Z20" s="3">
        <f t="shared" si="18"/>
        <v>0.10321264679850552</v>
      </c>
      <c r="AA20" s="3">
        <f t="shared" si="19"/>
        <v>5.3847582465905125E-2</v>
      </c>
      <c r="AB20" s="3">
        <f t="shared" si="20"/>
        <v>6.4076534621734696E-2</v>
      </c>
      <c r="AC20" s="3">
        <f t="shared" si="21"/>
        <v>4.5104104308039024E-2</v>
      </c>
    </row>
    <row r="21" spans="1:29" ht="15" customHeight="1" x14ac:dyDescent="0.25">
      <c r="A21" t="str">
        <f t="shared" si="22"/>
        <v>InboundGoogle Ton</v>
      </c>
      <c r="B21" s="446"/>
      <c r="C21" s="15" t="s">
        <v>74</v>
      </c>
      <c r="D21" s="68">
        <v>578094390</v>
      </c>
      <c r="E21" s="69">
        <v>2417368533</v>
      </c>
      <c r="F21" s="91">
        <f t="shared" si="23"/>
        <v>2995462923</v>
      </c>
      <c r="G21" s="20">
        <v>9857143.9100000001</v>
      </c>
      <c r="H21" s="14">
        <v>50264318.289999999</v>
      </c>
      <c r="I21" s="24">
        <f t="shared" si="16"/>
        <v>60121462.200000003</v>
      </c>
      <c r="J21" s="74">
        <f>VLOOKUP(A21,'Contri use this'!$A$4:$F$1048576,5,FALSE)</f>
        <v>5852.2522054768151</v>
      </c>
      <c r="K21" s="69">
        <f>VLOOKUP(A21,'Contri use this'!$A$4:$F$1048576,6,FALSE)</f>
        <v>13077.072057109388</v>
      </c>
      <c r="L21" s="91">
        <f t="shared" si="24"/>
        <v>18929.324262586204</v>
      </c>
      <c r="M21" s="113">
        <f t="shared" si="25"/>
        <v>6.3945063433968691E-2</v>
      </c>
      <c r="N21" s="114">
        <f t="shared" si="25"/>
        <v>5.3403268852999453E-2</v>
      </c>
      <c r="O21" s="117">
        <f t="shared" si="25"/>
        <v>5.6271289804771203E-2</v>
      </c>
      <c r="P21" s="92">
        <f t="shared" si="26"/>
        <v>1.2493436193015683</v>
      </c>
      <c r="Q21" s="45">
        <f>IFERROR(K21/H21*$Q$4,0)</f>
        <v>1.0108066349261675</v>
      </c>
      <c r="R21" s="46">
        <f t="shared" si="28"/>
        <v>0.94023836392752758</v>
      </c>
      <c r="S21" s="55">
        <f t="shared" si="29"/>
        <v>10.123350627008879</v>
      </c>
      <c r="T21" s="55">
        <f t="shared" si="29"/>
        <v>5.4096311251642275</v>
      </c>
      <c r="U21" s="55">
        <f t="shared" si="1"/>
        <v>6.3193318525966626</v>
      </c>
      <c r="V21" s="51">
        <f t="shared" si="17"/>
        <v>17.051097676280857</v>
      </c>
      <c r="W21" s="52">
        <f t="shared" si="17"/>
        <v>20.792989403076671</v>
      </c>
      <c r="X21" s="53">
        <f t="shared" si="17"/>
        <v>20.070841718109961</v>
      </c>
      <c r="Z21" s="3">
        <f t="shared" si="18"/>
        <v>0.18714981177678619</v>
      </c>
      <c r="AA21" s="3">
        <f t="shared" si="19"/>
        <v>0.24943165106430162</v>
      </c>
      <c r="AB21" s="3">
        <f t="shared" si="20"/>
        <v>0.23652620947596084</v>
      </c>
      <c r="AC21" s="3">
        <f t="shared" si="21"/>
        <v>0.18338617597710452</v>
      </c>
    </row>
    <row r="22" spans="1:29" ht="15" customHeight="1" x14ac:dyDescent="0.25">
      <c r="A22" t="str">
        <f t="shared" si="22"/>
        <v>InboundAffiliate</v>
      </c>
      <c r="B22" s="446"/>
      <c r="C22" s="15" t="s">
        <v>56</v>
      </c>
      <c r="D22" s="68"/>
      <c r="E22" s="69">
        <v>125614</v>
      </c>
      <c r="F22" s="91">
        <f t="shared" si="23"/>
        <v>125614</v>
      </c>
      <c r="G22" s="20"/>
      <c r="H22" s="14">
        <v>13281.500000000004</v>
      </c>
      <c r="I22" s="24">
        <f t="shared" si="16"/>
        <v>13281.500000000004</v>
      </c>
      <c r="J22" s="74">
        <f>VLOOKUP(A22,'Contri use this'!$A$4:$F$1048576,5,FALSE)</f>
        <v>0.17147845469802403</v>
      </c>
      <c r="K22" s="69">
        <f>VLOOKUP(A22,'Contri use this'!$A$4:$F$1048576,6,FALSE)</f>
        <v>0.98572962374171835</v>
      </c>
      <c r="L22" s="91">
        <f t="shared" si="24"/>
        <v>1.1572080784397425</v>
      </c>
      <c r="M22" s="113">
        <f t="shared" si="25"/>
        <v>1.8736719263333045E-6</v>
      </c>
      <c r="N22" s="114">
        <f t="shared" si="25"/>
        <v>4.0254564541017766E-6</v>
      </c>
      <c r="O22" s="121">
        <f t="shared" si="25"/>
        <v>3.4400378081646594E-6</v>
      </c>
      <c r="P22" s="92">
        <f t="shared" si="26"/>
        <v>0</v>
      </c>
      <c r="Q22" s="45">
        <f t="shared" si="27"/>
        <v>0.28835537144901063</v>
      </c>
      <c r="R22" s="46">
        <f>IFERROR(L22/I22*$R$4,0)</f>
        <v>0.26019366663500088</v>
      </c>
      <c r="S22" s="55">
        <f t="shared" si="29"/>
        <v>0</v>
      </c>
      <c r="T22" s="55">
        <f t="shared" si="29"/>
        <v>7.8472910960698519</v>
      </c>
      <c r="U22" s="55">
        <f t="shared" si="1"/>
        <v>9.2124132536161785</v>
      </c>
      <c r="V22" s="51">
        <f t="shared" si="17"/>
        <v>0</v>
      </c>
      <c r="W22" s="52">
        <f t="shared" si="17"/>
        <v>105.73264126610094</v>
      </c>
      <c r="X22" s="53">
        <f>IFERROR(I22*1000/F22,0)</f>
        <v>105.73264126610094</v>
      </c>
      <c r="Z22" s="3">
        <f t="shared" si="18"/>
        <v>0</v>
      </c>
      <c r="AA22" s="3">
        <f t="shared" si="19"/>
        <v>6.5908115066778974E-5</v>
      </c>
      <c r="AB22" s="3">
        <f t="shared" si="20"/>
        <v>5.2251271612535311E-5</v>
      </c>
      <c r="AC22" s="3">
        <f t="shared" si="21"/>
        <v>1.1210963548990615E-5</v>
      </c>
    </row>
    <row r="23" spans="1:29" ht="15" customHeight="1" x14ac:dyDescent="0.25">
      <c r="A23" t="str">
        <f t="shared" si="22"/>
        <v>InboundTikTok</v>
      </c>
      <c r="B23" s="446"/>
      <c r="C23" s="15" t="s">
        <v>60</v>
      </c>
      <c r="D23" s="68"/>
      <c r="E23" s="69">
        <v>253145233</v>
      </c>
      <c r="F23" s="91">
        <f t="shared" si="23"/>
        <v>253145233</v>
      </c>
      <c r="G23" s="20"/>
      <c r="H23" s="14">
        <v>968752.01000000024</v>
      </c>
      <c r="I23" s="24">
        <f t="shared" si="16"/>
        <v>968752.01000000024</v>
      </c>
      <c r="J23" s="74">
        <f>VLOOKUP(A23,'Contri use this'!$A$4:$F$1048576,5,FALSE)</f>
        <v>178.97334406660585</v>
      </c>
      <c r="K23" s="69">
        <f>VLOOKUP(A23,'Contri use this'!$A$4:$F$1048576,6,FALSE)</f>
        <v>490.18852621639093</v>
      </c>
      <c r="L23" s="91">
        <f t="shared" si="24"/>
        <v>669.1618702829968</v>
      </c>
      <c r="M23" s="113">
        <f t="shared" si="25"/>
        <v>1.9555653853431582E-3</v>
      </c>
      <c r="N23" s="114">
        <f t="shared" si="25"/>
        <v>2.0017989913849203E-3</v>
      </c>
      <c r="O23" s="117">
        <f>L23/O$2</f>
        <v>1.9892205874153428E-3</v>
      </c>
      <c r="P23" s="92">
        <f t="shared" si="26"/>
        <v>0</v>
      </c>
      <c r="Q23" s="45">
        <f t="shared" si="27"/>
        <v>1.9659292707341551</v>
      </c>
      <c r="R23" s="46">
        <f t="shared" si="28"/>
        <v>2.062770732205879</v>
      </c>
      <c r="S23" s="55">
        <f t="shared" si="29"/>
        <v>0</v>
      </c>
      <c r="T23" s="55">
        <f t="shared" si="29"/>
        <v>1.9363924827152124</v>
      </c>
      <c r="U23" s="55">
        <f t="shared" si="29"/>
        <v>2.6433911567396442</v>
      </c>
      <c r="V23" s="51">
        <f t="shared" si="17"/>
        <v>0</v>
      </c>
      <c r="W23" s="52">
        <f t="shared" si="17"/>
        <v>3.8268625425784739</v>
      </c>
      <c r="X23" s="53">
        <f t="shared" si="17"/>
        <v>3.8268625425784739</v>
      </c>
      <c r="Z23" s="3">
        <f t="shared" si="18"/>
        <v>0</v>
      </c>
      <c r="AA23" s="3">
        <f t="shared" si="19"/>
        <v>4.8073349355308818E-3</v>
      </c>
      <c r="AB23" s="3">
        <f t="shared" si="20"/>
        <v>3.8112053909347228E-3</v>
      </c>
      <c r="AC23" s="3">
        <f t="shared" si="21"/>
        <v>6.4828006958194606E-3</v>
      </c>
    </row>
    <row r="24" spans="1:29" ht="15" customHeight="1" x14ac:dyDescent="0.25">
      <c r="A24" t="str">
        <f t="shared" si="22"/>
        <v>InboundBing</v>
      </c>
      <c r="B24" s="446"/>
      <c r="C24" s="15" t="s">
        <v>58</v>
      </c>
      <c r="D24" s="68">
        <v>144407</v>
      </c>
      <c r="E24" s="69">
        <v>3383074</v>
      </c>
      <c r="F24" s="91">
        <f t="shared" si="23"/>
        <v>3527481</v>
      </c>
      <c r="G24" s="20">
        <v>8835.5299999999988</v>
      </c>
      <c r="H24" s="14">
        <v>322047.97000000009</v>
      </c>
      <c r="I24" s="24">
        <f t="shared" si="16"/>
        <v>330883.50000000012</v>
      </c>
      <c r="J24" s="74">
        <f>VLOOKUP(A24,'Contri use this'!$A$4:$F$1048576,5,FALSE)</f>
        <v>79.613424601565228</v>
      </c>
      <c r="K24" s="69">
        <f>VLOOKUP(A24,'Contri use this'!$A$4:$F$1048576,6,FALSE)</f>
        <v>111.03092136986427</v>
      </c>
      <c r="L24" s="91">
        <f t="shared" si="24"/>
        <v>190.64434597142952</v>
      </c>
      <c r="M24" s="113">
        <f t="shared" si="25"/>
        <v>8.6990192964996971E-4</v>
      </c>
      <c r="N24" s="119">
        <f t="shared" si="25"/>
        <v>4.5342062191112276E-4</v>
      </c>
      <c r="O24" s="120">
        <f t="shared" si="25"/>
        <v>5.6672932921345064E-4</v>
      </c>
      <c r="P24" s="92">
        <f t="shared" si="26"/>
        <v>18.961105998901338</v>
      </c>
      <c r="Q24" s="45">
        <f t="shared" si="27"/>
        <v>1.3394939048551031</v>
      </c>
      <c r="R24" s="46">
        <f t="shared" si="28"/>
        <v>1.7206051156594859</v>
      </c>
      <c r="S24" s="55">
        <f t="shared" si="29"/>
        <v>551.3127798622312</v>
      </c>
      <c r="T24" s="55">
        <f t="shared" si="29"/>
        <v>32.819536720114392</v>
      </c>
      <c r="U24" s="55">
        <f t="shared" si="29"/>
        <v>54.045463596098614</v>
      </c>
      <c r="V24" s="51">
        <f t="shared" si="17"/>
        <v>61.184914858697972</v>
      </c>
      <c r="W24" s="52">
        <f t="shared" si="17"/>
        <v>95.193888753246327</v>
      </c>
      <c r="X24" s="53">
        <f t="shared" si="17"/>
        <v>93.801639186717125</v>
      </c>
      <c r="Z24" s="3">
        <f t="shared" si="18"/>
        <v>1.6775323476515497E-4</v>
      </c>
      <c r="AA24" s="3">
        <f t="shared" si="19"/>
        <v>1.5981308333985304E-3</v>
      </c>
      <c r="AB24" s="3">
        <f t="shared" si="20"/>
        <v>1.3017417935177748E-3</v>
      </c>
      <c r="AC24" s="3">
        <f t="shared" si="21"/>
        <v>1.8469511692215039E-3</v>
      </c>
    </row>
    <row r="25" spans="1:29" ht="15" customHeight="1" x14ac:dyDescent="0.25">
      <c r="A25" t="str">
        <f t="shared" si="22"/>
        <v>InboundOpen TV</v>
      </c>
      <c r="B25" s="446"/>
      <c r="C25" s="15" t="s">
        <v>66</v>
      </c>
      <c r="D25" s="68"/>
      <c r="E25" s="69">
        <v>915.65939999999978</v>
      </c>
      <c r="F25" s="91">
        <f t="shared" si="23"/>
        <v>915.65939999999978</v>
      </c>
      <c r="G25" s="20"/>
      <c r="H25" s="14">
        <v>11810336.08</v>
      </c>
      <c r="I25" s="24">
        <f t="shared" si="16"/>
        <v>11810336.08</v>
      </c>
      <c r="J25" s="74">
        <f>VLOOKUP(A25,'Contri use this'!$A$4:$F$1048576,5,FALSE)</f>
        <v>2715.1984956330534</v>
      </c>
      <c r="K25" s="69">
        <f>VLOOKUP(A25,'Contri use this'!$A$4:$F$1048576,6,FALSE)</f>
        <v>2333.5216116344527</v>
      </c>
      <c r="L25" s="91">
        <f t="shared" si="24"/>
        <v>5048.7201072675061</v>
      </c>
      <c r="M25" s="113">
        <f t="shared" si="25"/>
        <v>2.9667815730256265E-2</v>
      </c>
      <c r="N25" s="114">
        <f t="shared" si="25"/>
        <v>9.5294788815245904E-3</v>
      </c>
      <c r="O25" s="117">
        <f t="shared" si="25"/>
        <v>1.5008353618874017E-2</v>
      </c>
      <c r="P25" s="92">
        <f t="shared" si="26"/>
        <v>0</v>
      </c>
      <c r="Q25" s="45">
        <f t="shared" si="27"/>
        <v>0.76765650626813275</v>
      </c>
      <c r="R25" s="46">
        <f t="shared" si="28"/>
        <v>1.2765899748502862</v>
      </c>
      <c r="S25" s="55">
        <f t="shared" si="29"/>
        <v>0</v>
      </c>
      <c r="T25" s="55">
        <f>IFERROR(K25*E25,0)</f>
        <v>2136710.9987962353</v>
      </c>
      <c r="U25" s="55">
        <f t="shared" si="29"/>
        <v>5513753.3751824182</v>
      </c>
      <c r="V25" s="51">
        <f t="shared" si="17"/>
        <v>0</v>
      </c>
      <c r="W25" s="52">
        <f t="shared" si="17"/>
        <v>12898175.981156316</v>
      </c>
      <c r="X25" s="53">
        <f>IFERROR(I25/F25,0)</f>
        <v>12898.175981156315</v>
      </c>
      <c r="Z25" s="3">
        <f t="shared" si="18"/>
        <v>0</v>
      </c>
      <c r="AA25" s="3">
        <f t="shared" si="19"/>
        <v>5.860761128923473E-2</v>
      </c>
      <c r="AB25" s="3">
        <f t="shared" si="20"/>
        <v>4.646350776278322E-2</v>
      </c>
      <c r="AC25" s="3">
        <f t="shared" si="21"/>
        <v>4.8911702351703987E-2</v>
      </c>
    </row>
    <row r="26" spans="1:29" ht="15" customHeight="1" x14ac:dyDescent="0.25">
      <c r="A26" t="str">
        <f t="shared" si="22"/>
        <v>InboundPay TV</v>
      </c>
      <c r="B26" s="446"/>
      <c r="C26" s="15" t="s">
        <v>67</v>
      </c>
      <c r="D26" s="68"/>
      <c r="E26" s="69"/>
      <c r="F26" s="91">
        <f t="shared" si="23"/>
        <v>0</v>
      </c>
      <c r="G26" s="20"/>
      <c r="H26" s="14">
        <v>1431973.6880000008</v>
      </c>
      <c r="I26" s="24">
        <f t="shared" si="16"/>
        <v>1431973.6880000008</v>
      </c>
      <c r="J26" s="74">
        <f>VLOOKUP(A26,'Contri use this'!$A$4:$F$1048576,5,FALSE)</f>
        <v>0</v>
      </c>
      <c r="K26" s="69">
        <f>VLOOKUP(A26,'Contri use this'!$A$4:$F$1048576,6,FALSE)</f>
        <v>734.40128926779221</v>
      </c>
      <c r="L26" s="91">
        <f t="shared" si="24"/>
        <v>734.40128926779221</v>
      </c>
      <c r="M26" s="113">
        <f t="shared" si="25"/>
        <v>0</v>
      </c>
      <c r="N26" s="114">
        <f t="shared" si="25"/>
        <v>2.9990986763306525E-3</v>
      </c>
      <c r="O26" s="120">
        <f t="shared" si="25"/>
        <v>2.1831581100370165E-3</v>
      </c>
      <c r="P26" s="92">
        <f t="shared" si="26"/>
        <v>0</v>
      </c>
      <c r="Q26" s="45">
        <f t="shared" si="27"/>
        <v>1.9925799526106247</v>
      </c>
      <c r="R26" s="46">
        <f t="shared" si="28"/>
        <v>1.5315486033657877</v>
      </c>
      <c r="S26" s="55">
        <f t="shared" si="29"/>
        <v>0</v>
      </c>
      <c r="T26" s="55">
        <f t="shared" si="29"/>
        <v>0</v>
      </c>
      <c r="U26" s="55">
        <f t="shared" si="29"/>
        <v>0</v>
      </c>
      <c r="V26" s="51">
        <f t="shared" si="17"/>
        <v>0</v>
      </c>
      <c r="W26" s="52">
        <f t="shared" si="17"/>
        <v>0</v>
      </c>
      <c r="X26" s="53">
        <f t="shared" si="17"/>
        <v>0</v>
      </c>
      <c r="Z26" s="3">
        <f t="shared" si="18"/>
        <v>0</v>
      </c>
      <c r="AA26" s="3">
        <f t="shared" si="19"/>
        <v>7.1060261718408216E-3</v>
      </c>
      <c r="AB26" s="3">
        <f t="shared" si="20"/>
        <v>5.6335840163906116E-3</v>
      </c>
      <c r="AC26" s="3">
        <f t="shared" si="21"/>
        <v>7.1148363355827138E-3</v>
      </c>
    </row>
    <row r="27" spans="1:29" ht="15" customHeight="1" thickBot="1" x14ac:dyDescent="0.3">
      <c r="A27" t="str">
        <f t="shared" si="22"/>
        <v>InboundTotal Media</v>
      </c>
      <c r="B27" s="13" t="s">
        <v>81</v>
      </c>
      <c r="C27" s="25" t="s">
        <v>88</v>
      </c>
      <c r="D27" s="100">
        <f t="shared" ref="D27:L27" si="30">SUM(D17:D26)</f>
        <v>4996099268.4285717</v>
      </c>
      <c r="E27" s="76">
        <f t="shared" si="30"/>
        <v>13614887586.802258</v>
      </c>
      <c r="F27" s="90">
        <f t="shared" si="30"/>
        <v>18610986855.230827</v>
      </c>
      <c r="G27" s="35">
        <f t="shared" si="30"/>
        <v>52669804.027142853</v>
      </c>
      <c r="H27" s="36">
        <f t="shared" si="30"/>
        <v>201515397.40657145</v>
      </c>
      <c r="I27" s="37">
        <f t="shared" si="30"/>
        <v>254185201.43371427</v>
      </c>
      <c r="J27" s="75">
        <f t="shared" si="30"/>
        <v>42526.620018449372</v>
      </c>
      <c r="K27" s="76">
        <f t="shared" si="30"/>
        <v>60694.487907098395</v>
      </c>
      <c r="L27" s="90">
        <f t="shared" si="30"/>
        <v>103221.10792554778</v>
      </c>
      <c r="M27" s="107">
        <f>J27/M$2</f>
        <v>0.46467023621557441</v>
      </c>
      <c r="N27" s="108">
        <f t="shared" si="25"/>
        <v>0.24786007459794995</v>
      </c>
      <c r="O27" s="109">
        <f t="shared" si="25"/>
        <v>0.30684586504381106</v>
      </c>
      <c r="P27" s="48">
        <f t="shared" si="26"/>
        <v>1.6990616229455253</v>
      </c>
      <c r="Q27" s="49">
        <f>IFERROR(K27/H27*$Q$4,0)</f>
        <v>1.1701953827034954</v>
      </c>
      <c r="R27" s="50">
        <f t="shared" si="28"/>
        <v>1.2126923691970231</v>
      </c>
      <c r="S27" s="48">
        <f t="shared" si="29"/>
        <v>8.5119645814854508</v>
      </c>
      <c r="T27" s="49">
        <f t="shared" si="29"/>
        <v>4.4579499845399582</v>
      </c>
      <c r="U27" s="50">
        <f t="shared" si="29"/>
        <v>5.5462458132109376</v>
      </c>
      <c r="V27" s="48">
        <f>IFERROR(G27*1000/D27,0)</f>
        <v>10.542185252397745</v>
      </c>
      <c r="W27" s="49">
        <f>IFERROR(H27*1000/E27,0)</f>
        <v>14.801106224476847</v>
      </c>
      <c r="X27" s="50">
        <f>IFERROR(I27*1000/F27,0)</f>
        <v>13.657803501283579</v>
      </c>
    </row>
    <row r="28" spans="1:29" ht="15" customHeight="1" x14ac:dyDescent="0.25">
      <c r="A28" t="str">
        <f>_xlfn.CONCAT($B$28,C28)</f>
        <v>PoloFB Stone Leads</v>
      </c>
      <c r="B28" s="449" t="s">
        <v>3</v>
      </c>
      <c r="C28" s="15" t="s">
        <v>70</v>
      </c>
      <c r="D28" s="65">
        <v>1996503283.7142859</v>
      </c>
      <c r="E28" s="66">
        <v>2849875281.5714288</v>
      </c>
      <c r="F28" s="91">
        <f t="shared" ref="F28:F34" si="31">SUM(D28:E28)</f>
        <v>4846378565.2857151</v>
      </c>
      <c r="G28" s="21">
        <v>17586054.725714285</v>
      </c>
      <c r="H28" s="22">
        <v>37981590.135714293</v>
      </c>
      <c r="I28" s="24">
        <f t="shared" ref="I28:I34" si="32">SUM(G28:H28)</f>
        <v>55567644.861428574</v>
      </c>
      <c r="J28" s="74">
        <f>VLOOKUP(A28,'Contri use this'!$A$4:$F$1048576,5,FALSE)</f>
        <v>9376.2184078955543</v>
      </c>
      <c r="K28" s="69">
        <f>VLOOKUP(A28,'Contri use this'!$A$4:$F$1048576,6,FALSE)</f>
        <v>10212.897948779048</v>
      </c>
      <c r="L28" s="70">
        <f t="shared" ref="L28:L34" si="33">SUM(J28:K28)</f>
        <v>19589.116356674604</v>
      </c>
      <c r="M28" s="113">
        <f>J28/M$3</f>
        <v>3.5636928392937979E-2</v>
      </c>
      <c r="N28" s="114">
        <f>K28/N$3</f>
        <v>2.8011700545755136E-2</v>
      </c>
      <c r="O28" s="117">
        <f>L28/O$3</f>
        <v>3.120786804589883E-2</v>
      </c>
      <c r="P28" s="93">
        <f t="shared" si="26"/>
        <v>1.1219390418569277</v>
      </c>
      <c r="Q28" s="94">
        <f>IFERROR(K28/H28*$Q$4,0)</f>
        <v>1.044703893648687</v>
      </c>
      <c r="R28" s="95">
        <f t="shared" si="28"/>
        <v>1.0527499914617138</v>
      </c>
      <c r="S28" s="97">
        <f>IFERROR(J28*1000000/D28,0)</f>
        <v>4.6963200533545217</v>
      </c>
      <c r="T28" s="97">
        <f>IFERROR(K28*1000000/E28,0)</f>
        <v>3.5836297871770824</v>
      </c>
      <c r="U28" s="97">
        <f t="shared" si="29"/>
        <v>4.0420111827396505</v>
      </c>
      <c r="V28" s="51">
        <f t="shared" ref="V28:X34" si="34">IFERROR(G28*1000/D28,0)</f>
        <v>8.8084276490631499</v>
      </c>
      <c r="W28" s="52">
        <f t="shared" si="34"/>
        <v>13.327456952702557</v>
      </c>
      <c r="X28" s="53">
        <f t="shared" si="34"/>
        <v>11.465807739299585</v>
      </c>
      <c r="Z28" s="3">
        <f t="shared" ref="Z28:Z34" si="35">G28/$G$35</f>
        <v>0.33394856242851717</v>
      </c>
      <c r="AA28" s="3">
        <f t="shared" ref="AA28:AA34" si="36">H28/$H$35</f>
        <v>0.18967839313300208</v>
      </c>
      <c r="AB28" s="3">
        <f t="shared" ref="AB28:AB34" si="37">I28/$I$35</f>
        <v>0.21971918469258822</v>
      </c>
      <c r="AC28" s="3">
        <f t="shared" ref="AC28:AC34" si="38">L28/SUM($L$35)</f>
        <v>0.23976923599490377</v>
      </c>
    </row>
    <row r="29" spans="1:29" ht="15" customHeight="1" x14ac:dyDescent="0.25">
      <c r="A29" t="str">
        <f t="shared" ref="A29:A35" si="39">_xlfn.CONCAT($B$28,C29)</f>
        <v>PoloFB Stone SA</v>
      </c>
      <c r="B29" s="449"/>
      <c r="C29" s="15" t="s">
        <v>71</v>
      </c>
      <c r="D29" s="68">
        <v>361453745</v>
      </c>
      <c r="E29" s="69">
        <v>387783774</v>
      </c>
      <c r="F29" s="91">
        <f t="shared" si="31"/>
        <v>749237519</v>
      </c>
      <c r="G29" s="20">
        <v>481306.29000000004</v>
      </c>
      <c r="H29" s="14">
        <v>1421886.0900000003</v>
      </c>
      <c r="I29" s="24">
        <f t="shared" si="32"/>
        <v>1903192.3800000004</v>
      </c>
      <c r="J29" s="74">
        <f>VLOOKUP(A29,'Contri use this'!$A$4:$F$1048576,5,FALSE)</f>
        <v>654.43770592177805</v>
      </c>
      <c r="K29" s="69">
        <f>VLOOKUP(A29,'Contri use this'!$A$4:$F$1048576,6,FALSE)</f>
        <v>610.73926682054719</v>
      </c>
      <c r="L29" s="70">
        <f t="shared" si="33"/>
        <v>1265.1769727423252</v>
      </c>
      <c r="M29" s="113">
        <f t="shared" ref="M29:O34" si="40">J29/M$3</f>
        <v>2.4873726964309856E-3</v>
      </c>
      <c r="N29" s="114">
        <f t="shared" si="40"/>
        <v>1.6751215511515473E-3</v>
      </c>
      <c r="O29" s="117">
        <f t="shared" si="40"/>
        <v>2.0155822907549892E-3</v>
      </c>
      <c r="P29" s="44">
        <f t="shared" si="26"/>
        <v>2.8612561719311169</v>
      </c>
      <c r="Q29" s="45">
        <f t="shared" ref="Q29:Q34" si="41">IFERROR(K29/H29*$Q$4,0)</f>
        <v>1.6688157955087455</v>
      </c>
      <c r="R29" s="46">
        <f t="shared" si="28"/>
        <v>1.9851849753379809</v>
      </c>
      <c r="S29" s="55">
        <f t="shared" ref="S29:T32" si="42">IFERROR(J29*1000000/D29,0)</f>
        <v>1.8105711034250815</v>
      </c>
      <c r="T29" s="55">
        <f t="shared" si="42"/>
        <v>1.5749479678346399</v>
      </c>
      <c r="U29" s="55">
        <f t="shared" si="29"/>
        <v>1.6886193505511371</v>
      </c>
      <c r="V29" s="51">
        <f t="shared" si="34"/>
        <v>1.3315847370733427</v>
      </c>
      <c r="W29" s="52">
        <f t="shared" si="34"/>
        <v>3.6666982615935866</v>
      </c>
      <c r="X29" s="53">
        <f t="shared" si="34"/>
        <v>2.5401722841378427</v>
      </c>
      <c r="Z29" s="3">
        <f t="shared" si="35"/>
        <v>9.1397158794395052E-3</v>
      </c>
      <c r="AA29" s="3">
        <f t="shared" si="36"/>
        <v>7.100836689714206E-3</v>
      </c>
      <c r="AB29" s="3">
        <f t="shared" si="37"/>
        <v>7.5253842247507497E-3</v>
      </c>
      <c r="AC29" s="3">
        <f t="shared" si="38"/>
        <v>1.5485666154073959E-2</v>
      </c>
    </row>
    <row r="30" spans="1:29" ht="15" customHeight="1" x14ac:dyDescent="0.25">
      <c r="A30" t="str">
        <f t="shared" si="39"/>
        <v>PoloFB Ton</v>
      </c>
      <c r="B30" s="449"/>
      <c r="C30" s="15" t="s">
        <v>72</v>
      </c>
      <c r="D30" s="68">
        <v>1526869231.7142859</v>
      </c>
      <c r="E30" s="69">
        <v>7308252248.5714283</v>
      </c>
      <c r="F30" s="91">
        <f t="shared" si="31"/>
        <v>8835121480.2857132</v>
      </c>
      <c r="G30" s="20">
        <v>19300273.691428568</v>
      </c>
      <c r="H30" s="14">
        <v>86450094.66285716</v>
      </c>
      <c r="I30" s="24">
        <f t="shared" si="32"/>
        <v>105750368.35428573</v>
      </c>
      <c r="J30" s="74">
        <f>VLOOKUP(A30,'Contri use this'!$A$4:$F$1048576,5,FALSE)</f>
        <v>15016.2325292074</v>
      </c>
      <c r="K30" s="69">
        <f>VLOOKUP(A30,'Contri use this'!$A$4:$F$1048576,6,FALSE)</f>
        <v>19038.943072014648</v>
      </c>
      <c r="L30" s="70">
        <f t="shared" si="33"/>
        <v>34055.17560122205</v>
      </c>
      <c r="M30" s="113">
        <f t="shared" si="40"/>
        <v>5.7073372237622384E-2</v>
      </c>
      <c r="N30" s="114">
        <f t="shared" si="40"/>
        <v>5.221957320201278E-2</v>
      </c>
      <c r="O30" s="117">
        <f t="shared" si="40"/>
        <v>5.4254076962523462E-2</v>
      </c>
      <c r="P30" s="44">
        <f t="shared" si="26"/>
        <v>1.6372216666765051</v>
      </c>
      <c r="Q30" s="45">
        <f t="shared" si="41"/>
        <v>0.85564718542260232</v>
      </c>
      <c r="R30" s="46">
        <f t="shared" si="28"/>
        <v>0.96168673628090395</v>
      </c>
      <c r="S30" s="55">
        <f t="shared" si="42"/>
        <v>9.8346552653680686</v>
      </c>
      <c r="T30" s="55">
        <f t="shared" si="42"/>
        <v>2.6051294378537992</v>
      </c>
      <c r="U30" s="55">
        <f t="shared" si="29"/>
        <v>3.8545226205673813</v>
      </c>
      <c r="V30" s="51">
        <f t="shared" si="34"/>
        <v>12.640423482605168</v>
      </c>
      <c r="W30" s="52">
        <f t="shared" si="34"/>
        <v>11.829106566451081</v>
      </c>
      <c r="X30" s="53">
        <f t="shared" si="34"/>
        <v>11.969316844171559</v>
      </c>
      <c r="Z30" s="3">
        <f t="shared" si="35"/>
        <v>0.36650054570256746</v>
      </c>
      <c r="AA30" s="3">
        <f t="shared" si="36"/>
        <v>0.43172797619201853</v>
      </c>
      <c r="AB30" s="3">
        <f t="shared" si="37"/>
        <v>0.41814593318985577</v>
      </c>
      <c r="AC30" s="3">
        <f t="shared" si="38"/>
        <v>0.41683265783426243</v>
      </c>
    </row>
    <row r="31" spans="1:29" ht="15" customHeight="1" x14ac:dyDescent="0.25">
      <c r="A31" t="str">
        <f t="shared" si="39"/>
        <v>PoloGoogle Stone</v>
      </c>
      <c r="B31" s="449"/>
      <c r="C31" s="15" t="s">
        <v>73</v>
      </c>
      <c r="D31" s="68">
        <v>533034211</v>
      </c>
      <c r="E31" s="69">
        <v>394952913</v>
      </c>
      <c r="F31" s="91">
        <f t="shared" si="31"/>
        <v>927987124</v>
      </c>
      <c r="G31" s="20">
        <v>5436189.879999999</v>
      </c>
      <c r="H31" s="14">
        <v>10851116.98</v>
      </c>
      <c r="I31" s="24">
        <f t="shared" si="32"/>
        <v>16287306.859999999</v>
      </c>
      <c r="J31" s="74">
        <f>VLOOKUP(A31,'Contri use this'!$A$4:$F$1048576,5,FALSE)</f>
        <v>351.54244196918921</v>
      </c>
      <c r="K31" s="69">
        <f>VLOOKUP(A31,'Contri use this'!$A$4:$F$1048576,6,FALSE)</f>
        <v>3119.5896466284839</v>
      </c>
      <c r="L31" s="70">
        <f t="shared" si="33"/>
        <v>3471.1320885976729</v>
      </c>
      <c r="M31" s="113">
        <f t="shared" si="40"/>
        <v>1.3361349199145175E-3</v>
      </c>
      <c r="N31" s="114">
        <f t="shared" si="40"/>
        <v>8.5563384110229016E-3</v>
      </c>
      <c r="O31" s="117">
        <f t="shared" si="40"/>
        <v>5.5299396980676586E-3</v>
      </c>
      <c r="P31" s="44">
        <f t="shared" si="26"/>
        <v>0.13607962809926819</v>
      </c>
      <c r="Q31" s="45">
        <f t="shared" si="41"/>
        <v>1.1169671196666</v>
      </c>
      <c r="R31" s="46">
        <f t="shared" si="28"/>
        <v>0.63643528946283578</v>
      </c>
      <c r="S31" s="55">
        <f t="shared" si="42"/>
        <v>0.65951196886533281</v>
      </c>
      <c r="T31" s="55">
        <f t="shared" si="42"/>
        <v>7.898636885426602</v>
      </c>
      <c r="U31" s="55">
        <f t="shared" si="29"/>
        <v>3.7404959603703221</v>
      </c>
      <c r="V31" s="51">
        <f t="shared" si="34"/>
        <v>10.198575940935241</v>
      </c>
      <c r="W31" s="52">
        <f t="shared" si="34"/>
        <v>27.474457391835973</v>
      </c>
      <c r="X31" s="53">
        <f t="shared" si="34"/>
        <v>17.551220743015396</v>
      </c>
      <c r="Z31" s="3">
        <f t="shared" si="35"/>
        <v>0.10322996395888431</v>
      </c>
      <c r="AA31" s="3">
        <f t="shared" si="36"/>
        <v>5.4190001658968902E-2</v>
      </c>
      <c r="AB31" s="3">
        <f t="shared" si="37"/>
        <v>6.4401393887421221E-2</v>
      </c>
      <c r="AC31" s="3">
        <f t="shared" si="38"/>
        <v>4.2486382426172017E-2</v>
      </c>
    </row>
    <row r="32" spans="1:29" ht="15" customHeight="1" x14ac:dyDescent="0.25">
      <c r="A32" t="str">
        <f t="shared" si="39"/>
        <v>PoloGoogle Ton</v>
      </c>
      <c r="B32" s="449"/>
      <c r="C32" s="15" t="s">
        <v>74</v>
      </c>
      <c r="D32" s="68">
        <v>578094390</v>
      </c>
      <c r="E32" s="69">
        <v>2417368533</v>
      </c>
      <c r="F32" s="91">
        <f t="shared" si="31"/>
        <v>2995462923</v>
      </c>
      <c r="G32" s="20">
        <v>9857143.9100000001</v>
      </c>
      <c r="H32" s="14">
        <v>50264318.289999999</v>
      </c>
      <c r="I32" s="24">
        <f t="shared" si="32"/>
        <v>60121462.200000003</v>
      </c>
      <c r="J32" s="74">
        <f>VLOOKUP(A32,'Contri use this'!$A$4:$F$1048576,5,FALSE)</f>
        <v>5557.0731863488863</v>
      </c>
      <c r="K32" s="69">
        <f>VLOOKUP(A32,'Contri use this'!$A$4:$F$1048576,6,FALSE)</f>
        <v>12417.667814516957</v>
      </c>
      <c r="L32" s="70">
        <f t="shared" si="33"/>
        <v>17974.741000865844</v>
      </c>
      <c r="M32" s="113">
        <f t="shared" si="40"/>
        <v>2.1121203730649806E-2</v>
      </c>
      <c r="N32" s="114">
        <f t="shared" si="40"/>
        <v>3.4058892396794674E-2</v>
      </c>
      <c r="O32" s="117">
        <f t="shared" si="40"/>
        <v>2.8635969846750896E-2</v>
      </c>
      <c r="P32" s="44">
        <f t="shared" si="26"/>
        <v>1.186328559261256</v>
      </c>
      <c r="Q32" s="45">
        <f t="shared" si="41"/>
        <v>0.95983726039033368</v>
      </c>
      <c r="R32" s="46">
        <f t="shared" si="28"/>
        <v>0.89282326385411748</v>
      </c>
      <c r="S32" s="55">
        <f t="shared" si="42"/>
        <v>9.6127436669103226</v>
      </c>
      <c r="T32" s="55">
        <f t="shared" si="42"/>
        <v>5.1368534193279975</v>
      </c>
      <c r="U32" s="55">
        <f t="shared" si="29"/>
        <v>6.0006554789414244</v>
      </c>
      <c r="V32" s="51">
        <f t="shared" si="34"/>
        <v>17.051097676280857</v>
      </c>
      <c r="W32" s="52">
        <f t="shared" si="34"/>
        <v>20.792989403076671</v>
      </c>
      <c r="X32" s="53">
        <f t="shared" si="34"/>
        <v>20.070841718109961</v>
      </c>
      <c r="Z32" s="3">
        <f t="shared" si="35"/>
        <v>0.1871812120305916</v>
      </c>
      <c r="AA32" s="3">
        <f t="shared" si="36"/>
        <v>0.25101779812551983</v>
      </c>
      <c r="AB32" s="3">
        <f t="shared" si="37"/>
        <v>0.23772536500426111</v>
      </c>
      <c r="AC32" s="3">
        <f t="shared" si="38"/>
        <v>0.22000940923072315</v>
      </c>
    </row>
    <row r="33" spans="1:29" ht="15" customHeight="1" x14ac:dyDescent="0.25">
      <c r="A33" t="str">
        <f t="shared" si="39"/>
        <v>PoloOpen TV</v>
      </c>
      <c r="B33" s="449"/>
      <c r="C33" s="15" t="s">
        <v>66</v>
      </c>
      <c r="D33" s="77"/>
      <c r="E33" s="69">
        <v>915.65939999999978</v>
      </c>
      <c r="F33" s="91">
        <f t="shared" si="31"/>
        <v>915.65939999999978</v>
      </c>
      <c r="G33" s="20"/>
      <c r="H33" s="14">
        <v>11810336.08</v>
      </c>
      <c r="I33" s="24">
        <f t="shared" si="32"/>
        <v>11810336.08</v>
      </c>
      <c r="J33" s="74">
        <f>VLOOKUP(A33,'Contri use this'!$A$4:$F$1048576,5,FALSE)</f>
        <v>2426.9603096409592</v>
      </c>
      <c r="K33" s="69">
        <f>VLOOKUP(A33,'Contri use this'!$A$4:$F$1048576,6,FALSE)</f>
        <v>2286.850863262443</v>
      </c>
      <c r="L33" s="70">
        <f t="shared" si="33"/>
        <v>4713.8111729034026</v>
      </c>
      <c r="M33" s="113">
        <f t="shared" si="40"/>
        <v>9.2243383211238102E-3</v>
      </c>
      <c r="N33" s="114">
        <f t="shared" si="40"/>
        <v>6.2723217147359614E-3</v>
      </c>
      <c r="O33" s="117">
        <f t="shared" si="40"/>
        <v>7.5096800896345102E-3</v>
      </c>
      <c r="P33" s="44">
        <f t="shared" si="26"/>
        <v>0</v>
      </c>
      <c r="Q33" s="45">
        <f t="shared" si="41"/>
        <v>0.7523032721427021</v>
      </c>
      <c r="R33" s="46">
        <f t="shared" si="28"/>
        <v>1.1919068514025095</v>
      </c>
      <c r="S33" s="56"/>
      <c r="T33" s="57"/>
      <c r="U33" s="58"/>
      <c r="V33" s="51">
        <f t="shared" si="34"/>
        <v>0</v>
      </c>
      <c r="W33" s="52">
        <f>IFERROR(H33*1000/E33,0)</f>
        <v>12898175.981156316</v>
      </c>
      <c r="X33" s="53">
        <f>IFERROR(I33/F33,0)</f>
        <v>12898.175981156315</v>
      </c>
      <c r="Z33" s="3">
        <f t="shared" si="35"/>
        <v>0</v>
      </c>
      <c r="AA33" s="3">
        <f t="shared" si="36"/>
        <v>5.8980299719170501E-2</v>
      </c>
      <c r="AB33" s="3">
        <f t="shared" si="37"/>
        <v>4.6699071391530365E-2</v>
      </c>
      <c r="AC33" s="3">
        <f t="shared" si="38"/>
        <v>5.7696676203885411E-2</v>
      </c>
    </row>
    <row r="34" spans="1:29" ht="15" customHeight="1" x14ac:dyDescent="0.25">
      <c r="A34" t="str">
        <f t="shared" si="39"/>
        <v>PoloPay TV</v>
      </c>
      <c r="B34" s="449"/>
      <c r="C34" s="15" t="s">
        <v>67</v>
      </c>
      <c r="D34" s="77"/>
      <c r="E34" s="69"/>
      <c r="F34" s="91">
        <f t="shared" si="31"/>
        <v>0</v>
      </c>
      <c r="G34" s="20"/>
      <c r="H34" s="14">
        <v>1462706.9920000008</v>
      </c>
      <c r="I34" s="24">
        <f t="shared" si="32"/>
        <v>1462706.9920000008</v>
      </c>
      <c r="J34" s="74">
        <f>VLOOKUP(A34,'Contri use this'!$A$4:$F$1048576,5,FALSE)</f>
        <v>0</v>
      </c>
      <c r="K34" s="69">
        <f>VLOOKUP(A34,'Contri use this'!$A$4:$F$1048576,6,FALSE)</f>
        <v>630.72075200248912</v>
      </c>
      <c r="L34" s="70">
        <f t="shared" si="33"/>
        <v>630.72075200248912</v>
      </c>
      <c r="M34" s="113">
        <f t="shared" si="40"/>
        <v>0</v>
      </c>
      <c r="N34" s="114">
        <f t="shared" si="40"/>
        <v>1.7299263070771574E-3</v>
      </c>
      <c r="O34" s="117">
        <f t="shared" si="40"/>
        <v>1.0048156151564751E-3</v>
      </c>
      <c r="P34" s="44">
        <f t="shared" si="26"/>
        <v>0</v>
      </c>
      <c r="Q34" s="45">
        <f t="shared" si="41"/>
        <v>1.6753175845774386</v>
      </c>
      <c r="R34" s="46">
        <f t="shared" si="28"/>
        <v>1.2876925231994025</v>
      </c>
      <c r="S34" s="56"/>
      <c r="T34" s="57"/>
      <c r="U34" s="58"/>
      <c r="V34" s="51">
        <f t="shared" si="34"/>
        <v>0</v>
      </c>
      <c r="W34" s="52">
        <f t="shared" si="34"/>
        <v>0</v>
      </c>
      <c r="X34" s="53">
        <f t="shared" si="34"/>
        <v>0</v>
      </c>
      <c r="Z34" s="3">
        <f t="shared" si="35"/>
        <v>0</v>
      </c>
      <c r="AA34" s="3">
        <f t="shared" si="36"/>
        <v>7.3046944816058416E-3</v>
      </c>
      <c r="AB34" s="3">
        <f t="shared" si="37"/>
        <v>5.7836676095925858E-3</v>
      </c>
      <c r="AC34" s="3">
        <f t="shared" si="38"/>
        <v>7.7199721559793703E-3</v>
      </c>
    </row>
    <row r="35" spans="1:29" ht="15" customHeight="1" thickBot="1" x14ac:dyDescent="0.3">
      <c r="A35" t="str">
        <f t="shared" si="39"/>
        <v>PoloTotal Media</v>
      </c>
      <c r="B35" s="13" t="s">
        <v>81</v>
      </c>
      <c r="C35" s="25" t="s">
        <v>88</v>
      </c>
      <c r="D35" s="71">
        <f t="shared" ref="D35:L35" si="43">SUM(D28:D34)</f>
        <v>4995954861.4285717</v>
      </c>
      <c r="E35" s="72">
        <f t="shared" si="43"/>
        <v>13358233665.802258</v>
      </c>
      <c r="F35" s="73">
        <f t="shared" si="43"/>
        <v>18354188527.230827</v>
      </c>
      <c r="G35" s="26">
        <f t="shared" si="43"/>
        <v>52660968.497142851</v>
      </c>
      <c r="H35" s="27">
        <f t="shared" si="43"/>
        <v>200242049.23057148</v>
      </c>
      <c r="I35" s="32">
        <f t="shared" si="43"/>
        <v>252903017.7277143</v>
      </c>
      <c r="J35" s="71">
        <f t="shared" si="43"/>
        <v>33382.464580983768</v>
      </c>
      <c r="K35" s="72">
        <f t="shared" si="43"/>
        <v>48317.409364024614</v>
      </c>
      <c r="L35" s="78">
        <f t="shared" si="43"/>
        <v>81699.873945008381</v>
      </c>
      <c r="M35" s="107">
        <f>J35/M$3</f>
        <v>0.1268793502986795</v>
      </c>
      <c r="N35" s="108">
        <f>K35/N$3</f>
        <v>0.13252387412855016</v>
      </c>
      <c r="O35" s="109">
        <f>L35/O$3</f>
        <v>0.1301579325487868</v>
      </c>
      <c r="P35" s="48">
        <f t="shared" si="26"/>
        <v>1.3339499069914917</v>
      </c>
      <c r="Q35" s="49">
        <f>IFERROR(K35/H35*$Q$4,0)</f>
        <v>0.93748801328854237</v>
      </c>
      <c r="R35" s="50">
        <f t="shared" si="28"/>
        <v>0.96471663201201263</v>
      </c>
      <c r="S35" s="48">
        <f t="shared" ref="S35:U36" si="44">IFERROR(J35*1000000/D35,0)</f>
        <v>6.6818987574756026</v>
      </c>
      <c r="T35" s="49">
        <f t="shared" si="44"/>
        <v>3.6170507697974759</v>
      </c>
      <c r="U35" s="50">
        <f t="shared" si="44"/>
        <v>4.4512931652519523</v>
      </c>
      <c r="V35" s="48">
        <f>IFERROR(G35*1000/D35,0)</f>
        <v>10.540721435198211</v>
      </c>
      <c r="W35" s="49">
        <f>IFERROR(H35*1000/E35,0)</f>
        <v>14.990159196211778</v>
      </c>
      <c r="X35" s="50">
        <f>IFERROR(I35*1000/F35,0)</f>
        <v>13.779035632793013</v>
      </c>
    </row>
    <row r="36" spans="1:29" ht="15" customHeight="1" x14ac:dyDescent="0.25">
      <c r="A36" t="str">
        <f>_xlfn.CONCAT($B$36,C36)</f>
        <v>Renda_ExtraFB Stone Leads</v>
      </c>
      <c r="B36" s="445" t="s">
        <v>4</v>
      </c>
      <c r="C36" s="15" t="s">
        <v>70</v>
      </c>
      <c r="D36" s="65">
        <v>1996503283.7142859</v>
      </c>
      <c r="E36" s="66">
        <v>2849875281.5714288</v>
      </c>
      <c r="F36" s="91">
        <f t="shared" ref="F36:F44" si="45">SUM(D36:E36)</f>
        <v>4846378565.2857151</v>
      </c>
      <c r="G36" s="21">
        <v>17586054.725714285</v>
      </c>
      <c r="H36" s="22">
        <v>37981590.135714293</v>
      </c>
      <c r="I36" s="24">
        <f t="shared" ref="I36:I44" si="46">SUM(G36:H36)</f>
        <v>55567644.861428574</v>
      </c>
      <c r="J36" s="74">
        <f>VLOOKUP(A36,'Contri use this'!$A$4:$F$1048576,5,FALSE)</f>
        <v>3543.4159280702033</v>
      </c>
      <c r="K36" s="69">
        <f>VLOOKUP(A36,'Contri use this'!$A$4:$F$1048576,6,FALSE)</f>
        <v>3793.9005077084021</v>
      </c>
      <c r="L36" s="70">
        <f t="shared" ref="L36:L44" si="47">SUM(J36:K36)</f>
        <v>7337.3164357786054</v>
      </c>
      <c r="M36" s="110">
        <f>J36/M$4</f>
        <v>0.30980414842888399</v>
      </c>
      <c r="N36" s="111">
        <f>K36/N$4</f>
        <v>1.18245670321815E-2</v>
      </c>
      <c r="O36" s="116">
        <f>L36/O$4</f>
        <v>2.2081288970962433E-2</v>
      </c>
      <c r="P36" s="93">
        <f t="shared" si="26"/>
        <v>0.4239978740141081</v>
      </c>
      <c r="Q36" s="94">
        <f t="shared" ref="Q36:Q44" si="48">IFERROR(K36/H36*$Q$4,0)</f>
        <v>0.38808795039340765</v>
      </c>
      <c r="R36" s="95">
        <f t="shared" si="28"/>
        <v>0.39431895111929827</v>
      </c>
      <c r="S36" s="59">
        <f t="shared" si="44"/>
        <v>1.7748109692452136</v>
      </c>
      <c r="T36" s="60">
        <f t="shared" si="44"/>
        <v>1.3312514172958598</v>
      </c>
      <c r="U36" s="61">
        <f t="shared" si="44"/>
        <v>1.5139792191091532</v>
      </c>
      <c r="V36" s="51">
        <f t="shared" ref="V36:X44" si="49">IFERROR(G36*1000/D36,0)</f>
        <v>8.8084276490631499</v>
      </c>
      <c r="W36" s="52">
        <f t="shared" si="49"/>
        <v>13.327456952702557</v>
      </c>
      <c r="X36" s="53">
        <f t="shared" si="49"/>
        <v>11.465807739299585</v>
      </c>
      <c r="Z36" s="3">
        <f t="shared" ref="Z36:Z44" si="50">G36/$G$45</f>
        <v>0.33394856242851717</v>
      </c>
      <c r="AA36" s="3">
        <f t="shared" ref="AA36:AA44" si="51">H36/$H$45</f>
        <v>0.19948568429247152</v>
      </c>
      <c r="AB36" s="3">
        <f t="shared" ref="AB36:AB44" si="52">I36/$I$45</f>
        <v>0.22861835885805956</v>
      </c>
      <c r="AC36" s="3">
        <f t="shared" ref="AC36:AC44" si="53">L36/SUM($L$45)</f>
        <v>0.12263939746070435</v>
      </c>
    </row>
    <row r="37" spans="1:29" ht="15" customHeight="1" x14ac:dyDescent="0.25">
      <c r="A37" t="str">
        <f t="shared" ref="A37:A45" si="54">_xlfn.CONCAT($B$36,C37)</f>
        <v>Renda_ExtraFB Stone SA</v>
      </c>
      <c r="B37" s="446"/>
      <c r="C37" s="15" t="s">
        <v>71</v>
      </c>
      <c r="D37" s="68">
        <v>361453745</v>
      </c>
      <c r="E37" s="69">
        <v>387783774</v>
      </c>
      <c r="F37" s="91">
        <f t="shared" si="45"/>
        <v>749237519</v>
      </c>
      <c r="G37" s="20">
        <v>481306.29000000004</v>
      </c>
      <c r="H37" s="14">
        <v>1421886.0900000003</v>
      </c>
      <c r="I37" s="24">
        <f t="shared" si="46"/>
        <v>1903192.3800000004</v>
      </c>
      <c r="J37" s="74">
        <f>VLOOKUP(A37,'Contri use this'!$A$4:$F$1048576,5,FALSE)</f>
        <v>201.75411265128039</v>
      </c>
      <c r="K37" s="69">
        <f>VLOOKUP(A37,'Contri use this'!$A$4:$F$1048576,6,FALSE)</f>
        <v>365.83370690918736</v>
      </c>
      <c r="L37" s="70">
        <f t="shared" si="47"/>
        <v>567.58781956046778</v>
      </c>
      <c r="M37" s="113">
        <f t="shared" ref="M37:O43" si="55">J37/M$4</f>
        <v>1.7639549612792928E-2</v>
      </c>
      <c r="N37" s="114">
        <f t="shared" si="55"/>
        <v>1.1402052270980659E-3</v>
      </c>
      <c r="O37" s="117">
        <f t="shared" si="55"/>
        <v>1.7081273200919562E-3</v>
      </c>
      <c r="P37" s="44">
        <f t="shared" si="26"/>
        <v>0.88208578878088106</v>
      </c>
      <c r="Q37" s="45">
        <f t="shared" si="48"/>
        <v>0.99962308269095435</v>
      </c>
      <c r="R37" s="46">
        <f t="shared" si="28"/>
        <v>0.89060015780556789</v>
      </c>
      <c r="S37" s="62">
        <f t="shared" ref="S37:T45" si="56">IFERROR(J37*1000000/D37,0)</f>
        <v>0.55817408296953852</v>
      </c>
      <c r="T37" s="55">
        <f t="shared" si="56"/>
        <v>0.94339611772716248</v>
      </c>
      <c r="U37" s="63">
        <f t="shared" ref="U37:U45" si="57">IFERROR(L37*1000000/F37,0)</f>
        <v>0.75755392004129962</v>
      </c>
      <c r="V37" s="51">
        <f t="shared" si="49"/>
        <v>1.3315847370733427</v>
      </c>
      <c r="W37" s="52">
        <f t="shared" si="49"/>
        <v>3.6666982615935866</v>
      </c>
      <c r="X37" s="53">
        <f t="shared" si="49"/>
        <v>2.5401722841378427</v>
      </c>
      <c r="Z37" s="3">
        <f t="shared" si="50"/>
        <v>9.1397158794395052E-3</v>
      </c>
      <c r="AA37" s="3">
        <f t="shared" si="51"/>
        <v>7.4679843217749595E-3</v>
      </c>
      <c r="AB37" s="3">
        <f t="shared" si="52"/>
        <v>7.8301810269591939E-3</v>
      </c>
      <c r="AC37" s="3">
        <f t="shared" si="53"/>
        <v>9.4869328324864825E-3</v>
      </c>
    </row>
    <row r="38" spans="1:29" ht="15" customHeight="1" x14ac:dyDescent="0.25">
      <c r="A38" t="str">
        <f t="shared" si="54"/>
        <v>Renda_ExtraFB Ton</v>
      </c>
      <c r="B38" s="446"/>
      <c r="C38" s="15" t="s">
        <v>72</v>
      </c>
      <c r="D38" s="68">
        <v>1526869231.7142859</v>
      </c>
      <c r="E38" s="69">
        <v>7308252248.5714283</v>
      </c>
      <c r="F38" s="91">
        <f t="shared" si="45"/>
        <v>8835121480.2857132</v>
      </c>
      <c r="G38" s="20">
        <v>19300273.691428568</v>
      </c>
      <c r="H38" s="14">
        <v>86450094.66285716</v>
      </c>
      <c r="I38" s="24">
        <f t="shared" si="46"/>
        <v>105750368.35428573</v>
      </c>
      <c r="J38" s="74">
        <f>VLOOKUP(A38,'Contri use this'!$A$4:$F$1048576,5,FALSE)</f>
        <v>16589.49275149055</v>
      </c>
      <c r="K38" s="69">
        <f>VLOOKUP(A38,'Contri use this'!$A$4:$F$1048576,6,FALSE)</f>
        <v>12458.599076577191</v>
      </c>
      <c r="L38" s="70">
        <f t="shared" si="47"/>
        <v>29048.091828067743</v>
      </c>
      <c r="M38" s="113">
        <f t="shared" si="55"/>
        <v>1.4504347722853177</v>
      </c>
      <c r="N38" s="114">
        <f t="shared" si="55"/>
        <v>3.8830101002581247E-2</v>
      </c>
      <c r="O38" s="117">
        <f t="shared" si="55"/>
        <v>8.7418787962162015E-2</v>
      </c>
      <c r="P38" s="44">
        <f t="shared" si="26"/>
        <v>1.8087544208631656</v>
      </c>
      <c r="Q38" s="45">
        <f t="shared" si="48"/>
        <v>0.55991370917282102</v>
      </c>
      <c r="R38" s="46">
        <f t="shared" si="28"/>
        <v>0.82029131056132409</v>
      </c>
      <c r="S38" s="62">
        <f t="shared" si="56"/>
        <v>10.865038345729692</v>
      </c>
      <c r="T38" s="55">
        <f t="shared" si="56"/>
        <v>1.7047303038852442</v>
      </c>
      <c r="U38" s="63">
        <f t="shared" si="57"/>
        <v>3.2877976712470032</v>
      </c>
      <c r="V38" s="51">
        <f t="shared" si="49"/>
        <v>12.640423482605168</v>
      </c>
      <c r="W38" s="52">
        <f t="shared" si="49"/>
        <v>11.829106566451081</v>
      </c>
      <c r="X38" s="53">
        <f t="shared" si="49"/>
        <v>11.969316844171559</v>
      </c>
      <c r="Z38" s="3">
        <f t="shared" si="50"/>
        <v>0.36650054570256746</v>
      </c>
      <c r="AA38" s="3">
        <f t="shared" si="51"/>
        <v>0.45405040255944712</v>
      </c>
      <c r="AB38" s="3">
        <f t="shared" si="52"/>
        <v>0.43508188482851845</v>
      </c>
      <c r="AC38" s="3">
        <f t="shared" si="53"/>
        <v>0.48552362575042829</v>
      </c>
    </row>
    <row r="39" spans="1:29" ht="15" customHeight="1" x14ac:dyDescent="0.25">
      <c r="A39" t="str">
        <f t="shared" si="54"/>
        <v>Renda_ExtraGoogle Stone</v>
      </c>
      <c r="B39" s="446"/>
      <c r="C39" s="15" t="s">
        <v>73</v>
      </c>
      <c r="D39" s="68">
        <v>533034211</v>
      </c>
      <c r="E39" s="69">
        <v>394952913</v>
      </c>
      <c r="F39" s="91">
        <f t="shared" si="45"/>
        <v>927987124</v>
      </c>
      <c r="G39" s="20">
        <v>5436189.879999999</v>
      </c>
      <c r="H39" s="14">
        <v>10851116.98</v>
      </c>
      <c r="I39" s="24">
        <f t="shared" si="46"/>
        <v>16287306.859999999</v>
      </c>
      <c r="J39" s="74">
        <f>VLOOKUP(A39,'Contri use this'!$A$4:$F$1048576,5,FALSE)</f>
        <v>640.61288529897365</v>
      </c>
      <c r="K39" s="69">
        <f>VLOOKUP(A39,'Contri use this'!$A$4:$F$1048576,6,FALSE)</f>
        <v>2432.1266170090694</v>
      </c>
      <c r="L39" s="70">
        <f t="shared" si="47"/>
        <v>3072.739502308043</v>
      </c>
      <c r="M39" s="113">
        <f t="shared" si="55"/>
        <v>5.600938005341799E-2</v>
      </c>
      <c r="N39" s="114">
        <f t="shared" si="55"/>
        <v>7.5802842365382764E-3</v>
      </c>
      <c r="O39" s="117">
        <f t="shared" si="55"/>
        <v>9.2472567425470765E-3</v>
      </c>
      <c r="P39" s="44">
        <f t="shared" si="26"/>
        <v>0.24797678112142099</v>
      </c>
      <c r="Q39" s="45">
        <f t="shared" si="48"/>
        <v>0.87082141236142396</v>
      </c>
      <c r="R39" s="46">
        <f t="shared" si="28"/>
        <v>0.56338963908036299</v>
      </c>
      <c r="S39" s="62">
        <f t="shared" si="56"/>
        <v>1.2018232077396129</v>
      </c>
      <c r="T39" s="55">
        <f t="shared" si="56"/>
        <v>6.1580166570617738</v>
      </c>
      <c r="U39" s="63">
        <f t="shared" si="57"/>
        <v>3.3111876478019355</v>
      </c>
      <c r="V39" s="51">
        <f t="shared" si="49"/>
        <v>10.198575940935241</v>
      </c>
      <c r="W39" s="52">
        <f t="shared" si="49"/>
        <v>27.474457391835973</v>
      </c>
      <c r="X39" s="53">
        <f t="shared" si="49"/>
        <v>17.551220743015396</v>
      </c>
      <c r="Z39" s="3">
        <f t="shared" si="50"/>
        <v>0.10322996395888431</v>
      </c>
      <c r="AA39" s="3">
        <f t="shared" si="51"/>
        <v>5.699188707893333E-2</v>
      </c>
      <c r="AB39" s="3">
        <f t="shared" si="52"/>
        <v>6.7009810724144608E-2</v>
      </c>
      <c r="AC39" s="3">
        <f t="shared" si="53"/>
        <v>5.1359229824026853E-2</v>
      </c>
    </row>
    <row r="40" spans="1:29" ht="15" customHeight="1" x14ac:dyDescent="0.25">
      <c r="A40" t="str">
        <f t="shared" si="54"/>
        <v>Renda_ExtraGoogle Ton</v>
      </c>
      <c r="B40" s="446"/>
      <c r="C40" s="15" t="s">
        <v>74</v>
      </c>
      <c r="D40" s="68">
        <v>578094390</v>
      </c>
      <c r="E40" s="69">
        <v>2417368533</v>
      </c>
      <c r="F40" s="91">
        <f t="shared" si="45"/>
        <v>2995462923</v>
      </c>
      <c r="G40" s="20">
        <v>9857143.9100000001</v>
      </c>
      <c r="H40" s="14">
        <v>50264318.289999999</v>
      </c>
      <c r="I40" s="24">
        <f t="shared" si="46"/>
        <v>60121462.200000003</v>
      </c>
      <c r="J40" s="74">
        <f>VLOOKUP(A40,'Contri use this'!$A$4:$F$1048576,5,FALSE)</f>
        <v>10355.137200002997</v>
      </c>
      <c r="K40" s="69">
        <f>VLOOKUP(A40,'Contri use this'!$A$4:$F$1048576,6,FALSE)</f>
        <v>8336.9657880868363</v>
      </c>
      <c r="L40" s="70">
        <f t="shared" si="47"/>
        <v>18692.102988089835</v>
      </c>
      <c r="M40" s="113">
        <f t="shared" si="55"/>
        <v>0.9053592711760331</v>
      </c>
      <c r="N40" s="114">
        <f t="shared" si="55"/>
        <v>2.5984079077967629E-2</v>
      </c>
      <c r="O40" s="117">
        <f t="shared" si="55"/>
        <v>5.6252954491965178E-2</v>
      </c>
      <c r="P40" s="44">
        <f t="shared" si="26"/>
        <v>2.210623215402248</v>
      </c>
      <c r="Q40" s="45">
        <f t="shared" si="48"/>
        <v>0.64441491925321626</v>
      </c>
      <c r="R40" s="46">
        <f t="shared" si="28"/>
        <v>0.92845534727425405</v>
      </c>
      <c r="S40" s="62">
        <f t="shared" si="56"/>
        <v>17.912537085860659</v>
      </c>
      <c r="T40" s="55">
        <f t="shared" si="56"/>
        <v>3.4487773271957436</v>
      </c>
      <c r="U40" s="63">
        <f t="shared" si="57"/>
        <v>6.2401383253875906</v>
      </c>
      <c r="V40" s="51">
        <f t="shared" si="49"/>
        <v>17.051097676280857</v>
      </c>
      <c r="W40" s="52">
        <f t="shared" si="49"/>
        <v>20.792989403076671</v>
      </c>
      <c r="X40" s="53">
        <f t="shared" si="49"/>
        <v>20.070841718109961</v>
      </c>
      <c r="Z40" s="3">
        <f t="shared" si="50"/>
        <v>0.1871812120305916</v>
      </c>
      <c r="AA40" s="3">
        <f t="shared" si="51"/>
        <v>0.26399663346761221</v>
      </c>
      <c r="AB40" s="3">
        <f t="shared" si="52"/>
        <v>0.24735383431468147</v>
      </c>
      <c r="AC40" s="3">
        <f t="shared" si="53"/>
        <v>0.3124287016646175</v>
      </c>
    </row>
    <row r="41" spans="1:29" ht="15" customHeight="1" x14ac:dyDescent="0.25">
      <c r="A41" t="str">
        <f t="shared" si="54"/>
        <v>Renda_ExtraAffiliate</v>
      </c>
      <c r="B41" s="446"/>
      <c r="C41" s="15" t="s">
        <v>56</v>
      </c>
      <c r="D41" s="77"/>
      <c r="E41" s="69">
        <v>3414.5174193548387</v>
      </c>
      <c r="F41" s="91">
        <f t="shared" si="45"/>
        <v>3414.5174193548387</v>
      </c>
      <c r="G41" s="20"/>
      <c r="H41" s="14">
        <v>409742.09032258019</v>
      </c>
      <c r="I41" s="24">
        <f t="shared" si="46"/>
        <v>409742.09032258019</v>
      </c>
      <c r="J41" s="74">
        <f>VLOOKUP(A41,'Contri use this'!$A$4:$F$1048576,5,FALSE)</f>
        <v>32.144538082881837</v>
      </c>
      <c r="K41" s="69">
        <f>VLOOKUP(A41,'Contri use this'!$A$4:$F$1048576,6,FALSE)</f>
        <v>88.121082236762476</v>
      </c>
      <c r="L41" s="70">
        <f t="shared" si="47"/>
        <v>120.26562031964431</v>
      </c>
      <c r="M41" s="113">
        <f t="shared" si="55"/>
        <v>2.8104268450445755E-3</v>
      </c>
      <c r="N41" s="114">
        <f t="shared" si="55"/>
        <v>2.7464970199926592E-4</v>
      </c>
      <c r="O41" s="117">
        <f t="shared" si="55"/>
        <v>3.6193340423491143E-4</v>
      </c>
      <c r="P41" s="44">
        <f t="shared" si="26"/>
        <v>0</v>
      </c>
      <c r="Q41" s="45">
        <f t="shared" si="48"/>
        <v>0.83557725080682022</v>
      </c>
      <c r="R41" s="46">
        <f t="shared" si="28"/>
        <v>0.87652298291447184</v>
      </c>
      <c r="S41" s="62">
        <f t="shared" si="56"/>
        <v>0</v>
      </c>
      <c r="T41" s="55">
        <f t="shared" si="56"/>
        <v>25807.770590730404</v>
      </c>
      <c r="U41" s="63">
        <f t="shared" si="57"/>
        <v>35221.849986159417</v>
      </c>
      <c r="V41" s="51">
        <f t="shared" si="49"/>
        <v>0</v>
      </c>
      <c r="W41" s="52">
        <f t="shared" si="49"/>
        <v>119999.99999999987</v>
      </c>
      <c r="X41" s="53">
        <f>IFERROR(I41/F41,0)</f>
        <v>119.99999999999987</v>
      </c>
      <c r="Z41" s="3">
        <f t="shared" si="50"/>
        <v>0</v>
      </c>
      <c r="AA41" s="3">
        <f t="shared" si="51"/>
        <v>2.1520342086617694E-3</v>
      </c>
      <c r="AB41" s="3">
        <f t="shared" si="52"/>
        <v>1.6857753190407726E-3</v>
      </c>
      <c r="AC41" s="3">
        <f t="shared" si="53"/>
        <v>2.0101767915198122E-3</v>
      </c>
    </row>
    <row r="42" spans="1:29" ht="15" customHeight="1" x14ac:dyDescent="0.25">
      <c r="A42" t="str">
        <f t="shared" si="54"/>
        <v>Renda_ExtraTikTok</v>
      </c>
      <c r="B42" s="446"/>
      <c r="C42" s="15" t="s">
        <v>60</v>
      </c>
      <c r="D42" s="77"/>
      <c r="E42" s="69">
        <v>282697422</v>
      </c>
      <c r="F42" s="91">
        <f t="shared" si="45"/>
        <v>282697422</v>
      </c>
      <c r="G42" s="20"/>
      <c r="H42" s="14">
        <v>916267.48999999953</v>
      </c>
      <c r="I42" s="24">
        <f t="shared" si="46"/>
        <v>916267.48999999953</v>
      </c>
      <c r="J42" s="74">
        <f>VLOOKUP(A42,'Contri use this'!$A$4:$F$1048576,5,FALSE)</f>
        <v>151.53464178171799</v>
      </c>
      <c r="K42" s="69">
        <f>VLOOKUP(A42,'Contri use this'!$A$4:$F$1048576,6,FALSE)</f>
        <v>218.65252165479859</v>
      </c>
      <c r="L42" s="70">
        <f t="shared" si="47"/>
        <v>370.18716343651658</v>
      </c>
      <c r="M42" s="113">
        <f t="shared" si="55"/>
        <v>1.324881459237235E-2</v>
      </c>
      <c r="N42" s="114">
        <f t="shared" si="55"/>
        <v>6.8148107569229949E-4</v>
      </c>
      <c r="O42" s="117">
        <f t="shared" si="55"/>
        <v>1.1140598610853299E-3</v>
      </c>
      <c r="P42" s="44">
        <f t="shared" si="26"/>
        <v>0</v>
      </c>
      <c r="Q42" s="45">
        <f t="shared" si="48"/>
        <v>0.92714909047290028</v>
      </c>
      <c r="R42" s="46">
        <f t="shared" si="28"/>
        <v>1.2065115074997947</v>
      </c>
      <c r="S42" s="62">
        <f t="shared" si="56"/>
        <v>0</v>
      </c>
      <c r="T42" s="55">
        <f t="shared" si="56"/>
        <v>0.77345070962408213</v>
      </c>
      <c r="U42" s="63">
        <f t="shared" si="57"/>
        <v>1.309481921757732</v>
      </c>
      <c r="V42" s="51">
        <f t="shared" si="49"/>
        <v>0</v>
      </c>
      <c r="W42" s="52">
        <f t="shared" si="49"/>
        <v>3.2411596947636809</v>
      </c>
      <c r="X42" s="53">
        <f t="shared" si="49"/>
        <v>3.2411596947636809</v>
      </c>
      <c r="Z42" s="3">
        <f t="shared" si="50"/>
        <v>0</v>
      </c>
      <c r="AA42" s="3">
        <f t="shared" si="51"/>
        <v>4.8123905972468507E-3</v>
      </c>
      <c r="AB42" s="3">
        <f t="shared" si="52"/>
        <v>3.7697399333941838E-3</v>
      </c>
      <c r="AC42" s="3">
        <f t="shared" si="53"/>
        <v>6.18748435738196E-3</v>
      </c>
    </row>
    <row r="43" spans="1:29" ht="15" customHeight="1" x14ac:dyDescent="0.25">
      <c r="A43" t="str">
        <f t="shared" si="54"/>
        <v>Renda_ExtraBing</v>
      </c>
      <c r="B43" s="446"/>
      <c r="C43" s="15" t="s">
        <v>58</v>
      </c>
      <c r="D43" s="77"/>
      <c r="E43" s="69">
        <v>2134771</v>
      </c>
      <c r="F43" s="91">
        <f t="shared" si="45"/>
        <v>2134771</v>
      </c>
      <c r="G43" s="20"/>
      <c r="H43" s="14">
        <v>253976.16000000056</v>
      </c>
      <c r="I43" s="24">
        <f t="shared" si="46"/>
        <v>253976.16000000056</v>
      </c>
      <c r="J43" s="74">
        <f>VLOOKUP(A43,'Contri use this'!$A$4:$F$1048576,5,FALSE)</f>
        <v>8.106700683344144</v>
      </c>
      <c r="K43" s="69">
        <f>VLOOKUP(A43,'Contri use this'!$A$4:$F$1048576,6,FALSE)</f>
        <v>4.5254385649524824</v>
      </c>
      <c r="L43" s="70">
        <f t="shared" si="47"/>
        <v>12.632139248296626</v>
      </c>
      <c r="M43" s="113">
        <f t="shared" si="55"/>
        <v>7.0877637645521297E-4</v>
      </c>
      <c r="N43" s="114">
        <f t="shared" si="55"/>
        <v>1.41045743167424E-5</v>
      </c>
      <c r="O43" s="117">
        <f t="shared" si="55"/>
        <v>3.8015794944173579E-5</v>
      </c>
      <c r="P43" s="44">
        <f t="shared" si="26"/>
        <v>0</v>
      </c>
      <c r="Q43" s="45">
        <f t="shared" si="48"/>
        <v>6.9228526018825579E-2</v>
      </c>
      <c r="R43" s="46">
        <f t="shared" si="28"/>
        <v>0.14853073934396302</v>
      </c>
      <c r="S43" s="62">
        <f t="shared" si="56"/>
        <v>0</v>
      </c>
      <c r="T43" s="55">
        <f t="shared" si="56"/>
        <v>2.1198707331851905</v>
      </c>
      <c r="U43" s="63">
        <f t="shared" si="57"/>
        <v>5.9173275486207304</v>
      </c>
      <c r="V43" s="51">
        <f t="shared" si="49"/>
        <v>0</v>
      </c>
      <c r="W43" s="52">
        <f t="shared" si="49"/>
        <v>118.97114959871601</v>
      </c>
      <c r="X43" s="53">
        <f t="shared" si="49"/>
        <v>118.97114959871601</v>
      </c>
      <c r="Z43" s="3">
        <f t="shared" si="50"/>
        <v>0</v>
      </c>
      <c r="AA43" s="3">
        <f t="shared" si="51"/>
        <v>1.3339254067705327E-3</v>
      </c>
      <c r="AB43" s="3">
        <f t="shared" si="52"/>
        <v>1.0449176500653898E-3</v>
      </c>
      <c r="AC43" s="3">
        <f t="shared" si="53"/>
        <v>2.1113958483465878E-4</v>
      </c>
    </row>
    <row r="44" spans="1:29" ht="15" customHeight="1" x14ac:dyDescent="0.25">
      <c r="A44" t="str">
        <f t="shared" si="54"/>
        <v>Renda_ExtraCriteo</v>
      </c>
      <c r="B44" s="446"/>
      <c r="C44" s="15" t="s">
        <v>59</v>
      </c>
      <c r="D44" s="77"/>
      <c r="E44" s="69">
        <v>409346718</v>
      </c>
      <c r="F44" s="91">
        <f t="shared" si="45"/>
        <v>409346718</v>
      </c>
      <c r="G44" s="20"/>
      <c r="H44" s="14">
        <v>1848581.0920000002</v>
      </c>
      <c r="I44" s="24">
        <f t="shared" si="46"/>
        <v>1848581.0920000002</v>
      </c>
      <c r="J44" s="74">
        <f>VLOOKUP(A44,'Contri use this'!$A$4:$F$1048576,5,FALSE)</f>
        <v>202.38862102108121</v>
      </c>
      <c r="K44" s="69">
        <f>VLOOKUP(A44,'Contri use this'!$A$4:$F$1048576,6,FALSE)</f>
        <v>405.06756847407792</v>
      </c>
      <c r="L44" s="70">
        <f t="shared" si="47"/>
        <v>607.45618949515915</v>
      </c>
      <c r="M44" s="113">
        <f t="shared" ref="M44:O45" si="58">J44/M$4</f>
        <v>1.7695025269381794E-2</v>
      </c>
      <c r="N44" s="114">
        <f t="shared" si="58"/>
        <v>1.2624866166766233E-3</v>
      </c>
      <c r="O44" s="117">
        <f t="shared" si="58"/>
        <v>1.8281091969858526E-3</v>
      </c>
      <c r="P44" s="44">
        <f t="shared" si="26"/>
        <v>0</v>
      </c>
      <c r="Q44" s="45">
        <f t="shared" si="48"/>
        <v>0.85134645193117531</v>
      </c>
      <c r="R44" s="46">
        <f t="shared" si="28"/>
        <v>0.98131592330631845</v>
      </c>
      <c r="S44" s="62">
        <f t="shared" si="56"/>
        <v>0</v>
      </c>
      <c r="T44" s="55">
        <f t="shared" si="56"/>
        <v>0.98954639346608353</v>
      </c>
      <c r="U44" s="63">
        <f t="shared" si="57"/>
        <v>1.4839649685310514</v>
      </c>
      <c r="V44" s="51">
        <f t="shared" si="49"/>
        <v>0</v>
      </c>
      <c r="W44" s="52">
        <f t="shared" si="49"/>
        <v>4.5159299212947399</v>
      </c>
      <c r="X44" s="53">
        <f t="shared" si="49"/>
        <v>4.5159299212947399</v>
      </c>
      <c r="Z44" s="3">
        <f t="shared" si="50"/>
        <v>0</v>
      </c>
      <c r="AA44" s="3">
        <f t="shared" si="51"/>
        <v>9.7090580670816141E-3</v>
      </c>
      <c r="AB44" s="3">
        <f t="shared" si="52"/>
        <v>7.6054973451364421E-3</v>
      </c>
      <c r="AC44" s="3">
        <f t="shared" si="53"/>
        <v>1.0153311733999972E-2</v>
      </c>
    </row>
    <row r="45" spans="1:29" ht="15" customHeight="1" thickBot="1" x14ac:dyDescent="0.3">
      <c r="A45" t="str">
        <f t="shared" si="54"/>
        <v>Renda_ExtraTotal Media</v>
      </c>
      <c r="B45" s="43" t="s">
        <v>81</v>
      </c>
      <c r="C45" s="25" t="s">
        <v>88</v>
      </c>
      <c r="D45" s="71">
        <f t="shared" ref="D45:L45" si="59">SUM(D36:D44)</f>
        <v>4995954861.4285717</v>
      </c>
      <c r="E45" s="72">
        <f t="shared" si="59"/>
        <v>14052415075.660276</v>
      </c>
      <c r="F45" s="78">
        <f t="shared" si="59"/>
        <v>19048369937.088844</v>
      </c>
      <c r="G45" s="26">
        <f t="shared" si="59"/>
        <v>52660968.497142851</v>
      </c>
      <c r="H45" s="27">
        <f t="shared" si="59"/>
        <v>190397572.99089405</v>
      </c>
      <c r="I45" s="28">
        <f t="shared" si="59"/>
        <v>243058541.48803687</v>
      </c>
      <c r="J45" s="71">
        <f t="shared" si="59"/>
        <v>31724.587379083026</v>
      </c>
      <c r="K45" s="72">
        <f t="shared" si="59"/>
        <v>28103.792307221276</v>
      </c>
      <c r="L45" s="78">
        <f t="shared" si="59"/>
        <v>59828.379686304317</v>
      </c>
      <c r="M45" s="107">
        <f t="shared" si="58"/>
        <v>2.7737101646396995</v>
      </c>
      <c r="N45" s="108">
        <f t="shared" si="58"/>
        <v>8.7591958545051654E-2</v>
      </c>
      <c r="O45" s="109">
        <f t="shared" si="58"/>
        <v>0.18005053374497895</v>
      </c>
      <c r="P45" s="48">
        <f t="shared" si="26"/>
        <v>1.2677017983800445</v>
      </c>
      <c r="Q45" s="49">
        <f>IFERROR(K45/H45*$Q$4,0)</f>
        <v>0.57348344196564349</v>
      </c>
      <c r="R45" s="50">
        <f t="shared" si="28"/>
        <v>0.73507007811588809</v>
      </c>
      <c r="S45" s="48">
        <f t="shared" si="56"/>
        <v>6.3500548461743946</v>
      </c>
      <c r="T45" s="49">
        <f t="shared" si="56"/>
        <v>1.9999261447876617</v>
      </c>
      <c r="U45" s="50">
        <f t="shared" si="57"/>
        <v>3.140866115258147</v>
      </c>
      <c r="V45" s="48">
        <f>IFERROR(G45*1000/D45,0)</f>
        <v>10.540721435198211</v>
      </c>
      <c r="W45" s="49">
        <f>IFERROR(H45*1000/E45,0)</f>
        <v>13.549099707471308</v>
      </c>
      <c r="X45" s="50">
        <f>IFERROR(I45*1000/F45,0)</f>
        <v>12.760070404490655</v>
      </c>
    </row>
    <row r="46" spans="1:29" ht="15" hidden="1" customHeight="1" x14ac:dyDescent="0.25">
      <c r="B46" s="447" t="s">
        <v>81</v>
      </c>
      <c r="C46" s="9" t="s">
        <v>70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64"/>
      <c r="T46" s="64"/>
      <c r="U46" s="64"/>
      <c r="V46" s="64"/>
      <c r="W46" s="64"/>
      <c r="X46" s="64"/>
    </row>
    <row r="47" spans="1:29" ht="15" hidden="1" customHeight="1" x14ac:dyDescent="0.25">
      <c r="B47" s="447"/>
      <c r="C47" s="9" t="s">
        <v>71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47"/>
      <c r="W47" s="47"/>
      <c r="X47" s="47"/>
    </row>
    <row r="48" spans="1:29" ht="15" hidden="1" customHeight="1" x14ac:dyDescent="0.25">
      <c r="B48" s="447"/>
      <c r="C48" s="9" t="s">
        <v>72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47"/>
      <c r="W48" s="47"/>
      <c r="X48" s="47"/>
    </row>
    <row r="49" spans="2:24" ht="15" hidden="1" customHeight="1" x14ac:dyDescent="0.25">
      <c r="B49" s="447"/>
      <c r="C49" s="9" t="s">
        <v>73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47"/>
      <c r="W49" s="47"/>
      <c r="X49" s="47"/>
    </row>
    <row r="50" spans="2:24" ht="15" hidden="1" customHeight="1" x14ac:dyDescent="0.25">
      <c r="B50" s="447"/>
      <c r="C50" s="9" t="s">
        <v>74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47"/>
      <c r="W50" s="47"/>
      <c r="X50" s="47"/>
    </row>
    <row r="51" spans="2:24" ht="15" hidden="1" customHeight="1" x14ac:dyDescent="0.25">
      <c r="B51" s="447"/>
      <c r="C51" s="9" t="s">
        <v>56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7"/>
      <c r="W51" s="47"/>
      <c r="X51" s="47"/>
    </row>
    <row r="52" spans="2:24" ht="15" hidden="1" customHeight="1" x14ac:dyDescent="0.25">
      <c r="B52" s="447"/>
      <c r="C52" s="9" t="s">
        <v>60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2:24" ht="15" hidden="1" customHeight="1" x14ac:dyDescent="0.25">
      <c r="B53" s="447"/>
      <c r="C53" s="9" t="s">
        <v>58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2:24" ht="15" hidden="1" customHeight="1" x14ac:dyDescent="0.25">
      <c r="B54" s="447"/>
      <c r="C54" s="9" t="s">
        <v>59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2:24" ht="15" hidden="1" customHeight="1" x14ac:dyDescent="0.25">
      <c r="B55" s="447"/>
      <c r="C55" s="9" t="s">
        <v>66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2:24" ht="15" hidden="1" customHeight="1" x14ac:dyDescent="0.25">
      <c r="B56" s="447"/>
      <c r="C56" s="9" t="s">
        <v>67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2:24" ht="15" hidden="1" customHeight="1" x14ac:dyDescent="0.25">
      <c r="B57" s="447"/>
      <c r="C57" s="9" t="s">
        <v>57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2:24" ht="15" hidden="1" customHeight="1" x14ac:dyDescent="0.25">
      <c r="B58" s="447"/>
      <c r="C58" s="9" t="s">
        <v>64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2:24" ht="15" hidden="1" customHeight="1" x14ac:dyDescent="0.25">
      <c r="B59" s="447"/>
      <c r="C59" s="9" t="s">
        <v>63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2:24" ht="15" hidden="1" customHeight="1" x14ac:dyDescent="0.25">
      <c r="B60" s="447"/>
      <c r="C60" s="9" t="s">
        <v>69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2:24" ht="15" hidden="1" customHeight="1" x14ac:dyDescent="0.25">
      <c r="B61" s="447"/>
      <c r="C61" s="9" t="s">
        <v>68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2:24" ht="15" hidden="1" customHeight="1" x14ac:dyDescent="0.25"/>
    <row r="63" spans="2:24" ht="15" hidden="1" customHeight="1" x14ac:dyDescent="0.25">
      <c r="B63" t="s">
        <v>87</v>
      </c>
    </row>
    <row r="64" spans="2:24" ht="15" hidden="1" customHeight="1" x14ac:dyDescent="0.25">
      <c r="B64" t="s">
        <v>2</v>
      </c>
    </row>
    <row r="65" ht="15" hidden="1" customHeight="1" x14ac:dyDescent="0.25"/>
    <row r="66" ht="15" hidden="1" customHeight="1" x14ac:dyDescent="0.25"/>
    <row r="67" ht="15" hidden="1" customHeight="1" x14ac:dyDescent="0.25"/>
  </sheetData>
  <mergeCells count="14">
    <mergeCell ref="B36:B44"/>
    <mergeCell ref="B46:B61"/>
    <mergeCell ref="S5:U5"/>
    <mergeCell ref="V5:X5"/>
    <mergeCell ref="Z5:AB5"/>
    <mergeCell ref="B7:B15"/>
    <mergeCell ref="B17:B26"/>
    <mergeCell ref="B28:B34"/>
    <mergeCell ref="B5:C5"/>
    <mergeCell ref="D5:F5"/>
    <mergeCell ref="G5:I5"/>
    <mergeCell ref="J5:L5"/>
    <mergeCell ref="M5:O5"/>
    <mergeCell ref="P5:R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924A-A114-452A-AB11-5CECF1D4E761}">
  <dimension ref="A1:AC67"/>
  <sheetViews>
    <sheetView zoomScale="80" zoomScaleNormal="80" workbookViewId="0">
      <pane xSplit="3" ySplit="6" topLeftCell="G7" activePane="bottomRight" state="frozen"/>
      <selection pane="topRight" activeCell="D1" sqref="D1"/>
      <selection pane="bottomLeft" activeCell="A4" sqref="A4"/>
      <selection pane="bottomRight" activeCell="G1" sqref="G1:L1048576"/>
    </sheetView>
  </sheetViews>
  <sheetFormatPr defaultColWidth="18.140625" defaultRowHeight="15" customHeight="1" x14ac:dyDescent="0.25"/>
  <cols>
    <col min="1" max="1" width="0" hidden="1" customWidth="1"/>
    <col min="7" max="12" width="0" hidden="1" customWidth="1"/>
  </cols>
  <sheetData>
    <row r="1" spans="1:29" ht="15" hidden="1" customHeight="1" x14ac:dyDescent="0.25">
      <c r="L1" t="s">
        <v>1</v>
      </c>
      <c r="M1" s="102">
        <v>111080</v>
      </c>
      <c r="N1" s="102">
        <v>348283</v>
      </c>
      <c r="O1" s="103">
        <f>SUM(M1:N1)</f>
        <v>459363</v>
      </c>
    </row>
    <row r="2" spans="1:29" ht="15" hidden="1" customHeight="1" x14ac:dyDescent="0.25">
      <c r="L2" t="s">
        <v>2</v>
      </c>
      <c r="M2" s="103">
        <v>91520</v>
      </c>
      <c r="N2" s="103">
        <v>244874</v>
      </c>
      <c r="O2" s="103">
        <f>SUM(M2:N2)</f>
        <v>336394</v>
      </c>
    </row>
    <row r="3" spans="1:29" ht="15" hidden="1" customHeight="1" x14ac:dyDescent="0.25">
      <c r="L3" t="s">
        <v>3</v>
      </c>
      <c r="M3" s="103">
        <v>263104</v>
      </c>
      <c r="N3" s="103">
        <v>364594</v>
      </c>
      <c r="O3" s="103">
        <f>SUM(M3:N3)</f>
        <v>627698</v>
      </c>
    </row>
    <row r="4" spans="1:29" ht="15" hidden="1" customHeight="1" x14ac:dyDescent="0.25">
      <c r="L4" t="s">
        <v>4</v>
      </c>
      <c r="M4" s="103">
        <v>11437.6</v>
      </c>
      <c r="N4" s="103">
        <v>320849</v>
      </c>
      <c r="O4" s="103">
        <f>SUM(M4:N4)</f>
        <v>332286.59999999998</v>
      </c>
      <c r="P4">
        <v>2104.311197827546</v>
      </c>
      <c r="Q4">
        <v>3885.2356403397698</v>
      </c>
      <c r="R4">
        <v>2986.2928265002702</v>
      </c>
    </row>
    <row r="5" spans="1:29" s="101" customFormat="1" ht="15" customHeight="1" thickBot="1" x14ac:dyDescent="0.35">
      <c r="B5" s="450"/>
      <c r="C5" s="450"/>
      <c r="D5" s="448" t="s">
        <v>82</v>
      </c>
      <c r="E5" s="448"/>
      <c r="F5" s="448"/>
      <c r="G5" s="448" t="s">
        <v>90</v>
      </c>
      <c r="H5" s="448"/>
      <c r="I5" s="448"/>
      <c r="J5" s="448" t="s">
        <v>83</v>
      </c>
      <c r="K5" s="448"/>
      <c r="L5" s="448"/>
      <c r="M5" s="448" t="s">
        <v>84</v>
      </c>
      <c r="N5" s="448"/>
      <c r="O5" s="448"/>
      <c r="P5" s="448" t="s">
        <v>144</v>
      </c>
      <c r="Q5" s="448"/>
      <c r="R5" s="448"/>
      <c r="S5" s="448" t="s">
        <v>145</v>
      </c>
      <c r="T5" s="448"/>
      <c r="U5" s="448"/>
      <c r="V5" s="448" t="s">
        <v>85</v>
      </c>
      <c r="W5" s="448"/>
      <c r="X5" s="448"/>
      <c r="Z5" s="448" t="s">
        <v>89</v>
      </c>
      <c r="AA5" s="448"/>
      <c r="AB5" s="448"/>
    </row>
    <row r="6" spans="1:29" ht="15" customHeight="1" thickBot="1" x14ac:dyDescent="0.3">
      <c r="B6" s="12" t="s">
        <v>79</v>
      </c>
      <c r="C6" s="38" t="s">
        <v>80</v>
      </c>
      <c r="D6" s="17">
        <v>2020</v>
      </c>
      <c r="E6" s="18">
        <v>2021</v>
      </c>
      <c r="F6" s="19" t="s">
        <v>81</v>
      </c>
      <c r="G6" s="29">
        <v>2020</v>
      </c>
      <c r="H6" s="30">
        <v>2021</v>
      </c>
      <c r="I6" s="31" t="s">
        <v>81</v>
      </c>
      <c r="J6" s="29">
        <v>2020</v>
      </c>
      <c r="K6" s="30">
        <v>2021</v>
      </c>
      <c r="L6" s="31" t="s">
        <v>81</v>
      </c>
      <c r="M6" s="29">
        <v>2020</v>
      </c>
      <c r="N6" s="30">
        <v>2021</v>
      </c>
      <c r="O6" s="33" t="s">
        <v>81</v>
      </c>
      <c r="P6" s="17">
        <v>2020</v>
      </c>
      <c r="Q6" s="18">
        <v>2021</v>
      </c>
      <c r="R6" s="19" t="s">
        <v>81</v>
      </c>
      <c r="S6" s="40">
        <v>2020</v>
      </c>
      <c r="T6" s="18">
        <v>2021</v>
      </c>
      <c r="U6" s="34" t="s">
        <v>81</v>
      </c>
      <c r="V6" s="17">
        <v>2020</v>
      </c>
      <c r="W6" s="18">
        <v>2021</v>
      </c>
      <c r="X6" s="19" t="s">
        <v>81</v>
      </c>
      <c r="Z6" s="17">
        <v>2020</v>
      </c>
      <c r="AA6" s="18">
        <v>2021</v>
      </c>
      <c r="AB6" s="19" t="s">
        <v>81</v>
      </c>
      <c r="AC6" t="s">
        <v>143</v>
      </c>
    </row>
    <row r="7" spans="1:29" ht="15" customHeight="1" x14ac:dyDescent="0.25">
      <c r="A7" t="str">
        <f>_xlfn.CONCAT($B$7,C7)</f>
        <v>Auto_CredFB Stone Leads</v>
      </c>
      <c r="B7" s="449" t="s">
        <v>1</v>
      </c>
      <c r="C7" s="15" t="s">
        <v>70</v>
      </c>
      <c r="D7" s="68">
        <v>1996503283.7142859</v>
      </c>
      <c r="E7" s="69">
        <v>2849875281.5714288</v>
      </c>
      <c r="F7" s="70">
        <f>SUM(D7:E7)</f>
        <v>4846378565.2857151</v>
      </c>
      <c r="G7" s="21">
        <v>17586054.725714285</v>
      </c>
      <c r="H7" s="22">
        <v>37981590.135714293</v>
      </c>
      <c r="I7" s="24">
        <f>SUM(G7:H7)</f>
        <v>55567644.861428574</v>
      </c>
      <c r="J7" s="65">
        <f>VLOOKUP(A7,'Contri use this'!$A$4:$F$1048576,5,FALSE)</f>
        <v>9086.2799609274134</v>
      </c>
      <c r="K7" s="66">
        <f>VLOOKUP(A7,'Contri use this'!$A$4:$F$1048576,6,FALSE)</f>
        <v>9914.5502419456134</v>
      </c>
      <c r="L7" s="67">
        <f>SUM(J7:K7)</f>
        <v>19000.830202873025</v>
      </c>
      <c r="M7" s="110">
        <f t="shared" ref="M7:O15" si="0">J7/M$1</f>
        <v>8.1799423486923054E-2</v>
      </c>
      <c r="N7" s="111">
        <f t="shared" si="0"/>
        <v>2.8466937065391114E-2</v>
      </c>
      <c r="O7" s="112">
        <f>L7/O$1</f>
        <v>4.1363431976177936E-2</v>
      </c>
      <c r="P7" s="44">
        <f>IFERROR(J7/G7*$P$4,0)</f>
        <v>1.087245602643204</v>
      </c>
      <c r="Q7" s="45">
        <f>IFERROR(K7/H7*$Q$4,0)</f>
        <v>1.0141851307516869</v>
      </c>
      <c r="R7" s="46">
        <f>IFERROR(L7/I7*$R$4,0)</f>
        <v>1.0211345662370515</v>
      </c>
      <c r="S7" s="54">
        <f>IFERROR(J7*1000000/D7,0)</f>
        <v>4.5510969278364213</v>
      </c>
      <c r="T7" s="55">
        <f t="shared" ref="T7:U22" si="1">IFERROR(K7*1000000/E7,0)</f>
        <v>3.4789418000350896</v>
      </c>
      <c r="U7" s="55">
        <f t="shared" si="1"/>
        <v>3.9206244305747591</v>
      </c>
      <c r="V7" s="51">
        <f>IFERROR(G7*1000/D7,0)</f>
        <v>8.8084276490631499</v>
      </c>
      <c r="W7" s="52">
        <f>IFERROR(H7*1000/E7,0)</f>
        <v>13.327456952702557</v>
      </c>
      <c r="X7" s="53">
        <f>IFERROR(I7*1000/F7,0)</f>
        <v>11.465807739299585</v>
      </c>
      <c r="Z7" s="3">
        <f t="shared" ref="Z7:Z15" si="2">G7/$G$16</f>
        <v>0.33394856242851717</v>
      </c>
      <c r="AA7" s="3">
        <f t="shared" ref="AA7:AA15" si="3">H7/$H$16</f>
        <v>0.19948568429247152</v>
      </c>
      <c r="AB7" s="3">
        <f t="shared" ref="AB7:AB15" si="4">I7/$I$16</f>
        <v>0.22861835885805956</v>
      </c>
      <c r="AC7" s="3">
        <f>L7/SUM($L$7:$L$15)</f>
        <v>0.12875188366521323</v>
      </c>
    </row>
    <row r="8" spans="1:29" ht="15" customHeight="1" x14ac:dyDescent="0.25">
      <c r="A8" t="str">
        <f t="shared" ref="A8:A16" si="5">_xlfn.CONCAT($B$7,C8)</f>
        <v>Auto_CredFB Stone SA</v>
      </c>
      <c r="B8" s="449"/>
      <c r="C8" s="15" t="s">
        <v>71</v>
      </c>
      <c r="D8" s="68">
        <v>361453745</v>
      </c>
      <c r="E8" s="69">
        <v>387783774</v>
      </c>
      <c r="F8" s="70">
        <f t="shared" ref="F8:F15" si="6">SUM(D8:E8)</f>
        <v>749237519</v>
      </c>
      <c r="G8" s="20">
        <v>481306.29000000004</v>
      </c>
      <c r="H8" s="14">
        <v>1421886.0900000003</v>
      </c>
      <c r="I8" s="24">
        <f t="shared" ref="I8:I15" si="7">SUM(G8:H8)</f>
        <v>1903192.3800000004</v>
      </c>
      <c r="J8" s="68">
        <f>VLOOKUP(A8,'Contri use this'!$A$4:$F$1048576,5,FALSE)</f>
        <v>897.18227953987412</v>
      </c>
      <c r="K8" s="69">
        <f>VLOOKUP(A8,'Contri use this'!$A$4:$F$1048576,6,FALSE)</f>
        <v>834.31146541832982</v>
      </c>
      <c r="L8" s="70">
        <f t="shared" ref="L8:L15" si="8">SUM(J8:K8)</f>
        <v>1731.4937449582039</v>
      </c>
      <c r="M8" s="113">
        <f t="shared" si="0"/>
        <v>8.0769020484324286E-3</v>
      </c>
      <c r="N8" s="114">
        <f t="shared" si="0"/>
        <v>2.3954986761292678E-3</v>
      </c>
      <c r="O8" s="115">
        <f t="shared" si="0"/>
        <v>3.7693365485644338E-3</v>
      </c>
      <c r="P8" s="44">
        <f t="shared" ref="P8:P16" si="9">IFERROR(J8/G8*$P$4,0)</f>
        <v>3.922555671001517</v>
      </c>
      <c r="Q8" s="45">
        <f t="shared" ref="Q8:Q14" si="10">IFERROR(K8/H8*$Q$4,0)</f>
        <v>2.2797161202887888</v>
      </c>
      <c r="R8" s="46">
        <f t="shared" ref="R8:R16" si="11">IFERROR(L8/I8*$R$4,0)</f>
        <v>2.7168810699519361</v>
      </c>
      <c r="S8" s="54">
        <f t="shared" ref="S8:S16" si="12">IFERROR(J8*1000000/D8,0)</f>
        <v>2.4821496303486192</v>
      </c>
      <c r="T8" s="55">
        <f t="shared" si="1"/>
        <v>2.1514862698157398</v>
      </c>
      <c r="U8" s="55">
        <f t="shared" si="1"/>
        <v>2.3110077926546069</v>
      </c>
      <c r="V8" s="51">
        <f t="shared" ref="V8:X15" si="13">IFERROR(G8*1000/D8,0)</f>
        <v>1.3315847370733427</v>
      </c>
      <c r="W8" s="52">
        <f t="shared" si="13"/>
        <v>3.6666982615935866</v>
      </c>
      <c r="X8" s="53">
        <f t="shared" si="13"/>
        <v>2.5401722841378427</v>
      </c>
      <c r="Z8" s="3">
        <f t="shared" si="2"/>
        <v>9.1397158794395052E-3</v>
      </c>
      <c r="AA8" s="3">
        <f t="shared" si="3"/>
        <v>7.4679843217749595E-3</v>
      </c>
      <c r="AB8" s="3">
        <f t="shared" si="4"/>
        <v>7.8301810269591939E-3</v>
      </c>
      <c r="AC8" s="3">
        <f t="shared" ref="AC8:AC14" si="14">L8/SUM($L$7:$L$15)</f>
        <v>1.1732807400394242E-2</v>
      </c>
    </row>
    <row r="9" spans="1:29" ht="15" customHeight="1" x14ac:dyDescent="0.25">
      <c r="A9" t="str">
        <f t="shared" si="5"/>
        <v>Auto_CredFB Ton</v>
      </c>
      <c r="B9" s="449"/>
      <c r="C9" s="15" t="s">
        <v>72</v>
      </c>
      <c r="D9" s="68">
        <v>1526869231.7142859</v>
      </c>
      <c r="E9" s="69">
        <v>7308252248.5714283</v>
      </c>
      <c r="F9" s="70">
        <f t="shared" si="6"/>
        <v>8835121480.2857132</v>
      </c>
      <c r="G9" s="20">
        <v>19300273.691428568</v>
      </c>
      <c r="H9" s="14">
        <v>86450094.66285716</v>
      </c>
      <c r="I9" s="24">
        <f t="shared" si="7"/>
        <v>105750368.35428573</v>
      </c>
      <c r="J9" s="68">
        <v>18000</v>
      </c>
      <c r="K9" s="69">
        <f>VLOOKUP(A9,'Contri use this'!$A$4:$F$1048576,6,FALSE)</f>
        <v>53510.486905359903</v>
      </c>
      <c r="L9" s="70">
        <f t="shared" si="8"/>
        <v>71510.486905359896</v>
      </c>
      <c r="M9" s="113">
        <f t="shared" si="0"/>
        <v>0.16204537270435723</v>
      </c>
      <c r="N9" s="114">
        <f t="shared" si="0"/>
        <v>0.15364082342623644</v>
      </c>
      <c r="O9" s="115">
        <f t="shared" si="0"/>
        <v>0.15567315370493465</v>
      </c>
      <c r="P9" s="44">
        <f>IFERROR(J9/G9*$P$4,0)</f>
        <v>1.9625421984413427</v>
      </c>
      <c r="Q9" s="45">
        <f>IFERROR(K9/H9*$Q$4,0)</f>
        <v>2.4048655084464863</v>
      </c>
      <c r="R9" s="46">
        <f t="shared" si="11"/>
        <v>2.0193901675082269</v>
      </c>
      <c r="S9" s="54">
        <f t="shared" si="12"/>
        <v>11.788828817901175</v>
      </c>
      <c r="T9" s="55">
        <f t="shared" si="1"/>
        <v>7.3219266502219869</v>
      </c>
      <c r="U9" s="55">
        <f t="shared" si="1"/>
        <v>8.0938883596479272</v>
      </c>
      <c r="V9" s="51">
        <f t="shared" si="13"/>
        <v>12.640423482605168</v>
      </c>
      <c r="W9" s="52">
        <f t="shared" si="13"/>
        <v>11.829106566451081</v>
      </c>
      <c r="X9" s="53">
        <f t="shared" si="13"/>
        <v>11.969316844171559</v>
      </c>
      <c r="Z9" s="3">
        <f t="shared" si="2"/>
        <v>0.36650054570256746</v>
      </c>
      <c r="AA9" s="3">
        <f t="shared" si="3"/>
        <v>0.45405040255944712</v>
      </c>
      <c r="AB9" s="3">
        <f t="shared" si="4"/>
        <v>0.43508188482851845</v>
      </c>
      <c r="AC9" s="3">
        <f t="shared" si="14"/>
        <v>0.48456355814860591</v>
      </c>
    </row>
    <row r="10" spans="1:29" ht="15" customHeight="1" x14ac:dyDescent="0.25">
      <c r="A10" t="str">
        <f t="shared" si="5"/>
        <v>Auto_CredGoogle Stone</v>
      </c>
      <c r="B10" s="449"/>
      <c r="C10" s="15" t="s">
        <v>73</v>
      </c>
      <c r="D10" s="68">
        <v>533034211</v>
      </c>
      <c r="E10" s="69">
        <v>394952913</v>
      </c>
      <c r="F10" s="70">
        <f t="shared" si="6"/>
        <v>927987124</v>
      </c>
      <c r="G10" s="20">
        <v>5436189.879999999</v>
      </c>
      <c r="H10" s="14">
        <v>10851116.98</v>
      </c>
      <c r="I10" s="24">
        <f t="shared" si="7"/>
        <v>16287306.859999999</v>
      </c>
      <c r="J10" s="68">
        <f>VLOOKUP(A10,'Contri use this'!$A$4:$F$1048576,5,FALSE)</f>
        <v>328.88885877226323</v>
      </c>
      <c r="K10" s="69">
        <f>VLOOKUP(A10,'Contri use this'!$A$4:$F$1048576,6,FALSE)</f>
        <v>2919.2213608986117</v>
      </c>
      <c r="L10" s="70">
        <f t="shared" si="8"/>
        <v>3248.1102196708748</v>
      </c>
      <c r="M10" s="113">
        <f t="shared" si="0"/>
        <v>2.9608287610034499E-3</v>
      </c>
      <c r="N10" s="114">
        <f t="shared" si="0"/>
        <v>8.3817509350115043E-3</v>
      </c>
      <c r="O10" s="115">
        <f t="shared" si="0"/>
        <v>7.0709008336998728E-3</v>
      </c>
      <c r="P10" s="44">
        <f t="shared" si="9"/>
        <v>0.12731058399954123</v>
      </c>
      <c r="Q10" s="45">
        <f t="shared" si="10"/>
        <v>1.0452253804201872</v>
      </c>
      <c r="R10" s="46">
        <f t="shared" si="11"/>
        <v>0.59554402284315722</v>
      </c>
      <c r="S10" s="54">
        <f t="shared" si="12"/>
        <v>0.61701266445028091</v>
      </c>
      <c r="T10" s="55">
        <f t="shared" si="1"/>
        <v>7.3913149259355162</v>
      </c>
      <c r="U10" s="55">
        <f t="shared" si="1"/>
        <v>3.5001673360188503</v>
      </c>
      <c r="V10" s="51">
        <f t="shared" si="13"/>
        <v>10.198575940935241</v>
      </c>
      <c r="W10" s="52">
        <f t="shared" si="13"/>
        <v>27.474457391835973</v>
      </c>
      <c r="X10" s="53">
        <f t="shared" si="13"/>
        <v>17.551220743015396</v>
      </c>
      <c r="Z10" s="3">
        <f t="shared" si="2"/>
        <v>0.10322996395888431</v>
      </c>
      <c r="AA10" s="3">
        <f t="shared" si="3"/>
        <v>5.699188707893333E-2</v>
      </c>
      <c r="AB10" s="3">
        <f t="shared" si="4"/>
        <v>6.7009810724144608E-2</v>
      </c>
      <c r="AC10" s="3">
        <f t="shared" si="14"/>
        <v>2.2009580879872318E-2</v>
      </c>
    </row>
    <row r="11" spans="1:29" ht="15" customHeight="1" x14ac:dyDescent="0.25">
      <c r="A11" t="str">
        <f t="shared" si="5"/>
        <v>Auto_CredGoogle Ton</v>
      </c>
      <c r="B11" s="449"/>
      <c r="C11" s="15" t="s">
        <v>74</v>
      </c>
      <c r="D11" s="68">
        <v>578094390</v>
      </c>
      <c r="E11" s="69">
        <v>2417368533</v>
      </c>
      <c r="F11" s="70">
        <f t="shared" si="6"/>
        <v>2995462923</v>
      </c>
      <c r="G11" s="20">
        <v>9857143.9100000001</v>
      </c>
      <c r="H11" s="14">
        <v>50264318.289999999</v>
      </c>
      <c r="I11" s="24">
        <f t="shared" si="7"/>
        <v>60121462.200000003</v>
      </c>
      <c r="J11" s="68">
        <f>VLOOKUP(A11,'Contri use this'!$A$4:$F$1048576,5,FALSE)</f>
        <v>15294.118218143709</v>
      </c>
      <c r="K11" s="69">
        <f>VLOOKUP(A11,'Contri use this'!$A$4:$F$1048576,6,FALSE)</f>
        <v>34483.386929647946</v>
      </c>
      <c r="L11" s="70">
        <f t="shared" si="8"/>
        <v>49777.505147791657</v>
      </c>
      <c r="M11" s="113">
        <f t="shared" si="0"/>
        <v>0.1376856159357554</v>
      </c>
      <c r="N11" s="114">
        <f t="shared" si="0"/>
        <v>9.9009675837316055E-2</v>
      </c>
      <c r="O11" s="115">
        <f t="shared" si="0"/>
        <v>0.1083620255610305</v>
      </c>
      <c r="P11" s="44">
        <f t="shared" si="9"/>
        <v>3.2650009496856458</v>
      </c>
      <c r="Q11" s="45">
        <f t="shared" si="10"/>
        <v>2.6654312334590862</v>
      </c>
      <c r="R11" s="46">
        <f t="shared" si="11"/>
        <v>2.47249819123545</v>
      </c>
      <c r="S11" s="54">
        <f t="shared" si="12"/>
        <v>26.456091743328816</v>
      </c>
      <c r="T11" s="55">
        <f t="shared" si="1"/>
        <v>14.264844792553586</v>
      </c>
      <c r="U11" s="55">
        <f t="shared" si="1"/>
        <v>16.617633543578886</v>
      </c>
      <c r="V11" s="51">
        <f t="shared" si="13"/>
        <v>17.051097676280857</v>
      </c>
      <c r="W11" s="52">
        <f t="shared" si="13"/>
        <v>20.792989403076671</v>
      </c>
      <c r="X11" s="53">
        <f t="shared" si="13"/>
        <v>20.070841718109961</v>
      </c>
      <c r="Z11" s="3">
        <f t="shared" si="2"/>
        <v>0.1871812120305916</v>
      </c>
      <c r="AA11" s="3">
        <f t="shared" si="3"/>
        <v>0.26399663346761221</v>
      </c>
      <c r="AB11" s="3">
        <f t="shared" si="4"/>
        <v>0.24735383431468147</v>
      </c>
      <c r="AC11" s="3">
        <f t="shared" si="14"/>
        <v>0.33729829083804752</v>
      </c>
    </row>
    <row r="12" spans="1:29" ht="15" customHeight="1" x14ac:dyDescent="0.25">
      <c r="A12" t="str">
        <f t="shared" si="5"/>
        <v>Auto_CredAffiliate</v>
      </c>
      <c r="B12" s="449"/>
      <c r="C12" s="15" t="s">
        <v>56</v>
      </c>
      <c r="D12" s="68" t="s">
        <v>86</v>
      </c>
      <c r="E12" s="69">
        <v>3414.5174193548387</v>
      </c>
      <c r="F12" s="70">
        <f t="shared" si="6"/>
        <v>3414.5174193548387</v>
      </c>
      <c r="G12" s="20"/>
      <c r="H12" s="14">
        <v>409742.09032258019</v>
      </c>
      <c r="I12" s="24">
        <f t="shared" si="7"/>
        <v>409742.09032258019</v>
      </c>
      <c r="J12" s="68">
        <f>VLOOKUP(A12,'Contri use this'!$A$4:$F$1048576,5,FALSE)</f>
        <v>0</v>
      </c>
      <c r="K12" s="69">
        <f>VLOOKUP(A12,'Contri use this'!$A$4:$F$1048576,6,FALSE)</f>
        <v>226.86265086024139</v>
      </c>
      <c r="L12" s="70">
        <f t="shared" si="8"/>
        <v>226.86265086024139</v>
      </c>
      <c r="M12" s="113">
        <f t="shared" si="0"/>
        <v>0</v>
      </c>
      <c r="N12" s="114">
        <f t="shared" si="0"/>
        <v>6.5137445944890039E-4</v>
      </c>
      <c r="O12" s="115">
        <f t="shared" si="0"/>
        <v>4.938635694651972E-4</v>
      </c>
      <c r="P12" s="44">
        <f t="shared" si="9"/>
        <v>0</v>
      </c>
      <c r="Q12" s="45">
        <f t="shared" si="10"/>
        <v>2.1511455068974015</v>
      </c>
      <c r="R12" s="46">
        <f t="shared" si="11"/>
        <v>1.6534261987373855</v>
      </c>
      <c r="S12" s="54"/>
      <c r="T12" s="55"/>
      <c r="U12" s="55"/>
      <c r="V12" s="51">
        <f t="shared" si="13"/>
        <v>0</v>
      </c>
      <c r="W12" s="52">
        <f>IFERROR(H12/E12,0)</f>
        <v>119.99999999999987</v>
      </c>
      <c r="X12" s="53">
        <f>IFERROR(I12/F12,0)</f>
        <v>119.99999999999987</v>
      </c>
      <c r="Z12" s="3">
        <f t="shared" si="2"/>
        <v>0</v>
      </c>
      <c r="AA12" s="3">
        <f t="shared" si="3"/>
        <v>2.1520342086617694E-3</v>
      </c>
      <c r="AB12" s="3">
        <f t="shared" si="4"/>
        <v>1.6857753190407726E-3</v>
      </c>
      <c r="AC12" s="3">
        <f t="shared" si="14"/>
        <v>1.5372482843998643E-3</v>
      </c>
    </row>
    <row r="13" spans="1:29" ht="15" customHeight="1" x14ac:dyDescent="0.25">
      <c r="A13" t="str">
        <f t="shared" si="5"/>
        <v>Auto_CredTikTok</v>
      </c>
      <c r="B13" s="449"/>
      <c r="C13" s="15" t="s">
        <v>60</v>
      </c>
      <c r="D13" s="68" t="s">
        <v>86</v>
      </c>
      <c r="E13" s="69">
        <v>282697422</v>
      </c>
      <c r="F13" s="70">
        <f t="shared" si="6"/>
        <v>282697422</v>
      </c>
      <c r="G13" s="20"/>
      <c r="H13" s="14">
        <v>916267.48999999953</v>
      </c>
      <c r="I13" s="24">
        <f t="shared" si="7"/>
        <v>916267.48999999953</v>
      </c>
      <c r="J13" s="68">
        <f>VLOOKUP(A13,'Contri use this'!$A$4:$F$1048576,5,FALSE)</f>
        <v>12.400163415816639</v>
      </c>
      <c r="K13" s="69">
        <f>VLOOKUP(A13,'Contri use this'!$A$4:$F$1048576,6,FALSE)</f>
        <v>689.531328497755</v>
      </c>
      <c r="L13" s="70">
        <f t="shared" si="8"/>
        <v>701.93149191357168</v>
      </c>
      <c r="M13" s="113">
        <f t="shared" si="0"/>
        <v>1.1163272790616348E-4</v>
      </c>
      <c r="N13" s="114">
        <f t="shared" si="0"/>
        <v>1.9798018522229192E-3</v>
      </c>
      <c r="O13" s="115">
        <f t="shared" si="0"/>
        <v>1.5280540485706766E-3</v>
      </c>
      <c r="P13" s="44">
        <f t="shared" si="9"/>
        <v>0</v>
      </c>
      <c r="Q13" s="45">
        <f>IFERROR(K13/H13*$Q$4,0)</f>
        <v>2.92380961001935</v>
      </c>
      <c r="R13" s="46">
        <f t="shared" si="11"/>
        <v>2.2877303864574881</v>
      </c>
      <c r="S13" s="54">
        <f t="shared" si="12"/>
        <v>0</v>
      </c>
      <c r="T13" s="55">
        <f t="shared" si="1"/>
        <v>2.4391143138820524</v>
      </c>
      <c r="U13" s="55">
        <f t="shared" si="1"/>
        <v>2.4829780439722997</v>
      </c>
      <c r="V13" s="51">
        <f t="shared" si="13"/>
        <v>0</v>
      </c>
      <c r="W13" s="52">
        <f t="shared" si="13"/>
        <v>3.2411596947636809</v>
      </c>
      <c r="X13" s="53">
        <f t="shared" si="13"/>
        <v>3.2411596947636809</v>
      </c>
      <c r="Z13" s="3">
        <f t="shared" si="2"/>
        <v>0</v>
      </c>
      <c r="AA13" s="3">
        <f t="shared" si="3"/>
        <v>4.8123905972468507E-3</v>
      </c>
      <c r="AB13" s="3">
        <f t="shared" si="4"/>
        <v>3.7697399333941838E-3</v>
      </c>
      <c r="AC13" s="3">
        <f t="shared" si="14"/>
        <v>4.7563712123557924E-3</v>
      </c>
    </row>
    <row r="14" spans="1:29" ht="15" customHeight="1" x14ac:dyDescent="0.25">
      <c r="A14" t="str">
        <f t="shared" si="5"/>
        <v>Auto_CredBing</v>
      </c>
      <c r="B14" s="449"/>
      <c r="C14" s="15" t="s">
        <v>58</v>
      </c>
      <c r="D14" s="68" t="s">
        <v>86</v>
      </c>
      <c r="E14" s="69">
        <v>2134771</v>
      </c>
      <c r="F14" s="70">
        <f t="shared" si="6"/>
        <v>2134771</v>
      </c>
      <c r="G14" s="20"/>
      <c r="H14" s="14">
        <v>253976.16000000056</v>
      </c>
      <c r="I14" s="24">
        <f t="shared" si="7"/>
        <v>253976.16000000056</v>
      </c>
      <c r="J14" s="68">
        <f>VLOOKUP(A14,'Contri use this'!$A$4:$F$1048576,5,FALSE)</f>
        <v>115.73404569365825</v>
      </c>
      <c r="K14" s="69">
        <f>VLOOKUP(A14,'Contri use this'!$A$4:$F$1048576,6,FALSE)</f>
        <v>21.197623290305</v>
      </c>
      <c r="L14" s="70">
        <f t="shared" si="8"/>
        <v>136.93166898396325</v>
      </c>
      <c r="M14" s="113">
        <f t="shared" si="0"/>
        <v>1.0418981427228865E-3</v>
      </c>
      <c r="N14" s="114">
        <f t="shared" si="0"/>
        <v>6.0863215518141856E-5</v>
      </c>
      <c r="O14" s="118">
        <f t="shared" si="0"/>
        <v>2.9809033157647275E-4</v>
      </c>
      <c r="P14" s="44">
        <f t="shared" si="9"/>
        <v>0</v>
      </c>
      <c r="Q14" s="45">
        <f t="shared" si="10"/>
        <v>0.32427359126143646</v>
      </c>
      <c r="R14" s="46">
        <f t="shared" si="11"/>
        <v>1.6100647431141495</v>
      </c>
      <c r="S14" s="54">
        <f t="shared" si="12"/>
        <v>0</v>
      </c>
      <c r="T14" s="55">
        <f t="shared" si="1"/>
        <v>9.9296942343253676</v>
      </c>
      <c r="U14" s="55">
        <f t="shared" si="1"/>
        <v>64.143493135312056</v>
      </c>
      <c r="V14" s="51">
        <f t="shared" si="13"/>
        <v>0</v>
      </c>
      <c r="W14" s="52">
        <f t="shared" si="13"/>
        <v>118.97114959871601</v>
      </c>
      <c r="X14" s="53">
        <f t="shared" si="13"/>
        <v>118.97114959871601</v>
      </c>
      <c r="Z14" s="3">
        <f t="shared" si="2"/>
        <v>0</v>
      </c>
      <c r="AA14" s="3">
        <f t="shared" si="3"/>
        <v>1.3339254067705327E-3</v>
      </c>
      <c r="AB14" s="3">
        <f t="shared" si="4"/>
        <v>1.0449176500653898E-3</v>
      </c>
      <c r="AC14" s="3">
        <f t="shared" si="14"/>
        <v>9.278652630894486E-4</v>
      </c>
    </row>
    <row r="15" spans="1:29" ht="15" customHeight="1" x14ac:dyDescent="0.25">
      <c r="A15" t="str">
        <f t="shared" si="5"/>
        <v>Auto_CredCriteo</v>
      </c>
      <c r="B15" s="449"/>
      <c r="C15" s="15" t="s">
        <v>59</v>
      </c>
      <c r="D15" s="68" t="s">
        <v>86</v>
      </c>
      <c r="E15" s="69">
        <v>409346718</v>
      </c>
      <c r="F15" s="70">
        <f t="shared" si="6"/>
        <v>409346718</v>
      </c>
      <c r="G15" s="20"/>
      <c r="H15" s="14">
        <v>1848581.0920000002</v>
      </c>
      <c r="I15" s="24">
        <f t="shared" si="7"/>
        <v>1848581.0920000002</v>
      </c>
      <c r="J15" s="68">
        <f>VLOOKUP(A15,'Contri use this'!$A$4:$F$1048576,5,FALSE)</f>
        <v>31.436891688690881</v>
      </c>
      <c r="K15" s="69">
        <f>VLOOKUP(A15,'Contri use this'!$A$4:$F$1048576,6,FALSE)</f>
        <v>1211.5156740732671</v>
      </c>
      <c r="L15" s="70">
        <f t="shared" si="8"/>
        <v>1242.9525657619579</v>
      </c>
      <c r="M15" s="113">
        <f t="shared" si="0"/>
        <v>2.8301126835335685E-4</v>
      </c>
      <c r="N15" s="114">
        <f t="shared" si="0"/>
        <v>3.4785380683905534E-3</v>
      </c>
      <c r="O15" s="115">
        <f t="shared" si="0"/>
        <v>2.7058177645172942E-3</v>
      </c>
      <c r="P15" s="44">
        <f t="shared" si="9"/>
        <v>0</v>
      </c>
      <c r="Q15" s="45">
        <f>IFERROR(K15/H15*$Q$4,0)</f>
        <v>2.5462901768875805</v>
      </c>
      <c r="R15" s="46">
        <f t="shared" si="11"/>
        <v>2.0079294042757847</v>
      </c>
      <c r="S15" s="54">
        <f t="shared" si="12"/>
        <v>0</v>
      </c>
      <c r="T15" s="55">
        <f t="shared" si="1"/>
        <v>2.9596320693433946</v>
      </c>
      <c r="U15" s="55">
        <f t="shared" si="1"/>
        <v>3.0364297821534212</v>
      </c>
      <c r="V15" s="51">
        <f t="shared" si="13"/>
        <v>0</v>
      </c>
      <c r="W15" s="52">
        <f t="shared" si="13"/>
        <v>4.5159299212947399</v>
      </c>
      <c r="X15" s="53">
        <f t="shared" si="13"/>
        <v>4.5159299212947399</v>
      </c>
      <c r="Z15" s="3">
        <f t="shared" si="2"/>
        <v>0</v>
      </c>
      <c r="AA15" s="3">
        <f t="shared" si="3"/>
        <v>9.7090580670816141E-3</v>
      </c>
      <c r="AB15" s="3">
        <f t="shared" si="4"/>
        <v>7.6054973451364421E-3</v>
      </c>
      <c r="AC15" s="3">
        <f>L15/SUM($L$7:$L$15)</f>
        <v>8.4223943080215594E-3</v>
      </c>
    </row>
    <row r="16" spans="1:29" ht="15" customHeight="1" thickBot="1" x14ac:dyDescent="0.3">
      <c r="A16" t="str">
        <f t="shared" si="5"/>
        <v>Auto_CredTotal Media</v>
      </c>
      <c r="B16" s="13" t="s">
        <v>81</v>
      </c>
      <c r="C16" s="25" t="s">
        <v>88</v>
      </c>
      <c r="D16" s="71">
        <f t="shared" ref="D16:L16" si="15">SUM(D7:D15)</f>
        <v>4995954861.4285717</v>
      </c>
      <c r="E16" s="72">
        <f t="shared" si="15"/>
        <v>14052415075.660276</v>
      </c>
      <c r="F16" s="78">
        <f t="shared" si="15"/>
        <v>19048369937.088844</v>
      </c>
      <c r="G16" s="35">
        <f t="shared" si="15"/>
        <v>52660968.497142851</v>
      </c>
      <c r="H16" s="36">
        <f t="shared" si="15"/>
        <v>190397572.99089405</v>
      </c>
      <c r="I16" s="37">
        <f t="shared" si="15"/>
        <v>243058541.48803687</v>
      </c>
      <c r="J16" s="71">
        <f t="shared" si="15"/>
        <v>43766.04041818143</v>
      </c>
      <c r="K16" s="72">
        <f t="shared" si="15"/>
        <v>103811.06417999197</v>
      </c>
      <c r="L16" s="73">
        <f t="shared" si="15"/>
        <v>147577.10459817341</v>
      </c>
      <c r="M16" s="104">
        <f>J16/M$1</f>
        <v>0.394004685075454</v>
      </c>
      <c r="N16" s="105">
        <f>K16/N$1</f>
        <v>0.29806526353566487</v>
      </c>
      <c r="O16" s="106">
        <f>L16/O$1</f>
        <v>0.32126467433853706</v>
      </c>
      <c r="P16" s="48">
        <f t="shared" si="9"/>
        <v>1.7488734363392682</v>
      </c>
      <c r="Q16" s="49">
        <f>IFERROR(K16/H16*$Q$4,0)</f>
        <v>2.1183591790479062</v>
      </c>
      <c r="R16" s="50">
        <f t="shared" si="11"/>
        <v>1.813178200276893</v>
      </c>
      <c r="S16" s="48">
        <f t="shared" si="12"/>
        <v>8.7602954054045874</v>
      </c>
      <c r="T16" s="49">
        <f t="shared" si="1"/>
        <v>7.3874180075850227</v>
      </c>
      <c r="U16" s="50">
        <f t="shared" si="1"/>
        <v>7.7474925720981433</v>
      </c>
      <c r="V16" s="48">
        <f>IFERROR(G16*1000/D16,0)</f>
        <v>10.540721435198211</v>
      </c>
      <c r="W16" s="49">
        <f>IFERROR(H16*1000/E16,0)</f>
        <v>13.549099707471308</v>
      </c>
      <c r="X16" s="50">
        <f>IFERROR(I16*1000/F16,0)</f>
        <v>12.760070404490655</v>
      </c>
      <c r="Z16" s="3"/>
      <c r="AA16" s="3"/>
      <c r="AB16" s="98"/>
      <c r="AC16" s="3"/>
    </row>
    <row r="17" spans="1:29" ht="15" customHeight="1" x14ac:dyDescent="0.25">
      <c r="A17" t="str">
        <f>_xlfn.CONCAT($B$17,C17)</f>
        <v>InboundFB Stone Leads</v>
      </c>
      <c r="B17" s="445" t="s">
        <v>2</v>
      </c>
      <c r="C17" s="15" t="s">
        <v>70</v>
      </c>
      <c r="D17" s="65">
        <v>1996503283.7142859</v>
      </c>
      <c r="E17" s="66">
        <v>2849875281.5714288</v>
      </c>
      <c r="F17" s="99">
        <f>SUM(D17:E17)</f>
        <v>4846378565.2857151</v>
      </c>
      <c r="G17" s="21">
        <v>17586054.725714285</v>
      </c>
      <c r="H17" s="22">
        <v>37981590.135714293</v>
      </c>
      <c r="I17" s="23">
        <f t="shared" ref="I17:I26" si="16">SUM(G17:H17)</f>
        <v>55567644.861428574</v>
      </c>
      <c r="J17" s="74">
        <f>VLOOKUP(A17,'Contri use this'!$A$4:$F$1048576,5,FALSE)</f>
        <v>12956.122328637019</v>
      </c>
      <c r="K17" s="69">
        <f>VLOOKUP(A17,'Contri use this'!$A$4:$F$1048576,6,FALSE)</f>
        <v>14185.888007400819</v>
      </c>
      <c r="L17" s="91">
        <f>SUM(J17:K17)</f>
        <v>27142.010336037838</v>
      </c>
      <c r="M17" s="110">
        <f>J17/M$2</f>
        <v>0.14156602194751988</v>
      </c>
      <c r="N17" s="111">
        <f>K17/N$2</f>
        <v>5.793137698326821E-2</v>
      </c>
      <c r="O17" s="116">
        <f>L17/O$2</f>
        <v>8.0685179688216313E-2</v>
      </c>
      <c r="P17" s="96">
        <f>IFERROR(J17/G17*$P$4,0)</f>
        <v>1.5503029941507829</v>
      </c>
      <c r="Q17" s="94">
        <f>IFERROR(K17/H17*$Q$4,0)</f>
        <v>1.4511113799945088</v>
      </c>
      <c r="R17" s="95">
        <f>IFERROR(L17/I17*$R$4,0)</f>
        <v>1.4586544195895619</v>
      </c>
      <c r="S17" s="97">
        <f>IFERROR(J17*1000000/D17,0)</f>
        <v>6.4894069718400393</v>
      </c>
      <c r="T17" s="97">
        <f>IFERROR(K17*1000000/E17,0)</f>
        <v>4.9777223933738899</v>
      </c>
      <c r="U17" s="97">
        <f t="shared" si="1"/>
        <v>5.6004725942076083</v>
      </c>
      <c r="V17" s="51">
        <f t="shared" ref="V17:X26" si="17">IFERROR(G17*1000/D17,0)</f>
        <v>8.8084276490631499</v>
      </c>
      <c r="W17" s="52">
        <f t="shared" si="17"/>
        <v>13.327456952702557</v>
      </c>
      <c r="X17" s="53">
        <f t="shared" si="17"/>
        <v>11.465807739299585</v>
      </c>
      <c r="Z17" s="3">
        <f t="shared" ref="Z17:Z26" si="18">G17/$G$27</f>
        <v>0.3338925414769246</v>
      </c>
      <c r="AA17" s="3">
        <f t="shared" ref="AA17:AA26" si="19">H17/$H$27</f>
        <v>0.18847984136459692</v>
      </c>
      <c r="AB17" s="3">
        <f t="shared" ref="AB17:AB26" si="20">I17/$I$27</f>
        <v>0.21861085754797316</v>
      </c>
      <c r="AC17" s="3">
        <f t="shared" ref="AC17:AC26" si="21">L17/$L$27</f>
        <v>0.2629501938267807</v>
      </c>
    </row>
    <row r="18" spans="1:29" ht="15" customHeight="1" x14ac:dyDescent="0.25">
      <c r="A18" t="str">
        <f t="shared" ref="A18:A27" si="22">_xlfn.CONCAT($B$17,C18)</f>
        <v>InboundFB Stone SA</v>
      </c>
      <c r="B18" s="446"/>
      <c r="C18" s="15" t="s">
        <v>71</v>
      </c>
      <c r="D18" s="68">
        <v>361453745</v>
      </c>
      <c r="E18" s="69">
        <v>387783774</v>
      </c>
      <c r="F18" s="91">
        <f t="shared" ref="F18:F26" si="23">SUM(D18:E18)</f>
        <v>749237519</v>
      </c>
      <c r="G18" s="20">
        <v>481306.29000000004</v>
      </c>
      <c r="H18" s="14">
        <v>1421886.0900000003</v>
      </c>
      <c r="I18" s="24">
        <f t="shared" si="16"/>
        <v>1903192.3800000004</v>
      </c>
      <c r="J18" s="74">
        <f>VLOOKUP(A18,'Contri use this'!$A$4:$F$1048576,5,FALSE)</f>
        <v>707.19214786443058</v>
      </c>
      <c r="K18" s="69">
        <f>VLOOKUP(A18,'Contri use this'!$A$4:$F$1048576,6,FALSE)</f>
        <v>654.61358414626795</v>
      </c>
      <c r="L18" s="91">
        <f t="shared" ref="L18:L26" si="24">SUM(J18:K18)</f>
        <v>1361.8057320106986</v>
      </c>
      <c r="M18" s="113">
        <f t="shared" ref="M18:O27" si="25">J18/M$2</f>
        <v>7.7271869303368722E-3</v>
      </c>
      <c r="N18" s="114">
        <f t="shared" si="25"/>
        <v>2.6732670032190756E-3</v>
      </c>
      <c r="O18" s="117">
        <f t="shared" si="25"/>
        <v>4.0482461994289396E-3</v>
      </c>
      <c r="P18" s="92">
        <f t="shared" ref="P18:P45" si="26">IFERROR(J18/G18*$P$4,0)</f>
        <v>3.0919029871120838</v>
      </c>
      <c r="Q18" s="45">
        <f t="shared" ref="Q18:Q26" si="27">IFERROR(K18/H18*$Q$4,0)</f>
        <v>1.7887002662608764</v>
      </c>
      <c r="R18" s="46">
        <f t="shared" ref="R18:R45" si="28">IFERROR(L18/I18*$R$4,0)</f>
        <v>2.1368048397663815</v>
      </c>
      <c r="S18" s="55">
        <f t="shared" ref="S18:U32" si="29">IFERROR(J18*1000000/D18,0)</f>
        <v>1.9565218444878212</v>
      </c>
      <c r="T18" s="55">
        <f t="shared" si="29"/>
        <v>1.6880891569905347</v>
      </c>
      <c r="U18" s="55">
        <f t="shared" si="1"/>
        <v>1.8175888119274743</v>
      </c>
      <c r="V18" s="51">
        <f t="shared" si="17"/>
        <v>1.3315847370733427</v>
      </c>
      <c r="W18" s="52">
        <f t="shared" si="17"/>
        <v>3.6666982615935866</v>
      </c>
      <c r="X18" s="53">
        <f t="shared" si="17"/>
        <v>2.5401722841378427</v>
      </c>
      <c r="Z18" s="3">
        <f t="shared" si="18"/>
        <v>9.1381826625358941E-3</v>
      </c>
      <c r="AA18" s="3">
        <f t="shared" si="19"/>
        <v>7.0559674759306133E-3</v>
      </c>
      <c r="AB18" s="3">
        <f t="shared" si="20"/>
        <v>7.4874240092073566E-3</v>
      </c>
      <c r="AC18" s="3">
        <f t="shared" si="21"/>
        <v>1.3193093538513011E-2</v>
      </c>
    </row>
    <row r="19" spans="1:29" ht="15" customHeight="1" x14ac:dyDescent="0.25">
      <c r="A19" t="str">
        <f t="shared" si="22"/>
        <v>InboundFB Ton</v>
      </c>
      <c r="B19" s="446"/>
      <c r="C19" s="15" t="s">
        <v>72</v>
      </c>
      <c r="D19" s="68">
        <v>1526869231.7142859</v>
      </c>
      <c r="E19" s="69">
        <v>7308252248.5714283</v>
      </c>
      <c r="F19" s="91">
        <f t="shared" si="23"/>
        <v>8835121480.2857132</v>
      </c>
      <c r="G19" s="20">
        <v>19300273.691428568</v>
      </c>
      <c r="H19" s="14">
        <v>86450094.66285716</v>
      </c>
      <c r="I19" s="24">
        <f t="shared" si="16"/>
        <v>105750368.35428573</v>
      </c>
      <c r="J19" s="74">
        <f>VLOOKUP(A19,'Contri use this'!$A$4:$F$1048576,5,FALSE)</f>
        <v>19571.515600065286</v>
      </c>
      <c r="K19" s="69">
        <f>VLOOKUP(A19,'Contri use this'!$A$4:$F$1048576,6,FALSE)</f>
        <v>24916.671555314322</v>
      </c>
      <c r="L19" s="91">
        <f t="shared" si="24"/>
        <v>44488.187155379608</v>
      </c>
      <c r="M19" s="113">
        <f t="shared" si="25"/>
        <v>0.21384960227344063</v>
      </c>
      <c r="N19" s="114">
        <f t="shared" si="25"/>
        <v>0.10175303035566995</v>
      </c>
      <c r="O19" s="117">
        <f t="shared" si="25"/>
        <v>0.13225023976462008</v>
      </c>
      <c r="P19" s="92">
        <f t="shared" si="26"/>
        <v>2.133884736254509</v>
      </c>
      <c r="Q19" s="45">
        <f t="shared" si="27"/>
        <v>1.1198037520130104</v>
      </c>
      <c r="R19" s="46">
        <f>IFERROR(L19/I19*$R$4,0)</f>
        <v>1.2563053560345105</v>
      </c>
      <c r="S19" s="55">
        <f t="shared" si="29"/>
        <v>12.818069284225114</v>
      </c>
      <c r="T19" s="55">
        <f t="shared" si="29"/>
        <v>3.4093885525345518</v>
      </c>
      <c r="U19" s="55">
        <f t="shared" si="1"/>
        <v>5.0353792253619281</v>
      </c>
      <c r="V19" s="51">
        <f t="shared" si="17"/>
        <v>12.640423482605168</v>
      </c>
      <c r="W19" s="52">
        <f t="shared" si="17"/>
        <v>11.829106566451081</v>
      </c>
      <c r="X19" s="53">
        <f t="shared" si="17"/>
        <v>11.969316844171559</v>
      </c>
      <c r="Z19" s="3">
        <f t="shared" si="18"/>
        <v>0.36643906405048265</v>
      </c>
      <c r="AA19" s="3">
        <f t="shared" si="19"/>
        <v>0.42899994628419402</v>
      </c>
      <c r="AB19" s="3">
        <f t="shared" si="20"/>
        <v>0.41603668410988526</v>
      </c>
      <c r="AC19" s="3">
        <f t="shared" si="21"/>
        <v>0.43099893083368601</v>
      </c>
    </row>
    <row r="20" spans="1:29" ht="15" customHeight="1" x14ac:dyDescent="0.25">
      <c r="A20" t="str">
        <f t="shared" si="22"/>
        <v>InboundGoogle Stone</v>
      </c>
      <c r="B20" s="446"/>
      <c r="C20" s="15" t="s">
        <v>73</v>
      </c>
      <c r="D20" s="68">
        <v>533034211</v>
      </c>
      <c r="E20" s="69">
        <v>394952913</v>
      </c>
      <c r="F20" s="91">
        <f t="shared" si="23"/>
        <v>927987124</v>
      </c>
      <c r="G20" s="20">
        <v>5436189.879999999</v>
      </c>
      <c r="H20" s="14">
        <v>10851116.98</v>
      </c>
      <c r="I20" s="24">
        <f t="shared" si="16"/>
        <v>16287306.859999999</v>
      </c>
      <c r="J20" s="74">
        <f>VLOOKUP(A20,'Contri use this'!$A$4:$F$1048576,5,FALSE)</f>
        <v>465.58099364989903</v>
      </c>
      <c r="K20" s="69">
        <f>VLOOKUP(A20,'Contri use this'!$A$4:$F$1048576,6,FALSE)</f>
        <v>4190.1146250153615</v>
      </c>
      <c r="L20" s="91">
        <f t="shared" si="24"/>
        <v>4655.6956186652606</v>
      </c>
      <c r="M20" s="113">
        <f t="shared" si="25"/>
        <v>5.0872049131326378E-3</v>
      </c>
      <c r="N20" s="114">
        <f t="shared" si="25"/>
        <v>1.7111308775187899E-2</v>
      </c>
      <c r="O20" s="117">
        <f t="shared" si="25"/>
        <v>1.3840007903426519E-2</v>
      </c>
      <c r="P20" s="92">
        <f t="shared" si="26"/>
        <v>0.18022315630247235</v>
      </c>
      <c r="Q20" s="45">
        <f t="shared" si="27"/>
        <v>1.5002679178764684</v>
      </c>
      <c r="R20" s="46">
        <f t="shared" si="28"/>
        <v>0.85362611191011883</v>
      </c>
      <c r="S20" s="55">
        <f t="shared" si="29"/>
        <v>0.87345424372751757</v>
      </c>
      <c r="T20" s="55">
        <f t="shared" si="29"/>
        <v>10.609149817855277</v>
      </c>
      <c r="U20" s="55">
        <f t="shared" si="1"/>
        <v>5.0169829928214176</v>
      </c>
      <c r="V20" s="51">
        <f>IFERROR(G20*1000/D20,0)</f>
        <v>10.198575940935241</v>
      </c>
      <c r="W20" s="52">
        <f t="shared" si="17"/>
        <v>27.474457391835973</v>
      </c>
      <c r="X20" s="53">
        <f t="shared" si="17"/>
        <v>17.551220743015396</v>
      </c>
      <c r="Z20" s="3">
        <f t="shared" si="18"/>
        <v>0.10321264679850552</v>
      </c>
      <c r="AA20" s="3">
        <f t="shared" si="19"/>
        <v>5.3847582465905125E-2</v>
      </c>
      <c r="AB20" s="3">
        <f t="shared" si="20"/>
        <v>6.4076534621734696E-2</v>
      </c>
      <c r="AC20" s="3">
        <f t="shared" si="21"/>
        <v>4.5104104308039024E-2</v>
      </c>
    </row>
    <row r="21" spans="1:29" ht="15" customHeight="1" x14ac:dyDescent="0.25">
      <c r="A21" t="str">
        <f t="shared" si="22"/>
        <v>InboundGoogle Ton</v>
      </c>
      <c r="B21" s="446"/>
      <c r="C21" s="15" t="s">
        <v>74</v>
      </c>
      <c r="D21" s="68">
        <v>578094390</v>
      </c>
      <c r="E21" s="69">
        <v>2417368533</v>
      </c>
      <c r="F21" s="91">
        <f t="shared" si="23"/>
        <v>2995462923</v>
      </c>
      <c r="G21" s="20">
        <v>9857143.9100000001</v>
      </c>
      <c r="H21" s="14">
        <v>50264318.289999999</v>
      </c>
      <c r="I21" s="24">
        <f t="shared" si="16"/>
        <v>60121462.200000003</v>
      </c>
      <c r="J21" s="74">
        <f>VLOOKUP(A21,'Contri use this'!$A$4:$F$1048576,5,FALSE)</f>
        <v>5852.2522054768151</v>
      </c>
      <c r="K21" s="69">
        <f>VLOOKUP(A21,'Contri use this'!$A$4:$F$1048576,6,FALSE)</f>
        <v>13077.072057109388</v>
      </c>
      <c r="L21" s="91">
        <f t="shared" si="24"/>
        <v>18929.324262586204</v>
      </c>
      <c r="M21" s="113">
        <f t="shared" si="25"/>
        <v>6.3945063433968691E-2</v>
      </c>
      <c r="N21" s="114">
        <f t="shared" si="25"/>
        <v>5.3403268852999453E-2</v>
      </c>
      <c r="O21" s="117">
        <f t="shared" si="25"/>
        <v>5.6271289804771203E-2</v>
      </c>
      <c r="P21" s="92">
        <f t="shared" si="26"/>
        <v>1.2493436193015683</v>
      </c>
      <c r="Q21" s="45">
        <f>IFERROR(K21/H21*$Q$4,0)</f>
        <v>1.0108066349261675</v>
      </c>
      <c r="R21" s="46">
        <f t="shared" si="28"/>
        <v>0.94023836392752758</v>
      </c>
      <c r="S21" s="55">
        <f t="shared" si="29"/>
        <v>10.123350627008879</v>
      </c>
      <c r="T21" s="55">
        <f t="shared" si="29"/>
        <v>5.4096311251642275</v>
      </c>
      <c r="U21" s="55">
        <f t="shared" si="1"/>
        <v>6.3193318525966626</v>
      </c>
      <c r="V21" s="51">
        <f t="shared" si="17"/>
        <v>17.051097676280857</v>
      </c>
      <c r="W21" s="52">
        <f t="shared" si="17"/>
        <v>20.792989403076671</v>
      </c>
      <c r="X21" s="53">
        <f t="shared" si="17"/>
        <v>20.070841718109961</v>
      </c>
      <c r="Z21" s="3">
        <f t="shared" si="18"/>
        <v>0.18714981177678619</v>
      </c>
      <c r="AA21" s="3">
        <f t="shared" si="19"/>
        <v>0.24943165106430162</v>
      </c>
      <c r="AB21" s="3">
        <f t="shared" si="20"/>
        <v>0.23652620947596084</v>
      </c>
      <c r="AC21" s="3">
        <f t="shared" si="21"/>
        <v>0.18338617597710452</v>
      </c>
    </row>
    <row r="22" spans="1:29" ht="15" customHeight="1" x14ac:dyDescent="0.25">
      <c r="A22" t="str">
        <f t="shared" si="22"/>
        <v>InboundAffiliate</v>
      </c>
      <c r="B22" s="446"/>
      <c r="C22" s="15" t="s">
        <v>56</v>
      </c>
      <c r="D22" s="68"/>
      <c r="E22" s="69">
        <v>125614</v>
      </c>
      <c r="F22" s="91">
        <f t="shared" si="23"/>
        <v>125614</v>
      </c>
      <c r="G22" s="20"/>
      <c r="H22" s="14">
        <v>13281.500000000004</v>
      </c>
      <c r="I22" s="24">
        <f t="shared" si="16"/>
        <v>13281.500000000004</v>
      </c>
      <c r="J22" s="74">
        <f>VLOOKUP(A22,'Contri use this'!$A$4:$F$1048576,5,FALSE)</f>
        <v>0.17147845469802403</v>
      </c>
      <c r="K22" s="69">
        <f>VLOOKUP(A22,'Contri use this'!$A$4:$F$1048576,6,FALSE)</f>
        <v>0.98572962374171835</v>
      </c>
      <c r="L22" s="91">
        <f t="shared" si="24"/>
        <v>1.1572080784397425</v>
      </c>
      <c r="M22" s="113">
        <f t="shared" si="25"/>
        <v>1.8736719263333045E-6</v>
      </c>
      <c r="N22" s="114">
        <f t="shared" si="25"/>
        <v>4.0254564541017766E-6</v>
      </c>
      <c r="O22" s="121">
        <f t="shared" si="25"/>
        <v>3.4400378081646594E-6</v>
      </c>
      <c r="P22" s="92">
        <f t="shared" si="26"/>
        <v>0</v>
      </c>
      <c r="Q22" s="45">
        <f t="shared" si="27"/>
        <v>0.28835537144901063</v>
      </c>
      <c r="R22" s="46">
        <f>IFERROR(L22/I22*$R$4,0)</f>
        <v>0.26019366663500088</v>
      </c>
      <c r="S22" s="55">
        <f t="shared" si="29"/>
        <v>0</v>
      </c>
      <c r="T22" s="55">
        <f t="shared" si="29"/>
        <v>7.8472910960698519</v>
      </c>
      <c r="U22" s="55">
        <f t="shared" si="1"/>
        <v>9.2124132536161785</v>
      </c>
      <c r="V22" s="51">
        <f t="shared" si="17"/>
        <v>0</v>
      </c>
      <c r="W22" s="52">
        <f t="shared" si="17"/>
        <v>105.73264126610094</v>
      </c>
      <c r="X22" s="53">
        <f>IFERROR(I22*1000/F22,0)</f>
        <v>105.73264126610094</v>
      </c>
      <c r="Z22" s="3">
        <f t="shared" si="18"/>
        <v>0</v>
      </c>
      <c r="AA22" s="3">
        <f t="shared" si="19"/>
        <v>6.5908115066778974E-5</v>
      </c>
      <c r="AB22" s="3">
        <f t="shared" si="20"/>
        <v>5.2251271612535311E-5</v>
      </c>
      <c r="AC22" s="3">
        <f t="shared" si="21"/>
        <v>1.1210963548990615E-5</v>
      </c>
    </row>
    <row r="23" spans="1:29" ht="15" customHeight="1" x14ac:dyDescent="0.25">
      <c r="A23" t="str">
        <f t="shared" si="22"/>
        <v>InboundTikTok</v>
      </c>
      <c r="B23" s="446"/>
      <c r="C23" s="15" t="s">
        <v>60</v>
      </c>
      <c r="D23" s="68"/>
      <c r="E23" s="69">
        <v>253145233</v>
      </c>
      <c r="F23" s="91">
        <f t="shared" si="23"/>
        <v>253145233</v>
      </c>
      <c r="G23" s="20"/>
      <c r="H23" s="14">
        <v>968752.01000000024</v>
      </c>
      <c r="I23" s="24">
        <f t="shared" si="16"/>
        <v>968752.01000000024</v>
      </c>
      <c r="J23" s="74">
        <f>VLOOKUP(A23,'Contri use this'!$A$4:$F$1048576,5,FALSE)</f>
        <v>178.97334406660585</v>
      </c>
      <c r="K23" s="69">
        <f>VLOOKUP(A23,'Contri use this'!$A$4:$F$1048576,6,FALSE)</f>
        <v>490.18852621639093</v>
      </c>
      <c r="L23" s="91">
        <f t="shared" si="24"/>
        <v>669.1618702829968</v>
      </c>
      <c r="M23" s="113">
        <f t="shared" si="25"/>
        <v>1.9555653853431582E-3</v>
      </c>
      <c r="N23" s="114">
        <f t="shared" si="25"/>
        <v>2.0017989913849203E-3</v>
      </c>
      <c r="O23" s="117">
        <f>L23/O$2</f>
        <v>1.9892205874153428E-3</v>
      </c>
      <c r="P23" s="92">
        <f t="shared" si="26"/>
        <v>0</v>
      </c>
      <c r="Q23" s="45">
        <f t="shared" si="27"/>
        <v>1.9659292707341551</v>
      </c>
      <c r="R23" s="46">
        <f t="shared" si="28"/>
        <v>2.062770732205879</v>
      </c>
      <c r="S23" s="55">
        <f t="shared" si="29"/>
        <v>0</v>
      </c>
      <c r="T23" s="55">
        <f t="shared" si="29"/>
        <v>1.9363924827152124</v>
      </c>
      <c r="U23" s="55">
        <f t="shared" si="29"/>
        <v>2.6433911567396442</v>
      </c>
      <c r="V23" s="51">
        <f t="shared" si="17"/>
        <v>0</v>
      </c>
      <c r="W23" s="52">
        <f t="shared" si="17"/>
        <v>3.8268625425784739</v>
      </c>
      <c r="X23" s="53">
        <f t="shared" si="17"/>
        <v>3.8268625425784739</v>
      </c>
      <c r="Z23" s="3">
        <f t="shared" si="18"/>
        <v>0</v>
      </c>
      <c r="AA23" s="3">
        <f t="shared" si="19"/>
        <v>4.8073349355308818E-3</v>
      </c>
      <c r="AB23" s="3">
        <f t="shared" si="20"/>
        <v>3.8112053909347228E-3</v>
      </c>
      <c r="AC23" s="3">
        <f t="shared" si="21"/>
        <v>6.4828006958194606E-3</v>
      </c>
    </row>
    <row r="24" spans="1:29" ht="15" customHeight="1" x14ac:dyDescent="0.25">
      <c r="A24" t="str">
        <f t="shared" si="22"/>
        <v>InboundBing</v>
      </c>
      <c r="B24" s="446"/>
      <c r="C24" s="15" t="s">
        <v>58</v>
      </c>
      <c r="D24" s="68">
        <v>144407</v>
      </c>
      <c r="E24" s="69">
        <v>3383074</v>
      </c>
      <c r="F24" s="91">
        <f t="shared" si="23"/>
        <v>3527481</v>
      </c>
      <c r="G24" s="20">
        <v>8835.5299999999988</v>
      </c>
      <c r="H24" s="14">
        <v>322047.97000000009</v>
      </c>
      <c r="I24" s="24">
        <f t="shared" si="16"/>
        <v>330883.50000000012</v>
      </c>
      <c r="J24" s="74">
        <f>VLOOKUP(A24,'Contri use this'!$A$4:$F$1048576,5,FALSE)</f>
        <v>79.613424601565228</v>
      </c>
      <c r="K24" s="69">
        <f>VLOOKUP(A24,'Contri use this'!$A$4:$F$1048576,6,FALSE)</f>
        <v>111.03092136986427</v>
      </c>
      <c r="L24" s="91">
        <f t="shared" si="24"/>
        <v>190.64434597142952</v>
      </c>
      <c r="M24" s="113">
        <f t="shared" si="25"/>
        <v>8.6990192964996971E-4</v>
      </c>
      <c r="N24" s="119">
        <f t="shared" si="25"/>
        <v>4.5342062191112276E-4</v>
      </c>
      <c r="O24" s="120">
        <f t="shared" si="25"/>
        <v>5.6672932921345064E-4</v>
      </c>
      <c r="P24" s="92">
        <f t="shared" si="26"/>
        <v>18.961105998901338</v>
      </c>
      <c r="Q24" s="45">
        <f t="shared" si="27"/>
        <v>1.3394939048551031</v>
      </c>
      <c r="R24" s="46">
        <f t="shared" si="28"/>
        <v>1.7206051156594859</v>
      </c>
      <c r="S24" s="55">
        <f t="shared" si="29"/>
        <v>551.3127798622312</v>
      </c>
      <c r="T24" s="55">
        <f t="shared" si="29"/>
        <v>32.819536720114392</v>
      </c>
      <c r="U24" s="55">
        <f t="shared" si="29"/>
        <v>54.045463596098614</v>
      </c>
      <c r="V24" s="51">
        <f t="shared" si="17"/>
        <v>61.184914858697972</v>
      </c>
      <c r="W24" s="52">
        <f t="shared" si="17"/>
        <v>95.193888753246327</v>
      </c>
      <c r="X24" s="53">
        <f t="shared" si="17"/>
        <v>93.801639186717125</v>
      </c>
      <c r="Z24" s="3">
        <f t="shared" si="18"/>
        <v>1.6775323476515497E-4</v>
      </c>
      <c r="AA24" s="3">
        <f t="shared" si="19"/>
        <v>1.5981308333985304E-3</v>
      </c>
      <c r="AB24" s="3">
        <f t="shared" si="20"/>
        <v>1.3017417935177748E-3</v>
      </c>
      <c r="AC24" s="3">
        <f t="shared" si="21"/>
        <v>1.8469511692215039E-3</v>
      </c>
    </row>
    <row r="25" spans="1:29" ht="15" customHeight="1" x14ac:dyDescent="0.25">
      <c r="A25" t="str">
        <f t="shared" si="22"/>
        <v>InboundOpen TV</v>
      </c>
      <c r="B25" s="446"/>
      <c r="C25" s="15" t="s">
        <v>66</v>
      </c>
      <c r="D25" s="68"/>
      <c r="E25" s="69">
        <v>915.65939999999978</v>
      </c>
      <c r="F25" s="91">
        <f t="shared" si="23"/>
        <v>915.65939999999978</v>
      </c>
      <c r="G25" s="20"/>
      <c r="H25" s="14">
        <v>11810336.08</v>
      </c>
      <c r="I25" s="24">
        <f t="shared" si="16"/>
        <v>11810336.08</v>
      </c>
      <c r="J25" s="74">
        <f>VLOOKUP(A25,'Contri use this'!$A$4:$F$1048576,5,FALSE)</f>
        <v>2715.1984956330534</v>
      </c>
      <c r="K25" s="69">
        <f>VLOOKUP(A25,'Contri use this'!$A$4:$F$1048576,6,FALSE)</f>
        <v>2333.5216116344527</v>
      </c>
      <c r="L25" s="91">
        <f t="shared" si="24"/>
        <v>5048.7201072675061</v>
      </c>
      <c r="M25" s="113">
        <f t="shared" si="25"/>
        <v>2.9667815730256265E-2</v>
      </c>
      <c r="N25" s="114">
        <f t="shared" si="25"/>
        <v>9.5294788815245904E-3</v>
      </c>
      <c r="O25" s="117">
        <f t="shared" si="25"/>
        <v>1.5008353618874017E-2</v>
      </c>
      <c r="P25" s="92">
        <f t="shared" si="26"/>
        <v>0</v>
      </c>
      <c r="Q25" s="45">
        <f t="shared" si="27"/>
        <v>0.76765650626813275</v>
      </c>
      <c r="R25" s="46">
        <f t="shared" si="28"/>
        <v>1.2765899748502862</v>
      </c>
      <c r="S25" s="55">
        <f t="shared" si="29"/>
        <v>0</v>
      </c>
      <c r="T25" s="55">
        <f>IFERROR(K25*E25,0)</f>
        <v>2136710.9987962353</v>
      </c>
      <c r="U25" s="55">
        <f t="shared" si="29"/>
        <v>5513753.3751824182</v>
      </c>
      <c r="V25" s="51">
        <f t="shared" si="17"/>
        <v>0</v>
      </c>
      <c r="W25" s="52">
        <f t="shared" si="17"/>
        <v>12898175.981156316</v>
      </c>
      <c r="X25" s="53">
        <f>IFERROR(I25/F25,0)</f>
        <v>12898.175981156315</v>
      </c>
      <c r="Z25" s="3">
        <f t="shared" si="18"/>
        <v>0</v>
      </c>
      <c r="AA25" s="3">
        <f t="shared" si="19"/>
        <v>5.860761128923473E-2</v>
      </c>
      <c r="AB25" s="3">
        <f t="shared" si="20"/>
        <v>4.646350776278322E-2</v>
      </c>
      <c r="AC25" s="3">
        <f t="shared" si="21"/>
        <v>4.8911702351703987E-2</v>
      </c>
    </row>
    <row r="26" spans="1:29" ht="15" customHeight="1" x14ac:dyDescent="0.25">
      <c r="A26" t="str">
        <f t="shared" si="22"/>
        <v>InboundPay TV</v>
      </c>
      <c r="B26" s="446"/>
      <c r="C26" s="15" t="s">
        <v>67</v>
      </c>
      <c r="D26" s="68"/>
      <c r="E26" s="69"/>
      <c r="F26" s="91">
        <f t="shared" si="23"/>
        <v>0</v>
      </c>
      <c r="G26" s="20"/>
      <c r="H26" s="14">
        <v>1431973.6880000008</v>
      </c>
      <c r="I26" s="24">
        <f t="shared" si="16"/>
        <v>1431973.6880000008</v>
      </c>
      <c r="J26" s="74">
        <f>VLOOKUP(A26,'Contri use this'!$A$4:$F$1048576,5,FALSE)</f>
        <v>0</v>
      </c>
      <c r="K26" s="69">
        <f>VLOOKUP(A26,'Contri use this'!$A$4:$F$1048576,6,FALSE)</f>
        <v>734.40128926779221</v>
      </c>
      <c r="L26" s="91">
        <f t="shared" si="24"/>
        <v>734.40128926779221</v>
      </c>
      <c r="M26" s="113">
        <f t="shared" si="25"/>
        <v>0</v>
      </c>
      <c r="N26" s="114">
        <f t="shared" si="25"/>
        <v>2.9990986763306525E-3</v>
      </c>
      <c r="O26" s="120">
        <f t="shared" si="25"/>
        <v>2.1831581100370165E-3</v>
      </c>
      <c r="P26" s="92">
        <f t="shared" si="26"/>
        <v>0</v>
      </c>
      <c r="Q26" s="45">
        <f t="shared" si="27"/>
        <v>1.9925799526106247</v>
      </c>
      <c r="R26" s="46">
        <f t="shared" si="28"/>
        <v>1.5315486033657877</v>
      </c>
      <c r="S26" s="55">
        <f t="shared" si="29"/>
        <v>0</v>
      </c>
      <c r="T26" s="55">
        <f t="shared" si="29"/>
        <v>0</v>
      </c>
      <c r="U26" s="55">
        <f t="shared" si="29"/>
        <v>0</v>
      </c>
      <c r="V26" s="51">
        <f t="shared" si="17"/>
        <v>0</v>
      </c>
      <c r="W26" s="52">
        <f t="shared" si="17"/>
        <v>0</v>
      </c>
      <c r="X26" s="53">
        <f t="shared" si="17"/>
        <v>0</v>
      </c>
      <c r="Z26" s="3">
        <f t="shared" si="18"/>
        <v>0</v>
      </c>
      <c r="AA26" s="3">
        <f t="shared" si="19"/>
        <v>7.1060261718408216E-3</v>
      </c>
      <c r="AB26" s="3">
        <f t="shared" si="20"/>
        <v>5.6335840163906116E-3</v>
      </c>
      <c r="AC26" s="3">
        <f t="shared" si="21"/>
        <v>7.1148363355827138E-3</v>
      </c>
    </row>
    <row r="27" spans="1:29" ht="15" customHeight="1" thickBot="1" x14ac:dyDescent="0.3">
      <c r="A27" t="str">
        <f t="shared" si="22"/>
        <v>InboundTotal Media</v>
      </c>
      <c r="B27" s="13" t="s">
        <v>81</v>
      </c>
      <c r="C27" s="25" t="s">
        <v>88</v>
      </c>
      <c r="D27" s="100">
        <f t="shared" ref="D27:L27" si="30">SUM(D17:D26)</f>
        <v>4996099268.4285717</v>
      </c>
      <c r="E27" s="76">
        <f t="shared" si="30"/>
        <v>13614887586.802258</v>
      </c>
      <c r="F27" s="90">
        <f t="shared" si="30"/>
        <v>18610986855.230827</v>
      </c>
      <c r="G27" s="35">
        <f t="shared" si="30"/>
        <v>52669804.027142853</v>
      </c>
      <c r="H27" s="36">
        <f t="shared" si="30"/>
        <v>201515397.40657145</v>
      </c>
      <c r="I27" s="37">
        <f t="shared" si="30"/>
        <v>254185201.43371427</v>
      </c>
      <c r="J27" s="75">
        <f t="shared" si="30"/>
        <v>42526.620018449372</v>
      </c>
      <c r="K27" s="76">
        <f t="shared" si="30"/>
        <v>60694.487907098395</v>
      </c>
      <c r="L27" s="90">
        <f t="shared" si="30"/>
        <v>103221.10792554778</v>
      </c>
      <c r="M27" s="107">
        <f>J27/M$2</f>
        <v>0.46467023621557441</v>
      </c>
      <c r="N27" s="108">
        <f t="shared" si="25"/>
        <v>0.24786007459794995</v>
      </c>
      <c r="O27" s="109">
        <f t="shared" si="25"/>
        <v>0.30684586504381106</v>
      </c>
      <c r="P27" s="48">
        <f t="shared" si="26"/>
        <v>1.6990616229455253</v>
      </c>
      <c r="Q27" s="49">
        <f>IFERROR(K27/H27*$Q$4,0)</f>
        <v>1.1701953827034954</v>
      </c>
      <c r="R27" s="50">
        <f t="shared" si="28"/>
        <v>1.2126923691970231</v>
      </c>
      <c r="S27" s="48">
        <f t="shared" si="29"/>
        <v>8.5119645814854508</v>
      </c>
      <c r="T27" s="49">
        <f t="shared" si="29"/>
        <v>4.4579499845399582</v>
      </c>
      <c r="U27" s="50">
        <f t="shared" si="29"/>
        <v>5.5462458132109376</v>
      </c>
      <c r="V27" s="48">
        <f>IFERROR(G27*1000/D27,0)</f>
        <v>10.542185252397745</v>
      </c>
      <c r="W27" s="49">
        <f>IFERROR(H27*1000/E27,0)</f>
        <v>14.801106224476847</v>
      </c>
      <c r="X27" s="50">
        <f>IFERROR(I27*1000/F27,0)</f>
        <v>13.657803501283579</v>
      </c>
    </row>
    <row r="28" spans="1:29" ht="15" customHeight="1" x14ac:dyDescent="0.25">
      <c r="A28" t="str">
        <f>_xlfn.CONCAT($B$28,C28)</f>
        <v>PoloFB Stone Leads</v>
      </c>
      <c r="B28" s="449" t="s">
        <v>3</v>
      </c>
      <c r="C28" s="15" t="s">
        <v>70</v>
      </c>
      <c r="D28" s="65">
        <v>1996503283.7142859</v>
      </c>
      <c r="E28" s="66">
        <v>2849875281.5714288</v>
      </c>
      <c r="F28" s="91">
        <f t="shared" ref="F28:F34" si="31">SUM(D28:E28)</f>
        <v>4846378565.2857151</v>
      </c>
      <c r="G28" s="21">
        <v>17586054.725714285</v>
      </c>
      <c r="H28" s="22">
        <v>37981590.135714293</v>
      </c>
      <c r="I28" s="24">
        <f t="shared" ref="I28:I34" si="32">SUM(G28:H28)</f>
        <v>55567644.861428574</v>
      </c>
      <c r="J28" s="74">
        <f>VLOOKUP(A28,'Contri use this'!$A$4:$F$1048576,5,FALSE)</f>
        <v>9376.2184078955543</v>
      </c>
      <c r="K28" s="69">
        <f>VLOOKUP(A28,'Contri use this'!$A$4:$F$1048576,6,FALSE)</f>
        <v>10212.897948779048</v>
      </c>
      <c r="L28" s="70">
        <f t="shared" ref="L28:L34" si="33">SUM(J28:K28)</f>
        <v>19589.116356674604</v>
      </c>
      <c r="M28" s="113">
        <f>J28/M$3</f>
        <v>3.5636928392937979E-2</v>
      </c>
      <c r="N28" s="114">
        <f>K28/N$3</f>
        <v>2.8011700545755136E-2</v>
      </c>
      <c r="O28" s="117">
        <f>L28/O$3</f>
        <v>3.120786804589883E-2</v>
      </c>
      <c r="P28" s="93">
        <f t="shared" si="26"/>
        <v>1.1219390418569277</v>
      </c>
      <c r="Q28" s="94">
        <f>IFERROR(K28/H28*$Q$4,0)</f>
        <v>1.044703893648687</v>
      </c>
      <c r="R28" s="95">
        <f t="shared" si="28"/>
        <v>1.0527499914617138</v>
      </c>
      <c r="S28" s="97">
        <f>IFERROR(J28*1000000/D28,0)</f>
        <v>4.6963200533545217</v>
      </c>
      <c r="T28" s="97">
        <f>IFERROR(K28*1000000/E28,0)</f>
        <v>3.5836297871770824</v>
      </c>
      <c r="U28" s="97">
        <f t="shared" si="29"/>
        <v>4.0420111827396505</v>
      </c>
      <c r="V28" s="51">
        <f t="shared" ref="V28:X34" si="34">IFERROR(G28*1000/D28,0)</f>
        <v>8.8084276490631499</v>
      </c>
      <c r="W28" s="52">
        <f t="shared" si="34"/>
        <v>13.327456952702557</v>
      </c>
      <c r="X28" s="53">
        <f t="shared" si="34"/>
        <v>11.465807739299585</v>
      </c>
      <c r="Z28" s="3">
        <f t="shared" ref="Z28:Z34" si="35">G28/$G$35</f>
        <v>0.33394856242851717</v>
      </c>
      <c r="AA28" s="3">
        <f t="shared" ref="AA28:AA34" si="36">H28/$H$35</f>
        <v>0.18967839313300208</v>
      </c>
      <c r="AB28" s="3">
        <f t="shared" ref="AB28:AB34" si="37">I28/$I$35</f>
        <v>0.21971918469258822</v>
      </c>
      <c r="AC28" s="3">
        <f t="shared" ref="AC28:AC34" si="38">L28/SUM($L$35)</f>
        <v>0.23976923599490377</v>
      </c>
    </row>
    <row r="29" spans="1:29" ht="15" customHeight="1" x14ac:dyDescent="0.25">
      <c r="A29" t="str">
        <f t="shared" ref="A29:A35" si="39">_xlfn.CONCAT($B$28,C29)</f>
        <v>PoloFB Stone SA</v>
      </c>
      <c r="B29" s="449"/>
      <c r="C29" s="15" t="s">
        <v>71</v>
      </c>
      <c r="D29" s="68">
        <v>361453745</v>
      </c>
      <c r="E29" s="69">
        <v>387783774</v>
      </c>
      <c r="F29" s="91">
        <f t="shared" si="31"/>
        <v>749237519</v>
      </c>
      <c r="G29" s="20">
        <v>481306.29000000004</v>
      </c>
      <c r="H29" s="14">
        <v>1421886.0900000003</v>
      </c>
      <c r="I29" s="24">
        <f t="shared" si="32"/>
        <v>1903192.3800000004</v>
      </c>
      <c r="J29" s="74">
        <f>VLOOKUP(A29,'Contri use this'!$A$4:$F$1048576,5,FALSE)</f>
        <v>654.43770592177805</v>
      </c>
      <c r="K29" s="69">
        <f>VLOOKUP(A29,'Contri use this'!$A$4:$F$1048576,6,FALSE)</f>
        <v>610.73926682054719</v>
      </c>
      <c r="L29" s="70">
        <f t="shared" si="33"/>
        <v>1265.1769727423252</v>
      </c>
      <c r="M29" s="113">
        <f t="shared" ref="M29:O34" si="40">J29/M$3</f>
        <v>2.4873726964309856E-3</v>
      </c>
      <c r="N29" s="114">
        <f t="shared" si="40"/>
        <v>1.6751215511515473E-3</v>
      </c>
      <c r="O29" s="117">
        <f t="shared" si="40"/>
        <v>2.0155822907549892E-3</v>
      </c>
      <c r="P29" s="44">
        <f t="shared" si="26"/>
        <v>2.8612561719311169</v>
      </c>
      <c r="Q29" s="45">
        <f t="shared" ref="Q29:Q34" si="41">IFERROR(K29/H29*$Q$4,0)</f>
        <v>1.6688157955087455</v>
      </c>
      <c r="R29" s="46">
        <f t="shared" si="28"/>
        <v>1.9851849753379809</v>
      </c>
      <c r="S29" s="55">
        <f t="shared" ref="S29:T32" si="42">IFERROR(J29*1000000/D29,0)</f>
        <v>1.8105711034250815</v>
      </c>
      <c r="T29" s="55">
        <f t="shared" si="42"/>
        <v>1.5749479678346399</v>
      </c>
      <c r="U29" s="55">
        <f t="shared" si="29"/>
        <v>1.6886193505511371</v>
      </c>
      <c r="V29" s="51">
        <f t="shared" si="34"/>
        <v>1.3315847370733427</v>
      </c>
      <c r="W29" s="52">
        <f t="shared" si="34"/>
        <v>3.6666982615935866</v>
      </c>
      <c r="X29" s="53">
        <f t="shared" si="34"/>
        <v>2.5401722841378427</v>
      </c>
      <c r="Z29" s="3">
        <f t="shared" si="35"/>
        <v>9.1397158794395052E-3</v>
      </c>
      <c r="AA29" s="3">
        <f t="shared" si="36"/>
        <v>7.100836689714206E-3</v>
      </c>
      <c r="AB29" s="3">
        <f t="shared" si="37"/>
        <v>7.5253842247507497E-3</v>
      </c>
      <c r="AC29" s="3">
        <f t="shared" si="38"/>
        <v>1.5485666154073959E-2</v>
      </c>
    </row>
    <row r="30" spans="1:29" ht="15" customHeight="1" x14ac:dyDescent="0.25">
      <c r="A30" t="str">
        <f t="shared" si="39"/>
        <v>PoloFB Ton</v>
      </c>
      <c r="B30" s="449"/>
      <c r="C30" s="15" t="s">
        <v>72</v>
      </c>
      <c r="D30" s="68">
        <v>1526869231.7142859</v>
      </c>
      <c r="E30" s="69">
        <v>7308252248.5714283</v>
      </c>
      <c r="F30" s="91">
        <f t="shared" si="31"/>
        <v>8835121480.2857132</v>
      </c>
      <c r="G30" s="20">
        <v>19300273.691428568</v>
      </c>
      <c r="H30" s="14">
        <v>86450094.66285716</v>
      </c>
      <c r="I30" s="24">
        <f t="shared" si="32"/>
        <v>105750368.35428573</v>
      </c>
      <c r="J30" s="74">
        <f>VLOOKUP(A30,'Contri use this'!$A$4:$F$1048576,5,FALSE)</f>
        <v>15016.2325292074</v>
      </c>
      <c r="K30" s="69">
        <f>VLOOKUP(A30,'Contri use this'!$A$4:$F$1048576,6,FALSE)</f>
        <v>19038.943072014648</v>
      </c>
      <c r="L30" s="70">
        <f t="shared" si="33"/>
        <v>34055.17560122205</v>
      </c>
      <c r="M30" s="113">
        <f t="shared" si="40"/>
        <v>5.7073372237622384E-2</v>
      </c>
      <c r="N30" s="114">
        <f t="shared" si="40"/>
        <v>5.221957320201278E-2</v>
      </c>
      <c r="O30" s="117">
        <f t="shared" si="40"/>
        <v>5.4254076962523462E-2</v>
      </c>
      <c r="P30" s="44">
        <f t="shared" si="26"/>
        <v>1.6372216666765051</v>
      </c>
      <c r="Q30" s="45">
        <f t="shared" si="41"/>
        <v>0.85564718542260232</v>
      </c>
      <c r="R30" s="46">
        <f t="shared" si="28"/>
        <v>0.96168673628090395</v>
      </c>
      <c r="S30" s="55">
        <f t="shared" si="42"/>
        <v>9.8346552653680686</v>
      </c>
      <c r="T30" s="55">
        <f t="shared" si="42"/>
        <v>2.6051294378537992</v>
      </c>
      <c r="U30" s="55">
        <f t="shared" si="29"/>
        <v>3.8545226205673813</v>
      </c>
      <c r="V30" s="51">
        <f t="shared" si="34"/>
        <v>12.640423482605168</v>
      </c>
      <c r="W30" s="52">
        <f t="shared" si="34"/>
        <v>11.829106566451081</v>
      </c>
      <c r="X30" s="53">
        <f t="shared" si="34"/>
        <v>11.969316844171559</v>
      </c>
      <c r="Z30" s="3">
        <f t="shared" si="35"/>
        <v>0.36650054570256746</v>
      </c>
      <c r="AA30" s="3">
        <f t="shared" si="36"/>
        <v>0.43172797619201853</v>
      </c>
      <c r="AB30" s="3">
        <f t="shared" si="37"/>
        <v>0.41814593318985577</v>
      </c>
      <c r="AC30" s="3">
        <f t="shared" si="38"/>
        <v>0.41683265783426243</v>
      </c>
    </row>
    <row r="31" spans="1:29" ht="15" customHeight="1" x14ac:dyDescent="0.25">
      <c r="A31" t="str">
        <f t="shared" si="39"/>
        <v>PoloGoogle Stone</v>
      </c>
      <c r="B31" s="449"/>
      <c r="C31" s="15" t="s">
        <v>73</v>
      </c>
      <c r="D31" s="68">
        <v>533034211</v>
      </c>
      <c r="E31" s="69">
        <v>394952913</v>
      </c>
      <c r="F31" s="91">
        <f t="shared" si="31"/>
        <v>927987124</v>
      </c>
      <c r="G31" s="20">
        <v>5436189.879999999</v>
      </c>
      <c r="H31" s="14">
        <v>10851116.98</v>
      </c>
      <c r="I31" s="24">
        <f t="shared" si="32"/>
        <v>16287306.859999999</v>
      </c>
      <c r="J31" s="74">
        <f>VLOOKUP(A31,'Contri use this'!$A$4:$F$1048576,5,FALSE)</f>
        <v>351.54244196918921</v>
      </c>
      <c r="K31" s="69">
        <f>VLOOKUP(A31,'Contri use this'!$A$4:$F$1048576,6,FALSE)</f>
        <v>3119.5896466284839</v>
      </c>
      <c r="L31" s="70">
        <f t="shared" si="33"/>
        <v>3471.1320885976729</v>
      </c>
      <c r="M31" s="113">
        <f t="shared" si="40"/>
        <v>1.3361349199145175E-3</v>
      </c>
      <c r="N31" s="114">
        <f t="shared" si="40"/>
        <v>8.5563384110229016E-3</v>
      </c>
      <c r="O31" s="117">
        <f t="shared" si="40"/>
        <v>5.5299396980676586E-3</v>
      </c>
      <c r="P31" s="44">
        <f t="shared" si="26"/>
        <v>0.13607962809926819</v>
      </c>
      <c r="Q31" s="45">
        <f t="shared" si="41"/>
        <v>1.1169671196666</v>
      </c>
      <c r="R31" s="46">
        <f t="shared" si="28"/>
        <v>0.63643528946283578</v>
      </c>
      <c r="S31" s="55">
        <f t="shared" si="42"/>
        <v>0.65951196886533281</v>
      </c>
      <c r="T31" s="55">
        <f t="shared" si="42"/>
        <v>7.898636885426602</v>
      </c>
      <c r="U31" s="55">
        <f t="shared" si="29"/>
        <v>3.7404959603703221</v>
      </c>
      <c r="V31" s="51">
        <f t="shared" si="34"/>
        <v>10.198575940935241</v>
      </c>
      <c r="W31" s="52">
        <f t="shared" si="34"/>
        <v>27.474457391835973</v>
      </c>
      <c r="X31" s="53">
        <f t="shared" si="34"/>
        <v>17.551220743015396</v>
      </c>
      <c r="Z31" s="3">
        <f t="shared" si="35"/>
        <v>0.10322996395888431</v>
      </c>
      <c r="AA31" s="3">
        <f t="shared" si="36"/>
        <v>5.4190001658968902E-2</v>
      </c>
      <c r="AB31" s="3">
        <f t="shared" si="37"/>
        <v>6.4401393887421221E-2</v>
      </c>
      <c r="AC31" s="3">
        <f t="shared" si="38"/>
        <v>4.2486382426172017E-2</v>
      </c>
    </row>
    <row r="32" spans="1:29" ht="15" customHeight="1" x14ac:dyDescent="0.25">
      <c r="A32" t="str">
        <f t="shared" si="39"/>
        <v>PoloGoogle Ton</v>
      </c>
      <c r="B32" s="449"/>
      <c r="C32" s="15" t="s">
        <v>74</v>
      </c>
      <c r="D32" s="68">
        <v>578094390</v>
      </c>
      <c r="E32" s="69">
        <v>2417368533</v>
      </c>
      <c r="F32" s="91">
        <f t="shared" si="31"/>
        <v>2995462923</v>
      </c>
      <c r="G32" s="20">
        <v>9857143.9100000001</v>
      </c>
      <c r="H32" s="14">
        <v>50264318.289999999</v>
      </c>
      <c r="I32" s="24">
        <f t="shared" si="32"/>
        <v>60121462.200000003</v>
      </c>
      <c r="J32" s="74">
        <f>VLOOKUP(A32,'Contri use this'!$A$4:$F$1048576,5,FALSE)</f>
        <v>5557.0731863488863</v>
      </c>
      <c r="K32" s="69">
        <f>VLOOKUP(A32,'Contri use this'!$A$4:$F$1048576,6,FALSE)</f>
        <v>12417.667814516957</v>
      </c>
      <c r="L32" s="70">
        <f t="shared" si="33"/>
        <v>17974.741000865844</v>
      </c>
      <c r="M32" s="113">
        <f t="shared" si="40"/>
        <v>2.1121203730649806E-2</v>
      </c>
      <c r="N32" s="114">
        <f t="shared" si="40"/>
        <v>3.4058892396794674E-2</v>
      </c>
      <c r="O32" s="117">
        <f t="shared" si="40"/>
        <v>2.8635969846750896E-2</v>
      </c>
      <c r="P32" s="44">
        <f t="shared" si="26"/>
        <v>1.186328559261256</v>
      </c>
      <c r="Q32" s="45">
        <f t="shared" si="41"/>
        <v>0.95983726039033368</v>
      </c>
      <c r="R32" s="46">
        <f t="shared" si="28"/>
        <v>0.89282326385411748</v>
      </c>
      <c r="S32" s="55">
        <f t="shared" si="42"/>
        <v>9.6127436669103226</v>
      </c>
      <c r="T32" s="55">
        <f t="shared" si="42"/>
        <v>5.1368534193279975</v>
      </c>
      <c r="U32" s="55">
        <f t="shared" si="29"/>
        <v>6.0006554789414244</v>
      </c>
      <c r="V32" s="51">
        <f t="shared" si="34"/>
        <v>17.051097676280857</v>
      </c>
      <c r="W32" s="52">
        <f t="shared" si="34"/>
        <v>20.792989403076671</v>
      </c>
      <c r="X32" s="53">
        <f t="shared" si="34"/>
        <v>20.070841718109961</v>
      </c>
      <c r="Z32" s="3">
        <f t="shared" si="35"/>
        <v>0.1871812120305916</v>
      </c>
      <c r="AA32" s="3">
        <f t="shared" si="36"/>
        <v>0.25101779812551983</v>
      </c>
      <c r="AB32" s="3">
        <f t="shared" si="37"/>
        <v>0.23772536500426111</v>
      </c>
      <c r="AC32" s="3">
        <f t="shared" si="38"/>
        <v>0.22000940923072315</v>
      </c>
    </row>
    <row r="33" spans="1:29" ht="15" customHeight="1" x14ac:dyDescent="0.25">
      <c r="A33" t="str">
        <f t="shared" si="39"/>
        <v>PoloOpen TV</v>
      </c>
      <c r="B33" s="449"/>
      <c r="C33" s="15" t="s">
        <v>66</v>
      </c>
      <c r="D33" s="77"/>
      <c r="E33" s="69">
        <v>915.65939999999978</v>
      </c>
      <c r="F33" s="91">
        <f t="shared" si="31"/>
        <v>915.65939999999978</v>
      </c>
      <c r="G33" s="20"/>
      <c r="H33" s="14">
        <v>11810336.08</v>
      </c>
      <c r="I33" s="24">
        <f t="shared" si="32"/>
        <v>11810336.08</v>
      </c>
      <c r="J33" s="74">
        <f>VLOOKUP(A33,'Contri use this'!$A$4:$F$1048576,5,FALSE)</f>
        <v>2426.9603096409592</v>
      </c>
      <c r="K33" s="69">
        <f>VLOOKUP(A33,'Contri use this'!$A$4:$F$1048576,6,FALSE)</f>
        <v>2286.850863262443</v>
      </c>
      <c r="L33" s="70">
        <f t="shared" si="33"/>
        <v>4713.8111729034026</v>
      </c>
      <c r="M33" s="113">
        <f t="shared" si="40"/>
        <v>9.2243383211238102E-3</v>
      </c>
      <c r="N33" s="114">
        <f t="shared" si="40"/>
        <v>6.2723217147359614E-3</v>
      </c>
      <c r="O33" s="117">
        <f t="shared" si="40"/>
        <v>7.5096800896345102E-3</v>
      </c>
      <c r="P33" s="44">
        <f t="shared" si="26"/>
        <v>0</v>
      </c>
      <c r="Q33" s="45">
        <f t="shared" si="41"/>
        <v>0.7523032721427021</v>
      </c>
      <c r="R33" s="46">
        <f t="shared" si="28"/>
        <v>1.1919068514025095</v>
      </c>
      <c r="S33" s="56"/>
      <c r="T33" s="57"/>
      <c r="U33" s="58"/>
      <c r="V33" s="51">
        <f t="shared" si="34"/>
        <v>0</v>
      </c>
      <c r="W33" s="52">
        <f>IFERROR(H33*1000/E33,0)</f>
        <v>12898175.981156316</v>
      </c>
      <c r="X33" s="53">
        <f>IFERROR(I33/F33,0)</f>
        <v>12898.175981156315</v>
      </c>
      <c r="Z33" s="3">
        <f t="shared" si="35"/>
        <v>0</v>
      </c>
      <c r="AA33" s="3">
        <f t="shared" si="36"/>
        <v>5.8980299719170501E-2</v>
      </c>
      <c r="AB33" s="3">
        <f t="shared" si="37"/>
        <v>4.6699071391530365E-2</v>
      </c>
      <c r="AC33" s="3">
        <f t="shared" si="38"/>
        <v>5.7696676203885411E-2</v>
      </c>
    </row>
    <row r="34" spans="1:29" ht="15" customHeight="1" x14ac:dyDescent="0.25">
      <c r="A34" t="str">
        <f t="shared" si="39"/>
        <v>PoloPay TV</v>
      </c>
      <c r="B34" s="449"/>
      <c r="C34" s="15" t="s">
        <v>67</v>
      </c>
      <c r="D34" s="77"/>
      <c r="E34" s="69"/>
      <c r="F34" s="91">
        <f t="shared" si="31"/>
        <v>0</v>
      </c>
      <c r="G34" s="20"/>
      <c r="H34" s="14">
        <v>1462706.9920000008</v>
      </c>
      <c r="I34" s="24">
        <f t="shared" si="32"/>
        <v>1462706.9920000008</v>
      </c>
      <c r="J34" s="74">
        <f>VLOOKUP(A34,'Contri use this'!$A$4:$F$1048576,5,FALSE)</f>
        <v>0</v>
      </c>
      <c r="K34" s="69">
        <f>VLOOKUP(A34,'Contri use this'!$A$4:$F$1048576,6,FALSE)</f>
        <v>630.72075200248912</v>
      </c>
      <c r="L34" s="70">
        <f t="shared" si="33"/>
        <v>630.72075200248912</v>
      </c>
      <c r="M34" s="113">
        <f t="shared" si="40"/>
        <v>0</v>
      </c>
      <c r="N34" s="114">
        <f t="shared" si="40"/>
        <v>1.7299263070771574E-3</v>
      </c>
      <c r="O34" s="117">
        <f t="shared" si="40"/>
        <v>1.0048156151564751E-3</v>
      </c>
      <c r="P34" s="44">
        <f t="shared" si="26"/>
        <v>0</v>
      </c>
      <c r="Q34" s="45">
        <f t="shared" si="41"/>
        <v>1.6753175845774386</v>
      </c>
      <c r="R34" s="46">
        <f t="shared" si="28"/>
        <v>1.2876925231994025</v>
      </c>
      <c r="S34" s="56"/>
      <c r="T34" s="57"/>
      <c r="U34" s="58"/>
      <c r="V34" s="51">
        <f t="shared" si="34"/>
        <v>0</v>
      </c>
      <c r="W34" s="52">
        <f t="shared" si="34"/>
        <v>0</v>
      </c>
      <c r="X34" s="53">
        <f t="shared" si="34"/>
        <v>0</v>
      </c>
      <c r="Z34" s="3">
        <f t="shared" si="35"/>
        <v>0</v>
      </c>
      <c r="AA34" s="3">
        <f t="shared" si="36"/>
        <v>7.3046944816058416E-3</v>
      </c>
      <c r="AB34" s="3">
        <f t="shared" si="37"/>
        <v>5.7836676095925858E-3</v>
      </c>
      <c r="AC34" s="3">
        <f t="shared" si="38"/>
        <v>7.7199721559793703E-3</v>
      </c>
    </row>
    <row r="35" spans="1:29" ht="15" customHeight="1" thickBot="1" x14ac:dyDescent="0.3">
      <c r="A35" t="str">
        <f t="shared" si="39"/>
        <v>PoloTotal Media</v>
      </c>
      <c r="B35" s="13" t="s">
        <v>81</v>
      </c>
      <c r="C35" s="25" t="s">
        <v>88</v>
      </c>
      <c r="D35" s="71">
        <f t="shared" ref="D35:L35" si="43">SUM(D28:D34)</f>
        <v>4995954861.4285717</v>
      </c>
      <c r="E35" s="72">
        <f t="shared" si="43"/>
        <v>13358233665.802258</v>
      </c>
      <c r="F35" s="73">
        <f t="shared" si="43"/>
        <v>18354188527.230827</v>
      </c>
      <c r="G35" s="26">
        <f t="shared" si="43"/>
        <v>52660968.497142851</v>
      </c>
      <c r="H35" s="27">
        <f t="shared" si="43"/>
        <v>200242049.23057148</v>
      </c>
      <c r="I35" s="32">
        <f t="shared" si="43"/>
        <v>252903017.7277143</v>
      </c>
      <c r="J35" s="71">
        <f t="shared" si="43"/>
        <v>33382.464580983768</v>
      </c>
      <c r="K35" s="72">
        <f t="shared" si="43"/>
        <v>48317.409364024614</v>
      </c>
      <c r="L35" s="78">
        <f t="shared" si="43"/>
        <v>81699.873945008381</v>
      </c>
      <c r="M35" s="107">
        <f>J35/M$3</f>
        <v>0.1268793502986795</v>
      </c>
      <c r="N35" s="108">
        <f>K35/N$3</f>
        <v>0.13252387412855016</v>
      </c>
      <c r="O35" s="109">
        <f>L35/O$3</f>
        <v>0.1301579325487868</v>
      </c>
      <c r="P35" s="48">
        <f t="shared" si="26"/>
        <v>1.3339499069914917</v>
      </c>
      <c r="Q35" s="49">
        <f>IFERROR(K35/H35*$Q$4,0)</f>
        <v>0.93748801328854237</v>
      </c>
      <c r="R35" s="50">
        <f t="shared" si="28"/>
        <v>0.96471663201201263</v>
      </c>
      <c r="S35" s="48">
        <f t="shared" ref="S35:U36" si="44">IFERROR(J35*1000000/D35,0)</f>
        <v>6.6818987574756026</v>
      </c>
      <c r="T35" s="49">
        <f t="shared" si="44"/>
        <v>3.6170507697974759</v>
      </c>
      <c r="U35" s="50">
        <f t="shared" si="44"/>
        <v>4.4512931652519523</v>
      </c>
      <c r="V35" s="48">
        <f>IFERROR(G35*1000/D35,0)</f>
        <v>10.540721435198211</v>
      </c>
      <c r="W35" s="49">
        <f>IFERROR(H35*1000/E35,0)</f>
        <v>14.990159196211778</v>
      </c>
      <c r="X35" s="50">
        <f>IFERROR(I35*1000/F35,0)</f>
        <v>13.779035632793013</v>
      </c>
    </row>
    <row r="36" spans="1:29" ht="15" customHeight="1" x14ac:dyDescent="0.25">
      <c r="A36" t="str">
        <f>_xlfn.CONCAT($B$36,C36)</f>
        <v>Renda_ExtraFB Stone Leads</v>
      </c>
      <c r="B36" s="445" t="s">
        <v>4</v>
      </c>
      <c r="C36" s="15" t="s">
        <v>70</v>
      </c>
      <c r="D36" s="65">
        <v>1996503283.7142859</v>
      </c>
      <c r="E36" s="66">
        <v>2849875281.5714288</v>
      </c>
      <c r="F36" s="91">
        <f t="shared" ref="F36:F44" si="45">SUM(D36:E36)</f>
        <v>4846378565.2857151</v>
      </c>
      <c r="G36" s="21">
        <v>17586054.725714285</v>
      </c>
      <c r="H36" s="22">
        <v>37981590.135714293</v>
      </c>
      <c r="I36" s="24">
        <f t="shared" ref="I36:I44" si="46">SUM(G36:H36)</f>
        <v>55567644.861428574</v>
      </c>
      <c r="J36" s="74">
        <f>VLOOKUP(A36,'Contri use this'!$A$4:$F$1048576,5,FALSE)</f>
        <v>3543.4159280702033</v>
      </c>
      <c r="K36" s="69">
        <f>VLOOKUP(A36,'Contri use this'!$A$4:$F$1048576,6,FALSE)</f>
        <v>3793.9005077084021</v>
      </c>
      <c r="L36" s="70">
        <f t="shared" ref="L36:L44" si="47">SUM(J36:K36)</f>
        <v>7337.3164357786054</v>
      </c>
      <c r="M36" s="110">
        <f>J36/M$4</f>
        <v>0.30980414842888399</v>
      </c>
      <c r="N36" s="111">
        <f>K36/N$4</f>
        <v>1.18245670321815E-2</v>
      </c>
      <c r="O36" s="116">
        <f>L36/O$4</f>
        <v>2.2081288970962433E-2</v>
      </c>
      <c r="P36" s="93">
        <f t="shared" si="26"/>
        <v>0.4239978740141081</v>
      </c>
      <c r="Q36" s="94">
        <f t="shared" ref="Q36:Q44" si="48">IFERROR(K36/H36*$Q$4,0)</f>
        <v>0.38808795039340765</v>
      </c>
      <c r="R36" s="95">
        <f t="shared" si="28"/>
        <v>0.39431895111929827</v>
      </c>
      <c r="S36" s="59">
        <f t="shared" si="44"/>
        <v>1.7748109692452136</v>
      </c>
      <c r="T36" s="60">
        <f t="shared" si="44"/>
        <v>1.3312514172958598</v>
      </c>
      <c r="U36" s="61">
        <f t="shared" si="44"/>
        <v>1.5139792191091532</v>
      </c>
      <c r="V36" s="51">
        <f t="shared" ref="V36:X44" si="49">IFERROR(G36*1000/D36,0)</f>
        <v>8.8084276490631499</v>
      </c>
      <c r="W36" s="52">
        <f t="shared" si="49"/>
        <v>13.327456952702557</v>
      </c>
      <c r="X36" s="53">
        <f t="shared" si="49"/>
        <v>11.465807739299585</v>
      </c>
      <c r="Z36" s="3">
        <f t="shared" ref="Z36:Z44" si="50">G36/$G$45</f>
        <v>0.33394856242851717</v>
      </c>
      <c r="AA36" s="3">
        <f t="shared" ref="AA36:AA44" si="51">H36/$H$45</f>
        <v>0.19948568429247152</v>
      </c>
      <c r="AB36" s="3">
        <f t="shared" ref="AB36:AB44" si="52">I36/$I$45</f>
        <v>0.22861835885805956</v>
      </c>
      <c r="AC36" s="3">
        <f t="shared" ref="AC36:AC44" si="53">L36/SUM($L$45)</f>
        <v>0.12263939746070435</v>
      </c>
    </row>
    <row r="37" spans="1:29" ht="15" customHeight="1" x14ac:dyDescent="0.25">
      <c r="A37" t="str">
        <f t="shared" ref="A37:A45" si="54">_xlfn.CONCAT($B$36,C37)</f>
        <v>Renda_ExtraFB Stone SA</v>
      </c>
      <c r="B37" s="446"/>
      <c r="C37" s="15" t="s">
        <v>71</v>
      </c>
      <c r="D37" s="68">
        <v>361453745</v>
      </c>
      <c r="E37" s="69">
        <v>387783774</v>
      </c>
      <c r="F37" s="91">
        <f t="shared" si="45"/>
        <v>749237519</v>
      </c>
      <c r="G37" s="20">
        <v>481306.29000000004</v>
      </c>
      <c r="H37" s="14">
        <v>1421886.0900000003</v>
      </c>
      <c r="I37" s="24">
        <f t="shared" si="46"/>
        <v>1903192.3800000004</v>
      </c>
      <c r="J37" s="74">
        <f>VLOOKUP(A37,'Contri use this'!$A$4:$F$1048576,5,FALSE)</f>
        <v>201.75411265128039</v>
      </c>
      <c r="K37" s="69">
        <f>VLOOKUP(A37,'Contri use this'!$A$4:$F$1048576,6,FALSE)</f>
        <v>365.83370690918736</v>
      </c>
      <c r="L37" s="70">
        <f t="shared" si="47"/>
        <v>567.58781956046778</v>
      </c>
      <c r="M37" s="113">
        <f t="shared" ref="M37:O43" si="55">J37/M$4</f>
        <v>1.7639549612792928E-2</v>
      </c>
      <c r="N37" s="114">
        <f t="shared" si="55"/>
        <v>1.1402052270980659E-3</v>
      </c>
      <c r="O37" s="117">
        <f t="shared" si="55"/>
        <v>1.7081273200919562E-3</v>
      </c>
      <c r="P37" s="44">
        <f t="shared" si="26"/>
        <v>0.88208578878088106</v>
      </c>
      <c r="Q37" s="45">
        <f t="shared" si="48"/>
        <v>0.99962308269095435</v>
      </c>
      <c r="R37" s="46">
        <f t="shared" si="28"/>
        <v>0.89060015780556789</v>
      </c>
      <c r="S37" s="62">
        <f t="shared" ref="S37:T45" si="56">IFERROR(J37*1000000/D37,0)</f>
        <v>0.55817408296953852</v>
      </c>
      <c r="T37" s="55">
        <f t="shared" si="56"/>
        <v>0.94339611772716248</v>
      </c>
      <c r="U37" s="63">
        <f t="shared" ref="U37:U45" si="57">IFERROR(L37*1000000/F37,0)</f>
        <v>0.75755392004129962</v>
      </c>
      <c r="V37" s="51">
        <f t="shared" si="49"/>
        <v>1.3315847370733427</v>
      </c>
      <c r="W37" s="52">
        <f t="shared" si="49"/>
        <v>3.6666982615935866</v>
      </c>
      <c r="X37" s="53">
        <f t="shared" si="49"/>
        <v>2.5401722841378427</v>
      </c>
      <c r="Z37" s="3">
        <f t="shared" si="50"/>
        <v>9.1397158794395052E-3</v>
      </c>
      <c r="AA37" s="3">
        <f t="shared" si="51"/>
        <v>7.4679843217749595E-3</v>
      </c>
      <c r="AB37" s="3">
        <f t="shared" si="52"/>
        <v>7.8301810269591939E-3</v>
      </c>
      <c r="AC37" s="3">
        <f t="shared" si="53"/>
        <v>9.4869328324864825E-3</v>
      </c>
    </row>
    <row r="38" spans="1:29" ht="15" customHeight="1" x14ac:dyDescent="0.25">
      <c r="A38" t="str">
        <f t="shared" si="54"/>
        <v>Renda_ExtraFB Ton</v>
      </c>
      <c r="B38" s="446"/>
      <c r="C38" s="15" t="s">
        <v>72</v>
      </c>
      <c r="D38" s="68">
        <v>1526869231.7142859</v>
      </c>
      <c r="E38" s="69">
        <v>7308252248.5714283</v>
      </c>
      <c r="F38" s="91">
        <f t="shared" si="45"/>
        <v>8835121480.2857132</v>
      </c>
      <c r="G38" s="20">
        <v>19300273.691428568</v>
      </c>
      <c r="H38" s="14">
        <v>86450094.66285716</v>
      </c>
      <c r="I38" s="24">
        <f t="shared" si="46"/>
        <v>105750368.35428573</v>
      </c>
      <c r="J38" s="74">
        <f>VLOOKUP(A38,'Contri use this'!$A$4:$F$1048576,5,FALSE)</f>
        <v>16589.49275149055</v>
      </c>
      <c r="K38" s="69">
        <f>VLOOKUP(A38,'Contri use this'!$A$4:$F$1048576,6,FALSE)</f>
        <v>12458.599076577191</v>
      </c>
      <c r="L38" s="70">
        <f t="shared" si="47"/>
        <v>29048.091828067743</v>
      </c>
      <c r="M38" s="113">
        <f t="shared" si="55"/>
        <v>1.4504347722853177</v>
      </c>
      <c r="N38" s="114">
        <f t="shared" si="55"/>
        <v>3.8830101002581247E-2</v>
      </c>
      <c r="O38" s="117">
        <f t="shared" si="55"/>
        <v>8.7418787962162015E-2</v>
      </c>
      <c r="P38" s="44">
        <f t="shared" si="26"/>
        <v>1.8087544208631656</v>
      </c>
      <c r="Q38" s="45">
        <f t="shared" si="48"/>
        <v>0.55991370917282102</v>
      </c>
      <c r="R38" s="46">
        <f t="shared" si="28"/>
        <v>0.82029131056132409</v>
      </c>
      <c r="S38" s="62">
        <f t="shared" si="56"/>
        <v>10.865038345729692</v>
      </c>
      <c r="T38" s="55">
        <f t="shared" si="56"/>
        <v>1.7047303038852442</v>
      </c>
      <c r="U38" s="63">
        <f t="shared" si="57"/>
        <v>3.2877976712470032</v>
      </c>
      <c r="V38" s="51">
        <f t="shared" si="49"/>
        <v>12.640423482605168</v>
      </c>
      <c r="W38" s="52">
        <f t="shared" si="49"/>
        <v>11.829106566451081</v>
      </c>
      <c r="X38" s="53">
        <f t="shared" si="49"/>
        <v>11.969316844171559</v>
      </c>
      <c r="Z38" s="3">
        <f t="shared" si="50"/>
        <v>0.36650054570256746</v>
      </c>
      <c r="AA38" s="3">
        <f t="shared" si="51"/>
        <v>0.45405040255944712</v>
      </c>
      <c r="AB38" s="3">
        <f t="shared" si="52"/>
        <v>0.43508188482851845</v>
      </c>
      <c r="AC38" s="3">
        <f t="shared" si="53"/>
        <v>0.48552362575042829</v>
      </c>
    </row>
    <row r="39" spans="1:29" ht="15" customHeight="1" x14ac:dyDescent="0.25">
      <c r="A39" t="str">
        <f t="shared" si="54"/>
        <v>Renda_ExtraGoogle Stone</v>
      </c>
      <c r="B39" s="446"/>
      <c r="C39" s="15" t="s">
        <v>73</v>
      </c>
      <c r="D39" s="68">
        <v>533034211</v>
      </c>
      <c r="E39" s="69">
        <v>394952913</v>
      </c>
      <c r="F39" s="91">
        <f t="shared" si="45"/>
        <v>927987124</v>
      </c>
      <c r="G39" s="20">
        <v>5436189.879999999</v>
      </c>
      <c r="H39" s="14">
        <v>10851116.98</v>
      </c>
      <c r="I39" s="24">
        <f t="shared" si="46"/>
        <v>16287306.859999999</v>
      </c>
      <c r="J39" s="74">
        <f>VLOOKUP(A39,'Contri use this'!$A$4:$F$1048576,5,FALSE)</f>
        <v>640.61288529897365</v>
      </c>
      <c r="K39" s="69">
        <f>VLOOKUP(A39,'Contri use this'!$A$4:$F$1048576,6,FALSE)</f>
        <v>2432.1266170090694</v>
      </c>
      <c r="L39" s="70">
        <f t="shared" si="47"/>
        <v>3072.739502308043</v>
      </c>
      <c r="M39" s="113">
        <f t="shared" si="55"/>
        <v>5.600938005341799E-2</v>
      </c>
      <c r="N39" s="114">
        <f t="shared" si="55"/>
        <v>7.5802842365382764E-3</v>
      </c>
      <c r="O39" s="117">
        <f t="shared" si="55"/>
        <v>9.2472567425470765E-3</v>
      </c>
      <c r="P39" s="44">
        <f t="shared" si="26"/>
        <v>0.24797678112142099</v>
      </c>
      <c r="Q39" s="45">
        <f t="shared" si="48"/>
        <v>0.87082141236142396</v>
      </c>
      <c r="R39" s="46">
        <f t="shared" si="28"/>
        <v>0.56338963908036299</v>
      </c>
      <c r="S39" s="62">
        <f t="shared" si="56"/>
        <v>1.2018232077396129</v>
      </c>
      <c r="T39" s="55">
        <f t="shared" si="56"/>
        <v>6.1580166570617738</v>
      </c>
      <c r="U39" s="63">
        <f t="shared" si="57"/>
        <v>3.3111876478019355</v>
      </c>
      <c r="V39" s="51">
        <f t="shared" si="49"/>
        <v>10.198575940935241</v>
      </c>
      <c r="W39" s="52">
        <f t="shared" si="49"/>
        <v>27.474457391835973</v>
      </c>
      <c r="X39" s="53">
        <f t="shared" si="49"/>
        <v>17.551220743015396</v>
      </c>
      <c r="Z39" s="3">
        <f t="shared" si="50"/>
        <v>0.10322996395888431</v>
      </c>
      <c r="AA39" s="3">
        <f t="shared" si="51"/>
        <v>5.699188707893333E-2</v>
      </c>
      <c r="AB39" s="3">
        <f t="shared" si="52"/>
        <v>6.7009810724144608E-2</v>
      </c>
      <c r="AC39" s="3">
        <f t="shared" si="53"/>
        <v>5.1359229824026853E-2</v>
      </c>
    </row>
    <row r="40" spans="1:29" ht="15" customHeight="1" x14ac:dyDescent="0.25">
      <c r="A40" t="str">
        <f t="shared" si="54"/>
        <v>Renda_ExtraGoogle Ton</v>
      </c>
      <c r="B40" s="446"/>
      <c r="C40" s="15" t="s">
        <v>74</v>
      </c>
      <c r="D40" s="68">
        <v>578094390</v>
      </c>
      <c r="E40" s="69">
        <v>2417368533</v>
      </c>
      <c r="F40" s="91">
        <f t="shared" si="45"/>
        <v>2995462923</v>
      </c>
      <c r="G40" s="20">
        <v>9857143.9100000001</v>
      </c>
      <c r="H40" s="14">
        <v>50264318.289999999</v>
      </c>
      <c r="I40" s="24">
        <f t="shared" si="46"/>
        <v>60121462.200000003</v>
      </c>
      <c r="J40" s="74">
        <f>VLOOKUP(A40,'Contri use this'!$A$4:$F$1048576,5,FALSE)</f>
        <v>10355.137200002997</v>
      </c>
      <c r="K40" s="69">
        <f>VLOOKUP(A40,'Contri use this'!$A$4:$F$1048576,6,FALSE)</f>
        <v>8336.9657880868363</v>
      </c>
      <c r="L40" s="70">
        <f t="shared" si="47"/>
        <v>18692.102988089835</v>
      </c>
      <c r="M40" s="113">
        <f t="shared" si="55"/>
        <v>0.9053592711760331</v>
      </c>
      <c r="N40" s="114">
        <f t="shared" si="55"/>
        <v>2.5984079077967629E-2</v>
      </c>
      <c r="O40" s="117">
        <f t="shared" si="55"/>
        <v>5.6252954491965178E-2</v>
      </c>
      <c r="P40" s="44">
        <f t="shared" si="26"/>
        <v>2.210623215402248</v>
      </c>
      <c r="Q40" s="45">
        <f t="shared" si="48"/>
        <v>0.64441491925321626</v>
      </c>
      <c r="R40" s="46">
        <f t="shared" si="28"/>
        <v>0.92845534727425405</v>
      </c>
      <c r="S40" s="62">
        <f t="shared" si="56"/>
        <v>17.912537085860659</v>
      </c>
      <c r="T40" s="55">
        <f t="shared" si="56"/>
        <v>3.4487773271957436</v>
      </c>
      <c r="U40" s="63">
        <f t="shared" si="57"/>
        <v>6.2401383253875906</v>
      </c>
      <c r="V40" s="51">
        <f t="shared" si="49"/>
        <v>17.051097676280857</v>
      </c>
      <c r="W40" s="52">
        <f t="shared" si="49"/>
        <v>20.792989403076671</v>
      </c>
      <c r="X40" s="53">
        <f t="shared" si="49"/>
        <v>20.070841718109961</v>
      </c>
      <c r="Z40" s="3">
        <f t="shared" si="50"/>
        <v>0.1871812120305916</v>
      </c>
      <c r="AA40" s="3">
        <f t="shared" si="51"/>
        <v>0.26399663346761221</v>
      </c>
      <c r="AB40" s="3">
        <f t="shared" si="52"/>
        <v>0.24735383431468147</v>
      </c>
      <c r="AC40" s="3">
        <f t="shared" si="53"/>
        <v>0.3124287016646175</v>
      </c>
    </row>
    <row r="41" spans="1:29" ht="15" customHeight="1" x14ac:dyDescent="0.25">
      <c r="A41" t="str">
        <f t="shared" si="54"/>
        <v>Renda_ExtraAffiliate</v>
      </c>
      <c r="B41" s="446"/>
      <c r="C41" s="15" t="s">
        <v>56</v>
      </c>
      <c r="D41" s="77"/>
      <c r="E41" s="69">
        <v>3414.5174193548387</v>
      </c>
      <c r="F41" s="91">
        <f t="shared" si="45"/>
        <v>3414.5174193548387</v>
      </c>
      <c r="G41" s="20"/>
      <c r="H41" s="14">
        <v>409742.09032258019</v>
      </c>
      <c r="I41" s="24">
        <f t="shared" si="46"/>
        <v>409742.09032258019</v>
      </c>
      <c r="J41" s="74">
        <f>VLOOKUP(A41,'Contri use this'!$A$4:$F$1048576,5,FALSE)</f>
        <v>32.144538082881837</v>
      </c>
      <c r="K41" s="69">
        <f>VLOOKUP(A41,'Contri use this'!$A$4:$F$1048576,6,FALSE)</f>
        <v>88.121082236762476</v>
      </c>
      <c r="L41" s="70">
        <f t="shared" si="47"/>
        <v>120.26562031964431</v>
      </c>
      <c r="M41" s="113">
        <f t="shared" si="55"/>
        <v>2.8104268450445755E-3</v>
      </c>
      <c r="N41" s="114">
        <f t="shared" si="55"/>
        <v>2.7464970199926592E-4</v>
      </c>
      <c r="O41" s="117">
        <f t="shared" si="55"/>
        <v>3.6193340423491143E-4</v>
      </c>
      <c r="P41" s="44">
        <f t="shared" si="26"/>
        <v>0</v>
      </c>
      <c r="Q41" s="45">
        <f t="shared" si="48"/>
        <v>0.83557725080682022</v>
      </c>
      <c r="R41" s="46">
        <f t="shared" si="28"/>
        <v>0.87652298291447184</v>
      </c>
      <c r="S41" s="62">
        <f t="shared" si="56"/>
        <v>0</v>
      </c>
      <c r="T41" s="55">
        <f t="shared" si="56"/>
        <v>25807.770590730404</v>
      </c>
      <c r="U41" s="63">
        <f t="shared" si="57"/>
        <v>35221.849986159417</v>
      </c>
      <c r="V41" s="51">
        <f t="shared" si="49"/>
        <v>0</v>
      </c>
      <c r="W41" s="52">
        <f t="shared" si="49"/>
        <v>119999.99999999987</v>
      </c>
      <c r="X41" s="53">
        <f>IFERROR(I41/F41,0)</f>
        <v>119.99999999999987</v>
      </c>
      <c r="Z41" s="3">
        <f t="shared" si="50"/>
        <v>0</v>
      </c>
      <c r="AA41" s="3">
        <f t="shared" si="51"/>
        <v>2.1520342086617694E-3</v>
      </c>
      <c r="AB41" s="3">
        <f t="shared" si="52"/>
        <v>1.6857753190407726E-3</v>
      </c>
      <c r="AC41" s="3">
        <f t="shared" si="53"/>
        <v>2.0101767915198122E-3</v>
      </c>
    </row>
    <row r="42" spans="1:29" ht="15" customHeight="1" x14ac:dyDescent="0.25">
      <c r="A42" t="str">
        <f t="shared" si="54"/>
        <v>Renda_ExtraTikTok</v>
      </c>
      <c r="B42" s="446"/>
      <c r="C42" s="15" t="s">
        <v>60</v>
      </c>
      <c r="D42" s="77"/>
      <c r="E42" s="69">
        <v>282697422</v>
      </c>
      <c r="F42" s="91">
        <f t="shared" si="45"/>
        <v>282697422</v>
      </c>
      <c r="G42" s="20"/>
      <c r="H42" s="14">
        <v>916267.48999999953</v>
      </c>
      <c r="I42" s="24">
        <f t="shared" si="46"/>
        <v>916267.48999999953</v>
      </c>
      <c r="J42" s="74">
        <f>VLOOKUP(A42,'Contri use this'!$A$4:$F$1048576,5,FALSE)</f>
        <v>151.53464178171799</v>
      </c>
      <c r="K42" s="69">
        <f>VLOOKUP(A42,'Contri use this'!$A$4:$F$1048576,6,FALSE)</f>
        <v>218.65252165479859</v>
      </c>
      <c r="L42" s="70">
        <f t="shared" si="47"/>
        <v>370.18716343651658</v>
      </c>
      <c r="M42" s="113">
        <f t="shared" si="55"/>
        <v>1.324881459237235E-2</v>
      </c>
      <c r="N42" s="114">
        <f t="shared" si="55"/>
        <v>6.8148107569229949E-4</v>
      </c>
      <c r="O42" s="117">
        <f t="shared" si="55"/>
        <v>1.1140598610853299E-3</v>
      </c>
      <c r="P42" s="44">
        <f t="shared" si="26"/>
        <v>0</v>
      </c>
      <c r="Q42" s="45">
        <f t="shared" si="48"/>
        <v>0.92714909047290028</v>
      </c>
      <c r="R42" s="46">
        <f t="shared" si="28"/>
        <v>1.2065115074997947</v>
      </c>
      <c r="S42" s="62">
        <f t="shared" si="56"/>
        <v>0</v>
      </c>
      <c r="T42" s="55">
        <f t="shared" si="56"/>
        <v>0.77345070962408213</v>
      </c>
      <c r="U42" s="63">
        <f t="shared" si="57"/>
        <v>1.309481921757732</v>
      </c>
      <c r="V42" s="51">
        <f t="shared" si="49"/>
        <v>0</v>
      </c>
      <c r="W42" s="52">
        <f t="shared" si="49"/>
        <v>3.2411596947636809</v>
      </c>
      <c r="X42" s="53">
        <f t="shared" si="49"/>
        <v>3.2411596947636809</v>
      </c>
      <c r="Z42" s="3">
        <f t="shared" si="50"/>
        <v>0</v>
      </c>
      <c r="AA42" s="3">
        <f t="shared" si="51"/>
        <v>4.8123905972468507E-3</v>
      </c>
      <c r="AB42" s="3">
        <f t="shared" si="52"/>
        <v>3.7697399333941838E-3</v>
      </c>
      <c r="AC42" s="3">
        <f t="shared" si="53"/>
        <v>6.18748435738196E-3</v>
      </c>
    </row>
    <row r="43" spans="1:29" ht="15" customHeight="1" x14ac:dyDescent="0.25">
      <c r="A43" t="str">
        <f t="shared" si="54"/>
        <v>Renda_ExtraBing</v>
      </c>
      <c r="B43" s="446"/>
      <c r="C43" s="15" t="s">
        <v>58</v>
      </c>
      <c r="D43" s="77"/>
      <c r="E43" s="69">
        <v>2134771</v>
      </c>
      <c r="F43" s="91">
        <f t="shared" si="45"/>
        <v>2134771</v>
      </c>
      <c r="G43" s="20"/>
      <c r="H43" s="14">
        <v>253976.16000000056</v>
      </c>
      <c r="I43" s="24">
        <f t="shared" si="46"/>
        <v>253976.16000000056</v>
      </c>
      <c r="J43" s="74">
        <f>VLOOKUP(A43,'Contri use this'!$A$4:$F$1048576,5,FALSE)</f>
        <v>8.106700683344144</v>
      </c>
      <c r="K43" s="69">
        <f>VLOOKUP(A43,'Contri use this'!$A$4:$F$1048576,6,FALSE)</f>
        <v>4.5254385649524824</v>
      </c>
      <c r="L43" s="70">
        <f t="shared" si="47"/>
        <v>12.632139248296626</v>
      </c>
      <c r="M43" s="113">
        <f t="shared" si="55"/>
        <v>7.0877637645521297E-4</v>
      </c>
      <c r="N43" s="114">
        <f t="shared" si="55"/>
        <v>1.41045743167424E-5</v>
      </c>
      <c r="O43" s="117">
        <f t="shared" si="55"/>
        <v>3.8015794944173579E-5</v>
      </c>
      <c r="P43" s="44">
        <f t="shared" si="26"/>
        <v>0</v>
      </c>
      <c r="Q43" s="45">
        <f t="shared" si="48"/>
        <v>6.9228526018825579E-2</v>
      </c>
      <c r="R43" s="46">
        <f t="shared" si="28"/>
        <v>0.14853073934396302</v>
      </c>
      <c r="S43" s="62">
        <f t="shared" si="56"/>
        <v>0</v>
      </c>
      <c r="T43" s="55">
        <f t="shared" si="56"/>
        <v>2.1198707331851905</v>
      </c>
      <c r="U43" s="63">
        <f t="shared" si="57"/>
        <v>5.9173275486207304</v>
      </c>
      <c r="V43" s="51">
        <f t="shared" si="49"/>
        <v>0</v>
      </c>
      <c r="W43" s="52">
        <f t="shared" si="49"/>
        <v>118.97114959871601</v>
      </c>
      <c r="X43" s="53">
        <f t="shared" si="49"/>
        <v>118.97114959871601</v>
      </c>
      <c r="Z43" s="3">
        <f t="shared" si="50"/>
        <v>0</v>
      </c>
      <c r="AA43" s="3">
        <f t="shared" si="51"/>
        <v>1.3339254067705327E-3</v>
      </c>
      <c r="AB43" s="3">
        <f t="shared" si="52"/>
        <v>1.0449176500653898E-3</v>
      </c>
      <c r="AC43" s="3">
        <f t="shared" si="53"/>
        <v>2.1113958483465878E-4</v>
      </c>
    </row>
    <row r="44" spans="1:29" ht="15" customHeight="1" x14ac:dyDescent="0.25">
      <c r="A44" t="str">
        <f t="shared" si="54"/>
        <v>Renda_ExtraCriteo</v>
      </c>
      <c r="B44" s="446"/>
      <c r="C44" s="15" t="s">
        <v>59</v>
      </c>
      <c r="D44" s="77"/>
      <c r="E44" s="69">
        <v>409346718</v>
      </c>
      <c r="F44" s="91">
        <f t="shared" si="45"/>
        <v>409346718</v>
      </c>
      <c r="G44" s="20"/>
      <c r="H44" s="14">
        <v>1848581.0920000002</v>
      </c>
      <c r="I44" s="24">
        <f t="shared" si="46"/>
        <v>1848581.0920000002</v>
      </c>
      <c r="J44" s="74">
        <f>VLOOKUP(A44,'Contri use this'!$A$4:$F$1048576,5,FALSE)</f>
        <v>202.38862102108121</v>
      </c>
      <c r="K44" s="69">
        <f>VLOOKUP(A44,'Contri use this'!$A$4:$F$1048576,6,FALSE)</f>
        <v>405.06756847407792</v>
      </c>
      <c r="L44" s="70">
        <f t="shared" si="47"/>
        <v>607.45618949515915</v>
      </c>
      <c r="M44" s="113">
        <f t="shared" ref="M44:O45" si="58">J44/M$4</f>
        <v>1.7695025269381794E-2</v>
      </c>
      <c r="N44" s="114">
        <f t="shared" si="58"/>
        <v>1.2624866166766233E-3</v>
      </c>
      <c r="O44" s="117">
        <f t="shared" si="58"/>
        <v>1.8281091969858526E-3</v>
      </c>
      <c r="P44" s="44">
        <f t="shared" si="26"/>
        <v>0</v>
      </c>
      <c r="Q44" s="45">
        <f t="shared" si="48"/>
        <v>0.85134645193117531</v>
      </c>
      <c r="R44" s="46">
        <f t="shared" si="28"/>
        <v>0.98131592330631845</v>
      </c>
      <c r="S44" s="62">
        <f t="shared" si="56"/>
        <v>0</v>
      </c>
      <c r="T44" s="55">
        <f t="shared" si="56"/>
        <v>0.98954639346608353</v>
      </c>
      <c r="U44" s="63">
        <f t="shared" si="57"/>
        <v>1.4839649685310514</v>
      </c>
      <c r="V44" s="51">
        <f t="shared" si="49"/>
        <v>0</v>
      </c>
      <c r="W44" s="52">
        <f t="shared" si="49"/>
        <v>4.5159299212947399</v>
      </c>
      <c r="X44" s="53">
        <f t="shared" si="49"/>
        <v>4.5159299212947399</v>
      </c>
      <c r="Z44" s="3">
        <f t="shared" si="50"/>
        <v>0</v>
      </c>
      <c r="AA44" s="3">
        <f t="shared" si="51"/>
        <v>9.7090580670816141E-3</v>
      </c>
      <c r="AB44" s="3">
        <f t="shared" si="52"/>
        <v>7.6054973451364421E-3</v>
      </c>
      <c r="AC44" s="3">
        <f t="shared" si="53"/>
        <v>1.0153311733999972E-2</v>
      </c>
    </row>
    <row r="45" spans="1:29" ht="15" customHeight="1" thickBot="1" x14ac:dyDescent="0.3">
      <c r="A45" t="str">
        <f t="shared" si="54"/>
        <v>Renda_ExtraTotal Media</v>
      </c>
      <c r="B45" s="43" t="s">
        <v>81</v>
      </c>
      <c r="C45" s="25" t="s">
        <v>88</v>
      </c>
      <c r="D45" s="71">
        <f t="shared" ref="D45:L45" si="59">SUM(D36:D44)</f>
        <v>4995954861.4285717</v>
      </c>
      <c r="E45" s="72">
        <f t="shared" si="59"/>
        <v>14052415075.660276</v>
      </c>
      <c r="F45" s="78">
        <f t="shared" si="59"/>
        <v>19048369937.088844</v>
      </c>
      <c r="G45" s="26">
        <f t="shared" si="59"/>
        <v>52660968.497142851</v>
      </c>
      <c r="H45" s="27">
        <f t="shared" si="59"/>
        <v>190397572.99089405</v>
      </c>
      <c r="I45" s="28">
        <f t="shared" si="59"/>
        <v>243058541.48803687</v>
      </c>
      <c r="J45" s="71">
        <f t="shared" si="59"/>
        <v>31724.587379083026</v>
      </c>
      <c r="K45" s="72">
        <f t="shared" si="59"/>
        <v>28103.792307221276</v>
      </c>
      <c r="L45" s="78">
        <f t="shared" si="59"/>
        <v>59828.379686304317</v>
      </c>
      <c r="M45" s="107">
        <f t="shared" si="58"/>
        <v>2.7737101646396995</v>
      </c>
      <c r="N45" s="108">
        <f t="shared" si="58"/>
        <v>8.7591958545051654E-2</v>
      </c>
      <c r="O45" s="109">
        <f t="shared" si="58"/>
        <v>0.18005053374497895</v>
      </c>
      <c r="P45" s="48">
        <f t="shared" si="26"/>
        <v>1.2677017983800445</v>
      </c>
      <c r="Q45" s="49">
        <f>IFERROR(K45/H45*$Q$4,0)</f>
        <v>0.57348344196564349</v>
      </c>
      <c r="R45" s="50">
        <f t="shared" si="28"/>
        <v>0.73507007811588809</v>
      </c>
      <c r="S45" s="48">
        <f t="shared" si="56"/>
        <v>6.3500548461743946</v>
      </c>
      <c r="T45" s="49">
        <f t="shared" si="56"/>
        <v>1.9999261447876617</v>
      </c>
      <c r="U45" s="50">
        <f t="shared" si="57"/>
        <v>3.140866115258147</v>
      </c>
      <c r="V45" s="48">
        <f>IFERROR(G45*1000/D45,0)</f>
        <v>10.540721435198211</v>
      </c>
      <c r="W45" s="49">
        <f>IFERROR(H45*1000/E45,0)</f>
        <v>13.549099707471308</v>
      </c>
      <c r="X45" s="50">
        <f>IFERROR(I45*1000/F45,0)</f>
        <v>12.760070404490655</v>
      </c>
    </row>
    <row r="46" spans="1:29" ht="15" hidden="1" customHeight="1" x14ac:dyDescent="0.25">
      <c r="B46" s="447" t="s">
        <v>81</v>
      </c>
      <c r="C46" s="9" t="s">
        <v>70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64"/>
      <c r="T46" s="64"/>
      <c r="U46" s="64"/>
      <c r="V46" s="64"/>
      <c r="W46" s="64"/>
      <c r="X46" s="64"/>
    </row>
    <row r="47" spans="1:29" ht="15" hidden="1" customHeight="1" x14ac:dyDescent="0.25">
      <c r="B47" s="447"/>
      <c r="C47" s="9" t="s">
        <v>71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47"/>
      <c r="W47" s="47"/>
      <c r="X47" s="47"/>
    </row>
    <row r="48" spans="1:29" ht="15" hidden="1" customHeight="1" x14ac:dyDescent="0.25">
      <c r="B48" s="447"/>
      <c r="C48" s="9" t="s">
        <v>72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47"/>
      <c r="W48" s="47"/>
      <c r="X48" s="47"/>
    </row>
    <row r="49" spans="2:24" ht="15" hidden="1" customHeight="1" x14ac:dyDescent="0.25">
      <c r="B49" s="447"/>
      <c r="C49" s="9" t="s">
        <v>73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47"/>
      <c r="W49" s="47"/>
      <c r="X49" s="47"/>
    </row>
    <row r="50" spans="2:24" ht="15" hidden="1" customHeight="1" x14ac:dyDescent="0.25">
      <c r="B50" s="447"/>
      <c r="C50" s="9" t="s">
        <v>74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47"/>
      <c r="W50" s="47"/>
      <c r="X50" s="47"/>
    </row>
    <row r="51" spans="2:24" ht="15" hidden="1" customHeight="1" x14ac:dyDescent="0.25">
      <c r="B51" s="447"/>
      <c r="C51" s="9" t="s">
        <v>56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7"/>
      <c r="W51" s="47"/>
      <c r="X51" s="47"/>
    </row>
    <row r="52" spans="2:24" ht="15" hidden="1" customHeight="1" x14ac:dyDescent="0.25">
      <c r="B52" s="447"/>
      <c r="C52" s="9" t="s">
        <v>60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2:24" ht="15" hidden="1" customHeight="1" x14ac:dyDescent="0.25">
      <c r="B53" s="447"/>
      <c r="C53" s="9" t="s">
        <v>58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2:24" ht="15" hidden="1" customHeight="1" x14ac:dyDescent="0.25">
      <c r="B54" s="447"/>
      <c r="C54" s="9" t="s">
        <v>59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2:24" ht="15" hidden="1" customHeight="1" x14ac:dyDescent="0.25">
      <c r="B55" s="447"/>
      <c r="C55" s="9" t="s">
        <v>66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2:24" ht="15" hidden="1" customHeight="1" x14ac:dyDescent="0.25">
      <c r="B56" s="447"/>
      <c r="C56" s="9" t="s">
        <v>67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2:24" ht="15" hidden="1" customHeight="1" x14ac:dyDescent="0.25">
      <c r="B57" s="447"/>
      <c r="C57" s="9" t="s">
        <v>57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2:24" ht="15" hidden="1" customHeight="1" x14ac:dyDescent="0.25">
      <c r="B58" s="447"/>
      <c r="C58" s="9" t="s">
        <v>64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2:24" ht="15" hidden="1" customHeight="1" x14ac:dyDescent="0.25">
      <c r="B59" s="447"/>
      <c r="C59" s="9" t="s">
        <v>63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2:24" ht="15" hidden="1" customHeight="1" x14ac:dyDescent="0.25">
      <c r="B60" s="447"/>
      <c r="C60" s="9" t="s">
        <v>69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2:24" ht="15" hidden="1" customHeight="1" x14ac:dyDescent="0.25">
      <c r="B61" s="447"/>
      <c r="C61" s="9" t="s">
        <v>68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2:24" ht="15" hidden="1" customHeight="1" x14ac:dyDescent="0.25"/>
    <row r="63" spans="2:24" ht="15" hidden="1" customHeight="1" x14ac:dyDescent="0.25">
      <c r="B63" t="s">
        <v>87</v>
      </c>
    </row>
    <row r="64" spans="2:24" ht="15" hidden="1" customHeight="1" x14ac:dyDescent="0.25">
      <c r="B64" t="s">
        <v>2</v>
      </c>
    </row>
    <row r="65" ht="15" hidden="1" customHeight="1" x14ac:dyDescent="0.25"/>
    <row r="66" ht="15" hidden="1" customHeight="1" x14ac:dyDescent="0.25"/>
    <row r="67" ht="15" hidden="1" customHeight="1" x14ac:dyDescent="0.25"/>
  </sheetData>
  <mergeCells count="14">
    <mergeCell ref="B36:B44"/>
    <mergeCell ref="B46:B61"/>
    <mergeCell ref="S5:U5"/>
    <mergeCell ref="V5:X5"/>
    <mergeCell ref="Z5:AB5"/>
    <mergeCell ref="B7:B15"/>
    <mergeCell ref="B17:B26"/>
    <mergeCell ref="B28:B34"/>
    <mergeCell ref="B5:C5"/>
    <mergeCell ref="D5:F5"/>
    <mergeCell ref="G5:I5"/>
    <mergeCell ref="J5:L5"/>
    <mergeCell ref="M5:O5"/>
    <mergeCell ref="P5:R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9582-BAAD-4033-9AF6-2F3D589FDFCF}">
  <sheetPr>
    <tabColor rgb="FF45C363"/>
  </sheetPr>
  <dimension ref="A1:AI113"/>
  <sheetViews>
    <sheetView tabSelected="1" zoomScale="90" zoomScaleNormal="90" workbookViewId="0">
      <pane xSplit="3" ySplit="7" topLeftCell="D49" activePane="bottomRight" state="frozen"/>
      <selection pane="topRight" activeCell="D1" sqref="D1"/>
      <selection pane="bottomLeft" activeCell="A4" sqref="A4"/>
      <selection pane="bottomRight" activeCell="G39" sqref="G39"/>
    </sheetView>
  </sheetViews>
  <sheetFormatPr defaultColWidth="18.140625" defaultRowHeight="13.5" customHeight="1" x14ac:dyDescent="0.2"/>
  <cols>
    <col min="1" max="1" width="7.7109375" style="122" hidden="1" customWidth="1"/>
    <col min="2" max="15" width="15.140625" style="122" customWidth="1"/>
    <col min="16" max="18" width="15.140625" style="122" hidden="1" customWidth="1"/>
    <col min="19" max="27" width="15.140625" style="122" customWidth="1"/>
    <col min="28" max="28" width="18.140625" style="122" customWidth="1"/>
    <col min="29" max="29" width="10" style="122" customWidth="1"/>
    <col min="30" max="30" width="11.85546875" style="122" customWidth="1"/>
    <col min="31" max="31" width="12.28515625" style="122" customWidth="1"/>
    <col min="32" max="32" width="18.140625" style="122" customWidth="1"/>
    <col min="33" max="16384" width="18.140625" style="122"/>
  </cols>
  <sheetData>
    <row r="1" spans="1:31" ht="45.75" hidden="1" customHeight="1" x14ac:dyDescent="0.2">
      <c r="L1" s="122" t="s">
        <v>1</v>
      </c>
      <c r="M1" s="123">
        <v>155499</v>
      </c>
      <c r="N1" s="123">
        <v>192784</v>
      </c>
      <c r="O1" s="124">
        <f>SUM(M1:N1)</f>
        <v>348283</v>
      </c>
      <c r="W1" s="125">
        <f>N1/M1-1</f>
        <v>0.23977646158496202</v>
      </c>
    </row>
    <row r="2" spans="1:31" ht="29.25" hidden="1" customHeight="1" x14ac:dyDescent="0.2">
      <c r="L2" s="122" t="s">
        <v>2</v>
      </c>
      <c r="M2" s="124">
        <v>92001</v>
      </c>
      <c r="N2" s="124">
        <v>152873</v>
      </c>
      <c r="O2" s="124">
        <f>SUM(M2:N2)</f>
        <v>244874</v>
      </c>
      <c r="W2" s="125">
        <f>N2/M2-1</f>
        <v>0.66164498211975964</v>
      </c>
    </row>
    <row r="3" spans="1:31" ht="42.75" hidden="1" customHeight="1" x14ac:dyDescent="0.2">
      <c r="L3" s="122" t="s">
        <v>3</v>
      </c>
      <c r="M3" s="124">
        <v>167930</v>
      </c>
      <c r="N3" s="124">
        <v>196664</v>
      </c>
      <c r="O3" s="124">
        <f>SUM(M3:N3)</f>
        <v>364594</v>
      </c>
      <c r="W3" s="125">
        <f>N3/M3-1</f>
        <v>0.17110700887274466</v>
      </c>
    </row>
    <row r="4" spans="1:31" ht="42" hidden="1" customHeight="1" x14ac:dyDescent="0.2">
      <c r="L4" s="122" t="s">
        <v>4</v>
      </c>
      <c r="M4" s="124">
        <v>114587</v>
      </c>
      <c r="N4" s="124">
        <v>136758</v>
      </c>
      <c r="O4" s="124">
        <f>SUM(M4:N4)</f>
        <v>251345</v>
      </c>
      <c r="P4" s="122">
        <v>3524.0313028574224</v>
      </c>
      <c r="Q4" s="122">
        <v>4210.089407936729</v>
      </c>
      <c r="R4" s="122">
        <v>3867.0603553970755</v>
      </c>
      <c r="W4" s="125">
        <f>N4/M4-1</f>
        <v>0.19348617207885721</v>
      </c>
    </row>
    <row r="5" spans="1:31" ht="37.5" hidden="1" customHeight="1" thickBot="1" x14ac:dyDescent="0.25">
      <c r="L5" s="122" t="s">
        <v>81</v>
      </c>
      <c r="M5" s="124">
        <f>SUM(M1:M3)</f>
        <v>415430</v>
      </c>
      <c r="N5" s="124">
        <f>SUM(N1:N3)</f>
        <v>542321</v>
      </c>
      <c r="O5" s="124">
        <f>SUM(O1:O3)</f>
        <v>957751</v>
      </c>
      <c r="P5" s="122">
        <v>4174.3007232159734</v>
      </c>
      <c r="Q5" s="122">
        <v>4245.8780926574827</v>
      </c>
      <c r="R5" s="122">
        <v>4210.089407936729</v>
      </c>
      <c r="W5" s="125"/>
    </row>
    <row r="6" spans="1:31" ht="13.5" customHeight="1" thickBot="1" x14ac:dyDescent="0.25">
      <c r="B6" s="443"/>
      <c r="C6" s="444"/>
      <c r="D6" s="437" t="s">
        <v>82</v>
      </c>
      <c r="E6" s="438"/>
      <c r="F6" s="439"/>
      <c r="G6" s="437" t="s">
        <v>90</v>
      </c>
      <c r="H6" s="438"/>
      <c r="I6" s="439"/>
      <c r="J6" s="437" t="s">
        <v>83</v>
      </c>
      <c r="K6" s="438"/>
      <c r="L6" s="439"/>
      <c r="M6" s="437" t="s">
        <v>84</v>
      </c>
      <c r="N6" s="438"/>
      <c r="O6" s="439"/>
      <c r="P6" s="438" t="s">
        <v>144</v>
      </c>
      <c r="Q6" s="438"/>
      <c r="R6" s="438"/>
      <c r="S6" s="437" t="s">
        <v>165</v>
      </c>
      <c r="T6" s="438"/>
      <c r="U6" s="439"/>
      <c r="V6" s="437" t="s">
        <v>169</v>
      </c>
      <c r="W6" s="438"/>
      <c r="X6" s="439"/>
      <c r="Y6" s="437" t="s">
        <v>85</v>
      </c>
      <c r="Z6" s="438"/>
      <c r="AA6" s="439"/>
      <c r="AC6" s="436" t="s">
        <v>89</v>
      </c>
      <c r="AD6" s="436"/>
      <c r="AE6" s="436"/>
    </row>
    <row r="7" spans="1:31" ht="13.5" customHeight="1" thickBot="1" x14ac:dyDescent="0.25">
      <c r="B7" s="288" t="s">
        <v>79</v>
      </c>
      <c r="C7" s="260" t="s">
        <v>80</v>
      </c>
      <c r="D7" s="289" t="s">
        <v>173</v>
      </c>
      <c r="E7" s="290" t="s">
        <v>174</v>
      </c>
      <c r="F7" s="291" t="s">
        <v>81</v>
      </c>
      <c r="G7" s="289" t="s">
        <v>173</v>
      </c>
      <c r="H7" s="290" t="s">
        <v>174</v>
      </c>
      <c r="I7" s="291" t="s">
        <v>81</v>
      </c>
      <c r="J7" s="289" t="s">
        <v>173</v>
      </c>
      <c r="K7" s="290" t="s">
        <v>174</v>
      </c>
      <c r="L7" s="291" t="s">
        <v>81</v>
      </c>
      <c r="M7" s="289" t="s">
        <v>173</v>
      </c>
      <c r="N7" s="290" t="s">
        <v>174</v>
      </c>
      <c r="O7" s="291" t="s">
        <v>81</v>
      </c>
      <c r="P7" s="289" t="s">
        <v>173</v>
      </c>
      <c r="Q7" s="290" t="s">
        <v>174</v>
      </c>
      <c r="R7" s="291" t="s">
        <v>81</v>
      </c>
      <c r="S7" s="289" t="s">
        <v>173</v>
      </c>
      <c r="T7" s="290" t="s">
        <v>174</v>
      </c>
      <c r="U7" s="291" t="s">
        <v>81</v>
      </c>
      <c r="V7" s="289" t="s">
        <v>173</v>
      </c>
      <c r="W7" s="290" t="s">
        <v>174</v>
      </c>
      <c r="X7" s="291" t="s">
        <v>81</v>
      </c>
      <c r="Y7" s="289" t="s">
        <v>173</v>
      </c>
      <c r="Z7" s="290" t="s">
        <v>174</v>
      </c>
      <c r="AA7" s="291" t="s">
        <v>81</v>
      </c>
      <c r="AC7" s="289" t="s">
        <v>173</v>
      </c>
      <c r="AD7" s="290" t="s">
        <v>174</v>
      </c>
      <c r="AE7" s="248" t="s">
        <v>81</v>
      </c>
    </row>
    <row r="8" spans="1:31" ht="13.5" customHeight="1" x14ac:dyDescent="0.2">
      <c r="A8" s="122" t="str">
        <f>_xlfn.CONCAT($B$9,C8)</f>
        <v>Auto_CredFB Ton</v>
      </c>
      <c r="B8" s="391"/>
      <c r="C8" s="256" t="s">
        <v>72</v>
      </c>
      <c r="D8" s="261">
        <v>3324155991.4285712</v>
      </c>
      <c r="E8" s="173">
        <v>3922502286.7142859</v>
      </c>
      <c r="F8" s="262">
        <f>SUM(D8:E8)</f>
        <v>7246658278.1428566</v>
      </c>
      <c r="G8" s="261">
        <v>44061193.980000004</v>
      </c>
      <c r="H8" s="173">
        <v>41811652.251428559</v>
      </c>
      <c r="I8" s="262">
        <f>SUM(G8:H8)</f>
        <v>85872846.231428564</v>
      </c>
      <c r="J8" s="261">
        <f>VLOOKUP(A8,'Contri use this'!$A$4:$F$1048576,5,FALSE)</f>
        <v>41898.598397690977</v>
      </c>
      <c r="K8" s="173">
        <f>VLOOKUP(A8,'Contri use this'!$A$4:$F$1048576,6,FALSE)</f>
        <v>53510.486905359903</v>
      </c>
      <c r="L8" s="262">
        <f>SUM(J8:K8)</f>
        <v>95409.085303050873</v>
      </c>
      <c r="M8" s="267">
        <f t="shared" ref="M8:O14" si="0">J8/M$1</f>
        <v>0.26944609545843368</v>
      </c>
      <c r="N8" s="249">
        <f t="shared" si="0"/>
        <v>0.27756705382894797</v>
      </c>
      <c r="O8" s="268">
        <f t="shared" si="0"/>
        <v>0.27394126415314807</v>
      </c>
      <c r="P8" s="336">
        <f>IFERROR(J8/G8*$P$4,0)</f>
        <v>3.3510660733873019</v>
      </c>
      <c r="Q8" s="250">
        <f>IFERROR(K8/H8*$Q$4,0)</f>
        <v>5.3880658142634292</v>
      </c>
      <c r="R8" s="337">
        <f>IFERROR(L8/I8*$R$4,0)</f>
        <v>4.2965000871846382</v>
      </c>
      <c r="S8" s="273">
        <f t="shared" ref="S8:U14" si="1">IFERROR(J8/G8*1000000,0)</f>
        <v>950.91836178359904</v>
      </c>
      <c r="T8" s="251">
        <f t="shared" si="1"/>
        <v>1279.7984299587595</v>
      </c>
      <c r="U8" s="274">
        <f t="shared" si="1"/>
        <v>1111.0506928572277</v>
      </c>
      <c r="V8" s="278">
        <f t="shared" ref="V8:X14" si="2">IFERROR(J8*1000000/D8,0)</f>
        <v>12.604281659984574</v>
      </c>
      <c r="W8" s="252">
        <f t="shared" si="2"/>
        <v>13.641926248609883</v>
      </c>
      <c r="X8" s="279">
        <f t="shared" si="2"/>
        <v>13.165942375235323</v>
      </c>
      <c r="Y8" s="283">
        <f t="shared" ref="Y8:AA10" si="3">IFERROR(G8*1000/D8,0)</f>
        <v>13.25485148519294</v>
      </c>
      <c r="Z8" s="253">
        <f t="shared" si="3"/>
        <v>10.659433493014586</v>
      </c>
      <c r="AA8" s="284">
        <f t="shared" si="3"/>
        <v>11.849992497981525</v>
      </c>
      <c r="AC8" s="254">
        <f>G8/$G$22</f>
        <v>0.36721970906128348</v>
      </c>
      <c r="AD8" s="254">
        <f>H8/$H$22</f>
        <v>0.24712291743916873</v>
      </c>
      <c r="AE8" s="254">
        <f>I8/$I$22</f>
        <v>0.29695326713262427</v>
      </c>
    </row>
    <row r="9" spans="1:31" ht="13.5" customHeight="1" x14ac:dyDescent="0.2">
      <c r="A9" s="122" t="str">
        <f>_xlfn.CONCAT($B$9,C9)</f>
        <v>Auto_CredFB Stone Leads</v>
      </c>
      <c r="B9" s="391" t="s">
        <v>1</v>
      </c>
      <c r="C9" s="256" t="s">
        <v>70</v>
      </c>
      <c r="D9" s="261">
        <v>1356139031.7142854</v>
      </c>
      <c r="E9" s="173">
        <v>1432877943.8571427</v>
      </c>
      <c r="F9" s="262">
        <f>SUM(D9:E9)</f>
        <v>2789016975.5714283</v>
      </c>
      <c r="G9" s="261">
        <v>18944719.38142857</v>
      </c>
      <c r="H9" s="173">
        <v>18466254.944285721</v>
      </c>
      <c r="I9" s="262">
        <f>SUM(G9:H9)</f>
        <v>37410974.32571429</v>
      </c>
      <c r="J9" s="261">
        <f>VLOOKUP(A9,'Contri use this'!$A$4:$F$1048576,5,FALSE)</f>
        <v>9086.2799609274134</v>
      </c>
      <c r="K9" s="173">
        <f>VLOOKUP(A9,'Contri use this'!$A$4:$F$1048576,6,FALSE)</f>
        <v>9914.5502419456134</v>
      </c>
      <c r="L9" s="262">
        <f>SUM(J9:K9)</f>
        <v>19000.830202873025</v>
      </c>
      <c r="M9" s="267">
        <f t="shared" si="0"/>
        <v>5.8433044334223458E-2</v>
      </c>
      <c r="N9" s="249">
        <f t="shared" si="0"/>
        <v>5.1428283685085965E-2</v>
      </c>
      <c r="O9" s="268">
        <f t="shared" si="0"/>
        <v>5.4555721074163899E-2</v>
      </c>
      <c r="P9" s="336">
        <f>IFERROR(J9/G9*$P$4,0)</f>
        <v>1.6901984328268131</v>
      </c>
      <c r="Q9" s="250">
        <f t="shared" ref="Q9:Q19" si="4">IFERROR(K9/H9*$Q$4,0)</f>
        <v>2.2604010983281873</v>
      </c>
      <c r="R9" s="337">
        <f>IFERROR(L9/I9*$R$4,0)</f>
        <v>1.964058903075862</v>
      </c>
      <c r="S9" s="273">
        <f t="shared" si="1"/>
        <v>479.62072058109533</v>
      </c>
      <c r="T9" s="251">
        <f t="shared" si="1"/>
        <v>536.90097271258651</v>
      </c>
      <c r="U9" s="274">
        <f t="shared" si="1"/>
        <v>507.8945562188386</v>
      </c>
      <c r="V9" s="278">
        <f t="shared" si="2"/>
        <v>6.7001094640285626</v>
      </c>
      <c r="W9" s="252">
        <f t="shared" si="2"/>
        <v>6.9193264398060208</v>
      </c>
      <c r="X9" s="279">
        <f t="shared" si="2"/>
        <v>6.812733794486868</v>
      </c>
      <c r="Y9" s="283">
        <f t="shared" si="3"/>
        <v>13.969599678493649</v>
      </c>
      <c r="Z9" s="253">
        <f t="shared" si="3"/>
        <v>12.887528224893103</v>
      </c>
      <c r="AA9" s="284">
        <f t="shared" si="3"/>
        <v>13.413677526308112</v>
      </c>
      <c r="AC9" s="254">
        <f>G9/$G$22</f>
        <v>0.1578911897542695</v>
      </c>
      <c r="AD9" s="254">
        <f>H9/$H$22</f>
        <v>0.1091426564194541</v>
      </c>
      <c r="AE9" s="254">
        <f>I9/$I$22</f>
        <v>0.12936931218857972</v>
      </c>
    </row>
    <row r="10" spans="1:31" ht="13.5" customHeight="1" x14ac:dyDescent="0.2">
      <c r="A10" s="122" t="str">
        <f t="shared" ref="A10:A22" si="5">_xlfn.CONCAT($B$9,C10)</f>
        <v>Auto_CredFB Stone SA</v>
      </c>
      <c r="B10" s="391"/>
      <c r="C10" s="256" t="s">
        <v>71</v>
      </c>
      <c r="D10" s="261">
        <v>201461878</v>
      </c>
      <c r="E10" s="173">
        <v>183671187</v>
      </c>
      <c r="F10" s="262">
        <f>SUM(D10:E10)</f>
        <v>385133065</v>
      </c>
      <c r="G10" s="261">
        <v>455113.28000000014</v>
      </c>
      <c r="H10" s="173">
        <v>957602.96000000031</v>
      </c>
      <c r="I10" s="262">
        <f>SUM(G10:H10)</f>
        <v>1412716.2400000005</v>
      </c>
      <c r="J10" s="261">
        <f>VLOOKUP(A10,'Contri use this'!$A$4:$F$1048576,5,FALSE)</f>
        <v>897.18227953987412</v>
      </c>
      <c r="K10" s="173">
        <f>VLOOKUP(A10,'Contri use this'!$A$4:$F$1048576,6,FALSE)</f>
        <v>834.31146541832982</v>
      </c>
      <c r="L10" s="262">
        <f>SUM(J10:K10)</f>
        <v>1731.4937449582039</v>
      </c>
      <c r="M10" s="267">
        <f t="shared" si="0"/>
        <v>5.7696980658388424E-3</v>
      </c>
      <c r="N10" s="249">
        <f t="shared" si="0"/>
        <v>4.3277007709059349E-3</v>
      </c>
      <c r="O10" s="268">
        <f t="shared" si="0"/>
        <v>4.9715138119236484E-3</v>
      </c>
      <c r="P10" s="336">
        <f>IFERROR(J10/G10*$P$4,0)</f>
        <v>6.9470581861893672</v>
      </c>
      <c r="Q10" s="250">
        <f t="shared" si="4"/>
        <v>3.668039897744134</v>
      </c>
      <c r="R10" s="337">
        <f>IFERROR(L10/I10*$R$4,0)</f>
        <v>4.7396572837202484</v>
      </c>
      <c r="S10" s="273">
        <f t="shared" si="1"/>
        <v>1971.3383875326024</v>
      </c>
      <c r="T10" s="251">
        <f t="shared" si="1"/>
        <v>871.24988149402714</v>
      </c>
      <c r="U10" s="274">
        <f t="shared" si="1"/>
        <v>1225.6486447400105</v>
      </c>
      <c r="V10" s="278">
        <f t="shared" si="2"/>
        <v>4.4533600522669312</v>
      </c>
      <c r="W10" s="252">
        <f t="shared" si="2"/>
        <v>4.5424188684441278</v>
      </c>
      <c r="X10" s="279">
        <f t="shared" si="2"/>
        <v>4.4958324857363365</v>
      </c>
      <c r="Y10" s="283">
        <f t="shared" si="3"/>
        <v>2.2590540926060467</v>
      </c>
      <c r="Z10" s="253">
        <f t="shared" si="3"/>
        <v>5.2136809024923458</v>
      </c>
      <c r="AA10" s="284">
        <f t="shared" si="3"/>
        <v>3.668125041406145</v>
      </c>
      <c r="AC10" s="254">
        <f>G10/$G$22</f>
        <v>3.7930557748250674E-3</v>
      </c>
      <c r="AD10" s="254">
        <f>H10/$H$22</f>
        <v>5.6598011434838315E-3</v>
      </c>
      <c r="AE10" s="254">
        <f>I10/$I$22</f>
        <v>4.8852544361779882E-3</v>
      </c>
    </row>
    <row r="11" spans="1:31" ht="13.5" customHeight="1" x14ac:dyDescent="0.2">
      <c r="B11" s="391"/>
      <c r="C11" s="256"/>
      <c r="D11" s="418">
        <f t="shared" ref="D11:L11" si="6">SUM(D8:D10)</f>
        <v>4881756901.1428566</v>
      </c>
      <c r="E11" s="418">
        <f t="shared" si="6"/>
        <v>5539051417.5714283</v>
      </c>
      <c r="F11" s="418">
        <f t="shared" si="6"/>
        <v>10420808318.714285</v>
      </c>
      <c r="G11" s="418">
        <f t="shared" si="6"/>
        <v>63461026.641428575</v>
      </c>
      <c r="H11" s="418">
        <f t="shared" si="6"/>
        <v>61235510.155714281</v>
      </c>
      <c r="I11" s="418">
        <f t="shared" si="6"/>
        <v>124696536.79714285</v>
      </c>
      <c r="J11" s="418">
        <f t="shared" si="6"/>
        <v>51882.060638158269</v>
      </c>
      <c r="K11" s="418">
        <f t="shared" si="6"/>
        <v>64259.348612723843</v>
      </c>
      <c r="L11" s="418">
        <f t="shared" si="6"/>
        <v>116141.4092508821</v>
      </c>
      <c r="M11" s="267">
        <f t="shared" si="0"/>
        <v>0.33364883785849597</v>
      </c>
      <c r="N11" s="249">
        <f t="shared" si="0"/>
        <v>0.33332303828493987</v>
      </c>
      <c r="O11" s="268">
        <f t="shared" si="0"/>
        <v>0.33346849903923564</v>
      </c>
      <c r="P11" s="336"/>
      <c r="Q11" s="250"/>
      <c r="R11" s="337"/>
      <c r="S11" s="273">
        <f t="shared" si="1"/>
        <v>817.5420944780094</v>
      </c>
      <c r="T11" s="251">
        <f t="shared" si="1"/>
        <v>1049.3804730183567</v>
      </c>
      <c r="U11" s="274">
        <f t="shared" si="1"/>
        <v>931.39242062369158</v>
      </c>
      <c r="V11" s="278">
        <f t="shared" si="2"/>
        <v>10.627743594936545</v>
      </c>
      <c r="W11" s="252">
        <f t="shared" si="2"/>
        <v>11.601146797243139</v>
      </c>
      <c r="X11" s="279">
        <f t="shared" si="2"/>
        <v>11.145143994473894</v>
      </c>
      <c r="Y11" s="283"/>
      <c r="Z11" s="253"/>
      <c r="AA11" s="284"/>
      <c r="AC11" s="254"/>
      <c r="AD11" s="254"/>
      <c r="AE11" s="254"/>
    </row>
    <row r="12" spans="1:31" ht="13.5" customHeight="1" x14ac:dyDescent="0.2">
      <c r="A12" s="122" t="str">
        <f>_xlfn.CONCAT($B$9,C12)</f>
        <v>Auto_CredGoogle Ton</v>
      </c>
      <c r="B12" s="391"/>
      <c r="C12" s="256" t="s">
        <v>74</v>
      </c>
      <c r="D12" s="261">
        <v>750114965</v>
      </c>
      <c r="E12" s="173">
        <v>1667253568</v>
      </c>
      <c r="F12" s="262">
        <f>SUM(D12:E12)</f>
        <v>2417368533</v>
      </c>
      <c r="G12" s="261">
        <v>16042256.92</v>
      </c>
      <c r="H12" s="173">
        <v>34222061.370000012</v>
      </c>
      <c r="I12" s="262">
        <f>SUM(G12:H12)</f>
        <v>50264318.290000014</v>
      </c>
      <c r="J12" s="261">
        <f>VLOOKUP(A12,'Contri use this'!$A$4:$F$1048576,5,FALSE)</f>
        <v>15294.118218143709</v>
      </c>
      <c r="K12" s="173">
        <f>VLOOKUP(A12,'Contri use this'!$A$4:$F$1048576,6,FALSE)</f>
        <v>34483.386929647946</v>
      </c>
      <c r="L12" s="262">
        <f>SUM(J12:K12)</f>
        <v>49777.505147791657</v>
      </c>
      <c r="M12" s="267">
        <f t="shared" si="0"/>
        <v>9.8355090503113904E-2</v>
      </c>
      <c r="N12" s="249">
        <f t="shared" si="0"/>
        <v>0.17887058536832903</v>
      </c>
      <c r="O12" s="268">
        <f t="shared" si="0"/>
        <v>0.1429225806249276</v>
      </c>
      <c r="P12" s="336">
        <f>IFERROR(J12/G12*$P$4,0)</f>
        <v>3.3596863346046208</v>
      </c>
      <c r="Q12" s="250">
        <f>IFERROR(K12/H12*$Q$4,0)</f>
        <v>4.2422383763697455</v>
      </c>
      <c r="R12" s="337">
        <f>IFERROR(L12/I12*$R$4,0)</f>
        <v>3.8296076281590588</v>
      </c>
      <c r="S12" s="273">
        <f t="shared" si="1"/>
        <v>953.36449817584082</v>
      </c>
      <c r="T12" s="251">
        <f t="shared" si="1"/>
        <v>1007.6361723749644</v>
      </c>
      <c r="U12" s="274">
        <f t="shared" si="1"/>
        <v>990.31493594721223</v>
      </c>
      <c r="V12" s="278">
        <f t="shared" si="2"/>
        <v>20.389032257400316</v>
      </c>
      <c r="W12" s="252">
        <f t="shared" si="2"/>
        <v>20.682748918038573</v>
      </c>
      <c r="X12" s="279">
        <f t="shared" si="2"/>
        <v>20.591607968858945</v>
      </c>
      <c r="Y12" s="283">
        <f t="shared" ref="Y12:AA13" si="7">IFERROR(G12*1000/D12,0)</f>
        <v>21.386397643726518</v>
      </c>
      <c r="Z12" s="253">
        <f t="shared" si="7"/>
        <v>20.526008776848521</v>
      </c>
      <c r="AA12" s="284">
        <f t="shared" si="7"/>
        <v>20.792989403076678</v>
      </c>
      <c r="AC12" s="254">
        <f>G12/$G$22</f>
        <v>0.13370116392040543</v>
      </c>
      <c r="AD12" s="254">
        <f>H12/$H$22</f>
        <v>0.20226552147906879</v>
      </c>
      <c r="AE12" s="254">
        <f>I12/$I$22</f>
        <v>0.17381691875198158</v>
      </c>
    </row>
    <row r="13" spans="1:31" ht="13.5" customHeight="1" x14ac:dyDescent="0.2">
      <c r="A13" s="122" t="str">
        <f t="shared" si="5"/>
        <v>Auto_CredGoogle Stone</v>
      </c>
      <c r="B13" s="391"/>
      <c r="C13" s="256" t="s">
        <v>73</v>
      </c>
      <c r="D13" s="261">
        <v>38717925</v>
      </c>
      <c r="E13" s="173">
        <v>356234988</v>
      </c>
      <c r="F13" s="262">
        <f>SUM(D13:E13)</f>
        <v>394952913</v>
      </c>
      <c r="G13" s="261">
        <v>2453733.2599999998</v>
      </c>
      <c r="H13" s="173">
        <v>8397383.7200000007</v>
      </c>
      <c r="I13" s="262">
        <f>SUM(G13:H13)</f>
        <v>10851116.98</v>
      </c>
      <c r="J13" s="261">
        <f>VLOOKUP(A13,'Contri use this'!$A$4:$F$1048576,5,FALSE)</f>
        <v>328.88885877226323</v>
      </c>
      <c r="K13" s="173">
        <f>VLOOKUP(A13,'Contri use this'!$A$4:$F$1048576,6,FALSE)</f>
        <v>2919.2213608986117</v>
      </c>
      <c r="L13" s="262">
        <f>SUM(J13:K13)</f>
        <v>3248.1102196708748</v>
      </c>
      <c r="M13" s="267">
        <f t="shared" si="0"/>
        <v>2.1150544940627481E-3</v>
      </c>
      <c r="N13" s="249">
        <f t="shared" si="0"/>
        <v>1.5142446265761743E-2</v>
      </c>
      <c r="O13" s="268">
        <f t="shared" si="0"/>
        <v>9.3260659281988352E-3</v>
      </c>
      <c r="P13" s="336">
        <f>IFERROR(J13/G13*$P$4,0)</f>
        <v>0.47234744394120071</v>
      </c>
      <c r="Q13" s="250">
        <f t="shared" si="4"/>
        <v>1.4635728627799194</v>
      </c>
      <c r="R13" s="337">
        <f>IFERROR(L13/I13*$R$4,0)</f>
        <v>1.1575433463301699</v>
      </c>
      <c r="S13" s="273">
        <f t="shared" si="1"/>
        <v>134.03610903177929</v>
      </c>
      <c r="T13" s="251">
        <f t="shared" si="1"/>
        <v>347.63462743115088</v>
      </c>
      <c r="U13" s="274">
        <f t="shared" si="1"/>
        <v>299.33418150938365</v>
      </c>
      <c r="V13" s="278">
        <f t="shared" si="2"/>
        <v>8.4944856619321207</v>
      </c>
      <c r="W13" s="252">
        <f t="shared" si="2"/>
        <v>8.1946508884147331</v>
      </c>
      <c r="X13" s="279">
        <f t="shared" si="2"/>
        <v>8.2240442157996547</v>
      </c>
      <c r="Y13" s="283">
        <f t="shared" si="7"/>
        <v>63.374606464576807</v>
      </c>
      <c r="Z13" s="253">
        <f t="shared" si="7"/>
        <v>23.572596748975148</v>
      </c>
      <c r="AA13" s="284">
        <f t="shared" si="7"/>
        <v>27.474457391835973</v>
      </c>
      <c r="AC13" s="254">
        <f>G13/$G$22</f>
        <v>2.0450176957533154E-2</v>
      </c>
      <c r="AD13" s="254">
        <f>H13/$H$22</f>
        <v>4.9631761769751107E-2</v>
      </c>
      <c r="AE13" s="254">
        <f>I13/$I$22</f>
        <v>3.7523789890056961E-2</v>
      </c>
    </row>
    <row r="14" spans="1:31" ht="13.5" customHeight="1" x14ac:dyDescent="0.2">
      <c r="D14" s="417">
        <f t="shared" ref="D14:L14" si="8">SUM(D12:D13)</f>
        <v>788832890</v>
      </c>
      <c r="E14" s="417">
        <f t="shared" si="8"/>
        <v>2023488556</v>
      </c>
      <c r="F14" s="417">
        <f t="shared" si="8"/>
        <v>2812321446</v>
      </c>
      <c r="G14" s="417">
        <f t="shared" si="8"/>
        <v>18495990.18</v>
      </c>
      <c r="H14" s="417">
        <f t="shared" si="8"/>
        <v>42619445.090000011</v>
      </c>
      <c r="I14" s="417">
        <f t="shared" si="8"/>
        <v>61115435.270000011</v>
      </c>
      <c r="J14" s="417">
        <f t="shared" si="8"/>
        <v>15623.007076915972</v>
      </c>
      <c r="K14" s="417">
        <f t="shared" si="8"/>
        <v>37402.608290546559</v>
      </c>
      <c r="L14" s="417">
        <f t="shared" si="8"/>
        <v>53025.615367462531</v>
      </c>
      <c r="M14" s="267">
        <f t="shared" si="0"/>
        <v>0.10047014499717664</v>
      </c>
      <c r="N14" s="249">
        <f t="shared" si="0"/>
        <v>0.19401303163409078</v>
      </c>
      <c r="O14" s="268">
        <f t="shared" si="0"/>
        <v>0.15224864655312642</v>
      </c>
      <c r="S14" s="273">
        <f t="shared" si="1"/>
        <v>844.6699487226897</v>
      </c>
      <c r="T14" s="251">
        <f t="shared" si="1"/>
        <v>877.59491498687999</v>
      </c>
      <c r="U14" s="274">
        <f t="shared" si="1"/>
        <v>867.63049519654555</v>
      </c>
      <c r="V14" s="278">
        <f t="shared" si="2"/>
        <v>19.805217651251802</v>
      </c>
      <c r="W14" s="252">
        <f t="shared" si="2"/>
        <v>18.484220323184552</v>
      </c>
      <c r="X14" s="279">
        <f t="shared" si="2"/>
        <v>18.854749140743326</v>
      </c>
    </row>
    <row r="15" spans="1:31" ht="13.5" customHeight="1" x14ac:dyDescent="0.2">
      <c r="B15" s="391"/>
      <c r="C15" s="256"/>
      <c r="D15" s="261"/>
      <c r="E15" s="173"/>
      <c r="F15" s="262"/>
      <c r="G15" s="261"/>
      <c r="H15" s="173"/>
      <c r="I15" s="262"/>
      <c r="J15" s="261"/>
      <c r="K15" s="173"/>
      <c r="L15" s="262"/>
      <c r="M15" s="267"/>
      <c r="N15" s="249"/>
      <c r="O15" s="268"/>
      <c r="P15" s="336"/>
      <c r="Q15" s="250"/>
      <c r="R15" s="337"/>
      <c r="S15" s="273"/>
      <c r="T15" s="251"/>
      <c r="U15" s="274"/>
      <c r="V15" s="278"/>
      <c r="W15" s="252"/>
      <c r="X15" s="279"/>
      <c r="Y15" s="283"/>
      <c r="Z15" s="253"/>
      <c r="AA15" s="284"/>
      <c r="AC15" s="254"/>
      <c r="AD15" s="254"/>
      <c r="AE15" s="254"/>
    </row>
    <row r="16" spans="1:31" ht="13.5" customHeight="1" x14ac:dyDescent="0.2">
      <c r="A16" s="122" t="str">
        <f>_xlfn.CONCAT($B$9,C16)</f>
        <v>Auto_CredCriteo</v>
      </c>
      <c r="B16" s="391"/>
      <c r="C16" s="256" t="s">
        <v>59</v>
      </c>
      <c r="D16" s="261">
        <v>26240424</v>
      </c>
      <c r="E16" s="173">
        <v>383106294</v>
      </c>
      <c r="F16" s="262">
        <f>SUM(D16:E16)</f>
        <v>409346718</v>
      </c>
      <c r="G16" s="261">
        <v>66175.996599999984</v>
      </c>
      <c r="H16" s="173">
        <v>1782405.0953999998</v>
      </c>
      <c r="I16" s="262">
        <f>SUM(G16:H16)</f>
        <v>1848581.0919999997</v>
      </c>
      <c r="J16" s="261">
        <f>VLOOKUP(A16,'Contri use this'!$A$4:$F$1048576,5,FALSE)</f>
        <v>31.436891688690881</v>
      </c>
      <c r="K16" s="173">
        <f>VLOOKUP(A16,'Contri use this'!$A$4:$F$1048576,6,FALSE)</f>
        <v>1211.5156740732671</v>
      </c>
      <c r="L16" s="262">
        <f>SUM(J16:K16)</f>
        <v>1242.9525657619579</v>
      </c>
      <c r="M16" s="267">
        <f t="shared" ref="M16:O22" si="9">J16/M$1</f>
        <v>2.0216780615110632E-4</v>
      </c>
      <c r="N16" s="249">
        <f t="shared" si="9"/>
        <v>6.2843165100488997E-3</v>
      </c>
      <c r="O16" s="268">
        <f t="shared" si="9"/>
        <v>3.5688005609287787E-3</v>
      </c>
      <c r="P16" s="336">
        <f>IFERROR(J16/G16*$P$4,0)</f>
        <v>1.6740902452156652</v>
      </c>
      <c r="Q16" s="250">
        <f>IFERROR(K16/H16*$Q$4,0)</f>
        <v>2.8616330373654684</v>
      </c>
      <c r="R16" s="337">
        <f>IFERROR(L16/I16*$R$4,0)</f>
        <v>2.6001415958965919</v>
      </c>
      <c r="S16" s="273">
        <f t="shared" ref="S16:U20" si="10">IFERROR(J16/G16*1000000,0)</f>
        <v>475.04976583444289</v>
      </c>
      <c r="T16" s="251">
        <f t="shared" si="10"/>
        <v>679.70837673204926</v>
      </c>
      <c r="U16" s="274">
        <f t="shared" si="10"/>
        <v>672.38195345663428</v>
      </c>
      <c r="V16" s="278">
        <f t="shared" ref="V16:X17" si="11">IFERROR(J16*1000000/D16,0)</f>
        <v>1.1980329162627434</v>
      </c>
      <c r="W16" s="252">
        <f t="shared" si="11"/>
        <v>3.1623486563581933</v>
      </c>
      <c r="X16" s="279">
        <f t="shared" si="11"/>
        <v>3.0364297821534212</v>
      </c>
      <c r="Y16" s="283">
        <f t="shared" ref="Y16:AA17" si="12">IFERROR(G16*1000/D16,0)</f>
        <v>2.5219103395585369</v>
      </c>
      <c r="Z16" s="253">
        <f t="shared" si="12"/>
        <v>4.6525079940346785</v>
      </c>
      <c r="AA16" s="284">
        <f t="shared" si="12"/>
        <v>4.515929921294739</v>
      </c>
      <c r="AC16" s="254">
        <f>G16/$G$22</f>
        <v>5.5153135952972822E-4</v>
      </c>
      <c r="AD16" s="254">
        <f>H16/$H$22</f>
        <v>1.0534698427724495E-2</v>
      </c>
      <c r="AE16" s="254">
        <f>I16/$I$22</f>
        <v>6.3925002945586203E-3</v>
      </c>
    </row>
    <row r="17" spans="1:31" ht="13.5" customHeight="1" x14ac:dyDescent="0.2">
      <c r="A17" s="122" t="str">
        <f t="shared" si="5"/>
        <v>Auto_CredTikTok</v>
      </c>
      <c r="B17" s="391"/>
      <c r="C17" s="256" t="s">
        <v>60</v>
      </c>
      <c r="D17" s="261">
        <v>8813396</v>
      </c>
      <c r="E17" s="173">
        <v>273884026</v>
      </c>
      <c r="F17" s="262">
        <f>SUM(D17:E17)</f>
        <v>282697422</v>
      </c>
      <c r="G17" s="261">
        <v>12184.490000000002</v>
      </c>
      <c r="H17" s="173">
        <v>904082.99999999988</v>
      </c>
      <c r="I17" s="262">
        <f>SUM(G17:H17)</f>
        <v>916267.48999999987</v>
      </c>
      <c r="J17" s="261">
        <f>VLOOKUP(A17,'Contri use this'!$A$4:$F$1048576,5,FALSE)</f>
        <v>12.400163415816639</v>
      </c>
      <c r="K17" s="173">
        <f>VLOOKUP(A17,'Contri use this'!$A$4:$F$1048576,6,FALSE)</f>
        <v>689.531328497755</v>
      </c>
      <c r="L17" s="262">
        <f>SUM(J17:K17)</f>
        <v>701.93149191357168</v>
      </c>
      <c r="M17" s="267">
        <f t="shared" si="9"/>
        <v>7.9744329004152048E-5</v>
      </c>
      <c r="N17" s="249">
        <f t="shared" si="9"/>
        <v>3.5767041274055679E-3</v>
      </c>
      <c r="O17" s="268">
        <f t="shared" si="9"/>
        <v>2.0154055521330975E-3</v>
      </c>
      <c r="P17" s="336">
        <f>IFERROR(J17/G17*$P$4,0)</f>
        <v>3.5864089541610071</v>
      </c>
      <c r="Q17" s="250">
        <f t="shared" si="4"/>
        <v>3.2109756986349041</v>
      </c>
      <c r="R17" s="337">
        <f>IFERROR(L17/I17*$R$4,0)</f>
        <v>2.9624661730426518</v>
      </c>
      <c r="S17" s="273">
        <f t="shared" si="10"/>
        <v>1017.7006518792856</v>
      </c>
      <c r="T17" s="251">
        <f t="shared" si="10"/>
        <v>762.68586899405818</v>
      </c>
      <c r="U17" s="274">
        <f t="shared" si="10"/>
        <v>766.07704581286828</v>
      </c>
      <c r="V17" s="278">
        <f t="shared" si="11"/>
        <v>1.40696769052663</v>
      </c>
      <c r="W17" s="252">
        <f t="shared" si="11"/>
        <v>2.517603303004444</v>
      </c>
      <c r="X17" s="279">
        <f t="shared" si="11"/>
        <v>2.4829780439722997</v>
      </c>
      <c r="Y17" s="283">
        <f t="shared" si="12"/>
        <v>1.3824965994946785</v>
      </c>
      <c r="Z17" s="253">
        <f t="shared" si="12"/>
        <v>3.300970170491067</v>
      </c>
      <c r="AA17" s="284">
        <f t="shared" si="12"/>
        <v>3.2411596947636823</v>
      </c>
      <c r="AC17" s="254">
        <f>G17/$G$22</f>
        <v>1.0154933329521449E-4</v>
      </c>
      <c r="AD17" s="254">
        <f>H17/$H$22</f>
        <v>5.3434776321120503E-3</v>
      </c>
      <c r="AE17" s="254">
        <f>I17/$I$22</f>
        <v>3.1685059557665794E-3</v>
      </c>
    </row>
    <row r="18" spans="1:31" ht="13.5" customHeight="1" x14ac:dyDescent="0.2">
      <c r="A18" s="122" t="str">
        <f>_xlfn.CONCAT($B$9,C18)</f>
        <v>Auto_CredAffiliate</v>
      </c>
      <c r="B18" s="391"/>
      <c r="C18" s="256" t="s">
        <v>56</v>
      </c>
      <c r="D18" s="261">
        <v>0</v>
      </c>
      <c r="E18" s="173">
        <v>3414.5174193548378</v>
      </c>
      <c r="F18" s="262">
        <f>SUM(D18:E18)</f>
        <v>3414.5174193548378</v>
      </c>
      <c r="G18" s="261">
        <v>0</v>
      </c>
      <c r="H18" s="173">
        <v>409742.09032258054</v>
      </c>
      <c r="I18" s="262">
        <f>SUM(G18:H18)</f>
        <v>409742.09032258054</v>
      </c>
      <c r="J18" s="261">
        <f>VLOOKUP(A18,'Contri use this'!$A$4:$F$1048576,5,FALSE)</f>
        <v>0</v>
      </c>
      <c r="K18" s="173">
        <f>VLOOKUP(A18,'Contri use this'!$A$4:$F$1048576,6,FALSE)</f>
        <v>226.86265086024139</v>
      </c>
      <c r="L18" s="262">
        <f>SUM(J18:K18)</f>
        <v>226.86265086024139</v>
      </c>
      <c r="M18" s="267">
        <f t="shared" si="9"/>
        <v>0</v>
      </c>
      <c r="N18" s="249">
        <f t="shared" si="9"/>
        <v>1.1767711576699384E-3</v>
      </c>
      <c r="O18" s="268">
        <f t="shared" si="9"/>
        <v>6.5137445944890039E-4</v>
      </c>
      <c r="P18" s="336">
        <f>IFERROR(J18/G18*$P$4,0)</f>
        <v>0</v>
      </c>
      <c r="Q18" s="250">
        <f>IFERROR(K18/H18*$Q$4,0)</f>
        <v>2.3310078852070402</v>
      </c>
      <c r="R18" s="337">
        <f>IFERROR(L18/I18*$R$4,0)</f>
        <v>2.1410823637162979</v>
      </c>
      <c r="S18" s="273">
        <f t="shared" si="10"/>
        <v>0</v>
      </c>
      <c r="T18" s="251">
        <f t="shared" si="10"/>
        <v>553.67182483409897</v>
      </c>
      <c r="U18" s="274">
        <f t="shared" si="10"/>
        <v>553.67182483409897</v>
      </c>
      <c r="V18" s="278">
        <f>IFERROR(J18/D18,0)</f>
        <v>0</v>
      </c>
      <c r="W18" s="252">
        <f>IFERROR(K18/E18,0)</f>
        <v>6.6440618980091876E-2</v>
      </c>
      <c r="X18" s="279">
        <f>IFERROR(L18/F18,0)</f>
        <v>6.6440618980091876E-2</v>
      </c>
      <c r="Y18" s="283">
        <f>IFERROR(G18*1000/D18,0)</f>
        <v>0</v>
      </c>
      <c r="Z18" s="253">
        <f>IFERROR(H18/E18,0)</f>
        <v>120</v>
      </c>
      <c r="AA18" s="284">
        <f>IFERROR(I18/F18,0)</f>
        <v>120</v>
      </c>
      <c r="AC18" s="254">
        <f>G18/$G$22</f>
        <v>0</v>
      </c>
      <c r="AD18" s="254">
        <f>H18/$H$22</f>
        <v>2.421733064965877E-3</v>
      </c>
      <c r="AE18" s="254">
        <f>I18/$I$22</f>
        <v>1.4169118381744008E-3</v>
      </c>
    </row>
    <row r="19" spans="1:31" ht="13.5" customHeight="1" x14ac:dyDescent="0.2">
      <c r="A19" s="122" t="str">
        <f t="shared" si="5"/>
        <v>Auto_CredBing</v>
      </c>
      <c r="B19" s="391"/>
      <c r="C19" s="256" t="s">
        <v>58</v>
      </c>
      <c r="D19" s="261">
        <v>1897025</v>
      </c>
      <c r="E19" s="173">
        <v>237746</v>
      </c>
      <c r="F19" s="262">
        <f>SUM(D19:E19)</f>
        <v>2134771</v>
      </c>
      <c r="G19" s="261">
        <v>54718.070000000007</v>
      </c>
      <c r="H19" s="173">
        <v>199258.08999999997</v>
      </c>
      <c r="I19" s="262">
        <f>SUM(G19:H19)</f>
        <v>253976.15999999997</v>
      </c>
      <c r="J19" s="261">
        <f>VLOOKUP(A19,'Contri use this'!$A$4:$F$1048576,5,FALSE)</f>
        <v>115.73404569365825</v>
      </c>
      <c r="K19" s="173">
        <f>VLOOKUP(A19,'Contri use this'!$A$4:$F$1048576,6,FALSE)</f>
        <v>21.197623290305</v>
      </c>
      <c r="L19" s="262">
        <f>SUM(J19:K19)</f>
        <v>136.93166898396325</v>
      </c>
      <c r="M19" s="267">
        <f t="shared" si="9"/>
        <v>7.4427517664845593E-4</v>
      </c>
      <c r="N19" s="249">
        <f t="shared" si="9"/>
        <v>1.0995530381310171E-4</v>
      </c>
      <c r="O19" s="269">
        <f t="shared" si="9"/>
        <v>3.9316208079051589E-4</v>
      </c>
      <c r="P19" s="336">
        <f>IFERROR(J19/G19*$P$4,0)</f>
        <v>7.4536693240602769</v>
      </c>
      <c r="Q19" s="250">
        <f t="shared" si="4"/>
        <v>0.44788088296914824</v>
      </c>
      <c r="R19" s="337">
        <f>IFERROR(L19/I19*$R$4,0)</f>
        <v>2.0849320208882585</v>
      </c>
      <c r="S19" s="273">
        <f t="shared" si="10"/>
        <v>2115.0973653430801</v>
      </c>
      <c r="T19" s="251">
        <f t="shared" si="10"/>
        <v>106.382748576507</v>
      </c>
      <c r="U19" s="274">
        <f t="shared" si="10"/>
        <v>539.15166283309134</v>
      </c>
      <c r="V19" s="278">
        <f t="shared" ref="V19:X20" si="13">IFERROR(J19*1000000/D19,0)</f>
        <v>61.00818159679406</v>
      </c>
      <c r="W19" s="252">
        <f t="shared" si="13"/>
        <v>89.160798879076836</v>
      </c>
      <c r="X19" s="279">
        <f t="shared" si="13"/>
        <v>64.143493135312056</v>
      </c>
      <c r="Y19" s="283">
        <f>IFERROR(G19*1000/D19,0)</f>
        <v>28.844148073957911</v>
      </c>
      <c r="Z19" s="253">
        <f>IFERROR(H19*1000/E19,0)</f>
        <v>838.11332262162125</v>
      </c>
      <c r="AA19" s="284">
        <f>IFERROR(I19*1000/F19,0)</f>
        <v>118.97114959871573</v>
      </c>
      <c r="AC19" s="254">
        <f>G19/$G$22</f>
        <v>4.5603743182528588E-4</v>
      </c>
      <c r="AD19" s="254">
        <f>H19/$H$22</f>
        <v>1.1776918125131982E-3</v>
      </c>
      <c r="AE19" s="254">
        <f>I19/$I$22</f>
        <v>8.7826424528357515E-4</v>
      </c>
    </row>
    <row r="20" spans="1:31" ht="13.5" customHeight="1" x14ac:dyDescent="0.2">
      <c r="D20" s="417">
        <f t="shared" ref="D20:L20" si="14">SUM(D16:D19)</f>
        <v>36950845</v>
      </c>
      <c r="E20" s="417">
        <f t="shared" si="14"/>
        <v>657231480.51741934</v>
      </c>
      <c r="F20" s="417">
        <f t="shared" si="14"/>
        <v>694182325.51741934</v>
      </c>
      <c r="G20" s="417">
        <f t="shared" si="14"/>
        <v>133078.55660000001</v>
      </c>
      <c r="H20" s="417">
        <f t="shared" si="14"/>
        <v>3295488.27572258</v>
      </c>
      <c r="I20" s="417">
        <f t="shared" si="14"/>
        <v>3428566.8323225803</v>
      </c>
      <c r="J20" s="417">
        <f t="shared" si="14"/>
        <v>159.57110079816576</v>
      </c>
      <c r="K20" s="417">
        <f t="shared" si="14"/>
        <v>2149.1072767215683</v>
      </c>
      <c r="L20" s="417">
        <f t="shared" si="14"/>
        <v>2308.6783775197346</v>
      </c>
      <c r="M20" s="267">
        <f t="shared" si="9"/>
        <v>1.0261873118037142E-3</v>
      </c>
      <c r="N20" s="249">
        <f t="shared" si="9"/>
        <v>1.1147747098937507E-2</v>
      </c>
      <c r="O20" s="269">
        <f t="shared" si="9"/>
        <v>6.6287426533012941E-3</v>
      </c>
      <c r="S20" s="273">
        <f t="shared" si="10"/>
        <v>1199.0744780753487</v>
      </c>
      <c r="T20" s="251">
        <f t="shared" si="10"/>
        <v>652.1362228941166</v>
      </c>
      <c r="U20" s="274">
        <f t="shared" si="10"/>
        <v>673.36542947182079</v>
      </c>
      <c r="V20" s="278">
        <f t="shared" si="13"/>
        <v>4.3184695992247475</v>
      </c>
      <c r="W20" s="252">
        <f t="shared" si="13"/>
        <v>3.2699396490101753</v>
      </c>
      <c r="X20" s="279">
        <f t="shared" si="13"/>
        <v>3.3257521729596413</v>
      </c>
    </row>
    <row r="21" spans="1:31" ht="13.5" customHeight="1" thickBot="1" x14ac:dyDescent="0.25">
      <c r="A21" s="122" t="str">
        <f t="shared" si="5"/>
        <v>Auto_CredTotal Base</v>
      </c>
      <c r="B21" s="392"/>
      <c r="C21" s="266" t="s">
        <v>171</v>
      </c>
      <c r="D21" s="263"/>
      <c r="E21" s="264"/>
      <c r="F21" s="265"/>
      <c r="G21" s="263"/>
      <c r="H21" s="264"/>
      <c r="I21" s="265"/>
      <c r="J21" s="263">
        <f>M1-SUM(J9:J19)</f>
        <v>62227.891866744321</v>
      </c>
      <c r="K21" s="264">
        <f>N1-SUM(K9:K19)</f>
        <v>40821.465822097554</v>
      </c>
      <c r="L21" s="265">
        <f>O1-SUM(L9:L19)</f>
        <v>103049.35768884188</v>
      </c>
      <c r="M21" s="270">
        <f t="shared" si="9"/>
        <v>0.4001819424352846</v>
      </c>
      <c r="N21" s="271">
        <f t="shared" si="9"/>
        <v>0.21174716689194931</v>
      </c>
      <c r="O21" s="272">
        <f t="shared" si="9"/>
        <v>0.29587823031512267</v>
      </c>
      <c r="P21" s="275"/>
      <c r="Q21" s="276"/>
      <c r="R21" s="277"/>
      <c r="S21" s="275"/>
      <c r="T21" s="276"/>
      <c r="U21" s="277"/>
      <c r="V21" s="280"/>
      <c r="W21" s="281"/>
      <c r="X21" s="282"/>
      <c r="Y21" s="285"/>
      <c r="Z21" s="286"/>
      <c r="AA21" s="287"/>
      <c r="AC21" s="254"/>
      <c r="AD21" s="254"/>
      <c r="AE21" s="254"/>
    </row>
    <row r="22" spans="1:31" ht="13.5" customHeight="1" thickBot="1" x14ac:dyDescent="0.25">
      <c r="A22" s="122" t="str">
        <f t="shared" si="5"/>
        <v>Auto_CredTotal Media</v>
      </c>
      <c r="B22" s="388"/>
      <c r="C22" s="389" t="s">
        <v>88</v>
      </c>
      <c r="D22" s="242">
        <f t="shared" ref="D22:L22" si="15">SUM(D9:D19)</f>
        <v>8053974435.8571415</v>
      </c>
      <c r="E22" s="242">
        <f t="shared" si="15"/>
        <v>11859809140.94599</v>
      </c>
      <c r="F22" s="242">
        <f t="shared" si="15"/>
        <v>19913783576.803131</v>
      </c>
      <c r="G22" s="243">
        <f t="shared" si="15"/>
        <v>119985918.21945713</v>
      </c>
      <c r="H22" s="243">
        <f t="shared" si="15"/>
        <v>169193746.5157226</v>
      </c>
      <c r="I22" s="243">
        <f t="shared" si="15"/>
        <v>289179664.73517978</v>
      </c>
      <c r="J22" s="242">
        <f t="shared" si="15"/>
        <v>93271.108133255679</v>
      </c>
      <c r="K22" s="242">
        <f t="shared" si="15"/>
        <v>151962.53417790245</v>
      </c>
      <c r="L22" s="242">
        <f t="shared" si="15"/>
        <v>245233.64231115812</v>
      </c>
      <c r="M22" s="244">
        <f t="shared" si="9"/>
        <v>0.5998180575647154</v>
      </c>
      <c r="N22" s="244">
        <f t="shared" si="9"/>
        <v>0.78825283310805072</v>
      </c>
      <c r="O22" s="244">
        <f t="shared" si="9"/>
        <v>0.70412176968487727</v>
      </c>
      <c r="P22" s="245">
        <f>IFERROR(J22/G22*$P$4,0)</f>
        <v>2.739407337056087</v>
      </c>
      <c r="Q22" s="245">
        <f>IFERROR(K22/H22*$Q$4,0)</f>
        <v>3.7813209336679479</v>
      </c>
      <c r="R22" s="245">
        <f>IFERROR(L22/I22*$R$4,0)</f>
        <v>3.2793913668153518</v>
      </c>
      <c r="S22" s="245">
        <f t="shared" ref="S22:U25" si="16">IFERROR(J22/G22*1000000,0)</f>
        <v>777.35045509807719</v>
      </c>
      <c r="T22" s="245">
        <f t="shared" si="16"/>
        <v>898.15691955128545</v>
      </c>
      <c r="U22" s="245">
        <f t="shared" si="16"/>
        <v>848.03211365409868</v>
      </c>
      <c r="V22" s="245">
        <f>IFERROR(J22*1000000/D22,0)</f>
        <v>11.580755424055345</v>
      </c>
      <c r="W22" s="245">
        <f>IFERROR(K22*1000000/E22,0)</f>
        <v>12.813236062395962</v>
      </c>
      <c r="X22" s="245">
        <f>IFERROR(L22*1000000/F22,0)</f>
        <v>12.31476888183229</v>
      </c>
      <c r="Y22" s="245">
        <f t="shared" ref="Y22:AA25" si="17">IFERROR(G22*1000/D22,0)</f>
        <v>14.897727721268547</v>
      </c>
      <c r="Z22" s="245">
        <f t="shared" si="17"/>
        <v>14.266144126348644</v>
      </c>
      <c r="AA22" s="245">
        <f t="shared" si="17"/>
        <v>14.521583184826568</v>
      </c>
      <c r="AC22" s="254"/>
      <c r="AD22" s="254"/>
      <c r="AE22" s="239"/>
    </row>
    <row r="23" spans="1:31" ht="13.5" customHeight="1" x14ac:dyDescent="0.2">
      <c r="A23" s="122" t="str">
        <f>_xlfn.CONCAT($B$23,C23)</f>
        <v>InboundFB Stone Leads</v>
      </c>
      <c r="B23" s="393" t="s">
        <v>2</v>
      </c>
      <c r="C23" s="258" t="s">
        <v>70</v>
      </c>
      <c r="D23" s="261">
        <v>1356139031.7142854</v>
      </c>
      <c r="E23" s="173">
        <v>1432877943.8571427</v>
      </c>
      <c r="F23" s="262">
        <f>SUM(D23:E23)</f>
        <v>2789016975.5714283</v>
      </c>
      <c r="G23" s="299">
        <v>18944719.38142857</v>
      </c>
      <c r="H23" s="238">
        <v>18466254.944285721</v>
      </c>
      <c r="I23" s="300">
        <f>SUM(G23:H23)</f>
        <v>37410974.32571429</v>
      </c>
      <c r="J23" s="261">
        <f>VLOOKUP(A23,'Contri use this'!$A$4:$F$1048576,5,FALSE)</f>
        <v>12956.122328637019</v>
      </c>
      <c r="K23" s="173">
        <f>VLOOKUP(A23,'Contri use this'!$A$4:$F$1048576,6,FALSE)</f>
        <v>14185.888007400819</v>
      </c>
      <c r="L23" s="262">
        <f>SUM(J23:K23)</f>
        <v>27142.010336037838</v>
      </c>
      <c r="M23" s="267">
        <f t="shared" ref="M23:O25" si="18">J23/M$2</f>
        <v>0.14082588589946868</v>
      </c>
      <c r="N23" s="249">
        <f t="shared" si="18"/>
        <v>9.2795248391807708E-2</v>
      </c>
      <c r="O23" s="268">
        <f t="shared" si="18"/>
        <v>0.11084071945587461</v>
      </c>
      <c r="P23" s="336">
        <f>IFERROR(J23/G23*$P$4,0)</f>
        <v>2.4100531515143468</v>
      </c>
      <c r="Q23" s="250">
        <f>IFERROR(K23/H23*$Q$4,0)</f>
        <v>3.2342159805725021</v>
      </c>
      <c r="R23" s="337">
        <f>IFERROR(L23/I23*$R$4,0)</f>
        <v>2.8055883073894141</v>
      </c>
      <c r="S23" s="273">
        <f t="shared" si="16"/>
        <v>683.89096020803834</v>
      </c>
      <c r="T23" s="251">
        <f t="shared" si="16"/>
        <v>768.20600875493506</v>
      </c>
      <c r="U23" s="274">
        <f t="shared" si="16"/>
        <v>725.50931445220021</v>
      </c>
      <c r="V23" s="278">
        <f t="shared" ref="V23:W25" si="19">IFERROR(J23*1000000/D23,0)</f>
        <v>9.5536829378469257</v>
      </c>
      <c r="W23" s="252">
        <f t="shared" si="19"/>
        <v>9.9002766203617032</v>
      </c>
      <c r="X23" s="279">
        <f t="shared" ref="X23:X36" si="20">IFERROR(L23*1000000/F23,0)</f>
        <v>9.7317479863946836</v>
      </c>
      <c r="Y23" s="283">
        <f t="shared" si="17"/>
        <v>13.969599678493649</v>
      </c>
      <c r="Z23" s="253">
        <f t="shared" si="17"/>
        <v>12.887528224893103</v>
      </c>
      <c r="AA23" s="284">
        <f t="shared" si="17"/>
        <v>13.413677526308112</v>
      </c>
      <c r="AC23" s="125">
        <f>G23/$G$49</f>
        <v>0.11268557823040265</v>
      </c>
      <c r="AD23" s="125">
        <f>H23/$H$49</f>
        <v>8.419227080816015E-2</v>
      </c>
      <c r="AE23" s="125">
        <f>I23/$I$49</f>
        <v>9.6555786672791064E-2</v>
      </c>
    </row>
    <row r="24" spans="1:31" ht="13.5" customHeight="1" x14ac:dyDescent="0.2">
      <c r="A24" s="122" t="str">
        <f>_xlfn.CONCAT($B$23,C24)</f>
        <v>InboundFB Stone SA</v>
      </c>
      <c r="B24" s="391"/>
      <c r="C24" s="258" t="s">
        <v>71</v>
      </c>
      <c r="D24" s="261">
        <v>201461878</v>
      </c>
      <c r="E24" s="173">
        <v>183671187</v>
      </c>
      <c r="F24" s="262">
        <f>SUM(D24:E24)</f>
        <v>385133065</v>
      </c>
      <c r="G24" s="299">
        <v>455113.28000000014</v>
      </c>
      <c r="H24" s="238">
        <v>957602.96000000031</v>
      </c>
      <c r="I24" s="300">
        <f>SUM(G24:H24)</f>
        <v>1412716.2400000005</v>
      </c>
      <c r="J24" s="261">
        <f>VLOOKUP(A24,'Contri use this'!$A$4:$F$1048576,5,FALSE)</f>
        <v>707.19214786443058</v>
      </c>
      <c r="K24" s="173">
        <f>VLOOKUP(A24,'Contri use this'!$A$4:$F$1048576,6,FALSE)</f>
        <v>654.61358414626795</v>
      </c>
      <c r="L24" s="262">
        <f>SUM(J24:K24)</f>
        <v>1361.8057320106986</v>
      </c>
      <c r="M24" s="267">
        <f t="shared" si="18"/>
        <v>7.6867876204001102E-3</v>
      </c>
      <c r="N24" s="249">
        <f t="shared" si="18"/>
        <v>4.2820745595773483E-3</v>
      </c>
      <c r="O24" s="268">
        <f t="shared" si="18"/>
        <v>5.5612508147483957E-3</v>
      </c>
      <c r="P24" s="336">
        <f>IFERROR(J24/G24*$P$4,0)</f>
        <v>5.4759273695753885</v>
      </c>
      <c r="Q24" s="250">
        <f>IFERROR(K24/H24*$Q$4,0)</f>
        <v>2.8780004156479428</v>
      </c>
      <c r="R24" s="337">
        <f>IFERROR(L24/I24*$R$4,0)</f>
        <v>3.727701861777327</v>
      </c>
      <c r="S24" s="273">
        <f t="shared" si="16"/>
        <v>1553.8815915554701</v>
      </c>
      <c r="T24" s="251">
        <f t="shared" si="16"/>
        <v>683.59603247912651</v>
      </c>
      <c r="U24" s="274">
        <f t="shared" si="16"/>
        <v>963.96267944842077</v>
      </c>
      <c r="V24" s="278">
        <f t="shared" si="19"/>
        <v>3.5103025688285827</v>
      </c>
      <c r="W24" s="252">
        <f t="shared" si="19"/>
        <v>3.5640515795559593</v>
      </c>
      <c r="X24" s="279">
        <f t="shared" si="20"/>
        <v>3.5359356434657165</v>
      </c>
      <c r="Y24" s="283">
        <f t="shared" si="17"/>
        <v>2.2590540926060467</v>
      </c>
      <c r="Z24" s="253">
        <f t="shared" si="17"/>
        <v>5.2136809024923458</v>
      </c>
      <c r="AA24" s="284">
        <f t="shared" si="17"/>
        <v>3.668125041406145</v>
      </c>
      <c r="AC24" s="125">
        <f>G24/$G$49</f>
        <v>2.7070711412811609E-3</v>
      </c>
      <c r="AD24" s="125">
        <f>H24/$H$49</f>
        <v>4.3659511892509663E-3</v>
      </c>
      <c r="AE24" s="125">
        <f>I24/$I$49</f>
        <v>3.6461474301905431E-3</v>
      </c>
    </row>
    <row r="25" spans="1:31" ht="13.5" customHeight="1" x14ac:dyDescent="0.2">
      <c r="A25" s="122" t="str">
        <f>_xlfn.CONCAT($B$23,C25)</f>
        <v>InboundFB Ton</v>
      </c>
      <c r="B25" s="391"/>
      <c r="C25" s="258" t="s">
        <v>72</v>
      </c>
      <c r="D25" s="261">
        <v>3324155991.4285712</v>
      </c>
      <c r="E25" s="173">
        <v>3922502286.7142859</v>
      </c>
      <c r="F25" s="262">
        <f>SUM(D25:E25)</f>
        <v>7246658278.1428566</v>
      </c>
      <c r="G25" s="299">
        <v>44061193.980000004</v>
      </c>
      <c r="H25" s="238">
        <v>41811652.251428559</v>
      </c>
      <c r="I25" s="300">
        <f>SUM(G25:H25)</f>
        <v>85872846.231428564</v>
      </c>
      <c r="J25" s="261">
        <f>VLOOKUP(A25,'Contri use this'!$A$4:$F$1048576,5,FALSE)</f>
        <v>19571.515600065286</v>
      </c>
      <c r="K25" s="173">
        <f>VLOOKUP(A25,'Contri use this'!$A$4:$F$1048576,6,FALSE)</f>
        <v>24916.671555314322</v>
      </c>
      <c r="L25" s="262">
        <f>SUM(J25:K25)</f>
        <v>44488.187155379608</v>
      </c>
      <c r="M25" s="267">
        <f t="shared" si="18"/>
        <v>0.21273155291861268</v>
      </c>
      <c r="N25" s="249">
        <f t="shared" si="18"/>
        <v>0.16298935426997785</v>
      </c>
      <c r="O25" s="268">
        <f t="shared" si="18"/>
        <v>0.18167787170291499</v>
      </c>
      <c r="P25" s="336">
        <f>IFERROR(J25/G25*$P$4,0)</f>
        <v>1.5653373726163475</v>
      </c>
      <c r="Q25" s="250">
        <f>IFERROR(K25/H25*$Q$4,0)</f>
        <v>2.5089038425283254</v>
      </c>
      <c r="R25" s="337">
        <f>IFERROR(L25/I25*$R$4,0)</f>
        <v>2.0034098365437614</v>
      </c>
      <c r="S25" s="273">
        <f t="shared" si="16"/>
        <v>444.18940641847041</v>
      </c>
      <c r="T25" s="251">
        <f t="shared" si="16"/>
        <v>595.92649928018591</v>
      </c>
      <c r="U25" s="274">
        <f t="shared" si="16"/>
        <v>518.0704856979271</v>
      </c>
      <c r="V25" s="278">
        <f t="shared" si="19"/>
        <v>5.8876646133728325</v>
      </c>
      <c r="W25" s="252">
        <f t="shared" si="19"/>
        <v>6.3522388858021452</v>
      </c>
      <c r="X25" s="279">
        <f t="shared" si="20"/>
        <v>6.1391313689460816</v>
      </c>
      <c r="Y25" s="283">
        <f t="shared" si="17"/>
        <v>13.25485148519294</v>
      </c>
      <c r="Z25" s="253">
        <f t="shared" si="17"/>
        <v>10.659433493014586</v>
      </c>
      <c r="AA25" s="284">
        <f t="shared" si="17"/>
        <v>11.849992497981525</v>
      </c>
      <c r="AC25" s="125">
        <f>G25/$G$49</f>
        <v>0.26208153423615588</v>
      </c>
      <c r="AD25" s="125">
        <f>H25/$H$49</f>
        <v>0.19062977089343197</v>
      </c>
      <c r="AE25" s="125">
        <f>I25/$I$49</f>
        <v>0.22163336751184429</v>
      </c>
    </row>
    <row r="26" spans="1:31" ht="13.5" customHeight="1" x14ac:dyDescent="0.2">
      <c r="B26" s="391"/>
      <c r="C26" s="258"/>
      <c r="D26" s="261"/>
      <c r="E26" s="173"/>
      <c r="F26" s="262"/>
      <c r="G26" s="299"/>
      <c r="H26" s="238"/>
      <c r="I26" s="300"/>
      <c r="J26" s="261"/>
      <c r="K26" s="173"/>
      <c r="L26" s="262"/>
      <c r="M26" s="267"/>
      <c r="N26" s="249"/>
      <c r="O26" s="268"/>
      <c r="P26" s="336"/>
      <c r="Q26" s="250"/>
      <c r="R26" s="337"/>
      <c r="S26" s="273"/>
      <c r="T26" s="251"/>
      <c r="U26" s="274"/>
      <c r="V26" s="278"/>
      <c r="W26" s="252"/>
      <c r="X26" s="279"/>
      <c r="Y26" s="283"/>
      <c r="Z26" s="253"/>
      <c r="AA26" s="284"/>
      <c r="AC26" s="125"/>
      <c r="AD26" s="125"/>
      <c r="AE26" s="125"/>
    </row>
    <row r="27" spans="1:31" s="420" customFormat="1" ht="13.5" customHeight="1" x14ac:dyDescent="0.2">
      <c r="B27" s="421"/>
      <c r="C27" s="422"/>
      <c r="D27" s="418">
        <f>SUM(D23:D25)</f>
        <v>4881756901.1428566</v>
      </c>
      <c r="E27" s="418">
        <f t="shared" ref="E27:L27" si="21">SUM(E23:E25)</f>
        <v>5539051417.5714283</v>
      </c>
      <c r="F27" s="418">
        <f t="shared" si="21"/>
        <v>10420808318.714285</v>
      </c>
      <c r="G27" s="418">
        <f>SUM(G23:G25)</f>
        <v>63461026.641428575</v>
      </c>
      <c r="H27" s="418">
        <f t="shared" si="21"/>
        <v>61235510.155714281</v>
      </c>
      <c r="I27" s="418">
        <f t="shared" si="21"/>
        <v>124696536.79714286</v>
      </c>
      <c r="J27" s="418">
        <f>SUM(J23:J25)</f>
        <v>33234.830076566737</v>
      </c>
      <c r="K27" s="418">
        <f t="shared" si="21"/>
        <v>39757.173146861409</v>
      </c>
      <c r="L27" s="418">
        <f t="shared" si="21"/>
        <v>72992.003223428153</v>
      </c>
      <c r="M27" s="423">
        <f>J27/M$2</f>
        <v>0.36124422643848153</v>
      </c>
      <c r="N27" s="424">
        <f>K27/N$2</f>
        <v>0.2600666772213629</v>
      </c>
      <c r="O27" s="432">
        <f>L27/O$2</f>
        <v>0.29807984197353804</v>
      </c>
      <c r="P27" s="426"/>
      <c r="Q27" s="427"/>
      <c r="R27" s="428"/>
      <c r="S27" s="418">
        <f>IFERROR(J27/G27*1000000,0)</f>
        <v>523.70457642219105</v>
      </c>
      <c r="T27" s="429">
        <f>IFERROR(K27/H27*1000000,0)</f>
        <v>649.25029685820959</v>
      </c>
      <c r="U27" s="430">
        <f>IFERROR(L27/I27*1000000,0)</f>
        <v>585.35710051171691</v>
      </c>
      <c r="V27" s="426">
        <f>IFERROR(J27*1000000/D27,0)</f>
        <v>6.8079649907979256</v>
      </c>
      <c r="W27" s="427">
        <f>IFERROR(K27*1000000/E27,0)</f>
        <v>7.1776140262465304</v>
      </c>
      <c r="X27" s="428">
        <f>IFERROR(L27*1000000/F27,0)</f>
        <v>7.0044473510125815</v>
      </c>
      <c r="Y27" s="426"/>
      <c r="Z27" s="427"/>
      <c r="AA27" s="428"/>
      <c r="AC27" s="431"/>
      <c r="AD27" s="431"/>
      <c r="AE27" s="431"/>
    </row>
    <row r="28" spans="1:31" ht="13.5" customHeight="1" x14ac:dyDescent="0.2">
      <c r="B28" s="391"/>
      <c r="C28" s="258"/>
      <c r="D28" s="261"/>
      <c r="E28" s="173"/>
      <c r="F28" s="262"/>
      <c r="G28" s="299"/>
      <c r="H28" s="238"/>
      <c r="I28" s="300"/>
      <c r="J28" s="261"/>
      <c r="K28" s="173"/>
      <c r="L28" s="262"/>
      <c r="M28" s="267"/>
      <c r="N28" s="249"/>
      <c r="O28" s="268"/>
      <c r="P28" s="336"/>
      <c r="Q28" s="250"/>
      <c r="R28" s="337"/>
      <c r="S28" s="273"/>
      <c r="T28" s="251"/>
      <c r="U28" s="274"/>
      <c r="V28" s="278"/>
      <c r="W28" s="252"/>
      <c r="X28" s="279"/>
      <c r="Y28" s="283"/>
      <c r="Z28" s="253"/>
      <c r="AA28" s="284"/>
      <c r="AC28" s="125"/>
      <c r="AD28" s="125"/>
      <c r="AE28" s="125"/>
    </row>
    <row r="29" spans="1:31" ht="13.5" customHeight="1" x14ac:dyDescent="0.2">
      <c r="A29" s="122" t="str">
        <f>_xlfn.CONCAT($B$23,C29)</f>
        <v>InboundGoogle Stone</v>
      </c>
      <c r="B29" s="391"/>
      <c r="C29" s="258" t="s">
        <v>73</v>
      </c>
      <c r="D29" s="261">
        <v>38717925</v>
      </c>
      <c r="E29" s="173">
        <v>356234988</v>
      </c>
      <c r="F29" s="262">
        <f>SUM(D29:E29)</f>
        <v>394952913</v>
      </c>
      <c r="G29" s="299">
        <v>2453733.2599999998</v>
      </c>
      <c r="H29" s="238">
        <v>8397383.7200000007</v>
      </c>
      <c r="I29" s="300">
        <f>SUM(G29:H29)</f>
        <v>10851116.98</v>
      </c>
      <c r="J29" s="261">
        <f>VLOOKUP(A29,'Contri use this'!$A$4:$F$1048576,5,FALSE)</f>
        <v>465.58099364989903</v>
      </c>
      <c r="K29" s="173">
        <f>VLOOKUP(A29,'Contri use this'!$A$4:$F$1048576,6,FALSE)</f>
        <v>4190.1146250153615</v>
      </c>
      <c r="L29" s="262">
        <f>SUM(J29:K29)</f>
        <v>4655.6956186652606</v>
      </c>
      <c r="M29" s="267">
        <f t="shared" ref="M29:O30" si="22">J29/M$2</f>
        <v>5.0606079678470785E-3</v>
      </c>
      <c r="N29" s="249">
        <f t="shared" si="22"/>
        <v>2.7409121460397597E-2</v>
      </c>
      <c r="O29" s="268">
        <f t="shared" si="22"/>
        <v>1.9012617177263658E-2</v>
      </c>
      <c r="P29" s="336">
        <f>IFERROR(J29/G29*$P$4,0)</f>
        <v>0.66866355132574884</v>
      </c>
      <c r="Q29" s="250">
        <f>IFERROR(K29/H29*$Q$4,0)</f>
        <v>2.10074444482072</v>
      </c>
      <c r="R29" s="337">
        <f>IFERROR(L29/I29*$R$4,0)</f>
        <v>1.6591707551323707</v>
      </c>
      <c r="S29" s="273">
        <f t="shared" ref="S29:U30" si="23">IFERROR(J29/G29*1000000,0)</f>
        <v>189.74393070333124</v>
      </c>
      <c r="T29" s="251">
        <f t="shared" si="23"/>
        <v>498.97858246441564</v>
      </c>
      <c r="U29" s="274">
        <f t="shared" si="23"/>
        <v>429.05220054730813</v>
      </c>
      <c r="V29" s="278">
        <f>IFERROR(J29*1000000/D29,0)</f>
        <v>12.024946937365549</v>
      </c>
      <c r="W29" s="252">
        <f>IFERROR(K29*1000000/E29,0)</f>
        <v>11.76222091080891</v>
      </c>
      <c r="X29" s="279">
        <f t="shared" si="20"/>
        <v>11.787976402810479</v>
      </c>
      <c r="Y29" s="283">
        <f t="shared" ref="Y29:AA30" si="24">IFERROR(G29*1000/D29,0)</f>
        <v>63.374606464576807</v>
      </c>
      <c r="Z29" s="253">
        <f t="shared" si="24"/>
        <v>23.572596748975148</v>
      </c>
      <c r="AA29" s="284">
        <f t="shared" si="24"/>
        <v>27.474457391835973</v>
      </c>
      <c r="AC29" s="125">
        <f>G29/$G$49</f>
        <v>1.4595114641672817E-2</v>
      </c>
      <c r="AD29" s="125">
        <f>H29/$H$49</f>
        <v>3.828577079474639E-2</v>
      </c>
      <c r="AE29" s="125">
        <f>I29/$I$49</f>
        <v>2.8006170787223311E-2</v>
      </c>
    </row>
    <row r="30" spans="1:31" ht="13.5" customHeight="1" x14ac:dyDescent="0.2">
      <c r="A30" s="122" t="str">
        <f>_xlfn.CONCAT($B$23,C30)</f>
        <v>InboundGoogle Ton</v>
      </c>
      <c r="B30" s="391"/>
      <c r="C30" s="258" t="s">
        <v>74</v>
      </c>
      <c r="D30" s="261">
        <v>750114965</v>
      </c>
      <c r="E30" s="173">
        <v>1667253568</v>
      </c>
      <c r="F30" s="262">
        <f>SUM(D30:E30)</f>
        <v>2417368533</v>
      </c>
      <c r="G30" s="299">
        <v>16042256.92</v>
      </c>
      <c r="H30" s="238">
        <v>34222061.370000012</v>
      </c>
      <c r="I30" s="300">
        <f>SUM(G30:H30)</f>
        <v>50264318.290000014</v>
      </c>
      <c r="J30" s="261">
        <f>VLOOKUP(A30,'Contri use this'!$A$4:$F$1048576,5,FALSE)</f>
        <v>5852.2522054768151</v>
      </c>
      <c r="K30" s="173">
        <f>VLOOKUP(A30,'Contri use this'!$A$4:$F$1048576,6,FALSE)</f>
        <v>13077.072057109388</v>
      </c>
      <c r="L30" s="262">
        <f>SUM(J30:K30)</f>
        <v>18929.324262586204</v>
      </c>
      <c r="M30" s="267">
        <f t="shared" si="22"/>
        <v>6.3610745594904566E-2</v>
      </c>
      <c r="N30" s="249">
        <f t="shared" si="22"/>
        <v>8.5542064701480236E-2</v>
      </c>
      <c r="O30" s="268">
        <f t="shared" si="22"/>
        <v>7.7302303480917545E-2</v>
      </c>
      <c r="P30" s="336">
        <f>IFERROR(J30/G30*$P$4,0)</f>
        <v>1.285574721011056</v>
      </c>
      <c r="Q30" s="250">
        <f>IFERROR(K30/H30*$Q$4,0)</f>
        <v>1.6087763375564768</v>
      </c>
      <c r="R30" s="337">
        <f>IFERROR(L30/I30*$R$4,0)</f>
        <v>1.4563181577032598</v>
      </c>
      <c r="S30" s="273">
        <f t="shared" si="23"/>
        <v>364.80229899452416</v>
      </c>
      <c r="T30" s="251">
        <f t="shared" si="23"/>
        <v>382.1240315048089</v>
      </c>
      <c r="U30" s="274">
        <f t="shared" si="23"/>
        <v>376.59566281936736</v>
      </c>
      <c r="V30" s="278">
        <f>IFERROR(J30*1000000/D30,0)</f>
        <v>7.8018070276425098</v>
      </c>
      <c r="W30" s="252">
        <f>IFERROR(K30*1000000/E30,0)</f>
        <v>7.8434812245124483</v>
      </c>
      <c r="X30" s="279">
        <f t="shared" si="20"/>
        <v>7.830549626247743</v>
      </c>
      <c r="Y30" s="283">
        <f t="shared" si="24"/>
        <v>21.386397643726518</v>
      </c>
      <c r="Z30" s="253">
        <f t="shared" si="24"/>
        <v>20.526008776848521</v>
      </c>
      <c r="AA30" s="284">
        <f t="shared" si="24"/>
        <v>20.792989403076678</v>
      </c>
      <c r="AC30" s="125">
        <f>G30/$G$49</f>
        <v>9.5421365751291606E-2</v>
      </c>
      <c r="AD30" s="125">
        <f>H30/$H$49</f>
        <v>0.15602692950841657</v>
      </c>
      <c r="AE30" s="125">
        <f>I30/$I$49</f>
        <v>0.12972960158181732</v>
      </c>
    </row>
    <row r="31" spans="1:31" ht="13.5" customHeight="1" x14ac:dyDescent="0.2">
      <c r="B31" s="391"/>
      <c r="C31" s="258"/>
      <c r="D31" s="261"/>
      <c r="E31" s="173"/>
      <c r="F31" s="262"/>
      <c r="G31" s="299"/>
      <c r="H31" s="238"/>
      <c r="I31" s="300"/>
      <c r="J31" s="261"/>
      <c r="K31" s="173"/>
      <c r="L31" s="262"/>
      <c r="M31" s="267"/>
      <c r="N31" s="249"/>
      <c r="O31" s="268"/>
      <c r="P31" s="336"/>
      <c r="Q31" s="250"/>
      <c r="R31" s="337"/>
      <c r="S31" s="273"/>
      <c r="T31" s="251"/>
      <c r="U31" s="274"/>
      <c r="V31" s="278"/>
      <c r="W31" s="252"/>
      <c r="X31" s="279"/>
      <c r="Y31" s="283"/>
      <c r="Z31" s="253"/>
      <c r="AA31" s="284"/>
      <c r="AC31" s="125"/>
      <c r="AD31" s="125"/>
      <c r="AE31" s="125"/>
    </row>
    <row r="32" spans="1:31" s="420" customFormat="1" ht="13.5" customHeight="1" x14ac:dyDescent="0.2">
      <c r="B32" s="421"/>
      <c r="C32" s="422"/>
      <c r="D32" s="418">
        <f>SUM(D29:D30)</f>
        <v>788832890</v>
      </c>
      <c r="E32" s="418">
        <f t="shared" ref="E32:L32" si="25">SUM(E29:E30)</f>
        <v>2023488556</v>
      </c>
      <c r="F32" s="418">
        <f t="shared" si="25"/>
        <v>2812321446</v>
      </c>
      <c r="G32" s="418">
        <f>SUM(G29:G30)</f>
        <v>18495990.18</v>
      </c>
      <c r="H32" s="418">
        <f t="shared" si="25"/>
        <v>42619445.090000011</v>
      </c>
      <c r="I32" s="418">
        <f t="shared" si="25"/>
        <v>61115435.270000011</v>
      </c>
      <c r="J32" s="418">
        <f>SUM(J29:J30)</f>
        <v>6317.8331991267141</v>
      </c>
      <c r="K32" s="418">
        <f t="shared" si="25"/>
        <v>17267.186682124749</v>
      </c>
      <c r="L32" s="418">
        <f t="shared" si="25"/>
        <v>23585.019881251465</v>
      </c>
      <c r="M32" s="423">
        <f>J32/M$2</f>
        <v>6.8671353562751641E-2</v>
      </c>
      <c r="N32" s="424">
        <f>K32/N$2</f>
        <v>0.11295118616187783</v>
      </c>
      <c r="O32" s="432">
        <f>L32/O$2</f>
        <v>9.6314920658181202E-2</v>
      </c>
      <c r="P32" s="426"/>
      <c r="Q32" s="427"/>
      <c r="R32" s="428"/>
      <c r="S32" s="418">
        <f>IFERROR(J32/G32*1000000,0)</f>
        <v>341.5785333816994</v>
      </c>
      <c r="T32" s="429">
        <f>IFERROR(K32/H32*1000000,0)</f>
        <v>405.14808781910273</v>
      </c>
      <c r="U32" s="430">
        <f>IFERROR(L32/I32*1000000,0)</f>
        <v>385.90938241797551</v>
      </c>
      <c r="V32" s="426">
        <f>IFERROR(J32*1000000/D32,0)</f>
        <v>8.0090894779079438</v>
      </c>
      <c r="W32" s="427">
        <f>IFERROR(K32*1000000/E32,0)</f>
        <v>8.5333750126357266</v>
      </c>
      <c r="X32" s="428">
        <f>IFERROR(L32*1000000/F32,0)</f>
        <v>8.3863172592865354</v>
      </c>
      <c r="Y32" s="426"/>
      <c r="Z32" s="427"/>
      <c r="AA32" s="428"/>
      <c r="AC32" s="431"/>
      <c r="AD32" s="431"/>
      <c r="AE32" s="431"/>
    </row>
    <row r="33" spans="1:31" ht="13.5" customHeight="1" x14ac:dyDescent="0.2">
      <c r="B33" s="391"/>
      <c r="C33" s="258"/>
      <c r="D33" s="261"/>
      <c r="E33" s="173"/>
      <c r="F33" s="262"/>
      <c r="G33" s="299"/>
      <c r="H33" s="238"/>
      <c r="I33" s="300"/>
      <c r="J33" s="261"/>
      <c r="K33" s="173"/>
      <c r="L33" s="262"/>
      <c r="M33" s="267"/>
      <c r="N33" s="249"/>
      <c r="O33" s="268"/>
      <c r="P33" s="336"/>
      <c r="Q33" s="250"/>
      <c r="R33" s="337"/>
      <c r="S33" s="273"/>
      <c r="T33" s="251"/>
      <c r="U33" s="274"/>
      <c r="V33" s="278"/>
      <c r="W33" s="252"/>
      <c r="X33" s="279"/>
      <c r="Y33" s="283"/>
      <c r="Z33" s="253"/>
      <c r="AA33" s="284"/>
      <c r="AC33" s="125"/>
      <c r="AD33" s="125"/>
      <c r="AE33" s="125"/>
    </row>
    <row r="35" spans="1:31" ht="13.5" customHeight="1" x14ac:dyDescent="0.2">
      <c r="A35" s="122" t="str">
        <f>_xlfn.CONCAT($B$23,C35)</f>
        <v>InboundTikTok</v>
      </c>
      <c r="B35" s="391"/>
      <c r="C35" s="258" t="s">
        <v>60</v>
      </c>
      <c r="D35" s="261">
        <v>71701651</v>
      </c>
      <c r="E35" s="173">
        <v>181443582</v>
      </c>
      <c r="F35" s="262">
        <f>SUM(D35:E35)</f>
        <v>253145233</v>
      </c>
      <c r="G35" s="299">
        <v>115277.31999999999</v>
      </c>
      <c r="H35" s="238">
        <v>853474.69000000006</v>
      </c>
      <c r="I35" s="300">
        <f>SUM(G35:H35)</f>
        <v>968752.01</v>
      </c>
      <c r="J35" s="261">
        <f>VLOOKUP(A35,'Contri use this'!$A$4:$F$1048576,5,FALSE)</f>
        <v>178.97334406660585</v>
      </c>
      <c r="K35" s="173">
        <f>VLOOKUP(A35,'Contri use this'!$A$4:$F$1048576,6,FALSE)</f>
        <v>490.18852621639093</v>
      </c>
      <c r="L35" s="262">
        <f>SUM(J35:K35)</f>
        <v>669.1618702829968</v>
      </c>
      <c r="M35" s="267">
        <f t="shared" ref="M35:O37" si="26">J35/M$2</f>
        <v>1.9453412904925581E-3</v>
      </c>
      <c r="N35" s="249">
        <f t="shared" si="26"/>
        <v>3.206508187949415E-3</v>
      </c>
      <c r="O35" s="268">
        <f t="shared" si="26"/>
        <v>2.7326783173509512E-3</v>
      </c>
      <c r="P35" s="336">
        <f>IFERROR(J35/G35*$P$4,0)</f>
        <v>5.4712207645683542</v>
      </c>
      <c r="Q35" s="250">
        <f>IFERROR(K35/H35*$Q$4,0)</f>
        <v>2.4180418544289144</v>
      </c>
      <c r="R35" s="337">
        <f>IFERROR(L35/I35*$R$4,0)</f>
        <v>2.6711576473681196</v>
      </c>
      <c r="S35" s="273">
        <f t="shared" ref="S35:U37" si="27">IFERROR(J35/G35*1000000,0)</f>
        <v>1552.5460174352238</v>
      </c>
      <c r="T35" s="251">
        <f t="shared" si="27"/>
        <v>574.34453764105285</v>
      </c>
      <c r="U35" s="274">
        <f t="shared" si="27"/>
        <v>690.74630387914942</v>
      </c>
      <c r="V35" s="278">
        <f>IFERROR(J35*1000000/D35,0)</f>
        <v>2.4960840032345395</v>
      </c>
      <c r="W35" s="252">
        <f>IFERROR(K35*1000000/E35,0)</f>
        <v>2.7016030041580139</v>
      </c>
      <c r="X35" s="279">
        <f t="shared" si="20"/>
        <v>2.6433911567396442</v>
      </c>
      <c r="Y35" s="283">
        <f t="shared" ref="Y35:AA37" si="28">IFERROR(G35*1000/D35,0)</f>
        <v>1.6077359222872007</v>
      </c>
      <c r="Z35" s="253">
        <f t="shared" si="28"/>
        <v>4.7038020336260784</v>
      </c>
      <c r="AA35" s="284">
        <f t="shared" si="28"/>
        <v>3.826862542578473</v>
      </c>
      <c r="AC35" s="125">
        <f>G35/$G$49</f>
        <v>6.8568402621921613E-4</v>
      </c>
      <c r="AD35" s="125">
        <f>H35/$H$49</f>
        <v>3.8912043857937729E-3</v>
      </c>
      <c r="AE35" s="125">
        <f>I35/$I$49</f>
        <v>2.50029875196552E-3</v>
      </c>
    </row>
    <row r="36" spans="1:31" ht="13.5" customHeight="1" x14ac:dyDescent="0.2">
      <c r="A36" s="122" t="str">
        <f>_xlfn.CONCAT($B$23,C36)</f>
        <v>InboundBing</v>
      </c>
      <c r="B36" s="391"/>
      <c r="C36" s="258" t="s">
        <v>58</v>
      </c>
      <c r="D36" s="261">
        <v>1419560</v>
      </c>
      <c r="E36" s="173">
        <v>1963514</v>
      </c>
      <c r="F36" s="262">
        <f>SUM(D36:E36)</f>
        <v>3383074</v>
      </c>
      <c r="G36" s="386">
        <v>179606.81</v>
      </c>
      <c r="H36" s="325">
        <v>132484.17000000001</v>
      </c>
      <c r="I36" s="326">
        <f>SUM(G36:H36)</f>
        <v>312090.98</v>
      </c>
      <c r="J36" s="261">
        <f>VLOOKUP(A36,'Contri use this'!$A$4:$F$1048576,5,FALSE)</f>
        <v>79.613424601565228</v>
      </c>
      <c r="K36" s="173">
        <f>VLOOKUP(A36,'Contri use this'!$A$4:$F$1048576,6,FALSE)</f>
        <v>111.03092136986427</v>
      </c>
      <c r="L36" s="262">
        <f>SUM(J36:K36)</f>
        <v>190.64434597142952</v>
      </c>
      <c r="M36" s="267">
        <f t="shared" si="26"/>
        <v>8.6535390486587355E-4</v>
      </c>
      <c r="N36" s="255">
        <f t="shared" si="26"/>
        <v>7.2629516899559948E-4</v>
      </c>
      <c r="O36" s="269">
        <f t="shared" si="26"/>
        <v>7.7854057993674097E-4</v>
      </c>
      <c r="P36" s="336">
        <f>IFERROR(J36/G36*$P$4,0)</f>
        <v>1.5620799702616794</v>
      </c>
      <c r="Q36" s="250">
        <f>IFERROR(K36/H36*$Q$4,0)</f>
        <v>3.528346865989509</v>
      </c>
      <c r="R36" s="337">
        <f>IFERROR(L36/I36*$R$4,0)</f>
        <v>2.3622380636784799</v>
      </c>
      <c r="S36" s="273">
        <f t="shared" si="27"/>
        <v>443.26506662840478</v>
      </c>
      <c r="T36" s="251">
        <f t="shared" si="27"/>
        <v>838.06934345336697</v>
      </c>
      <c r="U36" s="274">
        <f t="shared" si="27"/>
        <v>610.86144165854944</v>
      </c>
      <c r="V36" s="278">
        <f>IFERROR(J36*1000000/D36,0)</f>
        <v>56.083169856550782</v>
      </c>
      <c r="W36" s="252">
        <f>IFERROR(K36*1000000/E36,0)</f>
        <v>56.547048490545151</v>
      </c>
      <c r="X36" s="279">
        <f t="shared" si="20"/>
        <v>56.35240197862344</v>
      </c>
      <c r="Y36" s="283">
        <f t="shared" si="28"/>
        <v>126.52287328467976</v>
      </c>
      <c r="Z36" s="253">
        <f t="shared" si="28"/>
        <v>67.472994844956546</v>
      </c>
      <c r="AA36" s="284">
        <f t="shared" si="28"/>
        <v>92.250710448544723</v>
      </c>
      <c r="AC36" s="125">
        <f>G36/$G$49</f>
        <v>1.0683239393246631E-3</v>
      </c>
      <c r="AD36" s="125">
        <f>H36/$H$49</f>
        <v>6.0402843738957014E-4</v>
      </c>
      <c r="AE36" s="125">
        <f>I36/$I$49</f>
        <v>8.05490651620631E-4</v>
      </c>
    </row>
    <row r="37" spans="1:31" ht="13.5" customHeight="1" x14ac:dyDescent="0.2">
      <c r="A37" s="122" t="str">
        <f>_xlfn.CONCAT($B$23,C37)</f>
        <v>InboundAffiliate</v>
      </c>
      <c r="B37" s="391"/>
      <c r="C37" s="258" t="s">
        <v>56</v>
      </c>
      <c r="D37" s="261">
        <v>21830</v>
      </c>
      <c r="E37" s="173">
        <v>103784</v>
      </c>
      <c r="F37" s="262">
        <f>SUM(D37:E37)</f>
        <v>125614</v>
      </c>
      <c r="G37" s="299">
        <v>11205.820000000002</v>
      </c>
      <c r="H37" s="238">
        <v>2075.6799999999998</v>
      </c>
      <c r="I37" s="300">
        <f>SUM(G37:H37)</f>
        <v>13281.500000000002</v>
      </c>
      <c r="J37" s="261">
        <f>VLOOKUP(A37,'Contri use this'!$A$4:$F$1048576,5,FALSE)</f>
        <v>0.17147845469802403</v>
      </c>
      <c r="K37" s="173">
        <f>VLOOKUP(A37,'Contri use this'!$A$4:$F$1048576,6,FALSE)</f>
        <v>0.98572962374171835</v>
      </c>
      <c r="L37" s="262">
        <f>SUM(J37:K37)</f>
        <v>1.1572080784397425</v>
      </c>
      <c r="M37" s="267">
        <f t="shared" si="26"/>
        <v>1.8638759871960526E-6</v>
      </c>
      <c r="N37" s="249">
        <f t="shared" si="26"/>
        <v>6.448029565336707E-6</v>
      </c>
      <c r="O37" s="307">
        <f t="shared" si="26"/>
        <v>4.7257286540822726E-6</v>
      </c>
      <c r="P37" s="336">
        <f>IFERROR(J37/G37*$P$4,0)</f>
        <v>5.3926927446760253E-2</v>
      </c>
      <c r="Q37" s="250">
        <f>IFERROR(K37/H37*$Q$4,0)</f>
        <v>1.9993495375031152</v>
      </c>
      <c r="R37" s="337">
        <f>IFERROR(L37/I37*$R$4,0)</f>
        <v>0.33693434349128915</v>
      </c>
      <c r="S37" s="273">
        <f t="shared" si="27"/>
        <v>15.302624412851893</v>
      </c>
      <c r="T37" s="251">
        <f t="shared" si="27"/>
        <v>474.89479290724893</v>
      </c>
      <c r="U37" s="274">
        <f t="shared" si="27"/>
        <v>87.129321118830134</v>
      </c>
      <c r="V37" s="278">
        <f>IFERROR(J37/D37,0)</f>
        <v>7.8551742875869923E-6</v>
      </c>
      <c r="W37" s="252">
        <f>IFERROR(K37/E37,0)</f>
        <v>9.4978958581449783E-6</v>
      </c>
      <c r="X37" s="279">
        <f>IFERROR(L37/F37,0)</f>
        <v>9.2124132536161764E-6</v>
      </c>
      <c r="Y37" s="283">
        <f t="shared" si="28"/>
        <v>513.32203389830522</v>
      </c>
      <c r="Z37" s="253">
        <f t="shared" si="28"/>
        <v>19.999999999999996</v>
      </c>
      <c r="AA37" s="284">
        <f t="shared" si="28"/>
        <v>105.73264126610093</v>
      </c>
      <c r="AC37" s="125">
        <f>G37/$G$49</f>
        <v>6.66536294796567E-5</v>
      </c>
      <c r="AD37" s="125">
        <f>H37/$H$49</f>
        <v>9.463543809956939E-6</v>
      </c>
      <c r="AE37" s="125">
        <f>I37/$I$49</f>
        <v>3.427886345673756E-5</v>
      </c>
    </row>
    <row r="38" spans="1:31" ht="13.5" customHeight="1" x14ac:dyDescent="0.2">
      <c r="B38" s="391"/>
      <c r="C38" s="258"/>
      <c r="D38" s="261"/>
      <c r="E38" s="173"/>
      <c r="F38" s="262"/>
      <c r="G38" s="386"/>
      <c r="H38" s="325"/>
      <c r="I38" s="326"/>
      <c r="J38" s="261"/>
      <c r="K38" s="173"/>
      <c r="L38" s="262"/>
      <c r="M38" s="267"/>
      <c r="N38" s="255"/>
      <c r="O38" s="269"/>
      <c r="P38" s="336"/>
      <c r="Q38" s="250"/>
      <c r="R38" s="337"/>
      <c r="S38" s="273"/>
      <c r="T38" s="251"/>
      <c r="U38" s="274"/>
      <c r="V38" s="278"/>
      <c r="W38" s="252"/>
      <c r="X38" s="279"/>
      <c r="Y38" s="283"/>
      <c r="Z38" s="253"/>
      <c r="AA38" s="284"/>
      <c r="AC38" s="125"/>
      <c r="AD38" s="125"/>
      <c r="AE38" s="125"/>
    </row>
    <row r="39" spans="1:31" s="420" customFormat="1" ht="13.5" customHeight="1" x14ac:dyDescent="0.2">
      <c r="B39" s="421"/>
      <c r="C39" s="422"/>
      <c r="D39" s="418">
        <f>SUM(D35:D37)</f>
        <v>73143041</v>
      </c>
      <c r="E39" s="418">
        <f t="shared" ref="E39:L39" si="29">SUM(E35:E37)</f>
        <v>183510880</v>
      </c>
      <c r="F39" s="418">
        <f t="shared" si="29"/>
        <v>256653921</v>
      </c>
      <c r="G39" s="418">
        <f>SUM(G35:G37)</f>
        <v>306089.95</v>
      </c>
      <c r="H39" s="418">
        <f t="shared" si="29"/>
        <v>988034.54000000015</v>
      </c>
      <c r="I39" s="418">
        <f t="shared" si="29"/>
        <v>1294124.49</v>
      </c>
      <c r="J39" s="418">
        <f>SUM(J35:J37)</f>
        <v>258.75824712286914</v>
      </c>
      <c r="K39" s="418">
        <f t="shared" si="29"/>
        <v>602.20517720999692</v>
      </c>
      <c r="L39" s="418">
        <f t="shared" si="29"/>
        <v>860.96342433286611</v>
      </c>
      <c r="M39" s="423">
        <f>J39/M$2</f>
        <v>2.8125590713456283E-3</v>
      </c>
      <c r="N39" s="424">
        <f>K39/N$2</f>
        <v>3.939251386510351E-3</v>
      </c>
      <c r="O39" s="425">
        <f>L39/O$2</f>
        <v>3.5159446259417746E-3</v>
      </c>
      <c r="P39" s="426"/>
      <c r="Q39" s="427"/>
      <c r="R39" s="428"/>
      <c r="S39" s="418">
        <f>IFERROR(J39/G39*1000000,0)</f>
        <v>845.36668754681148</v>
      </c>
      <c r="T39" s="429">
        <f>IFERROR(K39/H39*1000000,0)</f>
        <v>609.49810237402914</v>
      </c>
      <c r="U39" s="430">
        <f>IFERROR(L39/I39*1000000,0)</f>
        <v>665.2864009496227</v>
      </c>
      <c r="V39" s="426">
        <f>IFERROR(J39*1000000/D39,0)</f>
        <v>3.5377015172621702</v>
      </c>
      <c r="W39" s="427">
        <f>IFERROR(K39*1000000/E39,0)</f>
        <v>3.2815775130607894</v>
      </c>
      <c r="X39" s="428">
        <f>IFERROR(L39*1000000/F39,0)</f>
        <v>3.354569534641421</v>
      </c>
      <c r="Y39" s="426"/>
      <c r="Z39" s="427"/>
      <c r="AA39" s="428"/>
      <c r="AC39" s="431"/>
      <c r="AD39" s="431"/>
      <c r="AE39" s="431"/>
    </row>
    <row r="40" spans="1:31" ht="13.5" customHeight="1" x14ac:dyDescent="0.2">
      <c r="B40" s="391"/>
      <c r="C40" s="258"/>
      <c r="D40" s="261"/>
      <c r="E40" s="173"/>
      <c r="F40" s="262"/>
      <c r="G40" s="386"/>
      <c r="H40" s="325"/>
      <c r="I40" s="326"/>
      <c r="J40" s="261"/>
      <c r="K40" s="173"/>
      <c r="L40" s="262"/>
      <c r="M40" s="267"/>
      <c r="N40" s="255"/>
      <c r="O40" s="269"/>
      <c r="P40" s="336"/>
      <c r="Q40" s="250"/>
      <c r="R40" s="337"/>
      <c r="S40" s="273"/>
      <c r="T40" s="251"/>
      <c r="U40" s="274"/>
      <c r="V40" s="278"/>
      <c r="W40" s="252"/>
      <c r="X40" s="279"/>
      <c r="Y40" s="283"/>
      <c r="Z40" s="253"/>
      <c r="AA40" s="284"/>
      <c r="AC40" s="125"/>
      <c r="AD40" s="125"/>
      <c r="AE40" s="125"/>
    </row>
    <row r="41" spans="1:31" ht="13.5" customHeight="1" x14ac:dyDescent="0.2">
      <c r="A41" s="122" t="str">
        <f>_xlfn.CONCAT($B$23,C41)</f>
        <v>InboundOpen TV</v>
      </c>
      <c r="B41" s="391"/>
      <c r="C41" s="258" t="s">
        <v>66</v>
      </c>
      <c r="D41" s="261">
        <v>461.80320000000006</v>
      </c>
      <c r="E41" s="173">
        <v>453.8562</v>
      </c>
      <c r="F41" s="262">
        <f>SUM(D41:E41)</f>
        <v>915.65940000000001</v>
      </c>
      <c r="G41" s="299">
        <v>3593963.67</v>
      </c>
      <c r="H41" s="238">
        <v>8216372.4099999992</v>
      </c>
      <c r="I41" s="300">
        <f>SUM(G41:H41)</f>
        <v>11810336.079999998</v>
      </c>
      <c r="J41" s="261">
        <f>VLOOKUP(A41,'Contri use this'!$A$4:$F$1048576,5,FALSE)</f>
        <v>2715.1984956330534</v>
      </c>
      <c r="K41" s="173">
        <f>VLOOKUP(A41,'Contri use this'!$A$4:$F$1048576,6,FALSE)</f>
        <v>2333.5216116344527</v>
      </c>
      <c r="L41" s="262">
        <f>SUM(J41:K41)</f>
        <v>5048.7201072675061</v>
      </c>
      <c r="M41" s="267">
        <f t="shared" ref="M41:O42" si="30">J41/M$2</f>
        <v>2.9512706336159971E-2</v>
      </c>
      <c r="N41" s="249">
        <f t="shared" si="30"/>
        <v>1.5264445727070527E-2</v>
      </c>
      <c r="O41" s="268">
        <f t="shared" si="30"/>
        <v>2.0617624195576119E-2</v>
      </c>
      <c r="P41" s="336">
        <f>IFERROR(J41/G41*$P$4,0)</f>
        <v>2.6623653911566287</v>
      </c>
      <c r="Q41" s="250">
        <f>IFERROR(K41/H41*$Q$4,0)</f>
        <v>1.1957022065329748</v>
      </c>
      <c r="R41" s="337">
        <f>IFERROR(L41/I41*$R$4,0)</f>
        <v>1.6531032851277037</v>
      </c>
      <c r="S41" s="273">
        <f t="shared" ref="S41:U42" si="31">IFERROR(J41/G41*1000000,0)</f>
        <v>755.48857610824246</v>
      </c>
      <c r="T41" s="251">
        <f t="shared" si="31"/>
        <v>284.0087443936165</v>
      </c>
      <c r="U41" s="274">
        <f t="shared" si="31"/>
        <v>427.48318702100022</v>
      </c>
      <c r="V41" s="278">
        <f>IFERROR(J41/D41,0)</f>
        <v>5.8795575596553968</v>
      </c>
      <c r="W41" s="252">
        <f>IFERROR(K41/E41,0)</f>
        <v>5.1415439772210947</v>
      </c>
      <c r="X41" s="279">
        <f>IFERROR(L41/F41,0)</f>
        <v>5.5137533751824161</v>
      </c>
      <c r="Y41" s="283">
        <f>IFERROR(G41/D41,0)</f>
        <v>7782.4572675113541</v>
      </c>
      <c r="Z41" s="253">
        <f>IFERROR(H41/E41,0)</f>
        <v>18103.47068080154</v>
      </c>
      <c r="AA41" s="284">
        <f>IFERROR(I41/F41,0)</f>
        <v>12898.17598115631</v>
      </c>
      <c r="AC41" s="125">
        <f>G41/$G$49</f>
        <v>2.1377348808344871E-2</v>
      </c>
      <c r="AD41" s="125">
        <f>H41/$H$49</f>
        <v>3.7460494999689967E-2</v>
      </c>
      <c r="AE41" s="125">
        <f>I41/$I$49</f>
        <v>3.048186559232775E-2</v>
      </c>
    </row>
    <row r="42" spans="1:31" ht="13.5" customHeight="1" x14ac:dyDescent="0.2">
      <c r="A42" s="122" t="str">
        <f>_xlfn.CONCAT($B$23,C42)</f>
        <v>InboundPay TV</v>
      </c>
      <c r="B42" s="391"/>
      <c r="C42" s="258" t="s">
        <v>67</v>
      </c>
      <c r="D42" s="261"/>
      <c r="E42" s="173"/>
      <c r="F42" s="262">
        <f>SUM(D42:E42)</f>
        <v>0</v>
      </c>
      <c r="G42" s="283">
        <v>0</v>
      </c>
      <c r="H42" s="238">
        <v>1431973.6880000008</v>
      </c>
      <c r="I42" s="300">
        <f>SUM(G42:H42)</f>
        <v>1431973.6880000008</v>
      </c>
      <c r="J42" s="261">
        <f>VLOOKUP(A42,'Contri use this'!$A$4:$F$1048576,5,FALSE)</f>
        <v>0</v>
      </c>
      <c r="K42" s="173">
        <f>VLOOKUP(A42,'Contri use this'!$A$4:$F$1048576,6,FALSE)</f>
        <v>734.40128926779221</v>
      </c>
      <c r="L42" s="262">
        <f>SUM(J42:K42)</f>
        <v>734.40128926779221</v>
      </c>
      <c r="M42" s="267">
        <f t="shared" si="30"/>
        <v>0</v>
      </c>
      <c r="N42" s="249">
        <f t="shared" si="30"/>
        <v>4.8039960573011079E-3</v>
      </c>
      <c r="O42" s="269">
        <f t="shared" si="30"/>
        <v>2.9990986763306525E-3</v>
      </c>
      <c r="P42" s="336">
        <f>IFERROR(J42/G42*$P$4,0)</f>
        <v>0</v>
      </c>
      <c r="Q42" s="250">
        <f>IFERROR(K42/H42*$Q$4,0)</f>
        <v>2.1591842888117423</v>
      </c>
      <c r="R42" s="337">
        <f>IFERROR(L42/I42*$R$4,0)</f>
        <v>1.9832585853211411</v>
      </c>
      <c r="S42" s="273">
        <f t="shared" si="31"/>
        <v>0</v>
      </c>
      <c r="T42" s="251">
        <f t="shared" si="31"/>
        <v>512.85948577275235</v>
      </c>
      <c r="U42" s="274">
        <f t="shared" si="31"/>
        <v>512.85948577275235</v>
      </c>
      <c r="V42" s="278">
        <f>IFERROR(J42*1000000/D42,0)</f>
        <v>0</v>
      </c>
      <c r="W42" s="252">
        <f>IFERROR(K42*1000000/E42,0)</f>
        <v>0</v>
      </c>
      <c r="X42" s="279">
        <f>IFERROR(L42*1000000/F42,0)</f>
        <v>0</v>
      </c>
      <c r="Y42" s="283">
        <f>IFERROR(G42*1000/D42,0)</f>
        <v>0</v>
      </c>
      <c r="Z42" s="253">
        <f>IFERROR(H42*1000/E42,0)</f>
        <v>0</v>
      </c>
      <c r="AA42" s="284">
        <f>IFERROR(I42*1000/F42,0)</f>
        <v>0</v>
      </c>
      <c r="AC42" s="125">
        <f>G42/$G$49</f>
        <v>0</v>
      </c>
      <c r="AD42" s="125">
        <f>H42/$H$49</f>
        <v>6.5287258783115008E-3</v>
      </c>
      <c r="AE42" s="125">
        <f>I42/$I$49</f>
        <v>3.6958499058534753E-3</v>
      </c>
    </row>
    <row r="43" spans="1:31" ht="13.5" customHeight="1" x14ac:dyDescent="0.2">
      <c r="B43" s="391"/>
      <c r="C43" s="258"/>
      <c r="D43" s="261"/>
      <c r="E43" s="173"/>
      <c r="F43" s="262"/>
      <c r="G43" s="283"/>
      <c r="H43" s="238"/>
      <c r="I43" s="300"/>
      <c r="J43" s="261"/>
      <c r="K43" s="173"/>
      <c r="L43" s="262"/>
      <c r="M43" s="267"/>
      <c r="N43" s="249"/>
      <c r="O43" s="269"/>
      <c r="P43" s="336"/>
      <c r="Q43" s="250"/>
      <c r="R43" s="337"/>
      <c r="S43" s="273"/>
      <c r="T43" s="251"/>
      <c r="U43" s="274"/>
      <c r="V43" s="278"/>
      <c r="W43" s="252"/>
      <c r="X43" s="279"/>
      <c r="Y43" s="283"/>
      <c r="Z43" s="253"/>
      <c r="AA43" s="284"/>
      <c r="AC43" s="125"/>
      <c r="AD43" s="125"/>
      <c r="AE43" s="125"/>
    </row>
    <row r="44" spans="1:31" s="420" customFormat="1" ht="13.5" customHeight="1" x14ac:dyDescent="0.2">
      <c r="B44" s="421"/>
      <c r="C44" s="422"/>
      <c r="D44" s="418">
        <f>SUM(D41:D42)</f>
        <v>461.80320000000006</v>
      </c>
      <c r="E44" s="418">
        <f t="shared" ref="E44:L44" si="32">SUM(E41:E42)</f>
        <v>453.8562</v>
      </c>
      <c r="F44" s="418">
        <f t="shared" si="32"/>
        <v>915.65940000000001</v>
      </c>
      <c r="G44" s="418">
        <f>SUM(G41:G42)</f>
        <v>3593963.67</v>
      </c>
      <c r="H44" s="418">
        <f t="shared" si="32"/>
        <v>9648346.0979999993</v>
      </c>
      <c r="I44" s="418">
        <f t="shared" si="32"/>
        <v>13242309.767999999</v>
      </c>
      <c r="J44" s="418">
        <f>SUM(J41:J42)</f>
        <v>2715.1984956330534</v>
      </c>
      <c r="K44" s="418">
        <f t="shared" si="32"/>
        <v>3067.9229009022447</v>
      </c>
      <c r="L44" s="418">
        <f t="shared" si="32"/>
        <v>5783.1213965352981</v>
      </c>
      <c r="M44" s="423">
        <f>J44/M$2</f>
        <v>2.9512706336159971E-2</v>
      </c>
      <c r="N44" s="424">
        <f>K44/N$2</f>
        <v>2.0068441784371633E-2</v>
      </c>
      <c r="O44" s="433">
        <f>L44/O$2</f>
        <v>2.3616722871906769E-2</v>
      </c>
      <c r="P44" s="426"/>
      <c r="Q44" s="427"/>
      <c r="R44" s="428"/>
      <c r="S44" s="418">
        <f>IFERROR(J44/G44*1000000,0)</f>
        <v>755.48857610824246</v>
      </c>
      <c r="T44" s="429">
        <f>IFERROR(K44/H44*1000000,0)</f>
        <v>317.97396877566331</v>
      </c>
      <c r="U44" s="430">
        <f>IFERROR(L44/I44*1000000,0)</f>
        <v>436.71545960284004</v>
      </c>
      <c r="V44" s="426">
        <f>IFERROR(J44/D44,0)</f>
        <v>5.8795575596553968</v>
      </c>
      <c r="W44" s="427">
        <f>IFERROR(K44/E44,0)</f>
        <v>6.7596804910944144</v>
      </c>
      <c r="X44" s="428">
        <f>IFERROR(L44/F44,0)</f>
        <v>6.3157997357262952</v>
      </c>
      <c r="Y44" s="426"/>
      <c r="Z44" s="427"/>
      <c r="AA44" s="428"/>
      <c r="AC44" s="431"/>
      <c r="AD44" s="431"/>
      <c r="AE44" s="431"/>
    </row>
    <row r="45" spans="1:31" ht="13.5" customHeight="1" x14ac:dyDescent="0.2">
      <c r="B45" s="391"/>
      <c r="C45" s="258"/>
      <c r="D45" s="261"/>
      <c r="E45" s="173"/>
      <c r="F45" s="262"/>
      <c r="G45" s="283"/>
      <c r="H45" s="238"/>
      <c r="I45" s="300"/>
      <c r="J45" s="261"/>
      <c r="K45" s="173"/>
      <c r="L45" s="262"/>
      <c r="M45" s="267"/>
      <c r="N45" s="249"/>
      <c r="O45" s="269"/>
      <c r="P45" s="336"/>
      <c r="Q45" s="250"/>
      <c r="R45" s="337"/>
      <c r="S45" s="273"/>
      <c r="T45" s="251"/>
      <c r="U45" s="274"/>
      <c r="V45" s="278"/>
      <c r="W45" s="252"/>
      <c r="X45" s="279"/>
      <c r="Y45" s="283"/>
      <c r="Z45" s="253"/>
      <c r="AA45" s="284"/>
      <c r="AC45" s="125"/>
      <c r="AD45" s="125"/>
      <c r="AE45" s="125"/>
    </row>
    <row r="46" spans="1:31" ht="13.5" customHeight="1" thickBot="1" x14ac:dyDescent="0.25">
      <c r="A46" s="128" t="str">
        <f>_xlfn.CONCAT($B$23,C46)</f>
        <v>InboundTotal Base</v>
      </c>
      <c r="B46" s="392"/>
      <c r="C46" s="259" t="s">
        <v>171</v>
      </c>
      <c r="D46" s="263"/>
      <c r="E46" s="264"/>
      <c r="F46" s="265"/>
      <c r="G46" s="301"/>
      <c r="H46" s="302"/>
      <c r="I46" s="303"/>
      <c r="J46" s="263">
        <f>M2-SUM(J23:J42)</f>
        <v>9662.9584587342979</v>
      </c>
      <c r="K46" s="264">
        <f>N2-SUM(K23:K42)</f>
        <v>34551.947086705448</v>
      </c>
      <c r="L46" s="265">
        <f>O2-SUM(L23:L42)</f>
        <v>44214.905545439746</v>
      </c>
      <c r="M46" s="270">
        <f>J46/M$2</f>
        <v>0.10503101551868238</v>
      </c>
      <c r="N46" s="271">
        <f>K46/N$2</f>
        <v>0.22601732867612626</v>
      </c>
      <c r="O46" s="308">
        <f>L46/O$2</f>
        <v>0.18056186261277124</v>
      </c>
      <c r="P46" s="275"/>
      <c r="Q46" s="276"/>
      <c r="R46" s="277"/>
      <c r="S46" s="275"/>
      <c r="T46" s="276"/>
      <c r="U46" s="277"/>
      <c r="V46" s="280"/>
      <c r="W46" s="281"/>
      <c r="X46" s="282"/>
      <c r="Y46" s="285"/>
      <c r="Z46" s="286"/>
      <c r="AA46" s="287"/>
      <c r="AC46" s="125"/>
      <c r="AD46" s="125"/>
      <c r="AE46" s="125"/>
    </row>
    <row r="47" spans="1:31" ht="13.5" customHeight="1" x14ac:dyDescent="0.2">
      <c r="A47" s="128"/>
      <c r="B47" s="419"/>
      <c r="D47" s="261"/>
      <c r="E47" s="173"/>
      <c r="F47" s="262"/>
      <c r="G47" s="299"/>
      <c r="H47" s="238"/>
      <c r="I47" s="300"/>
      <c r="J47" s="261"/>
      <c r="K47" s="173"/>
      <c r="L47" s="262"/>
      <c r="M47" s="267"/>
      <c r="N47" s="249"/>
      <c r="O47" s="269"/>
      <c r="P47" s="336"/>
      <c r="Q47" s="250"/>
      <c r="R47" s="250"/>
      <c r="S47" s="336"/>
      <c r="T47" s="250"/>
      <c r="U47" s="337"/>
      <c r="V47" s="252"/>
      <c r="W47" s="252"/>
      <c r="X47" s="279"/>
      <c r="Y47" s="283"/>
      <c r="Z47" s="253"/>
      <c r="AA47" s="284"/>
      <c r="AC47" s="125"/>
      <c r="AD47" s="125"/>
      <c r="AE47" s="125"/>
    </row>
    <row r="48" spans="1:31" ht="13.5" customHeight="1" x14ac:dyDescent="0.2">
      <c r="A48" s="128"/>
      <c r="B48" s="419"/>
      <c r="D48" s="261"/>
      <c r="E48" s="173"/>
      <c r="F48" s="262"/>
      <c r="G48" s="299"/>
      <c r="H48" s="238"/>
      <c r="I48" s="300"/>
      <c r="J48" s="261"/>
      <c r="K48" s="173"/>
      <c r="L48" s="262"/>
      <c r="M48" s="267"/>
      <c r="N48" s="249"/>
      <c r="O48" s="269"/>
      <c r="P48" s="336"/>
      <c r="Q48" s="250"/>
      <c r="R48" s="250"/>
      <c r="S48" s="336"/>
      <c r="T48" s="250"/>
      <c r="U48" s="337"/>
      <c r="V48" s="252"/>
      <c r="W48" s="252"/>
      <c r="X48" s="279"/>
      <c r="Y48" s="283"/>
      <c r="Z48" s="253"/>
      <c r="AA48" s="284"/>
      <c r="AC48" s="125"/>
      <c r="AD48" s="125"/>
      <c r="AE48" s="125"/>
    </row>
    <row r="49" spans="1:31" ht="13.5" customHeight="1" thickBot="1" x14ac:dyDescent="0.25">
      <c r="A49" s="122" t="str">
        <f>_xlfn.CONCAT($B$23,C49)</f>
        <v>InboundTotal Media</v>
      </c>
      <c r="B49" s="292" t="s">
        <v>81</v>
      </c>
      <c r="C49" s="293" t="s">
        <v>88</v>
      </c>
      <c r="D49" s="229">
        <f t="shared" ref="D49:L49" si="33">SUM(D23:D42)</f>
        <v>11487466126.088913</v>
      </c>
      <c r="E49" s="230">
        <f t="shared" si="33"/>
        <v>15492102160.999056</v>
      </c>
      <c r="F49" s="241">
        <f t="shared" si="33"/>
        <v>26979568287.087971</v>
      </c>
      <c r="G49" s="232">
        <f t="shared" si="33"/>
        <v>168120177.21285713</v>
      </c>
      <c r="H49" s="233">
        <f t="shared" si="33"/>
        <v>219334325.66942856</v>
      </c>
      <c r="I49" s="240">
        <f t="shared" si="33"/>
        <v>387454502.88228571</v>
      </c>
      <c r="J49" s="229">
        <f t="shared" si="33"/>
        <v>82338.041541265702</v>
      </c>
      <c r="K49" s="230">
        <f t="shared" si="33"/>
        <v>118321.05291329455</v>
      </c>
      <c r="L49" s="241">
        <f t="shared" si="33"/>
        <v>200659.09445456025</v>
      </c>
      <c r="M49" s="246">
        <f>J49/M$2</f>
        <v>0.89496898448131756</v>
      </c>
      <c r="N49" s="235">
        <f>K49/N$2</f>
        <v>0.77398267132387377</v>
      </c>
      <c r="O49" s="247">
        <f>L49/O$2</f>
        <v>0.8194381373872287</v>
      </c>
      <c r="P49" s="226">
        <f>IFERROR(J49/G49*$P$4,0)</f>
        <v>1.7259191645986725</v>
      </c>
      <c r="Q49" s="227">
        <f>IFERROR(K49/H49*$Q$4,0)</f>
        <v>2.2711548230574796</v>
      </c>
      <c r="R49" s="228">
        <f>IFERROR(L49/I49*$R$4,0)</f>
        <v>2.0027147015784075</v>
      </c>
      <c r="S49" s="226">
        <f t="shared" ref="S49:U62" si="34">IFERROR(J49/G49*1000000,0)</f>
        <v>489.75704704984594</v>
      </c>
      <c r="T49" s="227">
        <f t="shared" si="34"/>
        <v>539.45524738167546</v>
      </c>
      <c r="U49" s="237">
        <f t="shared" si="34"/>
        <v>517.89072771603162</v>
      </c>
      <c r="V49" s="236">
        <f t="shared" ref="V49:X62" si="35">IFERROR(J49*1000000/D49,0)</f>
        <v>7.1676417268617421</v>
      </c>
      <c r="W49" s="227">
        <f t="shared" si="35"/>
        <v>7.6375079174964764</v>
      </c>
      <c r="X49" s="237">
        <f t="shared" si="35"/>
        <v>7.4374464527882296</v>
      </c>
      <c r="Y49" s="226">
        <f t="shared" ref="Y49:AA62" si="36">IFERROR(G49*1000/D49,0)</f>
        <v>14.635096666883165</v>
      </c>
      <c r="Z49" s="227">
        <f t="shared" si="36"/>
        <v>14.1578156011388</v>
      </c>
      <c r="AA49" s="237">
        <f t="shared" si="36"/>
        <v>14.36103420037732</v>
      </c>
    </row>
    <row r="50" spans="1:31" ht="13.5" customHeight="1" x14ac:dyDescent="0.2">
      <c r="A50" s="122" t="str">
        <f>_xlfn.CONCAT($B$50,C50)</f>
        <v>PoloFB Stone Leads</v>
      </c>
      <c r="B50" s="440" t="s">
        <v>3</v>
      </c>
      <c r="C50" s="257" t="s">
        <v>70</v>
      </c>
      <c r="D50" s="294">
        <v>1356139031.7142899</v>
      </c>
      <c r="E50" s="295">
        <v>1432877943.8571427</v>
      </c>
      <c r="F50" s="296">
        <f t="shared" ref="F50:F61" si="37">SUM(D50:E50)</f>
        <v>2789016975.5714326</v>
      </c>
      <c r="G50" s="323">
        <v>18944719.38142857</v>
      </c>
      <c r="H50" s="323">
        <v>18466254.944285721</v>
      </c>
      <c r="I50" s="324">
        <f t="shared" ref="I50:I57" si="38">SUM(G50:H50)</f>
        <v>37410974.32571429</v>
      </c>
      <c r="J50" s="294">
        <f>VLOOKUP(A50,'Contri use this'!$A$4:$F$1048576,5,FALSE)</f>
        <v>9376.2184078955543</v>
      </c>
      <c r="K50" s="295">
        <f>VLOOKUP(A50,'Contri use this'!$A$4:$F$1048576,6,FALSE)</f>
        <v>10212.897948779048</v>
      </c>
      <c r="L50" s="296">
        <f>SUM(J50:K50)</f>
        <v>19589.116356674604</v>
      </c>
      <c r="M50" s="304">
        <f t="shared" ref="M50:O52" si="39">J50/M$3</f>
        <v>5.5834088059879439E-2</v>
      </c>
      <c r="N50" s="305">
        <f t="shared" si="39"/>
        <v>5.1930693715062481E-2</v>
      </c>
      <c r="O50" s="306">
        <f t="shared" si="39"/>
        <v>5.3728575776547619E-2</v>
      </c>
      <c r="P50" s="372">
        <f>IFERROR(J50/G50*$P$4,0)</f>
        <v>1.74413178187495</v>
      </c>
      <c r="Q50" s="334">
        <f>IFERROR(K50/H50*$Q$4,0)</f>
        <v>2.3284208740873393</v>
      </c>
      <c r="R50" s="373">
        <f>IFERROR(L50/I50*$R$4,0)</f>
        <v>2.0248682806448244</v>
      </c>
      <c r="S50" s="309">
        <f t="shared" si="34"/>
        <v>494.92516722559753</v>
      </c>
      <c r="T50" s="310">
        <f t="shared" si="34"/>
        <v>553.0573459313888</v>
      </c>
      <c r="U50" s="311">
        <f t="shared" si="34"/>
        <v>523.61951832968168</v>
      </c>
      <c r="V50" s="315">
        <f t="shared" si="35"/>
        <v>6.9139064569531001</v>
      </c>
      <c r="W50" s="316">
        <f t="shared" si="35"/>
        <v>7.1275421556752416</v>
      </c>
      <c r="X50" s="317">
        <f t="shared" si="35"/>
        <v>7.0236633653551186</v>
      </c>
      <c r="Y50" s="318">
        <f t="shared" si="36"/>
        <v>13.969599678493603</v>
      </c>
      <c r="Z50" s="319">
        <f t="shared" si="36"/>
        <v>12.887528224893103</v>
      </c>
      <c r="AA50" s="320">
        <f t="shared" si="36"/>
        <v>13.41367752630809</v>
      </c>
      <c r="AC50" s="125">
        <f>G50/$G$68</f>
        <v>0.11309740242458537</v>
      </c>
      <c r="AD50" s="125">
        <f>H50/$H$68</f>
        <v>8.49576879849884E-2</v>
      </c>
      <c r="AE50" s="125">
        <f>I50/$I$68</f>
        <v>9.7205130214437094E-2</v>
      </c>
    </row>
    <row r="51" spans="1:31" ht="13.5" customHeight="1" x14ac:dyDescent="0.2">
      <c r="A51" s="122" t="str">
        <f>_xlfn.CONCAT($B$50,C51)</f>
        <v>PoloFB Stone SA</v>
      </c>
      <c r="B51" s="441"/>
      <c r="C51" s="258" t="s">
        <v>71</v>
      </c>
      <c r="D51" s="261">
        <v>201461878</v>
      </c>
      <c r="E51" s="173">
        <v>183671187</v>
      </c>
      <c r="F51" s="262">
        <f t="shared" si="37"/>
        <v>385133065</v>
      </c>
      <c r="G51" s="325">
        <v>455113.28000000014</v>
      </c>
      <c r="H51" s="325">
        <v>957602.96000000031</v>
      </c>
      <c r="I51" s="326">
        <f t="shared" si="38"/>
        <v>1412716.2400000005</v>
      </c>
      <c r="J51" s="261">
        <f>VLOOKUP(A51,'Contri use this'!$A$4:$F$1048576,5,FALSE)</f>
        <v>654.43770592177805</v>
      </c>
      <c r="K51" s="173">
        <f>VLOOKUP(A51,'Contri use this'!$A$4:$F$1048576,6,FALSE)</f>
        <v>610.73926682054719</v>
      </c>
      <c r="L51" s="262">
        <f t="shared" ref="L51:L62" si="40">SUM(J51:K51)</f>
        <v>1265.1769727423252</v>
      </c>
      <c r="M51" s="329">
        <f t="shared" si="39"/>
        <v>3.8970863212158522E-3</v>
      </c>
      <c r="N51" s="255">
        <f t="shared" si="39"/>
        <v>3.1054960075079688E-3</v>
      </c>
      <c r="O51" s="268">
        <f t="shared" si="39"/>
        <v>3.4700981715067316E-3</v>
      </c>
      <c r="P51" s="336">
        <f>IFERROR(J51/G51*$P$4,0)</f>
        <v>5.0674393888012794</v>
      </c>
      <c r="Q51" s="250">
        <f t="shared" ref="Q51:Q62" si="41">IFERROR(K51/H51*$Q$4,0)</f>
        <v>2.685107529588493</v>
      </c>
      <c r="R51" s="337">
        <f t="shared" ref="R51:R62" si="42">IFERROR(L51/I51*$R$4,0)</f>
        <v>3.4631977571469914</v>
      </c>
      <c r="S51" s="273">
        <f t="shared" si="34"/>
        <v>1437.9666221160981</v>
      </c>
      <c r="T51" s="251">
        <f t="shared" si="34"/>
        <v>637.77921783005661</v>
      </c>
      <c r="U51" s="274">
        <f t="shared" si="34"/>
        <v>895.5634096358408</v>
      </c>
      <c r="V51" s="278">
        <f t="shared" si="35"/>
        <v>3.2484443827222642</v>
      </c>
      <c r="W51" s="252">
        <f t="shared" si="35"/>
        <v>3.3251773280070718</v>
      </c>
      <c r="X51" s="279">
        <f t="shared" si="35"/>
        <v>3.285038569052297</v>
      </c>
      <c r="Y51" s="283">
        <f t="shared" si="36"/>
        <v>2.2590540926060467</v>
      </c>
      <c r="Z51" s="253">
        <f t="shared" si="36"/>
        <v>5.2136809024923458</v>
      </c>
      <c r="AA51" s="284">
        <f t="shared" si="36"/>
        <v>3.668125041406145</v>
      </c>
      <c r="AC51" s="125">
        <f>G51/$G$68</f>
        <v>2.7169644870744789E-3</v>
      </c>
      <c r="AD51" s="125">
        <f>H51/$H$68</f>
        <v>4.4056433605318777E-3</v>
      </c>
      <c r="AE51" s="125">
        <f>I51/$I$68</f>
        <v>3.6706679935588149E-3</v>
      </c>
    </row>
    <row r="52" spans="1:31" ht="13.5" customHeight="1" x14ac:dyDescent="0.2">
      <c r="A52" s="122" t="str">
        <f>_xlfn.CONCAT($B$50,C52)</f>
        <v>PoloFB Ton</v>
      </c>
      <c r="B52" s="441"/>
      <c r="C52" s="258" t="s">
        <v>72</v>
      </c>
      <c r="D52" s="261">
        <v>3324155991.4285712</v>
      </c>
      <c r="E52" s="173">
        <v>3922502286.7142859</v>
      </c>
      <c r="F52" s="262">
        <f t="shared" si="37"/>
        <v>7246658278.1428566</v>
      </c>
      <c r="G52" s="325">
        <v>44061193.980000004</v>
      </c>
      <c r="H52" s="325">
        <v>41811652.251428559</v>
      </c>
      <c r="I52" s="326">
        <f t="shared" si="38"/>
        <v>85872846.231428564</v>
      </c>
      <c r="J52" s="261">
        <f>VLOOKUP(A52,'Contri use this'!$A$4:$F$1048576,5,FALSE)</f>
        <v>15016.2325292074</v>
      </c>
      <c r="K52" s="173">
        <f>VLOOKUP(A52,'Contri use this'!$A$4:$F$1048576,6,FALSE)</f>
        <v>19038.943072014648</v>
      </c>
      <c r="L52" s="262">
        <f t="shared" si="40"/>
        <v>34055.17560122205</v>
      </c>
      <c r="M52" s="267">
        <f t="shared" si="39"/>
        <v>8.9419594647813974E-2</v>
      </c>
      <c r="N52" s="249">
        <f t="shared" si="39"/>
        <v>9.6809497783095277E-2</v>
      </c>
      <c r="O52" s="268">
        <f t="shared" si="39"/>
        <v>9.3405748863728016E-2</v>
      </c>
      <c r="P52" s="336">
        <f>IFERROR(J52/G52*$P$4,0)</f>
        <v>1.2010040741958297</v>
      </c>
      <c r="Q52" s="250">
        <f t="shared" si="41"/>
        <v>1.9170649388307921</v>
      </c>
      <c r="R52" s="337">
        <f t="shared" si="42"/>
        <v>1.5335862876683497</v>
      </c>
      <c r="S52" s="273">
        <f t="shared" si="34"/>
        <v>340.804031230372</v>
      </c>
      <c r="T52" s="251">
        <f t="shared" si="34"/>
        <v>455.35017266303208</v>
      </c>
      <c r="U52" s="274">
        <f t="shared" si="34"/>
        <v>396.57676548233724</v>
      </c>
      <c r="V52" s="278">
        <f t="shared" si="35"/>
        <v>4.517306819513637</v>
      </c>
      <c r="W52" s="252">
        <f t="shared" si="35"/>
        <v>4.8537748815342985</v>
      </c>
      <c r="X52" s="279">
        <f t="shared" si="35"/>
        <v>4.6994316958394746</v>
      </c>
      <c r="Y52" s="283">
        <f t="shared" si="36"/>
        <v>13.25485148519294</v>
      </c>
      <c r="Z52" s="253">
        <f t="shared" si="36"/>
        <v>10.659433493014586</v>
      </c>
      <c r="AA52" s="284">
        <f t="shared" si="36"/>
        <v>11.849992497981525</v>
      </c>
      <c r="AC52" s="125">
        <f>G52/$G$68</f>
        <v>0.26303934550483737</v>
      </c>
      <c r="AD52" s="125">
        <f>H52/$H$68</f>
        <v>0.19236284329611295</v>
      </c>
      <c r="AE52" s="125">
        <f>I52/$I$68</f>
        <v>0.22312386539670728</v>
      </c>
    </row>
    <row r="53" spans="1:31" ht="13.5" customHeight="1" x14ac:dyDescent="0.2">
      <c r="B53" s="441"/>
      <c r="C53" s="258"/>
      <c r="D53" s="261"/>
      <c r="E53" s="173"/>
      <c r="F53" s="262"/>
      <c r="G53" s="325"/>
      <c r="H53" s="325"/>
      <c r="I53" s="326"/>
      <c r="J53" s="261"/>
      <c r="K53" s="173"/>
      <c r="L53" s="262"/>
      <c r="M53" s="267"/>
      <c r="N53" s="249"/>
      <c r="O53" s="268"/>
      <c r="P53" s="336"/>
      <c r="Q53" s="250"/>
      <c r="R53" s="337"/>
      <c r="S53" s="273"/>
      <c r="T53" s="251"/>
      <c r="U53" s="274"/>
      <c r="V53" s="278"/>
      <c r="W53" s="252"/>
      <c r="X53" s="279"/>
      <c r="Y53" s="283"/>
      <c r="Z53" s="253"/>
      <c r="AA53" s="284"/>
      <c r="AC53" s="125"/>
      <c r="AD53" s="125"/>
      <c r="AE53" s="125"/>
    </row>
    <row r="54" spans="1:31" s="420" customFormat="1" ht="13.5" customHeight="1" x14ac:dyDescent="0.2">
      <c r="B54" s="441"/>
      <c r="C54" s="422"/>
      <c r="D54" s="418">
        <f>SUM(D50:D52)</f>
        <v>4881756901.1428614</v>
      </c>
      <c r="E54" s="418">
        <f t="shared" ref="E54:L54" si="43">SUM(E50:E52)</f>
        <v>5539051417.5714283</v>
      </c>
      <c r="F54" s="418">
        <f t="shared" si="43"/>
        <v>10420808318.714289</v>
      </c>
      <c r="G54" s="418">
        <f>SUM(G50:G52)</f>
        <v>63461026.641428575</v>
      </c>
      <c r="H54" s="418">
        <f t="shared" si="43"/>
        <v>61235510.155714281</v>
      </c>
      <c r="I54" s="418">
        <f t="shared" si="43"/>
        <v>124696536.79714286</v>
      </c>
      <c r="J54" s="418">
        <f>SUM(J50:J52)</f>
        <v>25046.888643024733</v>
      </c>
      <c r="K54" s="418">
        <f t="shared" si="43"/>
        <v>29862.580287614241</v>
      </c>
      <c r="L54" s="418">
        <f t="shared" si="43"/>
        <v>54909.468930638977</v>
      </c>
      <c r="M54" s="423">
        <f>J54/M$3</f>
        <v>0.14915076902890925</v>
      </c>
      <c r="N54" s="424">
        <f>K54/N$3</f>
        <v>0.15184568750566571</v>
      </c>
      <c r="O54" s="432">
        <f>L54/O$3</f>
        <v>0.15060442281178235</v>
      </c>
      <c r="P54" s="426"/>
      <c r="Q54" s="427"/>
      <c r="R54" s="428"/>
      <c r="S54" s="418">
        <f>IFERROR(J54/G54*1000000,0)</f>
        <v>394.68142840717371</v>
      </c>
      <c r="T54" s="429">
        <f>IFERROR(K54/H54*1000000,0)</f>
        <v>487.66769823060861</v>
      </c>
      <c r="U54" s="430">
        <f>IFERROR(L54/I54*1000000,0)</f>
        <v>440.34477894094255</v>
      </c>
      <c r="V54" s="426">
        <f>IFERROR(J54*1000000/D54,0)</f>
        <v>5.130711985506907</v>
      </c>
      <c r="W54" s="427">
        <f>IFERROR(K54*1000000/E54,0)</f>
        <v>5.3912805706915341</v>
      </c>
      <c r="X54" s="428">
        <f>IFERROR(L54*1000000/F54,0)</f>
        <v>5.2692139852557682</v>
      </c>
      <c r="Y54" s="426"/>
      <c r="Z54" s="427"/>
      <c r="AA54" s="428"/>
      <c r="AC54" s="431"/>
      <c r="AD54" s="431"/>
      <c r="AE54" s="431"/>
    </row>
    <row r="55" spans="1:31" ht="13.5" customHeight="1" x14ac:dyDescent="0.2">
      <c r="B55" s="441"/>
      <c r="C55" s="258"/>
      <c r="D55" s="261"/>
      <c r="E55" s="173"/>
      <c r="F55" s="262"/>
      <c r="G55" s="325"/>
      <c r="H55" s="325"/>
      <c r="I55" s="326"/>
      <c r="J55" s="261"/>
      <c r="K55" s="173"/>
      <c r="L55" s="262"/>
      <c r="M55" s="267"/>
      <c r="N55" s="249"/>
      <c r="O55" s="268"/>
      <c r="P55" s="336"/>
      <c r="Q55" s="250"/>
      <c r="R55" s="337"/>
      <c r="S55" s="273"/>
      <c r="T55" s="251"/>
      <c r="U55" s="274"/>
      <c r="V55" s="278"/>
      <c r="W55" s="252"/>
      <c r="X55" s="279"/>
      <c r="Y55" s="283"/>
      <c r="Z55" s="253"/>
      <c r="AA55" s="284"/>
      <c r="AC55" s="125"/>
      <c r="AD55" s="125"/>
      <c r="AE55" s="125"/>
    </row>
    <row r="56" spans="1:31" ht="13.5" customHeight="1" x14ac:dyDescent="0.2">
      <c r="A56" s="122" t="str">
        <f>_xlfn.CONCAT($B$50,C56)</f>
        <v>PoloGoogle Stone</v>
      </c>
      <c r="B56" s="441"/>
      <c r="C56" s="258" t="s">
        <v>73</v>
      </c>
      <c r="D56" s="261">
        <v>38717925</v>
      </c>
      <c r="E56" s="173">
        <v>356234988</v>
      </c>
      <c r="F56" s="262">
        <f t="shared" si="37"/>
        <v>394952913</v>
      </c>
      <c r="G56" s="325">
        <v>2453733.2599999998</v>
      </c>
      <c r="H56" s="325">
        <v>8397383.7200000007</v>
      </c>
      <c r="I56" s="326">
        <f t="shared" si="38"/>
        <v>10851116.98</v>
      </c>
      <c r="J56" s="261">
        <f>VLOOKUP(A56,'Contri use this'!$A$4:$F$1048576,5,FALSE)</f>
        <v>351.54244196918921</v>
      </c>
      <c r="K56" s="173">
        <f>VLOOKUP(A56,'Contri use this'!$A$4:$F$1048576,6,FALSE)</f>
        <v>3119.5896466284839</v>
      </c>
      <c r="L56" s="262">
        <f t="shared" si="40"/>
        <v>3471.1320885976729</v>
      </c>
      <c r="M56" s="267">
        <f t="shared" ref="M56:O57" si="44">J56/M$3</f>
        <v>2.0933867800225644E-3</v>
      </c>
      <c r="N56" s="249">
        <f t="shared" si="44"/>
        <v>1.5862535322318697E-2</v>
      </c>
      <c r="O56" s="268">
        <f t="shared" si="44"/>
        <v>9.520540899185595E-3</v>
      </c>
      <c r="P56" s="336">
        <f>IFERROR(J56/G56*$P$4,0)</f>
        <v>0.50488233174227004</v>
      </c>
      <c r="Q56" s="250">
        <f t="shared" si="41"/>
        <v>1.5640289602461637</v>
      </c>
      <c r="R56" s="337">
        <f t="shared" si="42"/>
        <v>1.2370226321311588</v>
      </c>
      <c r="S56" s="273">
        <f t="shared" si="34"/>
        <v>143.26840154140845</v>
      </c>
      <c r="T56" s="251">
        <f t="shared" si="34"/>
        <v>371.49542650987536</v>
      </c>
      <c r="U56" s="274">
        <f t="shared" si="34"/>
        <v>319.88707660192165</v>
      </c>
      <c r="V56" s="278">
        <f t="shared" si="35"/>
        <v>9.0795785664957318</v>
      </c>
      <c r="W56" s="252">
        <f t="shared" si="35"/>
        <v>8.7571118832058232</v>
      </c>
      <c r="X56" s="279">
        <f t="shared" si="35"/>
        <v>8.7887238562984678</v>
      </c>
      <c r="Y56" s="283">
        <f t="shared" si="36"/>
        <v>63.374606464576807</v>
      </c>
      <c r="Z56" s="253">
        <f t="shared" si="36"/>
        <v>23.572596748975148</v>
      </c>
      <c r="AA56" s="284">
        <f t="shared" si="36"/>
        <v>27.474457391835973</v>
      </c>
      <c r="AC56" s="125">
        <f>G56/$G$68</f>
        <v>1.4648454398371953E-2</v>
      </c>
      <c r="AD56" s="125">
        <f>H56/$H$68</f>
        <v>3.8633838216056135E-2</v>
      </c>
      <c r="AE56" s="125">
        <f>I56/$I$68</f>
        <v>2.8194513990189973E-2</v>
      </c>
    </row>
    <row r="57" spans="1:31" ht="13.5" customHeight="1" x14ac:dyDescent="0.2">
      <c r="A57" s="122" t="str">
        <f>_xlfn.CONCAT($B$50,C57)</f>
        <v>PoloGoogle Ton</v>
      </c>
      <c r="B57" s="441"/>
      <c r="C57" s="258" t="s">
        <v>74</v>
      </c>
      <c r="D57" s="261">
        <v>750114965</v>
      </c>
      <c r="E57" s="173">
        <v>1667253568</v>
      </c>
      <c r="F57" s="262">
        <f t="shared" si="37"/>
        <v>2417368533</v>
      </c>
      <c r="G57" s="325">
        <v>16042256.92</v>
      </c>
      <c r="H57" s="325">
        <v>34222061.370000012</v>
      </c>
      <c r="I57" s="326">
        <f t="shared" si="38"/>
        <v>50264318.290000014</v>
      </c>
      <c r="J57" s="261">
        <f>VLOOKUP(A57,'Contri use this'!$A$4:$F$1048576,5,FALSE)</f>
        <v>5557.0731863488863</v>
      </c>
      <c r="K57" s="173">
        <f>VLOOKUP(A57,'Contri use this'!$A$4:$F$1048576,6,FALSE)</f>
        <v>12417.667814516957</v>
      </c>
      <c r="L57" s="262">
        <f t="shared" si="40"/>
        <v>17974.741000865844</v>
      </c>
      <c r="M57" s="267">
        <f t="shared" si="44"/>
        <v>3.3091604754057563E-2</v>
      </c>
      <c r="N57" s="249">
        <f t="shared" si="44"/>
        <v>6.3141539959102613E-2</v>
      </c>
      <c r="O57" s="268">
        <f t="shared" si="44"/>
        <v>4.9300704347481981E-2</v>
      </c>
      <c r="P57" s="336">
        <f>IFERROR(J57/G57*$P$4,0)</f>
        <v>1.2207322173321178</v>
      </c>
      <c r="Q57" s="250">
        <f t="shared" si="41"/>
        <v>1.5276546661506571</v>
      </c>
      <c r="R57" s="337">
        <f t="shared" si="42"/>
        <v>1.3828777687174445</v>
      </c>
      <c r="S57" s="273">
        <f t="shared" si="34"/>
        <v>346.40220600262558</v>
      </c>
      <c r="T57" s="251">
        <f t="shared" si="34"/>
        <v>362.85563514892829</v>
      </c>
      <c r="U57" s="274">
        <f t="shared" si="34"/>
        <v>357.60439238746989</v>
      </c>
      <c r="V57" s="278">
        <f t="shared" si="35"/>
        <v>7.4082953222362207</v>
      </c>
      <c r="W57" s="252">
        <f t="shared" si="35"/>
        <v>7.4479779517958464</v>
      </c>
      <c r="X57" s="279">
        <f t="shared" si="35"/>
        <v>7.4356643414063353</v>
      </c>
      <c r="Y57" s="283">
        <f t="shared" si="36"/>
        <v>21.386397643726518</v>
      </c>
      <c r="Z57" s="253">
        <f t="shared" si="36"/>
        <v>20.526008776848521</v>
      </c>
      <c r="AA57" s="284">
        <f t="shared" si="36"/>
        <v>20.792989403076678</v>
      </c>
      <c r="AC57" s="125">
        <f>G57/$G$68</f>
        <v>9.5770095621390786E-2</v>
      </c>
      <c r="AD57" s="125">
        <f>H57/$H$68</f>
        <v>0.1574454171052844</v>
      </c>
      <c r="AE57" s="125">
        <f>I57/$I$68</f>
        <v>0.13060204104764586</v>
      </c>
    </row>
    <row r="58" spans="1:31" ht="13.5" customHeight="1" x14ac:dyDescent="0.2">
      <c r="B58" s="441"/>
      <c r="C58" s="258"/>
      <c r="D58" s="261"/>
      <c r="E58" s="173"/>
      <c r="F58" s="262"/>
      <c r="G58" s="325"/>
      <c r="H58" s="325"/>
      <c r="I58" s="326"/>
      <c r="J58" s="261"/>
      <c r="K58" s="173"/>
      <c r="L58" s="262"/>
      <c r="M58" s="267"/>
      <c r="N58" s="249"/>
      <c r="O58" s="268"/>
      <c r="P58" s="336"/>
      <c r="Q58" s="250"/>
      <c r="R58" s="337"/>
      <c r="S58" s="273"/>
      <c r="T58" s="251"/>
      <c r="U58" s="274"/>
      <c r="V58" s="278"/>
      <c r="W58" s="252"/>
      <c r="X58" s="279"/>
      <c r="Y58" s="283"/>
      <c r="Z58" s="253"/>
      <c r="AA58" s="284"/>
      <c r="AC58" s="125"/>
      <c r="AD58" s="125"/>
      <c r="AE58" s="125"/>
    </row>
    <row r="59" spans="1:31" s="420" customFormat="1" ht="13.5" customHeight="1" x14ac:dyDescent="0.2">
      <c r="B59" s="441"/>
      <c r="C59" s="422"/>
      <c r="D59" s="418">
        <f>SUM(D56:D57)</f>
        <v>788832890</v>
      </c>
      <c r="E59" s="418">
        <f t="shared" ref="E59:L59" si="45">SUM(E56:E57)</f>
        <v>2023488556</v>
      </c>
      <c r="F59" s="418">
        <f t="shared" si="45"/>
        <v>2812321446</v>
      </c>
      <c r="G59" s="418">
        <f>SUM(G56:G57)</f>
        <v>18495990.18</v>
      </c>
      <c r="H59" s="418">
        <f t="shared" si="45"/>
        <v>42619445.090000011</v>
      </c>
      <c r="I59" s="418">
        <f t="shared" si="45"/>
        <v>61115435.270000011</v>
      </c>
      <c r="J59" s="418">
        <f>SUM(J56:J57)</f>
        <v>5908.6156283180753</v>
      </c>
      <c r="K59" s="418">
        <f t="shared" si="45"/>
        <v>15537.25746114544</v>
      </c>
      <c r="L59" s="418">
        <f t="shared" si="45"/>
        <v>21445.873089463515</v>
      </c>
      <c r="M59" s="423">
        <f>J59/M$3</f>
        <v>3.5184991534080126E-2</v>
      </c>
      <c r="N59" s="424">
        <f>K59/N$3</f>
        <v>7.900407528142131E-2</v>
      </c>
      <c r="O59" s="432">
        <f>L59/O$3</f>
        <v>5.8821245246667569E-2</v>
      </c>
      <c r="P59" s="426"/>
      <c r="Q59" s="427"/>
      <c r="R59" s="428"/>
      <c r="S59" s="418">
        <f>IFERROR(J59/G59*1000000,0)</f>
        <v>319.4538692341626</v>
      </c>
      <c r="T59" s="429">
        <f>IFERROR(K59/H59*1000000,0)</f>
        <v>364.55794833403439</v>
      </c>
      <c r="U59" s="430">
        <f>IFERROR(L59/I59*1000000,0)</f>
        <v>350.9076388758167</v>
      </c>
      <c r="V59" s="426">
        <f>IFERROR(J59*1000000/D59,0)</f>
        <v>7.4903261555410996</v>
      </c>
      <c r="W59" s="427">
        <f>IFERROR(K59*1000000/E59,0)</f>
        <v>7.6784508689583326</v>
      </c>
      <c r="X59" s="428">
        <f>IFERROR(L59*1000000/F59,0)</f>
        <v>7.6256834438204955</v>
      </c>
      <c r="Y59" s="426"/>
      <c r="Z59" s="427"/>
      <c r="AA59" s="428"/>
      <c r="AC59" s="431"/>
      <c r="AD59" s="431"/>
      <c r="AE59" s="431"/>
    </row>
    <row r="60" spans="1:31" ht="13.5" customHeight="1" x14ac:dyDescent="0.2">
      <c r="B60" s="441"/>
      <c r="C60" s="258"/>
      <c r="D60" s="261"/>
      <c r="E60" s="173"/>
      <c r="F60" s="262"/>
      <c r="G60" s="325"/>
      <c r="H60" s="325"/>
      <c r="I60" s="326"/>
      <c r="J60" s="261"/>
      <c r="K60" s="173"/>
      <c r="L60" s="262"/>
      <c r="M60" s="267"/>
      <c r="N60" s="249"/>
      <c r="O60" s="268"/>
      <c r="P60" s="336"/>
      <c r="Q60" s="250"/>
      <c r="R60" s="337"/>
      <c r="S60" s="273"/>
      <c r="T60" s="251"/>
      <c r="U60" s="274"/>
      <c r="V60" s="278"/>
      <c r="W60" s="252"/>
      <c r="X60" s="279"/>
      <c r="Y60" s="283"/>
      <c r="Z60" s="253"/>
      <c r="AA60" s="284"/>
      <c r="AC60" s="125"/>
      <c r="AD60" s="125"/>
      <c r="AE60" s="125"/>
    </row>
    <row r="61" spans="1:31" ht="13.5" customHeight="1" x14ac:dyDescent="0.2">
      <c r="A61" s="122" t="str">
        <f>_xlfn.CONCAT($B$50,C61)</f>
        <v>PoloOpen TV</v>
      </c>
      <c r="B61" s="441"/>
      <c r="C61" s="258" t="s">
        <v>66</v>
      </c>
      <c r="D61" s="321">
        <v>461.80320000000006</v>
      </c>
      <c r="E61" s="173">
        <v>453.8562</v>
      </c>
      <c r="F61" s="262">
        <f t="shared" si="37"/>
        <v>915.65940000000001</v>
      </c>
      <c r="G61" s="325">
        <v>3593963.67</v>
      </c>
      <c r="H61" s="325">
        <v>8216372.4099999992</v>
      </c>
      <c r="I61" s="326">
        <f>SUM(G61:H61)</f>
        <v>11810336.079999998</v>
      </c>
      <c r="J61" s="261">
        <f>VLOOKUP(A61,'Contri use this'!$A$4:$F$1048576,5,FALSE)</f>
        <v>2426.9603096409592</v>
      </c>
      <c r="K61" s="173">
        <f>VLOOKUP(A61,'Contri use this'!$A$4:$F$1048576,6,FALSE)</f>
        <v>2286.850863262443</v>
      </c>
      <c r="L61" s="262">
        <f t="shared" si="40"/>
        <v>4713.8111729034026</v>
      </c>
      <c r="M61" s="267">
        <f t="shared" ref="M61:O62" si="46">J61/M$3</f>
        <v>1.4452214075156072E-2</v>
      </c>
      <c r="N61" s="249">
        <f t="shared" si="46"/>
        <v>1.1628212907611169E-2</v>
      </c>
      <c r="O61" s="268">
        <f t="shared" si="46"/>
        <v>1.2928932382056212E-2</v>
      </c>
      <c r="P61" s="336">
        <f>IFERROR(J61/G61*$P$4,0)</f>
        <v>2.3797358257567702</v>
      </c>
      <c r="Q61" s="250">
        <f t="shared" si="41"/>
        <v>1.1717880004117507</v>
      </c>
      <c r="R61" s="337">
        <f t="shared" si="42"/>
        <v>1.5434439956735371</v>
      </c>
      <c r="S61" s="273">
        <f t="shared" si="34"/>
        <v>675.28793624142543</v>
      </c>
      <c r="T61" s="251">
        <f t="shared" si="34"/>
        <v>278.32853102899253</v>
      </c>
      <c r="U61" s="274">
        <f t="shared" si="34"/>
        <v>399.12591318090614</v>
      </c>
      <c r="V61" s="278">
        <f>IFERROR(J61/D61,0)</f>
        <v>5.2553995070648254</v>
      </c>
      <c r="W61" s="252">
        <f>IFERROR(K61/E61,0)</f>
        <v>5.0387124011139273</v>
      </c>
      <c r="X61" s="279">
        <f>IFERROR(L61/F61,0)</f>
        <v>5.1479962668470423</v>
      </c>
      <c r="Y61" s="283">
        <f>IFERROR(G61/D61,0)</f>
        <v>7782.4572675113541</v>
      </c>
      <c r="Z61" s="253">
        <f>IFERROR(H61/E61,0)</f>
        <v>18103.47068080154</v>
      </c>
      <c r="AA61" s="284">
        <f>IFERROR(I61/F61,0)</f>
        <v>12898.17598115631</v>
      </c>
      <c r="AC61" s="125">
        <f>G61/$G$68</f>
        <v>2.1455475127480039E-2</v>
      </c>
      <c r="AD61" s="125">
        <f>H61/$H$68</f>
        <v>3.7801059591308896E-2</v>
      </c>
      <c r="AE61" s="125">
        <f>I61/$I$68</f>
        <v>3.0686857993526613E-2</v>
      </c>
    </row>
    <row r="62" spans="1:31" ht="13.5" customHeight="1" x14ac:dyDescent="0.2">
      <c r="A62" s="122" t="str">
        <f>_xlfn.CONCAT($B$50,C62)</f>
        <v>PoloPay TV</v>
      </c>
      <c r="B62" s="441"/>
      <c r="C62" s="258" t="s">
        <v>67</v>
      </c>
      <c r="D62" s="321"/>
      <c r="E62" s="173"/>
      <c r="F62" s="262">
        <v>0</v>
      </c>
      <c r="G62" s="173">
        <v>0</v>
      </c>
      <c r="H62" s="325">
        <v>1431973.6880000008</v>
      </c>
      <c r="I62" s="326">
        <f>SUM(G62:H62)</f>
        <v>1431973.6880000008</v>
      </c>
      <c r="J62" s="261">
        <f>VLOOKUP(A62,'Contri use this'!$A$4:$F$1048576,5,FALSE)</f>
        <v>0</v>
      </c>
      <c r="K62" s="173">
        <f>VLOOKUP(A62,'Contri use this'!$A$4:$F$1048576,6,FALSE)</f>
        <v>630.72075200248912</v>
      </c>
      <c r="L62" s="262">
        <f t="shared" si="40"/>
        <v>630.72075200248912</v>
      </c>
      <c r="M62" s="267">
        <f t="shared" si="46"/>
        <v>0</v>
      </c>
      <c r="N62" s="249">
        <f t="shared" si="46"/>
        <v>3.2070981572758059E-3</v>
      </c>
      <c r="O62" s="268">
        <f t="shared" si="46"/>
        <v>1.7299263070771574E-3</v>
      </c>
      <c r="P62" s="336">
        <f>IFERROR(J62/G62*$P$4,0)</f>
        <v>0</v>
      </c>
      <c r="Q62" s="250">
        <f t="shared" si="41"/>
        <v>1.8543572271081885</v>
      </c>
      <c r="R62" s="337">
        <f t="shared" si="42"/>
        <v>1.7032681786224655</v>
      </c>
      <c r="S62" s="273">
        <f t="shared" si="34"/>
        <v>0</v>
      </c>
      <c r="T62" s="251">
        <f t="shared" si="34"/>
        <v>440.45554557877375</v>
      </c>
      <c r="U62" s="274">
        <f t="shared" si="34"/>
        <v>440.45554557877375</v>
      </c>
      <c r="V62" s="278">
        <f t="shared" si="35"/>
        <v>0</v>
      </c>
      <c r="W62" s="252">
        <f t="shared" si="35"/>
        <v>0</v>
      </c>
      <c r="X62" s="279">
        <f t="shared" si="35"/>
        <v>0</v>
      </c>
      <c r="Y62" s="283">
        <f t="shared" si="36"/>
        <v>0</v>
      </c>
      <c r="Z62" s="253">
        <f t="shared" si="36"/>
        <v>0</v>
      </c>
      <c r="AA62" s="284">
        <f t="shared" si="36"/>
        <v>0</v>
      </c>
      <c r="AC62" s="125">
        <f>G62/$G$68</f>
        <v>0</v>
      </c>
      <c r="AD62" s="125">
        <f>H62/$H$68</f>
        <v>6.5880804827436502E-3</v>
      </c>
      <c r="AE62" s="125">
        <f>I62/$I$68</f>
        <v>3.7207047213954144E-3</v>
      </c>
    </row>
    <row r="63" spans="1:31" ht="13.5" customHeight="1" x14ac:dyDescent="0.2">
      <c r="B63" s="441"/>
      <c r="C63" s="258"/>
      <c r="D63" s="321"/>
      <c r="E63" s="173"/>
      <c r="F63" s="262"/>
      <c r="G63" s="173"/>
      <c r="H63" s="325"/>
      <c r="I63" s="326"/>
      <c r="J63" s="261"/>
      <c r="K63" s="173"/>
      <c r="L63" s="262"/>
      <c r="M63" s="267"/>
      <c r="N63" s="249"/>
      <c r="O63" s="268"/>
      <c r="P63" s="336"/>
      <c r="Q63" s="250"/>
      <c r="R63" s="337"/>
      <c r="S63" s="273"/>
      <c r="T63" s="251"/>
      <c r="U63" s="274"/>
      <c r="V63" s="278"/>
      <c r="W63" s="252"/>
      <c r="X63" s="279"/>
      <c r="Y63" s="283"/>
      <c r="Z63" s="253"/>
      <c r="AA63" s="284"/>
      <c r="AC63" s="125"/>
      <c r="AD63" s="125"/>
      <c r="AE63" s="125"/>
    </row>
    <row r="64" spans="1:31" s="420" customFormat="1" ht="13.5" customHeight="1" x14ac:dyDescent="0.2">
      <c r="B64" s="441"/>
      <c r="C64" s="422"/>
      <c r="D64" s="434">
        <f>SUM(D61:D62)</f>
        <v>461.80320000000006</v>
      </c>
      <c r="E64" s="434">
        <f t="shared" ref="E64:L64" si="47">SUM(E61:E62)</f>
        <v>453.8562</v>
      </c>
      <c r="F64" s="434">
        <f t="shared" si="47"/>
        <v>915.65940000000001</v>
      </c>
      <c r="G64" s="434">
        <f>SUM(G61:G62)</f>
        <v>3593963.67</v>
      </c>
      <c r="H64" s="434">
        <f t="shared" si="47"/>
        <v>9648346.0979999993</v>
      </c>
      <c r="I64" s="434">
        <f t="shared" si="47"/>
        <v>13242309.767999999</v>
      </c>
      <c r="J64" s="434">
        <f>SUM(J61:J62)</f>
        <v>2426.9603096409592</v>
      </c>
      <c r="K64" s="434">
        <f t="shared" si="47"/>
        <v>2917.571615264932</v>
      </c>
      <c r="L64" s="434">
        <f t="shared" si="47"/>
        <v>5344.5319249058921</v>
      </c>
      <c r="M64" s="423">
        <f>J64/M$3</f>
        <v>1.4452214075156072E-2</v>
      </c>
      <c r="N64" s="424">
        <f>K64/N$3</f>
        <v>1.4835311064886975E-2</v>
      </c>
      <c r="O64" s="432">
        <f>L64/O$3</f>
        <v>1.465885868913337E-2</v>
      </c>
      <c r="P64" s="426"/>
      <c r="Q64" s="427"/>
      <c r="R64" s="428"/>
      <c r="S64" s="418">
        <f>IFERROR(J64/G64*1000000,0)</f>
        <v>675.28793624142543</v>
      </c>
      <c r="T64" s="429">
        <f>IFERROR(K64/H64*1000000,0)</f>
        <v>302.39085389668122</v>
      </c>
      <c r="U64" s="430">
        <f>IFERROR(L64/I64*1000000,0)</f>
        <v>403.59514454350983</v>
      </c>
      <c r="V64" s="426">
        <f>IFERROR(J64/D64,0)</f>
        <v>5.2553995070648254</v>
      </c>
      <c r="W64" s="427">
        <f>IFERROR(K64/E64,0)</f>
        <v>6.4284053302894879</v>
      </c>
      <c r="X64" s="428">
        <f>IFERROR(L64/F64,0)</f>
        <v>5.8368121649883049</v>
      </c>
      <c r="Y64" s="426"/>
      <c r="Z64" s="427"/>
      <c r="AA64" s="428"/>
      <c r="AC64" s="431"/>
      <c r="AD64" s="431"/>
      <c r="AE64" s="431"/>
    </row>
    <row r="65" spans="1:31" ht="13.5" customHeight="1" x14ac:dyDescent="0.2">
      <c r="B65" s="441"/>
      <c r="C65" s="258"/>
      <c r="D65" s="321"/>
      <c r="E65" s="173"/>
      <c r="F65" s="262"/>
      <c r="G65" s="173"/>
      <c r="H65" s="325"/>
      <c r="I65" s="326"/>
      <c r="J65" s="261"/>
      <c r="K65" s="173"/>
      <c r="L65" s="262"/>
      <c r="M65" s="267"/>
      <c r="N65" s="249"/>
      <c r="O65" s="268"/>
      <c r="P65" s="336"/>
      <c r="Q65" s="250"/>
      <c r="R65" s="337"/>
      <c r="S65" s="273"/>
      <c r="T65" s="251"/>
      <c r="U65" s="274"/>
      <c r="V65" s="278"/>
      <c r="W65" s="252"/>
      <c r="X65" s="279"/>
      <c r="Y65" s="283"/>
      <c r="Z65" s="253"/>
      <c r="AA65" s="284"/>
      <c r="AC65" s="125"/>
      <c r="AD65" s="125"/>
      <c r="AE65" s="125"/>
    </row>
    <row r="66" spans="1:31" ht="13.5" customHeight="1" x14ac:dyDescent="0.2">
      <c r="B66" s="441"/>
      <c r="C66" s="258"/>
      <c r="D66" s="321"/>
      <c r="E66" s="173"/>
      <c r="F66" s="262"/>
      <c r="G66" s="173"/>
      <c r="H66" s="325"/>
      <c r="I66" s="326"/>
      <c r="J66" s="261"/>
      <c r="K66" s="173"/>
      <c r="L66" s="262"/>
      <c r="M66" s="267"/>
      <c r="N66" s="249"/>
      <c r="O66" s="268"/>
      <c r="P66" s="336"/>
      <c r="Q66" s="250"/>
      <c r="R66" s="337"/>
      <c r="S66" s="273"/>
      <c r="T66" s="251"/>
      <c r="U66" s="274"/>
      <c r="V66" s="278"/>
      <c r="W66" s="252"/>
      <c r="X66" s="279"/>
      <c r="Y66" s="283"/>
      <c r="Z66" s="253"/>
      <c r="AA66" s="284"/>
      <c r="AC66" s="125"/>
      <c r="AD66" s="125"/>
      <c r="AE66" s="125"/>
    </row>
    <row r="67" spans="1:31" ht="13.5" customHeight="1" thickBot="1" x14ac:dyDescent="0.25">
      <c r="A67" s="128" t="str">
        <f>_xlfn.CONCAT($B$50,C67)</f>
        <v>PoloTotal Base</v>
      </c>
      <c r="B67" s="442"/>
      <c r="C67" s="259" t="s">
        <v>171</v>
      </c>
      <c r="D67" s="322"/>
      <c r="E67" s="264"/>
      <c r="F67" s="265"/>
      <c r="G67" s="327"/>
      <c r="H67" s="327"/>
      <c r="I67" s="328"/>
      <c r="J67" s="263">
        <f>M3-SUM(J50:J62)</f>
        <v>103592.03114767342</v>
      </c>
      <c r="K67" s="264">
        <f>N3-SUM(K50:K62)</f>
        <v>102946.75288721573</v>
      </c>
      <c r="L67" s="265">
        <f>O3-SUM(L50:L62)</f>
        <v>206538.78403488913</v>
      </c>
      <c r="M67" s="270">
        <f t="shared" ref="M67:O68" si="48">J67/M$3</f>
        <v>0.61687626479886515</v>
      </c>
      <c r="N67" s="271">
        <f t="shared" si="48"/>
        <v>0.52346516336093907</v>
      </c>
      <c r="O67" s="272">
        <f t="shared" si="48"/>
        <v>0.56648980519396686</v>
      </c>
      <c r="P67" s="275"/>
      <c r="Q67" s="276"/>
      <c r="R67" s="277"/>
      <c r="S67" s="312"/>
      <c r="T67" s="313"/>
      <c r="U67" s="314"/>
      <c r="V67" s="330"/>
      <c r="W67" s="331"/>
      <c r="X67" s="332"/>
      <c r="Y67" s="285"/>
      <c r="Z67" s="286"/>
      <c r="AA67" s="287"/>
      <c r="AC67" s="125"/>
      <c r="AD67" s="125"/>
      <c r="AE67" s="125"/>
    </row>
    <row r="68" spans="1:31" ht="13.5" customHeight="1" thickBot="1" x14ac:dyDescent="0.25">
      <c r="A68" s="122" t="str">
        <f>_xlfn.CONCAT($B$50,C68)</f>
        <v>PoloTotal Media</v>
      </c>
      <c r="B68" s="292" t="s">
        <v>81</v>
      </c>
      <c r="C68" s="293" t="s">
        <v>88</v>
      </c>
      <c r="D68" s="229">
        <f t="shared" ref="D68:L68" si="49">SUM(D50:D62)</f>
        <v>11341180044.088923</v>
      </c>
      <c r="E68" s="230">
        <f t="shared" si="49"/>
        <v>15125080400.999056</v>
      </c>
      <c r="F68" s="231">
        <f t="shared" si="49"/>
        <v>26466260445.087978</v>
      </c>
      <c r="G68" s="232">
        <f t="shared" si="49"/>
        <v>167507997.31285715</v>
      </c>
      <c r="H68" s="233">
        <f t="shared" si="49"/>
        <v>217358256.58942857</v>
      </c>
      <c r="I68" s="240">
        <f t="shared" si="49"/>
        <v>384866253.9022857</v>
      </c>
      <c r="J68" s="234">
        <f t="shared" si="49"/>
        <v>64337.96885232658</v>
      </c>
      <c r="K68" s="230">
        <f t="shared" si="49"/>
        <v>93717.247112784273</v>
      </c>
      <c r="L68" s="241">
        <f t="shared" si="49"/>
        <v>158055.21596511087</v>
      </c>
      <c r="M68" s="246">
        <f t="shared" si="48"/>
        <v>0.38312373520113485</v>
      </c>
      <c r="N68" s="235">
        <f t="shared" si="48"/>
        <v>0.47653483663906088</v>
      </c>
      <c r="O68" s="247">
        <f t="shared" si="48"/>
        <v>0.4335101948060332</v>
      </c>
      <c r="P68" s="226">
        <f>IFERROR(J68/G68*$P$4,0)</f>
        <v>1.3535414418118772</v>
      </c>
      <c r="Q68" s="227">
        <f>IFERROR(K68/H68*$Q$4,0)</f>
        <v>1.8152427039190364</v>
      </c>
      <c r="R68" s="228">
        <f>IFERROR(L68/I68*$R$4,0)</f>
        <v>1.5881076956609035</v>
      </c>
      <c r="S68" s="226">
        <f t="shared" ref="S68:U71" si="50">IFERROR(J68/G68*1000000,0)</f>
        <v>384.08893834580095</v>
      </c>
      <c r="T68" s="227">
        <f t="shared" si="50"/>
        <v>431.1648822699579</v>
      </c>
      <c r="U68" s="237">
        <f t="shared" si="50"/>
        <v>410.67569412110566</v>
      </c>
      <c r="V68" s="236">
        <f t="shared" ref="V68:X71" si="51">IFERROR(J68*1000000/D68,0)</f>
        <v>5.6729518976166711</v>
      </c>
      <c r="W68" s="227">
        <f t="shared" si="51"/>
        <v>6.1961486899992924</v>
      </c>
      <c r="X68" s="237">
        <f t="shared" si="51"/>
        <v>5.9719512053107309</v>
      </c>
      <c r="Y68" s="226">
        <f t="shared" ref="Y68:AA71" si="52">IFERROR(G68*1000/D68,0)</f>
        <v>14.76989137476599</v>
      </c>
      <c r="Z68" s="227">
        <f t="shared" si="52"/>
        <v>14.370717432686932</v>
      </c>
      <c r="AA68" s="237">
        <f t="shared" si="52"/>
        <v>14.541769310432189</v>
      </c>
    </row>
    <row r="69" spans="1:31" ht="13.5" customHeight="1" x14ac:dyDescent="0.2">
      <c r="A69" s="122" t="str">
        <f>_xlfn.CONCAT($B$69,C69)</f>
        <v>Renda_ExtraFB Stone Leads</v>
      </c>
      <c r="B69" s="393" t="s">
        <v>4</v>
      </c>
      <c r="C69" s="257" t="s">
        <v>70</v>
      </c>
      <c r="D69" s="294">
        <v>696344767.28571427</v>
      </c>
      <c r="E69" s="295">
        <v>736533176.57142878</v>
      </c>
      <c r="F69" s="296">
        <f>SUM(D69:E69)</f>
        <v>1432877943.8571429</v>
      </c>
      <c r="G69" s="297">
        <v>9961554.4942857176</v>
      </c>
      <c r="H69" s="298">
        <v>8504700.4500000011</v>
      </c>
      <c r="I69" s="324">
        <f>SUM(G69:H69)</f>
        <v>18466254.944285721</v>
      </c>
      <c r="J69" s="294">
        <f>VLOOKUP(A69,'Contri use this'!$A$4:$F$1048576,5,FALSE)</f>
        <v>3543.4159280702033</v>
      </c>
      <c r="K69" s="295">
        <f>VLOOKUP(A69,'Contri use this'!$A$4:$F$1048576,6,FALSE)</f>
        <v>3793.9005077084021</v>
      </c>
      <c r="L69" s="296">
        <f>SUM(J69:K69)</f>
        <v>7337.3164357786054</v>
      </c>
      <c r="M69" s="304">
        <f t="shared" ref="M69:O71" si="53">J69/M$4</f>
        <v>3.0923367642666299E-2</v>
      </c>
      <c r="N69" s="305">
        <f t="shared" si="53"/>
        <v>2.7741708036885609E-2</v>
      </c>
      <c r="O69" s="305">
        <f t="shared" si="53"/>
        <v>2.9192211644467187E-2</v>
      </c>
      <c r="P69" s="372">
        <f>IFERROR(J69/G69*$P$5,0)</f>
        <v>1.4848368976632338</v>
      </c>
      <c r="Q69" s="334">
        <f>IFERROR(K69/H69*$Q$5,0)</f>
        <v>1.894063070898776</v>
      </c>
      <c r="R69" s="373">
        <f>IFERROR(L69/I69*$R$5,0)</f>
        <v>1.6728220368532576</v>
      </c>
      <c r="S69" s="310">
        <f t="shared" si="50"/>
        <v>355.70913456356897</v>
      </c>
      <c r="T69" s="310">
        <f t="shared" si="50"/>
        <v>446.09454853973148</v>
      </c>
      <c r="U69" s="311">
        <f t="shared" si="50"/>
        <v>397.33646361516833</v>
      </c>
      <c r="V69" s="316">
        <f t="shared" si="51"/>
        <v>5.0885941771087069</v>
      </c>
      <c r="W69" s="316">
        <f t="shared" si="51"/>
        <v>5.1510245952111173</v>
      </c>
      <c r="X69" s="317">
        <f t="shared" si="51"/>
        <v>5.1206848896196924</v>
      </c>
      <c r="Y69" s="319">
        <f t="shared" si="52"/>
        <v>14.305491995172032</v>
      </c>
      <c r="Z69" s="319">
        <f t="shared" si="52"/>
        <v>11.546934639916003</v>
      </c>
      <c r="AA69" s="320">
        <f t="shared" si="52"/>
        <v>12.887528224893101</v>
      </c>
      <c r="AC69" s="125">
        <f>G69/$G$89</f>
        <v>8.7294418225964482E-2</v>
      </c>
      <c r="AD69" s="125">
        <f>H69/$H$89</f>
        <v>8.9168491739638547E-2</v>
      </c>
      <c r="AE69" s="125">
        <f>I69/$I$89</f>
        <v>8.8147648244558091E-2</v>
      </c>
    </row>
    <row r="70" spans="1:31" ht="13.5" customHeight="1" x14ac:dyDescent="0.2">
      <c r="A70" s="122" t="str">
        <f>_xlfn.CONCAT($B$69,C70)</f>
        <v>Renda_ExtraFB Stone SA</v>
      </c>
      <c r="B70" s="391"/>
      <c r="C70" s="258" t="s">
        <v>71</v>
      </c>
      <c r="D70" s="261">
        <v>106981687</v>
      </c>
      <c r="E70" s="173">
        <v>76689500</v>
      </c>
      <c r="F70" s="262">
        <f>SUM(D70:E70)</f>
        <v>183671187</v>
      </c>
      <c r="G70" s="299">
        <v>601283.89000000013</v>
      </c>
      <c r="H70" s="238">
        <v>356319.07000000007</v>
      </c>
      <c r="I70" s="326">
        <f>SUM(G70:H70)</f>
        <v>957602.9600000002</v>
      </c>
      <c r="J70" s="261">
        <f>VLOOKUP(A70,'Contri use this'!$A$4:$F$1048576,5,FALSE)</f>
        <v>201.75411265128039</v>
      </c>
      <c r="K70" s="173">
        <f>VLOOKUP(A70,'Contri use this'!$A$4:$F$1048576,6,FALSE)</f>
        <v>365.83370690918736</v>
      </c>
      <c r="L70" s="262">
        <f>SUM(J70:K70)</f>
        <v>567.58781956046778</v>
      </c>
      <c r="M70" s="267">
        <f t="shared" si="53"/>
        <v>1.7607068223383141E-3</v>
      </c>
      <c r="N70" s="249">
        <f t="shared" si="53"/>
        <v>2.6750442892495311E-3</v>
      </c>
      <c r="O70" s="249">
        <f t="shared" si="53"/>
        <v>2.2582021506712597E-3</v>
      </c>
      <c r="P70" s="336">
        <f>IFERROR(J70/G70*$P$5,0)</f>
        <v>1.4006401175192578</v>
      </c>
      <c r="Q70" s="250">
        <f>IFERROR(K70/H70*$Q$5,0)</f>
        <v>4.3592539734721374</v>
      </c>
      <c r="R70" s="337">
        <f>IFERROR(L70/I70*$R$5,0)</f>
        <v>2.4953927327098366</v>
      </c>
      <c r="S70" s="251">
        <f t="shared" si="50"/>
        <v>335.53886276793537</v>
      </c>
      <c r="T70" s="251">
        <f t="shared" si="50"/>
        <v>1026.7025756134447</v>
      </c>
      <c r="U70" s="274">
        <f t="shared" si="50"/>
        <v>592.71727769144286</v>
      </c>
      <c r="V70" s="252">
        <f t="shared" si="51"/>
        <v>1.8858752213477472</v>
      </c>
      <c r="W70" s="252">
        <f t="shared" si="51"/>
        <v>4.7703232764483712</v>
      </c>
      <c r="X70" s="279">
        <f t="shared" si="51"/>
        <v>3.090238751277127</v>
      </c>
      <c r="Y70" s="253">
        <f t="shared" si="52"/>
        <v>5.6204375427357034</v>
      </c>
      <c r="Z70" s="253">
        <f t="shared" si="52"/>
        <v>4.6462562671552172</v>
      </c>
      <c r="AA70" s="284">
        <f t="shared" si="52"/>
        <v>5.2136809024923449</v>
      </c>
      <c r="AC70" s="125">
        <f>G70/$G$89</f>
        <v>5.2691301740410233E-3</v>
      </c>
      <c r="AD70" s="125">
        <f>H70/$H$89</f>
        <v>3.7358675048890983E-3</v>
      </c>
      <c r="AE70" s="125">
        <f>I70/$I$89</f>
        <v>4.5710648494078111E-3</v>
      </c>
    </row>
    <row r="71" spans="1:31" ht="13.5" customHeight="1" x14ac:dyDescent="0.2">
      <c r="A71" s="122" t="str">
        <f>_xlfn.CONCAT($B$69,C71)</f>
        <v>Renda_ExtraFB Ton</v>
      </c>
      <c r="B71" s="391"/>
      <c r="C71" s="258" t="s">
        <v>72</v>
      </c>
      <c r="D71" s="261">
        <v>2264643392.5714283</v>
      </c>
      <c r="E71" s="173">
        <v>1657858894.1428573</v>
      </c>
      <c r="F71" s="262">
        <f>SUM(D71:E71)</f>
        <v>3922502286.7142859</v>
      </c>
      <c r="G71" s="299">
        <v>25895364.237142853</v>
      </c>
      <c r="H71" s="238">
        <v>15916288.01428571</v>
      </c>
      <c r="I71" s="326">
        <f>SUM(G71:H71)</f>
        <v>41811652.251428559</v>
      </c>
      <c r="J71" s="261">
        <f>VLOOKUP(A71,'Contri use this'!$A$4:$F$1048576,5,FALSE)</f>
        <v>16589.49275149055</v>
      </c>
      <c r="K71" s="173">
        <f>VLOOKUP(A71,'Contri use this'!$A$4:$F$1048576,6,FALSE)</f>
        <v>12458.599076577191</v>
      </c>
      <c r="L71" s="262">
        <f>SUM(J71:K71)</f>
        <v>29048.091828067743</v>
      </c>
      <c r="M71" s="267">
        <f t="shared" si="53"/>
        <v>0.14477639480473833</v>
      </c>
      <c r="N71" s="249">
        <f t="shared" si="53"/>
        <v>9.1099599852127053E-2</v>
      </c>
      <c r="O71" s="249">
        <f t="shared" si="53"/>
        <v>0.11557059749773317</v>
      </c>
      <c r="P71" s="336">
        <f>IFERROR(J71/G71*$P$5,0)</f>
        <v>2.6742057364462752</v>
      </c>
      <c r="Q71" s="250">
        <f>IFERROR(K71/H71*$Q$5,0)</f>
        <v>3.3234943246166044</v>
      </c>
      <c r="R71" s="337">
        <f>IFERROR(L71/I71*$R$5,0)</f>
        <v>2.924903875855398</v>
      </c>
      <c r="S71" s="251">
        <f t="shared" si="50"/>
        <v>640.63562109296436</v>
      </c>
      <c r="T71" s="251">
        <f t="shared" si="50"/>
        <v>782.75783055665613</v>
      </c>
      <c r="U71" s="274">
        <f t="shared" si="50"/>
        <v>694.73676030287163</v>
      </c>
      <c r="V71" s="252">
        <f t="shared" si="51"/>
        <v>7.3254326954557403</v>
      </c>
      <c r="W71" s="252">
        <f t="shared" si="51"/>
        <v>7.5148730212160242</v>
      </c>
      <c r="X71" s="279">
        <f t="shared" si="51"/>
        <v>7.4055002916008759</v>
      </c>
      <c r="Y71" s="253">
        <f t="shared" si="52"/>
        <v>11.434632190695382</v>
      </c>
      <c r="Z71" s="253">
        <f t="shared" si="52"/>
        <v>9.6005082643144455</v>
      </c>
      <c r="AA71" s="284">
        <f t="shared" si="52"/>
        <v>10.659433493014586</v>
      </c>
      <c r="AC71" s="125">
        <f>G71/$G$89</f>
        <v>0.22692449829266534</v>
      </c>
      <c r="AD71" s="125">
        <f>H71/$H$89</f>
        <v>0.16687611805628536</v>
      </c>
      <c r="AE71" s="125">
        <f>I71/$I$89</f>
        <v>0.19958561312526435</v>
      </c>
    </row>
    <row r="72" spans="1:31" ht="13.5" customHeight="1" x14ac:dyDescent="0.2">
      <c r="B72" s="391"/>
      <c r="C72" s="258"/>
      <c r="D72" s="261"/>
      <c r="E72" s="173"/>
      <c r="F72" s="262"/>
      <c r="G72" s="299"/>
      <c r="H72" s="238"/>
      <c r="I72" s="326"/>
      <c r="J72" s="261"/>
      <c r="K72" s="173"/>
      <c r="L72" s="262"/>
      <c r="M72" s="267"/>
      <c r="N72" s="249"/>
      <c r="O72" s="249"/>
      <c r="P72" s="336"/>
      <c r="Q72" s="250"/>
      <c r="R72" s="337"/>
      <c r="S72" s="251"/>
      <c r="T72" s="251"/>
      <c r="U72" s="274"/>
      <c r="V72" s="252"/>
      <c r="W72" s="252"/>
      <c r="X72" s="279"/>
      <c r="Y72" s="253"/>
      <c r="Z72" s="253"/>
      <c r="AA72" s="284"/>
      <c r="AC72" s="125"/>
      <c r="AD72" s="125"/>
      <c r="AE72" s="125"/>
    </row>
    <row r="73" spans="1:31" s="420" customFormat="1" ht="13.5" customHeight="1" x14ac:dyDescent="0.2">
      <c r="B73" s="421"/>
      <c r="C73" s="422"/>
      <c r="D73" s="418">
        <f>SUM(D69:D71)</f>
        <v>3067969846.8571424</v>
      </c>
      <c r="E73" s="418">
        <f t="shared" ref="E73:L73" si="54">SUM(E69:E71)</f>
        <v>2471081570.7142859</v>
      </c>
      <c r="F73" s="418">
        <f t="shared" si="54"/>
        <v>5539051417.5714283</v>
      </c>
      <c r="G73" s="418">
        <f>SUM(G69:G71)</f>
        <v>36458202.621428572</v>
      </c>
      <c r="H73" s="418">
        <f t="shared" si="54"/>
        <v>24777307.534285709</v>
      </c>
      <c r="I73" s="418">
        <f t="shared" si="54"/>
        <v>61235510.155714281</v>
      </c>
      <c r="J73" s="418">
        <f>SUM(J69:J71)</f>
        <v>20334.662792212035</v>
      </c>
      <c r="K73" s="418">
        <f t="shared" si="54"/>
        <v>16618.33329119478</v>
      </c>
      <c r="L73" s="418">
        <f t="shared" si="54"/>
        <v>36952.996083406819</v>
      </c>
      <c r="M73" s="423">
        <f>J73/M$4</f>
        <v>0.17746046926974296</v>
      </c>
      <c r="N73" s="424">
        <f>K73/N$4</f>
        <v>0.12151635217826219</v>
      </c>
      <c r="O73" s="424">
        <f>L73/O$4</f>
        <v>0.14702101129287162</v>
      </c>
      <c r="P73" s="426">
        <f>IFERROR(J73/G73*$P$5,0)</f>
        <v>2.328227709996681</v>
      </c>
      <c r="Q73" s="427">
        <f>IFERROR(K73/H73*$Q$5,0)</f>
        <v>2.8477435314522186</v>
      </c>
      <c r="R73" s="428">
        <f>IFERROR(L73/I73*$R$5,0)</f>
        <v>2.5406078434991324</v>
      </c>
      <c r="S73" s="429">
        <f>IFERROR(J73/G73*1000000,0)</f>
        <v>557.75275055002817</v>
      </c>
      <c r="T73" s="429">
        <f>IFERROR(K73/H73*1000000,0)</f>
        <v>670.70779454947194</v>
      </c>
      <c r="U73" s="430">
        <f>IFERROR(L73/I73*1000000,0)</f>
        <v>603.45698091581096</v>
      </c>
      <c r="V73" s="427">
        <f>IFERROR(J73*1000000/D73,0)</f>
        <v>6.6280517108220796</v>
      </c>
      <c r="W73" s="427">
        <f>IFERROR(K73*1000000/E73,0)</f>
        <v>6.7251253411238539</v>
      </c>
      <c r="X73" s="428">
        <f>IFERROR(L73*1000000/F73,0)</f>
        <v>6.6713581979364784</v>
      </c>
      <c r="Y73" s="427"/>
      <c r="Z73" s="427"/>
      <c r="AA73" s="428"/>
      <c r="AC73" s="431"/>
      <c r="AD73" s="431"/>
      <c r="AE73" s="431"/>
    </row>
    <row r="74" spans="1:31" ht="13.5" customHeight="1" x14ac:dyDescent="0.2">
      <c r="B74" s="391"/>
      <c r="C74" s="258"/>
      <c r="D74" s="261"/>
      <c r="E74" s="173"/>
      <c r="F74" s="262"/>
      <c r="G74" s="299"/>
      <c r="H74" s="238"/>
      <c r="I74" s="326"/>
      <c r="J74" s="261"/>
      <c r="K74" s="173"/>
      <c r="L74" s="262"/>
      <c r="M74" s="267"/>
      <c r="N74" s="249"/>
      <c r="O74" s="249"/>
      <c r="P74" s="336"/>
      <c r="Q74" s="250"/>
      <c r="R74" s="337"/>
      <c r="S74" s="251"/>
      <c r="T74" s="251"/>
      <c r="U74" s="274"/>
      <c r="V74" s="252"/>
      <c r="W74" s="252"/>
      <c r="X74" s="279"/>
      <c r="Y74" s="253"/>
      <c r="Z74" s="253"/>
      <c r="AA74" s="284"/>
      <c r="AC74" s="125"/>
      <c r="AD74" s="125"/>
      <c r="AE74" s="125"/>
    </row>
    <row r="75" spans="1:31" ht="13.5" customHeight="1" x14ac:dyDescent="0.2">
      <c r="A75" s="122" t="str">
        <f>_xlfn.CONCAT($B$69,C75)</f>
        <v>Renda_ExtraGoogle Stone</v>
      </c>
      <c r="B75" s="391"/>
      <c r="C75" s="258" t="s">
        <v>73</v>
      </c>
      <c r="D75" s="261">
        <v>107952163</v>
      </c>
      <c r="E75" s="173">
        <v>248282825</v>
      </c>
      <c r="F75" s="262">
        <f>SUM(D75:E75)</f>
        <v>356234988</v>
      </c>
      <c r="G75" s="299">
        <v>3099620.83</v>
      </c>
      <c r="H75" s="238">
        <v>5297762.8899999997</v>
      </c>
      <c r="I75" s="326">
        <f>SUM(G75:H75)</f>
        <v>8397383.7199999988</v>
      </c>
      <c r="J75" s="261">
        <f>VLOOKUP(A75,'Contri use this'!$A$4:$F$1048576,5,FALSE)</f>
        <v>640.61288529897365</v>
      </c>
      <c r="K75" s="173">
        <f>VLOOKUP(A75,'Contri use this'!$A$4:$F$1048576,6,FALSE)</f>
        <v>2432.1266170090694</v>
      </c>
      <c r="L75" s="262">
        <f>SUM(J75:K75)</f>
        <v>3072.739502308043</v>
      </c>
      <c r="M75" s="267">
        <f t="shared" ref="M75:O76" si="55">J75/M$4</f>
        <v>5.5906244626264204E-3</v>
      </c>
      <c r="N75" s="249">
        <f t="shared" si="55"/>
        <v>1.7784163390873436E-2</v>
      </c>
      <c r="O75" s="249">
        <f t="shared" si="55"/>
        <v>1.2225186505830802E-2</v>
      </c>
      <c r="P75" s="336">
        <f>IFERROR(J75/G75*$P$5,0)</f>
        <v>0.8627219189274119</v>
      </c>
      <c r="Q75" s="250">
        <f>IFERROR(K75/H75*$Q$5,0)</f>
        <v>1.9492214612360583</v>
      </c>
      <c r="R75" s="337">
        <f>IFERROR(L75/I75*$R$5,0)</f>
        <v>1.5405402996179709</v>
      </c>
      <c r="S75" s="251">
        <f t="shared" ref="S75:U76" si="56">IFERROR(J75/G75*1000000,0)</f>
        <v>206.67459680833724</v>
      </c>
      <c r="T75" s="251">
        <f t="shared" si="56"/>
        <v>459.08559282634661</v>
      </c>
      <c r="U75" s="274">
        <f t="shared" si="56"/>
        <v>365.9162906882197</v>
      </c>
      <c r="V75" s="252">
        <f t="shared" ref="V75:X76" si="57">IFERROR(J75*1000000/D75,0)</f>
        <v>5.934229268745395</v>
      </c>
      <c r="W75" s="252">
        <f t="shared" si="57"/>
        <v>9.7957908164170018</v>
      </c>
      <c r="X75" s="279">
        <f t="shared" si="57"/>
        <v>8.6255971642741702</v>
      </c>
      <c r="Y75" s="253">
        <f t="shared" ref="Y75:AA76" si="58">IFERROR(G75*1000/D75,0)</f>
        <v>28.712910828845551</v>
      </c>
      <c r="Z75" s="253">
        <f t="shared" si="58"/>
        <v>21.337613223951355</v>
      </c>
      <c r="AA75" s="284">
        <f t="shared" si="58"/>
        <v>23.572596748975144</v>
      </c>
      <c r="AC75" s="125">
        <f>G75/$G$89</f>
        <v>2.7162386877584693E-2</v>
      </c>
      <c r="AD75" s="125">
        <f>H75/$H$89</f>
        <v>5.5544992945110554E-2</v>
      </c>
      <c r="AE75" s="125">
        <f>I75/$I$89</f>
        <v>4.008444747234427E-2</v>
      </c>
    </row>
    <row r="76" spans="1:31" ht="13.5" customHeight="1" x14ac:dyDescent="0.2">
      <c r="A76" s="122" t="str">
        <f>_xlfn.CONCAT($B$69,C76)</f>
        <v>Renda_ExtraGoogle Ton</v>
      </c>
      <c r="B76" s="391"/>
      <c r="C76" s="258" t="s">
        <v>74</v>
      </c>
      <c r="D76" s="261">
        <v>932425499</v>
      </c>
      <c r="E76" s="173">
        <v>734828069</v>
      </c>
      <c r="F76" s="262">
        <f>SUM(D76:E76)</f>
        <v>1667253568</v>
      </c>
      <c r="G76" s="299">
        <v>17214698.750000004</v>
      </c>
      <c r="H76" s="238">
        <v>17007362.619999997</v>
      </c>
      <c r="I76" s="326">
        <f>SUM(G76:H76)</f>
        <v>34222061.370000005</v>
      </c>
      <c r="J76" s="261">
        <f>VLOOKUP(A76,'Contri use this'!$A$4:$F$1048576,5,FALSE)</f>
        <v>10355.137200002997</v>
      </c>
      <c r="K76" s="173">
        <f>VLOOKUP(A76,'Contri use this'!$A$4:$F$1048576,6,FALSE)</f>
        <v>8336.9657880868363</v>
      </c>
      <c r="L76" s="262">
        <f>SUM(J76:K76)</f>
        <v>18692.102988089835</v>
      </c>
      <c r="M76" s="267">
        <f t="shared" si="55"/>
        <v>9.0369214657884375E-2</v>
      </c>
      <c r="N76" s="249">
        <f t="shared" si="55"/>
        <v>6.0961448603276125E-2</v>
      </c>
      <c r="O76" s="249">
        <f t="shared" si="55"/>
        <v>7.436831044218041E-2</v>
      </c>
      <c r="P76" s="336">
        <f>IFERROR(J76/G76*$P$5,0)</f>
        <v>2.5109621336227641</v>
      </c>
      <c r="Q76" s="250">
        <f>IFERROR(K76/H76*$Q$5,0)</f>
        <v>2.0813186141657529</v>
      </c>
      <c r="R76" s="337">
        <f>IFERROR(L76/I76*$R$5,0)</f>
        <v>2.2995524422501932</v>
      </c>
      <c r="S76" s="251">
        <f t="shared" si="56"/>
        <v>601.52880688678874</v>
      </c>
      <c r="T76" s="251">
        <f t="shared" si="56"/>
        <v>490.197450031605</v>
      </c>
      <c r="U76" s="274">
        <f t="shared" si="56"/>
        <v>546.20038185297176</v>
      </c>
      <c r="V76" s="252">
        <f t="shared" si="57"/>
        <v>11.105592040445686</v>
      </c>
      <c r="W76" s="252">
        <f t="shared" si="57"/>
        <v>11.345464524010767</v>
      </c>
      <c r="X76" s="279">
        <f t="shared" si="57"/>
        <v>11.211313831832109</v>
      </c>
      <c r="Y76" s="253">
        <f t="shared" si="58"/>
        <v>18.462277971229103</v>
      </c>
      <c r="Z76" s="253">
        <f t="shared" si="58"/>
        <v>23.144682868667061</v>
      </c>
      <c r="AA76" s="284">
        <f t="shared" si="58"/>
        <v>20.526008776848517</v>
      </c>
      <c r="AC76" s="125">
        <f>G76/$G$89</f>
        <v>0.15085467967660215</v>
      </c>
      <c r="AD76" s="125">
        <f>H76/$H$89</f>
        <v>0.17831561290256931</v>
      </c>
      <c r="AE76" s="125">
        <f>I76/$I$89</f>
        <v>0.1633571201604096</v>
      </c>
    </row>
    <row r="77" spans="1:31" ht="13.5" customHeight="1" x14ac:dyDescent="0.2">
      <c r="B77" s="391"/>
      <c r="C77" s="258"/>
      <c r="D77" s="261"/>
      <c r="E77" s="173"/>
      <c r="F77" s="262"/>
      <c r="G77" s="299"/>
      <c r="H77" s="238"/>
      <c r="I77" s="326"/>
      <c r="J77" s="261"/>
      <c r="K77" s="173"/>
      <c r="L77" s="262"/>
      <c r="M77" s="267"/>
      <c r="N77" s="249"/>
      <c r="O77" s="249"/>
      <c r="P77" s="336"/>
      <c r="Q77" s="250"/>
      <c r="R77" s="337"/>
      <c r="S77" s="251"/>
      <c r="T77" s="251"/>
      <c r="U77" s="274"/>
      <c r="V77" s="252"/>
      <c r="W77" s="252"/>
      <c r="X77" s="279"/>
      <c r="Y77" s="253"/>
      <c r="Z77" s="253"/>
      <c r="AA77" s="284"/>
      <c r="AC77" s="125"/>
      <c r="AD77" s="125"/>
      <c r="AE77" s="125"/>
    </row>
    <row r="78" spans="1:31" s="420" customFormat="1" ht="13.5" customHeight="1" x14ac:dyDescent="0.2">
      <c r="B78" s="421"/>
      <c r="C78" s="422"/>
      <c r="D78" s="418">
        <f t="shared" ref="D78:L78" si="59">SUM(D75:D76)</f>
        <v>1040377662</v>
      </c>
      <c r="E78" s="418">
        <f t="shared" si="59"/>
        <v>983110894</v>
      </c>
      <c r="F78" s="418">
        <f t="shared" si="59"/>
        <v>2023488556</v>
      </c>
      <c r="G78" s="418">
        <f t="shared" si="59"/>
        <v>20314319.580000006</v>
      </c>
      <c r="H78" s="418">
        <f t="shared" si="59"/>
        <v>22305125.509999998</v>
      </c>
      <c r="I78" s="418">
        <f t="shared" si="59"/>
        <v>42619445.090000004</v>
      </c>
      <c r="J78" s="418">
        <f t="shared" si="59"/>
        <v>10995.75008530197</v>
      </c>
      <c r="K78" s="418">
        <f t="shared" si="59"/>
        <v>10769.092405095906</v>
      </c>
      <c r="L78" s="418">
        <f t="shared" si="59"/>
        <v>21764.842490397878</v>
      </c>
      <c r="M78" s="423">
        <f>J78/M$4</f>
        <v>9.5959839120510787E-2</v>
      </c>
      <c r="N78" s="424">
        <f>K78/N$4</f>
        <v>7.8745611994149561E-2</v>
      </c>
      <c r="O78" s="424">
        <f>L78/O$4</f>
        <v>8.6593496948011203E-2</v>
      </c>
      <c r="P78" s="426">
        <f>IFERROR(J78/G78*$P$5,0)</f>
        <v>2.259468615358768</v>
      </c>
      <c r="Q78" s="427">
        <f>IFERROR(K78/H78*$Q$5,0)</f>
        <v>2.0499437898298916</v>
      </c>
      <c r="R78" s="428">
        <f>IFERROR(L78/I78*$R$5,0)</f>
        <v>2.1500029538332819</v>
      </c>
      <c r="S78" s="429">
        <f>IFERROR(J78/G78*1000000,0)</f>
        <v>541.28074740576506</v>
      </c>
      <c r="T78" s="429">
        <f>IFERROR(K78/H78*1000000,0)</f>
        <v>482.80797165960024</v>
      </c>
      <c r="U78" s="430">
        <f>IFERROR(L78/I78*1000000,0)</f>
        <v>510.67869242400496</v>
      </c>
      <c r="V78" s="427">
        <f>IFERROR(J78*1000000/D78,0)</f>
        <v>10.568998630904831</v>
      </c>
      <c r="W78" s="427">
        <f>IFERROR(K78*1000000/E78,0)</f>
        <v>10.954097315796712</v>
      </c>
      <c r="X78" s="428">
        <f>IFERROR(L78*1000000/F78,0)</f>
        <v>10.756098632661541</v>
      </c>
      <c r="Y78" s="427"/>
      <c r="Z78" s="427"/>
      <c r="AA78" s="428"/>
      <c r="AC78" s="431"/>
      <c r="AD78" s="431"/>
      <c r="AE78" s="431"/>
    </row>
    <row r="79" spans="1:31" ht="13.5" customHeight="1" x14ac:dyDescent="0.2">
      <c r="B79" s="391"/>
      <c r="C79" s="258"/>
      <c r="D79" s="261"/>
      <c r="E79" s="173"/>
      <c r="F79" s="262"/>
      <c r="G79" s="299"/>
      <c r="H79" s="238"/>
      <c r="I79" s="326"/>
      <c r="J79" s="261"/>
      <c r="K79" s="173"/>
      <c r="L79" s="262"/>
      <c r="M79" s="267"/>
      <c r="N79" s="249"/>
      <c r="O79" s="249"/>
      <c r="P79" s="336"/>
      <c r="Q79" s="250"/>
      <c r="R79" s="337"/>
      <c r="S79" s="251"/>
      <c r="T79" s="251"/>
      <c r="U79" s="274"/>
      <c r="V79" s="252"/>
      <c r="W79" s="252"/>
      <c r="X79" s="279"/>
      <c r="Y79" s="253"/>
      <c r="Z79" s="253"/>
      <c r="AA79" s="284"/>
      <c r="AC79" s="125"/>
      <c r="AD79" s="125"/>
      <c r="AE79" s="125"/>
    </row>
    <row r="81" spans="1:35" ht="13.5" customHeight="1" x14ac:dyDescent="0.2">
      <c r="A81" s="122" t="str">
        <f>_xlfn.CONCAT($B$69,C81)</f>
        <v>Renda_ExtraCriteo</v>
      </c>
      <c r="B81" s="391"/>
      <c r="C81" s="258" t="s">
        <v>59</v>
      </c>
      <c r="D81" s="261">
        <v>126906693</v>
      </c>
      <c r="E81" s="173">
        <v>256199601</v>
      </c>
      <c r="F81" s="262">
        <f>SUM(D81:E81)</f>
        <v>383106294</v>
      </c>
      <c r="G81" s="261">
        <v>569405.2575999999</v>
      </c>
      <c r="H81" s="173">
        <v>1212999.8377999999</v>
      </c>
      <c r="I81" s="326">
        <f>SUM(G81:H81)</f>
        <v>1782405.0953999998</v>
      </c>
      <c r="J81" s="261">
        <f>VLOOKUP(A81,'Contri use this'!$A$4:$F$1048576,5,FALSE)</f>
        <v>202.38862102108121</v>
      </c>
      <c r="K81" s="173">
        <f>VLOOKUP(A81,'Contri use this'!$A$4:$F$1048576,6,FALSE)</f>
        <v>405.06756847407792</v>
      </c>
      <c r="L81" s="262">
        <f>SUM(J81:K81)</f>
        <v>607.45618949515915</v>
      </c>
      <c r="M81" s="267">
        <f t="shared" ref="M81:O84" si="60">J81/M$4</f>
        <v>1.7662441727340904E-3</v>
      </c>
      <c r="N81" s="249">
        <f t="shared" si="60"/>
        <v>2.9619296017350202E-3</v>
      </c>
      <c r="O81" s="249">
        <f t="shared" si="60"/>
        <v>2.4168222542527568E-3</v>
      </c>
      <c r="P81" s="336">
        <f>IFERROR(J81/G81*$P$5,0)</f>
        <v>1.4837077034727102</v>
      </c>
      <c r="Q81" s="250">
        <f>IFERROR(K81/H81*$Q$5,0)</f>
        <v>1.4178629390004049</v>
      </c>
      <c r="R81" s="337">
        <f>IFERROR(L81/I81*$R$5,0)</f>
        <v>1.4348280734718419</v>
      </c>
      <c r="S81" s="251">
        <f t="shared" ref="S81:U84" si="61">IFERROR(J81/G81*1000000,0)</f>
        <v>355.43862358091656</v>
      </c>
      <c r="T81" s="251">
        <f t="shared" si="61"/>
        <v>333.93868313184862</v>
      </c>
      <c r="U81" s="274">
        <f t="shared" si="61"/>
        <v>340.8070315007916</v>
      </c>
      <c r="V81" s="252">
        <f t="shared" ref="V81:X82" si="62">IFERROR(J81*1000000/D81,0)</f>
        <v>1.5947828773781161</v>
      </c>
      <c r="W81" s="252">
        <f t="shared" si="62"/>
        <v>1.5810624485479896</v>
      </c>
      <c r="X81" s="279">
        <f t="shared" si="62"/>
        <v>1.5856074384806613</v>
      </c>
      <c r="Y81" s="253">
        <f t="shared" ref="Y81:AA82" si="63">IFERROR(G81*1000/D81,0)</f>
        <v>4.4868024226271492</v>
      </c>
      <c r="Z81" s="253">
        <f t="shared" si="63"/>
        <v>4.7345890979744345</v>
      </c>
      <c r="AA81" s="284">
        <f t="shared" si="63"/>
        <v>4.6525079940346785</v>
      </c>
      <c r="AC81" s="125">
        <f>G81/$G$89</f>
        <v>4.9897735062846274E-3</v>
      </c>
      <c r="AD81" s="125">
        <f>H81/$H$89</f>
        <v>1.2717833703014452E-2</v>
      </c>
      <c r="AE81" s="125">
        <f>I81/$I$89</f>
        <v>8.5082122960316586E-3</v>
      </c>
    </row>
    <row r="82" spans="1:35" ht="13.5" customHeight="1" x14ac:dyDescent="0.2">
      <c r="A82" s="122" t="str">
        <f>_xlfn.CONCAT($B$69,C82)</f>
        <v>Renda_ExtraTikTok</v>
      </c>
      <c r="B82" s="391"/>
      <c r="C82" s="258" t="s">
        <v>60</v>
      </c>
      <c r="D82" s="261">
        <v>133572035</v>
      </c>
      <c r="E82" s="173">
        <v>140311991</v>
      </c>
      <c r="F82" s="262">
        <f>SUM(D82:E82)</f>
        <v>273884026</v>
      </c>
      <c r="G82" s="261">
        <v>323526.65000000002</v>
      </c>
      <c r="H82" s="173">
        <v>580556.35</v>
      </c>
      <c r="I82" s="326">
        <f>SUM(G82:H82)</f>
        <v>904083</v>
      </c>
      <c r="J82" s="261">
        <f>VLOOKUP(A82,'Contri use this'!$A$4:$F$1048576,5,FALSE)</f>
        <v>151.53464178171799</v>
      </c>
      <c r="K82" s="173">
        <f>VLOOKUP(A82,'Contri use this'!$A$4:$F$1048576,6,FALSE)</f>
        <v>218.65252165479859</v>
      </c>
      <c r="L82" s="262">
        <f>SUM(J82:K82)</f>
        <v>370.18716343651658</v>
      </c>
      <c r="M82" s="267">
        <f t="shared" si="60"/>
        <v>1.3224418283201236E-3</v>
      </c>
      <c r="N82" s="249">
        <f t="shared" si="60"/>
        <v>1.598828014849578E-3</v>
      </c>
      <c r="O82" s="249">
        <f t="shared" si="60"/>
        <v>1.4728248560206751E-3</v>
      </c>
      <c r="P82" s="336">
        <f>IFERROR(J82/G82*$P$5,0)</f>
        <v>1.9551748357722583</v>
      </c>
      <c r="Q82" s="250">
        <f>IFERROR(K82/H82*$Q$5,0)</f>
        <v>1.5991073934484141</v>
      </c>
      <c r="R82" s="337">
        <f>IFERROR(L82/I82*$R$5,0)</f>
        <v>1.7238694409011355</v>
      </c>
      <c r="S82" s="251">
        <f t="shared" si="61"/>
        <v>468.38380016520426</v>
      </c>
      <c r="T82" s="251">
        <f t="shared" si="61"/>
        <v>376.62583770687996</v>
      </c>
      <c r="U82" s="274">
        <f t="shared" si="61"/>
        <v>409.46148023634618</v>
      </c>
      <c r="V82" s="252">
        <f t="shared" si="62"/>
        <v>1.1344787985128622</v>
      </c>
      <c r="W82" s="252">
        <f t="shared" si="62"/>
        <v>1.558330974398322</v>
      </c>
      <c r="X82" s="279">
        <f t="shared" si="62"/>
        <v>1.3516201322252965</v>
      </c>
      <c r="Y82" s="253">
        <f t="shared" si="63"/>
        <v>2.4221136557513705</v>
      </c>
      <c r="Z82" s="253">
        <f t="shared" si="63"/>
        <v>4.1376103771487358</v>
      </c>
      <c r="AA82" s="284">
        <f t="shared" si="63"/>
        <v>3.3009701704910674</v>
      </c>
      <c r="AC82" s="125">
        <f>G82/$G$89</f>
        <v>2.835106780628047E-3</v>
      </c>
      <c r="AD82" s="125">
        <f>H82/$H$89</f>
        <v>6.0869085752890571E-3</v>
      </c>
      <c r="AE82" s="125">
        <f>I82/$I$89</f>
        <v>4.315590275793593E-3</v>
      </c>
    </row>
    <row r="83" spans="1:35" ht="13.5" customHeight="1" x14ac:dyDescent="0.2">
      <c r="A83" s="122" t="str">
        <f>_xlfn.CONCAT($B$69,C83)</f>
        <v>Renda_ExtraAffiliate</v>
      </c>
      <c r="B83" s="391"/>
      <c r="C83" s="258" t="s">
        <v>56</v>
      </c>
      <c r="D83" s="261">
        <v>912.63059999999984</v>
      </c>
      <c r="E83" s="173">
        <v>2501.8868193548383</v>
      </c>
      <c r="F83" s="262">
        <f>SUM(D83:E83)</f>
        <v>3414.5174193548382</v>
      </c>
      <c r="G83" s="261">
        <v>109515.67199999999</v>
      </c>
      <c r="H83" s="173">
        <v>300226.41832258063</v>
      </c>
      <c r="I83" s="326">
        <f>SUM(G83:H83)</f>
        <v>409742.09032258065</v>
      </c>
      <c r="J83" s="261">
        <f>VLOOKUP(A83,'Contri use this'!$A$4:$F$1048576,5,FALSE)</f>
        <v>32.144538082881837</v>
      </c>
      <c r="K83" s="173">
        <f>VLOOKUP(A83,'Contri use this'!$A$4:$F$1048576,6,FALSE)</f>
        <v>88.121082236762476</v>
      </c>
      <c r="L83" s="262">
        <f>SUM(J83:K83)</f>
        <v>120.26562031964431</v>
      </c>
      <c r="M83" s="267">
        <f t="shared" si="60"/>
        <v>2.8052517373595466E-4</v>
      </c>
      <c r="N83" s="249">
        <f t="shared" si="60"/>
        <v>6.4435778701620733E-4</v>
      </c>
      <c r="O83" s="249">
        <f t="shared" si="60"/>
        <v>4.7848821468357962E-4</v>
      </c>
      <c r="P83" s="336">
        <f>IFERROR(J83/G83*$P$5,0)</f>
        <v>1.2252216154672098</v>
      </c>
      <c r="Q83" s="250">
        <f>IFERROR(K83/H83*$Q$5,0)</f>
        <v>1.2462306770363172</v>
      </c>
      <c r="R83" s="337">
        <f>IFERROR(L83/I83*$R$5,0)</f>
        <v>1.2357261462888849</v>
      </c>
      <c r="S83" s="251">
        <f t="shared" si="61"/>
        <v>293.5154165230511</v>
      </c>
      <c r="T83" s="251">
        <f t="shared" si="61"/>
        <v>293.51541656164346</v>
      </c>
      <c r="U83" s="274">
        <f t="shared" si="61"/>
        <v>293.51541655132849</v>
      </c>
      <c r="V83" s="252">
        <f>IFERROR(J83/D83,0)</f>
        <v>3.5221849982766132E-2</v>
      </c>
      <c r="W83" s="252">
        <f>IFERROR(K83/E83,0)</f>
        <v>3.5221849987397219E-2</v>
      </c>
      <c r="X83" s="279">
        <f>IFERROR(L83/F83,0)</f>
        <v>3.5221849986159424E-2</v>
      </c>
      <c r="Y83" s="253">
        <f>IFERROR(G83/D83,0)</f>
        <v>120.00000000000001</v>
      </c>
      <c r="Z83" s="253">
        <f>IFERROR(H83/E83,0)</f>
        <v>120.00000000000001</v>
      </c>
      <c r="AA83" s="284">
        <f>IFERROR(I83/F83,0)</f>
        <v>120.00000000000001</v>
      </c>
      <c r="AC83" s="125">
        <f>G83/$G$89</f>
        <v>9.5970030373768937E-4</v>
      </c>
      <c r="AD83" s="125">
        <f>H83/$H$89</f>
        <v>3.1477577675552695E-3</v>
      </c>
      <c r="AE83" s="125">
        <f>I83/$I$89</f>
        <v>1.9558812416332009E-3</v>
      </c>
    </row>
    <row r="84" spans="1:35" ht="13.5" customHeight="1" x14ac:dyDescent="0.2">
      <c r="A84" s="122" t="str">
        <f>_xlfn.CONCAT($B$69,C84)</f>
        <v>Renda_ExtraBing</v>
      </c>
      <c r="B84" s="391"/>
      <c r="C84" s="258" t="s">
        <v>58</v>
      </c>
      <c r="D84" s="261">
        <v>114922</v>
      </c>
      <c r="E84" s="173">
        <v>122824</v>
      </c>
      <c r="F84" s="262">
        <f>SUM(D84:E84)</f>
        <v>237746</v>
      </c>
      <c r="G84" s="261">
        <v>70629.209999999977</v>
      </c>
      <c r="H84" s="173">
        <v>128628.87999999998</v>
      </c>
      <c r="I84" s="326">
        <f>SUM(G84:H84)</f>
        <v>199258.08999999997</v>
      </c>
      <c r="J84" s="261">
        <f>VLOOKUP(A84,'Contri use this'!$A$4:$F$1048576,5,FALSE)</f>
        <v>8.106700683344144</v>
      </c>
      <c r="K84" s="173">
        <f>VLOOKUP(A84,'Contri use this'!$A$4:$F$1048576,6,FALSE)</f>
        <v>4.5254385649524824</v>
      </c>
      <c r="L84" s="262">
        <f>SUM(J84:K84)</f>
        <v>12.632139248296626</v>
      </c>
      <c r="M84" s="267">
        <f t="shared" si="60"/>
        <v>7.0747123873948566E-5</v>
      </c>
      <c r="N84" s="249">
        <f t="shared" si="60"/>
        <v>3.3090850735989722E-5</v>
      </c>
      <c r="O84" s="249">
        <f t="shared" si="60"/>
        <v>5.0258168049082441E-5</v>
      </c>
      <c r="P84" s="336">
        <f>IFERROR(J84/G84*$P$5,0)</f>
        <v>0.47911914242533504</v>
      </c>
      <c r="Q84" s="250">
        <f>IFERROR(K84/H84*$Q$5,0)</f>
        <v>0.14937905439741889</v>
      </c>
      <c r="R84" s="337">
        <f>IFERROR(L84/I84*$R$5,0)</f>
        <v>0.26690226554332358</v>
      </c>
      <c r="S84" s="251">
        <f t="shared" si="61"/>
        <v>114.77830041344292</v>
      </c>
      <c r="T84" s="251">
        <f t="shared" si="61"/>
        <v>35.182134563812447</v>
      </c>
      <c r="U84" s="274">
        <f t="shared" si="61"/>
        <v>63.395866377604179</v>
      </c>
      <c r="V84" s="252">
        <f>IFERROR(J84*1000000/D84,0)</f>
        <v>70.540894548860479</v>
      </c>
      <c r="W84" s="252">
        <f>IFERROR(K84*1000000/E84,0)</f>
        <v>36.844904619231443</v>
      </c>
      <c r="X84" s="279">
        <f>IFERROR(L84*1000000/F84,0)</f>
        <v>53.132920210210166</v>
      </c>
      <c r="Y84" s="253">
        <f>IFERROR(G84*1000/D84,0)</f>
        <v>614.58389168305439</v>
      </c>
      <c r="Z84" s="253">
        <f>IFERROR(H84*1000/E84,0)</f>
        <v>1047.2617729433985</v>
      </c>
      <c r="AA84" s="284">
        <f>IFERROR(I84*1000/F84,0)</f>
        <v>838.11332262162125</v>
      </c>
      <c r="AC84" s="125">
        <f>G84/$G$89</f>
        <v>6.1893309927142691E-4</v>
      </c>
      <c r="AD84" s="125">
        <f>H84/$H$89</f>
        <v>1.3486240098860808E-3</v>
      </c>
      <c r="AE84" s="125">
        <f>I84/$I$89</f>
        <v>9.5114748930928293E-4</v>
      </c>
    </row>
    <row r="85" spans="1:35" ht="13.5" customHeight="1" x14ac:dyDescent="0.2">
      <c r="B85" s="391"/>
      <c r="C85" s="258"/>
      <c r="D85" s="261"/>
      <c r="E85" s="173"/>
      <c r="F85" s="262"/>
      <c r="G85" s="261"/>
      <c r="H85" s="173"/>
      <c r="I85" s="326"/>
      <c r="J85" s="261"/>
      <c r="K85" s="173"/>
      <c r="L85" s="262"/>
      <c r="M85" s="267"/>
      <c r="N85" s="249"/>
      <c r="O85" s="249"/>
      <c r="P85" s="336"/>
      <c r="Q85" s="250"/>
      <c r="R85" s="337"/>
      <c r="S85" s="251"/>
      <c r="T85" s="251"/>
      <c r="U85" s="274"/>
      <c r="V85" s="252"/>
      <c r="W85" s="252"/>
      <c r="X85" s="279"/>
      <c r="Y85" s="253"/>
      <c r="Z85" s="253"/>
      <c r="AA85" s="284"/>
      <c r="AC85" s="125"/>
      <c r="AD85" s="125"/>
      <c r="AE85" s="125"/>
    </row>
    <row r="86" spans="1:35" s="420" customFormat="1" ht="13.5" customHeight="1" x14ac:dyDescent="0.2">
      <c r="B86" s="421"/>
      <c r="C86" s="422"/>
      <c r="D86" s="418">
        <f>SUM(D81:D84)</f>
        <v>260594562.63060001</v>
      </c>
      <c r="E86" s="418">
        <f t="shared" ref="E86:L86" si="64">SUM(E81:E84)</f>
        <v>396636917.88681936</v>
      </c>
      <c r="F86" s="418">
        <f t="shared" si="64"/>
        <v>657231480.51741934</v>
      </c>
      <c r="G86" s="418">
        <f>SUM(G81:G84)</f>
        <v>1073076.7896</v>
      </c>
      <c r="H86" s="418">
        <f t="shared" si="64"/>
        <v>2222411.4861225807</v>
      </c>
      <c r="I86" s="418">
        <f t="shared" si="64"/>
        <v>3295488.2757225805</v>
      </c>
      <c r="J86" s="418">
        <f>SUM(J81:J84)</f>
        <v>394.1745015690251</v>
      </c>
      <c r="K86" s="418">
        <f t="shared" si="64"/>
        <v>716.36661093059161</v>
      </c>
      <c r="L86" s="418">
        <f t="shared" si="64"/>
        <v>1110.5411124996167</v>
      </c>
      <c r="M86" s="423">
        <f>J86/M$4</f>
        <v>3.4399582986641163E-3</v>
      </c>
      <c r="N86" s="424">
        <f>K86/N$4</f>
        <v>5.238206254336796E-3</v>
      </c>
      <c r="O86" s="424">
        <f>L86/O$4</f>
        <v>4.4183934930060939E-3</v>
      </c>
      <c r="P86" s="426">
        <f>IFERROR(J86/G86*$P$5,0)</f>
        <v>1.5333505699869043</v>
      </c>
      <c r="Q86" s="427">
        <f>IFERROR(K86/H86*$Q$5,0)</f>
        <v>1.3686058223934687</v>
      </c>
      <c r="R86" s="428">
        <f>IFERROR(L86/I86*$R$5,0)</f>
        <v>1.4187510267466346</v>
      </c>
      <c r="S86" s="429">
        <f>IFERROR(J86/G86*1000000,0)</f>
        <v>367.33112242224303</v>
      </c>
      <c r="T86" s="429">
        <f>IFERROR(K86/H86*1000000,0)</f>
        <v>322.33752183328994</v>
      </c>
      <c r="U86" s="430">
        <f>IFERROR(L86/I86*1000000,0)</f>
        <v>336.98833665433551</v>
      </c>
      <c r="V86" s="427">
        <f>IFERROR(J86*1000000/D86,0)</f>
        <v>1.5125968001403711</v>
      </c>
      <c r="W86" s="427">
        <f>IFERROR(K86*1000000/E86,0)</f>
        <v>1.8061016981152707</v>
      </c>
      <c r="X86" s="428">
        <f>IFERROR(L86*1000000/F86,0)</f>
        <v>1.6897259876007762</v>
      </c>
      <c r="Y86" s="427"/>
      <c r="Z86" s="427"/>
      <c r="AA86" s="428"/>
      <c r="AC86" s="431"/>
      <c r="AD86" s="431"/>
      <c r="AE86" s="431"/>
    </row>
    <row r="87" spans="1:35" ht="13.5" customHeight="1" x14ac:dyDescent="0.2">
      <c r="B87" s="391"/>
      <c r="C87" s="258"/>
      <c r="D87" s="261"/>
      <c r="E87" s="173"/>
      <c r="F87" s="262"/>
      <c r="G87" s="261"/>
      <c r="H87" s="173"/>
      <c r="I87" s="326"/>
      <c r="J87" s="261"/>
      <c r="K87" s="173"/>
      <c r="L87" s="262"/>
      <c r="M87" s="267"/>
      <c r="N87" s="249"/>
      <c r="O87" s="249"/>
      <c r="P87" s="336"/>
      <c r="Q87" s="250"/>
      <c r="R87" s="337"/>
      <c r="S87" s="251"/>
      <c r="T87" s="251"/>
      <c r="U87" s="274"/>
      <c r="V87" s="252"/>
      <c r="W87" s="252"/>
      <c r="X87" s="279"/>
      <c r="Y87" s="253"/>
      <c r="Z87" s="253"/>
      <c r="AA87" s="284"/>
      <c r="AC87" s="125"/>
      <c r="AD87" s="125"/>
      <c r="AE87" s="125"/>
    </row>
    <row r="88" spans="1:35" ht="13.5" customHeight="1" thickBot="1" x14ac:dyDescent="0.25">
      <c r="A88" s="122" t="str">
        <f>_xlfn.CONCAT($B$69,C88)</f>
        <v>Renda_ExtraTotal Base</v>
      </c>
      <c r="B88" s="392"/>
      <c r="C88" s="259" t="s">
        <v>171</v>
      </c>
      <c r="D88" s="322"/>
      <c r="E88" s="264"/>
      <c r="F88" s="265"/>
      <c r="G88" s="301"/>
      <c r="H88" s="302"/>
      <c r="I88" s="303"/>
      <c r="J88" s="263">
        <f>M4-SUM(J69:J81)</f>
        <v>51723.785623950906</v>
      </c>
      <c r="K88" s="264">
        <f>N4-SUM(K69:K81)</f>
        <v>81578.081038944554</v>
      </c>
      <c r="L88" s="265">
        <f>O4-SUM(L69:L81)</f>
        <v>133301.86666289542</v>
      </c>
      <c r="M88" s="270">
        <f t="shared" ref="M88:O89" si="65">J88/M$4</f>
        <v>0.45139313904675843</v>
      </c>
      <c r="N88" s="271">
        <f t="shared" si="65"/>
        <v>0.59651414205344155</v>
      </c>
      <c r="O88" s="271">
        <f t="shared" si="65"/>
        <v>0.53035416126398149</v>
      </c>
      <c r="P88" s="275"/>
      <c r="Q88" s="276"/>
      <c r="R88" s="277"/>
      <c r="S88" s="276"/>
      <c r="T88" s="276"/>
      <c r="U88" s="277"/>
      <c r="V88" s="281"/>
      <c r="W88" s="281"/>
      <c r="X88" s="282"/>
      <c r="Y88" s="286"/>
      <c r="Z88" s="286"/>
      <c r="AA88" s="287"/>
      <c r="AC88" s="125"/>
      <c r="AD88" s="125"/>
      <c r="AE88" s="125"/>
    </row>
    <row r="89" spans="1:35" ht="13.5" customHeight="1" thickBot="1" x14ac:dyDescent="0.25">
      <c r="A89" s="122" t="str">
        <f>_xlfn.CONCAT($B$69,C89)</f>
        <v>Renda_ExtraTotal Media</v>
      </c>
      <c r="B89" s="333" t="s">
        <v>81</v>
      </c>
      <c r="C89" s="293" t="s">
        <v>88</v>
      </c>
      <c r="D89" s="229">
        <f t="shared" ref="D89:L89" si="66">SUM(D69:D81)</f>
        <v>8343601710.7142849</v>
      </c>
      <c r="E89" s="230">
        <f t="shared" si="66"/>
        <v>7164584530.4285717</v>
      </c>
      <c r="F89" s="241">
        <f t="shared" si="66"/>
        <v>15508186241.142857</v>
      </c>
      <c r="G89" s="232">
        <f t="shared" si="66"/>
        <v>114114449.66045715</v>
      </c>
      <c r="H89" s="233">
        <f t="shared" si="66"/>
        <v>95377865.926371396</v>
      </c>
      <c r="I89" s="240">
        <f t="shared" si="66"/>
        <v>209492315.58682859</v>
      </c>
      <c r="J89" s="229">
        <f t="shared" si="66"/>
        <v>62863.214376049094</v>
      </c>
      <c r="K89" s="230">
        <f t="shared" si="66"/>
        <v>55179.918961055446</v>
      </c>
      <c r="L89" s="241">
        <f t="shared" si="66"/>
        <v>118043.13333710456</v>
      </c>
      <c r="M89" s="246">
        <f t="shared" si="65"/>
        <v>0.54860686095324163</v>
      </c>
      <c r="N89" s="235">
        <f t="shared" si="65"/>
        <v>0.4034858579465585</v>
      </c>
      <c r="O89" s="247">
        <f t="shared" si="65"/>
        <v>0.46964583873601845</v>
      </c>
      <c r="P89" s="226">
        <f t="shared" ref="P89:P100" si="67">IFERROR(J89/G89*$P$4,0)</f>
        <v>1.9413136190779772</v>
      </c>
      <c r="Q89" s="227">
        <f>IFERROR(K89/H89*$Q$4,0)</f>
        <v>2.4357054972071213</v>
      </c>
      <c r="R89" s="228">
        <v>0</v>
      </c>
      <c r="S89" s="226">
        <f t="shared" ref="S89:U100" si="68">IFERROR(J89/G89*1000000,0)</f>
        <v>550.87865351930452</v>
      </c>
      <c r="T89" s="227">
        <f t="shared" si="68"/>
        <v>578.5400881547564</v>
      </c>
      <c r="U89" s="237">
        <v>0</v>
      </c>
      <c r="V89" s="236">
        <f t="shared" ref="V89:X102" si="69">IFERROR(J89*1000000/D89,0)</f>
        <v>7.5343019184777766</v>
      </c>
      <c r="W89" s="227">
        <f t="shared" si="69"/>
        <v>7.7017611735477267</v>
      </c>
      <c r="X89" s="237">
        <f t="shared" si="69"/>
        <v>7.6116659615512541</v>
      </c>
      <c r="Y89" s="226">
        <f>IFERROR(G89*1000/D89,0)</f>
        <v>13.676881233906354</v>
      </c>
      <c r="Z89" s="227">
        <f>IFERROR(H89*1000/E89,0)</f>
        <v>13.312407093711277</v>
      </c>
      <c r="AA89" s="237">
        <f>IFERROR(I89*1000/F89,0)</f>
        <v>13.508498823095788</v>
      </c>
    </row>
    <row r="90" spans="1:35" ht="13.5" customHeight="1" x14ac:dyDescent="0.2">
      <c r="B90" s="440" t="s">
        <v>81</v>
      </c>
      <c r="C90" s="370" t="s">
        <v>70</v>
      </c>
      <c r="D90" s="353">
        <f>SUM(D9,D23,D50)</f>
        <v>4068417095.1428604</v>
      </c>
      <c r="E90" s="354">
        <f>SUM(E9,E23,E50)</f>
        <v>4298633831.5714283</v>
      </c>
      <c r="F90" s="354">
        <f>SUM(D90:E90)</f>
        <v>8367050926.7142887</v>
      </c>
      <c r="G90" s="353">
        <f>SUM(G9,G23,G50)</f>
        <v>56834158.144285709</v>
      </c>
      <c r="H90" s="354">
        <f>SUM(H9,H23,H50)</f>
        <v>55398764.832857162</v>
      </c>
      <c r="I90" s="354">
        <f>SUM(G90:H90)</f>
        <v>112232922.97714287</v>
      </c>
      <c r="J90" s="353">
        <f>SUM(J9,J23,J50)</f>
        <v>31418.620697459985</v>
      </c>
      <c r="K90" s="354">
        <f>SUM(K9,K23,K50)</f>
        <v>34313.336198125478</v>
      </c>
      <c r="L90" s="355">
        <f>SUM(J90:K90)</f>
        <v>65731.956895585463</v>
      </c>
      <c r="M90" s="305">
        <f>J90/M$5</f>
        <v>7.5629157011915332E-2</v>
      </c>
      <c r="N90" s="305">
        <f>K90/N$5</f>
        <v>6.3271265907323293E-2</v>
      </c>
      <c r="O90" s="306">
        <f>L90/O$5</f>
        <v>6.8631572188998458E-2</v>
      </c>
      <c r="P90" s="372">
        <f t="shared" si="67"/>
        <v>1.9481277887387034</v>
      </c>
      <c r="Q90" s="334">
        <f t="shared" ref="Q90:Q100" si="70">IFERROR(K90/H90*$Q$4,0)</f>
        <v>2.6076793176626762</v>
      </c>
      <c r="R90" s="373">
        <f>IFERROR(L90/I90*$R$4,0)</f>
        <v>2.2648384970366999</v>
      </c>
      <c r="S90" s="309">
        <f>IFERROR(J90/G90*1000000,0)</f>
        <v>552.81228267157712</v>
      </c>
      <c r="T90" s="310">
        <f t="shared" si="68"/>
        <v>619.38810913297016</v>
      </c>
      <c r="U90" s="311">
        <f t="shared" si="68"/>
        <v>585.67446300024017</v>
      </c>
      <c r="V90" s="315">
        <f t="shared" si="69"/>
        <v>7.7225662862761952</v>
      </c>
      <c r="W90" s="316">
        <f t="shared" si="69"/>
        <v>7.982381738614321</v>
      </c>
      <c r="X90" s="317">
        <f t="shared" si="69"/>
        <v>7.8560483820788898</v>
      </c>
      <c r="Y90" s="318">
        <f t="shared" ref="Y90:AA100" si="71">IFERROR(G90*1000/D90,0)</f>
        <v>13.969599678493633</v>
      </c>
      <c r="Z90" s="319">
        <f t="shared" si="71"/>
        <v>12.887528224893101</v>
      </c>
      <c r="AA90" s="320">
        <f t="shared" si="71"/>
        <v>13.413677526308106</v>
      </c>
      <c r="AG90" s="125">
        <f>G90/SUM($G$90:$G$100)</f>
        <v>0.22419950193476085</v>
      </c>
      <c r="AH90" s="125">
        <f>H90/SUM($H$90:$H$100)</f>
        <v>0.1652978605834563</v>
      </c>
      <c r="AI90" s="125">
        <f t="shared" ref="AI90:AI100" si="72">I90/SUM($I$90:$I$100)</f>
        <v>0.19066374642199097</v>
      </c>
    </row>
    <row r="91" spans="1:35" ht="13.5" customHeight="1" x14ac:dyDescent="0.2">
      <c r="B91" s="441"/>
      <c r="C91" s="371" t="s">
        <v>71</v>
      </c>
      <c r="D91" s="356">
        <f>SUM(D10,D24,D51)</f>
        <v>604385634</v>
      </c>
      <c r="E91" s="385">
        <f>SUM(E10,E24,E51)</f>
        <v>551013561</v>
      </c>
      <c r="F91" s="385">
        <f>SUM(D91:E91)</f>
        <v>1155399195</v>
      </c>
      <c r="G91" s="356">
        <f>SUM(G10,G24,G51)</f>
        <v>1365339.8400000003</v>
      </c>
      <c r="H91" s="385">
        <f>SUM(H10,H24,H51)</f>
        <v>2872808.8800000008</v>
      </c>
      <c r="I91" s="385">
        <f t="shared" ref="I91:I99" si="73">SUM(G91:H91)</f>
        <v>4238148.7200000007</v>
      </c>
      <c r="J91" s="356">
        <f>SUM(J10,J24,J51)</f>
        <v>2258.8121333260829</v>
      </c>
      <c r="K91" s="385">
        <f>SUM(K10,K24,K51)</f>
        <v>2099.664316385145</v>
      </c>
      <c r="L91" s="357">
        <f t="shared" ref="L91:L100" si="74">SUM(J91:K91)</f>
        <v>4358.4764497112283</v>
      </c>
      <c r="M91" s="249">
        <f t="shared" ref="M91:O102" si="75">J91/M$5</f>
        <v>5.4372869877622777E-3</v>
      </c>
      <c r="N91" s="249">
        <f t="shared" si="75"/>
        <v>3.8716264286006719E-3</v>
      </c>
      <c r="O91" s="268">
        <f t="shared" si="75"/>
        <v>4.550740693260804E-3</v>
      </c>
      <c r="P91" s="336">
        <f t="shared" si="67"/>
        <v>5.8301416481886799</v>
      </c>
      <c r="Q91" s="250">
        <f t="shared" si="70"/>
        <v>3.0770492809935233</v>
      </c>
      <c r="R91" s="337">
        <f>IFERROR(L91/I91*$R$4,0)</f>
        <v>3.9768523008815237</v>
      </c>
      <c r="S91" s="273">
        <f t="shared" ref="S91:S100" si="76">IFERROR(J91/G91*1000000,0)</f>
        <v>1654.3955337347238</v>
      </c>
      <c r="T91" s="251">
        <f t="shared" si="68"/>
        <v>730.87504393440338</v>
      </c>
      <c r="U91" s="274">
        <f t="shared" si="68"/>
        <v>1028.3915779414244</v>
      </c>
      <c r="V91" s="278">
        <f t="shared" si="69"/>
        <v>3.7373690012725924</v>
      </c>
      <c r="W91" s="252">
        <f t="shared" si="69"/>
        <v>3.8105492586690528</v>
      </c>
      <c r="X91" s="279">
        <f t="shared" si="69"/>
        <v>3.7722688994181168</v>
      </c>
      <c r="Y91" s="283">
        <f t="shared" si="71"/>
        <v>2.2590540926060467</v>
      </c>
      <c r="Z91" s="253">
        <f t="shared" si="71"/>
        <v>5.2136809024923449</v>
      </c>
      <c r="AA91" s="284">
        <f t="shared" si="71"/>
        <v>3.6681250414061441</v>
      </c>
      <c r="AG91" s="125">
        <f t="shared" ref="AG91:AG100" si="77">G91/SUM($G$90:$G$100)</f>
        <v>5.3859953607927821E-3</v>
      </c>
      <c r="AH91" s="125">
        <f t="shared" ref="AH91:AH100" si="78">H91/SUM($H$90:$H$100)</f>
        <v>8.5718366314100417E-3</v>
      </c>
      <c r="AI91" s="125">
        <f t="shared" si="72"/>
        <v>7.1998598220001262E-3</v>
      </c>
    </row>
    <row r="92" spans="1:35" ht="13.5" customHeight="1" x14ac:dyDescent="0.2">
      <c r="B92" s="441"/>
      <c r="C92" s="371" t="s">
        <v>72</v>
      </c>
      <c r="D92" s="356">
        <f>SUM(D8,D25,D52)</f>
        <v>9972467974.2857132</v>
      </c>
      <c r="E92" s="385">
        <f>SUM(E8,E25,E52)</f>
        <v>11767506860.142857</v>
      </c>
      <c r="F92" s="385">
        <f t="shared" ref="F92:F99" si="79">SUM(D92:E92)</f>
        <v>21739974834.42857</v>
      </c>
      <c r="G92" s="356">
        <f>SUM(G8,G25,G52)</f>
        <v>132183581.94000001</v>
      </c>
      <c r="H92" s="385">
        <f>SUM(H8,H25,H52)</f>
        <v>125434956.75428568</v>
      </c>
      <c r="I92" s="385">
        <f t="shared" si="73"/>
        <v>257618538.69428569</v>
      </c>
      <c r="J92" s="356">
        <f>SUM(J8,J25,J52)</f>
        <v>76486.346526963665</v>
      </c>
      <c r="K92" s="385">
        <f>SUM(K8,K25,K52)</f>
        <v>97466.101532688874</v>
      </c>
      <c r="L92" s="357">
        <f t="shared" si="74"/>
        <v>173952.44805965252</v>
      </c>
      <c r="M92" s="249">
        <f t="shared" si="75"/>
        <v>0.18411368107012893</v>
      </c>
      <c r="N92" s="249">
        <f t="shared" si="75"/>
        <v>0.1797203160723794</v>
      </c>
      <c r="O92" s="268">
        <f t="shared" si="75"/>
        <v>0.18162596338678061</v>
      </c>
      <c r="P92" s="336">
        <f t="shared" si="67"/>
        <v>2.0391358400664932</v>
      </c>
      <c r="Q92" s="250">
        <f t="shared" si="70"/>
        <v>3.2713448652075154</v>
      </c>
      <c r="R92" s="337">
        <f>IFERROR(L92/I92*$R$4,0)</f>
        <v>2.6111654037989163</v>
      </c>
      <c r="S92" s="273">
        <f t="shared" si="76"/>
        <v>578.63726647748047</v>
      </c>
      <c r="T92" s="251">
        <f t="shared" si="68"/>
        <v>777.02503396732584</v>
      </c>
      <c r="U92" s="274">
        <f t="shared" si="68"/>
        <v>675.23264801249729</v>
      </c>
      <c r="V92" s="278">
        <f t="shared" si="69"/>
        <v>7.6697510309570154</v>
      </c>
      <c r="W92" s="252">
        <f t="shared" si="69"/>
        <v>8.2826466719821088</v>
      </c>
      <c r="X92" s="279">
        <f t="shared" si="69"/>
        <v>8.0015018133402922</v>
      </c>
      <c r="Y92" s="283">
        <f t="shared" si="71"/>
        <v>13.25485148519294</v>
      </c>
      <c r="Z92" s="253">
        <f t="shared" si="71"/>
        <v>10.659433493014586</v>
      </c>
      <c r="AA92" s="284">
        <f t="shared" si="71"/>
        <v>11.849992497981525</v>
      </c>
      <c r="AG92" s="125">
        <f t="shared" si="77"/>
        <v>0.52143806123888725</v>
      </c>
      <c r="AH92" s="125">
        <f t="shared" si="78"/>
        <v>0.3742706187839826</v>
      </c>
      <c r="AI92" s="125">
        <f t="shared" si="72"/>
        <v>0.4376480130096454</v>
      </c>
    </row>
    <row r="93" spans="1:35" ht="13.5" customHeight="1" x14ac:dyDescent="0.2">
      <c r="B93" s="441"/>
      <c r="C93" s="371" t="s">
        <v>73</v>
      </c>
      <c r="D93" s="356">
        <f>SUM(D13,D29,D56)</f>
        <v>116153775</v>
      </c>
      <c r="E93" s="385">
        <f>SUM(E13,E29,E56)</f>
        <v>1068704964</v>
      </c>
      <c r="F93" s="385">
        <f t="shared" si="79"/>
        <v>1184858739</v>
      </c>
      <c r="G93" s="356">
        <f>SUM(G13,G29,G56)</f>
        <v>7361199.7799999993</v>
      </c>
      <c r="H93" s="385">
        <f>SUM(H13,H29,H56)</f>
        <v>25192151.160000004</v>
      </c>
      <c r="I93" s="385">
        <f t="shared" si="73"/>
        <v>32553350.940000005</v>
      </c>
      <c r="J93" s="356">
        <f>SUM(J13,J29,J56)</f>
        <v>1146.0122943913516</v>
      </c>
      <c r="K93" s="385">
        <f>SUM(K13,K29,K56)</f>
        <v>10228.925632542458</v>
      </c>
      <c r="L93" s="357">
        <f t="shared" si="74"/>
        <v>11374.93792693381</v>
      </c>
      <c r="M93" s="249">
        <f t="shared" si="75"/>
        <v>2.7586170820387348E-3</v>
      </c>
      <c r="N93" s="249">
        <f t="shared" si="75"/>
        <v>1.8861385844439839E-2</v>
      </c>
      <c r="O93" s="268">
        <f t="shared" si="75"/>
        <v>1.1876717358618064E-2</v>
      </c>
      <c r="P93" s="336">
        <f t="shared" si="67"/>
        <v>0.54863110900307333</v>
      </c>
      <c r="Q93" s="250">
        <f t="shared" si="70"/>
        <v>1.7094487559489342</v>
      </c>
      <c r="R93" s="337">
        <f>IFERROR(L93/I93*$R$4,0)</f>
        <v>1.3512455778645664</v>
      </c>
      <c r="S93" s="273">
        <f t="shared" si="76"/>
        <v>155.6828137588397</v>
      </c>
      <c r="T93" s="251">
        <f t="shared" si="68"/>
        <v>406.03621213514725</v>
      </c>
      <c r="U93" s="274">
        <f t="shared" si="68"/>
        <v>349.42448621953781</v>
      </c>
      <c r="V93" s="278">
        <f t="shared" si="69"/>
        <v>9.8663370552644682</v>
      </c>
      <c r="W93" s="252">
        <f t="shared" si="69"/>
        <v>9.5713278941431561</v>
      </c>
      <c r="X93" s="279">
        <f t="shared" si="69"/>
        <v>9.6002481583028683</v>
      </c>
      <c r="Y93" s="283">
        <f t="shared" si="71"/>
        <v>63.3746064645768</v>
      </c>
      <c r="Z93" s="253">
        <f t="shared" si="71"/>
        <v>23.572596748975148</v>
      </c>
      <c r="AA93" s="284">
        <f t="shared" si="71"/>
        <v>27.474457391835976</v>
      </c>
      <c r="AG93" s="125">
        <f t="shared" si="77"/>
        <v>2.9038475772411972E-2</v>
      </c>
      <c r="AH93" s="125">
        <f t="shared" si="78"/>
        <v>7.5167897746579976E-2</v>
      </c>
      <c r="AI93" s="125">
        <f t="shared" si="72"/>
        <v>5.5302345195752368E-2</v>
      </c>
    </row>
    <row r="94" spans="1:35" ht="13.5" customHeight="1" x14ac:dyDescent="0.2">
      <c r="B94" s="441"/>
      <c r="C94" s="371" t="s">
        <v>74</v>
      </c>
      <c r="D94" s="356">
        <f>SUM(D12,D30,D57)</f>
        <v>2250344895</v>
      </c>
      <c r="E94" s="385">
        <f>SUM(E12,E30,E57)</f>
        <v>5001760704</v>
      </c>
      <c r="F94" s="385">
        <f t="shared" si="79"/>
        <v>7252105599</v>
      </c>
      <c r="G94" s="356">
        <f>SUM(G12,G30,G57)</f>
        <v>48126770.759999998</v>
      </c>
      <c r="H94" s="385">
        <f>SUM(H12,H30,H57)</f>
        <v>102666184.11000004</v>
      </c>
      <c r="I94" s="385">
        <f t="shared" si="73"/>
        <v>150792954.87000003</v>
      </c>
      <c r="J94" s="356">
        <f>SUM(J12,J30,J57)</f>
        <v>26703.44360996941</v>
      </c>
      <c r="K94" s="385">
        <f>SUM(K12,K30,K57)</f>
        <v>59978.126801274295</v>
      </c>
      <c r="L94" s="357">
        <f t="shared" si="74"/>
        <v>86681.570411243709</v>
      </c>
      <c r="M94" s="249">
        <f t="shared" si="75"/>
        <v>6.4279044869098065E-2</v>
      </c>
      <c r="N94" s="249">
        <f t="shared" si="75"/>
        <v>0.11059525041677216</v>
      </c>
      <c r="O94" s="268">
        <f>L94/O$5</f>
        <v>9.0505330102755008E-2</v>
      </c>
      <c r="P94" s="336">
        <f t="shared" si="67"/>
        <v>1.9553310909825985</v>
      </c>
      <c r="Q94" s="250">
        <f t="shared" si="70"/>
        <v>2.4595564600256266</v>
      </c>
      <c r="R94" s="337">
        <f>IFERROR(L94/I94*$R$4,0)</f>
        <v>2.2229345181932545</v>
      </c>
      <c r="S94" s="273">
        <f t="shared" si="76"/>
        <v>554.85633439099695</v>
      </c>
      <c r="T94" s="251">
        <f t="shared" si="68"/>
        <v>584.20527967623389</v>
      </c>
      <c r="U94" s="274">
        <f t="shared" si="68"/>
        <v>574.83833038468322</v>
      </c>
      <c r="V94" s="278">
        <f t="shared" si="69"/>
        <v>11.866378202426349</v>
      </c>
      <c r="W94" s="252">
        <f t="shared" si="69"/>
        <v>11.991402698115621</v>
      </c>
      <c r="X94" s="279">
        <f t="shared" si="69"/>
        <v>11.952607312171009</v>
      </c>
      <c r="Y94" s="283">
        <f t="shared" si="71"/>
        <v>21.386397643726518</v>
      </c>
      <c r="Z94" s="253">
        <f t="shared" si="71"/>
        <v>20.526008776848524</v>
      </c>
      <c r="AA94" s="284">
        <f t="shared" si="71"/>
        <v>20.792989403076675</v>
      </c>
      <c r="AG94" s="125">
        <f t="shared" si="77"/>
        <v>0.18985058257971704</v>
      </c>
      <c r="AH94" s="125">
        <f t="shared" si="78"/>
        <v>0.30633355524896094</v>
      </c>
      <c r="AI94" s="125">
        <f t="shared" si="72"/>
        <v>0.25617037271150583</v>
      </c>
    </row>
    <row r="95" spans="1:35" ht="13.5" customHeight="1" x14ac:dyDescent="0.2">
      <c r="B95" s="441"/>
      <c r="C95" s="371" t="s">
        <v>56</v>
      </c>
      <c r="D95" s="356">
        <f>SUM(D18,D37)</f>
        <v>21830</v>
      </c>
      <c r="E95" s="385">
        <f>SUM(E18,E37)</f>
        <v>107198.51741935484</v>
      </c>
      <c r="F95" s="385">
        <f t="shared" si="79"/>
        <v>129028.51741935484</v>
      </c>
      <c r="G95" s="356">
        <f>SUM(G18,G37)</f>
        <v>11205.820000000002</v>
      </c>
      <c r="H95" s="385">
        <f>SUM(H18,H37)</f>
        <v>411817.77032258053</v>
      </c>
      <c r="I95" s="385">
        <f t="shared" si="73"/>
        <v>423023.59032258054</v>
      </c>
      <c r="J95" s="356">
        <f>SUM(J18,J37)</f>
        <v>0.17147845469802403</v>
      </c>
      <c r="K95" s="385">
        <f>SUM(K18,K37)</f>
        <v>227.84838048398311</v>
      </c>
      <c r="L95" s="357">
        <f t="shared" si="74"/>
        <v>228.01985893868112</v>
      </c>
      <c r="M95" s="249">
        <f t="shared" si="75"/>
        <v>4.1277340273457388E-7</v>
      </c>
      <c r="N95" s="249">
        <f t="shared" si="75"/>
        <v>4.2013564011716883E-4</v>
      </c>
      <c r="O95" s="268">
        <f t="shared" si="75"/>
        <v>2.3807843472748255E-4</v>
      </c>
      <c r="P95" s="336">
        <f t="shared" si="67"/>
        <v>5.3926927446760253E-2</v>
      </c>
      <c r="Q95" s="250">
        <f t="shared" si="70"/>
        <v>2.3293362317506516</v>
      </c>
      <c r="R95" s="337">
        <f t="shared" ref="R95:R100" si="80">IFERROR(L95/I95*$R$4,0)</f>
        <v>2.0844382604587324</v>
      </c>
      <c r="S95" s="273">
        <f t="shared" si="76"/>
        <v>15.302624412851893</v>
      </c>
      <c r="T95" s="251">
        <f t="shared" si="68"/>
        <v>553.27476593714607</v>
      </c>
      <c r="U95" s="274">
        <f t="shared" si="68"/>
        <v>539.02397917052917</v>
      </c>
      <c r="V95" s="278">
        <f>IFERROR(J95/D95,0)</f>
        <v>7.8551742875869923E-6</v>
      </c>
      <c r="W95" s="252">
        <f>IFERROR(K95/E95,0)</f>
        <v>2.1254807059751814E-3</v>
      </c>
      <c r="X95" s="279">
        <f>IFERROR(L95/F95,0)</f>
        <v>1.7672051380517308E-3</v>
      </c>
      <c r="Y95" s="283">
        <f t="shared" si="71"/>
        <v>513.32203389830522</v>
      </c>
      <c r="Z95" s="253">
        <f t="shared" si="71"/>
        <v>3841.6368083858056</v>
      </c>
      <c r="AA95" s="284">
        <f t="shared" si="71"/>
        <v>3278.5278695229363</v>
      </c>
      <c r="AG95" s="125">
        <f t="shared" si="77"/>
        <v>4.4204741387960212E-5</v>
      </c>
      <c r="AH95" s="125">
        <f t="shared" si="78"/>
        <v>1.2287746232240487E-3</v>
      </c>
      <c r="AI95" s="125">
        <f t="shared" si="72"/>
        <v>7.1864173556462376E-4</v>
      </c>
    </row>
    <row r="96" spans="1:35" ht="13.5" customHeight="1" x14ac:dyDescent="0.2">
      <c r="B96" s="441"/>
      <c r="C96" s="371" t="s">
        <v>60</v>
      </c>
      <c r="D96" s="356">
        <f>SUM(D35,D17)</f>
        <v>80515047</v>
      </c>
      <c r="E96" s="385">
        <f>SUM(E35,E17)</f>
        <v>455327608</v>
      </c>
      <c r="F96" s="385">
        <f t="shared" si="79"/>
        <v>535842655</v>
      </c>
      <c r="G96" s="356">
        <f>SUM(G35,G17)</f>
        <v>127461.81</v>
      </c>
      <c r="H96" s="385">
        <f>SUM(H35,H17)</f>
        <v>1757557.69</v>
      </c>
      <c r="I96" s="385">
        <f t="shared" si="73"/>
        <v>1885019.5</v>
      </c>
      <c r="J96" s="356">
        <f>SUM(J35,J17)</f>
        <v>191.3735074824225</v>
      </c>
      <c r="K96" s="385">
        <f>SUM(K35,K17)</f>
        <v>1179.7198547141459</v>
      </c>
      <c r="L96" s="357">
        <f t="shared" si="74"/>
        <v>1371.0933621965683</v>
      </c>
      <c r="M96" s="249">
        <f t="shared" si="75"/>
        <v>4.6066366772361771E-4</v>
      </c>
      <c r="N96" s="249">
        <f t="shared" si="75"/>
        <v>2.1753165647543536E-3</v>
      </c>
      <c r="O96" s="268">
        <f t="shared" si="75"/>
        <v>1.4315760173537466E-3</v>
      </c>
      <c r="P96" s="336">
        <f t="shared" si="67"/>
        <v>5.2910454582880631</v>
      </c>
      <c r="Q96" s="250">
        <f t="shared" si="70"/>
        <v>2.825924914399073</v>
      </c>
      <c r="R96" s="337">
        <f t="shared" si="80"/>
        <v>2.8127564645874656</v>
      </c>
      <c r="S96" s="273">
        <f t="shared" si="76"/>
        <v>1501.4184051083419</v>
      </c>
      <c r="T96" s="251">
        <f t="shared" si="68"/>
        <v>671.22681743331339</v>
      </c>
      <c r="U96" s="274">
        <f t="shared" si="68"/>
        <v>727.36295947950043</v>
      </c>
      <c r="V96" s="278">
        <f t="shared" si="69"/>
        <v>2.3768663698652812</v>
      </c>
      <c r="W96" s="252">
        <f t="shared" si="69"/>
        <v>2.5909253776549956</v>
      </c>
      <c r="X96" s="279">
        <f t="shared" si="69"/>
        <v>2.5587611389327867</v>
      </c>
      <c r="Y96" s="283">
        <f t="shared" si="71"/>
        <v>1.5830806134907927</v>
      </c>
      <c r="Z96" s="253">
        <f t="shared" si="71"/>
        <v>3.8599848968525539</v>
      </c>
      <c r="AA96" s="284">
        <f t="shared" si="71"/>
        <v>3.5178601076467122</v>
      </c>
      <c r="AG96" s="125">
        <f t="shared" si="77"/>
        <v>5.0281160574516814E-4</v>
      </c>
      <c r="AH96" s="125">
        <f t="shared" si="78"/>
        <v>5.2441697370966102E-3</v>
      </c>
      <c r="AI96" s="125">
        <f t="shared" si="72"/>
        <v>3.2023123911840367E-3</v>
      </c>
    </row>
    <row r="97" spans="2:35" ht="13.5" customHeight="1" x14ac:dyDescent="0.2">
      <c r="B97" s="441"/>
      <c r="C97" s="371" t="s">
        <v>58</v>
      </c>
      <c r="D97" s="356">
        <f>SUM(D36,D19)</f>
        <v>3316585</v>
      </c>
      <c r="E97" s="385">
        <f>SUM(E36,E19)</f>
        <v>2201260</v>
      </c>
      <c r="F97" s="385">
        <f>SUM(D97:E97)</f>
        <v>5517845</v>
      </c>
      <c r="G97" s="356">
        <f>SUM(G36,G19)</f>
        <v>234324.88</v>
      </c>
      <c r="H97" s="385">
        <f>SUM(H36,H19)</f>
        <v>331742.26</v>
      </c>
      <c r="I97" s="385">
        <f t="shared" si="73"/>
        <v>566067.14</v>
      </c>
      <c r="J97" s="356">
        <f>SUM(J36,J19)</f>
        <v>195.34747029522347</v>
      </c>
      <c r="K97" s="385">
        <f>SUM(K36,K19)</f>
        <v>132.22854466016926</v>
      </c>
      <c r="L97" s="357">
        <f t="shared" si="74"/>
        <v>327.57601495539274</v>
      </c>
      <c r="M97" s="249">
        <f t="shared" si="75"/>
        <v>4.7022957007251156E-4</v>
      </c>
      <c r="N97" s="249">
        <f t="shared" si="75"/>
        <v>2.4381970209556565E-4</v>
      </c>
      <c r="O97" s="268">
        <f t="shared" si="75"/>
        <v>3.4202628340288107E-4</v>
      </c>
      <c r="P97" s="336">
        <f t="shared" si="67"/>
        <v>2.9378468059148393</v>
      </c>
      <c r="Q97" s="250">
        <f t="shared" si="70"/>
        <v>1.6780918876620281</v>
      </c>
      <c r="R97" s="337">
        <f t="shared" si="80"/>
        <v>2.2378197413348508</v>
      </c>
      <c r="S97" s="273">
        <f t="shared" si="76"/>
        <v>833.66081440102937</v>
      </c>
      <c r="T97" s="251">
        <f t="shared" si="68"/>
        <v>398.58818306769012</v>
      </c>
      <c r="U97" s="274">
        <f t="shared" si="68"/>
        <v>578.6875651453513</v>
      </c>
      <c r="V97" s="278">
        <f t="shared" si="69"/>
        <v>58.900185068443434</v>
      </c>
      <c r="W97" s="252">
        <f t="shared" si="69"/>
        <v>60.069480506695825</v>
      </c>
      <c r="X97" s="279">
        <f t="shared" si="69"/>
        <v>59.366657627278897</v>
      </c>
      <c r="Y97" s="283">
        <f t="shared" si="71"/>
        <v>70.652457271560962</v>
      </c>
      <c r="Z97" s="253">
        <f t="shared" si="71"/>
        <v>150.70562314310894</v>
      </c>
      <c r="AA97" s="284">
        <f t="shared" si="71"/>
        <v>102.58844530790553</v>
      </c>
      <c r="AG97" s="125">
        <f t="shared" si="77"/>
        <v>9.2436526029909534E-4</v>
      </c>
      <c r="AH97" s="125">
        <f t="shared" si="78"/>
        <v>9.898467232720171E-4</v>
      </c>
      <c r="AI97" s="125">
        <f t="shared" si="72"/>
        <v>9.6164724909429797E-4</v>
      </c>
    </row>
    <row r="98" spans="2:35" ht="13.5" customHeight="1" x14ac:dyDescent="0.2">
      <c r="B98" s="441"/>
      <c r="C98" s="371" t="s">
        <v>59</v>
      </c>
      <c r="D98" s="356">
        <f>SUM(D16)</f>
        <v>26240424</v>
      </c>
      <c r="E98" s="385">
        <f>SUM(E16)</f>
        <v>383106294</v>
      </c>
      <c r="F98" s="385">
        <f t="shared" si="79"/>
        <v>409346718</v>
      </c>
      <c r="G98" s="356">
        <f>SUM(G16)</f>
        <v>66175.996599999984</v>
      </c>
      <c r="H98" s="385">
        <f>SUM(H16)</f>
        <v>1782405.0953999998</v>
      </c>
      <c r="I98" s="385">
        <f t="shared" si="73"/>
        <v>1848581.0919999997</v>
      </c>
      <c r="J98" s="356">
        <f>SUM(J16)</f>
        <v>31.436891688690881</v>
      </c>
      <c r="K98" s="385">
        <f>SUM(K16)</f>
        <v>1211.5156740732671</v>
      </c>
      <c r="L98" s="357">
        <f t="shared" si="74"/>
        <v>1242.9525657619579</v>
      </c>
      <c r="M98" s="249">
        <f t="shared" si="75"/>
        <v>7.5673137926223142E-5</v>
      </c>
      <c r="N98" s="249">
        <f t="shared" si="75"/>
        <v>2.2339457149423811E-3</v>
      </c>
      <c r="O98" s="268">
        <f t="shared" si="75"/>
        <v>1.2977825820719143E-3</v>
      </c>
      <c r="P98" s="336">
        <f t="shared" si="67"/>
        <v>1.6740902452156652</v>
      </c>
      <c r="Q98" s="250">
        <f t="shared" si="70"/>
        <v>2.8616330373654684</v>
      </c>
      <c r="R98" s="337">
        <f t="shared" si="80"/>
        <v>2.6001415958965919</v>
      </c>
      <c r="S98" s="273">
        <f t="shared" si="76"/>
        <v>475.04976583444289</v>
      </c>
      <c r="T98" s="251">
        <f t="shared" si="68"/>
        <v>679.70837673204926</v>
      </c>
      <c r="U98" s="274">
        <f t="shared" si="68"/>
        <v>672.38195345663428</v>
      </c>
      <c r="V98" s="278">
        <f t="shared" si="69"/>
        <v>1.1980329162627434</v>
      </c>
      <c r="W98" s="252">
        <f t="shared" si="69"/>
        <v>3.1623486563581933</v>
      </c>
      <c r="X98" s="279">
        <f t="shared" si="69"/>
        <v>3.0364297821534212</v>
      </c>
      <c r="Y98" s="283">
        <f t="shared" si="71"/>
        <v>2.5219103395585369</v>
      </c>
      <c r="Z98" s="253">
        <f t="shared" si="71"/>
        <v>4.6525079940346785</v>
      </c>
      <c r="AA98" s="284">
        <f t="shared" si="71"/>
        <v>4.515929921294739</v>
      </c>
      <c r="AG98" s="125">
        <f t="shared" si="77"/>
        <v>2.6105120515888466E-4</v>
      </c>
      <c r="AH98" s="125">
        <f t="shared" si="78"/>
        <v>5.3183089885052229E-3</v>
      </c>
      <c r="AI98" s="125">
        <f t="shared" si="72"/>
        <v>3.1404100260077504E-3</v>
      </c>
    </row>
    <row r="99" spans="2:35" ht="13.5" customHeight="1" x14ac:dyDescent="0.2">
      <c r="B99" s="441"/>
      <c r="C99" s="371" t="s">
        <v>66</v>
      </c>
      <c r="D99" s="356">
        <f>SUM(D61,D41)</f>
        <v>923.60640000000012</v>
      </c>
      <c r="E99" s="385">
        <f>SUM(E61,E41)</f>
        <v>907.7124</v>
      </c>
      <c r="F99" s="385">
        <f t="shared" si="79"/>
        <v>1831.3188</v>
      </c>
      <c r="G99" s="356">
        <f>SUM(G61,G41)</f>
        <v>7187927.3399999999</v>
      </c>
      <c r="H99" s="385">
        <f>SUM(H61,H41)</f>
        <v>16432744.819999998</v>
      </c>
      <c r="I99" s="385">
        <f t="shared" si="73"/>
        <v>23620672.159999996</v>
      </c>
      <c r="J99" s="356">
        <f>SUM(J61,J41)</f>
        <v>5142.1588052740126</v>
      </c>
      <c r="K99" s="385">
        <f>SUM(K61,K41)</f>
        <v>4620.3724748968962</v>
      </c>
      <c r="L99" s="357">
        <f t="shared" si="74"/>
        <v>9762.5312801709078</v>
      </c>
      <c r="M99" s="249">
        <f t="shared" si="75"/>
        <v>1.2377918795643098E-2</v>
      </c>
      <c r="N99" s="249">
        <f t="shared" si="75"/>
        <v>8.5196267061332601E-3</v>
      </c>
      <c r="O99" s="268">
        <f t="shared" si="75"/>
        <v>1.0193183071770124E-2</v>
      </c>
      <c r="P99" s="336">
        <f t="shared" si="67"/>
        <v>2.5210506084566995</v>
      </c>
      <c r="Q99" s="250">
        <f t="shared" si="70"/>
        <v>1.1837451034723627</v>
      </c>
      <c r="R99" s="337">
        <f t="shared" si="80"/>
        <v>1.5982736404006204</v>
      </c>
      <c r="S99" s="273">
        <f t="shared" si="76"/>
        <v>715.38825617483394</v>
      </c>
      <c r="T99" s="251">
        <f t="shared" si="68"/>
        <v>281.16863771130454</v>
      </c>
      <c r="U99" s="274">
        <f t="shared" si="68"/>
        <v>413.30455010095318</v>
      </c>
      <c r="V99" s="278">
        <f>IFERROR(J99/D99,0)</f>
        <v>5.5674785333601111</v>
      </c>
      <c r="W99" s="252">
        <f>IFERROR(K99/E99,0)</f>
        <v>5.0901281891675119</v>
      </c>
      <c r="X99" s="279">
        <f>IFERROR(L99/F99,0)</f>
        <v>5.3308748210147288</v>
      </c>
      <c r="Y99" s="283">
        <f>IFERROR(G99/D99,0)</f>
        <v>7782.4572675113541</v>
      </c>
      <c r="Z99" s="253">
        <f>IFERROR(H99/E99,0)</f>
        <v>18103.47068080154</v>
      </c>
      <c r="AA99" s="284">
        <f>IFERROR(I99/F99,0)</f>
        <v>12898.17598115631</v>
      </c>
      <c r="AG99" s="125">
        <f t="shared" si="77"/>
        <v>2.835495030083909E-2</v>
      </c>
      <c r="AH99" s="125">
        <f t="shared" si="78"/>
        <v>4.9031735101949962E-2</v>
      </c>
      <c r="AI99" s="125">
        <f t="shared" si="72"/>
        <v>4.0127314940807665E-2</v>
      </c>
    </row>
    <row r="100" spans="2:35" ht="13.5" customHeight="1" x14ac:dyDescent="0.2">
      <c r="B100" s="441"/>
      <c r="C100" s="371" t="s">
        <v>67</v>
      </c>
      <c r="D100" s="356">
        <f>SUM(D62,D42)</f>
        <v>0</v>
      </c>
      <c r="E100" s="385">
        <f>SUM(E62,E42)</f>
        <v>0</v>
      </c>
      <c r="F100" s="385">
        <f>SUM(F62,F42)</f>
        <v>0</v>
      </c>
      <c r="G100" s="356">
        <f>SUM(G62,G42)</f>
        <v>0</v>
      </c>
      <c r="H100" s="385">
        <f>SUM(H62,H42)</f>
        <v>2863947.3760000016</v>
      </c>
      <c r="I100" s="385">
        <f>SUM(G100:H100)</f>
        <v>2863947.3760000016</v>
      </c>
      <c r="J100" s="356">
        <f>SUM(J62,J42)</f>
        <v>0</v>
      </c>
      <c r="K100" s="385">
        <f>SUM(K62,K42)</f>
        <v>1365.1220412702814</v>
      </c>
      <c r="L100" s="357">
        <f t="shared" si="74"/>
        <v>1365.1220412702814</v>
      </c>
      <c r="M100" s="249">
        <f t="shared" si="75"/>
        <v>0</v>
      </c>
      <c r="N100" s="249">
        <f t="shared" si="75"/>
        <v>2.5171845480265035E-3</v>
      </c>
      <c r="O100" s="268">
        <f t="shared" si="75"/>
        <v>1.4253412852299622E-3</v>
      </c>
      <c r="P100" s="336">
        <f t="shared" si="67"/>
        <v>0</v>
      </c>
      <c r="Q100" s="250">
        <f t="shared" si="70"/>
        <v>2.0067707579599658</v>
      </c>
      <c r="R100" s="337">
        <f t="shared" si="80"/>
        <v>1.8432633819718036</v>
      </c>
      <c r="S100" s="273">
        <f t="shared" si="76"/>
        <v>0</v>
      </c>
      <c r="T100" s="251">
        <f t="shared" si="68"/>
        <v>476.65751567576314</v>
      </c>
      <c r="U100" s="274">
        <f t="shared" si="68"/>
        <v>476.65751567576314</v>
      </c>
      <c r="V100" s="278">
        <f t="shared" si="69"/>
        <v>0</v>
      </c>
      <c r="W100" s="252">
        <f t="shared" si="69"/>
        <v>0</v>
      </c>
      <c r="X100" s="279">
        <f t="shared" si="69"/>
        <v>0</v>
      </c>
      <c r="Y100" s="283">
        <f t="shared" si="71"/>
        <v>0</v>
      </c>
      <c r="Z100" s="253">
        <f t="shared" si="71"/>
        <v>0</v>
      </c>
      <c r="AA100" s="284">
        <f t="shared" si="71"/>
        <v>0</v>
      </c>
      <c r="AG100" s="125">
        <f t="shared" si="77"/>
        <v>0</v>
      </c>
      <c r="AH100" s="125">
        <f t="shared" si="78"/>
        <v>8.5453958315624082E-3</v>
      </c>
      <c r="AI100" s="125">
        <f t="shared" si="72"/>
        <v>4.865336496446754E-3</v>
      </c>
    </row>
    <row r="101" spans="2:35" ht="13.5" customHeight="1" thickBot="1" x14ac:dyDescent="0.25">
      <c r="B101" s="442"/>
      <c r="C101" s="360" t="s">
        <v>171</v>
      </c>
      <c r="D101" s="360"/>
      <c r="E101" s="335"/>
      <c r="F101" s="335"/>
      <c r="G101" s="360"/>
      <c r="H101" s="335"/>
      <c r="I101" s="266"/>
      <c r="J101" s="358">
        <f>M5-SUM(J90:J100)</f>
        <v>271856.27658469439</v>
      </c>
      <c r="K101" s="358">
        <f>N5-SUM(K90:K100)</f>
        <v>329498.03854888497</v>
      </c>
      <c r="L101" s="359">
        <f>O5-SUM(L90:L100)</f>
        <v>601354.31513357942</v>
      </c>
      <c r="M101" s="271">
        <f t="shared" si="75"/>
        <v>0.65439731503428833</v>
      </c>
      <c r="N101" s="271">
        <f t="shared" si="75"/>
        <v>0.60757012645441533</v>
      </c>
      <c r="O101" s="272">
        <f t="shared" si="75"/>
        <v>0.62788168859503091</v>
      </c>
      <c r="P101" s="360"/>
      <c r="Q101" s="335"/>
      <c r="R101" s="266"/>
      <c r="S101" s="312"/>
      <c r="T101" s="313"/>
      <c r="U101" s="314"/>
      <c r="V101" s="280">
        <f t="shared" si="69"/>
        <v>0</v>
      </c>
      <c r="W101" s="281">
        <f t="shared" si="69"/>
        <v>0</v>
      </c>
      <c r="X101" s="282">
        <f t="shared" si="69"/>
        <v>0</v>
      </c>
      <c r="Y101" s="360"/>
      <c r="Z101" s="335"/>
      <c r="AA101" s="266"/>
    </row>
    <row r="102" spans="2:35" ht="13.5" customHeight="1" thickBot="1" x14ac:dyDescent="0.25">
      <c r="B102" s="122" t="s">
        <v>81</v>
      </c>
      <c r="C102" s="338" t="s">
        <v>88</v>
      </c>
      <c r="D102" s="339">
        <f t="shared" ref="D102:L102" si="81">SUM(D90:D100)</f>
        <v>17121864183.034973</v>
      </c>
      <c r="E102" s="340">
        <f t="shared" si="81"/>
        <v>23528363188.944103</v>
      </c>
      <c r="F102" s="341">
        <f t="shared" si="81"/>
        <v>40650227371.97908</v>
      </c>
      <c r="G102" s="339">
        <f t="shared" si="81"/>
        <v>253498146.3108857</v>
      </c>
      <c r="H102" s="340">
        <f t="shared" si="81"/>
        <v>335145080.74886543</v>
      </c>
      <c r="I102" s="341">
        <f t="shared" si="81"/>
        <v>588643227.05975127</v>
      </c>
      <c r="J102" s="339">
        <f t="shared" si="81"/>
        <v>143573.72341530558</v>
      </c>
      <c r="K102" s="340">
        <f t="shared" si="81"/>
        <v>212822.96145111503</v>
      </c>
      <c r="L102" s="341">
        <f t="shared" si="81"/>
        <v>356396.68486642058</v>
      </c>
      <c r="M102" s="342">
        <f>J102/M$5</f>
        <v>0.34560268496571162</v>
      </c>
      <c r="N102" s="343">
        <f t="shared" si="75"/>
        <v>0.39242987354558467</v>
      </c>
      <c r="O102" s="344">
        <f>L102/O$5</f>
        <v>0.37211831140496909</v>
      </c>
      <c r="P102" s="345"/>
      <c r="Q102" s="346"/>
      <c r="R102" s="338"/>
      <c r="S102" s="347">
        <f>IFERROR(J102/G102*1000000,0)</f>
        <v>566.36991435522873</v>
      </c>
      <c r="T102" s="348">
        <f>IFERROR(K102/H102*1000000,0)</f>
        <v>635.01741089432812</v>
      </c>
      <c r="U102" s="349">
        <f>IFERROR(L102/I102*1000000,0)</f>
        <v>605.45449005946671</v>
      </c>
      <c r="V102" s="350">
        <f t="shared" si="69"/>
        <v>8.3854025403124126</v>
      </c>
      <c r="W102" s="351">
        <f t="shared" si="69"/>
        <v>9.0453789641907516</v>
      </c>
      <c r="X102" s="352">
        <f t="shared" si="69"/>
        <v>8.7673970825582916</v>
      </c>
      <c r="Y102" s="350">
        <f>IFERROR(G102*1000/D102,0)</f>
        <v>14.805522552974214</v>
      </c>
      <c r="Z102" s="351">
        <f>IFERROR(H102*1000/E102,0)</f>
        <v>14.244300721537185</v>
      </c>
      <c r="AA102" s="352">
        <f>IFERROR(I102*1000/F102,0)</f>
        <v>14.480687196980192</v>
      </c>
    </row>
    <row r="104" spans="2:35" ht="13.5" customHeight="1" x14ac:dyDescent="0.2">
      <c r="V104" s="125"/>
      <c r="W104" s="125"/>
      <c r="X104" s="125"/>
    </row>
    <row r="107" spans="2:35" ht="13.5" customHeight="1" x14ac:dyDescent="0.25">
      <c r="Q107" s="129"/>
    </row>
    <row r="113" spans="17:17" ht="13.5" customHeight="1" x14ac:dyDescent="0.25">
      <c r="Q113" s="129"/>
    </row>
  </sheetData>
  <mergeCells count="12">
    <mergeCell ref="AC6:AE6"/>
    <mergeCell ref="B6:C6"/>
    <mergeCell ref="D6:F6"/>
    <mergeCell ref="G6:I6"/>
    <mergeCell ref="J6:L6"/>
    <mergeCell ref="M6:O6"/>
    <mergeCell ref="P6:R6"/>
    <mergeCell ref="B50:B67"/>
    <mergeCell ref="B90:B101"/>
    <mergeCell ref="S6:U6"/>
    <mergeCell ref="V6:X6"/>
    <mergeCell ref="Y6:AA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05A7-52CF-4A11-A78A-AD98D852BFD7}">
  <sheetPr>
    <tabColor rgb="FF45C363"/>
  </sheetPr>
  <dimension ref="A1:Z110"/>
  <sheetViews>
    <sheetView showGridLines="0" zoomScale="80" zoomScaleNormal="80" workbookViewId="0">
      <pane xSplit="3" ySplit="3" topLeftCell="D4" activePane="bottomRight" state="frozen"/>
      <selection activeCell="B1" sqref="B1"/>
      <selection pane="topRight" activeCell="D1" sqref="D1"/>
      <selection pane="bottomLeft" activeCell="B4" sqref="B4"/>
      <selection pane="bottomRight" activeCell="D55" sqref="D55:E55"/>
    </sheetView>
  </sheetViews>
  <sheetFormatPr defaultRowHeight="15" x14ac:dyDescent="0.25"/>
  <cols>
    <col min="1" max="1" width="2.42578125" style="79" customWidth="1"/>
    <col min="2" max="2" width="14.28515625" style="79" customWidth="1"/>
    <col min="3" max="3" width="22.7109375" style="84" customWidth="1"/>
    <col min="4" max="4" width="9.85546875" style="84" bestFit="1" customWidth="1"/>
    <col min="5" max="5" width="12.42578125" style="84" bestFit="1" customWidth="1"/>
    <col min="6" max="7" width="9.28515625" style="84" bestFit="1" customWidth="1"/>
    <col min="8" max="8" width="14.28515625" style="84" bestFit="1" customWidth="1"/>
    <col min="9" max="9" width="9.140625" style="80"/>
    <col min="10" max="10" width="8.42578125" style="80" customWidth="1"/>
    <col min="11" max="11" width="20.85546875" style="80" bestFit="1" customWidth="1"/>
    <col min="12" max="12" width="20.85546875" style="80" customWidth="1"/>
    <col min="13" max="13" width="8.140625" style="80" customWidth="1"/>
    <col min="14" max="14" width="0.5703125" style="81" customWidth="1"/>
    <col min="15" max="15" width="6.42578125" style="80" customWidth="1"/>
    <col min="16" max="18" width="17.42578125" style="80" bestFit="1" customWidth="1"/>
    <col min="19" max="19" width="9.140625" style="80"/>
    <col min="20" max="20" width="15.5703125" style="80" bestFit="1" customWidth="1"/>
    <col min="21" max="21" width="9.140625" style="80"/>
    <col min="22" max="22" width="22" style="80" bestFit="1" customWidth="1"/>
    <col min="23" max="16384" width="9.140625" style="80"/>
  </cols>
  <sheetData>
    <row r="1" spans="1:26" ht="15.75" thickBot="1" x14ac:dyDescent="0.3">
      <c r="A1" s="79" t="s">
        <v>137</v>
      </c>
    </row>
    <row r="2" spans="1:26" ht="30" customHeight="1" thickBot="1" x14ac:dyDescent="0.3">
      <c r="B2" s="156" t="s">
        <v>79</v>
      </c>
      <c r="C2" s="156" t="s">
        <v>134</v>
      </c>
      <c r="D2" s="455" t="s">
        <v>135</v>
      </c>
      <c r="E2" s="455"/>
      <c r="F2" s="455" t="s">
        <v>136</v>
      </c>
      <c r="G2" s="455"/>
      <c r="H2" s="156" t="s">
        <v>81</v>
      </c>
      <c r="J2" s="456" t="s">
        <v>140</v>
      </c>
      <c r="K2" s="457"/>
      <c r="L2" s="409"/>
      <c r="P2" s="458" t="s">
        <v>82</v>
      </c>
      <c r="Q2" s="459"/>
      <c r="R2" s="460"/>
      <c r="T2" s="169" t="s">
        <v>138</v>
      </c>
    </row>
    <row r="3" spans="1:26" ht="15.75" thickBot="1" x14ac:dyDescent="0.3">
      <c r="B3" s="157"/>
      <c r="C3" s="222"/>
      <c r="D3" s="382" t="s">
        <v>173</v>
      </c>
      <c r="E3" s="382" t="s">
        <v>174</v>
      </c>
      <c r="F3" s="382" t="s">
        <v>173</v>
      </c>
      <c r="G3" s="382" t="s">
        <v>174</v>
      </c>
      <c r="H3" s="223"/>
      <c r="J3" s="463" t="s">
        <v>172</v>
      </c>
      <c r="K3" s="464"/>
      <c r="L3" s="410" t="s">
        <v>205</v>
      </c>
      <c r="P3" s="163">
        <v>2020</v>
      </c>
      <c r="Q3" s="82">
        <v>2021</v>
      </c>
      <c r="R3" s="164" t="s">
        <v>81</v>
      </c>
      <c r="T3" s="170" t="s">
        <v>139</v>
      </c>
    </row>
    <row r="4" spans="1:26" x14ac:dyDescent="0.25">
      <c r="B4" s="157"/>
      <c r="C4" s="368" t="s">
        <v>142</v>
      </c>
      <c r="D4" s="224">
        <v>155499</v>
      </c>
      <c r="E4" s="224">
        <v>192784</v>
      </c>
      <c r="F4" s="225"/>
      <c r="G4" s="383">
        <f>E4/D4-1</f>
        <v>0.23977646158496202</v>
      </c>
      <c r="H4" s="369"/>
      <c r="J4" s="182"/>
      <c r="K4" s="217"/>
      <c r="P4" s="218"/>
      <c r="Q4" s="219"/>
      <c r="R4" s="220"/>
      <c r="T4" s="221"/>
    </row>
    <row r="5" spans="1:26" x14ac:dyDescent="0.25">
      <c r="A5" s="88" t="str">
        <f>_xlfn.CONCAT($B$5,C5)</f>
        <v>Auto_CredFB Stone Leads</v>
      </c>
      <c r="B5" s="453" t="s">
        <v>1</v>
      </c>
      <c r="C5" s="133" t="s">
        <v>70</v>
      </c>
      <c r="D5" s="89">
        <f>VLOOKUP(A5,'Contri use this'!$A$4:$F$167,5,FALSE)</f>
        <v>9086.2799609274134</v>
      </c>
      <c r="E5" s="89">
        <f>VLOOKUP(A5,'Contri use this'!$A$4:$G$167,6,FALSE)</f>
        <v>9914.5502419456134</v>
      </c>
      <c r="F5" s="148">
        <f t="shared" ref="F5:G11" si="0">D5/D$4</f>
        <v>5.8433044334223458E-2</v>
      </c>
      <c r="G5" s="148">
        <f t="shared" si="0"/>
        <v>5.1428283685085965E-2</v>
      </c>
      <c r="H5" s="158">
        <f>SUM(D5:E5)</f>
        <v>19000.830202873025</v>
      </c>
      <c r="I5" s="83"/>
      <c r="J5" s="175"/>
      <c r="K5" s="178">
        <f>(E5-D5)/$D$4</f>
        <v>5.326531238260053E-3</v>
      </c>
      <c r="L5" s="411">
        <v>5.2059422181977731E-3</v>
      </c>
      <c r="M5" s="384">
        <f t="shared" ref="M5:M23" si="1">K5/$G$4</f>
        <v>2.2214571034415979E-2</v>
      </c>
      <c r="N5" s="85"/>
      <c r="O5" s="84"/>
      <c r="P5" s="165">
        <v>1356139031.7142854</v>
      </c>
      <c r="Q5" s="89">
        <v>1432877943.8571427</v>
      </c>
      <c r="R5" s="158">
        <f t="shared" ref="R5:R13" si="2">SUM(P5:Q5)</f>
        <v>2789016975.5714283</v>
      </c>
      <c r="S5" s="84"/>
      <c r="T5" s="171">
        <f>IFERROR(Q5/P5-1,0)</f>
        <v>5.6586316261284964E-2</v>
      </c>
      <c r="U5" s="84"/>
      <c r="V5" s="86"/>
      <c r="W5" s="86"/>
      <c r="X5" s="86"/>
    </row>
    <row r="6" spans="1:26" x14ac:dyDescent="0.25">
      <c r="A6" s="88" t="str">
        <f t="shared" ref="A6:A25" si="3">_xlfn.CONCAT($B$5,C6)</f>
        <v>Auto_CredFB Stone SA</v>
      </c>
      <c r="B6" s="461"/>
      <c r="C6" s="133" t="s">
        <v>71</v>
      </c>
      <c r="D6" s="89">
        <f>VLOOKUP(A6,'Contri use this'!$A$4:$F$167,5,FALSE)</f>
        <v>897.18227953987412</v>
      </c>
      <c r="E6" s="89">
        <f>VLOOKUP(A6,'Contri use this'!$A$4:$G$167,6,FALSE)</f>
        <v>834.31146541832982</v>
      </c>
      <c r="F6" s="148">
        <f t="shared" si="0"/>
        <v>5.7696980658388424E-3</v>
      </c>
      <c r="G6" s="148">
        <f t="shared" si="0"/>
        <v>4.3277007709059349E-3</v>
      </c>
      <c r="H6" s="158">
        <f t="shared" ref="H6:H18" si="4">SUM(D6:E6)</f>
        <v>1731.4937449582039</v>
      </c>
      <c r="I6" s="83"/>
      <c r="J6" s="175"/>
      <c r="K6" s="179">
        <f t="shared" ref="K6:K22" si="5">(E6-D6)/$D$4</f>
        <v>-4.0431651728656969E-4</v>
      </c>
      <c r="L6" s="412">
        <v>-3.9516306817800417E-4</v>
      </c>
      <c r="M6" s="384">
        <f t="shared" si="1"/>
        <v>-1.6862227201701566E-3</v>
      </c>
      <c r="N6" s="85"/>
      <c r="O6" s="84"/>
      <c r="P6" s="165">
        <v>201461878</v>
      </c>
      <c r="Q6" s="89">
        <v>183671187</v>
      </c>
      <c r="R6" s="158">
        <f t="shared" si="2"/>
        <v>385133065</v>
      </c>
      <c r="S6" s="84"/>
      <c r="T6" s="171">
        <f t="shared" ref="T6:T59" si="6">IFERROR(Q6/P6-1,0)</f>
        <v>-8.8307977551961514E-2</v>
      </c>
      <c r="U6" s="84"/>
      <c r="V6" s="86"/>
      <c r="W6" s="86"/>
      <c r="X6" s="86"/>
    </row>
    <row r="7" spans="1:26" x14ac:dyDescent="0.25">
      <c r="A7" s="88" t="str">
        <f t="shared" si="3"/>
        <v>Auto_CredFB Ton</v>
      </c>
      <c r="B7" s="461"/>
      <c r="C7" s="133" t="s">
        <v>72</v>
      </c>
      <c r="D7" s="89">
        <f>VLOOKUP(A7,'Contri use this'!$A$4:$F$167,5,FALSE)</f>
        <v>41898.598397690977</v>
      </c>
      <c r="E7" s="89">
        <f>VLOOKUP(A7,'Contri use this'!$A$4:$G$167,6,FALSE)</f>
        <v>53510.486905359903</v>
      </c>
      <c r="F7" s="148">
        <f t="shared" si="0"/>
        <v>0.26944609545843368</v>
      </c>
      <c r="G7" s="148">
        <f t="shared" si="0"/>
        <v>0.27756705382894797</v>
      </c>
      <c r="H7" s="158">
        <f t="shared" si="4"/>
        <v>95409.085303050873</v>
      </c>
      <c r="I7" s="83"/>
      <c r="J7" s="175"/>
      <c r="K7" s="178">
        <f>(E7-D7)/$D$4</f>
        <v>7.4675004390182098E-2</v>
      </c>
      <c r="L7" s="411">
        <v>7.2984413422109526E-2</v>
      </c>
      <c r="M7" s="384">
        <f t="shared" si="1"/>
        <v>0.3114359261812773</v>
      </c>
      <c r="N7" s="85"/>
      <c r="O7" s="84"/>
      <c r="P7" s="165">
        <v>3324155991.4285712</v>
      </c>
      <c r="Q7" s="89">
        <v>3922502286.7142859</v>
      </c>
      <c r="R7" s="158">
        <f t="shared" si="2"/>
        <v>7246658278.1428566</v>
      </c>
      <c r="S7" s="84"/>
      <c r="T7" s="171">
        <f t="shared" si="6"/>
        <v>0.17999946357167573</v>
      </c>
      <c r="U7" s="84"/>
      <c r="V7" s="86"/>
      <c r="W7" s="86"/>
      <c r="X7" s="86"/>
    </row>
    <row r="8" spans="1:26" x14ac:dyDescent="0.25">
      <c r="A8" s="88" t="str">
        <f t="shared" si="3"/>
        <v>Auto_CredGoogle Stone</v>
      </c>
      <c r="B8" s="461"/>
      <c r="C8" s="133" t="s">
        <v>73</v>
      </c>
      <c r="D8" s="89">
        <f>VLOOKUP(A8,'Contri use this'!$A$4:$F$167,5,FALSE)</f>
        <v>328.88885877226323</v>
      </c>
      <c r="E8" s="89">
        <f>VLOOKUP(A8,'Contri use this'!$A$4:$G$167,6,FALSE)</f>
        <v>2919.2213608986117</v>
      </c>
      <c r="F8" s="148">
        <f t="shared" si="0"/>
        <v>2.1150544940627481E-3</v>
      </c>
      <c r="G8" s="148">
        <f t="shared" si="0"/>
        <v>1.5142446265761743E-2</v>
      </c>
      <c r="H8" s="158">
        <f t="shared" si="4"/>
        <v>3248.1102196708748</v>
      </c>
      <c r="I8" s="83"/>
      <c r="J8" s="175"/>
      <c r="K8" s="179">
        <f t="shared" si="5"/>
        <v>1.6658193957043765E-2</v>
      </c>
      <c r="L8" s="412">
        <v>1.6281063852021823E-2</v>
      </c>
      <c r="M8" s="384">
        <f t="shared" si="1"/>
        <v>6.9473850130785775E-2</v>
      </c>
      <c r="N8" s="85"/>
      <c r="O8" s="84"/>
      <c r="P8" s="165">
        <v>38717925</v>
      </c>
      <c r="Q8" s="89">
        <v>356234988</v>
      </c>
      <c r="R8" s="158">
        <f t="shared" si="2"/>
        <v>394952913</v>
      </c>
      <c r="S8" s="84"/>
      <c r="T8" s="171">
        <f>IFERROR(Q8/P8-1,0)</f>
        <v>8.2007768494825068</v>
      </c>
      <c r="U8" s="84"/>
      <c r="V8" s="86"/>
      <c r="W8" s="86"/>
      <c r="X8" s="86"/>
    </row>
    <row r="9" spans="1:26" x14ac:dyDescent="0.25">
      <c r="A9" s="88" t="str">
        <f t="shared" si="3"/>
        <v>Auto_CredGoogle Ton</v>
      </c>
      <c r="B9" s="461"/>
      <c r="C9" s="133" t="s">
        <v>74</v>
      </c>
      <c r="D9" s="89">
        <f>VLOOKUP(A9,'Contri use this'!$A$4:$F$167,5,FALSE)</f>
        <v>15294.118218143709</v>
      </c>
      <c r="E9" s="89">
        <f>VLOOKUP(A9,'Contri use this'!$A$4:$G$167,6,FALSE)</f>
        <v>34483.386929647946</v>
      </c>
      <c r="F9" s="148">
        <f t="shared" si="0"/>
        <v>9.8355090503113904E-2</v>
      </c>
      <c r="G9" s="148">
        <f t="shared" si="0"/>
        <v>0.17887058536832903</v>
      </c>
      <c r="H9" s="158">
        <f t="shared" si="4"/>
        <v>49777.505147791657</v>
      </c>
      <c r="I9" s="83"/>
      <c r="J9" s="175"/>
      <c r="K9" s="178">
        <f t="shared" si="5"/>
        <v>0.12340445090646393</v>
      </c>
      <c r="L9" s="411">
        <v>0.12061065863519237</v>
      </c>
      <c r="M9" s="384">
        <f t="shared" si="1"/>
        <v>0.51466457587513026</v>
      </c>
      <c r="N9" s="85"/>
      <c r="O9" s="84"/>
      <c r="P9" s="165">
        <v>750114965</v>
      </c>
      <c r="Q9" s="89">
        <v>1667253568</v>
      </c>
      <c r="R9" s="158">
        <f t="shared" si="2"/>
        <v>2417368533</v>
      </c>
      <c r="S9" s="84"/>
      <c r="T9" s="171">
        <f t="shared" si="6"/>
        <v>1.2226640525695953</v>
      </c>
      <c r="U9" s="84"/>
      <c r="V9" s="86"/>
      <c r="W9" s="86"/>
      <c r="X9" s="86"/>
    </row>
    <row r="10" spans="1:26" x14ac:dyDescent="0.25">
      <c r="A10" s="88" t="s">
        <v>141</v>
      </c>
      <c r="B10" s="461"/>
      <c r="C10" s="133" t="s">
        <v>56</v>
      </c>
      <c r="D10" s="89">
        <f>VLOOKUP(A10,'Contri use this'!$A$4:$F$167,5,FALSE)</f>
        <v>0</v>
      </c>
      <c r="E10" s="89">
        <f>VLOOKUP(A10,'Contri use this'!$A$4:$G$167,6,FALSE)</f>
        <v>226.86265086024139</v>
      </c>
      <c r="F10" s="148">
        <f t="shared" si="0"/>
        <v>0</v>
      </c>
      <c r="G10" s="148">
        <f t="shared" si="0"/>
        <v>1.1767711576699384E-3</v>
      </c>
      <c r="H10" s="158">
        <f t="shared" si="4"/>
        <v>226.86265086024139</v>
      </c>
      <c r="I10" s="83"/>
      <c r="J10" s="175"/>
      <c r="K10" s="178">
        <f t="shared" si="5"/>
        <v>1.4589331819512756E-3</v>
      </c>
      <c r="L10" s="411">
        <v>1.4259039336697336E-3</v>
      </c>
      <c r="M10" s="384">
        <f t="shared" si="1"/>
        <v>6.0845554743259042E-3</v>
      </c>
      <c r="N10" s="85"/>
      <c r="O10" s="84"/>
      <c r="P10" s="165">
        <v>0</v>
      </c>
      <c r="Q10" s="89">
        <v>3414.5174193548378</v>
      </c>
      <c r="R10" s="158">
        <f t="shared" si="2"/>
        <v>3414.5174193548378</v>
      </c>
      <c r="S10" s="84"/>
      <c r="T10" s="171">
        <f t="shared" si="6"/>
        <v>0</v>
      </c>
      <c r="U10" s="84"/>
      <c r="V10" s="86"/>
      <c r="W10" s="86"/>
      <c r="X10" s="86"/>
    </row>
    <row r="11" spans="1:26" x14ac:dyDescent="0.25">
      <c r="A11" s="88" t="str">
        <f t="shared" si="3"/>
        <v>Auto_CredTikTok</v>
      </c>
      <c r="B11" s="461"/>
      <c r="C11" s="143" t="s">
        <v>60</v>
      </c>
      <c r="D11" s="89">
        <f>VLOOKUP(A11,'Contri use this'!$A$4:$F$167,5,FALSE)</f>
        <v>12.400163415816639</v>
      </c>
      <c r="E11" s="89">
        <f>VLOOKUP(A11,'Contri use this'!$A$4:$G$167,6,FALSE)</f>
        <v>689.531328497755</v>
      </c>
      <c r="F11" s="148">
        <f t="shared" si="0"/>
        <v>7.9744329004152048E-5</v>
      </c>
      <c r="G11" s="148">
        <f t="shared" si="0"/>
        <v>3.5767041274055679E-3</v>
      </c>
      <c r="H11" s="158">
        <f t="shared" si="4"/>
        <v>701.93149191357168</v>
      </c>
      <c r="I11" s="83"/>
      <c r="J11" s="175"/>
      <c r="K11" s="178">
        <f t="shared" si="5"/>
        <v>4.3545692582070512E-3</v>
      </c>
      <c r="L11" s="411">
        <v>4.2559847918532696E-3</v>
      </c>
      <c r="M11" s="384">
        <f t="shared" si="1"/>
        <v>1.8160953871045677E-2</v>
      </c>
      <c r="N11" s="85"/>
      <c r="O11" s="84"/>
      <c r="P11" s="165">
        <v>8813396</v>
      </c>
      <c r="Q11" s="89">
        <v>273884026</v>
      </c>
      <c r="R11" s="158">
        <f t="shared" si="2"/>
        <v>282697422</v>
      </c>
      <c r="S11" s="84"/>
      <c r="T11" s="171">
        <f t="shared" si="6"/>
        <v>30.075878809938871</v>
      </c>
      <c r="U11" s="84"/>
      <c r="V11" s="84"/>
      <c r="W11" s="84"/>
      <c r="X11" s="84"/>
    </row>
    <row r="12" spans="1:26" x14ac:dyDescent="0.25">
      <c r="A12" s="88" t="str">
        <f t="shared" si="3"/>
        <v>Auto_CredBing</v>
      </c>
      <c r="B12" s="461"/>
      <c r="C12" s="134" t="s">
        <v>58</v>
      </c>
      <c r="D12" s="89">
        <f>VLOOKUP(A12,'Contri use this'!$A$4:$F$167,5,FALSE)</f>
        <v>115.73404569365825</v>
      </c>
      <c r="E12" s="89">
        <f>VLOOKUP(A12,'Contri use this'!$A$4:$G$167,6,FALSE)</f>
        <v>21.197623290305</v>
      </c>
      <c r="F12" s="148">
        <f t="shared" ref="F12:F23" si="7">D12/$D$4</f>
        <v>7.4427517664845593E-4</v>
      </c>
      <c r="G12" s="148">
        <f t="shared" ref="G12:G23" si="8">E12/$E$4</f>
        <v>1.0995530381310171E-4</v>
      </c>
      <c r="H12" s="158">
        <f t="shared" si="4"/>
        <v>136.93166898396325</v>
      </c>
      <c r="I12" s="83"/>
      <c r="J12" s="175"/>
      <c r="K12" s="178">
        <f t="shared" si="5"/>
        <v>-6.0795517915454914E-4</v>
      </c>
      <c r="L12" s="411">
        <v>-5.9419149017635533E-4</v>
      </c>
      <c r="M12" s="384">
        <f t="shared" si="1"/>
        <v>-2.5355081776412287E-3</v>
      </c>
      <c r="N12" s="85"/>
      <c r="O12" s="84"/>
      <c r="P12" s="165">
        <v>1897025</v>
      </c>
      <c r="Q12" s="89">
        <v>237746</v>
      </c>
      <c r="R12" s="158">
        <f t="shared" si="2"/>
        <v>2134771</v>
      </c>
      <c r="S12" s="84"/>
      <c r="T12" s="171">
        <f t="shared" si="6"/>
        <v>-0.87467429264242691</v>
      </c>
      <c r="U12" s="84"/>
      <c r="V12" s="87"/>
      <c r="W12" s="87"/>
      <c r="X12" s="84"/>
    </row>
    <row r="13" spans="1:26" x14ac:dyDescent="0.25">
      <c r="A13" s="88" t="str">
        <f t="shared" si="3"/>
        <v>Auto_CredCriteo</v>
      </c>
      <c r="B13" s="461"/>
      <c r="C13" s="134" t="s">
        <v>59</v>
      </c>
      <c r="D13" s="89">
        <f>VLOOKUP(A13,'Contri use this'!$A$4:$F$167,5,FALSE)</f>
        <v>31.436891688690881</v>
      </c>
      <c r="E13" s="89">
        <f>VLOOKUP(A13,'Contri use this'!$A$4:$G$167,6,FALSE)</f>
        <v>1211.5156740732671</v>
      </c>
      <c r="F13" s="148">
        <f t="shared" si="7"/>
        <v>2.0216780615110632E-4</v>
      </c>
      <c r="G13" s="148">
        <f t="shared" si="8"/>
        <v>6.2843165100488997E-3</v>
      </c>
      <c r="H13" s="158">
        <f t="shared" si="4"/>
        <v>1242.9525657619579</v>
      </c>
      <c r="I13" s="83"/>
      <c r="J13" s="175"/>
      <c r="K13" s="178">
        <f t="shared" si="5"/>
        <v>7.5889798801572761E-3</v>
      </c>
      <c r="L13" s="411">
        <v>7.4171705719817621E-3</v>
      </c>
      <c r="M13" s="384">
        <f t="shared" si="1"/>
        <v>3.165022884228446E-2</v>
      </c>
      <c r="N13" s="85"/>
      <c r="O13" s="84"/>
      <c r="P13" s="165">
        <v>26240424</v>
      </c>
      <c r="Q13" s="89">
        <v>383106294</v>
      </c>
      <c r="R13" s="158">
        <f t="shared" si="2"/>
        <v>409346718</v>
      </c>
      <c r="S13" s="84"/>
      <c r="T13" s="171">
        <f t="shared" si="6"/>
        <v>13.599851511545697</v>
      </c>
      <c r="U13" s="84"/>
      <c r="V13" s="87"/>
      <c r="W13" s="87"/>
      <c r="X13" s="84"/>
    </row>
    <row r="14" spans="1:26" x14ac:dyDescent="0.25">
      <c r="A14" s="88" t="str">
        <f t="shared" si="3"/>
        <v>Auto_CredPrice</v>
      </c>
      <c r="B14" s="461"/>
      <c r="C14" s="135" t="s">
        <v>57</v>
      </c>
      <c r="D14" s="89">
        <f>VLOOKUP(A14,'Contri use this'!$A$4:$F$167,5,FALSE)</f>
        <v>-23413.882106706664</v>
      </c>
      <c r="E14" s="89">
        <f>VLOOKUP(A14,'Contri use this'!$A$4:$G$167,6,FALSE)</f>
        <v>-27972.094622484452</v>
      </c>
      <c r="F14" s="148">
        <f t="shared" si="7"/>
        <v>-0.15057255742292017</v>
      </c>
      <c r="G14" s="148">
        <f t="shared" si="8"/>
        <v>-0.14509551945433466</v>
      </c>
      <c r="H14" s="158">
        <f t="shared" si="4"/>
        <v>-51385.976729191112</v>
      </c>
      <c r="I14" s="83"/>
      <c r="J14" s="175"/>
      <c r="K14" s="178">
        <f t="shared" si="5"/>
        <v>-2.9313452278006857E-2</v>
      </c>
      <c r="L14" s="411">
        <v>-2.8649815789881721E-2</v>
      </c>
      <c r="M14" s="384">
        <f t="shared" si="1"/>
        <v>-0.12225325240117439</v>
      </c>
      <c r="N14" s="85"/>
      <c r="O14" s="84"/>
      <c r="P14" s="165">
        <v>3524.0313028574224</v>
      </c>
      <c r="Q14" s="89">
        <v>4210.089407936729</v>
      </c>
      <c r="R14" s="158">
        <v>3867.0603553970755</v>
      </c>
      <c r="S14" s="84"/>
      <c r="T14" s="171">
        <f>IFERROR(Q14/P14-1,0)</f>
        <v>0.194679912327403</v>
      </c>
      <c r="U14" s="84"/>
      <c r="V14" s="87"/>
      <c r="W14" s="87"/>
      <c r="X14" s="84"/>
      <c r="Y14" s="136">
        <v>-101114.11068310108</v>
      </c>
      <c r="Z14" s="136">
        <v>-4276.4787372157289</v>
      </c>
    </row>
    <row r="15" spans="1:26" x14ac:dyDescent="0.25">
      <c r="A15" s="88" t="str">
        <f t="shared" si="3"/>
        <v>Auto_CredUnemployment</v>
      </c>
      <c r="B15" s="461"/>
      <c r="C15" s="135" t="s">
        <v>121</v>
      </c>
      <c r="D15" s="89">
        <f>VLOOKUP(A15,'Contri use this'!$A$4:$F$167,5,FALSE)</f>
        <v>-12767.67228067432</v>
      </c>
      <c r="E15" s="89">
        <f>VLOOKUP(A15,'Contri use this'!$A$4:$G$167,6,FALSE)</f>
        <v>-12140.17754586234</v>
      </c>
      <c r="F15" s="148">
        <f t="shared" si="7"/>
        <v>-8.2107745263148443E-2</v>
      </c>
      <c r="G15" s="148">
        <f t="shared" si="8"/>
        <v>-6.297295183138818E-2</v>
      </c>
      <c r="H15" s="158">
        <f t="shared" si="4"/>
        <v>-24907.849826536658</v>
      </c>
      <c r="I15" s="83"/>
      <c r="J15" s="175"/>
      <c r="K15" s="178">
        <f t="shared" si="5"/>
        <v>4.0353618660697518E-3</v>
      </c>
      <c r="L15" s="411">
        <v>3.9440040365069711E-3</v>
      </c>
      <c r="M15" s="384">
        <f t="shared" si="1"/>
        <v>1.6829683111492025E-2</v>
      </c>
      <c r="N15" s="85"/>
      <c r="O15" s="84"/>
      <c r="P15" s="205">
        <v>14.412499999999996</v>
      </c>
      <c r="Q15" s="142">
        <v>13.704166666666667</v>
      </c>
      <c r="R15" s="166">
        <v>13.617821782178211</v>
      </c>
      <c r="S15" s="84"/>
      <c r="T15" s="171">
        <f t="shared" si="6"/>
        <v>-4.9147152356171953E-2</v>
      </c>
      <c r="U15" s="84"/>
      <c r="V15" s="87"/>
      <c r="W15" s="87"/>
      <c r="X15" s="84"/>
    </row>
    <row r="16" spans="1:26" x14ac:dyDescent="0.25">
      <c r="A16" s="88" t="str">
        <f t="shared" si="3"/>
        <v>Auto_CredCCI</v>
      </c>
      <c r="B16" s="461"/>
      <c r="C16" s="374" t="s">
        <v>175</v>
      </c>
      <c r="D16" s="89">
        <f>VLOOKUP(A16,'Contri use this'!$A$4:$F$167,5,FALSE)</f>
        <v>9302.6232853832116</v>
      </c>
      <c r="E16" s="89">
        <f>VLOOKUP(A16,'Contri use this'!$A$4:$G$167,6,FALSE)</f>
        <v>9778.414247156581</v>
      </c>
      <c r="F16" s="148">
        <f t="shared" si="7"/>
        <v>5.9824328679819239E-2</v>
      </c>
      <c r="G16" s="148">
        <f t="shared" si="8"/>
        <v>5.0722125524714605E-2</v>
      </c>
      <c r="H16" s="158">
        <f t="shared" si="4"/>
        <v>19081.037532539791</v>
      </c>
      <c r="I16" s="83"/>
      <c r="J16" s="175"/>
      <c r="K16" s="178">
        <f t="shared" si="5"/>
        <v>3.0597686272797217E-3</v>
      </c>
      <c r="L16" s="411">
        <v>2.9904975606368138E-3</v>
      </c>
      <c r="M16" s="384">
        <f t="shared" si="1"/>
        <v>1.276092159778381E-2</v>
      </c>
      <c r="N16" s="85"/>
      <c r="O16" s="84"/>
      <c r="P16" s="376">
        <v>74.5416666666667</v>
      </c>
      <c r="Q16" s="375">
        <v>78.354166666666671</v>
      </c>
      <c r="R16" s="377"/>
      <c r="S16" s="84"/>
      <c r="T16" s="171">
        <f t="shared" si="6"/>
        <v>5.1145891559529977E-2</v>
      </c>
      <c r="U16" s="84"/>
      <c r="V16" s="87"/>
      <c r="W16" s="87"/>
      <c r="X16" s="84"/>
    </row>
    <row r="17" spans="1:24" x14ac:dyDescent="0.25">
      <c r="A17" s="88" t="str">
        <f t="shared" si="3"/>
        <v>Auto_CredTaxa Selic</v>
      </c>
      <c r="B17" s="461"/>
      <c r="C17" s="374" t="s">
        <v>176</v>
      </c>
      <c r="D17" s="89">
        <f>VLOOKUP(A17,'Contri use this'!$A$4:$F$167,5,FALSE)</f>
        <v>-4631.1935155430747</v>
      </c>
      <c r="E17" s="89">
        <f>VLOOKUP(A17,'Contri use this'!$A$4:$G$167,6,FALSE)</f>
        <v>-10328.296649742879</v>
      </c>
      <c r="F17" s="148">
        <f t="shared" si="7"/>
        <v>-2.9782786484434463E-2</v>
      </c>
      <c r="G17" s="148">
        <f t="shared" si="8"/>
        <v>-5.3574449382432561E-2</v>
      </c>
      <c r="H17" s="158">
        <f t="shared" si="4"/>
        <v>-14959.490165285953</v>
      </c>
      <c r="I17" s="83"/>
      <c r="J17" s="175"/>
      <c r="K17" s="178">
        <f t="shared" si="5"/>
        <v>-3.6637554802280425E-2</v>
      </c>
      <c r="L17" s="411">
        <v>-2.6638296263072049E-2</v>
      </c>
      <c r="M17" s="384">
        <f t="shared" si="1"/>
        <v>-0.15279879667962459</v>
      </c>
      <c r="N17" s="85"/>
      <c r="O17" s="84"/>
      <c r="P17" s="379">
        <v>2.625</v>
      </c>
      <c r="Q17" s="380">
        <v>5.854166666666667</v>
      </c>
      <c r="R17" s="377"/>
      <c r="S17" s="84"/>
      <c r="T17" s="171">
        <f t="shared" si="6"/>
        <v>1.2301587301587302</v>
      </c>
      <c r="U17" s="84"/>
      <c r="V17" s="87"/>
      <c r="W17" s="87"/>
      <c r="X17" s="84"/>
    </row>
    <row r="18" spans="1:24" x14ac:dyDescent="0.25">
      <c r="A18" s="88" t="str">
        <f t="shared" si="3"/>
        <v>Auto_CredCovid</v>
      </c>
      <c r="B18" s="461"/>
      <c r="C18" s="374" t="s">
        <v>69</v>
      </c>
      <c r="D18" s="89">
        <f>VLOOKUP(A18,'Contri use this'!$A$4:$F$167,5,FALSE)</f>
        <v>-3969.5676725539201</v>
      </c>
      <c r="E18" s="89">
        <f>VLOOKUP(A18,'Contri use this'!$A$4:$G$167,6,FALSE)</f>
        <v>-2053.4641721919611</v>
      </c>
      <c r="F18" s="148">
        <f t="shared" si="7"/>
        <v>-2.5527930549739355E-2</v>
      </c>
      <c r="G18" s="148">
        <f t="shared" si="8"/>
        <v>-1.0651631733919626E-2</v>
      </c>
      <c r="H18" s="158">
        <f t="shared" si="4"/>
        <v>-6023.0318447458812</v>
      </c>
      <c r="I18" s="83"/>
      <c r="J18" s="175"/>
      <c r="K18" s="178">
        <f t="shared" si="5"/>
        <v>1.232228824855439E-2</v>
      </c>
      <c r="L18" s="411">
        <v>1.203082986973167E-2</v>
      </c>
      <c r="M18" s="384">
        <f t="shared" si="1"/>
        <v>5.1390733548664573E-2</v>
      </c>
      <c r="N18" s="85"/>
      <c r="O18" s="84"/>
      <c r="P18" s="379">
        <v>6.9687437038008824</v>
      </c>
      <c r="Q18" s="380">
        <v>3.6049430823122042</v>
      </c>
      <c r="R18" s="377"/>
      <c r="S18" s="84"/>
      <c r="T18" s="171">
        <f t="shared" si="6"/>
        <v>-0.48269828314305763</v>
      </c>
      <c r="U18" s="84"/>
      <c r="V18" s="87"/>
      <c r="W18" s="87"/>
      <c r="X18" s="84"/>
    </row>
    <row r="19" spans="1:24" x14ac:dyDescent="0.25">
      <c r="A19" s="88" t="str">
        <f t="shared" si="3"/>
        <v>Auto_CredHoliday</v>
      </c>
      <c r="B19" s="461"/>
      <c r="C19" s="374" t="s">
        <v>63</v>
      </c>
      <c r="D19" s="89">
        <f>VLOOKUP(A19,'Contri use this'!$A$4:$F$167,5,FALSE)</f>
        <v>1024.6069763257799</v>
      </c>
      <c r="E19" s="89">
        <f>VLOOKUP(A19,'Contri use this'!$A$4:$G$167,6,FALSE)</f>
        <v>1428.668071173998</v>
      </c>
      <c r="F19" s="148">
        <f t="shared" si="7"/>
        <v>6.589154761932745E-3</v>
      </c>
      <c r="G19" s="148">
        <f t="shared" si="8"/>
        <v>7.4107191010353455E-3</v>
      </c>
      <c r="H19" s="158">
        <f>SUM(D19:E19)</f>
        <v>2453.2750474997779</v>
      </c>
      <c r="I19" s="83"/>
      <c r="J19" s="175"/>
      <c r="K19" s="178">
        <f>(E19-D19)/$D$4</f>
        <v>2.5984803429489455E-3</v>
      </c>
      <c r="L19" s="411">
        <v>2.5412246095038037E-3</v>
      </c>
      <c r="M19" s="384">
        <f t="shared" si="1"/>
        <v>1.0837095208481104E-2</v>
      </c>
      <c r="N19" s="85"/>
      <c r="O19" s="84"/>
      <c r="P19" s="379"/>
      <c r="Q19" s="380"/>
      <c r="R19" s="377"/>
      <c r="S19" s="84"/>
      <c r="T19" s="381"/>
      <c r="U19" s="84"/>
      <c r="V19" s="87"/>
      <c r="W19" s="87"/>
      <c r="X19" s="84"/>
    </row>
    <row r="20" spans="1:24" x14ac:dyDescent="0.25">
      <c r="A20" s="88" t="str">
        <f t="shared" si="3"/>
        <v>Auto_CredPoly T</v>
      </c>
      <c r="B20" s="461"/>
      <c r="C20" s="374" t="s">
        <v>179</v>
      </c>
      <c r="D20" s="89">
        <f>VLOOKUP(A20,'Contri use this'!$A$4:$F$167,5,FALSE)</f>
        <v>39857.769772633328</v>
      </c>
      <c r="E20" s="89">
        <f>VLOOKUP(A20,'Contri use this'!$A$4:$G$167,6,FALSE)</f>
        <v>49852.400046875489</v>
      </c>
      <c r="F20" s="148">
        <f t="shared" si="7"/>
        <v>0.25632171121764979</v>
      </c>
      <c r="G20" s="148">
        <f t="shared" si="8"/>
        <v>0.25859199957919482</v>
      </c>
      <c r="H20" s="158">
        <f>SUM(D20:E20)</f>
        <v>89710.169819508825</v>
      </c>
      <c r="I20" s="83"/>
      <c r="J20" s="175"/>
      <c r="K20" s="178">
        <f t="shared" si="5"/>
        <v>6.4274563014824287E-2</v>
      </c>
      <c r="L20" s="411">
        <v>6.2819430918120256E-2</v>
      </c>
      <c r="M20" s="384">
        <f t="shared" si="1"/>
        <v>0.26806035333893413</v>
      </c>
      <c r="N20" s="85"/>
      <c r="O20" s="84"/>
      <c r="P20" s="379"/>
      <c r="Q20" s="380"/>
      <c r="R20" s="377"/>
      <c r="S20" s="84"/>
      <c r="T20" s="381"/>
      <c r="U20" s="84"/>
      <c r="V20" s="87"/>
      <c r="W20" s="87"/>
      <c r="X20" s="84"/>
    </row>
    <row r="21" spans="1:24" x14ac:dyDescent="0.25">
      <c r="A21" s="88" t="str">
        <f t="shared" si="3"/>
        <v>Auto_CredSeas</v>
      </c>
      <c r="B21" s="461"/>
      <c r="C21" s="374" t="s">
        <v>180</v>
      </c>
      <c r="D21" s="89">
        <f>VLOOKUP(A21,'Contri use this'!$A$4:$F$167,5,FALSE)</f>
        <v>0</v>
      </c>
      <c r="E21" s="89">
        <f>VLOOKUP(A21,'Contri use this'!$A$4:$G$167,6,FALSE)</f>
        <v>0</v>
      </c>
      <c r="F21" s="148">
        <f t="shared" si="7"/>
        <v>0</v>
      </c>
      <c r="G21" s="148">
        <f t="shared" si="8"/>
        <v>0</v>
      </c>
      <c r="H21" s="158">
        <f>SUM(D21:E21)</f>
        <v>0</v>
      </c>
      <c r="I21" s="83"/>
      <c r="J21" s="175"/>
      <c r="K21" s="178">
        <f t="shared" si="5"/>
        <v>0</v>
      </c>
      <c r="L21" s="411">
        <v>0</v>
      </c>
      <c r="M21" s="384">
        <f t="shared" si="1"/>
        <v>0</v>
      </c>
      <c r="N21" s="85"/>
      <c r="O21" s="84"/>
      <c r="P21" s="379"/>
      <c r="Q21" s="380"/>
      <c r="R21" s="377"/>
      <c r="S21" s="84"/>
      <c r="T21" s="381"/>
      <c r="U21" s="84"/>
      <c r="V21" s="87"/>
      <c r="W21" s="87"/>
      <c r="X21" s="84"/>
    </row>
    <row r="22" spans="1:24" x14ac:dyDescent="0.25">
      <c r="A22" s="88" t="str">
        <f t="shared" si="3"/>
        <v>Auto_CredIntercept</v>
      </c>
      <c r="B22" s="461"/>
      <c r="C22" s="374" t="s">
        <v>181</v>
      </c>
      <c r="D22" s="89">
        <f>VLOOKUP(A22,'Contri use this'!$A$4:$F$167,5,FALSE)</f>
        <v>22339.895442473462</v>
      </c>
      <c r="E22" s="89">
        <f>VLOOKUP(A22,'Contri use this'!$A$4:$G$167,6,FALSE)</f>
        <v>22339.895442473462</v>
      </c>
      <c r="F22" s="148">
        <f t="shared" si="7"/>
        <v>0.14366584635575447</v>
      </c>
      <c r="G22" s="148">
        <f t="shared" si="8"/>
        <v>0.11588044361810867</v>
      </c>
      <c r="H22" s="158">
        <f>SUM(D22:E22)</f>
        <v>44679.790884946924</v>
      </c>
      <c r="I22" s="83"/>
      <c r="J22" s="175"/>
      <c r="K22" s="178">
        <f t="shared" si="5"/>
        <v>0</v>
      </c>
      <c r="L22" s="411">
        <v>0</v>
      </c>
      <c r="M22" s="384">
        <f t="shared" si="1"/>
        <v>0</v>
      </c>
      <c r="N22" s="85"/>
      <c r="O22" s="84"/>
      <c r="P22" s="379"/>
      <c r="Q22" s="380"/>
      <c r="R22" s="377"/>
      <c r="S22" s="84"/>
      <c r="T22" s="381"/>
      <c r="U22" s="84"/>
      <c r="V22" s="87"/>
      <c r="W22" s="87"/>
      <c r="X22" s="84"/>
    </row>
    <row r="23" spans="1:24" ht="15.75" thickBot="1" x14ac:dyDescent="0.3">
      <c r="A23" s="88" t="str">
        <f t="shared" si="3"/>
        <v>Auto_CredOther Base</v>
      </c>
      <c r="B23" s="462"/>
      <c r="C23" s="159" t="s">
        <v>170</v>
      </c>
      <c r="D23" s="160">
        <f>D4-SUM(D5:D22)</f>
        <v>60091.781282789801</v>
      </c>
      <c r="E23" s="160">
        <f>E4-SUM(E5:E22)</f>
        <v>58067.591002610134</v>
      </c>
      <c r="F23" s="161">
        <f t="shared" si="7"/>
        <v>0.38644480853760987</v>
      </c>
      <c r="G23" s="161">
        <f t="shared" si="8"/>
        <v>0.3012054475610535</v>
      </c>
      <c r="H23" s="162">
        <f>SUM(D23:E23)</f>
        <v>118159.37228539994</v>
      </c>
      <c r="I23" s="83"/>
      <c r="J23" s="176"/>
      <c r="K23" s="180">
        <f>(E23-D23)/$D$4</f>
        <v>-1.3017384550252207E-2</v>
      </c>
      <c r="L23" s="411">
        <v>-1.6453196223255594E-2</v>
      </c>
      <c r="M23" s="384">
        <f t="shared" si="1"/>
        <v>-5.4289668236010925E-2</v>
      </c>
      <c r="N23" s="85"/>
      <c r="O23" s="84"/>
      <c r="P23" s="167"/>
      <c r="Q23" s="160"/>
      <c r="R23" s="168"/>
      <c r="S23" s="84"/>
      <c r="T23" s="172"/>
      <c r="U23" s="84"/>
      <c r="V23" s="87"/>
      <c r="W23" s="87"/>
      <c r="X23" s="84"/>
    </row>
    <row r="24" spans="1:24" ht="15.75" thickBot="1" x14ac:dyDescent="0.3">
      <c r="B24" s="153"/>
      <c r="C24" s="122"/>
      <c r="D24" s="149"/>
      <c r="E24" s="149"/>
      <c r="F24" s="154"/>
      <c r="G24" s="154"/>
      <c r="H24" s="149"/>
      <c r="I24" s="83"/>
      <c r="J24" s="84"/>
      <c r="K24" s="155"/>
      <c r="L24" s="155"/>
      <c r="M24" s="384"/>
      <c r="N24" s="85"/>
      <c r="O24" s="84"/>
      <c r="P24" s="149"/>
      <c r="Q24" s="149"/>
      <c r="R24" s="150"/>
      <c r="S24" s="84"/>
      <c r="T24" s="151"/>
      <c r="U24" s="84"/>
      <c r="V24" s="152"/>
      <c r="W24" s="152"/>
      <c r="X24" s="84"/>
    </row>
    <row r="25" spans="1:24" x14ac:dyDescent="0.25">
      <c r="A25" s="88" t="str">
        <f t="shared" si="3"/>
        <v>Auto_CredSales--&gt;</v>
      </c>
      <c r="B25" s="184"/>
      <c r="C25" s="185" t="s">
        <v>142</v>
      </c>
      <c r="D25" s="186">
        <v>92001</v>
      </c>
      <c r="E25" s="186">
        <v>152873</v>
      </c>
      <c r="F25" s="187"/>
      <c r="G25" s="188">
        <f>E25/D25-1</f>
        <v>0.66164498211975964</v>
      </c>
      <c r="H25" s="189"/>
      <c r="I25" s="83"/>
      <c r="J25" s="181"/>
      <c r="K25" s="177"/>
      <c r="L25" s="411"/>
      <c r="M25" s="84"/>
      <c r="N25" s="85"/>
      <c r="O25" s="84"/>
      <c r="P25" s="190"/>
      <c r="Q25" s="191"/>
      <c r="R25" s="192"/>
      <c r="S25" s="84"/>
      <c r="T25" s="194"/>
      <c r="U25" s="84"/>
      <c r="V25" s="87"/>
      <c r="W25" s="87"/>
      <c r="X25" s="84"/>
    </row>
    <row r="26" spans="1:24" x14ac:dyDescent="0.25">
      <c r="A26" s="88" t="str">
        <f t="shared" ref="A26:A45" si="9">_xlfn.CONCAT($B$26,C26)</f>
        <v>InboundFB Stone Leads</v>
      </c>
      <c r="B26" s="453" t="s">
        <v>2</v>
      </c>
      <c r="C26" s="133" t="s">
        <v>70</v>
      </c>
      <c r="D26" s="89">
        <f>VLOOKUP(A26,'Contri use this'!$A$4:$F$167,5,FALSE)</f>
        <v>12956.122328637019</v>
      </c>
      <c r="E26" s="89">
        <f>VLOOKUP(A26,'Contri use this'!$A$4:$G$167,6,FALSE)</f>
        <v>14185.888007400819</v>
      </c>
      <c r="F26" s="148">
        <f>D26/$D$25</f>
        <v>0.14082588589946868</v>
      </c>
      <c r="G26" s="148">
        <f>E26/$E$25</f>
        <v>9.2795248391807708E-2</v>
      </c>
      <c r="H26" s="158">
        <f>SUM(D26:E26)</f>
        <v>27142.010336037838</v>
      </c>
      <c r="J26" s="182"/>
      <c r="K26" s="178">
        <f t="shared" ref="K26:K44" si="10">(E26-D26)/$D$25</f>
        <v>1.3366872955335276E-2</v>
      </c>
      <c r="L26" s="178">
        <v>1.0969192228368086E-2</v>
      </c>
      <c r="M26" s="384">
        <f t="shared" ref="M26:M45" si="11">K26/$G$25</f>
        <v>2.020248519456894E-2</v>
      </c>
      <c r="P26" s="165">
        <v>1356139031.7142854</v>
      </c>
      <c r="Q26" s="89">
        <v>1432877943.8571427</v>
      </c>
      <c r="R26" s="158">
        <f>SUM(P26:Q26)</f>
        <v>2789016975.5714283</v>
      </c>
      <c r="T26" s="171">
        <f t="shared" si="6"/>
        <v>5.6586316261284964E-2</v>
      </c>
    </row>
    <row r="27" spans="1:24" x14ac:dyDescent="0.25">
      <c r="A27" s="88" t="str">
        <f t="shared" si="9"/>
        <v>InboundFB Stone SA</v>
      </c>
      <c r="B27" s="461"/>
      <c r="C27" s="133" t="s">
        <v>71</v>
      </c>
      <c r="D27" s="89">
        <f>VLOOKUP(A27,'Contri use this'!$A$4:$F$167,5,FALSE)</f>
        <v>707.19214786443058</v>
      </c>
      <c r="E27" s="89">
        <f>VLOOKUP(A27,'Contri use this'!$A$4:$G$167,6,FALSE)</f>
        <v>654.61358414626795</v>
      </c>
      <c r="F27" s="148">
        <f t="shared" ref="F27:F36" si="12">D27/$D$25</f>
        <v>7.6867876204001102E-3</v>
      </c>
      <c r="G27" s="148">
        <f t="shared" ref="G27:G37" si="13">E27/$E$25</f>
        <v>4.2820745595773483E-3</v>
      </c>
      <c r="H27" s="158">
        <f t="shared" ref="H27:H35" si="14">SUM(D27:E27)</f>
        <v>1361.8057320106986</v>
      </c>
      <c r="J27" s="182"/>
      <c r="K27" s="178">
        <f t="shared" si="10"/>
        <v>-5.7149991541573057E-4</v>
      </c>
      <c r="L27" s="178">
        <v>-5.5856154864701232E-4</v>
      </c>
      <c r="M27" s="384">
        <f t="shared" si="11"/>
        <v>-8.6375613940995236E-4</v>
      </c>
      <c r="P27" s="165">
        <v>201461878</v>
      </c>
      <c r="Q27" s="89">
        <v>183671187</v>
      </c>
      <c r="R27" s="158">
        <f t="shared" ref="R27:R55" si="15">SUM(P27:Q27)</f>
        <v>385133065</v>
      </c>
      <c r="T27" s="171">
        <f t="shared" si="6"/>
        <v>-8.8307977551961514E-2</v>
      </c>
    </row>
    <row r="28" spans="1:24" x14ac:dyDescent="0.25">
      <c r="A28" s="88" t="str">
        <f t="shared" si="9"/>
        <v>InboundFB Ton</v>
      </c>
      <c r="B28" s="461"/>
      <c r="C28" s="133" t="s">
        <v>72</v>
      </c>
      <c r="D28" s="89">
        <f>VLOOKUP(A28,'Contri use this'!$A$4:$F$167,5,FALSE)</f>
        <v>19571.515600065286</v>
      </c>
      <c r="E28" s="89">
        <f>VLOOKUP(A28,'Contri use this'!$A$4:$G$167,6,FALSE)</f>
        <v>24916.671555314322</v>
      </c>
      <c r="F28" s="148">
        <f t="shared" si="12"/>
        <v>0.21273155291861268</v>
      </c>
      <c r="G28" s="148">
        <f t="shared" si="13"/>
        <v>0.16298935426997785</v>
      </c>
      <c r="H28" s="158">
        <f t="shared" si="14"/>
        <v>44488.187155379608</v>
      </c>
      <c r="J28" s="182"/>
      <c r="K28" s="178">
        <f t="shared" si="10"/>
        <v>5.8098889743035793E-2</v>
      </c>
      <c r="L28" s="178">
        <v>5.6783570660609614E-2</v>
      </c>
      <c r="M28" s="384">
        <f t="shared" si="11"/>
        <v>8.780976401710204E-2</v>
      </c>
      <c r="P28" s="165">
        <v>3324155991.4285712</v>
      </c>
      <c r="Q28" s="89">
        <v>3922502286.7142859</v>
      </c>
      <c r="R28" s="158">
        <f t="shared" si="15"/>
        <v>7246658278.1428566</v>
      </c>
      <c r="T28" s="171">
        <f t="shared" si="6"/>
        <v>0.17999946357167573</v>
      </c>
    </row>
    <row r="29" spans="1:24" x14ac:dyDescent="0.25">
      <c r="A29" s="88" t="str">
        <f t="shared" si="9"/>
        <v>InboundGoogle Stone</v>
      </c>
      <c r="B29" s="461"/>
      <c r="C29" s="133" t="s">
        <v>73</v>
      </c>
      <c r="D29" s="89">
        <f>VLOOKUP(A29,'Contri use this'!$A$4:$F$167,5,FALSE)</f>
        <v>465.58099364989903</v>
      </c>
      <c r="E29" s="89">
        <f>VLOOKUP(A29,'Contri use this'!$A$4:$G$167,6,FALSE)</f>
        <v>4190.1146250153615</v>
      </c>
      <c r="F29" s="148">
        <f t="shared" si="12"/>
        <v>5.0606079678470785E-3</v>
      </c>
      <c r="G29" s="148">
        <f t="shared" si="13"/>
        <v>2.7409121460397597E-2</v>
      </c>
      <c r="H29" s="158">
        <f t="shared" si="14"/>
        <v>4655.6956186652606</v>
      </c>
      <c r="J29" s="182"/>
      <c r="K29" s="178">
        <f t="shared" si="10"/>
        <v>4.0483621171133605E-2</v>
      </c>
      <c r="L29" s="179">
        <v>3.1390867487977425E-2</v>
      </c>
      <c r="M29" s="384">
        <f t="shared" si="11"/>
        <v>6.1186319348230093E-2</v>
      </c>
      <c r="P29" s="165">
        <v>38717925</v>
      </c>
      <c r="Q29" s="89">
        <v>356234988</v>
      </c>
      <c r="R29" s="158">
        <f t="shared" si="15"/>
        <v>394952913</v>
      </c>
      <c r="T29" s="171">
        <f t="shared" si="6"/>
        <v>8.2007768494825068</v>
      </c>
    </row>
    <row r="30" spans="1:24" x14ac:dyDescent="0.25">
      <c r="A30" s="88" t="str">
        <f t="shared" si="9"/>
        <v>InboundGoogle Ton</v>
      </c>
      <c r="B30" s="461"/>
      <c r="C30" s="133" t="s">
        <v>74</v>
      </c>
      <c r="D30" s="89">
        <f>VLOOKUP(A30,'Contri use this'!$A$4:$F$167,5,FALSE)</f>
        <v>5852.2522054768151</v>
      </c>
      <c r="E30" s="89">
        <f>VLOOKUP(A30,'Contri use this'!$A$4:$G$167,6,FALSE)</f>
        <v>13077.072057109388</v>
      </c>
      <c r="F30" s="148">
        <f t="shared" si="12"/>
        <v>6.3610745594904566E-2</v>
      </c>
      <c r="G30" s="148">
        <f t="shared" si="13"/>
        <v>8.5542064701480236E-2</v>
      </c>
      <c r="H30" s="158">
        <f t="shared" si="14"/>
        <v>18929.324262586204</v>
      </c>
      <c r="J30" s="182"/>
      <c r="K30" s="178">
        <f t="shared" si="10"/>
        <v>7.8529796976473873E-2</v>
      </c>
      <c r="L30" s="178">
        <v>7.6751936143693258E-2</v>
      </c>
      <c r="M30" s="384">
        <f t="shared" si="11"/>
        <v>0.11868872144224885</v>
      </c>
      <c r="P30" s="165">
        <v>750114965</v>
      </c>
      <c r="Q30" s="89">
        <v>1667253568</v>
      </c>
      <c r="R30" s="158">
        <f t="shared" si="15"/>
        <v>2417368533</v>
      </c>
      <c r="T30" s="171">
        <f t="shared" si="6"/>
        <v>1.2226640525695953</v>
      </c>
    </row>
    <row r="31" spans="1:24" x14ac:dyDescent="0.25">
      <c r="A31" s="88" t="str">
        <f t="shared" si="9"/>
        <v>InboundAffiliate</v>
      </c>
      <c r="B31" s="461"/>
      <c r="C31" s="133" t="s">
        <v>56</v>
      </c>
      <c r="D31" s="89">
        <f>VLOOKUP(A31,'Contri use this'!$A$4:$F$167,5,FALSE)</f>
        <v>0.17147845469802403</v>
      </c>
      <c r="E31" s="89">
        <f>VLOOKUP(A31,'Contri use this'!$A$4:$G$167,6,FALSE)</f>
        <v>0.98572962374171835</v>
      </c>
      <c r="F31" s="148">
        <f t="shared" si="12"/>
        <v>1.8638759871960526E-6</v>
      </c>
      <c r="G31" s="148">
        <f t="shared" si="13"/>
        <v>6.448029565336707E-6</v>
      </c>
      <c r="H31" s="158">
        <f t="shared" si="14"/>
        <v>1.1572080784397425</v>
      </c>
      <c r="J31" s="182"/>
      <c r="K31" s="178">
        <f t="shared" si="10"/>
        <v>8.8504599846055404E-6</v>
      </c>
      <c r="L31" s="178">
        <v>3.184679736814803E-5</v>
      </c>
      <c r="M31" s="384">
        <f t="shared" si="11"/>
        <v>1.337644843349478E-5</v>
      </c>
      <c r="P31" s="165">
        <v>21830</v>
      </c>
      <c r="Q31" s="89">
        <v>103784</v>
      </c>
      <c r="R31" s="158">
        <f t="shared" si="15"/>
        <v>125614</v>
      </c>
      <c r="T31" s="171">
        <f t="shared" si="6"/>
        <v>3.7541914796152085</v>
      </c>
    </row>
    <row r="32" spans="1:24" x14ac:dyDescent="0.25">
      <c r="A32" s="88" t="str">
        <f t="shared" si="9"/>
        <v>InboundTikTok</v>
      </c>
      <c r="B32" s="461"/>
      <c r="C32" s="143" t="s">
        <v>60</v>
      </c>
      <c r="D32" s="89">
        <f>VLOOKUP(A32,'Contri use this'!$A$4:$F$167,5,FALSE)</f>
        <v>178.97334406660585</v>
      </c>
      <c r="E32" s="89">
        <f>VLOOKUP(A32,'Contri use this'!$A$4:$G$167,6,FALSE)</f>
        <v>490.18852621639093</v>
      </c>
      <c r="F32" s="148">
        <f t="shared" si="12"/>
        <v>1.9453412904925581E-3</v>
      </c>
      <c r="G32" s="148">
        <f t="shared" si="13"/>
        <v>3.206508187949415E-3</v>
      </c>
      <c r="H32" s="158">
        <f t="shared" si="14"/>
        <v>669.1618702829968</v>
      </c>
      <c r="J32" s="182"/>
      <c r="K32" s="178">
        <f t="shared" si="10"/>
        <v>3.3827369501395099E-3</v>
      </c>
      <c r="L32" s="178">
        <v>3.3061541018092879E-3</v>
      </c>
      <c r="M32" s="384">
        <f t="shared" si="11"/>
        <v>5.112616344949813E-3</v>
      </c>
      <c r="P32" s="165">
        <v>71701651</v>
      </c>
      <c r="Q32" s="89">
        <v>181443582</v>
      </c>
      <c r="R32" s="158">
        <f t="shared" si="15"/>
        <v>253145233</v>
      </c>
      <c r="T32" s="171">
        <f t="shared" si="6"/>
        <v>1.5305356218366577</v>
      </c>
    </row>
    <row r="33" spans="1:20" x14ac:dyDescent="0.25">
      <c r="A33" s="88" t="str">
        <f t="shared" si="9"/>
        <v>InboundBing</v>
      </c>
      <c r="B33" s="461"/>
      <c r="C33" s="134" t="s">
        <v>58</v>
      </c>
      <c r="D33" s="89">
        <f>VLOOKUP(A33,'Contri use this'!$A$4:$F$167,5,FALSE)</f>
        <v>79.613424601565228</v>
      </c>
      <c r="E33" s="89">
        <f>VLOOKUP(A33,'Contri use this'!$A$4:$G$167,6,FALSE)</f>
        <v>111.03092136986427</v>
      </c>
      <c r="F33" s="148">
        <f t="shared" si="12"/>
        <v>8.6535390486587355E-4</v>
      </c>
      <c r="G33" s="148">
        <f t="shared" si="13"/>
        <v>7.2629516899559948E-4</v>
      </c>
      <c r="H33" s="158">
        <f t="shared" si="14"/>
        <v>190.64434597142952</v>
      </c>
      <c r="J33" s="182"/>
      <c r="K33" s="178">
        <f t="shared" si="10"/>
        <v>3.4149081823348711E-4</v>
      </c>
      <c r="L33" s="178">
        <v>3.3375969993359642E-4</v>
      </c>
      <c r="M33" s="384">
        <f t="shared" si="11"/>
        <v>5.1612394480712062E-4</v>
      </c>
      <c r="P33" s="165">
        <v>1419560</v>
      </c>
      <c r="Q33" s="89">
        <v>1963514</v>
      </c>
      <c r="R33" s="158">
        <f t="shared" si="15"/>
        <v>3383074</v>
      </c>
      <c r="T33" s="171">
        <f t="shared" si="6"/>
        <v>0.38318493054185798</v>
      </c>
    </row>
    <row r="34" spans="1:20" x14ac:dyDescent="0.25">
      <c r="A34" s="88" t="str">
        <f t="shared" si="9"/>
        <v>InboundOpen TV</v>
      </c>
      <c r="B34" s="461"/>
      <c r="C34" s="133" t="s">
        <v>66</v>
      </c>
      <c r="D34" s="89">
        <f>VLOOKUP(A34,'Contri use this'!$A$4:$F$167,5,FALSE)</f>
        <v>2715.1984956330534</v>
      </c>
      <c r="E34" s="89">
        <f>VLOOKUP(A34,'Contri use this'!$A$4:$G$167,6,FALSE)</f>
        <v>2333.5216116344527</v>
      </c>
      <c r="F34" s="148">
        <f t="shared" si="12"/>
        <v>2.9512706336159971E-2</v>
      </c>
      <c r="G34" s="148">
        <f t="shared" si="13"/>
        <v>1.5264445727070527E-2</v>
      </c>
      <c r="H34" s="158">
        <f t="shared" si="14"/>
        <v>5048.7201072675061</v>
      </c>
      <c r="J34" s="182"/>
      <c r="K34" s="178">
        <f t="shared" si="10"/>
        <v>-4.148616688933824E-3</v>
      </c>
      <c r="L34" s="178">
        <v>-4.0546948477289584E-3</v>
      </c>
      <c r="M34" s="384">
        <f t="shared" si="11"/>
        <v>-6.2701551451997753E-3</v>
      </c>
      <c r="P34" s="165">
        <v>461.80320000000006</v>
      </c>
      <c r="Q34" s="89">
        <v>453.8562</v>
      </c>
      <c r="R34" s="158"/>
      <c r="T34" s="171">
        <f t="shared" si="6"/>
        <v>-1.7208629130330944E-2</v>
      </c>
    </row>
    <row r="35" spans="1:20" x14ac:dyDescent="0.25">
      <c r="A35" s="88" t="str">
        <f t="shared" si="9"/>
        <v>InboundPay TV</v>
      </c>
      <c r="B35" s="461"/>
      <c r="C35" s="143" t="s">
        <v>67</v>
      </c>
      <c r="D35" s="89">
        <f>VLOOKUP(A35,'Contri use this'!$A$4:$F$167,5,FALSE)</f>
        <v>0</v>
      </c>
      <c r="E35" s="89">
        <f>VLOOKUP(A35,'Contri use this'!$A$4:$G$167,6,FALSE)</f>
        <v>734.40128926779221</v>
      </c>
      <c r="F35" s="148">
        <f t="shared" si="12"/>
        <v>0</v>
      </c>
      <c r="G35" s="148">
        <f t="shared" si="13"/>
        <v>4.8039960573011079E-3</v>
      </c>
      <c r="H35" s="158">
        <f t="shared" si="14"/>
        <v>734.40128926779221</v>
      </c>
      <c r="J35" s="182"/>
      <c r="K35" s="178">
        <f t="shared" si="10"/>
        <v>7.9825359427374946E-3</v>
      </c>
      <c r="L35" s="178">
        <v>7.8018167947800868E-3</v>
      </c>
      <c r="M35" s="384">
        <f t="shared" si="11"/>
        <v>1.2064681450712843E-2</v>
      </c>
      <c r="P35" s="165">
        <v>0</v>
      </c>
      <c r="Q35" s="89">
        <v>1431973.6880000008</v>
      </c>
      <c r="R35" s="158"/>
      <c r="T35" s="171">
        <f t="shared" si="6"/>
        <v>0</v>
      </c>
    </row>
    <row r="36" spans="1:20" x14ac:dyDescent="0.25">
      <c r="A36" s="88" t="str">
        <f t="shared" si="9"/>
        <v>InboundHeadcount</v>
      </c>
      <c r="B36" s="461"/>
      <c r="C36" s="135" t="s">
        <v>64</v>
      </c>
      <c r="D36" s="89">
        <f>VLOOKUP(A36,'Contri use this'!$A$4:$F$167,5,FALSE)</f>
        <v>6408.6141281093396</v>
      </c>
      <c r="E36" s="89">
        <f>VLOOKUP(A36,'Contri use this'!$A$4:$G$167,6,FALSE)</f>
        <v>8388.5181451268854</v>
      </c>
      <c r="F36" s="148">
        <f t="shared" si="12"/>
        <v>6.9658092065405158E-2</v>
      </c>
      <c r="G36" s="148">
        <f t="shared" si="13"/>
        <v>5.487246371253842E-2</v>
      </c>
      <c r="H36" s="158">
        <f>SUM(D36:E36)</f>
        <v>14797.132273236224</v>
      </c>
      <c r="J36" s="182"/>
      <c r="K36" s="178">
        <f>(E36-D36)/$D$25</f>
        <v>2.1520461919082898E-2</v>
      </c>
      <c r="L36" s="178">
        <v>0.19011525404669774</v>
      </c>
      <c r="M36" s="384">
        <f t="shared" si="11"/>
        <v>3.2525693537546745E-2</v>
      </c>
      <c r="P36" s="165">
        <v>1869</v>
      </c>
      <c r="Q36" s="89">
        <v>2446.4166666666665</v>
      </c>
      <c r="R36" s="127">
        <f>SUM(P36:Q36)</f>
        <v>4315.4166666666661</v>
      </c>
      <c r="T36" s="171">
        <f t="shared" si="6"/>
        <v>0.30894417692170495</v>
      </c>
    </row>
    <row r="37" spans="1:20" x14ac:dyDescent="0.25">
      <c r="A37" s="88" t="str">
        <f t="shared" si="9"/>
        <v>InboundUnemployment</v>
      </c>
      <c r="B37" s="461"/>
      <c r="C37" s="135" t="s">
        <v>121</v>
      </c>
      <c r="D37" s="89">
        <f>VLOOKUP(A37,'Contri use this'!$A$4:$F$167,5,FALSE)</f>
        <v>-76634.638653849135</v>
      </c>
      <c r="E37" s="89">
        <f>VLOOKUP(A37,'Contri use this'!$A$4:$G$167,6,FALSE)</f>
        <v>-72868.264392168261</v>
      </c>
      <c r="F37" s="406">
        <f t="shared" ref="F37:F45" si="16">D37/$D$25</f>
        <v>-0.83297614867065717</v>
      </c>
      <c r="G37" s="148">
        <f t="shared" si="13"/>
        <v>-0.4766588239399257</v>
      </c>
      <c r="H37" s="158">
        <f>SUM(D37:E37)</f>
        <v>-149502.9030460174</v>
      </c>
      <c r="J37" s="182"/>
      <c r="K37" s="178">
        <f t="shared" si="10"/>
        <v>4.0938405687773766E-2</v>
      </c>
      <c r="L37" s="178">
        <v>3.3273172735886397E-2</v>
      </c>
      <c r="M37" s="384">
        <f t="shared" si="11"/>
        <v>6.1873673637811703E-2</v>
      </c>
      <c r="P37" s="205">
        <v>14.412499999999996</v>
      </c>
      <c r="Q37" s="142">
        <v>13.704166666666667</v>
      </c>
      <c r="R37" s="127">
        <v>13.617821782178211</v>
      </c>
      <c r="T37" s="171">
        <f>IFERROR(Q37/P37-1,0)</f>
        <v>-4.9147152356171953E-2</v>
      </c>
    </row>
    <row r="38" spans="1:20" x14ac:dyDescent="0.25">
      <c r="A38" s="88" t="str">
        <f t="shared" si="9"/>
        <v>InboundCCI</v>
      </c>
      <c r="B38" s="461"/>
      <c r="C38" s="374" t="s">
        <v>175</v>
      </c>
      <c r="D38" s="89">
        <f>VLOOKUP(A38,'Contri use this'!$A$4:$F$167,5,FALSE)</f>
        <v>34506.45288172811</v>
      </c>
      <c r="E38" s="89">
        <f>VLOOKUP(A38,'Contri use this'!$A$4:$G$167,6,FALSE)</f>
        <v>36271.316178921035</v>
      </c>
      <c r="F38" s="408">
        <f t="shared" si="16"/>
        <v>0.37506606321374886</v>
      </c>
      <c r="G38" s="399">
        <f t="shared" ref="G38:G45" si="17">E38/$E$25</f>
        <v>0.2372643709413764</v>
      </c>
      <c r="H38" s="158">
        <f t="shared" ref="H38:H44" si="18">SUM(D38:E38)</f>
        <v>70777.769060649152</v>
      </c>
      <c r="J38" s="182"/>
      <c r="K38" s="178">
        <f t="shared" si="10"/>
        <v>1.9183088196790529E-2</v>
      </c>
      <c r="L38" s="178">
        <v>9.1120458082169127E-3</v>
      </c>
      <c r="M38" s="384">
        <f t="shared" si="11"/>
        <v>2.8993023018677313E-2</v>
      </c>
      <c r="P38" s="376">
        <v>74.5416666666667</v>
      </c>
      <c r="Q38" s="375">
        <v>78.354166666666671</v>
      </c>
      <c r="R38" s="378"/>
      <c r="T38" s="171">
        <f t="shared" si="6"/>
        <v>5.1145891559529977E-2</v>
      </c>
    </row>
    <row r="39" spans="1:20" x14ac:dyDescent="0.25">
      <c r="A39" s="88" t="str">
        <f t="shared" si="9"/>
        <v>InboundTaxa Selic</v>
      </c>
      <c r="B39" s="461"/>
      <c r="C39" s="374" t="s">
        <v>176</v>
      </c>
      <c r="D39" s="89">
        <f>VLOOKUP(A39,'Contri use this'!$A$4:$F$167,5,FALSE)</f>
        <v>-3391.447964828676</v>
      </c>
      <c r="E39" s="89">
        <f>VLOOKUP(A39,'Contri use this'!$A$4:$G$167,6,FALSE)</f>
        <v>-7563.4672866417341</v>
      </c>
      <c r="F39" s="406">
        <f t="shared" si="16"/>
        <v>-3.6863164148527472E-2</v>
      </c>
      <c r="G39" s="148">
        <f t="shared" si="17"/>
        <v>-4.947549460429071E-2</v>
      </c>
      <c r="H39" s="158">
        <f t="shared" si="18"/>
        <v>-10954.915251470411</v>
      </c>
      <c r="J39" s="182"/>
      <c r="K39" s="178">
        <f t="shared" si="10"/>
        <v>-4.534754319858543E-2</v>
      </c>
      <c r="L39" s="178">
        <v>-3.2971122037085021E-2</v>
      </c>
      <c r="M39" s="384">
        <f t="shared" si="11"/>
        <v>-6.8537575926748875E-2</v>
      </c>
      <c r="P39" s="379">
        <v>2.625</v>
      </c>
      <c r="Q39" s="380">
        <v>5.854166666666667</v>
      </c>
      <c r="R39" s="378"/>
      <c r="T39" s="171">
        <f t="shared" si="6"/>
        <v>1.2301587301587302</v>
      </c>
    </row>
    <row r="40" spans="1:20" x14ac:dyDescent="0.25">
      <c r="A40" s="88" t="str">
        <f t="shared" si="9"/>
        <v>InboundCovid</v>
      </c>
      <c r="B40" s="461"/>
      <c r="C40" s="374" t="s">
        <v>69</v>
      </c>
      <c r="D40" s="89">
        <f>VLOOKUP(A40,'Contri use this'!$A$4:$F$167,5,FALSE)</f>
        <v>-10813.962087740998</v>
      </c>
      <c r="E40" s="89">
        <f>VLOOKUP(A40,'Contri use this'!$A$4:$G$167,6,FALSE)</f>
        <v>-5594.081154014305</v>
      </c>
      <c r="F40" s="406">
        <f t="shared" si="16"/>
        <v>-0.11754178854296146</v>
      </c>
      <c r="G40" s="148">
        <f t="shared" si="17"/>
        <v>-3.6592996500456623E-2</v>
      </c>
      <c r="H40" s="158">
        <f t="shared" si="18"/>
        <v>-16408.043241755302</v>
      </c>
      <c r="J40" s="182"/>
      <c r="K40" s="413">
        <f t="shared" si="10"/>
        <v>5.6737219527251803E-2</v>
      </c>
      <c r="L40" s="178">
        <v>5.5352753901329529E-2</v>
      </c>
      <c r="M40" s="384">
        <f t="shared" si="11"/>
        <v>8.5751756698099174E-2</v>
      </c>
      <c r="P40" s="379">
        <v>6.9687437038008824</v>
      </c>
      <c r="Q40" s="380">
        <v>3.6049430823122042</v>
      </c>
      <c r="R40" s="378"/>
      <c r="T40" s="171">
        <f t="shared" si="6"/>
        <v>-0.48269828314305763</v>
      </c>
    </row>
    <row r="41" spans="1:20" x14ac:dyDescent="0.25">
      <c r="A41" s="88" t="str">
        <f t="shared" si="9"/>
        <v>InboundHoliday</v>
      </c>
      <c r="B41" s="461"/>
      <c r="C41" s="374" t="s">
        <v>63</v>
      </c>
      <c r="D41" s="89">
        <f>VLOOKUP(A41,'Contri use this'!$A$4:$F$167,5,FALSE)</f>
        <v>952.77979094007105</v>
      </c>
      <c r="E41" s="89">
        <f>VLOOKUP(A41,'Contri use this'!$A$4:$G$167,6,FALSE)</f>
        <v>629.77173507783004</v>
      </c>
      <c r="F41" s="406">
        <f t="shared" si="16"/>
        <v>1.0356189508158292E-2</v>
      </c>
      <c r="G41" s="148">
        <f t="shared" si="17"/>
        <v>4.1195746474382662E-3</v>
      </c>
      <c r="H41" s="158">
        <f t="shared" si="18"/>
        <v>1582.5515260179011</v>
      </c>
      <c r="J41" s="182"/>
      <c r="K41" s="178">
        <f>(E41-D41)/$D$25</f>
        <v>-3.5109189667747198E-3</v>
      </c>
      <c r="L41" s="178">
        <v>-3.4300100337953496E-3</v>
      </c>
      <c r="M41" s="384">
        <f t="shared" si="11"/>
        <v>-5.3063486637902639E-3</v>
      </c>
      <c r="P41" s="379"/>
      <c r="Q41" s="380"/>
      <c r="R41" s="378"/>
      <c r="T41" s="381"/>
    </row>
    <row r="42" spans="1:20" x14ac:dyDescent="0.25">
      <c r="A42" s="88" t="str">
        <f t="shared" si="9"/>
        <v>InboundPoly T</v>
      </c>
      <c r="B42" s="461"/>
      <c r="C42" s="374" t="s">
        <v>179</v>
      </c>
      <c r="D42" s="89">
        <f>VLOOKUP(A42,'Contri use this'!$A$4:$F$167,5,FALSE)</f>
        <v>41962.625816564025</v>
      </c>
      <c r="E42" s="89">
        <f>VLOOKUP(A42,'Contri use this'!$A$4:$G$167,6,FALSE)</f>
        <v>58388.93106432083</v>
      </c>
      <c r="F42" s="408">
        <f t="shared" si="16"/>
        <v>0.45611054028286674</v>
      </c>
      <c r="G42" s="399">
        <f t="shared" si="17"/>
        <v>0.38194403893637746</v>
      </c>
      <c r="H42" s="158">
        <f t="shared" si="18"/>
        <v>100351.55688088486</v>
      </c>
      <c r="J42" s="182"/>
      <c r="K42" s="178">
        <f t="shared" si="10"/>
        <v>0.1785448554663189</v>
      </c>
      <c r="L42" s="178">
        <v>0.10249179885197383</v>
      </c>
      <c r="M42" s="384">
        <f t="shared" si="11"/>
        <v>0.2698499350728874</v>
      </c>
      <c r="P42" s="390">
        <f>D36/P36</f>
        <v>3.4289000150397753</v>
      </c>
      <c r="Q42" s="390">
        <f>E36/Q36</f>
        <v>3.4289000150397735</v>
      </c>
      <c r="R42" s="378"/>
      <c r="T42" s="381"/>
    </row>
    <row r="43" spans="1:20" x14ac:dyDescent="0.25">
      <c r="A43" s="88" t="str">
        <f t="shared" si="9"/>
        <v>InboundSeas</v>
      </c>
      <c r="B43" s="461"/>
      <c r="C43" s="374" t="s">
        <v>180</v>
      </c>
      <c r="D43" s="89">
        <f>VLOOKUP(A43,'Contri use this'!$A$4:$F$167,5,FALSE)</f>
        <v>51239.615693094318</v>
      </c>
      <c r="E43" s="89">
        <f>VLOOKUP(A43,'Contri use this'!$A$4:$G$167,6,FALSE)</f>
        <v>75938.618040973568</v>
      </c>
      <c r="F43" s="406">
        <f t="shared" si="16"/>
        <v>0.556946290726126</v>
      </c>
      <c r="G43" s="148">
        <f t="shared" si="17"/>
        <v>0.49674316616389791</v>
      </c>
      <c r="H43" s="158">
        <f t="shared" si="18"/>
        <v>127178.23373406788</v>
      </c>
      <c r="J43" s="182"/>
      <c r="K43" s="178">
        <f t="shared" si="10"/>
        <v>0.26846449873239692</v>
      </c>
      <c r="L43" s="178">
        <v>8.1437259367847639E-2</v>
      </c>
      <c r="M43" s="384">
        <f t="shared" si="11"/>
        <v>0.40575309416282113</v>
      </c>
      <c r="P43" s="379"/>
      <c r="Q43" s="380"/>
      <c r="R43" s="378"/>
      <c r="T43" s="381"/>
    </row>
    <row r="44" spans="1:20" x14ac:dyDescent="0.25">
      <c r="A44" s="88" t="str">
        <f t="shared" si="9"/>
        <v>InboundIntercept</v>
      </c>
      <c r="B44" s="461"/>
      <c r="C44" s="374" t="s">
        <v>181</v>
      </c>
      <c r="D44" s="89">
        <f>VLOOKUP(A44,'Contri use this'!$A$4:$F$167,5,FALSE)</f>
        <v>16359.625802416424</v>
      </c>
      <c r="E44" s="89">
        <f>VLOOKUP(A44,'Contri use this'!$A$4:$G$167,6,FALSE)</f>
        <v>16359.625802416424</v>
      </c>
      <c r="F44" s="406">
        <f t="shared" si="16"/>
        <v>0.17782008676445282</v>
      </c>
      <c r="G44" s="148">
        <f t="shared" si="17"/>
        <v>0.10701448785865669</v>
      </c>
      <c r="H44" s="158">
        <f t="shared" si="18"/>
        <v>32719.251604832847</v>
      </c>
      <c r="J44" s="182"/>
      <c r="K44" s="178">
        <f t="shared" si="10"/>
        <v>0</v>
      </c>
      <c r="L44" s="178">
        <v>0</v>
      </c>
      <c r="M44" s="384">
        <f t="shared" si="11"/>
        <v>0</v>
      </c>
      <c r="P44" s="379"/>
      <c r="Q44" s="380"/>
      <c r="R44" s="378"/>
      <c r="T44" s="381"/>
    </row>
    <row r="45" spans="1:20" ht="15.75" thickBot="1" x14ac:dyDescent="0.3">
      <c r="A45" s="88" t="str">
        <f t="shared" si="9"/>
        <v>InboundOther Base</v>
      </c>
      <c r="B45" s="462"/>
      <c r="C45" s="159" t="s">
        <v>170</v>
      </c>
      <c r="D45" s="160">
        <f>D25-SUM(D26:D44)</f>
        <v>-11115.285424882852</v>
      </c>
      <c r="E45" s="160">
        <f>E25-SUM(E26:E44)</f>
        <v>-17772.45604111065</v>
      </c>
      <c r="F45" s="407">
        <f t="shared" si="16"/>
        <v>-0.12081700660735048</v>
      </c>
      <c r="G45" s="161">
        <f t="shared" si="17"/>
        <v>-0.11625634376973469</v>
      </c>
      <c r="H45" s="162">
        <f>SUM(D45:E45)</f>
        <v>-28887.741465993502</v>
      </c>
      <c r="J45" s="183"/>
      <c r="K45" s="180">
        <f>(E45-D45)/$D$25</f>
        <v>-7.2359763657218926E-2</v>
      </c>
      <c r="L45" s="180">
        <v>4.3507941960524099E-2</v>
      </c>
      <c r="M45" s="384">
        <f t="shared" si="11"/>
        <v>-0.1093634284437475</v>
      </c>
      <c r="P45" s="167"/>
      <c r="Q45" s="160"/>
      <c r="R45" s="193"/>
      <c r="T45" s="172"/>
    </row>
    <row r="46" spans="1:20" ht="15.75" thickBot="1" x14ac:dyDescent="0.3">
      <c r="B46" s="153"/>
      <c r="C46" s="122"/>
      <c r="D46" s="149"/>
      <c r="E46" s="149"/>
      <c r="F46" s="154"/>
      <c r="G46" s="154"/>
      <c r="H46" s="149"/>
      <c r="K46" s="155"/>
      <c r="L46" s="155"/>
      <c r="P46" s="149"/>
      <c r="Q46" s="149"/>
      <c r="R46" s="174"/>
      <c r="T46" s="151"/>
    </row>
    <row r="47" spans="1:20" x14ac:dyDescent="0.25">
      <c r="A47" s="88"/>
      <c r="B47" s="184"/>
      <c r="C47" s="195" t="s">
        <v>142</v>
      </c>
      <c r="D47" s="196">
        <v>167930</v>
      </c>
      <c r="E47" s="196">
        <v>196664</v>
      </c>
      <c r="F47" s="197"/>
      <c r="G47" s="188">
        <f>E47/D47-1</f>
        <v>0.17110700887274466</v>
      </c>
      <c r="H47" s="198"/>
      <c r="J47" s="199"/>
      <c r="K47" s="177"/>
      <c r="L47" s="411"/>
      <c r="P47" s="200"/>
      <c r="Q47" s="201"/>
      <c r="R47" s="202"/>
      <c r="T47" s="203"/>
    </row>
    <row r="48" spans="1:20" x14ac:dyDescent="0.25">
      <c r="A48" s="88" t="str">
        <f t="shared" ref="A48:A64" si="19">_xlfn.CONCAT($B$48,C48)</f>
        <v>PoloFB Stone Leads</v>
      </c>
      <c r="B48" s="453" t="s">
        <v>3</v>
      </c>
      <c r="C48" s="133" t="s">
        <v>70</v>
      </c>
      <c r="D48" s="89">
        <f>VLOOKUP(A48,'Contri use this'!$A$4:$F$167,5,FALSE)</f>
        <v>9376.2184078955543</v>
      </c>
      <c r="E48" s="89">
        <f>VLOOKUP(A48,'Contri use this'!$A$4:$G$167,6,FALSE)</f>
        <v>10212.897948779048</v>
      </c>
      <c r="F48" s="148">
        <f>D48/$D$47</f>
        <v>5.5834088059879439E-2</v>
      </c>
      <c r="G48" s="148">
        <f>E48/$E$47</f>
        <v>5.1930693715062481E-2</v>
      </c>
      <c r="H48" s="158">
        <f t="shared" ref="H48:H54" si="20">SUM(D48:E48)</f>
        <v>19589.116356674604</v>
      </c>
      <c r="J48" s="182"/>
      <c r="K48" s="178">
        <f t="shared" ref="K48:K64" si="21">(E48-D48)/$D$47</f>
        <v>4.9823113254540176E-3</v>
      </c>
      <c r="L48" s="411">
        <v>4.8695152085240691E-3</v>
      </c>
      <c r="M48" s="384">
        <v>4.8695152085240691E-3</v>
      </c>
      <c r="P48" s="165">
        <v>1356139031.7142854</v>
      </c>
      <c r="Q48" s="89">
        <v>1432877943.8571427</v>
      </c>
      <c r="R48" s="158">
        <f t="shared" si="15"/>
        <v>2789016975.5714283</v>
      </c>
      <c r="T48" s="171">
        <f>IFERROR(Q48/P48-1,0)</f>
        <v>5.6586316261284964E-2</v>
      </c>
    </row>
    <row r="49" spans="1:21" x14ac:dyDescent="0.25">
      <c r="A49" s="88" t="str">
        <f t="shared" si="19"/>
        <v>PoloFB Stone SA</v>
      </c>
      <c r="B49" s="461"/>
      <c r="C49" s="133" t="s">
        <v>71</v>
      </c>
      <c r="D49" s="89">
        <f>VLOOKUP(A49,'Contri use this'!$A$4:$F$167,5,FALSE)</f>
        <v>654.43770592177805</v>
      </c>
      <c r="E49" s="89">
        <f>VLOOKUP(A49,'Contri use this'!$A$4:$G$167,6,FALSE)</f>
        <v>610.73926682054719</v>
      </c>
      <c r="F49" s="148">
        <f t="shared" ref="F49:F64" si="22">D49/$D$47</f>
        <v>3.8970863212158522E-3</v>
      </c>
      <c r="G49" s="148">
        <f t="shared" ref="G49:G64" si="23">E49/$E$47</f>
        <v>3.1054960075079688E-3</v>
      </c>
      <c r="H49" s="158">
        <f t="shared" si="20"/>
        <v>1265.1769727423252</v>
      </c>
      <c r="J49" s="182"/>
      <c r="K49" s="178">
        <f t="shared" si="21"/>
        <v>-2.602181807969443E-4</v>
      </c>
      <c r="L49" s="411">
        <v>-2.5432701935977739E-4</v>
      </c>
      <c r="M49" s="384">
        <v>-2.5432701935977739E-4</v>
      </c>
      <c r="P49" s="165">
        <v>201461878</v>
      </c>
      <c r="Q49" s="89">
        <v>183671187</v>
      </c>
      <c r="R49" s="158">
        <f t="shared" si="15"/>
        <v>385133065</v>
      </c>
      <c r="T49" s="171">
        <f t="shared" si="6"/>
        <v>-8.8307977551961514E-2</v>
      </c>
    </row>
    <row r="50" spans="1:21" x14ac:dyDescent="0.25">
      <c r="A50" s="88" t="str">
        <f t="shared" si="19"/>
        <v>PoloFB Ton</v>
      </c>
      <c r="B50" s="461"/>
      <c r="C50" s="133" t="s">
        <v>72</v>
      </c>
      <c r="D50" s="89">
        <f>VLOOKUP(A50,'Contri use this'!$A$4:$F$167,5,FALSE)</f>
        <v>15016.2325292074</v>
      </c>
      <c r="E50" s="89">
        <f>VLOOKUP(A50,'Contri use this'!$A$4:$G$167,6,FALSE)</f>
        <v>19038.943072014648</v>
      </c>
      <c r="F50" s="148">
        <f t="shared" si="22"/>
        <v>8.9419594647813974E-2</v>
      </c>
      <c r="G50" s="148">
        <f t="shared" si="23"/>
        <v>9.6809497783095277E-2</v>
      </c>
      <c r="H50" s="158">
        <f t="shared" si="20"/>
        <v>34055.17560122205</v>
      </c>
      <c r="J50" s="182"/>
      <c r="K50" s="178">
        <f t="shared" si="21"/>
        <v>2.3954686731419331E-2</v>
      </c>
      <c r="L50" s="411">
        <v>2.3412369026025594E-2</v>
      </c>
      <c r="M50" s="384">
        <v>2.3412369026025594E-2</v>
      </c>
      <c r="P50" s="165">
        <v>3324155991.4285712</v>
      </c>
      <c r="Q50" s="89">
        <v>3922502286.7142859</v>
      </c>
      <c r="R50" s="158">
        <f t="shared" si="15"/>
        <v>7246658278.1428566</v>
      </c>
      <c r="T50" s="171">
        <f t="shared" si="6"/>
        <v>0.17999946357167573</v>
      </c>
    </row>
    <row r="51" spans="1:21" x14ac:dyDescent="0.25">
      <c r="A51" s="88" t="str">
        <f t="shared" si="19"/>
        <v>PoloGoogle Stone</v>
      </c>
      <c r="B51" s="461"/>
      <c r="C51" s="133" t="s">
        <v>73</v>
      </c>
      <c r="D51" s="89">
        <f>VLOOKUP(A51,'Contri use this'!$A$4:$F$167,5,FALSE)</f>
        <v>351.54244196918921</v>
      </c>
      <c r="E51" s="89">
        <f>VLOOKUP(A51,'Contri use this'!$A$4:$G$167,6,FALSE)</f>
        <v>3119.5896466284839</v>
      </c>
      <c r="F51" s="148">
        <f t="shared" si="22"/>
        <v>2.0933867800225644E-3</v>
      </c>
      <c r="G51" s="148">
        <f t="shared" si="23"/>
        <v>1.5862535322318697E-2</v>
      </c>
      <c r="H51" s="158">
        <f t="shared" si="20"/>
        <v>3471.1320885976729</v>
      </c>
      <c r="J51" s="182"/>
      <c r="K51" s="179">
        <f t="shared" si="21"/>
        <v>1.6483339514436344E-2</v>
      </c>
      <c r="L51" s="412">
        <v>1.6110167994269023E-2</v>
      </c>
      <c r="M51" s="384">
        <v>1.6110167994269023E-2</v>
      </c>
      <c r="P51" s="165">
        <v>38717925</v>
      </c>
      <c r="Q51" s="89">
        <v>356234988</v>
      </c>
      <c r="R51" s="158">
        <f t="shared" si="15"/>
        <v>394952913</v>
      </c>
      <c r="T51" s="171">
        <f t="shared" si="6"/>
        <v>8.2007768494825068</v>
      </c>
    </row>
    <row r="52" spans="1:21" x14ac:dyDescent="0.25">
      <c r="A52" s="88" t="str">
        <f t="shared" si="19"/>
        <v>PoloGoogle Ton</v>
      </c>
      <c r="B52" s="461"/>
      <c r="C52" s="133" t="s">
        <v>74</v>
      </c>
      <c r="D52" s="89">
        <f>VLOOKUP(A52,'Contri use this'!$A$4:$F$167,5,FALSE)</f>
        <v>5557.0731863488863</v>
      </c>
      <c r="E52" s="89">
        <f>VLOOKUP(A52,'Contri use this'!$A$4:$G$167,6,FALSE)</f>
        <v>12417.667814516957</v>
      </c>
      <c r="F52" s="148">
        <f t="shared" si="22"/>
        <v>3.3091604754057563E-2</v>
      </c>
      <c r="G52" s="148">
        <f t="shared" si="23"/>
        <v>6.3141539959102613E-2</v>
      </c>
      <c r="H52" s="158">
        <f t="shared" si="20"/>
        <v>17974.741000865844</v>
      </c>
      <c r="J52" s="182"/>
      <c r="K52" s="178">
        <f t="shared" si="21"/>
        <v>4.0853895243065985E-2</v>
      </c>
      <c r="L52" s="411">
        <v>3.9928991028161047E-2</v>
      </c>
      <c r="M52" s="384">
        <v>3.9928991028161047E-2</v>
      </c>
      <c r="P52" s="165">
        <v>750114965</v>
      </c>
      <c r="Q52" s="89">
        <v>1667253568</v>
      </c>
      <c r="R52" s="158">
        <f t="shared" si="15"/>
        <v>2417368533</v>
      </c>
      <c r="T52" s="171">
        <f t="shared" si="6"/>
        <v>1.2226640525695953</v>
      </c>
    </row>
    <row r="53" spans="1:21" x14ac:dyDescent="0.25">
      <c r="A53" s="88" t="str">
        <f t="shared" si="19"/>
        <v>PoloOpen TV</v>
      </c>
      <c r="B53" s="461"/>
      <c r="C53" s="133" t="s">
        <v>66</v>
      </c>
      <c r="D53" s="89">
        <f>VLOOKUP(A53,'Contri use this'!$A$4:$F$167,5,FALSE)</f>
        <v>2426.9603096409592</v>
      </c>
      <c r="E53" s="89">
        <f>VLOOKUP(A53,'Contri use this'!$A$4:$G$167,6,FALSE)</f>
        <v>2286.850863262443</v>
      </c>
      <c r="F53" s="148">
        <f t="shared" si="22"/>
        <v>1.4452214075156072E-2</v>
      </c>
      <c r="G53" s="148">
        <f t="shared" si="23"/>
        <v>1.1628212907611169E-2</v>
      </c>
      <c r="H53" s="158">
        <f t="shared" si="20"/>
        <v>4713.8111729034026</v>
      </c>
      <c r="J53" s="182"/>
      <c r="K53" s="178">
        <f t="shared" si="21"/>
        <v>-8.3433243838811511E-4</v>
      </c>
      <c r="L53" s="411">
        <v>-8.1544372326546705E-4</v>
      </c>
      <c r="M53" s="384">
        <v>-8.1544372326546705E-4</v>
      </c>
      <c r="P53" s="165">
        <v>461.80319999999978</v>
      </c>
      <c r="Q53" s="89">
        <v>453.85619999999994</v>
      </c>
      <c r="R53" s="158">
        <f t="shared" si="15"/>
        <v>915.65939999999978</v>
      </c>
      <c r="T53" s="171">
        <f t="shared" si="6"/>
        <v>-1.7208629130330499E-2</v>
      </c>
    </row>
    <row r="54" spans="1:21" x14ac:dyDescent="0.25">
      <c r="A54" s="88" t="str">
        <f t="shared" si="19"/>
        <v>PoloPay TV</v>
      </c>
      <c r="B54" s="461"/>
      <c r="C54" s="143" t="s">
        <v>67</v>
      </c>
      <c r="D54" s="89">
        <f>VLOOKUP(A54,'Contri use this'!$A$4:$F$167,5,FALSE)</f>
        <v>0</v>
      </c>
      <c r="E54" s="89">
        <f>VLOOKUP(A54,'Contri use this'!$A$4:$G$167,6,FALSE)</f>
        <v>630.72075200248912</v>
      </c>
      <c r="F54" s="148">
        <f t="shared" si="22"/>
        <v>0</v>
      </c>
      <c r="G54" s="148">
        <f t="shared" si="23"/>
        <v>3.2070981572758059E-3</v>
      </c>
      <c r="H54" s="158">
        <f t="shared" si="20"/>
        <v>630.72075200248912</v>
      </c>
      <c r="J54" s="182"/>
      <c r="K54" s="178">
        <f t="shared" si="21"/>
        <v>3.7558551301285601E-3</v>
      </c>
      <c r="L54" s="411">
        <v>3.6708251416841232E-3</v>
      </c>
      <c r="M54" s="384">
        <v>3.6708251416841232E-3</v>
      </c>
      <c r="P54" s="165">
        <v>0</v>
      </c>
      <c r="Q54" s="89">
        <v>1431973.6880000008</v>
      </c>
      <c r="R54" s="158">
        <f t="shared" si="15"/>
        <v>1431973.6880000008</v>
      </c>
      <c r="T54" s="171">
        <f t="shared" si="6"/>
        <v>0</v>
      </c>
    </row>
    <row r="55" spans="1:21" x14ac:dyDescent="0.25">
      <c r="A55" s="88" t="str">
        <f t="shared" si="19"/>
        <v>PoloHeadcount</v>
      </c>
      <c r="B55" s="461"/>
      <c r="C55" s="135" t="s">
        <v>64</v>
      </c>
      <c r="D55" s="89">
        <f>VLOOKUP(A55,'Contri use this'!$A$4:$F$167,5,FALSE)</f>
        <v>94460.45544146061</v>
      </c>
      <c r="E55" s="89">
        <f>VLOOKUP(A55,'Contri use this'!$A$4:$G$167,6,FALSE)</f>
        <v>106650.1957658999</v>
      </c>
      <c r="F55" s="148">
        <f t="shared" si="22"/>
        <v>0.56249899030227246</v>
      </c>
      <c r="G55" s="148">
        <f t="shared" si="23"/>
        <v>0.5422964841857173</v>
      </c>
      <c r="H55" s="158">
        <f t="shared" ref="H55:H64" si="24">SUM(D55:E55)</f>
        <v>201110.6512073605</v>
      </c>
      <c r="J55" s="182"/>
      <c r="K55" s="178">
        <f t="shared" si="21"/>
        <v>7.2588223214668568E-2</v>
      </c>
      <c r="L55" s="411">
        <v>7.0944875543552041E-2</v>
      </c>
      <c r="M55" s="384">
        <v>7.0944875543552041E-2</v>
      </c>
      <c r="P55" s="165">
        <v>15300.75</v>
      </c>
      <c r="Q55" s="89">
        <v>17275.25</v>
      </c>
      <c r="R55" s="158">
        <f t="shared" si="15"/>
        <v>32576</v>
      </c>
      <c r="T55" s="171">
        <f t="shared" si="6"/>
        <v>0.12904596179925831</v>
      </c>
    </row>
    <row r="56" spans="1:21" x14ac:dyDescent="0.25">
      <c r="A56" s="88" t="str">
        <f t="shared" si="19"/>
        <v>PoloUnemployment</v>
      </c>
      <c r="B56" s="461"/>
      <c r="C56" s="135" t="s">
        <v>121</v>
      </c>
      <c r="D56" s="89">
        <f>VLOOKUP(A56,'Contri use this'!$A$4:$F$167,5,FALSE)</f>
        <v>-69166.353879890245</v>
      </c>
      <c r="E56" s="89">
        <f>VLOOKUP(A56,'Contri use this'!$A$4:$G$167,6,FALSE)</f>
        <v>-65767.024547834313</v>
      </c>
      <c r="F56" s="148">
        <f t="shared" si="22"/>
        <v>-0.41187610242297529</v>
      </c>
      <c r="G56" s="148">
        <f t="shared" si="23"/>
        <v>-0.33441313381114141</v>
      </c>
      <c r="H56" s="158">
        <f t="shared" si="24"/>
        <v>-134933.37842772456</v>
      </c>
      <c r="J56" s="182"/>
      <c r="K56" s="178">
        <f t="shared" si="21"/>
        <v>2.0242537557648613E-2</v>
      </c>
      <c r="L56" s="411">
        <v>1.9784260367773705E-2</v>
      </c>
      <c r="M56" s="384">
        <v>1.9784260367773705E-2</v>
      </c>
      <c r="P56" s="205">
        <v>14.412499999999996</v>
      </c>
      <c r="Q56" s="142">
        <v>13.704166666666667</v>
      </c>
      <c r="R56" s="127">
        <v>13.617821782178211</v>
      </c>
      <c r="T56" s="171">
        <f t="shared" si="6"/>
        <v>-4.9147152356171953E-2</v>
      </c>
    </row>
    <row r="57" spans="1:21" x14ac:dyDescent="0.25">
      <c r="A57" s="88" t="str">
        <f t="shared" si="19"/>
        <v>PoloCCI</v>
      </c>
      <c r="B57" s="461"/>
      <c r="C57" s="374" t="s">
        <v>175</v>
      </c>
      <c r="D57" s="89">
        <f>VLOOKUP(A57,'Contri use this'!$A$4:$F$167,5,FALSE)</f>
        <v>20559.628910769636</v>
      </c>
      <c r="E57" s="89">
        <f>VLOOKUP(A57,'Contri use this'!$A$4:$G$167,6,FALSE)</f>
        <v>21611.169461544043</v>
      </c>
      <c r="F57" s="148">
        <f t="shared" ref="F57:F63" si="25">D57/$D$47</f>
        <v>0.12242975591478375</v>
      </c>
      <c r="G57" s="148">
        <f t="shared" ref="G57:G63" si="26">E57/$E$47</f>
        <v>0.1098887923643577</v>
      </c>
      <c r="H57" s="158">
        <f t="shared" si="24"/>
        <v>42170.798372313679</v>
      </c>
      <c r="J57" s="182"/>
      <c r="K57" s="178">
        <f t="shared" si="21"/>
        <v>6.2617790196772887E-3</v>
      </c>
      <c r="L57" s="411">
        <v>6.1200166302247082E-3</v>
      </c>
      <c r="M57" s="384">
        <v>6.1200166302247082E-3</v>
      </c>
      <c r="P57" s="376">
        <v>74.5416666666667</v>
      </c>
      <c r="Q57" s="375">
        <v>78.354166666666671</v>
      </c>
      <c r="R57" s="378"/>
      <c r="T57" s="171">
        <f t="shared" si="6"/>
        <v>5.1145891559529977E-2</v>
      </c>
    </row>
    <row r="58" spans="1:21" x14ac:dyDescent="0.25">
      <c r="A58" s="88" t="str">
        <f t="shared" si="19"/>
        <v>PoloTaxa Selic</v>
      </c>
      <c r="B58" s="461"/>
      <c r="C58" s="374" t="s">
        <v>176</v>
      </c>
      <c r="D58" s="89">
        <f>VLOOKUP(A58,'Contri use this'!$A$4:$F$167,5,FALSE)</f>
        <v>-6328.3087826389046</v>
      </c>
      <c r="E58" s="89">
        <f>VLOOKUP(A58,'Contri use this'!$A$4:$G$167,6,FALSE)</f>
        <v>-14113.133078742319</v>
      </c>
      <c r="F58" s="148">
        <f t="shared" si="25"/>
        <v>-3.7684206411236258E-2</v>
      </c>
      <c r="G58" s="148">
        <f t="shared" si="26"/>
        <v>-7.1762666673831105E-2</v>
      </c>
      <c r="H58" s="158">
        <f t="shared" si="24"/>
        <v>-20441.441861381223</v>
      </c>
      <c r="J58" s="182"/>
      <c r="K58" s="178">
        <f t="shared" si="21"/>
        <v>-4.6357555505885877E-2</v>
      </c>
      <c r="L58" s="411">
        <v>-3.3705478006428896E-2</v>
      </c>
      <c r="M58" s="384">
        <v>-3.3705478006428896E-2</v>
      </c>
      <c r="P58" s="379">
        <v>2.625</v>
      </c>
      <c r="Q58" s="380">
        <v>5.854166666666667</v>
      </c>
      <c r="R58" s="378"/>
      <c r="T58" s="171">
        <f t="shared" si="6"/>
        <v>1.2301587301587302</v>
      </c>
    </row>
    <row r="59" spans="1:21" x14ac:dyDescent="0.25">
      <c r="A59" s="88" t="str">
        <f t="shared" si="19"/>
        <v>PoloCovid</v>
      </c>
      <c r="B59" s="461"/>
      <c r="C59" s="374" t="s">
        <v>69</v>
      </c>
      <c r="D59" s="89">
        <f>VLOOKUP(A59,'Contri use this'!$A$4:$F$167,5,FALSE)</f>
        <v>-5389.0477743543188</v>
      </c>
      <c r="E59" s="89">
        <f>VLOOKUP(A59,'Contri use this'!$A$4:$G$167,6,FALSE)</f>
        <v>-2787.7636658975739</v>
      </c>
      <c r="F59" s="148">
        <f t="shared" si="25"/>
        <v>-3.2091036588782935E-2</v>
      </c>
      <c r="G59" s="148">
        <f t="shared" si="26"/>
        <v>-1.4175261694553014E-2</v>
      </c>
      <c r="H59" s="158">
        <f t="shared" si="24"/>
        <v>-8176.8114402518931</v>
      </c>
      <c r="J59" s="182"/>
      <c r="K59" s="178">
        <f t="shared" si="21"/>
        <v>1.5490288265686564E-2</v>
      </c>
      <c r="L59" s="411">
        <v>1.5139598745830882E-2</v>
      </c>
      <c r="M59" s="384">
        <v>1.5139598745830882E-2</v>
      </c>
      <c r="P59" s="379">
        <v>6.9687437038008824</v>
      </c>
      <c r="Q59" s="380">
        <v>3.6049430823122042</v>
      </c>
      <c r="R59" s="378"/>
      <c r="T59" s="171">
        <f t="shared" si="6"/>
        <v>-0.48269828314305763</v>
      </c>
    </row>
    <row r="60" spans="1:21" x14ac:dyDescent="0.25">
      <c r="A60" s="88" t="str">
        <f t="shared" si="19"/>
        <v>PoloHoliday</v>
      </c>
      <c r="B60" s="461"/>
      <c r="C60" s="374" t="s">
        <v>63</v>
      </c>
      <c r="D60" s="89">
        <f>VLOOKUP(A60,'Contri use this'!$A$4:$F$167,5,FALSE)</f>
        <v>-1662.3424058045339</v>
      </c>
      <c r="E60" s="89">
        <f>VLOOKUP(A60,'Contri use this'!$A$4:$G$167,6,FALSE)</f>
        <v>-2310.561515041938</v>
      </c>
      <c r="F60" s="148">
        <f t="shared" si="25"/>
        <v>-9.8990198642561426E-3</v>
      </c>
      <c r="G60" s="148">
        <f t="shared" si="26"/>
        <v>-1.1748777178547869E-2</v>
      </c>
      <c r="H60" s="158">
        <f t="shared" si="24"/>
        <v>-3972.9039208464719</v>
      </c>
      <c r="J60" s="182"/>
      <c r="K60" s="178">
        <f>(E60-D60)/$D$47</f>
        <v>-3.8600554352254163E-3</v>
      </c>
      <c r="L60" s="411">
        <v>-3.7734957337626587E-3</v>
      </c>
      <c r="M60" s="384">
        <v>-3.7734957337626587E-3</v>
      </c>
      <c r="P60" s="379"/>
      <c r="Q60" s="380"/>
      <c r="R60" s="378"/>
      <c r="T60" s="381"/>
    </row>
    <row r="61" spans="1:21" x14ac:dyDescent="0.25">
      <c r="A61" s="88" t="str">
        <f t="shared" si="19"/>
        <v>PoloPoly T</v>
      </c>
      <c r="B61" s="461"/>
      <c r="C61" s="374" t="s">
        <v>179</v>
      </c>
      <c r="D61" s="89">
        <f>VLOOKUP(A61,'Contri use this'!$A$4:$F$167,5,FALSE)</f>
        <v>0</v>
      </c>
      <c r="E61" s="89">
        <f>VLOOKUP(A61,'Contri use this'!$A$4:$G$167,6,FALSE)</f>
        <v>0</v>
      </c>
      <c r="F61" s="148">
        <f t="shared" si="25"/>
        <v>0</v>
      </c>
      <c r="G61" s="148">
        <f t="shared" si="26"/>
        <v>0</v>
      </c>
      <c r="H61" s="158">
        <f t="shared" si="24"/>
        <v>0</v>
      </c>
      <c r="J61" s="182"/>
      <c r="K61" s="178">
        <f t="shared" si="21"/>
        <v>0</v>
      </c>
      <c r="L61" s="411">
        <v>0</v>
      </c>
      <c r="M61" s="384">
        <v>0</v>
      </c>
      <c r="P61" s="379"/>
      <c r="Q61" s="380"/>
      <c r="R61" s="378"/>
      <c r="T61" s="381"/>
    </row>
    <row r="62" spans="1:21" x14ac:dyDescent="0.25">
      <c r="A62" s="88" t="str">
        <f t="shared" si="19"/>
        <v>PoloSeas</v>
      </c>
      <c r="B62" s="461"/>
      <c r="C62" s="374" t="s">
        <v>180</v>
      </c>
      <c r="D62" s="89">
        <f>VLOOKUP(A62,'Contri use this'!$A$4:$F$167,5,FALSE)</f>
        <v>86554.963569897838</v>
      </c>
      <c r="E62" s="89">
        <f>VLOOKUP(A62,'Contri use this'!$A$4:$G$167,6,FALSE)</f>
        <v>96932.240455278225</v>
      </c>
      <c r="F62" s="148">
        <f t="shared" si="25"/>
        <v>0.51542287601916181</v>
      </c>
      <c r="G62" s="148">
        <f t="shared" si="26"/>
        <v>0.4928824820774429</v>
      </c>
      <c r="H62" s="158">
        <f t="shared" si="24"/>
        <v>183487.20402517606</v>
      </c>
      <c r="J62" s="182"/>
      <c r="K62" s="178">
        <f t="shared" si="21"/>
        <v>6.1795253292326484E-2</v>
      </c>
      <c r="L62" s="411">
        <v>6.0396251070111574E-2</v>
      </c>
      <c r="M62" s="384">
        <v>6.0396251070111574E-2</v>
      </c>
      <c r="P62" s="379">
        <f>D55/P55</f>
        <v>6.1735833499312527</v>
      </c>
      <c r="Q62" s="379">
        <f>E55/Q55</f>
        <v>6.1735833499312545</v>
      </c>
      <c r="R62" s="378"/>
      <c r="T62" s="381"/>
    </row>
    <row r="63" spans="1:21" x14ac:dyDescent="0.25">
      <c r="A63" s="88" t="str">
        <f t="shared" si="19"/>
        <v>PoloIntercept</v>
      </c>
      <c r="B63" s="461"/>
      <c r="C63" s="374" t="s">
        <v>181</v>
      </c>
      <c r="D63" s="89">
        <f>VLOOKUP(A63,'Contri use this'!$A$4:$F$167,5,FALSE)</f>
        <v>30526.419605953688</v>
      </c>
      <c r="E63" s="89">
        <f>VLOOKUP(A63,'Contri use this'!$A$4:$G$167,6,FALSE)</f>
        <v>30526.419605953688</v>
      </c>
      <c r="F63" s="148">
        <f t="shared" si="25"/>
        <v>0.1817806205320889</v>
      </c>
      <c r="G63" s="148">
        <f t="shared" si="26"/>
        <v>0.15522118743620433</v>
      </c>
      <c r="H63" s="158">
        <f t="shared" si="24"/>
        <v>61052.839211907376</v>
      </c>
      <c r="J63" s="182"/>
      <c r="K63" s="178">
        <f t="shared" si="21"/>
        <v>0</v>
      </c>
      <c r="L63" s="411">
        <v>0</v>
      </c>
      <c r="M63" s="384">
        <v>0</v>
      </c>
      <c r="P63" s="379"/>
      <c r="Q63" s="380"/>
      <c r="R63" s="378"/>
      <c r="T63" s="381"/>
    </row>
    <row r="64" spans="1:21" ht="15.75" thickBot="1" x14ac:dyDescent="0.3">
      <c r="A64" s="88" t="str">
        <f t="shared" si="19"/>
        <v>PoloOther Base</v>
      </c>
      <c r="B64" s="462"/>
      <c r="C64" s="159" t="s">
        <v>170</v>
      </c>
      <c r="D64" s="160">
        <f>D47-SUM(D48:D63)</f>
        <v>-15007.879266377538</v>
      </c>
      <c r="E64" s="160">
        <f>E47-SUM(E48:E63)</f>
        <v>-22394.951845184318</v>
      </c>
      <c r="F64" s="161">
        <f t="shared" si="22"/>
        <v>-8.9369852119201676E-2</v>
      </c>
      <c r="G64" s="161">
        <f t="shared" si="23"/>
        <v>-0.11387418055762273</v>
      </c>
      <c r="H64" s="162">
        <f t="shared" si="24"/>
        <v>-37402.831111561856</v>
      </c>
      <c r="J64" s="183"/>
      <c r="K64" s="180">
        <f t="shared" si="21"/>
        <v>-4.3988998861470729E-2</v>
      </c>
      <c r="L64" s="411">
        <v>-5.0721117400595296E-2</v>
      </c>
      <c r="M64" s="384">
        <v>-5.0721117400595296E-2</v>
      </c>
      <c r="P64" s="167"/>
      <c r="Q64" s="160"/>
      <c r="R64" s="193"/>
      <c r="T64" s="172"/>
      <c r="U64" s="137"/>
    </row>
    <row r="65" spans="1:22" ht="15.75" thickBot="1" x14ac:dyDescent="0.3">
      <c r="B65" s="153"/>
      <c r="C65" s="122"/>
      <c r="D65" s="149"/>
      <c r="E65" s="149"/>
      <c r="F65" s="154"/>
      <c r="G65" s="154"/>
      <c r="H65" s="149"/>
      <c r="K65" s="155"/>
      <c r="L65" s="155"/>
      <c r="M65" s="384"/>
      <c r="P65" s="149"/>
      <c r="Q65" s="149"/>
      <c r="R65" s="174"/>
      <c r="T65" s="151"/>
      <c r="U65" s="137"/>
    </row>
    <row r="66" spans="1:22" ht="15.75" thickBot="1" x14ac:dyDescent="0.3">
      <c r="A66" s="88"/>
      <c r="B66" s="184"/>
      <c r="C66" s="185" t="s">
        <v>142</v>
      </c>
      <c r="D66" s="186">
        <v>114587</v>
      </c>
      <c r="E66" s="186">
        <v>136758</v>
      </c>
      <c r="F66" s="187"/>
      <c r="G66" s="188">
        <f>E66/D66-1</f>
        <v>0.19348617207885721</v>
      </c>
      <c r="H66" s="189"/>
      <c r="J66" s="463" t="s">
        <v>199</v>
      </c>
      <c r="K66" s="464"/>
      <c r="L66" s="410"/>
      <c r="M66" s="384"/>
      <c r="P66" s="200"/>
      <c r="Q66" s="201"/>
      <c r="R66" s="202"/>
      <c r="T66" s="203"/>
    </row>
    <row r="67" spans="1:22" x14ac:dyDescent="0.25">
      <c r="A67" s="88" t="str">
        <f t="shared" ref="A67:A85" si="27">_xlfn.CONCAT($B$67,C67)</f>
        <v>Renda_ExtraFB Stone Leads</v>
      </c>
      <c r="B67" s="453" t="s">
        <v>4</v>
      </c>
      <c r="C67" s="133" t="s">
        <v>70</v>
      </c>
      <c r="D67" s="89">
        <f>VLOOKUP(A67,'Contri use this'!$A$4:$F$167,5,FALSE)</f>
        <v>3543.4159280702033</v>
      </c>
      <c r="E67" s="89">
        <f>VLOOKUP(A67,'Contri use this'!$A$4:$G$167,6,FALSE)</f>
        <v>3793.9005077084021</v>
      </c>
      <c r="F67" s="148">
        <f t="shared" ref="F67:F85" si="28">D67/$D$66</f>
        <v>3.0923367642666299E-2</v>
      </c>
      <c r="G67" s="148">
        <f t="shared" ref="G67:G85" si="29">E67/$E$66</f>
        <v>2.7741708036885609E-2</v>
      </c>
      <c r="H67" s="158">
        <f t="shared" ref="H67:H75" si="30">SUM(D67:E67)</f>
        <v>7337.3164357786054</v>
      </c>
      <c r="J67" s="182"/>
      <c r="K67" s="178">
        <f t="shared" ref="K67:K85" si="31">(E67-D67)/$D$66</f>
        <v>2.1859772892055709E-3</v>
      </c>
      <c r="L67" s="411"/>
      <c r="M67" s="384">
        <f t="shared" ref="M67:M85" si="32">K67/$G$66</f>
        <v>1.1297847622488776E-2</v>
      </c>
      <c r="P67" s="165">
        <v>696344767.28571427</v>
      </c>
      <c r="Q67" s="89">
        <v>736533176.57142878</v>
      </c>
      <c r="R67" s="158">
        <f t="shared" ref="R67:R73" si="33">SUM(P67:Q67)</f>
        <v>1432877943.8571429</v>
      </c>
      <c r="T67" s="171">
        <f>IFERROR(Q67/P67-1,0)</f>
        <v>5.7713378736750087E-2</v>
      </c>
    </row>
    <row r="68" spans="1:22" x14ac:dyDescent="0.25">
      <c r="A68" s="88" t="str">
        <f t="shared" si="27"/>
        <v>Renda_ExtraFB Stone SA</v>
      </c>
      <c r="B68" s="461"/>
      <c r="C68" s="133" t="s">
        <v>71</v>
      </c>
      <c r="D68" s="89">
        <f>VLOOKUP(A68,'Contri use this'!$A$4:$F$167,5,FALSE)</f>
        <v>201.75411265128039</v>
      </c>
      <c r="E68" s="89">
        <f>VLOOKUP(A68,'Contri use this'!$A$4:$G$167,6,FALSE)</f>
        <v>365.83370690918736</v>
      </c>
      <c r="F68" s="148">
        <f t="shared" si="28"/>
        <v>1.7607068223383141E-3</v>
      </c>
      <c r="G68" s="148">
        <f t="shared" si="29"/>
        <v>2.6750442892495311E-3</v>
      </c>
      <c r="H68" s="158">
        <f t="shared" si="30"/>
        <v>567.58781956046778</v>
      </c>
      <c r="J68" s="182"/>
      <c r="K68" s="179">
        <f t="shared" si="31"/>
        <v>1.4319215465795157E-3</v>
      </c>
      <c r="L68" s="412"/>
      <c r="M68" s="384">
        <f t="shared" si="32"/>
        <v>7.4006402173067013E-3</v>
      </c>
      <c r="P68" s="165">
        <v>106981687</v>
      </c>
      <c r="Q68" s="89">
        <v>76689500</v>
      </c>
      <c r="R68" s="158">
        <f t="shared" si="33"/>
        <v>183671187</v>
      </c>
      <c r="T68" s="171">
        <f t="shared" ref="T68:T80" si="34">IFERROR(Q68/P68-1,0)</f>
        <v>-0.28315301290771377</v>
      </c>
    </row>
    <row r="69" spans="1:22" x14ac:dyDescent="0.25">
      <c r="A69" s="88" t="str">
        <f t="shared" si="27"/>
        <v>Renda_ExtraFB Ton</v>
      </c>
      <c r="B69" s="461"/>
      <c r="C69" s="133" t="s">
        <v>72</v>
      </c>
      <c r="D69" s="89">
        <f>VLOOKUP(A69,'Contri use this'!$A$4:$F$167,5,FALSE)</f>
        <v>16589.49275149055</v>
      </c>
      <c r="E69" s="89">
        <f>VLOOKUP(A69,'Contri use this'!$A$4:$G$167,6,FALSE)</f>
        <v>12458.599076577191</v>
      </c>
      <c r="F69" s="148">
        <f t="shared" si="28"/>
        <v>0.14477639480473833</v>
      </c>
      <c r="G69" s="148">
        <f t="shared" si="29"/>
        <v>9.1099599852127053E-2</v>
      </c>
      <c r="H69" s="158">
        <f t="shared" si="30"/>
        <v>29048.091828067743</v>
      </c>
      <c r="J69" s="182"/>
      <c r="K69" s="178">
        <f t="shared" si="31"/>
        <v>-3.6050282099307593E-2</v>
      </c>
      <c r="L69" s="411"/>
      <c r="M69" s="384">
        <f t="shared" si="32"/>
        <v>-0.18631968223866119</v>
      </c>
      <c r="P69" s="165">
        <v>2264643392.5714283</v>
      </c>
      <c r="Q69" s="89">
        <v>1657858894.1428573</v>
      </c>
      <c r="R69" s="158">
        <f t="shared" si="33"/>
        <v>3922502286.7142859</v>
      </c>
      <c r="T69" s="171">
        <f>IFERROR(Q69/P69-1,0)</f>
        <v>-0.26793821067765866</v>
      </c>
    </row>
    <row r="70" spans="1:22" x14ac:dyDescent="0.25">
      <c r="A70" s="88" t="str">
        <f t="shared" si="27"/>
        <v>Renda_ExtraGoogle Stone</v>
      </c>
      <c r="B70" s="461"/>
      <c r="C70" s="133" t="s">
        <v>73</v>
      </c>
      <c r="D70" s="89">
        <f>VLOOKUP(A70,'Contri use this'!$A$4:$F$167,5,FALSE)</f>
        <v>640.61288529897365</v>
      </c>
      <c r="E70" s="89">
        <f>VLOOKUP(A70,'Contri use this'!$A$4:$G$167,6,FALSE)</f>
        <v>2432.1266170090694</v>
      </c>
      <c r="F70" s="148">
        <f t="shared" si="28"/>
        <v>5.5906244626264204E-3</v>
      </c>
      <c r="G70" s="148">
        <f t="shared" si="29"/>
        <v>1.7784163390873436E-2</v>
      </c>
      <c r="H70" s="158">
        <f t="shared" si="30"/>
        <v>3072.739502308043</v>
      </c>
      <c r="J70" s="182"/>
      <c r="K70" s="178">
        <f t="shared" si="31"/>
        <v>1.5634528626372064E-2</v>
      </c>
      <c r="L70" s="411"/>
      <c r="M70" s="384">
        <f t="shared" si="32"/>
        <v>8.080437200442446E-2</v>
      </c>
      <c r="P70" s="165">
        <v>107952163</v>
      </c>
      <c r="Q70" s="89">
        <v>248282825</v>
      </c>
      <c r="R70" s="158">
        <f t="shared" si="33"/>
        <v>356234988</v>
      </c>
      <c r="T70" s="171">
        <f t="shared" si="34"/>
        <v>1.2999337678856886</v>
      </c>
    </row>
    <row r="71" spans="1:22" x14ac:dyDescent="0.25">
      <c r="A71" s="88" t="str">
        <f t="shared" si="27"/>
        <v>Renda_ExtraGoogle Ton</v>
      </c>
      <c r="B71" s="461"/>
      <c r="C71" s="133" t="s">
        <v>74</v>
      </c>
      <c r="D71" s="89">
        <f>VLOOKUP(A71,'Contri use this'!$A$4:$F$167,5,FALSE)</f>
        <v>10355.137200002997</v>
      </c>
      <c r="E71" s="89">
        <f>VLOOKUP(A71,'Contri use this'!$A$4:$G$167,6,FALSE)</f>
        <v>8336.9657880868363</v>
      </c>
      <c r="F71" s="148">
        <f t="shared" si="28"/>
        <v>9.0369214657884375E-2</v>
      </c>
      <c r="G71" s="148">
        <f t="shared" si="29"/>
        <v>6.0961448603276125E-2</v>
      </c>
      <c r="H71" s="158">
        <f t="shared" si="30"/>
        <v>18692.102988089835</v>
      </c>
      <c r="J71" s="182"/>
      <c r="K71" s="178">
        <f t="shared" si="31"/>
        <v>-1.7612568719978364E-2</v>
      </c>
      <c r="L71" s="411"/>
      <c r="M71" s="384">
        <f t="shared" si="32"/>
        <v>-9.1027531997481384E-2</v>
      </c>
      <c r="P71" s="165">
        <v>932425499</v>
      </c>
      <c r="Q71" s="89">
        <v>734828069</v>
      </c>
      <c r="R71" s="158">
        <f t="shared" si="33"/>
        <v>1667253568</v>
      </c>
      <c r="T71" s="171">
        <f>IFERROR(Q71/P71-1,0)</f>
        <v>-0.21191766013683411</v>
      </c>
    </row>
    <row r="72" spans="1:22" x14ac:dyDescent="0.25">
      <c r="A72" s="88" t="str">
        <f t="shared" si="27"/>
        <v>Renda_ExtraAffiliate</v>
      </c>
      <c r="B72" s="461"/>
      <c r="C72" s="133" t="s">
        <v>56</v>
      </c>
      <c r="D72" s="89">
        <f>VLOOKUP(A72,'Contri use this'!$A$4:$F$167,5,FALSE)</f>
        <v>32.144538082881837</v>
      </c>
      <c r="E72" s="89">
        <f>VLOOKUP(A72,'Contri use this'!$A$4:$G$167,6,FALSE)</f>
        <v>88.121082236762476</v>
      </c>
      <c r="F72" s="148">
        <f t="shared" si="28"/>
        <v>2.8052517373595466E-4</v>
      </c>
      <c r="G72" s="148">
        <f t="shared" si="29"/>
        <v>6.4435778701620733E-4</v>
      </c>
      <c r="H72" s="158">
        <f t="shared" si="30"/>
        <v>120.26562031964431</v>
      </c>
      <c r="J72" s="182"/>
      <c r="K72" s="178">
        <f t="shared" si="31"/>
        <v>4.8850693493922206E-4</v>
      </c>
      <c r="L72" s="411"/>
      <c r="M72" s="384">
        <f t="shared" si="32"/>
        <v>2.5247640681016017E-3</v>
      </c>
      <c r="P72" s="165">
        <v>912.63059999999984</v>
      </c>
      <c r="Q72" s="89">
        <v>2501.8868193548383</v>
      </c>
      <c r="R72" s="158">
        <f>SUM(P72:Q72)</f>
        <v>3414.5174193548382</v>
      </c>
      <c r="T72" s="171">
        <f t="shared" si="34"/>
        <v>1.7414014162519189</v>
      </c>
    </row>
    <row r="73" spans="1:22" x14ac:dyDescent="0.25">
      <c r="A73" s="88" t="str">
        <f t="shared" si="27"/>
        <v>Renda_ExtraTikTok</v>
      </c>
      <c r="B73" s="461"/>
      <c r="C73" s="143" t="s">
        <v>60</v>
      </c>
      <c r="D73" s="89">
        <f>VLOOKUP(A73,'Contri use this'!$A$4:$F$167,5,FALSE)</f>
        <v>151.53464178171799</v>
      </c>
      <c r="E73" s="89">
        <f>VLOOKUP(A73,'Contri use this'!$A$4:$G$167,6,FALSE)</f>
        <v>218.65252165479859</v>
      </c>
      <c r="F73" s="148">
        <f t="shared" si="28"/>
        <v>1.3224418283201236E-3</v>
      </c>
      <c r="G73" s="148">
        <f t="shared" si="29"/>
        <v>1.598828014849578E-3</v>
      </c>
      <c r="H73" s="158">
        <f t="shared" si="30"/>
        <v>370.18716343651658</v>
      </c>
      <c r="J73" s="182"/>
      <c r="K73" s="178">
        <f t="shared" si="31"/>
        <v>5.8573729893513751E-4</v>
      </c>
      <c r="L73" s="411"/>
      <c r="M73" s="384">
        <f t="shared" si="32"/>
        <v>3.0272824804059612E-3</v>
      </c>
      <c r="P73" s="165">
        <v>133572035</v>
      </c>
      <c r="Q73" s="89">
        <v>140311991</v>
      </c>
      <c r="R73" s="158">
        <f t="shared" si="33"/>
        <v>273884026</v>
      </c>
      <c r="T73" s="171">
        <f t="shared" si="34"/>
        <v>5.0459334545588153E-2</v>
      </c>
    </row>
    <row r="74" spans="1:22" x14ac:dyDescent="0.25">
      <c r="A74" s="88" t="str">
        <f t="shared" si="27"/>
        <v>Renda_ExtraBing</v>
      </c>
      <c r="B74" s="461"/>
      <c r="C74" s="134" t="s">
        <v>58</v>
      </c>
      <c r="D74" s="89">
        <f>VLOOKUP(A74,'Contri use this'!$A$4:$F$167,5,FALSE)</f>
        <v>8.106700683344144</v>
      </c>
      <c r="E74" s="89">
        <f>VLOOKUP(A74,'Contri use this'!$A$4:$G$167,6,FALSE)</f>
        <v>4.5254385649524824</v>
      </c>
      <c r="F74" s="148">
        <f t="shared" si="28"/>
        <v>7.0747123873948566E-5</v>
      </c>
      <c r="G74" s="148">
        <f t="shared" si="29"/>
        <v>3.3090850735989722E-5</v>
      </c>
      <c r="H74" s="158">
        <f t="shared" si="30"/>
        <v>12.632139248296626</v>
      </c>
      <c r="J74" s="182"/>
      <c r="K74" s="178">
        <f t="shared" si="31"/>
        <v>-3.125365109821936E-5</v>
      </c>
      <c r="L74" s="411"/>
      <c r="M74" s="384">
        <f t="shared" si="32"/>
        <v>-1.6152911994910739E-4</v>
      </c>
      <c r="P74" s="165">
        <v>114922</v>
      </c>
      <c r="Q74" s="89">
        <v>122824</v>
      </c>
      <c r="R74" s="158">
        <f>SUM(P74:Q74)</f>
        <v>237746</v>
      </c>
      <c r="T74" s="171">
        <f t="shared" si="34"/>
        <v>6.8759680478933438E-2</v>
      </c>
    </row>
    <row r="75" spans="1:22" x14ac:dyDescent="0.25">
      <c r="A75" s="88" t="str">
        <f t="shared" si="27"/>
        <v>Renda_ExtraCriteo</v>
      </c>
      <c r="B75" s="461"/>
      <c r="C75" s="134" t="s">
        <v>59</v>
      </c>
      <c r="D75" s="89">
        <f>VLOOKUP(A75,'Contri use this'!$A$4:$F$167,5,FALSE)</f>
        <v>202.38862102108121</v>
      </c>
      <c r="E75" s="89">
        <f>VLOOKUP(A75,'Contri use this'!$A$4:$G$167,6,FALSE)</f>
        <v>405.06756847407792</v>
      </c>
      <c r="F75" s="148">
        <f t="shared" si="28"/>
        <v>1.7662441727340904E-3</v>
      </c>
      <c r="G75" s="148">
        <f t="shared" si="29"/>
        <v>2.9619296017350202E-3</v>
      </c>
      <c r="H75" s="158">
        <f t="shared" si="30"/>
        <v>607.45618949515915</v>
      </c>
      <c r="J75" s="182"/>
      <c r="K75" s="178">
        <f t="shared" si="31"/>
        <v>1.768777849607693E-3</v>
      </c>
      <c r="L75" s="411"/>
      <c r="M75" s="384">
        <f t="shared" si="32"/>
        <v>9.1416240788866811E-3</v>
      </c>
      <c r="P75" s="165">
        <v>126906693</v>
      </c>
      <c r="Q75" s="89">
        <v>256199601</v>
      </c>
      <c r="R75" s="158">
        <f>SUM(P75:Q75)</f>
        <v>383106294</v>
      </c>
      <c r="T75" s="171">
        <f t="shared" si="34"/>
        <v>1.0188029090002368</v>
      </c>
    </row>
    <row r="76" spans="1:22" x14ac:dyDescent="0.25">
      <c r="A76" s="88" t="str">
        <f t="shared" si="27"/>
        <v>Renda_ExtraPrice</v>
      </c>
      <c r="B76" s="461"/>
      <c r="C76" s="135" t="s">
        <v>57</v>
      </c>
      <c r="D76" s="89">
        <f>VLOOKUP(A76,'Contri use this'!$A$4:$F$167,5,FALSE)</f>
        <v>-15680.895985122243</v>
      </c>
      <c r="E76" s="89">
        <f>VLOOKUP(A76,'Contri use this'!$A$4:$G$167,6,FALSE)</f>
        <v>-15949.778693753788</v>
      </c>
      <c r="F76" s="148">
        <f t="shared" si="28"/>
        <v>-0.13684707676370131</v>
      </c>
      <c r="G76" s="148">
        <f t="shared" si="29"/>
        <v>-0.11662775628302394</v>
      </c>
      <c r="H76" s="158">
        <f t="shared" ref="H76:H85" si="35">SUM(D76:E76)</f>
        <v>-31630.674678876028</v>
      </c>
      <c r="J76" s="182"/>
      <c r="K76" s="178">
        <f t="shared" si="31"/>
        <v>-2.3465376406708008E-3</v>
      </c>
      <c r="L76" s="411"/>
      <c r="M76" s="384">
        <f t="shared" si="32"/>
        <v>-1.2127676182019076E-2</v>
      </c>
      <c r="P76" s="165">
        <v>4174.3007232159734</v>
      </c>
      <c r="Q76" s="89">
        <v>4245.8780926574827</v>
      </c>
      <c r="R76" s="158">
        <v>4210.089407936729</v>
      </c>
      <c r="S76" s="84"/>
      <c r="T76" s="171">
        <f t="shared" si="34"/>
        <v>1.7147152107039432E-2</v>
      </c>
      <c r="V76" s="140">
        <f>SUM(K67:K77)</f>
        <v>-2.9247973175788509E-2</v>
      </c>
    </row>
    <row r="77" spans="1:22" x14ac:dyDescent="0.25">
      <c r="A77" s="88" t="str">
        <f t="shared" si="27"/>
        <v>Renda_ExtraUnemployment</v>
      </c>
      <c r="B77" s="461"/>
      <c r="C77" s="135" t="s">
        <v>121</v>
      </c>
      <c r="D77" s="89">
        <f>VLOOKUP(A77,'Contri use this'!$A$4:$F$167,5,FALSE)</f>
        <v>-6130.9488642560873</v>
      </c>
      <c r="E77" s="89">
        <f>VLOOKUP(A77,'Contri use this'!$A$4:$G$167,6,FALSE)</f>
        <v>-5592.7085860568677</v>
      </c>
      <c r="F77" s="148">
        <f t="shared" si="28"/>
        <v>-5.350475066330463E-2</v>
      </c>
      <c r="G77" s="148">
        <f t="shared" si="29"/>
        <v>-4.0894928165495746E-2</v>
      </c>
      <c r="H77" s="158">
        <f t="shared" si="35"/>
        <v>-11723.657450312956</v>
      </c>
      <c r="J77" s="182"/>
      <c r="K77" s="178">
        <f t="shared" si="31"/>
        <v>4.6972193896272661E-3</v>
      </c>
      <c r="L77" s="411"/>
      <c r="M77" s="384">
        <f t="shared" si="32"/>
        <v>2.4276770474909535E-2</v>
      </c>
      <c r="P77" s="205">
        <v>14.33333333333333</v>
      </c>
      <c r="Q77" s="142">
        <v>13.074999999999998</v>
      </c>
      <c r="R77" s="166">
        <v>13.617821782178211</v>
      </c>
      <c r="S77" s="84"/>
      <c r="T77" s="171">
        <f t="shared" si="34"/>
        <v>-8.7790697674418605E-2</v>
      </c>
      <c r="V77" s="140">
        <f>G66-V76</f>
        <v>0.22273414525464572</v>
      </c>
    </row>
    <row r="78" spans="1:22" x14ac:dyDescent="0.25">
      <c r="A78" s="88" t="str">
        <f t="shared" si="27"/>
        <v>Renda_ExtraCCI</v>
      </c>
      <c r="B78" s="461"/>
      <c r="C78" s="374" t="s">
        <v>175</v>
      </c>
      <c r="D78" s="89">
        <f>VLOOKUP(A78,'Contri use this'!$A$4:$F$167,5,FALSE)</f>
        <v>296.74465353410454</v>
      </c>
      <c r="E78" s="89">
        <f>VLOOKUP(A78,'Contri use this'!$A$4:$G$167,6,FALSE)</f>
        <v>275.65079314851289</v>
      </c>
      <c r="F78" s="148">
        <f t="shared" ref="F78:F84" si="36">D78/$D$66</f>
        <v>2.5896886517153303E-3</v>
      </c>
      <c r="G78" s="148">
        <f t="shared" ref="G78:G84" si="37">E78/$E$66</f>
        <v>2.0156100056195098E-3</v>
      </c>
      <c r="H78" s="158">
        <f t="shared" si="35"/>
        <v>572.39544668261738</v>
      </c>
      <c r="J78" s="182"/>
      <c r="K78" s="179">
        <f t="shared" si="31"/>
        <v>-1.8408598170465806E-4</v>
      </c>
      <c r="L78" s="412"/>
      <c r="M78" s="384">
        <f t="shared" si="32"/>
        <v>-9.5141673292100683E-4</v>
      </c>
      <c r="P78" s="376">
        <v>81.241666666666646</v>
      </c>
      <c r="Q78" s="375">
        <v>75.466666666666654</v>
      </c>
      <c r="R78" s="377"/>
      <c r="S78" s="84"/>
      <c r="T78" s="171">
        <f t="shared" si="34"/>
        <v>-7.1084213765514326E-2</v>
      </c>
      <c r="V78" s="140"/>
    </row>
    <row r="79" spans="1:22" x14ac:dyDescent="0.25">
      <c r="A79" s="88" t="str">
        <f t="shared" si="27"/>
        <v>Renda_ExtraTaxa Selic</v>
      </c>
      <c r="B79" s="461"/>
      <c r="C79" s="374" t="s">
        <v>176</v>
      </c>
      <c r="D79" s="89">
        <f>VLOOKUP(A79,'Contri use this'!$A$4:$F$167,5,FALSE)</f>
        <v>-3084.1620512818326</v>
      </c>
      <c r="E79" s="89">
        <f>VLOOKUP(A79,'Contri use this'!$A$4:$G$167,6,FALSE)</f>
        <v>-4386.9546419095059</v>
      </c>
      <c r="F79" s="148">
        <f t="shared" si="36"/>
        <v>-2.691546206185547E-2</v>
      </c>
      <c r="G79" s="148">
        <f t="shared" si="37"/>
        <v>-3.2078230464832082E-2</v>
      </c>
      <c r="H79" s="158">
        <f t="shared" si="35"/>
        <v>-7471.1166931913385</v>
      </c>
      <c r="J79" s="182"/>
      <c r="K79" s="178">
        <f t="shared" si="31"/>
        <v>-1.1369462422680349E-2</v>
      </c>
      <c r="L79" s="411"/>
      <c r="M79" s="384">
        <f t="shared" si="32"/>
        <v>-5.8761110938959568E-2</v>
      </c>
      <c r="P79" s="379">
        <v>4.833333333333333</v>
      </c>
      <c r="Q79" s="380">
        <v>6.875</v>
      </c>
      <c r="R79" s="377"/>
      <c r="S79" s="84"/>
      <c r="T79" s="171">
        <f t="shared" si="34"/>
        <v>0.4224137931034484</v>
      </c>
      <c r="V79" s="140"/>
    </row>
    <row r="80" spans="1:22" x14ac:dyDescent="0.25">
      <c r="A80" s="88" t="str">
        <f t="shared" si="27"/>
        <v>Renda_ExtraCovid</v>
      </c>
      <c r="B80" s="461"/>
      <c r="C80" s="374" t="s">
        <v>69</v>
      </c>
      <c r="D80" s="89">
        <f>VLOOKUP(A80,'Contri use this'!$A$4:$F$167,5,FALSE)</f>
        <v>-1156.1866706790479</v>
      </c>
      <c r="E80" s="89">
        <f>VLOOKUP(A80,'Contri use this'!$A$4:$G$167,6,FALSE)</f>
        <v>-585.98885816021016</v>
      </c>
      <c r="F80" s="148">
        <f t="shared" si="36"/>
        <v>-1.0090033517580947E-2</v>
      </c>
      <c r="G80" s="148">
        <f t="shared" si="37"/>
        <v>-4.2848598119320999E-3</v>
      </c>
      <c r="H80" s="158">
        <f t="shared" si="35"/>
        <v>-1742.175528839258</v>
      </c>
      <c r="J80" s="182"/>
      <c r="K80" s="178">
        <f t="shared" si="31"/>
        <v>4.9761125827435726E-3</v>
      </c>
      <c r="L80" s="411"/>
      <c r="M80" s="384">
        <f t="shared" si="32"/>
        <v>2.571818197279498E-2</v>
      </c>
      <c r="P80" s="379">
        <v>4.7848073530259922</v>
      </c>
      <c r="Q80" s="380">
        <v>2.425078811598417</v>
      </c>
      <c r="R80" s="377"/>
      <c r="S80" s="84"/>
      <c r="T80" s="171">
        <f t="shared" si="34"/>
        <v>-0.49317106569300928</v>
      </c>
      <c r="V80" s="140"/>
    </row>
    <row r="81" spans="1:22" x14ac:dyDescent="0.25">
      <c r="A81" s="88" t="str">
        <f t="shared" si="27"/>
        <v>Renda_ExtraHoliday</v>
      </c>
      <c r="B81" s="461"/>
      <c r="C81" s="374" t="s">
        <v>63</v>
      </c>
      <c r="D81" s="89">
        <f>VLOOKUP(A81,'Contri use this'!$A$4:$F$167,5,FALSE)</f>
        <v>0</v>
      </c>
      <c r="E81" s="89">
        <f>VLOOKUP(A81,'Contri use this'!$A$4:$G$167,6,FALSE)</f>
        <v>30.4225152947586</v>
      </c>
      <c r="F81" s="148">
        <f t="shared" si="36"/>
        <v>0</v>
      </c>
      <c r="G81" s="148">
        <f t="shared" si="37"/>
        <v>2.2245510533028124E-4</v>
      </c>
      <c r="H81" s="158">
        <f t="shared" si="35"/>
        <v>30.4225152947586</v>
      </c>
      <c r="J81" s="182"/>
      <c r="K81" s="178">
        <f>(E81-D81)/$D$66</f>
        <v>2.6549709212003633E-4</v>
      </c>
      <c r="L81" s="411"/>
      <c r="M81" s="384">
        <f t="shared" si="32"/>
        <v>1.372176054068765E-3</v>
      </c>
      <c r="P81" s="379"/>
      <c r="Q81" s="380"/>
      <c r="R81" s="377"/>
      <c r="S81" s="84"/>
      <c r="T81" s="381"/>
      <c r="V81" s="140"/>
    </row>
    <row r="82" spans="1:22" x14ac:dyDescent="0.25">
      <c r="A82" s="88" t="str">
        <f t="shared" si="27"/>
        <v>Renda_ExtraPoly T</v>
      </c>
      <c r="B82" s="461"/>
      <c r="C82" s="374" t="s">
        <v>179</v>
      </c>
      <c r="D82" s="89">
        <f>VLOOKUP(A82,'Contri use this'!$A$4:$F$167,5,FALSE)</f>
        <v>5781.1435053168689</v>
      </c>
      <c r="E82" s="89">
        <f>VLOOKUP(A82,'Contri use this'!$A$4:$G$167,6,FALSE)</f>
        <v>6998.4063894048159</v>
      </c>
      <c r="F82" s="148">
        <f t="shared" si="36"/>
        <v>5.0452001582351129E-2</v>
      </c>
      <c r="G82" s="148">
        <f t="shared" si="37"/>
        <v>5.1173652652165252E-2</v>
      </c>
      <c r="H82" s="158">
        <f t="shared" si="35"/>
        <v>12779.549894721684</v>
      </c>
      <c r="J82" s="182"/>
      <c r="K82" s="178">
        <f t="shared" si="31"/>
        <v>1.0623045232774634E-2</v>
      </c>
      <c r="L82" s="411"/>
      <c r="M82" s="384">
        <f t="shared" si="32"/>
        <v>5.4903382079651182E-2</v>
      </c>
      <c r="P82" s="379"/>
      <c r="Q82" s="380"/>
      <c r="R82" s="377"/>
      <c r="S82" s="84"/>
      <c r="T82" s="381"/>
      <c r="V82" s="140"/>
    </row>
    <row r="83" spans="1:22" x14ac:dyDescent="0.25">
      <c r="A83" s="88" t="str">
        <f t="shared" si="27"/>
        <v>Renda_ExtraSeas</v>
      </c>
      <c r="B83" s="461"/>
      <c r="C83" s="374" t="s">
        <v>180</v>
      </c>
      <c r="D83" s="89">
        <f>VLOOKUP(A83,'Contri use this'!$A$4:$F$167,5,FALSE)</f>
        <v>111041.1842086126</v>
      </c>
      <c r="E83" s="89">
        <f>VLOOKUP(A83,'Contri use this'!$A$4:$G$167,6,FALSE)</f>
        <v>132526.11788424038</v>
      </c>
      <c r="F83" s="148">
        <f t="shared" si="36"/>
        <v>0.96905568876585124</v>
      </c>
      <c r="G83" s="148">
        <f t="shared" si="37"/>
        <v>0.96905568876585191</v>
      </c>
      <c r="H83" s="158">
        <f t="shared" si="35"/>
        <v>243567.30209285297</v>
      </c>
      <c r="J83" s="182"/>
      <c r="K83" s="178">
        <f t="shared" si="31"/>
        <v>0.18749887575054566</v>
      </c>
      <c r="L83" s="411"/>
      <c r="M83" s="384">
        <f t="shared" si="32"/>
        <v>0.96905568876585468</v>
      </c>
      <c r="P83" s="379"/>
      <c r="Q83" s="380"/>
      <c r="R83" s="377"/>
      <c r="S83" s="84"/>
      <c r="T83" s="381"/>
      <c r="V83" s="140"/>
    </row>
    <row r="84" spans="1:22" x14ac:dyDescent="0.25">
      <c r="A84" s="88" t="str">
        <f t="shared" si="27"/>
        <v>Renda_ExtraIntercept</v>
      </c>
      <c r="B84" s="461"/>
      <c r="C84" s="374" t="s">
        <v>181</v>
      </c>
      <c r="D84" s="89">
        <f>VLOOKUP(A84,'Contri use this'!$A$4:$F$167,5,FALSE)</f>
        <v>8079.9366741933854</v>
      </c>
      <c r="E84" s="89">
        <f>VLOOKUP(A84,'Contri use this'!$A$4:$G$167,6,FALSE)</f>
        <v>8079.9366741933854</v>
      </c>
      <c r="F84" s="148">
        <f t="shared" si="36"/>
        <v>7.0513554541033321E-2</v>
      </c>
      <c r="G84" s="148">
        <f t="shared" si="37"/>
        <v>5.9082003789126675E-2</v>
      </c>
      <c r="H84" s="158">
        <f t="shared" si="35"/>
        <v>16159.873348386771</v>
      </c>
      <c r="J84" s="182"/>
      <c r="K84" s="178">
        <f t="shared" si="31"/>
        <v>0</v>
      </c>
      <c r="L84" s="411"/>
      <c r="M84" s="384">
        <f t="shared" si="32"/>
        <v>0</v>
      </c>
      <c r="P84" s="379"/>
      <c r="Q84" s="380"/>
      <c r="R84" s="377"/>
      <c r="S84" s="84"/>
      <c r="T84" s="381"/>
      <c r="V84" s="140"/>
    </row>
    <row r="85" spans="1:22" ht="15.75" thickBot="1" x14ac:dyDescent="0.3">
      <c r="A85" s="88" t="str">
        <f t="shared" si="27"/>
        <v>Renda_ExtraOther Base</v>
      </c>
      <c r="B85" s="462"/>
      <c r="C85" s="159" t="s">
        <v>170</v>
      </c>
      <c r="D85" s="160">
        <f>D66-SUM(D67:D84)</f>
        <v>-16284.40284940078</v>
      </c>
      <c r="E85" s="160">
        <f>E66-SUM(E67:E84)</f>
        <v>-12740.895783622749</v>
      </c>
      <c r="F85" s="161">
        <f t="shared" si="28"/>
        <v>-0.14211387722342655</v>
      </c>
      <c r="G85" s="161">
        <f t="shared" si="29"/>
        <v>-9.316380601955826E-2</v>
      </c>
      <c r="H85" s="162">
        <f t="shared" si="35"/>
        <v>-29025.298633023529</v>
      </c>
      <c r="J85" s="183"/>
      <c r="K85" s="180">
        <f t="shared" si="31"/>
        <v>3.0924163000846785E-2</v>
      </c>
      <c r="L85" s="411"/>
      <c r="M85" s="384">
        <f t="shared" si="32"/>
        <v>0.15982621739109779</v>
      </c>
      <c r="P85" s="206"/>
      <c r="Q85" s="207"/>
      <c r="R85" s="208"/>
      <c r="T85" s="209"/>
    </row>
    <row r="86" spans="1:22" x14ac:dyDescent="0.25">
      <c r="B86" s="153"/>
      <c r="C86" s="122"/>
      <c r="D86" s="149"/>
      <c r="E86" s="149"/>
      <c r="F86" s="154"/>
      <c r="G86" s="154"/>
      <c r="H86" s="149"/>
      <c r="K86" s="155"/>
      <c r="L86" s="155"/>
      <c r="P86"/>
    </row>
    <row r="87" spans="1:22" s="81" customFormat="1" ht="3.75" customHeight="1" x14ac:dyDescent="0.25">
      <c r="A87" s="361"/>
      <c r="B87" s="362"/>
      <c r="C87" s="363"/>
      <c r="D87" s="364"/>
      <c r="E87" s="364"/>
      <c r="F87" s="365"/>
      <c r="G87" s="365"/>
      <c r="H87" s="364"/>
      <c r="K87" s="366"/>
      <c r="L87" s="366"/>
      <c r="P87" s="367"/>
    </row>
    <row r="88" spans="1:22" ht="15.75" thickBot="1" x14ac:dyDescent="0.3">
      <c r="B88" s="153"/>
      <c r="C88" s="122"/>
      <c r="D88" s="149"/>
      <c r="E88" s="149"/>
      <c r="F88" s="154"/>
      <c r="G88" s="154"/>
      <c r="H88" s="149"/>
      <c r="K88" s="155"/>
      <c r="L88" s="155"/>
      <c r="P88"/>
    </row>
    <row r="89" spans="1:22" x14ac:dyDescent="0.25">
      <c r="B89" s="451" t="s">
        <v>81</v>
      </c>
      <c r="C89" s="185" t="s">
        <v>142</v>
      </c>
      <c r="D89" s="186">
        <f t="shared" ref="D89:E94" si="38">SUM(D4,D25,D47)</f>
        <v>415430</v>
      </c>
      <c r="E89" s="186">
        <f t="shared" si="38"/>
        <v>542321</v>
      </c>
      <c r="F89" s="187"/>
      <c r="G89" s="387">
        <f>E89/D89-1</f>
        <v>0.30544496064318905</v>
      </c>
      <c r="H89" s="189"/>
      <c r="J89" s="199"/>
      <c r="K89" s="204"/>
      <c r="M89" s="384">
        <f t="shared" ref="M89:M110" si="39">K89/$G$89</f>
        <v>0</v>
      </c>
      <c r="P89" s="199"/>
      <c r="Q89" s="211"/>
      <c r="R89" s="204"/>
      <c r="T89" s="203"/>
    </row>
    <row r="90" spans="1:22" x14ac:dyDescent="0.25">
      <c r="B90" s="452"/>
      <c r="C90" s="133" t="s">
        <v>70</v>
      </c>
      <c r="D90" s="147">
        <f t="shared" si="38"/>
        <v>31418.620697459985</v>
      </c>
      <c r="E90" s="147">
        <f t="shared" si="38"/>
        <v>34313.336198125478</v>
      </c>
      <c r="F90" s="148">
        <f>D90/$D$89</f>
        <v>7.5629157011915332E-2</v>
      </c>
      <c r="G90" s="148">
        <f>E90/$E$89</f>
        <v>6.3271265907323293E-2</v>
      </c>
      <c r="H90" s="158">
        <f t="shared" ref="H90:H110" si="40">SUM(D90:E90)</f>
        <v>65731.956895585463</v>
      </c>
      <c r="J90" s="182"/>
      <c r="K90" s="178">
        <f>(E90-D90)/$D$89</f>
        <v>6.9679982203150808E-3</v>
      </c>
      <c r="L90" s="411"/>
      <c r="M90" s="384">
        <f t="shared" si="39"/>
        <v>2.2812614769097048E-2</v>
      </c>
      <c r="P90" s="212">
        <f t="shared" ref="P90:Q94" si="41">SUM(P5,P26,P48)</f>
        <v>4068417095.1428561</v>
      </c>
      <c r="Q90" s="147">
        <f t="shared" si="41"/>
        <v>4298633831.5714283</v>
      </c>
      <c r="R90" s="213">
        <f>SUM(P90:Q90)</f>
        <v>8367050926.7142849</v>
      </c>
      <c r="T90" s="171">
        <f t="shared" ref="T90:T106" si="42">IFERROR(Q90/P90-1,0)</f>
        <v>5.6586316261284964E-2</v>
      </c>
    </row>
    <row r="91" spans="1:22" x14ac:dyDescent="0.25">
      <c r="B91" s="452"/>
      <c r="C91" s="133" t="s">
        <v>71</v>
      </c>
      <c r="D91" s="147">
        <f t="shared" si="38"/>
        <v>2258.8121333260829</v>
      </c>
      <c r="E91" s="147">
        <f t="shared" si="38"/>
        <v>2099.664316385145</v>
      </c>
      <c r="F91" s="148">
        <f t="shared" ref="F91:F110" si="43">D91/$D$89</f>
        <v>5.4372869877622777E-3</v>
      </c>
      <c r="G91" s="148">
        <f t="shared" ref="G91:G110" si="44">E91/$E$89</f>
        <v>3.8716264286006719E-3</v>
      </c>
      <c r="H91" s="158">
        <f t="shared" si="40"/>
        <v>4358.4764497112283</v>
      </c>
      <c r="J91" s="182"/>
      <c r="K91" s="178">
        <f t="shared" ref="K91:K109" si="45">(E91-D91)/$D$89</f>
        <v>-3.8309177705254292E-4</v>
      </c>
      <c r="L91" s="411"/>
      <c r="M91" s="384">
        <f t="shared" si="39"/>
        <v>-1.2542088638354011E-3</v>
      </c>
      <c r="P91" s="212">
        <f t="shared" si="41"/>
        <v>604385634</v>
      </c>
      <c r="Q91" s="147">
        <f t="shared" si="41"/>
        <v>551013561</v>
      </c>
      <c r="R91" s="213">
        <f t="shared" ref="R91:R102" si="46">SUM(P91:Q91)</f>
        <v>1155399195</v>
      </c>
      <c r="T91" s="171">
        <f t="shared" si="42"/>
        <v>-8.8307977551961514E-2</v>
      </c>
    </row>
    <row r="92" spans="1:22" x14ac:dyDescent="0.25">
      <c r="B92" s="452"/>
      <c r="C92" s="133" t="s">
        <v>72</v>
      </c>
      <c r="D92" s="147">
        <f t="shared" si="38"/>
        <v>76486.346526963665</v>
      </c>
      <c r="E92" s="147">
        <f t="shared" si="38"/>
        <v>97466.101532688874</v>
      </c>
      <c r="F92" s="148">
        <f t="shared" si="43"/>
        <v>0.18411368107012893</v>
      </c>
      <c r="G92" s="148">
        <f t="shared" si="44"/>
        <v>0.1797203160723794</v>
      </c>
      <c r="H92" s="158">
        <f t="shared" si="40"/>
        <v>173952.44805965252</v>
      </c>
      <c r="J92" s="182"/>
      <c r="K92" s="178">
        <f t="shared" si="45"/>
        <v>5.0501299871759886E-2</v>
      </c>
      <c r="L92" s="411"/>
      <c r="M92" s="384">
        <f t="shared" si="39"/>
        <v>0.16533682456380047</v>
      </c>
      <c r="P92" s="212">
        <f t="shared" si="41"/>
        <v>9972467974.2857132</v>
      </c>
      <c r="Q92" s="147">
        <f t="shared" si="41"/>
        <v>11767506860.142857</v>
      </c>
      <c r="R92" s="213">
        <f t="shared" si="46"/>
        <v>21739974834.42857</v>
      </c>
      <c r="T92" s="171">
        <f t="shared" si="42"/>
        <v>0.17999946357167573</v>
      </c>
    </row>
    <row r="93" spans="1:22" x14ac:dyDescent="0.25">
      <c r="B93" s="452"/>
      <c r="C93" s="133" t="s">
        <v>73</v>
      </c>
      <c r="D93" s="147">
        <f t="shared" si="38"/>
        <v>1146.0122943913516</v>
      </c>
      <c r="E93" s="147">
        <f t="shared" si="38"/>
        <v>10228.925632542458</v>
      </c>
      <c r="F93" s="148">
        <f t="shared" si="43"/>
        <v>2.7586170820387348E-3</v>
      </c>
      <c r="G93" s="148">
        <f t="shared" si="44"/>
        <v>1.8861385844439839E-2</v>
      </c>
      <c r="H93" s="158">
        <f t="shared" si="40"/>
        <v>11374.93792693381</v>
      </c>
      <c r="J93" s="182"/>
      <c r="K93" s="178">
        <f t="shared" si="45"/>
        <v>2.1863884019332029E-2</v>
      </c>
      <c r="L93" s="411"/>
      <c r="M93" s="384">
        <f t="shared" si="39"/>
        <v>7.1580437841541972E-2</v>
      </c>
      <c r="P93" s="212">
        <f t="shared" si="41"/>
        <v>116153775</v>
      </c>
      <c r="Q93" s="147">
        <f t="shared" si="41"/>
        <v>1068704964</v>
      </c>
      <c r="R93" s="213">
        <f t="shared" si="46"/>
        <v>1184858739</v>
      </c>
      <c r="T93" s="171">
        <f t="shared" si="42"/>
        <v>8.2007768494825068</v>
      </c>
    </row>
    <row r="94" spans="1:22" x14ac:dyDescent="0.25">
      <c r="B94" s="452"/>
      <c r="C94" s="133" t="s">
        <v>74</v>
      </c>
      <c r="D94" s="147">
        <f t="shared" si="38"/>
        <v>26703.44360996941</v>
      </c>
      <c r="E94" s="147">
        <f t="shared" si="38"/>
        <v>59978.126801274295</v>
      </c>
      <c r="F94" s="148">
        <f t="shared" si="43"/>
        <v>6.4279044869098065E-2</v>
      </c>
      <c r="G94" s="148">
        <f t="shared" si="44"/>
        <v>0.11059525041677216</v>
      </c>
      <c r="H94" s="158">
        <f t="shared" si="40"/>
        <v>86681.570411243709</v>
      </c>
      <c r="J94" s="182"/>
      <c r="K94" s="178">
        <f t="shared" si="45"/>
        <v>8.009696745854869E-2</v>
      </c>
      <c r="L94" s="411"/>
      <c r="M94" s="384">
        <f t="shared" si="39"/>
        <v>0.26223044338294188</v>
      </c>
      <c r="P94" s="212">
        <f t="shared" si="41"/>
        <v>2250344895</v>
      </c>
      <c r="Q94" s="147">
        <f t="shared" si="41"/>
        <v>5001760704</v>
      </c>
      <c r="R94" s="213">
        <f>SUM(P94:Q94)</f>
        <v>7252105599</v>
      </c>
      <c r="T94" s="171">
        <f t="shared" si="42"/>
        <v>1.2226640525695953</v>
      </c>
    </row>
    <row r="95" spans="1:22" x14ac:dyDescent="0.25">
      <c r="B95" s="452"/>
      <c r="C95" s="133" t="s">
        <v>56</v>
      </c>
      <c r="D95" s="147">
        <f t="shared" ref="D95:E97" si="47">SUM(D10,D31)</f>
        <v>0.17147845469802403</v>
      </c>
      <c r="E95" s="147">
        <f t="shared" si="47"/>
        <v>227.84838048398311</v>
      </c>
      <c r="F95" s="148">
        <f t="shared" si="43"/>
        <v>4.1277340273457388E-7</v>
      </c>
      <c r="G95" s="148">
        <f t="shared" si="44"/>
        <v>4.2013564011716883E-4</v>
      </c>
      <c r="H95" s="158">
        <f t="shared" si="40"/>
        <v>228.01985893868112</v>
      </c>
      <c r="J95" s="182"/>
      <c r="K95" s="178">
        <f t="shared" si="45"/>
        <v>5.4805118077482385E-4</v>
      </c>
      <c r="L95" s="411"/>
      <c r="M95" s="384">
        <f t="shared" si="39"/>
        <v>1.794271477325303E-3</v>
      </c>
      <c r="P95" s="212">
        <f t="shared" ref="P95:Q97" si="48">SUM(P10,P31)</f>
        <v>21830</v>
      </c>
      <c r="Q95" s="147">
        <f t="shared" si="48"/>
        <v>107198.51741935484</v>
      </c>
      <c r="R95" s="213">
        <f t="shared" si="46"/>
        <v>129028.51741935484</v>
      </c>
      <c r="T95" s="171">
        <f t="shared" si="42"/>
        <v>3.9106054704239508</v>
      </c>
    </row>
    <row r="96" spans="1:22" x14ac:dyDescent="0.25">
      <c r="B96" s="452"/>
      <c r="C96" s="143" t="s">
        <v>60</v>
      </c>
      <c r="D96" s="147">
        <f t="shared" si="47"/>
        <v>191.3735074824225</v>
      </c>
      <c r="E96" s="147">
        <f t="shared" si="47"/>
        <v>1179.7198547141459</v>
      </c>
      <c r="F96" s="148">
        <f t="shared" si="43"/>
        <v>4.6066366772361771E-4</v>
      </c>
      <c r="G96" s="148">
        <f t="shared" si="44"/>
        <v>2.1753165647543536E-3</v>
      </c>
      <c r="H96" s="158">
        <f t="shared" si="40"/>
        <v>1371.0933621965683</v>
      </c>
      <c r="J96" s="182"/>
      <c r="K96" s="178">
        <f t="shared" si="45"/>
        <v>2.3790923795386065E-3</v>
      </c>
      <c r="L96" s="411"/>
      <c r="M96" s="384">
        <f t="shared" si="39"/>
        <v>7.7889396981009138E-3</v>
      </c>
      <c r="P96" s="212">
        <f t="shared" si="48"/>
        <v>80515047</v>
      </c>
      <c r="Q96" s="147">
        <f t="shared" si="48"/>
        <v>455327608</v>
      </c>
      <c r="R96" s="213">
        <f t="shared" si="46"/>
        <v>535842655</v>
      </c>
      <c r="T96" s="171">
        <f t="shared" si="42"/>
        <v>4.6551865143915272</v>
      </c>
    </row>
    <row r="97" spans="2:20" x14ac:dyDescent="0.25">
      <c r="B97" s="452"/>
      <c r="C97" s="134" t="s">
        <v>58</v>
      </c>
      <c r="D97" s="147">
        <f t="shared" si="47"/>
        <v>195.34747029522347</v>
      </c>
      <c r="E97" s="147">
        <f t="shared" si="47"/>
        <v>132.22854466016926</v>
      </c>
      <c r="F97" s="148">
        <f t="shared" si="43"/>
        <v>4.7022957007251156E-4</v>
      </c>
      <c r="G97" s="148">
        <f t="shared" si="44"/>
        <v>2.4381970209556565E-4</v>
      </c>
      <c r="H97" s="158">
        <f t="shared" si="40"/>
        <v>327.57601495539274</v>
      </c>
      <c r="J97" s="182"/>
      <c r="K97" s="178">
        <f t="shared" si="45"/>
        <v>-1.5193636866633179E-4</v>
      </c>
      <c r="L97" s="411"/>
      <c r="M97" s="384">
        <f t="shared" si="39"/>
        <v>-4.9742633941772226E-4</v>
      </c>
      <c r="P97" s="212">
        <f t="shared" si="48"/>
        <v>3316585</v>
      </c>
      <c r="Q97" s="147">
        <f t="shared" si="48"/>
        <v>2201260</v>
      </c>
      <c r="R97" s="213">
        <f t="shared" si="46"/>
        <v>5517845</v>
      </c>
      <c r="T97" s="171">
        <f t="shared" si="42"/>
        <v>-0.33628717491033699</v>
      </c>
    </row>
    <row r="98" spans="2:20" x14ac:dyDescent="0.25">
      <c r="B98" s="452"/>
      <c r="C98" s="134" t="s">
        <v>59</v>
      </c>
      <c r="D98" s="147">
        <f>SUM(D13)</f>
        <v>31.436891688690881</v>
      </c>
      <c r="E98" s="147">
        <f>SUM(E13)</f>
        <v>1211.5156740732671</v>
      </c>
      <c r="F98" s="148">
        <f t="shared" si="43"/>
        <v>7.5673137926223142E-5</v>
      </c>
      <c r="G98" s="148">
        <f t="shared" si="44"/>
        <v>2.2339457149423811E-3</v>
      </c>
      <c r="H98" s="158">
        <f t="shared" si="40"/>
        <v>1242.9525657619579</v>
      </c>
      <c r="J98" s="182"/>
      <c r="K98" s="178">
        <f t="shared" si="45"/>
        <v>2.8406200379957544E-3</v>
      </c>
      <c r="L98" s="411"/>
      <c r="M98" s="384">
        <f t="shared" si="39"/>
        <v>9.299940755329977E-3</v>
      </c>
      <c r="P98" s="212">
        <f>SUM(P13)</f>
        <v>26240424</v>
      </c>
      <c r="Q98" s="147">
        <f>SUM(Q13)</f>
        <v>383106294</v>
      </c>
      <c r="R98" s="213">
        <f t="shared" si="46"/>
        <v>409346718</v>
      </c>
      <c r="T98" s="171">
        <f t="shared" si="42"/>
        <v>13.599851511545697</v>
      </c>
    </row>
    <row r="99" spans="2:20" x14ac:dyDescent="0.25">
      <c r="B99" s="452"/>
      <c r="C99" s="134" t="s">
        <v>66</v>
      </c>
      <c r="D99" s="147">
        <f>SUM(D34,D53)</f>
        <v>5142.1588052740126</v>
      </c>
      <c r="E99" s="147">
        <f>SUM(E34,E53)</f>
        <v>4620.3724748968962</v>
      </c>
      <c r="F99" s="148">
        <f t="shared" si="43"/>
        <v>1.2377918795643098E-2</v>
      </c>
      <c r="G99" s="148">
        <f t="shared" si="44"/>
        <v>8.5196267061332601E-3</v>
      </c>
      <c r="H99" s="158">
        <f t="shared" si="40"/>
        <v>9762.5312801709078</v>
      </c>
      <c r="J99" s="182"/>
      <c r="K99" s="178">
        <f t="shared" si="45"/>
        <v>-1.2560150455603024E-3</v>
      </c>
      <c r="L99" s="411"/>
      <c r="M99" s="384">
        <f t="shared" si="39"/>
        <v>-4.1120830506270441E-3</v>
      </c>
      <c r="P99" s="212">
        <f>SUM(P34,P53)</f>
        <v>923.60639999999989</v>
      </c>
      <c r="Q99" s="147">
        <f>SUM(Q34,Q53)</f>
        <v>907.71239999999989</v>
      </c>
      <c r="R99" s="213">
        <f t="shared" si="46"/>
        <v>1831.3187999999998</v>
      </c>
      <c r="T99" s="171">
        <f t="shared" si="42"/>
        <v>-1.7208629130330833E-2</v>
      </c>
    </row>
    <row r="100" spans="2:20" x14ac:dyDescent="0.25">
      <c r="B100" s="452"/>
      <c r="C100" s="134" t="s">
        <v>166</v>
      </c>
      <c r="D100" s="147">
        <f>SUM(D35,D54)</f>
        <v>0</v>
      </c>
      <c r="E100" s="147">
        <f>SUM(E35,E54)</f>
        <v>1365.1220412702814</v>
      </c>
      <c r="F100" s="148">
        <f t="shared" si="43"/>
        <v>0</v>
      </c>
      <c r="G100" s="148">
        <f t="shared" si="44"/>
        <v>2.5171845480265035E-3</v>
      </c>
      <c r="H100" s="158">
        <f t="shared" si="40"/>
        <v>1365.1220412702814</v>
      </c>
      <c r="J100" s="182"/>
      <c r="K100" s="178">
        <f t="shared" si="45"/>
        <v>3.2860458832301024E-3</v>
      </c>
      <c r="L100" s="411"/>
      <c r="M100" s="384">
        <f t="shared" si="39"/>
        <v>1.0758225888914747E-2</v>
      </c>
      <c r="P100" s="212">
        <f>SUM(P35,P54)</f>
        <v>0</v>
      </c>
      <c r="Q100" s="147">
        <f>SUM(Q35,Q54)</f>
        <v>2863947.3760000016</v>
      </c>
      <c r="R100" s="213">
        <f t="shared" si="46"/>
        <v>2863947.3760000016</v>
      </c>
      <c r="T100" s="171">
        <f t="shared" si="42"/>
        <v>0</v>
      </c>
    </row>
    <row r="101" spans="2:20" x14ac:dyDescent="0.25">
      <c r="B101" s="452"/>
      <c r="C101" s="134" t="s">
        <v>57</v>
      </c>
      <c r="D101" s="147">
        <f>SUM(D14)</f>
        <v>-23413.882106706664</v>
      </c>
      <c r="E101" s="147">
        <f>SUM(E14)</f>
        <v>-27972.094622484452</v>
      </c>
      <c r="F101" s="148">
        <f t="shared" si="43"/>
        <v>-5.6360595302955167E-2</v>
      </c>
      <c r="G101" s="148">
        <f t="shared" si="44"/>
        <v>-5.1578483264495475E-2</v>
      </c>
      <c r="H101" s="158">
        <f t="shared" si="40"/>
        <v>-51385.976729191112</v>
      </c>
      <c r="J101" s="182"/>
      <c r="K101" s="178">
        <f t="shared" si="45"/>
        <v>-1.0972275752299516E-2</v>
      </c>
      <c r="L101" s="411"/>
      <c r="M101" s="384">
        <f t="shared" si="39"/>
        <v>-3.5922268055084972E-2</v>
      </c>
      <c r="P101" s="212">
        <f>SUM(P14)</f>
        <v>3524.0313028574224</v>
      </c>
      <c r="Q101" s="147">
        <f>SUM(Q14)</f>
        <v>4210.089407936729</v>
      </c>
      <c r="R101" s="213">
        <f t="shared" si="46"/>
        <v>7734.1207107941518</v>
      </c>
      <c r="T101" s="171">
        <f t="shared" si="42"/>
        <v>0.194679912327403</v>
      </c>
    </row>
    <row r="102" spans="2:20" x14ac:dyDescent="0.25">
      <c r="B102" s="452"/>
      <c r="C102" s="134" t="s">
        <v>64</v>
      </c>
      <c r="D102" s="147">
        <f>SUM(D36,D55)</f>
        <v>100869.06956956995</v>
      </c>
      <c r="E102" s="147">
        <f>SUM(E36,E55)</f>
        <v>115038.71391102679</v>
      </c>
      <c r="F102" s="148">
        <f t="shared" si="43"/>
        <v>0.24280641641087536</v>
      </c>
      <c r="G102" s="148">
        <f t="shared" si="44"/>
        <v>0.21212291965648902</v>
      </c>
      <c r="H102" s="158">
        <f t="shared" si="40"/>
        <v>215907.78348059673</v>
      </c>
      <c r="J102" s="182"/>
      <c r="K102" s="178">
        <f t="shared" si="45"/>
        <v>3.4108380091608298E-2</v>
      </c>
      <c r="L102" s="411"/>
      <c r="M102" s="384">
        <f t="shared" si="39"/>
        <v>0.11166784359376813</v>
      </c>
      <c r="P102" s="212">
        <f>SUM(P36,P55)</f>
        <v>17169.75</v>
      </c>
      <c r="Q102" s="147">
        <f>SUM(Q36,Q55)</f>
        <v>19721.666666666668</v>
      </c>
      <c r="R102" s="213">
        <f t="shared" si="46"/>
        <v>36891.416666666672</v>
      </c>
      <c r="T102" s="171">
        <f t="shared" si="42"/>
        <v>0.14862864436970069</v>
      </c>
    </row>
    <row r="103" spans="2:20" x14ac:dyDescent="0.25">
      <c r="B103" s="452"/>
      <c r="C103" s="135" t="s">
        <v>121</v>
      </c>
      <c r="D103" s="147">
        <f t="shared" ref="D103:E106" si="49">SUM(D15,D37,D56)</f>
        <v>-158568.6648144137</v>
      </c>
      <c r="E103" s="147">
        <f t="shared" si="49"/>
        <v>-150775.46648586492</v>
      </c>
      <c r="F103" s="148">
        <f t="shared" si="43"/>
        <v>-0.38169767425177215</v>
      </c>
      <c r="G103" s="148">
        <f t="shared" si="44"/>
        <v>-0.27801886057494529</v>
      </c>
      <c r="H103" s="158">
        <f t="shared" ref="H103:H109" si="50">SUM(D103:E103)</f>
        <v>-309344.13130027859</v>
      </c>
      <c r="J103" s="182"/>
      <c r="K103" s="178">
        <f t="shared" si="45"/>
        <v>1.8759353750448404E-2</v>
      </c>
      <c r="L103" s="411"/>
      <c r="M103" s="384">
        <f t="shared" si="39"/>
        <v>6.141647814698268E-2</v>
      </c>
      <c r="P103" s="205">
        <v>13.208333333333334</v>
      </c>
      <c r="Q103" s="142">
        <v>14.058333333333344</v>
      </c>
      <c r="R103" s="127">
        <v>13.617821782178211</v>
      </c>
      <c r="T103" s="171">
        <f t="shared" si="42"/>
        <v>6.4353312302839916E-2</v>
      </c>
    </row>
    <row r="104" spans="2:20" x14ac:dyDescent="0.25">
      <c r="B104" s="453"/>
      <c r="C104" s="374" t="s">
        <v>175</v>
      </c>
      <c r="D104" s="147">
        <f t="shared" si="49"/>
        <v>64368.705077880957</v>
      </c>
      <c r="E104" s="147">
        <f t="shared" si="49"/>
        <v>67660.899887621665</v>
      </c>
      <c r="F104" s="148">
        <f t="shared" ref="F104:F109" si="51">D104/$D$89</f>
        <v>0.15494476825910733</v>
      </c>
      <c r="G104" s="148">
        <f t="shared" ref="G104:G109" si="52">E104/$E$89</f>
        <v>0.12476171840592871</v>
      </c>
      <c r="H104" s="158">
        <f t="shared" si="50"/>
        <v>132029.60496550263</v>
      </c>
      <c r="J104" s="182"/>
      <c r="K104" s="178">
        <f t="shared" si="45"/>
        <v>7.9247883150969055E-3</v>
      </c>
      <c r="L104" s="411"/>
      <c r="M104" s="384">
        <f t="shared" si="39"/>
        <v>2.5945061586248881E-2</v>
      </c>
      <c r="P104" s="376">
        <v>74.5416666666667</v>
      </c>
      <c r="Q104" s="375">
        <v>78.354166666666671</v>
      </c>
      <c r="R104" s="378"/>
      <c r="T104" s="171">
        <f t="shared" si="42"/>
        <v>5.1145891559529977E-2</v>
      </c>
    </row>
    <row r="105" spans="2:20" x14ac:dyDescent="0.25">
      <c r="B105" s="453"/>
      <c r="C105" s="374" t="s">
        <v>176</v>
      </c>
      <c r="D105" s="147">
        <f t="shared" si="49"/>
        <v>-14350.950263010654</v>
      </c>
      <c r="E105" s="147">
        <f t="shared" si="49"/>
        <v>-32004.897015126931</v>
      </c>
      <c r="F105" s="148">
        <f t="shared" si="51"/>
        <v>-3.4544809626196119E-2</v>
      </c>
      <c r="G105" s="148">
        <f t="shared" si="52"/>
        <v>-5.901467399404952E-2</v>
      </c>
      <c r="H105" s="158">
        <f t="shared" si="50"/>
        <v>-46355.847278137589</v>
      </c>
      <c r="J105" s="182"/>
      <c r="K105" s="178">
        <f t="shared" si="45"/>
        <v>-4.249559914333649E-2</v>
      </c>
      <c r="L105" s="411"/>
      <c r="M105" s="384">
        <f t="shared" si="39"/>
        <v>-0.13912686283594797</v>
      </c>
      <c r="P105" s="379">
        <v>2.625</v>
      </c>
      <c r="Q105" s="380">
        <v>5.854166666666667</v>
      </c>
      <c r="R105" s="378"/>
      <c r="T105" s="171">
        <f t="shared" si="42"/>
        <v>1.2301587301587302</v>
      </c>
    </row>
    <row r="106" spans="2:20" x14ac:dyDescent="0.25">
      <c r="B106" s="453"/>
      <c r="C106" s="374" t="s">
        <v>69</v>
      </c>
      <c r="D106" s="147">
        <f t="shared" si="49"/>
        <v>-20172.577534649237</v>
      </c>
      <c r="E106" s="147">
        <f t="shared" si="49"/>
        <v>-10435.308992103839</v>
      </c>
      <c r="F106" s="148">
        <f t="shared" si="51"/>
        <v>-4.8558307138745968E-2</v>
      </c>
      <c r="G106" s="148">
        <f t="shared" si="52"/>
        <v>-1.9241941566164392E-2</v>
      </c>
      <c r="H106" s="158">
        <f t="shared" si="50"/>
        <v>-30607.886526753078</v>
      </c>
      <c r="J106" s="182"/>
      <c r="K106" s="178">
        <f t="shared" si="45"/>
        <v>2.3439011488205951E-2</v>
      </c>
      <c r="L106" s="411"/>
      <c r="M106" s="384">
        <f t="shared" si="39"/>
        <v>7.6737266965705972E-2</v>
      </c>
      <c r="P106" s="379">
        <v>6.9687437038008824</v>
      </c>
      <c r="Q106" s="380">
        <v>3.6049430823122042</v>
      </c>
      <c r="R106" s="378"/>
      <c r="T106" s="171">
        <f t="shared" si="42"/>
        <v>-0.48269828314305763</v>
      </c>
    </row>
    <row r="107" spans="2:20" x14ac:dyDescent="0.25">
      <c r="B107" s="453"/>
      <c r="C107" s="374" t="s">
        <v>179</v>
      </c>
      <c r="D107" s="147">
        <f t="shared" ref="D107:E109" si="53">SUM(D20,D42,D61)</f>
        <v>81820.395589197346</v>
      </c>
      <c r="E107" s="147">
        <f t="shared" si="53"/>
        <v>108241.33111119631</v>
      </c>
      <c r="F107" s="148">
        <f t="shared" si="51"/>
        <v>0.19695350742410839</v>
      </c>
      <c r="G107" s="148">
        <f t="shared" si="52"/>
        <v>0.19958904617596648</v>
      </c>
      <c r="H107" s="158">
        <f t="shared" si="50"/>
        <v>190061.72670039366</v>
      </c>
      <c r="J107" s="182"/>
      <c r="K107" s="178">
        <f t="shared" si="45"/>
        <v>6.3599007105887798E-2</v>
      </c>
      <c r="L107" s="411"/>
      <c r="M107" s="384">
        <f t="shared" si="39"/>
        <v>0.20821756879525705</v>
      </c>
      <c r="P107" s="379"/>
      <c r="Q107" s="380"/>
      <c r="R107" s="378"/>
      <c r="T107" s="381"/>
    </row>
    <row r="108" spans="2:20" x14ac:dyDescent="0.25">
      <c r="B108" s="453"/>
      <c r="C108" s="374" t="s">
        <v>180</v>
      </c>
      <c r="D108" s="147">
        <f t="shared" si="53"/>
        <v>137794.57926299216</v>
      </c>
      <c r="E108" s="147">
        <f t="shared" si="53"/>
        <v>172870.85849625181</v>
      </c>
      <c r="F108" s="148">
        <f t="shared" si="51"/>
        <v>0.33169145045613502</v>
      </c>
      <c r="G108" s="148">
        <f t="shared" si="52"/>
        <v>0.31876113684746082</v>
      </c>
      <c r="H108" s="158">
        <f t="shared" si="50"/>
        <v>310665.437759244</v>
      </c>
      <c r="J108" s="182"/>
      <c r="K108" s="178">
        <f t="shared" si="45"/>
        <v>8.4433669290276681E-2</v>
      </c>
      <c r="L108" s="411"/>
      <c r="M108" s="384">
        <f t="shared" si="39"/>
        <v>0.27642842465785306</v>
      </c>
      <c r="P108" s="379"/>
      <c r="Q108" s="380"/>
      <c r="R108" s="378"/>
      <c r="T108" s="381"/>
    </row>
    <row r="109" spans="2:20" x14ac:dyDescent="0.25">
      <c r="B109" s="453"/>
      <c r="C109" s="374" t="s">
        <v>181</v>
      </c>
      <c r="D109" s="147">
        <f t="shared" si="53"/>
        <v>69225.940850843574</v>
      </c>
      <c r="E109" s="147">
        <f>SUM(E22,E44,E63)</f>
        <v>69225.940850843574</v>
      </c>
      <c r="F109" s="148">
        <f t="shared" si="51"/>
        <v>0.16663683617178243</v>
      </c>
      <c r="G109" s="148">
        <f t="shared" si="52"/>
        <v>0.12764753872861934</v>
      </c>
      <c r="H109" s="158">
        <f t="shared" si="50"/>
        <v>138451.88170168715</v>
      </c>
      <c r="J109" s="182"/>
      <c r="K109" s="178">
        <f t="shared" si="45"/>
        <v>0</v>
      </c>
      <c r="L109" s="411"/>
      <c r="M109" s="384">
        <f t="shared" si="39"/>
        <v>0</v>
      </c>
      <c r="P109" s="379"/>
      <c r="Q109" s="380"/>
      <c r="R109" s="378"/>
      <c r="T109" s="381"/>
    </row>
    <row r="110" spans="2:20" ht="15.75" thickBot="1" x14ac:dyDescent="0.3">
      <c r="B110" s="454"/>
      <c r="C110" s="159" t="s">
        <v>170</v>
      </c>
      <c r="D110" s="210">
        <f>D89-SUM(D90:D109)</f>
        <v>34283.660952990642</v>
      </c>
      <c r="E110" s="210">
        <f>E89-SUM(E90:E109)</f>
        <v>17648.061407524976</v>
      </c>
      <c r="F110" s="161">
        <f t="shared" si="43"/>
        <v>8.2525722631949169E-2</v>
      </c>
      <c r="G110" s="161">
        <f t="shared" si="44"/>
        <v>3.2541726039605652E-2</v>
      </c>
      <c r="H110" s="162">
        <f t="shared" si="40"/>
        <v>51931.722360515618</v>
      </c>
      <c r="J110" s="183"/>
      <c r="K110" s="180">
        <f>(E110-D110)/$D$89</f>
        <v>-4.0044290362914729E-2</v>
      </c>
      <c r="L110" s="411"/>
      <c r="M110" s="384">
        <f t="shared" si="39"/>
        <v>-0.13110149297795481</v>
      </c>
      <c r="P110" s="214"/>
      <c r="Q110" s="210"/>
      <c r="R110" s="215"/>
      <c r="T110" s="216"/>
    </row>
  </sheetData>
  <mergeCells count="11">
    <mergeCell ref="B89:B110"/>
    <mergeCell ref="D2:E2"/>
    <mergeCell ref="F2:G2"/>
    <mergeCell ref="J2:K2"/>
    <mergeCell ref="P2:R2"/>
    <mergeCell ref="B5:B23"/>
    <mergeCell ref="B26:B45"/>
    <mergeCell ref="B48:B64"/>
    <mergeCell ref="B67:B85"/>
    <mergeCell ref="J66:K66"/>
    <mergeCell ref="J3:K3"/>
  </mergeCells>
  <conditionalFormatting sqref="K86:L88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{3ACEEBE5-77B3-4E92-8936-9BDC9E963339}</x14:id>
        </ext>
      </extLst>
    </cfRule>
  </conditionalFormatting>
  <conditionalFormatting sqref="K90:L110">
    <cfRule type="dataBar" priority="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{F8A0EE1F-CC5A-4217-B2AD-636C77FE3E13}</x14:id>
        </ext>
      </extLst>
    </cfRule>
  </conditionalFormatting>
  <conditionalFormatting sqref="K5:L25 K46:L65 K26:K45 K67:L85">
    <cfRule type="dataBar" priority="5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{300DFB81-41FE-43EF-8141-E5CBB0FAE70D}</x14:id>
        </ext>
      </extLst>
    </cfRule>
  </conditionalFormatting>
  <conditionalFormatting sqref="L26:L4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{493CE7D5-B7BE-49A2-AC5F-ED26D7FC4541}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ACEEBE5-77B3-4E92-8936-9BDC9E9633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K86:L88</xm:sqref>
        </x14:conditionalFormatting>
        <x14:conditionalFormatting xmlns:xm="http://schemas.microsoft.com/office/excel/2006/main">
          <x14:cfRule type="dataBar" id="{F8A0EE1F-CC5A-4217-B2AD-636C77FE3E1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K90:L110</xm:sqref>
        </x14:conditionalFormatting>
        <x14:conditionalFormatting xmlns:xm="http://schemas.microsoft.com/office/excel/2006/main">
          <x14:cfRule type="dataBar" id="{300DFB81-41FE-43EF-8141-E5CBB0FAE70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K5:L25 K46:L65 K26:K45 K67:L85</xm:sqref>
        </x14:conditionalFormatting>
        <x14:conditionalFormatting xmlns:xm="http://schemas.microsoft.com/office/excel/2006/main">
          <x14:cfRule type="dataBar" id="{493CE7D5-B7BE-49A2-AC5F-ED26D7FC45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L26:L45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0BD1-54F2-440A-923F-1B13135B5A13}">
  <dimension ref="B1:P61"/>
  <sheetViews>
    <sheetView topLeftCell="D1" workbookViewId="0">
      <selection activeCell="M9" sqref="M9"/>
    </sheetView>
  </sheetViews>
  <sheetFormatPr defaultRowHeight="15" x14ac:dyDescent="0.25"/>
  <cols>
    <col min="2" max="2" width="46.5703125" bestFit="1" customWidth="1"/>
    <col min="3" max="3" width="46.5703125" customWidth="1"/>
    <col min="4" max="4" width="30.42578125" bestFit="1" customWidth="1"/>
    <col min="13" max="13" width="18.7109375" bestFit="1" customWidth="1"/>
    <col min="14" max="14" width="15" bestFit="1" customWidth="1"/>
    <col min="15" max="16" width="14.42578125" bestFit="1" customWidth="1"/>
  </cols>
  <sheetData>
    <row r="1" spans="2:16" x14ac:dyDescent="0.25">
      <c r="B1" t="s">
        <v>78</v>
      </c>
      <c r="C1" t="s">
        <v>79</v>
      </c>
      <c r="D1" t="s">
        <v>148</v>
      </c>
      <c r="E1" t="s">
        <v>149</v>
      </c>
      <c r="F1" t="s">
        <v>150</v>
      </c>
      <c r="G1" t="s">
        <v>9</v>
      </c>
      <c r="H1" t="s">
        <v>10</v>
      </c>
      <c r="I1" t="s">
        <v>11</v>
      </c>
      <c r="M1" s="1" t="s">
        <v>10</v>
      </c>
      <c r="N1" s="1" t="s">
        <v>11</v>
      </c>
      <c r="O1" t="s">
        <v>151</v>
      </c>
      <c r="P1" t="s">
        <v>152</v>
      </c>
    </row>
    <row r="2" spans="2:16" x14ac:dyDescent="0.25">
      <c r="B2" t="str">
        <f>_xlfn.CONCAT(D2,E2)</f>
        <v>AC_Affliate_Spends_M_GM0</v>
      </c>
      <c r="C2" t="s">
        <v>4</v>
      </c>
      <c r="D2" t="s">
        <v>123</v>
      </c>
      <c r="E2">
        <v>0</v>
      </c>
      <c r="F2">
        <v>0</v>
      </c>
      <c r="G2" t="str">
        <f>VLOOKUP(D2,Mapping!$A$2:$D$1178,2,FALSE)</f>
        <v>1. Marketing</v>
      </c>
      <c r="H2" t="str">
        <f>VLOOKUP(D2,Mapping!$A$2:$D$1178,3,FALSE)</f>
        <v>Affiliate</v>
      </c>
      <c r="I2" t="str">
        <f>VLOOKUP(D2,Mapping!$A$2:$D$1178,4,FALSE)</f>
        <v>Affiliate</v>
      </c>
      <c r="K2" t="str">
        <f>_xlfn.CONCAT(L2,N2)</f>
        <v>Renda_ExtraAffiliate</v>
      </c>
      <c r="L2" t="s">
        <v>4</v>
      </c>
      <c r="M2" t="s">
        <v>56</v>
      </c>
      <c r="N2" t="s">
        <v>56</v>
      </c>
      <c r="O2">
        <v>0.48267737690872398</v>
      </c>
      <c r="P2">
        <v>117.55534371663201</v>
      </c>
    </row>
    <row r="3" spans="2:16" x14ac:dyDescent="0.25">
      <c r="B3" t="str">
        <f t="shared" ref="B3:B58" si="0">_xlfn.CONCAT(D3,E3)</f>
        <v>AC_Bing_Imp_GM0</v>
      </c>
      <c r="C3" t="s">
        <v>4</v>
      </c>
      <c r="D3" t="s">
        <v>15</v>
      </c>
      <c r="E3">
        <v>0</v>
      </c>
      <c r="F3">
        <v>0</v>
      </c>
      <c r="G3" t="str">
        <f>VLOOKUP(D3,Mapping!$A$2:$D$1178,2,FALSE)</f>
        <v>1. Marketing</v>
      </c>
      <c r="H3" t="str">
        <f>VLOOKUP(D3,Mapping!$A$2:$D$1178,3,FALSE)</f>
        <v>Bing</v>
      </c>
      <c r="I3" t="str">
        <f>VLOOKUP(D3,Mapping!$A$2:$D$1178,4,FALSE)</f>
        <v>Bing</v>
      </c>
      <c r="K3" t="str">
        <f t="shared" ref="K3:K20" si="1">_xlfn.CONCAT(L3,N3)</f>
        <v>Renda_ExtraBing</v>
      </c>
      <c r="L3" t="s">
        <v>4</v>
      </c>
      <c r="M3" t="s">
        <v>58</v>
      </c>
      <c r="N3" t="s">
        <v>58</v>
      </c>
      <c r="O3">
        <v>66.676725512090513</v>
      </c>
      <c r="P3">
        <v>8.0028669979518234</v>
      </c>
    </row>
    <row r="4" spans="2:16" x14ac:dyDescent="0.25">
      <c r="B4" t="str">
        <f t="shared" si="0"/>
        <v>AC_Criteo_Imp_GM0</v>
      </c>
      <c r="C4" t="s">
        <v>4</v>
      </c>
      <c r="D4" t="s">
        <v>16</v>
      </c>
      <c r="E4">
        <v>0</v>
      </c>
      <c r="F4">
        <v>0</v>
      </c>
      <c r="G4" t="str">
        <f>VLOOKUP(D4,Mapping!$A$2:$D$1178,2,FALSE)</f>
        <v>1. Marketing</v>
      </c>
      <c r="H4" t="str">
        <f>VLOOKUP(D4,Mapping!$A$2:$D$1178,3,FALSE)</f>
        <v>Criteo</v>
      </c>
      <c r="I4" t="str">
        <f>VLOOKUP(D4,Mapping!$A$2:$D$1178,4,FALSE)</f>
        <v>Criteo</v>
      </c>
      <c r="K4" t="str">
        <f t="shared" si="1"/>
        <v>Renda_ExtraCriteo</v>
      </c>
      <c r="L4" t="s">
        <v>4</v>
      </c>
      <c r="M4" t="s">
        <v>59</v>
      </c>
      <c r="N4" t="s">
        <v>59</v>
      </c>
      <c r="O4">
        <v>47.46133610001953</v>
      </c>
      <c r="P4">
        <v>564.21390770915878</v>
      </c>
    </row>
    <row r="5" spans="2:16" x14ac:dyDescent="0.25">
      <c r="B5" t="str">
        <f t="shared" si="0"/>
        <v>AC_Easter0</v>
      </c>
      <c r="C5" t="s">
        <v>4</v>
      </c>
      <c r="D5" t="s">
        <v>108</v>
      </c>
      <c r="E5">
        <v>0</v>
      </c>
      <c r="F5">
        <v>0</v>
      </c>
      <c r="G5" t="str">
        <f>VLOOKUP(D5,Mapping!$A$2:$D$1178,2,FALSE)</f>
        <v>3. Base</v>
      </c>
      <c r="H5" t="str">
        <f>VLOOKUP(D5,Mapping!$A$2:$D$1178,3,FALSE)</f>
        <v>Holiday</v>
      </c>
      <c r="I5" t="str">
        <f>VLOOKUP(D5,Mapping!$A$2:$D$1178,4,FALSE)</f>
        <v>Holiday</v>
      </c>
      <c r="K5" t="str">
        <f t="shared" si="1"/>
        <v>Renda_ExtraFB Stone Leads</v>
      </c>
      <c r="L5" t="s">
        <v>4</v>
      </c>
      <c r="M5" t="s">
        <v>61</v>
      </c>
      <c r="N5" t="s">
        <v>70</v>
      </c>
      <c r="O5">
        <v>6150.9139958942296</v>
      </c>
      <c r="P5">
        <v>5690.2046633656792</v>
      </c>
    </row>
    <row r="6" spans="2:16" x14ac:dyDescent="0.25">
      <c r="B6" t="str">
        <f t="shared" si="0"/>
        <v>AC_H_rep_20200</v>
      </c>
      <c r="C6" t="s">
        <v>4</v>
      </c>
      <c r="D6" t="s">
        <v>109</v>
      </c>
      <c r="E6">
        <v>0</v>
      </c>
      <c r="F6">
        <v>0</v>
      </c>
      <c r="G6" t="str">
        <f>VLOOKUP(D6,Mapping!$A$2:$D$1178,2,FALSE)</f>
        <v>3. Base</v>
      </c>
      <c r="H6" t="str">
        <f>VLOOKUP(D6,Mapping!$A$2:$D$1178,3,FALSE)</f>
        <v>Holiday</v>
      </c>
      <c r="I6" t="str">
        <f>VLOOKUP(D6,Mapping!$A$2:$D$1178,4,FALSE)</f>
        <v>Holiday</v>
      </c>
      <c r="K6" t="str">
        <f t="shared" si="1"/>
        <v>Renda_ExtraFB Stone SA</v>
      </c>
      <c r="L6" t="s">
        <v>4</v>
      </c>
      <c r="M6" t="s">
        <v>61</v>
      </c>
      <c r="N6" t="s">
        <v>71</v>
      </c>
      <c r="O6">
        <v>521.97113263787276</v>
      </c>
      <c r="P6">
        <v>471.94051224707243</v>
      </c>
    </row>
    <row r="7" spans="2:16" x14ac:dyDescent="0.25">
      <c r="B7" t="str">
        <f t="shared" si="0"/>
        <v>AC_Post_Easter0</v>
      </c>
      <c r="C7" t="s">
        <v>4</v>
      </c>
      <c r="D7" t="s">
        <v>111</v>
      </c>
      <c r="E7">
        <v>0</v>
      </c>
      <c r="F7">
        <v>0</v>
      </c>
      <c r="G7" t="str">
        <f>VLOOKUP(D7,Mapping!$A$2:$D$1178,2,FALSE)</f>
        <v>3. Base</v>
      </c>
      <c r="H7" t="str">
        <f>VLOOKUP(D7,Mapping!$A$2:$D$1178,3,FALSE)</f>
        <v>Holiday</v>
      </c>
      <c r="I7" t="str">
        <f>VLOOKUP(D7,Mapping!$A$2:$D$1178,4,FALSE)</f>
        <v>Holiday</v>
      </c>
      <c r="K7" t="str">
        <f t="shared" si="1"/>
        <v>Renda_ExtraFB Ton</v>
      </c>
      <c r="L7" t="s">
        <v>4</v>
      </c>
      <c r="M7" t="s">
        <v>61</v>
      </c>
      <c r="N7" t="s">
        <v>72</v>
      </c>
      <c r="O7">
        <v>21553.298607579669</v>
      </c>
      <c r="P7">
        <v>22376.317422118733</v>
      </c>
    </row>
    <row r="8" spans="2:16" x14ac:dyDescent="0.25">
      <c r="B8" t="str">
        <f t="shared" si="0"/>
        <v>AC_PreEaster0</v>
      </c>
      <c r="C8" t="s">
        <v>4</v>
      </c>
      <c r="D8" t="s">
        <v>112</v>
      </c>
      <c r="E8">
        <v>0</v>
      </c>
      <c r="F8">
        <v>0</v>
      </c>
      <c r="G8" t="str">
        <f>VLOOKUP(D8,Mapping!$A$2:$D$1178,2,FALSE)</f>
        <v>3. Base</v>
      </c>
      <c r="H8" t="str">
        <f>VLOOKUP(D8,Mapping!$A$2:$D$1178,3,FALSE)</f>
        <v>Holiday</v>
      </c>
      <c r="I8" t="str">
        <f>VLOOKUP(D8,Mapping!$A$2:$D$1178,4,FALSE)</f>
        <v>Holiday</v>
      </c>
      <c r="K8" t="str">
        <f t="shared" si="1"/>
        <v>Renda_ExtraGoogle Stone</v>
      </c>
      <c r="L8" t="s">
        <v>4</v>
      </c>
      <c r="M8" t="s">
        <v>62</v>
      </c>
      <c r="N8" t="s">
        <v>73</v>
      </c>
      <c r="O8">
        <v>301.1583823331469</v>
      </c>
      <c r="P8">
        <v>2597.203658315163</v>
      </c>
    </row>
    <row r="9" spans="2:16" x14ac:dyDescent="0.25">
      <c r="B9" t="str">
        <f t="shared" si="0"/>
        <v>AC_PreH_Ind_20200</v>
      </c>
      <c r="C9" t="s">
        <v>4</v>
      </c>
      <c r="D9" t="s">
        <v>113</v>
      </c>
      <c r="E9">
        <v>0</v>
      </c>
      <c r="F9">
        <v>0</v>
      </c>
      <c r="G9" t="str">
        <f>VLOOKUP(D9,Mapping!$A$2:$D$1178,2,FALSE)</f>
        <v>3. Base</v>
      </c>
      <c r="H9" t="str">
        <f>VLOOKUP(D9,Mapping!$A$2:$D$1178,3,FALSE)</f>
        <v>Holiday</v>
      </c>
      <c r="I9" t="str">
        <f>VLOOKUP(D9,Mapping!$A$2:$D$1178,4,FALSE)</f>
        <v>Holiday</v>
      </c>
      <c r="K9" t="str">
        <f t="shared" si="1"/>
        <v>Renda_ExtraGoogle Ton</v>
      </c>
      <c r="L9" t="s">
        <v>4</v>
      </c>
      <c r="M9" t="s">
        <v>62</v>
      </c>
      <c r="N9" t="s">
        <v>74</v>
      </c>
      <c r="O9">
        <v>8080.6420866724911</v>
      </c>
      <c r="P9">
        <v>14920.24386847206</v>
      </c>
    </row>
    <row r="10" spans="2:16" x14ac:dyDescent="0.25">
      <c r="B10" t="str">
        <f t="shared" si="0"/>
        <v>AC_PreHNov_D10</v>
      </c>
      <c r="C10" t="s">
        <v>4</v>
      </c>
      <c r="D10" t="s">
        <v>124</v>
      </c>
      <c r="E10">
        <v>0</v>
      </c>
      <c r="F10">
        <v>0</v>
      </c>
      <c r="G10" t="str">
        <f>VLOOKUP(D10,Mapping!$A$2:$D$1178,2,FALSE)</f>
        <v>3. Base</v>
      </c>
      <c r="H10" t="str">
        <f>VLOOKUP(D10,Mapping!$A$2:$D$1178,3,FALSE)</f>
        <v>Holiday</v>
      </c>
      <c r="I10" t="str">
        <f>VLOOKUP(D10,Mapping!$A$2:$D$1178,4,FALSE)</f>
        <v>Holiday</v>
      </c>
      <c r="K10" t="str">
        <f t="shared" si="1"/>
        <v>Renda_ExtraHeadcount</v>
      </c>
      <c r="L10" t="s">
        <v>4</v>
      </c>
      <c r="M10" t="s">
        <v>64</v>
      </c>
      <c r="N10" t="s">
        <v>64</v>
      </c>
      <c r="O10">
        <v>0</v>
      </c>
      <c r="P10">
        <v>0</v>
      </c>
    </row>
    <row r="11" spans="2:16" x14ac:dyDescent="0.25">
      <c r="B11" t="str">
        <f t="shared" si="0"/>
        <v>AC_PreXmas_20200</v>
      </c>
      <c r="C11" t="s">
        <v>4</v>
      </c>
      <c r="D11" t="s">
        <v>125</v>
      </c>
      <c r="E11">
        <v>0</v>
      </c>
      <c r="F11">
        <v>0</v>
      </c>
      <c r="G11" t="str">
        <f>VLOOKUP(D11,Mapping!$A$2:$D$1178,2,FALSE)</f>
        <v>3. Base</v>
      </c>
      <c r="H11" t="str">
        <f>VLOOKUP(D11,Mapping!$A$2:$D$1178,3,FALSE)</f>
        <v>Holiday</v>
      </c>
      <c r="I11" t="str">
        <f>VLOOKUP(D11,Mapping!$A$2:$D$1178,4,FALSE)</f>
        <v>Holiday</v>
      </c>
      <c r="K11" t="str">
        <f t="shared" si="1"/>
        <v>Renda_ExtraPrice</v>
      </c>
      <c r="L11" t="s">
        <v>4</v>
      </c>
      <c r="M11" t="s">
        <v>57</v>
      </c>
      <c r="N11" t="s">
        <v>57</v>
      </c>
      <c r="O11">
        <v>-28416.582605199237</v>
      </c>
      <c r="P11">
        <v>-28284.892988975898</v>
      </c>
    </row>
    <row r="12" spans="2:16" x14ac:dyDescent="0.25">
      <c r="B12" t="str">
        <f t="shared" si="0"/>
        <v>AC_PT_New0</v>
      </c>
      <c r="C12" t="s">
        <v>4</v>
      </c>
      <c r="D12" t="s">
        <v>159</v>
      </c>
      <c r="E12">
        <v>0</v>
      </c>
      <c r="F12">
        <v>0</v>
      </c>
      <c r="G12" t="str">
        <f>VLOOKUP(D12,Mapping!$A$2:$D$1178,2,FALSE)</f>
        <v>3. Base</v>
      </c>
      <c r="H12" t="str">
        <f>VLOOKUP(D12,Mapping!$A$2:$D$1178,3,FALSE)</f>
        <v>Poly T</v>
      </c>
      <c r="I12" t="str">
        <f>VLOOKUP(D12,Mapping!$A$2:$D$1178,4,FALSE)</f>
        <v>Poly T</v>
      </c>
      <c r="K12" t="str">
        <f t="shared" si="1"/>
        <v>Renda_ExtraTikTok</v>
      </c>
      <c r="L12" t="s">
        <v>4</v>
      </c>
      <c r="M12" t="s">
        <v>60</v>
      </c>
      <c r="N12" t="s">
        <v>60</v>
      </c>
      <c r="O12">
        <v>14.024142483697059</v>
      </c>
      <c r="P12">
        <v>352.37894508306954</v>
      </c>
    </row>
    <row r="13" spans="2:16" x14ac:dyDescent="0.25">
      <c r="B13" t="str">
        <f t="shared" si="0"/>
        <v>AC_Seas_New0</v>
      </c>
      <c r="C13" t="s">
        <v>4</v>
      </c>
      <c r="D13" t="s">
        <v>126</v>
      </c>
      <c r="E13">
        <v>0</v>
      </c>
      <c r="F13">
        <v>0</v>
      </c>
      <c r="G13" t="str">
        <f>VLOOKUP(D13,Mapping!$A$2:$D$1178,2,FALSE)</f>
        <v>3. Base</v>
      </c>
      <c r="H13" t="str">
        <f>VLOOKUP(D13,Mapping!$A$2:$D$1178,3,FALSE)</f>
        <v>Seas</v>
      </c>
      <c r="I13" t="str">
        <f>VLOOKUP(D13,Mapping!$A$2:$D$1178,4,FALSE)</f>
        <v>Seas</v>
      </c>
      <c r="K13" t="str">
        <f t="shared" si="1"/>
        <v>Renda_ExtraOpen TV</v>
      </c>
      <c r="L13" t="s">
        <v>4</v>
      </c>
      <c r="M13" t="s">
        <v>65</v>
      </c>
      <c r="N13" t="s">
        <v>66</v>
      </c>
      <c r="O13">
        <v>0</v>
      </c>
      <c r="P13">
        <v>0</v>
      </c>
    </row>
    <row r="14" spans="2:16" x14ac:dyDescent="0.25">
      <c r="B14" t="str">
        <f t="shared" si="0"/>
        <v>AC_TikTok_Imp_GM0</v>
      </c>
      <c r="C14" t="s">
        <v>4</v>
      </c>
      <c r="D14" t="s">
        <v>17</v>
      </c>
      <c r="E14">
        <v>0</v>
      </c>
      <c r="F14">
        <v>0</v>
      </c>
      <c r="G14" t="str">
        <f>VLOOKUP(D14,Mapping!$A$2:$D$1178,2,FALSE)</f>
        <v>1. Marketing</v>
      </c>
      <c r="H14" t="str">
        <f>VLOOKUP(D14,Mapping!$A$2:$D$1178,3,FALSE)</f>
        <v>TikTok</v>
      </c>
      <c r="I14" t="str">
        <f>VLOOKUP(D14,Mapping!$A$2:$D$1178,4,FALSE)</f>
        <v>TikTok</v>
      </c>
      <c r="K14" t="str">
        <f t="shared" si="1"/>
        <v>Renda_ExtraPay TV</v>
      </c>
      <c r="L14" t="s">
        <v>4</v>
      </c>
      <c r="M14" t="s">
        <v>65</v>
      </c>
      <c r="N14" t="s">
        <v>67</v>
      </c>
      <c r="O14">
        <v>0</v>
      </c>
      <c r="P14">
        <v>0</v>
      </c>
    </row>
    <row r="15" spans="2:16" x14ac:dyDescent="0.25">
      <c r="B15" t="str">
        <f t="shared" si="0"/>
        <v>Avg_Price_20200</v>
      </c>
      <c r="C15" t="s">
        <v>4</v>
      </c>
      <c r="D15" t="s">
        <v>127</v>
      </c>
      <c r="E15">
        <v>0</v>
      </c>
      <c r="F15">
        <v>0</v>
      </c>
      <c r="G15" t="str">
        <f>VLOOKUP(D15,Mapping!$A$2:$D$1178,2,FALSE)</f>
        <v>2. Pricing</v>
      </c>
      <c r="H15" t="str">
        <f>VLOOKUP(D15,Mapping!$A$2:$D$1178,3,FALSE)</f>
        <v>Price</v>
      </c>
      <c r="I15" t="str">
        <f>VLOOKUP(D15,Mapping!$A$2:$D$1178,4,FALSE)</f>
        <v>Price</v>
      </c>
      <c r="K15" t="str">
        <f t="shared" si="1"/>
        <v>Renda_Extra(blank)</v>
      </c>
      <c r="L15" t="s">
        <v>4</v>
      </c>
      <c r="M15" t="s">
        <v>156</v>
      </c>
      <c r="N15" t="s">
        <v>156</v>
      </c>
    </row>
    <row r="16" spans="2:16" x14ac:dyDescent="0.25">
      <c r="B16" t="str">
        <f t="shared" si="0"/>
        <v>Avg_Price_2021-28416.5826051992</v>
      </c>
      <c r="C16" t="s">
        <v>4</v>
      </c>
      <c r="D16" t="s">
        <v>128</v>
      </c>
      <c r="E16">
        <v>-28416.582605199237</v>
      </c>
      <c r="F16">
        <v>-28284.892988975898</v>
      </c>
      <c r="G16" t="str">
        <f>VLOOKUP(D16,Mapping!$A$2:$D$1178,2,FALSE)</f>
        <v>2. Pricing</v>
      </c>
      <c r="H16" t="str">
        <f>VLOOKUP(D16,Mapping!$A$2:$D$1178,3,FALSE)</f>
        <v>Price</v>
      </c>
      <c r="I16" t="str">
        <f>VLOOKUP(D16,Mapping!$A$2:$D$1178,4,FALSE)</f>
        <v>Price</v>
      </c>
      <c r="K16" t="str">
        <f t="shared" si="1"/>
        <v>Renda_ExtraOther Base</v>
      </c>
      <c r="L16" t="s">
        <v>4</v>
      </c>
      <c r="M16" t="s">
        <v>170</v>
      </c>
      <c r="N16" t="s">
        <v>170</v>
      </c>
      <c r="O16">
        <v>100876.65714736655</v>
      </c>
      <c r="P16">
        <v>250554.78023062181</v>
      </c>
    </row>
    <row r="17" spans="2:16" x14ac:dyDescent="0.25">
      <c r="B17" t="str">
        <f t="shared" si="0"/>
        <v>Consumer_Confidence_Index582.795250454876</v>
      </c>
      <c r="C17" t="s">
        <v>4</v>
      </c>
      <c r="D17" t="s">
        <v>18</v>
      </c>
      <c r="E17">
        <v>582.79525045487617</v>
      </c>
      <c r="F17">
        <v>513.45611900594406</v>
      </c>
      <c r="G17" t="str">
        <f>VLOOKUP(D17,Mapping!$A$2:$D$1178,2,FALSE)</f>
        <v>3. Base</v>
      </c>
      <c r="H17" t="str">
        <f>VLOOKUP(D17,Mapping!$A$2:$D$1178,3,FALSE)</f>
        <v>CCI</v>
      </c>
      <c r="I17" t="str">
        <f>VLOOKUP(D17,Mapping!$A$2:$D$1178,4,FALSE)</f>
        <v>CCI</v>
      </c>
      <c r="K17" t="str">
        <f t="shared" si="1"/>
        <v>Renda_ExtraUnemployment</v>
      </c>
      <c r="L17" t="s">
        <v>4</v>
      </c>
      <c r="M17" t="s">
        <v>121</v>
      </c>
      <c r="N17" t="s">
        <v>121</v>
      </c>
      <c r="O17">
        <v>-13129.803776263616</v>
      </c>
      <c r="P17">
        <v>-10477.9542525738</v>
      </c>
    </row>
    <row r="18" spans="2:16" x14ac:dyDescent="0.25">
      <c r="B18" t="str">
        <f t="shared" si="0"/>
        <v>FB_Stone_Leads_Imp_2020_GM10</v>
      </c>
      <c r="C18" t="s">
        <v>4</v>
      </c>
      <c r="D18" t="s">
        <v>19</v>
      </c>
      <c r="E18">
        <v>0</v>
      </c>
      <c r="F18">
        <v>0</v>
      </c>
      <c r="G18" t="str">
        <f>VLOOKUP(D18,Mapping!$A$2:$D$1178,2,FALSE)</f>
        <v>1. Marketing</v>
      </c>
      <c r="H18" t="str">
        <f>VLOOKUP(D18,Mapping!$A$2:$D$1178,3,FALSE)</f>
        <v>Facebook</v>
      </c>
      <c r="I18" t="str">
        <f>VLOOKUP(D18,Mapping!$A$2:$D$1178,4,FALSE)</f>
        <v>FB Stone Leads</v>
      </c>
      <c r="K18" t="str">
        <f t="shared" si="1"/>
        <v>Renda_Extra</v>
      </c>
      <c r="L18" t="s">
        <v>4</v>
      </c>
    </row>
    <row r="19" spans="2:16" x14ac:dyDescent="0.25">
      <c r="B19" t="str">
        <f t="shared" si="0"/>
        <v>FB_Stone_Leads_Imp_2021_GM16150.91399589423</v>
      </c>
      <c r="C19" t="s">
        <v>4</v>
      </c>
      <c r="D19" t="s">
        <v>20</v>
      </c>
      <c r="E19">
        <v>6150.9139958942296</v>
      </c>
      <c r="F19">
        <v>5690.2046633656792</v>
      </c>
      <c r="G19" t="str">
        <f>VLOOKUP(D19,Mapping!$A$2:$D$1178,2,FALSE)</f>
        <v>1. Marketing</v>
      </c>
      <c r="H19" t="str">
        <f>VLOOKUP(D19,Mapping!$A$2:$D$1178,3,FALSE)</f>
        <v>Facebook</v>
      </c>
      <c r="I19" t="str">
        <f>VLOOKUP(D19,Mapping!$A$2:$D$1178,4,FALSE)</f>
        <v>FB Stone Leads</v>
      </c>
      <c r="K19" t="str">
        <f t="shared" si="1"/>
        <v>Renda_Extra</v>
      </c>
      <c r="L19" t="s">
        <v>4</v>
      </c>
    </row>
    <row r="20" spans="2:16" x14ac:dyDescent="0.25">
      <c r="B20" t="str">
        <f t="shared" si="0"/>
        <v>FB_Stone_SA_Imp_2020_GM20</v>
      </c>
      <c r="C20" t="s">
        <v>4</v>
      </c>
      <c r="D20" t="s">
        <v>114</v>
      </c>
      <c r="E20">
        <v>0</v>
      </c>
      <c r="F20">
        <v>0</v>
      </c>
      <c r="G20" t="str">
        <f>VLOOKUP(D20,Mapping!$A$2:$D$1178,2,FALSE)</f>
        <v>1. Marketing</v>
      </c>
      <c r="H20" t="str">
        <f>VLOOKUP(D20,Mapping!$A$2:$D$1178,3,FALSE)</f>
        <v>Facebook</v>
      </c>
      <c r="I20" t="str">
        <f>VLOOKUP(D20,Mapping!$A$2:$D$1178,4,FALSE)</f>
        <v>FB Stone SA</v>
      </c>
      <c r="K20" t="str">
        <f t="shared" si="1"/>
        <v>Renda_Extra</v>
      </c>
      <c r="L20" t="s">
        <v>4</v>
      </c>
    </row>
    <row r="21" spans="2:16" x14ac:dyDescent="0.25">
      <c r="B21" t="str">
        <f t="shared" si="0"/>
        <v>FB_Stone_SA_Imp_2021_GM1521.971132637873</v>
      </c>
      <c r="C21" t="s">
        <v>4</v>
      </c>
      <c r="D21" t="s">
        <v>22</v>
      </c>
      <c r="E21">
        <v>521.97113263787276</v>
      </c>
      <c r="F21">
        <v>471.94051224707243</v>
      </c>
      <c r="G21" t="str">
        <f>VLOOKUP(D21,Mapping!$A$2:$D$1178,2,FALSE)</f>
        <v>1. Marketing</v>
      </c>
      <c r="H21" t="str">
        <f>VLOOKUP(D21,Mapping!$A$2:$D$1178,3,FALSE)</f>
        <v>Facebook</v>
      </c>
      <c r="I21" t="str">
        <f>VLOOKUP(D21,Mapping!$A$2:$D$1178,4,FALSE)</f>
        <v>FB Stone SA</v>
      </c>
      <c r="K21" t="str">
        <f>_xlfn.CONCAT(L21,N21)</f>
        <v>Renda_Extra</v>
      </c>
      <c r="L21" t="s">
        <v>4</v>
      </c>
    </row>
    <row r="22" spans="2:16" x14ac:dyDescent="0.25">
      <c r="B22" t="str">
        <f t="shared" si="0"/>
        <v>FB_TON_Imp_2020_GM10</v>
      </c>
      <c r="C22" t="s">
        <v>4</v>
      </c>
      <c r="D22" t="s">
        <v>23</v>
      </c>
      <c r="E22">
        <v>0</v>
      </c>
      <c r="F22">
        <v>0</v>
      </c>
      <c r="G22" t="str">
        <f>VLOOKUP(D22,Mapping!$A$2:$D$1178,2,FALSE)</f>
        <v>1. Marketing</v>
      </c>
      <c r="H22" t="str">
        <f>VLOOKUP(D22,Mapping!$A$2:$D$1178,3,FALSE)</f>
        <v>Facebook</v>
      </c>
      <c r="I22" t="str">
        <f>VLOOKUP(D22,Mapping!$A$2:$D$1178,4,FALSE)</f>
        <v>FB Ton</v>
      </c>
      <c r="K22" t="str">
        <f>_xlfn.CONCAT(L22,N22)</f>
        <v>Renda_Extra</v>
      </c>
      <c r="L22" t="s">
        <v>4</v>
      </c>
    </row>
    <row r="23" spans="2:16" x14ac:dyDescent="0.25">
      <c r="B23" t="str">
        <f t="shared" si="0"/>
        <v>FB_TON_Imp_2021_GM121553.2986075797</v>
      </c>
      <c r="C23" t="s">
        <v>4</v>
      </c>
      <c r="D23" t="s">
        <v>24</v>
      </c>
      <c r="E23">
        <v>21553.298607579669</v>
      </c>
      <c r="F23">
        <v>22376.317422118733</v>
      </c>
      <c r="G23" t="str">
        <f>VLOOKUP(D23,Mapping!$A$2:$D$1178,2,FALSE)</f>
        <v>1. Marketing</v>
      </c>
      <c r="H23" t="str">
        <f>VLOOKUP(D23,Mapping!$A$2:$D$1178,3,FALSE)</f>
        <v>Facebook</v>
      </c>
      <c r="I23" t="str">
        <f>VLOOKUP(D23,Mapping!$A$2:$D$1178,4,FALSE)</f>
        <v>FB Ton</v>
      </c>
      <c r="K23" t="str">
        <f>_xlfn.CONCAT(L23,N23)</f>
        <v>Renda_Extra</v>
      </c>
      <c r="L23" t="s">
        <v>4</v>
      </c>
    </row>
    <row r="24" spans="2:16" x14ac:dyDescent="0.25">
      <c r="B24" t="str">
        <f t="shared" si="0"/>
        <v>Google_STONE_Imp_2020_GM10</v>
      </c>
      <c r="C24" t="s">
        <v>4</v>
      </c>
      <c r="D24" t="s">
        <v>25</v>
      </c>
      <c r="E24">
        <v>0</v>
      </c>
      <c r="F24">
        <v>0</v>
      </c>
      <c r="G24" t="str">
        <f>VLOOKUP(D24,Mapping!$A$2:$D$1178,2,FALSE)</f>
        <v>1. Marketing</v>
      </c>
      <c r="H24" t="str">
        <f>VLOOKUP(D24,Mapping!$A$2:$D$1178,3,FALSE)</f>
        <v>Google</v>
      </c>
      <c r="I24" t="str">
        <f>VLOOKUP(D24,Mapping!$A$2:$D$1178,4,FALSE)</f>
        <v>Google Stone</v>
      </c>
      <c r="K24" t="str">
        <f>_xlfn.CONCAT(L24,N24)</f>
        <v>Renda_Extra</v>
      </c>
      <c r="L24" t="s">
        <v>4</v>
      </c>
    </row>
    <row r="25" spans="2:16" x14ac:dyDescent="0.25">
      <c r="B25" t="str">
        <f t="shared" si="0"/>
        <v>Google_STONE_Imp_2021_GM1301.158382333147</v>
      </c>
      <c r="C25" t="s">
        <v>4</v>
      </c>
      <c r="D25" t="s">
        <v>26</v>
      </c>
      <c r="E25">
        <v>301.1583823331469</v>
      </c>
      <c r="F25">
        <v>2597.203658315163</v>
      </c>
      <c r="G25" t="str">
        <f>VLOOKUP(D25,Mapping!$A$2:$D$1178,2,FALSE)</f>
        <v>1. Marketing</v>
      </c>
      <c r="H25" t="str">
        <f>VLOOKUP(D25,Mapping!$A$2:$D$1178,3,FALSE)</f>
        <v>Google</v>
      </c>
      <c r="I25" t="str">
        <f>VLOOKUP(D25,Mapping!$A$2:$D$1178,4,FALSE)</f>
        <v>Google Stone</v>
      </c>
    </row>
    <row r="26" spans="2:16" x14ac:dyDescent="0.25">
      <c r="B26" t="str">
        <f t="shared" si="0"/>
        <v>Google_TON_Imp_2020_GM10</v>
      </c>
      <c r="C26" t="s">
        <v>4</v>
      </c>
      <c r="D26" t="s">
        <v>27</v>
      </c>
      <c r="E26">
        <v>0</v>
      </c>
      <c r="F26">
        <v>0</v>
      </c>
      <c r="G26" t="str">
        <f>VLOOKUP(D26,Mapping!$A$2:$D$1178,2,FALSE)</f>
        <v>1. Marketing</v>
      </c>
      <c r="H26" t="str">
        <f>VLOOKUP(D26,Mapping!$A$2:$D$1178,3,FALSE)</f>
        <v>Google</v>
      </c>
      <c r="I26" t="str">
        <f>VLOOKUP(D26,Mapping!$A$2:$D$1178,4,FALSE)</f>
        <v>Google Ton</v>
      </c>
    </row>
    <row r="27" spans="2:16" x14ac:dyDescent="0.25">
      <c r="B27" t="str">
        <f t="shared" si="0"/>
        <v>Google_TON_Imp_2021_GM18080.64208667249</v>
      </c>
      <c r="C27" t="s">
        <v>4</v>
      </c>
      <c r="D27" t="s">
        <v>28</v>
      </c>
      <c r="E27">
        <v>8080.6420866724911</v>
      </c>
      <c r="F27">
        <v>14920.24386847206</v>
      </c>
      <c r="G27" t="str">
        <f>VLOOKUP(D27,Mapping!$A$2:$D$1178,2,FALSE)</f>
        <v>1. Marketing</v>
      </c>
      <c r="H27" t="str">
        <f>VLOOKUP(D27,Mapping!$A$2:$D$1178,3,FALSE)</f>
        <v>Google</v>
      </c>
      <c r="I27" t="str">
        <f>VLOOKUP(D27,Mapping!$A$2:$D$1178,4,FALSE)</f>
        <v>Google Ton</v>
      </c>
    </row>
    <row r="28" spans="2:16" x14ac:dyDescent="0.25">
      <c r="B28" t="str">
        <f t="shared" si="0"/>
        <v>IB_Affiliate_Imp_GM0</v>
      </c>
      <c r="C28" t="s">
        <v>4</v>
      </c>
      <c r="D28" t="s">
        <v>32</v>
      </c>
      <c r="E28">
        <v>0</v>
      </c>
      <c r="F28">
        <v>0</v>
      </c>
      <c r="G28" t="str">
        <f>VLOOKUP(D28,Mapping!$A$2:$D$1178,2,FALSE)</f>
        <v>1. Marketing</v>
      </c>
      <c r="H28" t="str">
        <f>VLOOKUP(D28,Mapping!$A$2:$D$1178,3,FALSE)</f>
        <v>Affiliate</v>
      </c>
      <c r="I28" t="str">
        <f>VLOOKUP(D28,Mapping!$A$2:$D$1178,4,FALSE)</f>
        <v>Affiliate</v>
      </c>
    </row>
    <row r="29" spans="2:16" x14ac:dyDescent="0.25">
      <c r="B29" t="str">
        <f t="shared" si="0"/>
        <v>IB_Bing_Imp_GM0</v>
      </c>
      <c r="C29" t="s">
        <v>4</v>
      </c>
      <c r="D29" t="s">
        <v>33</v>
      </c>
      <c r="E29">
        <v>0</v>
      </c>
      <c r="F29">
        <v>0</v>
      </c>
      <c r="G29" t="str">
        <f>VLOOKUP(D29,Mapping!$A$2:$D$1178,2,FALSE)</f>
        <v>1. Marketing</v>
      </c>
      <c r="H29" t="str">
        <f>VLOOKUP(D29,Mapping!$A$2:$D$1178,3,FALSE)</f>
        <v>Bing</v>
      </c>
      <c r="I29" t="str">
        <f>VLOOKUP(D29,Mapping!$A$2:$D$1178,4,FALSE)</f>
        <v>Bing</v>
      </c>
    </row>
    <row r="30" spans="2:16" x14ac:dyDescent="0.25">
      <c r="B30" t="str">
        <f t="shared" si="0"/>
        <v>IB_Headcounts_20200</v>
      </c>
      <c r="C30" t="s">
        <v>4</v>
      </c>
      <c r="D30" t="s">
        <v>101</v>
      </c>
      <c r="E30">
        <v>0</v>
      </c>
      <c r="F30">
        <v>0</v>
      </c>
      <c r="G30" t="str">
        <f>VLOOKUP(D30,Mapping!$A$2:$D$1178,2,FALSE)</f>
        <v>4. Execution</v>
      </c>
      <c r="H30" t="str">
        <f>VLOOKUP(D30,Mapping!$A$2:$D$1178,3,FALSE)</f>
        <v>Headcount</v>
      </c>
      <c r="I30" t="str">
        <f>VLOOKUP(D30,Mapping!$A$2:$D$1178,4,FALSE)</f>
        <v>Headcount</v>
      </c>
    </row>
    <row r="31" spans="2:16" x14ac:dyDescent="0.25">
      <c r="B31" t="str">
        <f t="shared" si="0"/>
        <v>IB_Headcounts_20210</v>
      </c>
      <c r="C31" t="s">
        <v>4</v>
      </c>
      <c r="D31" t="s">
        <v>102</v>
      </c>
      <c r="E31">
        <v>0</v>
      </c>
      <c r="F31">
        <v>0</v>
      </c>
      <c r="G31" t="str">
        <f>VLOOKUP(D31,Mapping!$A$2:$D$1178,2,FALSE)</f>
        <v>4. Execution</v>
      </c>
      <c r="H31" t="str">
        <f>VLOOKUP(D31,Mapping!$A$2:$D$1178,3,FALSE)</f>
        <v>Headcount</v>
      </c>
      <c r="I31" t="str">
        <f>VLOOKUP(D31,Mapping!$A$2:$D$1178,4,FALSE)</f>
        <v>Headcount</v>
      </c>
    </row>
    <row r="32" spans="2:16" x14ac:dyDescent="0.25">
      <c r="B32" t="str">
        <f t="shared" si="0"/>
        <v>IB_OpenTv_Grps_GM0</v>
      </c>
      <c r="C32" t="s">
        <v>4</v>
      </c>
      <c r="D32" t="s">
        <v>35</v>
      </c>
      <c r="E32">
        <v>0</v>
      </c>
      <c r="F32">
        <v>0</v>
      </c>
      <c r="G32" t="str">
        <f>VLOOKUP(D32,Mapping!$A$2:$D$1178,2,FALSE)</f>
        <v>1. Marketing</v>
      </c>
      <c r="H32" t="str">
        <f>VLOOKUP(D32,Mapping!$A$2:$D$1178,3,FALSE)</f>
        <v>TV</v>
      </c>
      <c r="I32" t="str">
        <f>VLOOKUP(D32,Mapping!$A$2:$D$1178,4,FALSE)</f>
        <v>Open TV</v>
      </c>
    </row>
    <row r="33" spans="2:9" x14ac:dyDescent="0.25">
      <c r="B33" t="str">
        <f t="shared" si="0"/>
        <v>IB_PayTv_spends_M_GM0</v>
      </c>
      <c r="C33" t="s">
        <v>4</v>
      </c>
      <c r="D33" t="s">
        <v>115</v>
      </c>
      <c r="E33">
        <v>0</v>
      </c>
      <c r="F33">
        <v>0</v>
      </c>
      <c r="G33" t="str">
        <f>VLOOKUP(D33,Mapping!$A$2:$D$1178,2,FALSE)</f>
        <v>1. Marketing</v>
      </c>
      <c r="H33" t="str">
        <f>VLOOKUP(D33,Mapping!$A$2:$D$1178,3,FALSE)</f>
        <v>TV</v>
      </c>
      <c r="I33" t="str">
        <f>VLOOKUP(D33,Mapping!$A$2:$D$1178,4,FALSE)</f>
        <v>Pay TV</v>
      </c>
    </row>
    <row r="34" spans="2:9" x14ac:dyDescent="0.25">
      <c r="B34" t="str">
        <f t="shared" si="0"/>
        <v>IB_PolyTrend0</v>
      </c>
      <c r="C34" t="s">
        <v>4</v>
      </c>
      <c r="D34" t="s">
        <v>116</v>
      </c>
      <c r="E34">
        <v>0</v>
      </c>
      <c r="F34">
        <v>0</v>
      </c>
      <c r="G34" t="str">
        <f>VLOOKUP(D34,Mapping!$A$2:$D$1178,2,FALSE)</f>
        <v>3. Base</v>
      </c>
      <c r="H34" t="str">
        <f>VLOOKUP(D34,Mapping!$A$2:$D$1178,3,FALSE)</f>
        <v>Poly T</v>
      </c>
      <c r="I34" t="str">
        <f>VLOOKUP(D34,Mapping!$A$2:$D$1178,4,FALSE)</f>
        <v>Poly T</v>
      </c>
    </row>
    <row r="35" spans="2:9" x14ac:dyDescent="0.25">
      <c r="B35" t="str">
        <f t="shared" si="0"/>
        <v>IB_Seas_New0</v>
      </c>
      <c r="C35" t="s">
        <v>4</v>
      </c>
      <c r="D35" t="s">
        <v>129</v>
      </c>
      <c r="E35">
        <v>0</v>
      </c>
      <c r="F35">
        <v>0</v>
      </c>
      <c r="G35" t="str">
        <f>VLOOKUP(D35,Mapping!$A$2:$D$1178,2,FALSE)</f>
        <v>3. Base</v>
      </c>
      <c r="H35" t="str">
        <f>VLOOKUP(D35,Mapping!$A$2:$D$1178,3,FALSE)</f>
        <v>Seas</v>
      </c>
      <c r="I35" t="str">
        <f>VLOOKUP(D35,Mapping!$A$2:$D$1178,4,FALSE)</f>
        <v>Seas</v>
      </c>
    </row>
    <row r="36" spans="2:9" x14ac:dyDescent="0.25">
      <c r="B36" t="str">
        <f t="shared" si="0"/>
        <v>IB_TikTok_Imp_GM0</v>
      </c>
      <c r="C36" t="s">
        <v>4</v>
      </c>
      <c r="D36" t="s">
        <v>37</v>
      </c>
      <c r="E36">
        <v>0</v>
      </c>
      <c r="F36">
        <v>0</v>
      </c>
      <c r="G36" t="str">
        <f>VLOOKUP(D36,Mapping!$A$2:$D$1178,2,FALSE)</f>
        <v>1. Marketing</v>
      </c>
      <c r="H36" t="str">
        <f>VLOOKUP(D36,Mapping!$A$2:$D$1178,3,FALSE)</f>
        <v>TikTok</v>
      </c>
      <c r="I36" t="str">
        <f>VLOOKUP(D36,Mapping!$A$2:$D$1178,4,FALSE)</f>
        <v>TikTok</v>
      </c>
    </row>
    <row r="37" spans="2:9" x14ac:dyDescent="0.25">
      <c r="B37" t="str">
        <f t="shared" si="0"/>
        <v>INTERCEPT28885.8423345292</v>
      </c>
      <c r="C37" t="s">
        <v>4</v>
      </c>
      <c r="D37" t="s">
        <v>38</v>
      </c>
      <c r="E37">
        <v>28885.842334529163</v>
      </c>
      <c r="F37">
        <v>24441.86659075545</v>
      </c>
      <c r="G37" t="str">
        <f>VLOOKUP(D37,Mapping!$A$2:$D$1178,2,FALSE)</f>
        <v>3. Base</v>
      </c>
      <c r="H37" t="str">
        <f>VLOOKUP(D37,Mapping!$A$2:$D$1178,3,FALSE)</f>
        <v>Intercept</v>
      </c>
      <c r="I37" t="str">
        <f>VLOOKUP(D37,Mapping!$A$2:$D$1178,4,FALSE)</f>
        <v>Intercept</v>
      </c>
    </row>
    <row r="38" spans="2:9" x14ac:dyDescent="0.25">
      <c r="B38" t="str">
        <f t="shared" si="0"/>
        <v>Mobility_Residential-4022.76395832664</v>
      </c>
      <c r="C38" t="s">
        <v>4</v>
      </c>
      <c r="D38" t="s">
        <v>154</v>
      </c>
      <c r="E38">
        <v>-4022.7639583266364</v>
      </c>
      <c r="F38">
        <v>-1664.701977527485</v>
      </c>
      <c r="G38" t="str">
        <f>VLOOKUP(D38,Mapping!$A$2:$D$1178,2,FALSE)</f>
        <v>3. Base</v>
      </c>
      <c r="H38" t="str">
        <f>VLOOKUP(D38,Mapping!$A$2:$D$1178,3,FALSE)</f>
        <v>Covid</v>
      </c>
      <c r="I38" t="str">
        <f>VLOOKUP(D38,Mapping!$A$2:$D$1178,4,FALSE)</f>
        <v>Covid</v>
      </c>
    </row>
    <row r="39" spans="2:9" x14ac:dyDescent="0.25">
      <c r="B39" t="str">
        <f t="shared" si="0"/>
        <v>NY_20200</v>
      </c>
      <c r="C39" t="s">
        <v>4</v>
      </c>
      <c r="D39" t="s">
        <v>95</v>
      </c>
      <c r="E39">
        <v>0</v>
      </c>
      <c r="F39">
        <v>0</v>
      </c>
      <c r="G39" t="str">
        <f>VLOOKUP(D39,Mapping!$A$2:$D$1178,2,FALSE)</f>
        <v>3. Base</v>
      </c>
      <c r="H39" t="str">
        <f>VLOOKUP(D39,Mapping!$A$2:$D$1178,3,FALSE)</f>
        <v>Holiday</v>
      </c>
      <c r="I39" t="str">
        <f>VLOOKUP(D39,Mapping!$A$2:$D$1178,4,FALSE)</f>
        <v>Holiday</v>
      </c>
    </row>
    <row r="40" spans="2:9" x14ac:dyDescent="0.25">
      <c r="B40" t="str">
        <f t="shared" si="0"/>
        <v>NY_2020_R_AC0</v>
      </c>
      <c r="C40" t="s">
        <v>4</v>
      </c>
      <c r="D40" t="s">
        <v>103</v>
      </c>
      <c r="E40">
        <v>0</v>
      </c>
      <c r="F40">
        <v>0</v>
      </c>
      <c r="G40" t="str">
        <f>VLOOKUP(D40,Mapping!$A$2:$D$1178,2,FALSE)</f>
        <v>3. Base</v>
      </c>
      <c r="H40" t="str">
        <f>VLOOKUP(D40,Mapping!$A$2:$D$1178,3,FALSE)</f>
        <v>Holiday</v>
      </c>
      <c r="I40" t="str">
        <f>VLOOKUP(D40,Mapping!$A$2:$D$1178,4,FALSE)</f>
        <v>Holiday</v>
      </c>
    </row>
    <row r="41" spans="2:9" x14ac:dyDescent="0.25">
      <c r="B41" t="str">
        <f t="shared" si="0"/>
        <v>NY_2020_R_IB0</v>
      </c>
      <c r="C41" t="s">
        <v>4</v>
      </c>
      <c r="D41" t="s">
        <v>104</v>
      </c>
      <c r="E41">
        <v>0</v>
      </c>
      <c r="F41">
        <v>0</v>
      </c>
      <c r="G41" t="str">
        <f>VLOOKUP(D41,Mapping!$A$2:$D$1178,2,FALSE)</f>
        <v>3. Base</v>
      </c>
      <c r="H41" t="str">
        <f>VLOOKUP(D41,Mapping!$A$2:$D$1178,3,FALSE)</f>
        <v>Holiday</v>
      </c>
      <c r="I41" t="str">
        <f>VLOOKUP(D41,Mapping!$A$2:$D$1178,4,FALSE)</f>
        <v>Holiday</v>
      </c>
    </row>
    <row r="42" spans="2:9" x14ac:dyDescent="0.25">
      <c r="B42" t="str">
        <f t="shared" si="0"/>
        <v>PL_DFEB240</v>
      </c>
      <c r="C42" t="s">
        <v>4</v>
      </c>
      <c r="D42" t="s">
        <v>164</v>
      </c>
      <c r="E42">
        <v>0</v>
      </c>
      <c r="F42">
        <v>0</v>
      </c>
      <c r="G42" t="str">
        <f>VLOOKUP(D42,Mapping!$A$2:$D$1178,2,FALSE)</f>
        <v>3. Base</v>
      </c>
      <c r="H42" t="str">
        <f>VLOOKUP(D42,Mapping!$A$2:$D$1178,3,FALSE)</f>
        <v>Holiday</v>
      </c>
      <c r="I42" t="str">
        <f>VLOOKUP(D42,Mapping!$A$2:$D$1178,4,FALSE)</f>
        <v>Holiday</v>
      </c>
    </row>
    <row r="43" spans="2:9" x14ac:dyDescent="0.25">
      <c r="B43" t="str">
        <f t="shared" si="0"/>
        <v>PL_DOct25_2021_V20</v>
      </c>
      <c r="C43" t="s">
        <v>4</v>
      </c>
      <c r="D43" t="s">
        <v>167</v>
      </c>
      <c r="E43">
        <v>0</v>
      </c>
      <c r="F43">
        <v>0</v>
      </c>
      <c r="G43" t="str">
        <f>VLOOKUP(D43,Mapping!$A$2:$D$1178,2,FALSE)</f>
        <v>3. Base</v>
      </c>
      <c r="H43" t="str">
        <f>VLOOKUP(D43,Mapping!$A$2:$D$1178,3,FALSE)</f>
        <v>Holiday</v>
      </c>
      <c r="I43" t="str">
        <f>VLOOKUP(D43,Mapping!$A$2:$D$1178,4,FALSE)</f>
        <v>Holiday</v>
      </c>
    </row>
    <row r="44" spans="2:9" x14ac:dyDescent="0.25">
      <c r="B44" t="str">
        <f t="shared" si="0"/>
        <v>PL_HDIP0</v>
      </c>
      <c r="C44" t="s">
        <v>4</v>
      </c>
      <c r="D44" t="s">
        <v>155</v>
      </c>
      <c r="E44">
        <v>0</v>
      </c>
      <c r="F44">
        <v>0</v>
      </c>
      <c r="G44" t="str">
        <f>VLOOKUP(D44,Mapping!$A$2:$D$1178,2,FALSE)</f>
        <v>3. Base</v>
      </c>
      <c r="H44" t="str">
        <f>VLOOKUP(D44,Mapping!$A$2:$D$1178,3,FALSE)</f>
        <v>Holiday</v>
      </c>
      <c r="I44" t="str">
        <f>VLOOKUP(D44,Mapping!$A$2:$D$1178,4,FALSE)</f>
        <v>Holiday</v>
      </c>
    </row>
    <row r="45" spans="2:9" x14ac:dyDescent="0.25">
      <c r="B45" t="str">
        <f t="shared" si="0"/>
        <v>PL_PolyTrend0</v>
      </c>
      <c r="C45" t="s">
        <v>4</v>
      </c>
      <c r="D45" t="s">
        <v>117</v>
      </c>
      <c r="E45">
        <v>0</v>
      </c>
      <c r="F45">
        <v>0</v>
      </c>
      <c r="G45" t="str">
        <f>VLOOKUP(D45,Mapping!$A$2:$D$1178,2,FALSE)</f>
        <v>3. Base</v>
      </c>
      <c r="H45" t="str">
        <f>VLOOKUP(D45,Mapping!$A$2:$D$1178,3,FALSE)</f>
        <v>Poly T</v>
      </c>
      <c r="I45" t="str">
        <f>VLOOKUP(D45,Mapping!$A$2:$D$1178,4,FALSE)</f>
        <v>Poly T</v>
      </c>
    </row>
    <row r="46" spans="2:9" x14ac:dyDescent="0.25">
      <c r="B46" t="str">
        <f t="shared" si="0"/>
        <v>PL_PreEaster_20210</v>
      </c>
      <c r="C46" t="s">
        <v>4</v>
      </c>
      <c r="D46" t="s">
        <v>160</v>
      </c>
      <c r="E46">
        <v>0</v>
      </c>
      <c r="F46">
        <v>0</v>
      </c>
      <c r="G46" t="str">
        <f>VLOOKUP(D46,Mapping!$A$2:$D$1178,2,FALSE)</f>
        <v>3. Base</v>
      </c>
      <c r="H46" t="str">
        <f>VLOOKUP(D46,Mapping!$A$2:$D$1178,3,FALSE)</f>
        <v>Holiday</v>
      </c>
      <c r="I46" t="str">
        <f>VLOOKUP(D46,Mapping!$A$2:$D$1178,4,FALSE)</f>
        <v>Holiday</v>
      </c>
    </row>
    <row r="47" spans="2:9" x14ac:dyDescent="0.25">
      <c r="B47" t="str">
        <f t="shared" si="0"/>
        <v>PL_PreH_May20200</v>
      </c>
      <c r="C47" t="s">
        <v>4</v>
      </c>
      <c r="D47" t="s">
        <v>168</v>
      </c>
      <c r="E47">
        <v>0</v>
      </c>
      <c r="F47">
        <v>0</v>
      </c>
      <c r="G47" t="str">
        <f>VLOOKUP(D47,Mapping!$A$2:$D$1178,2,FALSE)</f>
        <v>3. Base</v>
      </c>
      <c r="H47" t="str">
        <f>VLOOKUP(D47,Mapping!$A$2:$D$1178,3,FALSE)</f>
        <v>Holiday</v>
      </c>
      <c r="I47" t="str">
        <f>VLOOKUP(D47,Mapping!$A$2:$D$1178,4,FALSE)</f>
        <v>Holiday</v>
      </c>
    </row>
    <row r="48" spans="2:9" x14ac:dyDescent="0.25">
      <c r="B48" t="str">
        <f t="shared" si="0"/>
        <v>PL_Seas_New0</v>
      </c>
      <c r="C48" t="s">
        <v>4</v>
      </c>
      <c r="D48" t="s">
        <v>118</v>
      </c>
      <c r="E48">
        <v>0</v>
      </c>
      <c r="F48">
        <v>0</v>
      </c>
      <c r="G48" t="str">
        <f>VLOOKUP(D48,Mapping!$A$2:$D$1178,2,FALSE)</f>
        <v>3. Base</v>
      </c>
      <c r="H48" t="str">
        <f>VLOOKUP(D48,Mapping!$A$2:$D$1178,3,FALSE)</f>
        <v>Seas</v>
      </c>
      <c r="I48" t="str">
        <f>VLOOKUP(D48,Mapping!$A$2:$D$1178,4,FALSE)</f>
        <v>Seas</v>
      </c>
    </row>
    <row r="49" spans="2:9" x14ac:dyDescent="0.25">
      <c r="B49" t="str">
        <f t="shared" si="0"/>
        <v>Polo_Headcounts_20200</v>
      </c>
      <c r="C49" t="s">
        <v>4</v>
      </c>
      <c r="D49" t="s">
        <v>105</v>
      </c>
      <c r="E49">
        <v>0</v>
      </c>
      <c r="F49">
        <v>0</v>
      </c>
      <c r="G49" t="str">
        <f>VLOOKUP(D49,Mapping!$A$2:$D$1178,2,FALSE)</f>
        <v>4. Execution</v>
      </c>
      <c r="H49" t="str">
        <f>VLOOKUP(D49,Mapping!$A$2:$D$1178,3,FALSE)</f>
        <v>Headcount</v>
      </c>
      <c r="I49" t="str">
        <f>VLOOKUP(D49,Mapping!$A$2:$D$1178,4,FALSE)</f>
        <v>Headcount</v>
      </c>
    </row>
    <row r="50" spans="2:9" x14ac:dyDescent="0.25">
      <c r="B50" t="str">
        <f t="shared" si="0"/>
        <v>Polo_Headcounts_20210</v>
      </c>
      <c r="C50" t="s">
        <v>4</v>
      </c>
      <c r="D50" t="s">
        <v>106</v>
      </c>
      <c r="E50">
        <v>0</v>
      </c>
      <c r="F50">
        <v>0</v>
      </c>
      <c r="G50" t="str">
        <f>VLOOKUP(D50,Mapping!$A$2:$D$1178,2,FALSE)</f>
        <v>4. Execution</v>
      </c>
      <c r="H50" t="str">
        <f>VLOOKUP(D50,Mapping!$A$2:$D$1178,3,FALSE)</f>
        <v>Headcount</v>
      </c>
      <c r="I50" t="str">
        <f>VLOOKUP(D50,Mapping!$A$2:$D$1178,4,FALSE)</f>
        <v>Headcount</v>
      </c>
    </row>
    <row r="51" spans="2:9" x14ac:dyDescent="0.25">
      <c r="B51" t="str">
        <f t="shared" si="0"/>
        <v>Polo_OpenTv_Grps_GM0</v>
      </c>
      <c r="C51" t="s">
        <v>4</v>
      </c>
      <c r="D51" t="s">
        <v>41</v>
      </c>
      <c r="E51">
        <v>0</v>
      </c>
      <c r="F51">
        <v>0</v>
      </c>
      <c r="G51" t="str">
        <f>VLOOKUP(D51,Mapping!$A$2:$D$1178,2,FALSE)</f>
        <v>1. Marketing</v>
      </c>
      <c r="H51" t="str">
        <f>VLOOKUP(D51,Mapping!$A$2:$D$1178,3,FALSE)</f>
        <v>TV</v>
      </c>
      <c r="I51" t="str">
        <f>VLOOKUP(D51,Mapping!$A$2:$D$1178,4,FALSE)</f>
        <v>Open TV</v>
      </c>
    </row>
    <row r="52" spans="2:9" x14ac:dyDescent="0.25">
      <c r="B52" t="str">
        <f t="shared" si="0"/>
        <v>Polo_PayTv_spends_M_GM0</v>
      </c>
      <c r="C52" t="s">
        <v>4</v>
      </c>
      <c r="D52" t="s">
        <v>119</v>
      </c>
      <c r="E52">
        <v>0</v>
      </c>
      <c r="F52">
        <v>0</v>
      </c>
      <c r="G52" t="str">
        <f>VLOOKUP(D52,Mapping!$A$2:$D$1178,2,FALSE)</f>
        <v>1. Marketing</v>
      </c>
      <c r="H52" t="str">
        <f>VLOOKUP(D52,Mapping!$A$2:$D$1178,3,FALSE)</f>
        <v>TV</v>
      </c>
      <c r="I52" t="str">
        <f>VLOOKUP(D52,Mapping!$A$2:$D$1178,4,FALSE)</f>
        <v>Pay TV</v>
      </c>
    </row>
    <row r="53" spans="2:9" x14ac:dyDescent="0.25">
      <c r="B53" t="str">
        <f t="shared" si="0"/>
        <v>PreH_BF_RD0</v>
      </c>
      <c r="C53" t="s">
        <v>4</v>
      </c>
      <c r="D53" t="s">
        <v>132</v>
      </c>
      <c r="E53">
        <v>0</v>
      </c>
      <c r="F53">
        <v>186.74493567829319</v>
      </c>
      <c r="G53" t="str">
        <f>VLOOKUP(D53,Mapping!$A$2:$D$1178,2,FALSE)</f>
        <v>3. Base</v>
      </c>
      <c r="H53" t="str">
        <f>VLOOKUP(D53,Mapping!$A$2:$D$1178,3,FALSE)</f>
        <v>Holiday</v>
      </c>
      <c r="I53" t="str">
        <f>VLOOKUP(D53,Mapping!$A$2:$D$1178,4,FALSE)</f>
        <v>Holiday</v>
      </c>
    </row>
    <row r="54" spans="2:9" x14ac:dyDescent="0.25">
      <c r="B54" t="str">
        <f t="shared" si="0"/>
        <v>RE_Affliate_Paid_Orders_GM0.482677376908724</v>
      </c>
      <c r="C54" t="s">
        <v>4</v>
      </c>
      <c r="D54" t="s">
        <v>47</v>
      </c>
      <c r="E54">
        <v>0.48267737690872398</v>
      </c>
      <c r="F54">
        <v>117.55534371663201</v>
      </c>
      <c r="G54" t="str">
        <f>VLOOKUP(D54,Mapping!$A$2:$D$1178,2,FALSE)</f>
        <v>1. Marketing</v>
      </c>
      <c r="H54" t="str">
        <f>VLOOKUP(D54,Mapping!$A$2:$D$1178,3,FALSE)</f>
        <v>Affiliate</v>
      </c>
      <c r="I54" t="str">
        <f>VLOOKUP(D54,Mapping!$A$2:$D$1178,4,FALSE)</f>
        <v>Affiliate</v>
      </c>
    </row>
    <row r="55" spans="2:9" x14ac:dyDescent="0.25">
      <c r="B55" t="str">
        <f t="shared" si="0"/>
        <v>RE_Bing_Imp_GM66.6767255120905</v>
      </c>
      <c r="C55" t="s">
        <v>4</v>
      </c>
      <c r="D55" t="s">
        <v>49</v>
      </c>
      <c r="E55">
        <v>66.676725512090513</v>
      </c>
      <c r="F55">
        <v>8.0028669979518234</v>
      </c>
      <c r="G55" t="str">
        <f>VLOOKUP(D55,Mapping!$A$2:$D$1178,2,FALSE)</f>
        <v>1. Marketing</v>
      </c>
      <c r="H55" t="str">
        <f>VLOOKUP(D55,Mapping!$A$2:$D$1178,3,FALSE)</f>
        <v>Bing</v>
      </c>
      <c r="I55" t="str">
        <f>VLOOKUP(D55,Mapping!$A$2:$D$1178,4,FALSE)</f>
        <v>Bing</v>
      </c>
    </row>
    <row r="56" spans="2:9" x14ac:dyDescent="0.25">
      <c r="B56" t="str">
        <f t="shared" si="0"/>
        <v>RE_Criteo_Imp_GM47.4613361000195</v>
      </c>
      <c r="C56" t="s">
        <v>4</v>
      </c>
      <c r="D56" t="s">
        <v>50</v>
      </c>
      <c r="E56">
        <v>47.46133610001953</v>
      </c>
      <c r="F56">
        <v>564.21390770915878</v>
      </c>
      <c r="G56" t="str">
        <f>VLOOKUP(D56,Mapping!$A$2:$D$1178,2,FALSE)</f>
        <v>1. Marketing</v>
      </c>
      <c r="H56" t="str">
        <f>VLOOKUP(D56,Mapping!$A$2:$D$1178,3,FALSE)</f>
        <v>Criteo</v>
      </c>
      <c r="I56" t="str">
        <f>VLOOKUP(D56,Mapping!$A$2:$D$1178,4,FALSE)</f>
        <v>Criteo</v>
      </c>
    </row>
    <row r="57" spans="2:9" x14ac:dyDescent="0.25">
      <c r="B57" t="str">
        <f t="shared" si="0"/>
        <v>RE_PolyTrend_New3708.05387995</v>
      </c>
      <c r="C57" t="s">
        <v>4</v>
      </c>
      <c r="D57" t="s">
        <v>120</v>
      </c>
      <c r="E57">
        <v>3708.0538799500032</v>
      </c>
      <c r="F57">
        <v>10696.249475777246</v>
      </c>
      <c r="G57" t="str">
        <f>VLOOKUP(D57,Mapping!$A$2:$D$1178,2,FALSE)</f>
        <v>3. Base</v>
      </c>
      <c r="H57" t="str">
        <f>VLOOKUP(D57,Mapping!$A$2:$D$1178,3,FALSE)</f>
        <v>Poly T</v>
      </c>
      <c r="I57" t="str">
        <f>VLOOKUP(D57,Mapping!$A$2:$D$1178,4,FALSE)</f>
        <v>Poly T</v>
      </c>
    </row>
    <row r="58" spans="2:9" x14ac:dyDescent="0.25">
      <c r="B58" t="str">
        <f t="shared" si="0"/>
        <v>RE_Seas76957.1160447444</v>
      </c>
      <c r="C58" t="s">
        <v>4</v>
      </c>
      <c r="D58" t="s">
        <v>133</v>
      </c>
      <c r="E58">
        <v>76957.116044744354</v>
      </c>
      <c r="F58">
        <v>226044.64767890505</v>
      </c>
      <c r="G58" t="str">
        <f>VLOOKUP(D58,Mapping!$A$2:$D$1178,2,FALSE)</f>
        <v>3. Base</v>
      </c>
      <c r="H58" t="str">
        <f>VLOOKUP(D58,Mapping!$A$2:$D$1178,3,FALSE)</f>
        <v>Seas</v>
      </c>
      <c r="I58" t="str">
        <f>VLOOKUP(D58,Mapping!$A$2:$D$1178,4,FALSE)</f>
        <v>Seas</v>
      </c>
    </row>
    <row r="59" spans="2:9" x14ac:dyDescent="0.25">
      <c r="C59" t="s">
        <v>4</v>
      </c>
      <c r="D59" t="s">
        <v>51</v>
      </c>
      <c r="E59">
        <v>14.024142483697059</v>
      </c>
      <c r="F59">
        <v>352.37894508306954</v>
      </c>
      <c r="G59" t="str">
        <f>VLOOKUP(D59,Mapping!$A$2:$D$1178,2,FALSE)</f>
        <v>1. Marketing</v>
      </c>
      <c r="H59" t="str">
        <f>VLOOKUP(D59,Mapping!$A$2:$D$1178,3,FALSE)</f>
        <v>TikTok</v>
      </c>
      <c r="I59" t="str">
        <f>VLOOKUP(D59,Mapping!$A$2:$D$1178,4,FALSE)</f>
        <v>TikTok</v>
      </c>
    </row>
    <row r="60" spans="2:9" x14ac:dyDescent="0.25">
      <c r="C60" t="s">
        <v>4</v>
      </c>
      <c r="D60" t="s">
        <v>147</v>
      </c>
      <c r="E60">
        <v>-5234.3864039852024</v>
      </c>
      <c r="F60">
        <v>-9663.4825919726718</v>
      </c>
      <c r="G60" t="str">
        <f>VLOOKUP(D60,Mapping!$A$2:$D$1178,2,FALSE)</f>
        <v>3. Base</v>
      </c>
      <c r="H60" t="str">
        <f>VLOOKUP(D60,Mapping!$A$2:$D$1178,3,FALSE)</f>
        <v>Taxa Selic</v>
      </c>
      <c r="I60" t="str">
        <f>VLOOKUP(D60,Mapping!$A$2:$D$1178,4,FALSE)</f>
        <v>Taxa Selic</v>
      </c>
    </row>
    <row r="61" spans="2:9" x14ac:dyDescent="0.25">
      <c r="C61" t="s">
        <v>4</v>
      </c>
      <c r="D61" t="s">
        <v>107</v>
      </c>
      <c r="E61">
        <v>-13129.803776263616</v>
      </c>
      <c r="F61">
        <v>-10477.9542525738</v>
      </c>
      <c r="G61" t="str">
        <f>VLOOKUP(D61,Mapping!$A$2:$D$1178,2,FALSE)</f>
        <v>3. Base</v>
      </c>
      <c r="H61" t="str">
        <f>VLOOKUP(D61,Mapping!$A$2:$D$1178,3,FALSE)</f>
        <v>Unemployment</v>
      </c>
      <c r="I61" t="str">
        <f>VLOOKUP(D61,Mapping!$A$2:$D$1178,4,FALSE)</f>
        <v>Unemployment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4404-74D6-43F6-9296-295443DCC32B}">
  <sheetPr>
    <tabColor rgb="FF45C363"/>
  </sheetPr>
  <dimension ref="A1:Y110"/>
  <sheetViews>
    <sheetView showGridLines="0" zoomScale="80" zoomScaleNormal="80" workbookViewId="0">
      <pane xSplit="3" ySplit="3" topLeftCell="D4" activePane="bottomRight" state="frozen"/>
      <selection activeCell="B1" sqref="B1"/>
      <selection pane="topRight" activeCell="D1" sqref="D1"/>
      <selection pane="bottomLeft" activeCell="B4" sqref="B4"/>
      <selection pane="bottomRight" activeCell="F3" sqref="F3"/>
    </sheetView>
  </sheetViews>
  <sheetFormatPr defaultRowHeight="15" x14ac:dyDescent="0.25"/>
  <cols>
    <col min="1" max="1" width="2.42578125" style="79" customWidth="1"/>
    <col min="2" max="2" width="14.28515625" style="79" customWidth="1"/>
    <col min="3" max="3" width="22.7109375" style="84" customWidth="1"/>
    <col min="4" max="4" width="9.85546875" style="84" bestFit="1" customWidth="1"/>
    <col min="5" max="5" width="12.42578125" style="84" bestFit="1" customWidth="1"/>
    <col min="6" max="7" width="9.28515625" style="84" bestFit="1" customWidth="1"/>
    <col min="8" max="8" width="14.28515625" style="84" bestFit="1" customWidth="1"/>
    <col min="9" max="9" width="9.140625" style="80"/>
    <col min="10" max="10" width="8.42578125" style="80" customWidth="1"/>
    <col min="11" max="11" width="20.85546875" style="80" bestFit="1" customWidth="1"/>
    <col min="12" max="12" width="8.140625" style="80" customWidth="1"/>
    <col min="13" max="13" width="0.5703125" style="81" customWidth="1"/>
    <col min="14" max="14" width="6.42578125" style="80" customWidth="1"/>
    <col min="15" max="17" width="17.42578125" style="80" bestFit="1" customWidth="1"/>
    <col min="18" max="18" width="9.140625" style="80"/>
    <col min="19" max="19" width="15.5703125" style="80" bestFit="1" customWidth="1"/>
    <col min="20" max="20" width="9.140625" style="80"/>
    <col min="21" max="21" width="22" style="80" bestFit="1" customWidth="1"/>
    <col min="22" max="16384" width="9.140625" style="80"/>
  </cols>
  <sheetData>
    <row r="1" spans="1:25" ht="15.75" thickBot="1" x14ac:dyDescent="0.3">
      <c r="A1" s="79" t="s">
        <v>137</v>
      </c>
    </row>
    <row r="2" spans="1:25" ht="30" customHeight="1" thickBot="1" x14ac:dyDescent="0.3">
      <c r="B2" s="156" t="s">
        <v>79</v>
      </c>
      <c r="C2" s="156" t="s">
        <v>134</v>
      </c>
      <c r="D2" s="455" t="s">
        <v>135</v>
      </c>
      <c r="E2" s="455"/>
      <c r="F2" s="455" t="s">
        <v>136</v>
      </c>
      <c r="G2" s="455"/>
      <c r="H2" s="156" t="s">
        <v>81</v>
      </c>
      <c r="J2" s="456" t="s">
        <v>140</v>
      </c>
      <c r="K2" s="457"/>
      <c r="O2" s="458" t="s">
        <v>82</v>
      </c>
      <c r="P2" s="459"/>
      <c r="Q2" s="460"/>
      <c r="S2" s="169" t="s">
        <v>138</v>
      </c>
    </row>
    <row r="3" spans="1:25" ht="15.75" thickBot="1" x14ac:dyDescent="0.3">
      <c r="B3" s="157"/>
      <c r="C3" s="222"/>
      <c r="D3" s="382" t="s">
        <v>173</v>
      </c>
      <c r="E3" s="382" t="s">
        <v>174</v>
      </c>
      <c r="F3" s="382" t="s">
        <v>173</v>
      </c>
      <c r="G3" s="382" t="s">
        <v>174</v>
      </c>
      <c r="H3" s="223"/>
      <c r="J3" s="463" t="s">
        <v>172</v>
      </c>
      <c r="K3" s="464"/>
      <c r="O3" s="163">
        <v>2020</v>
      </c>
      <c r="P3" s="82">
        <v>2021</v>
      </c>
      <c r="Q3" s="164" t="s">
        <v>81</v>
      </c>
      <c r="S3" s="170" t="s">
        <v>139</v>
      </c>
    </row>
    <row r="4" spans="1:25" x14ac:dyDescent="0.25">
      <c r="B4" s="157"/>
      <c r="C4" s="368" t="s">
        <v>142</v>
      </c>
      <c r="D4" s="224">
        <v>155499</v>
      </c>
      <c r="E4" s="224">
        <v>192784</v>
      </c>
      <c r="F4" s="225"/>
      <c r="G4" s="383">
        <f>E4/D4-1</f>
        <v>0.23977646158496202</v>
      </c>
      <c r="H4" s="369"/>
      <c r="J4" s="182"/>
      <c r="K4" s="217"/>
      <c r="O4" s="218"/>
      <c r="P4" s="219"/>
      <c r="Q4" s="220"/>
      <c r="S4" s="221"/>
    </row>
    <row r="5" spans="1:25" x14ac:dyDescent="0.25">
      <c r="A5" s="88" t="str">
        <f>_xlfn.CONCAT($B$5,C5)</f>
        <v>Auto_CredFB Stone Leads</v>
      </c>
      <c r="B5" s="453" t="s">
        <v>1</v>
      </c>
      <c r="C5" s="133" t="s">
        <v>70</v>
      </c>
      <c r="D5" s="89">
        <f>VLOOKUP(A5,'Contri use this'!$A$4:$F$167,5,FALSE)</f>
        <v>9086.2799609274134</v>
      </c>
      <c r="E5" s="89">
        <f>VLOOKUP(A5,'Contri use this'!$A$4:$G$167,6,FALSE)</f>
        <v>9914.5502419456134</v>
      </c>
      <c r="F5" s="148">
        <f t="shared" ref="F5:G11" si="0">D5/D$4</f>
        <v>5.8433044334223458E-2</v>
      </c>
      <c r="G5" s="148">
        <f t="shared" si="0"/>
        <v>5.1428283685085965E-2</v>
      </c>
      <c r="H5" s="158">
        <f>SUM(D5:E5)</f>
        <v>19000.830202873025</v>
      </c>
      <c r="I5" s="83"/>
      <c r="J5" s="175"/>
      <c r="K5" s="178">
        <f>(E5-D5)/$D$4</f>
        <v>5.326531238260053E-3</v>
      </c>
      <c r="L5" s="384">
        <f>K5/$G$4</f>
        <v>2.2214571034415979E-2</v>
      </c>
      <c r="M5" s="85"/>
      <c r="N5" s="84"/>
      <c r="O5" s="165">
        <v>1356139031.7142854</v>
      </c>
      <c r="P5" s="89">
        <v>1432877943.8571427</v>
      </c>
      <c r="Q5" s="158">
        <f t="shared" ref="Q5:Q13" si="1">SUM(O5:P5)</f>
        <v>2789016975.5714283</v>
      </c>
      <c r="R5" s="84"/>
      <c r="S5" s="171">
        <f>IFERROR(P5/O5-1,0)</f>
        <v>5.6586316261284964E-2</v>
      </c>
      <c r="T5" s="84"/>
      <c r="U5" s="86"/>
      <c r="V5" s="86"/>
      <c r="W5" s="86"/>
    </row>
    <row r="6" spans="1:25" x14ac:dyDescent="0.25">
      <c r="A6" s="88" t="str">
        <f t="shared" ref="A6:A25" si="2">_xlfn.CONCAT($B$5,C6)</f>
        <v>Auto_CredFB Stone SA</v>
      </c>
      <c r="B6" s="461"/>
      <c r="C6" s="133" t="s">
        <v>71</v>
      </c>
      <c r="D6" s="89">
        <f>VLOOKUP(A6,'Contri use this'!$A$4:$F$167,5,FALSE)</f>
        <v>897.18227953987412</v>
      </c>
      <c r="E6" s="89">
        <f>VLOOKUP(A6,'Contri use this'!$A$4:$G$167,6,FALSE)</f>
        <v>834.31146541832982</v>
      </c>
      <c r="F6" s="148">
        <f t="shared" si="0"/>
        <v>5.7696980658388424E-3</v>
      </c>
      <c r="G6" s="148">
        <f t="shared" si="0"/>
        <v>4.3277007709059349E-3</v>
      </c>
      <c r="H6" s="158">
        <f t="shared" ref="H6:H22" si="3">SUM(D6:E6)</f>
        <v>1731.4937449582039</v>
      </c>
      <c r="I6" s="83"/>
      <c r="J6" s="175"/>
      <c r="K6" s="179">
        <f t="shared" ref="K6:K22" si="4">(E6-D6)/$D$4</f>
        <v>-4.0431651728656969E-4</v>
      </c>
      <c r="L6" s="384">
        <f t="shared" ref="L6:L23" si="5">K6/$G$4</f>
        <v>-1.6862227201701566E-3</v>
      </c>
      <c r="M6" s="85"/>
      <c r="N6" s="84"/>
      <c r="O6" s="165">
        <v>201461878</v>
      </c>
      <c r="P6" s="89">
        <v>183671187</v>
      </c>
      <c r="Q6" s="158">
        <f t="shared" si="1"/>
        <v>385133065</v>
      </c>
      <c r="R6" s="84"/>
      <c r="S6" s="171">
        <f t="shared" ref="S6:S59" si="6">IFERROR(P6/O6-1,0)</f>
        <v>-8.8307977551961514E-2</v>
      </c>
      <c r="T6" s="84"/>
      <c r="U6" s="86"/>
      <c r="V6" s="86"/>
      <c r="W6" s="86"/>
    </row>
    <row r="7" spans="1:25" x14ac:dyDescent="0.25">
      <c r="A7" s="88" t="str">
        <f t="shared" si="2"/>
        <v>Auto_CredFB Ton</v>
      </c>
      <c r="B7" s="461"/>
      <c r="C7" s="133" t="s">
        <v>72</v>
      </c>
      <c r="D7" s="89">
        <f>VLOOKUP(A7,'Contri use this'!$A$4:$F$167,5,FALSE)</f>
        <v>41898.598397690977</v>
      </c>
      <c r="E7" s="89">
        <f>VLOOKUP(A7,'Contri use this'!$A$4:$G$167,6,FALSE)</f>
        <v>53510.486905359903</v>
      </c>
      <c r="F7" s="148">
        <f t="shared" si="0"/>
        <v>0.26944609545843368</v>
      </c>
      <c r="G7" s="148">
        <f t="shared" si="0"/>
        <v>0.27756705382894797</v>
      </c>
      <c r="H7" s="158">
        <f t="shared" si="3"/>
        <v>95409.085303050873</v>
      </c>
      <c r="I7" s="83"/>
      <c r="J7" s="175"/>
      <c r="K7" s="178">
        <f>(E7-D7)/$D$4</f>
        <v>7.4675004390182098E-2</v>
      </c>
      <c r="L7" s="384">
        <f t="shared" si="5"/>
        <v>0.3114359261812773</v>
      </c>
      <c r="M7" s="85"/>
      <c r="N7" s="84"/>
      <c r="O7" s="165">
        <v>3324155991.4285712</v>
      </c>
      <c r="P7" s="89">
        <v>3922502286.7142859</v>
      </c>
      <c r="Q7" s="158">
        <f t="shared" si="1"/>
        <v>7246658278.1428566</v>
      </c>
      <c r="R7" s="84"/>
      <c r="S7" s="171">
        <f t="shared" si="6"/>
        <v>0.17999946357167573</v>
      </c>
      <c r="T7" s="84"/>
      <c r="U7" s="86"/>
      <c r="V7" s="86"/>
      <c r="W7" s="86"/>
    </row>
    <row r="8" spans="1:25" x14ac:dyDescent="0.25">
      <c r="A8" s="88" t="str">
        <f t="shared" si="2"/>
        <v>Auto_CredGoogle Stone</v>
      </c>
      <c r="B8" s="461"/>
      <c r="C8" s="133" t="s">
        <v>73</v>
      </c>
      <c r="D8" s="89">
        <f>VLOOKUP(A8,'Contri use this'!$A$4:$F$167,5,FALSE)</f>
        <v>328.88885877226323</v>
      </c>
      <c r="E8" s="89">
        <f>VLOOKUP(A8,'Contri use this'!$A$4:$G$167,6,FALSE)</f>
        <v>2919.2213608986117</v>
      </c>
      <c r="F8" s="148">
        <f t="shared" si="0"/>
        <v>2.1150544940627481E-3</v>
      </c>
      <c r="G8" s="148">
        <f t="shared" si="0"/>
        <v>1.5142446265761743E-2</v>
      </c>
      <c r="H8" s="158">
        <f t="shared" si="3"/>
        <v>3248.1102196708748</v>
      </c>
      <c r="I8" s="83"/>
      <c r="J8" s="175"/>
      <c r="K8" s="179">
        <f t="shared" si="4"/>
        <v>1.6658193957043765E-2</v>
      </c>
      <c r="L8" s="384">
        <f t="shared" si="5"/>
        <v>6.9473850130785775E-2</v>
      </c>
      <c r="M8" s="85"/>
      <c r="N8" s="84"/>
      <c r="O8" s="165">
        <v>38717925</v>
      </c>
      <c r="P8" s="89">
        <v>356234988</v>
      </c>
      <c r="Q8" s="158">
        <f t="shared" si="1"/>
        <v>394952913</v>
      </c>
      <c r="R8" s="84"/>
      <c r="S8" s="171">
        <f>IFERROR(P8/O8-1,0)</f>
        <v>8.2007768494825068</v>
      </c>
      <c r="T8" s="84"/>
      <c r="U8" s="86"/>
      <c r="V8" s="86"/>
      <c r="W8" s="86"/>
    </row>
    <row r="9" spans="1:25" x14ac:dyDescent="0.25">
      <c r="A9" s="88" t="str">
        <f t="shared" si="2"/>
        <v>Auto_CredGoogle Ton</v>
      </c>
      <c r="B9" s="461"/>
      <c r="C9" s="133" t="s">
        <v>74</v>
      </c>
      <c r="D9" s="89">
        <f>VLOOKUP(A9,'Contri use this'!$A$4:$F$167,5,FALSE)</f>
        <v>15294.118218143709</v>
      </c>
      <c r="E9" s="89">
        <f>VLOOKUP(A9,'Contri use this'!$A$4:$G$167,6,FALSE)</f>
        <v>34483.386929647946</v>
      </c>
      <c r="F9" s="148">
        <f t="shared" si="0"/>
        <v>9.8355090503113904E-2</v>
      </c>
      <c r="G9" s="148">
        <f t="shared" si="0"/>
        <v>0.17887058536832903</v>
      </c>
      <c r="H9" s="158">
        <f t="shared" si="3"/>
        <v>49777.505147791657</v>
      </c>
      <c r="I9" s="83"/>
      <c r="J9" s="175"/>
      <c r="K9" s="178">
        <f t="shared" si="4"/>
        <v>0.12340445090646393</v>
      </c>
      <c r="L9" s="384">
        <f>K9/$G$4</f>
        <v>0.51466457587513026</v>
      </c>
      <c r="M9" s="85"/>
      <c r="N9" s="84"/>
      <c r="O9" s="165">
        <v>750114965</v>
      </c>
      <c r="P9" s="89">
        <v>1667253568</v>
      </c>
      <c r="Q9" s="158">
        <f t="shared" si="1"/>
        <v>2417368533</v>
      </c>
      <c r="R9" s="84"/>
      <c r="S9" s="171">
        <f t="shared" si="6"/>
        <v>1.2226640525695953</v>
      </c>
      <c r="T9" s="84"/>
      <c r="U9" s="86"/>
      <c r="V9" s="86"/>
      <c r="W9" s="86"/>
    </row>
    <row r="10" spans="1:25" x14ac:dyDescent="0.25">
      <c r="A10" s="88" t="s">
        <v>141</v>
      </c>
      <c r="B10" s="461"/>
      <c r="C10" s="133" t="s">
        <v>56</v>
      </c>
      <c r="D10" s="89">
        <f>VLOOKUP(A10,'Contri use this'!$A$4:$F$167,5,FALSE)</f>
        <v>0</v>
      </c>
      <c r="E10" s="89">
        <f>VLOOKUP(A10,'Contri use this'!$A$4:$G$167,6,FALSE)</f>
        <v>226.86265086024139</v>
      </c>
      <c r="F10" s="148">
        <f t="shared" si="0"/>
        <v>0</v>
      </c>
      <c r="G10" s="148">
        <f t="shared" si="0"/>
        <v>1.1767711576699384E-3</v>
      </c>
      <c r="H10" s="158">
        <f t="shared" si="3"/>
        <v>226.86265086024139</v>
      </c>
      <c r="I10" s="83"/>
      <c r="J10" s="175"/>
      <c r="K10" s="178">
        <f t="shared" si="4"/>
        <v>1.4589331819512756E-3</v>
      </c>
      <c r="L10" s="384">
        <f t="shared" si="5"/>
        <v>6.0845554743259042E-3</v>
      </c>
      <c r="M10" s="85"/>
      <c r="N10" s="84"/>
      <c r="O10" s="165">
        <v>0</v>
      </c>
      <c r="P10" s="89">
        <v>3414.5174193548378</v>
      </c>
      <c r="Q10" s="158">
        <f t="shared" si="1"/>
        <v>3414.5174193548378</v>
      </c>
      <c r="R10" s="84"/>
      <c r="S10" s="171">
        <f t="shared" si="6"/>
        <v>0</v>
      </c>
      <c r="T10" s="84"/>
      <c r="U10" s="86"/>
      <c r="V10" s="86"/>
      <c r="W10" s="86"/>
    </row>
    <row r="11" spans="1:25" x14ac:dyDescent="0.25">
      <c r="A11" s="88" t="str">
        <f t="shared" si="2"/>
        <v>Auto_CredTikTok</v>
      </c>
      <c r="B11" s="461"/>
      <c r="C11" s="143" t="s">
        <v>60</v>
      </c>
      <c r="D11" s="89">
        <f>VLOOKUP(A11,'Contri use this'!$A$4:$F$167,5,FALSE)</f>
        <v>12.400163415816639</v>
      </c>
      <c r="E11" s="89">
        <f>VLOOKUP(A11,'Contri use this'!$A$4:$G$167,6,FALSE)</f>
        <v>689.531328497755</v>
      </c>
      <c r="F11" s="148">
        <f t="shared" si="0"/>
        <v>7.9744329004152048E-5</v>
      </c>
      <c r="G11" s="148">
        <f t="shared" si="0"/>
        <v>3.5767041274055679E-3</v>
      </c>
      <c r="H11" s="158">
        <f t="shared" si="3"/>
        <v>701.93149191357168</v>
      </c>
      <c r="I11" s="83"/>
      <c r="J11" s="175"/>
      <c r="K11" s="178">
        <f t="shared" si="4"/>
        <v>4.3545692582070512E-3</v>
      </c>
      <c r="L11" s="384">
        <f t="shared" si="5"/>
        <v>1.8160953871045677E-2</v>
      </c>
      <c r="M11" s="85"/>
      <c r="N11" s="84"/>
      <c r="O11" s="165">
        <v>8813396</v>
      </c>
      <c r="P11" s="89">
        <v>273884026</v>
      </c>
      <c r="Q11" s="158">
        <f t="shared" si="1"/>
        <v>282697422</v>
      </c>
      <c r="R11" s="84"/>
      <c r="S11" s="171">
        <f t="shared" si="6"/>
        <v>30.075878809938871</v>
      </c>
      <c r="T11" s="84"/>
      <c r="U11" s="84"/>
      <c r="V11" s="84"/>
      <c r="W11" s="84"/>
    </row>
    <row r="12" spans="1:25" x14ac:dyDescent="0.25">
      <c r="A12" s="88" t="str">
        <f t="shared" si="2"/>
        <v>Auto_CredBing</v>
      </c>
      <c r="B12" s="461"/>
      <c r="C12" s="134" t="s">
        <v>58</v>
      </c>
      <c r="D12" s="89">
        <f>VLOOKUP(A12,'Contri use this'!$A$4:$F$167,5,FALSE)</f>
        <v>115.73404569365825</v>
      </c>
      <c r="E12" s="89">
        <f>VLOOKUP(A12,'Contri use this'!$A$4:$G$167,6,FALSE)</f>
        <v>21.197623290305</v>
      </c>
      <c r="F12" s="148">
        <f>D12/$D$4</f>
        <v>7.4427517664845593E-4</v>
      </c>
      <c r="G12" s="148">
        <f>E12/$E$4</f>
        <v>1.0995530381310171E-4</v>
      </c>
      <c r="H12" s="158">
        <f t="shared" si="3"/>
        <v>136.93166898396325</v>
      </c>
      <c r="I12" s="83"/>
      <c r="J12" s="175"/>
      <c r="K12" s="178">
        <f t="shared" si="4"/>
        <v>-6.0795517915454914E-4</v>
      </c>
      <c r="L12" s="384">
        <f t="shared" si="5"/>
        <v>-2.5355081776412287E-3</v>
      </c>
      <c r="M12" s="85"/>
      <c r="N12" s="84"/>
      <c r="O12" s="165">
        <v>1897025</v>
      </c>
      <c r="P12" s="89">
        <v>237746</v>
      </c>
      <c r="Q12" s="158">
        <f t="shared" si="1"/>
        <v>2134771</v>
      </c>
      <c r="R12" s="84"/>
      <c r="S12" s="171">
        <f t="shared" si="6"/>
        <v>-0.87467429264242691</v>
      </c>
      <c r="T12" s="84"/>
      <c r="U12" s="87"/>
      <c r="V12" s="87"/>
      <c r="W12" s="84"/>
    </row>
    <row r="13" spans="1:25" x14ac:dyDescent="0.25">
      <c r="A13" s="88" t="str">
        <f t="shared" si="2"/>
        <v>Auto_CredCriteo</v>
      </c>
      <c r="B13" s="461"/>
      <c r="C13" s="134" t="s">
        <v>59</v>
      </c>
      <c r="D13" s="89">
        <f>VLOOKUP(A13,'Contri use this'!$A$4:$F$167,5,FALSE)</f>
        <v>31.436891688690881</v>
      </c>
      <c r="E13" s="89">
        <f>VLOOKUP(A13,'Contri use this'!$A$4:$G$167,6,FALSE)</f>
        <v>1211.5156740732671</v>
      </c>
      <c r="F13" s="148">
        <f>D13/$D$4</f>
        <v>2.0216780615110632E-4</v>
      </c>
      <c r="G13" s="148">
        <f>E13/$E$4</f>
        <v>6.2843165100488997E-3</v>
      </c>
      <c r="H13" s="158">
        <f t="shared" si="3"/>
        <v>1242.9525657619579</v>
      </c>
      <c r="I13" s="83"/>
      <c r="J13" s="175"/>
      <c r="K13" s="178">
        <f t="shared" si="4"/>
        <v>7.5889798801572761E-3</v>
      </c>
      <c r="L13" s="384">
        <f t="shared" si="5"/>
        <v>3.165022884228446E-2</v>
      </c>
      <c r="M13" s="85"/>
      <c r="N13" s="84"/>
      <c r="O13" s="165">
        <v>26240424</v>
      </c>
      <c r="P13" s="89">
        <v>383106294</v>
      </c>
      <c r="Q13" s="158">
        <f t="shared" si="1"/>
        <v>409346718</v>
      </c>
      <c r="R13" s="84"/>
      <c r="S13" s="171">
        <f t="shared" si="6"/>
        <v>13.599851511545697</v>
      </c>
      <c r="T13" s="84"/>
      <c r="U13" s="87"/>
      <c r="V13" s="87"/>
      <c r="W13" s="84"/>
    </row>
    <row r="14" spans="1:25" x14ac:dyDescent="0.25">
      <c r="A14" s="88" t="str">
        <f t="shared" si="2"/>
        <v>Auto_CredPrice</v>
      </c>
      <c r="B14" s="461"/>
      <c r="C14" s="135" t="s">
        <v>57</v>
      </c>
      <c r="D14" s="89">
        <f>VLOOKUP(A14,'Contri use this'!$A$4:$F$167,5,FALSE)</f>
        <v>-23413.882106706664</v>
      </c>
      <c r="E14" s="89">
        <f>VLOOKUP(A14,'Contri use this'!$A$4:$G$167,6,FALSE)</f>
        <v>-27972.094622484452</v>
      </c>
      <c r="F14" s="148">
        <f>D14/$D$4</f>
        <v>-0.15057255742292017</v>
      </c>
      <c r="G14" s="148">
        <f>E14/$E$4</f>
        <v>-0.14509551945433466</v>
      </c>
      <c r="H14" s="158">
        <f t="shared" si="3"/>
        <v>-51385.976729191112</v>
      </c>
      <c r="I14" s="83"/>
      <c r="J14" s="175"/>
      <c r="K14" s="178">
        <f t="shared" si="4"/>
        <v>-2.9313452278006857E-2</v>
      </c>
      <c r="L14" s="384">
        <f t="shared" si="5"/>
        <v>-0.12225325240117439</v>
      </c>
      <c r="M14" s="85"/>
      <c r="N14" s="84"/>
      <c r="O14" s="165">
        <v>3524.0313028574224</v>
      </c>
      <c r="P14" s="89">
        <v>4210.089407936729</v>
      </c>
      <c r="Q14" s="158">
        <v>3867.0603553970755</v>
      </c>
      <c r="R14" s="84"/>
      <c r="S14" s="171">
        <f>IFERROR(P14/O14-1,0)</f>
        <v>0.194679912327403</v>
      </c>
      <c r="T14" s="84"/>
      <c r="U14" s="87"/>
      <c r="V14" s="87"/>
      <c r="W14" s="84"/>
      <c r="X14" s="136">
        <v>-101114.11068310108</v>
      </c>
      <c r="Y14" s="136">
        <v>-4276.4787372157289</v>
      </c>
    </row>
    <row r="15" spans="1:25" x14ac:dyDescent="0.25">
      <c r="A15" s="88" t="str">
        <f t="shared" si="2"/>
        <v>Auto_CredUnemployment</v>
      </c>
      <c r="B15" s="461"/>
      <c r="C15" s="135" t="s">
        <v>121</v>
      </c>
      <c r="D15" s="89">
        <f>VLOOKUP(A15,'Contri use this'!$A$4:$F$167,5,FALSE)</f>
        <v>-12767.67228067432</v>
      </c>
      <c r="E15" s="89">
        <f>VLOOKUP(A15,'Contri use this'!$A$4:$G$167,6,FALSE)</f>
        <v>-12140.17754586234</v>
      </c>
      <c r="F15" s="148">
        <f>D15/$D$4</f>
        <v>-8.2107745263148443E-2</v>
      </c>
      <c r="G15" s="148">
        <f>E15/$E$4</f>
        <v>-6.297295183138818E-2</v>
      </c>
      <c r="H15" s="158">
        <f t="shared" si="3"/>
        <v>-24907.849826536658</v>
      </c>
      <c r="I15" s="83"/>
      <c r="J15" s="175"/>
      <c r="K15" s="178">
        <f t="shared" si="4"/>
        <v>4.0353618660697518E-3</v>
      </c>
      <c r="L15" s="384">
        <f t="shared" si="5"/>
        <v>1.6829683111492025E-2</v>
      </c>
      <c r="M15" s="85"/>
      <c r="N15" s="84"/>
      <c r="O15" s="205">
        <v>14.412499999999996</v>
      </c>
      <c r="P15" s="142">
        <v>13.704166666666667</v>
      </c>
      <c r="Q15" s="166">
        <v>13.617821782178211</v>
      </c>
      <c r="R15" s="84"/>
      <c r="S15" s="171">
        <f t="shared" si="6"/>
        <v>-4.9147152356171953E-2</v>
      </c>
      <c r="T15" s="84"/>
      <c r="U15" s="87"/>
      <c r="V15" s="87"/>
      <c r="W15" s="84"/>
    </row>
    <row r="16" spans="1:25" x14ac:dyDescent="0.25">
      <c r="A16" s="88" t="str">
        <f t="shared" si="2"/>
        <v>Auto_CredCCI</v>
      </c>
      <c r="B16" s="461"/>
      <c r="C16" s="374" t="s">
        <v>175</v>
      </c>
      <c r="D16" s="89">
        <f>VLOOKUP(A16,'Contri use this'!$A$4:$F$167,5,FALSE)</f>
        <v>9302.6232853832116</v>
      </c>
      <c r="E16" s="89">
        <f>VLOOKUP(A16,'Contri use this'!$A$4:$G$167,6,FALSE)</f>
        <v>9778.414247156581</v>
      </c>
      <c r="F16" s="148">
        <f t="shared" ref="F16:F22" si="7">D16/$D$4</f>
        <v>5.9824328679819239E-2</v>
      </c>
      <c r="G16" s="148">
        <f t="shared" ref="G16:G22" si="8">E16/$E$4</f>
        <v>5.0722125524714605E-2</v>
      </c>
      <c r="H16" s="158">
        <f t="shared" si="3"/>
        <v>19081.037532539791</v>
      </c>
      <c r="I16" s="83"/>
      <c r="J16" s="175"/>
      <c r="K16" s="178">
        <f t="shared" si="4"/>
        <v>3.0597686272797217E-3</v>
      </c>
      <c r="L16" s="384">
        <f t="shared" si="5"/>
        <v>1.276092159778381E-2</v>
      </c>
      <c r="M16" s="85"/>
      <c r="N16" s="84"/>
      <c r="O16" s="376">
        <v>74.5416666666667</v>
      </c>
      <c r="P16" s="375">
        <v>78.354166666666671</v>
      </c>
      <c r="Q16" s="377"/>
      <c r="R16" s="84"/>
      <c r="S16" s="171">
        <f t="shared" si="6"/>
        <v>5.1145891559529977E-2</v>
      </c>
      <c r="T16" s="84"/>
      <c r="U16" s="87"/>
      <c r="V16" s="87"/>
      <c r="W16" s="84"/>
    </row>
    <row r="17" spans="1:23" x14ac:dyDescent="0.25">
      <c r="A17" s="88" t="str">
        <f t="shared" si="2"/>
        <v>Auto_CredTaxa Selic</v>
      </c>
      <c r="B17" s="461"/>
      <c r="C17" s="374" t="s">
        <v>176</v>
      </c>
      <c r="D17" s="89">
        <f>VLOOKUP(A17,'Contri use this'!$A$4:$F$167,5,FALSE)</f>
        <v>-4631.1935155430747</v>
      </c>
      <c r="E17" s="89">
        <f>VLOOKUP(A17,'Contri use this'!$A$4:$G$167,6,FALSE)</f>
        <v>-10328.296649742879</v>
      </c>
      <c r="F17" s="148">
        <f t="shared" si="7"/>
        <v>-2.9782786484434463E-2</v>
      </c>
      <c r="G17" s="148">
        <f t="shared" si="8"/>
        <v>-5.3574449382432561E-2</v>
      </c>
      <c r="H17" s="158">
        <f t="shared" si="3"/>
        <v>-14959.490165285953</v>
      </c>
      <c r="I17" s="83"/>
      <c r="J17" s="175"/>
      <c r="K17" s="178">
        <f t="shared" si="4"/>
        <v>-3.6637554802280425E-2</v>
      </c>
      <c r="L17" s="384">
        <f t="shared" si="5"/>
        <v>-0.15279879667962459</v>
      </c>
      <c r="M17" s="85"/>
      <c r="N17" s="84"/>
      <c r="O17" s="379">
        <v>2.625</v>
      </c>
      <c r="P17" s="380">
        <v>5.854166666666667</v>
      </c>
      <c r="Q17" s="377"/>
      <c r="R17" s="84"/>
      <c r="S17" s="171">
        <f t="shared" si="6"/>
        <v>1.2301587301587302</v>
      </c>
      <c r="T17" s="84"/>
      <c r="U17" s="87"/>
      <c r="V17" s="87"/>
      <c r="W17" s="84"/>
    </row>
    <row r="18" spans="1:23" x14ac:dyDescent="0.25">
      <c r="A18" s="88" t="str">
        <f t="shared" si="2"/>
        <v>Auto_CredCovid</v>
      </c>
      <c r="B18" s="461"/>
      <c r="C18" s="374" t="s">
        <v>69</v>
      </c>
      <c r="D18" s="89">
        <f>VLOOKUP(A18,'Contri use this'!$A$4:$F$167,5,FALSE)</f>
        <v>-3969.5676725539201</v>
      </c>
      <c r="E18" s="89">
        <f>VLOOKUP(A18,'Contri use this'!$A$4:$G$167,6,FALSE)</f>
        <v>-2053.4641721919611</v>
      </c>
      <c r="F18" s="148">
        <f t="shared" si="7"/>
        <v>-2.5527930549739355E-2</v>
      </c>
      <c r="G18" s="148">
        <f t="shared" si="8"/>
        <v>-1.0651631733919626E-2</v>
      </c>
      <c r="H18" s="158">
        <f t="shared" si="3"/>
        <v>-6023.0318447458812</v>
      </c>
      <c r="I18" s="83"/>
      <c r="J18" s="175"/>
      <c r="K18" s="178">
        <f t="shared" si="4"/>
        <v>1.232228824855439E-2</v>
      </c>
      <c r="L18" s="384">
        <f t="shared" si="5"/>
        <v>5.1390733548664573E-2</v>
      </c>
      <c r="M18" s="85"/>
      <c r="N18" s="84"/>
      <c r="O18" s="379">
        <v>6.9687437038008824</v>
      </c>
      <c r="P18" s="380">
        <v>3.6049430823122042</v>
      </c>
      <c r="Q18" s="377"/>
      <c r="R18" s="84"/>
      <c r="S18" s="171">
        <f t="shared" si="6"/>
        <v>-0.48269828314305763</v>
      </c>
      <c r="T18" s="84"/>
      <c r="U18" s="87"/>
      <c r="V18" s="87"/>
      <c r="W18" s="84"/>
    </row>
    <row r="19" spans="1:23" x14ac:dyDescent="0.25">
      <c r="A19" s="88" t="str">
        <f t="shared" si="2"/>
        <v>Auto_CredHoliday</v>
      </c>
      <c r="B19" s="461"/>
      <c r="C19" s="374" t="s">
        <v>63</v>
      </c>
      <c r="D19" s="89">
        <f>VLOOKUP(A19,'Contri use this'!$A$4:$F$167,5,FALSE)</f>
        <v>1024.6069763257799</v>
      </c>
      <c r="E19" s="89">
        <f>VLOOKUP(A19,'Contri use this'!$A$4:$G$167,6,FALSE)</f>
        <v>1428.668071173998</v>
      </c>
      <c r="F19" s="148">
        <f t="shared" si="7"/>
        <v>6.589154761932745E-3</v>
      </c>
      <c r="G19" s="148">
        <f t="shared" si="8"/>
        <v>7.4107191010353455E-3</v>
      </c>
      <c r="H19" s="158">
        <f t="shared" si="3"/>
        <v>2453.2750474997779</v>
      </c>
      <c r="I19" s="83"/>
      <c r="J19" s="175"/>
      <c r="K19" s="178">
        <f t="shared" si="4"/>
        <v>2.5984803429489455E-3</v>
      </c>
      <c r="L19" s="384">
        <f t="shared" si="5"/>
        <v>1.0837095208481104E-2</v>
      </c>
      <c r="M19" s="85"/>
      <c r="N19" s="84"/>
      <c r="O19" s="379"/>
      <c r="P19" s="380"/>
      <c r="Q19" s="377"/>
      <c r="R19" s="84"/>
      <c r="S19" s="381"/>
      <c r="T19" s="84"/>
      <c r="U19" s="87"/>
      <c r="V19" s="87"/>
      <c r="W19" s="84"/>
    </row>
    <row r="20" spans="1:23" x14ac:dyDescent="0.25">
      <c r="A20" s="88" t="str">
        <f t="shared" si="2"/>
        <v>Auto_CredPoly T</v>
      </c>
      <c r="B20" s="461"/>
      <c r="C20" s="374" t="s">
        <v>179</v>
      </c>
      <c r="D20" s="89">
        <f>VLOOKUP(A20,'Contri use this'!$A$4:$F$167,5,FALSE)</f>
        <v>39857.769772633328</v>
      </c>
      <c r="E20" s="89">
        <f>VLOOKUP(A20,'Contri use this'!$A$4:$G$167,6,FALSE)</f>
        <v>49852.400046875489</v>
      </c>
      <c r="F20" s="148">
        <f t="shared" si="7"/>
        <v>0.25632171121764979</v>
      </c>
      <c r="G20" s="148">
        <f t="shared" si="8"/>
        <v>0.25859199957919482</v>
      </c>
      <c r="H20" s="158">
        <f t="shared" si="3"/>
        <v>89710.169819508825</v>
      </c>
      <c r="I20" s="83"/>
      <c r="J20" s="175"/>
      <c r="K20" s="178">
        <f t="shared" si="4"/>
        <v>6.4274563014824287E-2</v>
      </c>
      <c r="L20" s="384">
        <f t="shared" si="5"/>
        <v>0.26806035333893413</v>
      </c>
      <c r="M20" s="85"/>
      <c r="N20" s="84"/>
      <c r="O20" s="379"/>
      <c r="P20" s="380"/>
      <c r="Q20" s="377"/>
      <c r="R20" s="84"/>
      <c r="S20" s="381"/>
      <c r="T20" s="84"/>
      <c r="U20" s="87"/>
      <c r="V20" s="87"/>
      <c r="W20" s="84"/>
    </row>
    <row r="21" spans="1:23" x14ac:dyDescent="0.25">
      <c r="A21" s="88" t="str">
        <f t="shared" si="2"/>
        <v>Auto_CredSeas</v>
      </c>
      <c r="B21" s="461"/>
      <c r="C21" s="374" t="s">
        <v>180</v>
      </c>
      <c r="D21" s="89">
        <f>VLOOKUP(A21,'Contri use this'!$A$4:$F$167,5,FALSE)</f>
        <v>0</v>
      </c>
      <c r="E21" s="89">
        <f>VLOOKUP(A21,'Contri use this'!$A$4:$G$167,6,FALSE)</f>
        <v>0</v>
      </c>
      <c r="F21" s="148">
        <f t="shared" si="7"/>
        <v>0</v>
      </c>
      <c r="G21" s="148">
        <f t="shared" si="8"/>
        <v>0</v>
      </c>
      <c r="H21" s="158">
        <f t="shared" si="3"/>
        <v>0</v>
      </c>
      <c r="I21" s="83"/>
      <c r="J21" s="175"/>
      <c r="K21" s="178">
        <f t="shared" si="4"/>
        <v>0</v>
      </c>
      <c r="L21" s="384">
        <f t="shared" si="5"/>
        <v>0</v>
      </c>
      <c r="M21" s="85"/>
      <c r="N21" s="84"/>
      <c r="O21" s="379"/>
      <c r="P21" s="380"/>
      <c r="Q21" s="377"/>
      <c r="R21" s="84"/>
      <c r="S21" s="381"/>
      <c r="T21" s="84"/>
      <c r="U21" s="87"/>
      <c r="V21" s="87"/>
      <c r="W21" s="84"/>
    </row>
    <row r="22" spans="1:23" x14ac:dyDescent="0.25">
      <c r="A22" s="88" t="str">
        <f t="shared" si="2"/>
        <v>Auto_CredIntercept</v>
      </c>
      <c r="B22" s="461"/>
      <c r="C22" s="374" t="s">
        <v>181</v>
      </c>
      <c r="D22" s="89">
        <f>VLOOKUP(A22,'Contri use this'!$A$4:$F$167,5,FALSE)</f>
        <v>22339.895442473462</v>
      </c>
      <c r="E22" s="89">
        <f>VLOOKUP(A22,'Contri use this'!$A$4:$G$167,6,FALSE)</f>
        <v>22339.895442473462</v>
      </c>
      <c r="F22" s="148">
        <f t="shared" si="7"/>
        <v>0.14366584635575447</v>
      </c>
      <c r="G22" s="148">
        <f t="shared" si="8"/>
        <v>0.11588044361810867</v>
      </c>
      <c r="H22" s="158">
        <f t="shared" si="3"/>
        <v>44679.790884946924</v>
      </c>
      <c r="I22" s="83"/>
      <c r="J22" s="175"/>
      <c r="K22" s="178">
        <f t="shared" si="4"/>
        <v>0</v>
      </c>
      <c r="L22" s="384">
        <f t="shared" si="5"/>
        <v>0</v>
      </c>
      <c r="M22" s="85"/>
      <c r="N22" s="84"/>
      <c r="O22" s="379"/>
      <c r="P22" s="380"/>
      <c r="Q22" s="377"/>
      <c r="R22" s="84"/>
      <c r="S22" s="381"/>
      <c r="T22" s="84"/>
      <c r="U22" s="87"/>
      <c r="V22" s="87"/>
      <c r="W22" s="84"/>
    </row>
    <row r="23" spans="1:23" ht="15.75" thickBot="1" x14ac:dyDescent="0.3">
      <c r="A23" s="88" t="str">
        <f t="shared" si="2"/>
        <v>Auto_CredOther Base</v>
      </c>
      <c r="B23" s="462"/>
      <c r="C23" s="159" t="s">
        <v>170</v>
      </c>
      <c r="D23" s="160">
        <f>D4-SUM(D5:D22)</f>
        <v>60091.781282789801</v>
      </c>
      <c r="E23" s="160">
        <f>E4-SUM(E5:E22)</f>
        <v>58067.591002610134</v>
      </c>
      <c r="F23" s="161">
        <f>D23/$D$4</f>
        <v>0.38644480853760987</v>
      </c>
      <c r="G23" s="161">
        <f>E23/$E$4</f>
        <v>0.3012054475610535</v>
      </c>
      <c r="H23" s="162">
        <f>SUM(D23:E23)</f>
        <v>118159.37228539994</v>
      </c>
      <c r="I23" s="83"/>
      <c r="J23" s="176"/>
      <c r="K23" s="180">
        <f>(E23-D23)/$D$4</f>
        <v>-1.3017384550252207E-2</v>
      </c>
      <c r="L23" s="384">
        <f t="shared" si="5"/>
        <v>-5.4289668236010925E-2</v>
      </c>
      <c r="M23" s="85"/>
      <c r="N23" s="84"/>
      <c r="O23" s="167"/>
      <c r="P23" s="160"/>
      <c r="Q23" s="168"/>
      <c r="R23" s="84"/>
      <c r="S23" s="172"/>
      <c r="T23" s="84"/>
      <c r="U23" s="87"/>
      <c r="V23" s="87"/>
      <c r="W23" s="84"/>
    </row>
    <row r="24" spans="1:23" ht="15.75" thickBot="1" x14ac:dyDescent="0.3">
      <c r="B24" s="153"/>
      <c r="C24" s="122"/>
      <c r="D24" s="149"/>
      <c r="E24" s="149"/>
      <c r="F24" s="154"/>
      <c r="G24" s="154"/>
      <c r="H24" s="149"/>
      <c r="I24" s="83"/>
      <c r="J24" s="84"/>
      <c r="K24" s="155"/>
      <c r="L24" s="384"/>
      <c r="M24" s="85"/>
      <c r="N24" s="84"/>
      <c r="O24" s="149"/>
      <c r="P24" s="149"/>
      <c r="Q24" s="150"/>
      <c r="R24" s="84"/>
      <c r="S24" s="151"/>
      <c r="T24" s="84"/>
      <c r="U24" s="152"/>
      <c r="V24" s="152"/>
      <c r="W24" s="84"/>
    </row>
    <row r="25" spans="1:23" x14ac:dyDescent="0.25">
      <c r="A25" s="88" t="str">
        <f t="shared" si="2"/>
        <v>Auto_CredSales--&gt;</v>
      </c>
      <c r="B25" s="184"/>
      <c r="C25" s="185" t="s">
        <v>142</v>
      </c>
      <c r="D25" s="186">
        <v>92001</v>
      </c>
      <c r="E25" s="186">
        <v>152873</v>
      </c>
      <c r="F25" s="187"/>
      <c r="G25" s="188">
        <f>E25/D25-1</f>
        <v>0.66164498211975964</v>
      </c>
      <c r="H25" s="189"/>
      <c r="I25" s="83"/>
      <c r="J25" s="181"/>
      <c r="K25" s="177"/>
      <c r="L25" s="84"/>
      <c r="M25" s="85"/>
      <c r="N25" s="84"/>
      <c r="O25" s="190"/>
      <c r="P25" s="191"/>
      <c r="Q25" s="192"/>
      <c r="R25" s="84"/>
      <c r="S25" s="194"/>
      <c r="T25" s="84"/>
      <c r="U25" s="87"/>
      <c r="V25" s="87"/>
      <c r="W25" s="84"/>
    </row>
    <row r="26" spans="1:23" x14ac:dyDescent="0.25">
      <c r="A26" s="88" t="str">
        <f t="shared" ref="A26:A45" si="9">_xlfn.CONCAT($B$26,C26)</f>
        <v>InboundFB Stone Leads</v>
      </c>
      <c r="B26" s="453" t="s">
        <v>2</v>
      </c>
      <c r="C26" s="133" t="s">
        <v>70</v>
      </c>
      <c r="D26" s="89">
        <f>VLOOKUP(A26,'Contri use this'!$A$4:$F$167,5,FALSE)</f>
        <v>12956.122328637019</v>
      </c>
      <c r="E26" s="89">
        <f>VLOOKUP(A26,'Contri use this'!$A$4:$G$167,6,FALSE)</f>
        <v>14185.888007400819</v>
      </c>
      <c r="F26" s="148">
        <f>D26/$D$25</f>
        <v>0.14082588589946868</v>
      </c>
      <c r="G26" s="148">
        <f>E26/$E$25</f>
        <v>9.2795248391807708E-2</v>
      </c>
      <c r="H26" s="158">
        <f>SUM(D26:E26)</f>
        <v>27142.010336037838</v>
      </c>
      <c r="J26" s="182"/>
      <c r="K26" s="178">
        <f t="shared" ref="K26:K44" si="10">(E26-D26)/$D$25</f>
        <v>1.3366872955335276E-2</v>
      </c>
      <c r="L26" s="384">
        <f>K26/$G$25</f>
        <v>2.020248519456894E-2</v>
      </c>
      <c r="O26" s="165">
        <v>1356139031.7142854</v>
      </c>
      <c r="P26" s="89">
        <v>1432877943.8571427</v>
      </c>
      <c r="Q26" s="158">
        <f>SUM(O26:P26)</f>
        <v>2789016975.5714283</v>
      </c>
      <c r="S26" s="171">
        <f t="shared" si="6"/>
        <v>5.6586316261284964E-2</v>
      </c>
    </row>
    <row r="27" spans="1:23" x14ac:dyDescent="0.25">
      <c r="A27" s="88" t="str">
        <f t="shared" si="9"/>
        <v>InboundFB Stone SA</v>
      </c>
      <c r="B27" s="461"/>
      <c r="C27" s="133" t="s">
        <v>71</v>
      </c>
      <c r="D27" s="89">
        <f>VLOOKUP(A27,'Contri use this'!$A$4:$F$167,5,FALSE)</f>
        <v>707.19214786443058</v>
      </c>
      <c r="E27" s="89">
        <f>VLOOKUP(A27,'Contri use this'!$A$4:$G$167,6,FALSE)</f>
        <v>654.61358414626795</v>
      </c>
      <c r="F27" s="148">
        <f t="shared" ref="F27:F36" si="11">D27/$D$25</f>
        <v>7.6867876204001102E-3</v>
      </c>
      <c r="G27" s="148">
        <f t="shared" ref="G27:G44" si="12">E27/$E$25</f>
        <v>4.2820745595773483E-3</v>
      </c>
      <c r="H27" s="158">
        <f t="shared" ref="H27:H35" si="13">SUM(D27:E27)</f>
        <v>1361.8057320106986</v>
      </c>
      <c r="J27" s="182"/>
      <c r="K27" s="178">
        <f t="shared" si="10"/>
        <v>-5.7149991541573057E-4</v>
      </c>
      <c r="L27" s="384">
        <f t="shared" ref="L27:L45" si="14">K27/$G$25</f>
        <v>-8.6375613940995236E-4</v>
      </c>
      <c r="O27" s="165">
        <v>201461878</v>
      </c>
      <c r="P27" s="89">
        <v>183671187</v>
      </c>
      <c r="Q27" s="158">
        <f t="shared" ref="Q27:Q55" si="15">SUM(O27:P27)</f>
        <v>385133065</v>
      </c>
      <c r="S27" s="171">
        <f t="shared" si="6"/>
        <v>-8.8307977551961514E-2</v>
      </c>
    </row>
    <row r="28" spans="1:23" x14ac:dyDescent="0.25">
      <c r="A28" s="88" t="str">
        <f t="shared" si="9"/>
        <v>InboundFB Ton</v>
      </c>
      <c r="B28" s="461"/>
      <c r="C28" s="133" t="s">
        <v>72</v>
      </c>
      <c r="D28" s="89">
        <f>VLOOKUP(A28,'Contri use this'!$A$4:$F$167,5,FALSE)</f>
        <v>19571.515600065286</v>
      </c>
      <c r="E28" s="89">
        <f>VLOOKUP(A28,'Contri use this'!$A$4:$G$167,6,FALSE)</f>
        <v>24916.671555314322</v>
      </c>
      <c r="F28" s="148">
        <f t="shared" si="11"/>
        <v>0.21273155291861268</v>
      </c>
      <c r="G28" s="148">
        <f t="shared" si="12"/>
        <v>0.16298935426997785</v>
      </c>
      <c r="H28" s="158">
        <f t="shared" si="13"/>
        <v>44488.187155379608</v>
      </c>
      <c r="J28" s="182"/>
      <c r="K28" s="178">
        <f t="shared" si="10"/>
        <v>5.8098889743035793E-2</v>
      </c>
      <c r="L28" s="384">
        <f t="shared" si="14"/>
        <v>8.780976401710204E-2</v>
      </c>
      <c r="O28" s="165">
        <v>3324155991.4285712</v>
      </c>
      <c r="P28" s="89">
        <v>3922502286.7142859</v>
      </c>
      <c r="Q28" s="158">
        <f t="shared" si="15"/>
        <v>7246658278.1428566</v>
      </c>
      <c r="S28" s="171">
        <f t="shared" si="6"/>
        <v>0.17999946357167573</v>
      </c>
    </row>
    <row r="29" spans="1:23" x14ac:dyDescent="0.25">
      <c r="A29" s="88" t="str">
        <f t="shared" si="9"/>
        <v>InboundGoogle Stone</v>
      </c>
      <c r="B29" s="461"/>
      <c r="C29" s="133" t="s">
        <v>73</v>
      </c>
      <c r="D29" s="89">
        <f>VLOOKUP(A29,'Contri use this'!$A$4:$F$167,5,FALSE)</f>
        <v>465.58099364989903</v>
      </c>
      <c r="E29" s="89">
        <f>VLOOKUP(A29,'Contri use this'!$A$4:$G$167,6,FALSE)</f>
        <v>4190.1146250153615</v>
      </c>
      <c r="F29" s="148">
        <f t="shared" si="11"/>
        <v>5.0606079678470785E-3</v>
      </c>
      <c r="G29" s="148">
        <f t="shared" si="12"/>
        <v>2.7409121460397597E-2</v>
      </c>
      <c r="H29" s="158">
        <f t="shared" si="13"/>
        <v>4655.6956186652606</v>
      </c>
      <c r="J29" s="182"/>
      <c r="K29" s="179">
        <f t="shared" si="10"/>
        <v>4.0483621171133605E-2</v>
      </c>
      <c r="L29" s="384">
        <f t="shared" si="14"/>
        <v>6.1186319348230093E-2</v>
      </c>
      <c r="O29" s="165">
        <v>38717925</v>
      </c>
      <c r="P29" s="89">
        <v>356234988</v>
      </c>
      <c r="Q29" s="158">
        <f t="shared" si="15"/>
        <v>394952913</v>
      </c>
      <c r="S29" s="171">
        <f t="shared" si="6"/>
        <v>8.2007768494825068</v>
      </c>
    </row>
    <row r="30" spans="1:23" x14ac:dyDescent="0.25">
      <c r="A30" s="88" t="str">
        <f t="shared" si="9"/>
        <v>InboundGoogle Ton</v>
      </c>
      <c r="B30" s="461"/>
      <c r="C30" s="133" t="s">
        <v>74</v>
      </c>
      <c r="D30" s="89">
        <f>VLOOKUP(A30,'Contri use this'!$A$4:$F$167,5,FALSE)</f>
        <v>5852.2522054768151</v>
      </c>
      <c r="E30" s="89">
        <f>VLOOKUP(A30,'Contri use this'!$A$4:$G$167,6,FALSE)</f>
        <v>13077.072057109388</v>
      </c>
      <c r="F30" s="148">
        <f t="shared" si="11"/>
        <v>6.3610745594904566E-2</v>
      </c>
      <c r="G30" s="148">
        <f t="shared" si="12"/>
        <v>8.5542064701480236E-2</v>
      </c>
      <c r="H30" s="158">
        <f t="shared" si="13"/>
        <v>18929.324262586204</v>
      </c>
      <c r="J30" s="182"/>
      <c r="K30" s="178">
        <f t="shared" si="10"/>
        <v>7.8529796976473873E-2</v>
      </c>
      <c r="L30" s="384">
        <f t="shared" si="14"/>
        <v>0.11868872144224885</v>
      </c>
      <c r="O30" s="165">
        <v>750114965</v>
      </c>
      <c r="P30" s="89">
        <v>1667253568</v>
      </c>
      <c r="Q30" s="158">
        <f t="shared" si="15"/>
        <v>2417368533</v>
      </c>
      <c r="S30" s="171">
        <f t="shared" si="6"/>
        <v>1.2226640525695953</v>
      </c>
    </row>
    <row r="31" spans="1:23" x14ac:dyDescent="0.25">
      <c r="A31" s="88" t="str">
        <f t="shared" si="9"/>
        <v>InboundAffiliate</v>
      </c>
      <c r="B31" s="461"/>
      <c r="C31" s="133" t="s">
        <v>56</v>
      </c>
      <c r="D31" s="89">
        <f>VLOOKUP(A31,'Contri use this'!$A$4:$F$167,5,FALSE)</f>
        <v>0.17147845469802403</v>
      </c>
      <c r="E31" s="89">
        <f>VLOOKUP(A31,'Contri use this'!$A$4:$G$167,6,FALSE)</f>
        <v>0.98572962374171835</v>
      </c>
      <c r="F31" s="148">
        <f t="shared" si="11"/>
        <v>1.8638759871960526E-6</v>
      </c>
      <c r="G31" s="148">
        <f t="shared" si="12"/>
        <v>6.448029565336707E-6</v>
      </c>
      <c r="H31" s="158">
        <f t="shared" si="13"/>
        <v>1.1572080784397425</v>
      </c>
      <c r="J31" s="182"/>
      <c r="K31" s="178">
        <f t="shared" si="10"/>
        <v>8.8504599846055404E-6</v>
      </c>
      <c r="L31" s="384">
        <f t="shared" si="14"/>
        <v>1.337644843349478E-5</v>
      </c>
      <c r="O31" s="165">
        <v>21830</v>
      </c>
      <c r="P31" s="89">
        <v>103784</v>
      </c>
      <c r="Q31" s="158">
        <f t="shared" si="15"/>
        <v>125614</v>
      </c>
      <c r="S31" s="171">
        <f t="shared" si="6"/>
        <v>3.7541914796152085</v>
      </c>
    </row>
    <row r="32" spans="1:23" x14ac:dyDescent="0.25">
      <c r="A32" s="88" t="str">
        <f t="shared" si="9"/>
        <v>InboundTikTok</v>
      </c>
      <c r="B32" s="461"/>
      <c r="C32" s="143" t="s">
        <v>60</v>
      </c>
      <c r="D32" s="89">
        <f>VLOOKUP(A32,'Contri use this'!$A$4:$F$167,5,FALSE)</f>
        <v>178.97334406660585</v>
      </c>
      <c r="E32" s="89">
        <f>VLOOKUP(A32,'Contri use this'!$A$4:$G$167,6,FALSE)</f>
        <v>490.18852621639093</v>
      </c>
      <c r="F32" s="148">
        <f t="shared" si="11"/>
        <v>1.9453412904925581E-3</v>
      </c>
      <c r="G32" s="148">
        <f t="shared" si="12"/>
        <v>3.206508187949415E-3</v>
      </c>
      <c r="H32" s="158">
        <f t="shared" si="13"/>
        <v>669.1618702829968</v>
      </c>
      <c r="J32" s="182"/>
      <c r="K32" s="178">
        <f t="shared" si="10"/>
        <v>3.3827369501395099E-3</v>
      </c>
      <c r="L32" s="384">
        <f t="shared" si="14"/>
        <v>5.112616344949813E-3</v>
      </c>
      <c r="O32" s="165">
        <v>71701651</v>
      </c>
      <c r="P32" s="89">
        <v>181443582</v>
      </c>
      <c r="Q32" s="158">
        <f t="shared" si="15"/>
        <v>253145233</v>
      </c>
      <c r="S32" s="171">
        <f t="shared" si="6"/>
        <v>1.5305356218366577</v>
      </c>
    </row>
    <row r="33" spans="1:24" x14ac:dyDescent="0.25">
      <c r="A33" s="88" t="str">
        <f t="shared" si="9"/>
        <v>InboundBing</v>
      </c>
      <c r="B33" s="461"/>
      <c r="C33" s="134" t="s">
        <v>58</v>
      </c>
      <c r="D33" s="89">
        <f>VLOOKUP(A33,'Contri use this'!$A$4:$F$167,5,FALSE)</f>
        <v>79.613424601565228</v>
      </c>
      <c r="E33" s="89">
        <f>VLOOKUP(A33,'Contri use this'!$A$4:$G$167,6,FALSE)</f>
        <v>111.03092136986427</v>
      </c>
      <c r="F33" s="148">
        <f t="shared" si="11"/>
        <v>8.6535390486587355E-4</v>
      </c>
      <c r="G33" s="148">
        <f t="shared" si="12"/>
        <v>7.2629516899559948E-4</v>
      </c>
      <c r="H33" s="158">
        <f t="shared" si="13"/>
        <v>190.64434597142952</v>
      </c>
      <c r="J33" s="182"/>
      <c r="K33" s="178">
        <f t="shared" si="10"/>
        <v>3.4149081823348711E-4</v>
      </c>
      <c r="L33" s="384">
        <f t="shared" si="14"/>
        <v>5.1612394480712062E-4</v>
      </c>
      <c r="O33" s="165">
        <v>1419560</v>
      </c>
      <c r="P33" s="89">
        <v>1963514</v>
      </c>
      <c r="Q33" s="158">
        <f t="shared" si="15"/>
        <v>3383074</v>
      </c>
      <c r="S33" s="171">
        <f t="shared" si="6"/>
        <v>0.38318493054185798</v>
      </c>
    </row>
    <row r="34" spans="1:24" x14ac:dyDescent="0.25">
      <c r="A34" s="88" t="str">
        <f t="shared" si="9"/>
        <v>InboundOpen TV</v>
      </c>
      <c r="B34" s="461"/>
      <c r="C34" s="133" t="s">
        <v>66</v>
      </c>
      <c r="D34" s="89">
        <f>VLOOKUP(A34,'Contri use this'!$A$4:$F$167,5,FALSE)</f>
        <v>2715.1984956330534</v>
      </c>
      <c r="E34" s="89">
        <f>VLOOKUP(A34,'Contri use this'!$A$4:$G$167,6,FALSE)</f>
        <v>2333.5216116344527</v>
      </c>
      <c r="F34" s="148">
        <f t="shared" si="11"/>
        <v>2.9512706336159971E-2</v>
      </c>
      <c r="G34" s="148">
        <f t="shared" si="12"/>
        <v>1.5264445727070527E-2</v>
      </c>
      <c r="H34" s="158">
        <f t="shared" si="13"/>
        <v>5048.7201072675061</v>
      </c>
      <c r="J34" s="182"/>
      <c r="K34" s="178">
        <f t="shared" si="10"/>
        <v>-4.148616688933824E-3</v>
      </c>
      <c r="L34" s="384">
        <f t="shared" si="14"/>
        <v>-6.2701551451997753E-3</v>
      </c>
      <c r="O34" s="165">
        <v>461.80320000000006</v>
      </c>
      <c r="P34" s="89">
        <v>453.8562</v>
      </c>
      <c r="Q34" s="158"/>
      <c r="S34" s="171">
        <f t="shared" si="6"/>
        <v>-1.7208629130330944E-2</v>
      </c>
    </row>
    <row r="35" spans="1:24" x14ac:dyDescent="0.25">
      <c r="A35" s="88" t="str">
        <f t="shared" si="9"/>
        <v>InboundPay TV</v>
      </c>
      <c r="B35" s="461"/>
      <c r="C35" s="143" t="s">
        <v>67</v>
      </c>
      <c r="D35" s="89">
        <f>VLOOKUP(A35,'Contri use this'!$A$4:$F$167,5,FALSE)</f>
        <v>0</v>
      </c>
      <c r="E35" s="89">
        <f>VLOOKUP(A35,'Contri use this'!$A$4:$G$167,6,FALSE)</f>
        <v>734.40128926779221</v>
      </c>
      <c r="F35" s="148">
        <f t="shared" si="11"/>
        <v>0</v>
      </c>
      <c r="G35" s="148">
        <f t="shared" si="12"/>
        <v>4.8039960573011079E-3</v>
      </c>
      <c r="H35" s="158">
        <f t="shared" si="13"/>
        <v>734.40128926779221</v>
      </c>
      <c r="J35" s="182"/>
      <c r="K35" s="178">
        <f t="shared" si="10"/>
        <v>7.9825359427374946E-3</v>
      </c>
      <c r="L35" s="384">
        <f t="shared" si="14"/>
        <v>1.2064681450712843E-2</v>
      </c>
      <c r="O35" s="165">
        <v>0</v>
      </c>
      <c r="P35" s="89">
        <v>1431973.6880000008</v>
      </c>
      <c r="Q35" s="158"/>
      <c r="S35" s="171">
        <f t="shared" si="6"/>
        <v>0</v>
      </c>
    </row>
    <row r="36" spans="1:24" x14ac:dyDescent="0.25">
      <c r="A36" s="88" t="str">
        <f t="shared" si="9"/>
        <v>InboundHeadcount</v>
      </c>
      <c r="B36" s="461"/>
      <c r="C36" s="135" t="s">
        <v>64</v>
      </c>
      <c r="D36" s="89">
        <f>VLOOKUP(A36,'Contri use this'!$A$4:$F$167,5,FALSE)</f>
        <v>6408.6141281093396</v>
      </c>
      <c r="E36" s="89">
        <f>VLOOKUP(A36,'Contri use this'!$A$4:$G$167,6,FALSE)</f>
        <v>8388.5181451268854</v>
      </c>
      <c r="F36" s="148">
        <f t="shared" si="11"/>
        <v>6.9658092065405158E-2</v>
      </c>
      <c r="G36" s="148">
        <f t="shared" si="12"/>
        <v>5.487246371253842E-2</v>
      </c>
      <c r="H36" s="158">
        <f>SUM(D36:E36)</f>
        <v>14797.132273236224</v>
      </c>
      <c r="J36" s="182"/>
      <c r="K36" s="178">
        <f>(E36-D36)/$D$25</f>
        <v>2.1520461919082898E-2</v>
      </c>
      <c r="L36" s="384">
        <f t="shared" si="14"/>
        <v>3.2525693537546745E-2</v>
      </c>
      <c r="O36" s="165">
        <v>1869</v>
      </c>
      <c r="P36" s="89">
        <v>2446.4166666666665</v>
      </c>
      <c r="Q36" s="127">
        <f>SUM(O36:P36)</f>
        <v>4315.4166666666661</v>
      </c>
      <c r="S36" s="171">
        <f t="shared" si="6"/>
        <v>0.30894417692170495</v>
      </c>
    </row>
    <row r="37" spans="1:24" x14ac:dyDescent="0.25">
      <c r="A37" s="88" t="str">
        <f t="shared" si="9"/>
        <v>InboundUnemployment</v>
      </c>
      <c r="B37" s="461"/>
      <c r="C37" s="135" t="s">
        <v>121</v>
      </c>
      <c r="D37" s="89">
        <f>VLOOKUP(A37,'Contri use this'!$A$4:$F$167,5,FALSE)</f>
        <v>-76634.638653849135</v>
      </c>
      <c r="E37" s="89">
        <f>VLOOKUP(A37,'Contri use this'!$A$4:$G$167,6,FALSE)</f>
        <v>-72868.264392168261</v>
      </c>
      <c r="F37" s="399">
        <f t="shared" ref="F37:F45" si="16">D37/$D$25</f>
        <v>-0.83297614867065717</v>
      </c>
      <c r="G37" s="148">
        <f t="shared" si="12"/>
        <v>-0.4766588239399257</v>
      </c>
      <c r="H37" s="158">
        <f>SUM(D37:E37)</f>
        <v>-149502.9030460174</v>
      </c>
      <c r="J37" s="182"/>
      <c r="K37" s="178">
        <f t="shared" si="10"/>
        <v>4.0938405687773766E-2</v>
      </c>
      <c r="L37" s="384">
        <f t="shared" si="14"/>
        <v>6.1873673637811703E-2</v>
      </c>
      <c r="O37" s="205">
        <v>14.412499999999996</v>
      </c>
      <c r="P37" s="142">
        <v>13.704166666666667</v>
      </c>
      <c r="Q37" s="127">
        <v>13.617821782178211</v>
      </c>
      <c r="S37" s="171">
        <f t="shared" si="6"/>
        <v>-4.9147152356171953E-2</v>
      </c>
    </row>
    <row r="38" spans="1:24" x14ac:dyDescent="0.25">
      <c r="A38" s="88" t="str">
        <f t="shared" si="9"/>
        <v>InboundCCI</v>
      </c>
      <c r="B38" s="461"/>
      <c r="C38" s="374" t="s">
        <v>175</v>
      </c>
      <c r="D38" s="89">
        <f>VLOOKUP(A38,'Contri use this'!$A$4:$F$167,5,FALSE)</f>
        <v>34506.45288172811</v>
      </c>
      <c r="E38" s="89">
        <f>VLOOKUP(A38,'Contri use this'!$A$4:$G$167,6,FALSE)</f>
        <v>36271.316178921035</v>
      </c>
      <c r="F38" s="399">
        <f t="shared" si="16"/>
        <v>0.37506606321374886</v>
      </c>
      <c r="G38" s="148">
        <f t="shared" si="12"/>
        <v>0.2372643709413764</v>
      </c>
      <c r="H38" s="158">
        <f t="shared" ref="H38:H44" si="17">SUM(D38:E38)</f>
        <v>70777.769060649152</v>
      </c>
      <c r="J38" s="182"/>
      <c r="K38" s="178">
        <f t="shared" si="10"/>
        <v>1.9183088196790529E-2</v>
      </c>
      <c r="L38" s="384">
        <f t="shared" si="14"/>
        <v>2.8993023018677313E-2</v>
      </c>
      <c r="O38" s="376">
        <v>74.5416666666667</v>
      </c>
      <c r="P38" s="375">
        <v>78.354166666666671</v>
      </c>
      <c r="Q38" s="378"/>
      <c r="S38" s="171">
        <f t="shared" si="6"/>
        <v>5.1145891559529977E-2</v>
      </c>
    </row>
    <row r="39" spans="1:24" x14ac:dyDescent="0.25">
      <c r="A39" s="88" t="str">
        <f t="shared" si="9"/>
        <v>InboundTaxa Selic</v>
      </c>
      <c r="B39" s="461"/>
      <c r="C39" s="374" t="s">
        <v>176</v>
      </c>
      <c r="D39" s="89">
        <f>VLOOKUP(A39,'Contri use this'!$A$4:$F$167,5,FALSE)</f>
        <v>-3391.447964828676</v>
      </c>
      <c r="E39" s="89">
        <f>VLOOKUP(A39,'Contri use this'!$A$4:$G$167,6,FALSE)</f>
        <v>-7563.4672866417341</v>
      </c>
      <c r="F39" s="399">
        <f t="shared" si="16"/>
        <v>-3.6863164148527472E-2</v>
      </c>
      <c r="G39" s="148">
        <f t="shared" si="12"/>
        <v>-4.947549460429071E-2</v>
      </c>
      <c r="H39" s="158">
        <f t="shared" si="17"/>
        <v>-10954.915251470411</v>
      </c>
      <c r="J39" s="182"/>
      <c r="K39" s="178">
        <f t="shared" si="10"/>
        <v>-4.534754319858543E-2</v>
      </c>
      <c r="L39" s="384">
        <f t="shared" si="14"/>
        <v>-6.8537575926748875E-2</v>
      </c>
      <c r="O39" s="379">
        <v>2.625</v>
      </c>
      <c r="P39" s="380">
        <v>5.854166666666667</v>
      </c>
      <c r="Q39" s="378"/>
      <c r="S39" s="171">
        <f t="shared" si="6"/>
        <v>1.2301587301587302</v>
      </c>
      <c r="V39" s="80" t="s">
        <v>203</v>
      </c>
      <c r="W39" s="129">
        <v>3.8999999999999999E-4</v>
      </c>
      <c r="X39" s="80">
        <f>W39*0.91</f>
        <v>3.5490000000000001E-4</v>
      </c>
    </row>
    <row r="40" spans="1:24" x14ac:dyDescent="0.25">
      <c r="A40" s="88" t="str">
        <f t="shared" si="9"/>
        <v>InboundCovid</v>
      </c>
      <c r="B40" s="461"/>
      <c r="C40" s="374" t="s">
        <v>69</v>
      </c>
      <c r="D40" s="89">
        <f>VLOOKUP(A40,'Contri use this'!$A$4:$F$167,5,FALSE)</f>
        <v>-10813.962087740998</v>
      </c>
      <c r="E40" s="89">
        <f>VLOOKUP(A40,'Contri use this'!$A$4:$G$167,6,FALSE)</f>
        <v>-5594.081154014305</v>
      </c>
      <c r="F40" s="148">
        <f t="shared" si="16"/>
        <v>-0.11754178854296146</v>
      </c>
      <c r="G40" s="148">
        <f t="shared" si="12"/>
        <v>-3.6592996500456623E-2</v>
      </c>
      <c r="H40" s="158">
        <f t="shared" si="17"/>
        <v>-16408.043241755302</v>
      </c>
      <c r="J40" s="182"/>
      <c r="K40" s="178">
        <f t="shared" si="10"/>
        <v>5.6737219527251803E-2</v>
      </c>
      <c r="L40" s="384">
        <f t="shared" si="14"/>
        <v>8.5751756698099174E-2</v>
      </c>
      <c r="O40" s="379">
        <v>6.9687437038008824</v>
      </c>
      <c r="P40" s="380">
        <v>3.6049430823122042</v>
      </c>
      <c r="Q40" s="378"/>
      <c r="S40" s="171">
        <f t="shared" si="6"/>
        <v>-0.48269828314305763</v>
      </c>
      <c r="V40" s="80" t="s">
        <v>202</v>
      </c>
      <c r="W40" s="404">
        <v>6.9999999999999994E-5</v>
      </c>
      <c r="X40" s="405">
        <f>W40*1.2</f>
        <v>8.3999999999999995E-5</v>
      </c>
    </row>
    <row r="41" spans="1:24" x14ac:dyDescent="0.25">
      <c r="A41" s="88" t="str">
        <f t="shared" si="9"/>
        <v>InboundHoliday</v>
      </c>
      <c r="B41" s="461"/>
      <c r="C41" s="374" t="s">
        <v>63</v>
      </c>
      <c r="D41" s="89">
        <f>VLOOKUP(A41,'Contri use this'!$A$4:$F$167,5,FALSE)</f>
        <v>952.77979094007105</v>
      </c>
      <c r="E41" s="89">
        <f>VLOOKUP(A41,'Contri use this'!$A$4:$G$167,6,FALSE)</f>
        <v>629.77173507783004</v>
      </c>
      <c r="F41" s="148">
        <f t="shared" si="16"/>
        <v>1.0356189508158292E-2</v>
      </c>
      <c r="G41" s="148">
        <f t="shared" si="12"/>
        <v>4.1195746474382662E-3</v>
      </c>
      <c r="H41" s="158">
        <f t="shared" si="17"/>
        <v>1582.5515260179011</v>
      </c>
      <c r="J41" s="182"/>
      <c r="K41" s="178">
        <f t="shared" si="10"/>
        <v>-3.5109189667747198E-3</v>
      </c>
      <c r="L41" s="384">
        <f t="shared" si="14"/>
        <v>-5.3063486637902639E-3</v>
      </c>
      <c r="O41" s="379"/>
      <c r="P41" s="380"/>
      <c r="Q41" s="378"/>
      <c r="S41" s="381"/>
    </row>
    <row r="42" spans="1:24" x14ac:dyDescent="0.25">
      <c r="A42" s="88" t="str">
        <f t="shared" si="9"/>
        <v>InboundPoly T</v>
      </c>
      <c r="B42" s="461"/>
      <c r="C42" s="374" t="s">
        <v>179</v>
      </c>
      <c r="D42" s="89">
        <f>VLOOKUP(A42,'Contri use this'!$A$4:$F$167,5,FALSE)</f>
        <v>41962.625816564025</v>
      </c>
      <c r="E42" s="89">
        <f>VLOOKUP(A42,'Contri use this'!$A$4:$G$167,6,FALSE)</f>
        <v>58388.93106432083</v>
      </c>
      <c r="F42" s="148">
        <f t="shared" si="16"/>
        <v>0.45611054028286674</v>
      </c>
      <c r="G42" s="148">
        <f t="shared" si="12"/>
        <v>0.38194403893637746</v>
      </c>
      <c r="H42" s="158">
        <f t="shared" si="17"/>
        <v>100351.55688088486</v>
      </c>
      <c r="J42" s="182"/>
      <c r="K42" s="178">
        <f t="shared" si="10"/>
        <v>0.1785448554663189</v>
      </c>
      <c r="L42" s="384">
        <f t="shared" si="14"/>
        <v>0.2698499350728874</v>
      </c>
      <c r="O42" s="390">
        <f>D36/O36</f>
        <v>3.4289000150397753</v>
      </c>
      <c r="P42" s="390">
        <f>E36/P36</f>
        <v>3.4289000150397735</v>
      </c>
      <c r="Q42" s="378"/>
      <c r="S42" s="381"/>
    </row>
    <row r="43" spans="1:24" x14ac:dyDescent="0.25">
      <c r="A43" s="88" t="str">
        <f t="shared" si="9"/>
        <v>InboundSeas</v>
      </c>
      <c r="B43" s="461"/>
      <c r="C43" s="374" t="s">
        <v>180</v>
      </c>
      <c r="D43" s="89">
        <f>VLOOKUP(A43,'Contri use this'!$A$4:$F$167,5,FALSE)</f>
        <v>51239.615693094318</v>
      </c>
      <c r="E43" s="89">
        <f>VLOOKUP(A43,'Contri use this'!$A$4:$G$167,6,FALSE)</f>
        <v>75938.618040973568</v>
      </c>
      <c r="F43" s="148">
        <f t="shared" si="16"/>
        <v>0.556946290726126</v>
      </c>
      <c r="G43" s="148">
        <f t="shared" si="12"/>
        <v>0.49674316616389791</v>
      </c>
      <c r="H43" s="158">
        <f t="shared" si="17"/>
        <v>127178.23373406788</v>
      </c>
      <c r="J43" s="182"/>
      <c r="K43" s="178">
        <f t="shared" si="10"/>
        <v>0.26846449873239692</v>
      </c>
      <c r="L43" s="384">
        <f t="shared" si="14"/>
        <v>0.40575309416282113</v>
      </c>
      <c r="O43" s="379"/>
      <c r="P43" s="380"/>
      <c r="Q43" s="378"/>
      <c r="S43" s="381"/>
    </row>
    <row r="44" spans="1:24" x14ac:dyDescent="0.25">
      <c r="A44" s="88" t="str">
        <f t="shared" si="9"/>
        <v>InboundIntercept</v>
      </c>
      <c r="B44" s="461"/>
      <c r="C44" s="374" t="s">
        <v>181</v>
      </c>
      <c r="D44" s="89">
        <f>VLOOKUP(A44,'Contri use this'!$A$4:$F$167,5,FALSE)</f>
        <v>16359.625802416424</v>
      </c>
      <c r="E44" s="89">
        <f>VLOOKUP(A44,'Contri use this'!$A$4:$G$167,6,FALSE)</f>
        <v>16359.625802416424</v>
      </c>
      <c r="F44" s="148">
        <f t="shared" si="16"/>
        <v>0.17782008676445282</v>
      </c>
      <c r="G44" s="148">
        <f t="shared" si="12"/>
        <v>0.10701448785865669</v>
      </c>
      <c r="H44" s="158">
        <f t="shared" si="17"/>
        <v>32719.251604832847</v>
      </c>
      <c r="J44" s="182"/>
      <c r="K44" s="178">
        <f t="shared" si="10"/>
        <v>0</v>
      </c>
      <c r="L44" s="384">
        <f t="shared" si="14"/>
        <v>0</v>
      </c>
      <c r="O44" s="379"/>
      <c r="P44" s="380"/>
      <c r="Q44" s="378"/>
      <c r="S44" s="381"/>
    </row>
    <row r="45" spans="1:24" ht="15.75" thickBot="1" x14ac:dyDescent="0.3">
      <c r="A45" s="88" t="str">
        <f t="shared" si="9"/>
        <v>InboundOther Base</v>
      </c>
      <c r="B45" s="462"/>
      <c r="C45" s="159" t="s">
        <v>170</v>
      </c>
      <c r="D45" s="160">
        <f>D25-SUM(D26:D44)</f>
        <v>-11115.285424882852</v>
      </c>
      <c r="E45" s="160">
        <f>E25-SUM(E26:E44)</f>
        <v>-17772.45604111065</v>
      </c>
      <c r="F45" s="161">
        <f t="shared" si="16"/>
        <v>-0.12081700660735048</v>
      </c>
      <c r="G45" s="161">
        <f>E45/$E$25</f>
        <v>-0.11625634376973469</v>
      </c>
      <c r="H45" s="162">
        <f>SUM(D45:E45)</f>
        <v>-28887.741465993502</v>
      </c>
      <c r="J45" s="183"/>
      <c r="K45" s="180">
        <f>(E45-D45)/$D$25</f>
        <v>-7.2359763657218926E-2</v>
      </c>
      <c r="L45" s="384">
        <f t="shared" si="14"/>
        <v>-0.1093634284437475</v>
      </c>
      <c r="O45" s="167"/>
      <c r="P45" s="160"/>
      <c r="Q45" s="193"/>
      <c r="S45" s="172"/>
    </row>
    <row r="46" spans="1:24" ht="15.75" thickBot="1" x14ac:dyDescent="0.3">
      <c r="B46" s="153"/>
      <c r="C46" s="122"/>
      <c r="D46" s="149"/>
      <c r="E46" s="149"/>
      <c r="F46" s="154"/>
      <c r="G46" s="154"/>
      <c r="H46" s="149"/>
      <c r="K46" s="155"/>
      <c r="O46" s="149"/>
      <c r="P46" s="149"/>
      <c r="Q46" s="174"/>
      <c r="S46" s="151"/>
    </row>
    <row r="47" spans="1:24" x14ac:dyDescent="0.25">
      <c r="A47" s="88"/>
      <c r="B47" s="184"/>
      <c r="C47" s="195" t="s">
        <v>142</v>
      </c>
      <c r="D47" s="196">
        <v>167930</v>
      </c>
      <c r="E47" s="196">
        <v>196664</v>
      </c>
      <c r="F47" s="197"/>
      <c r="G47" s="188">
        <f>E47/D47-1</f>
        <v>0.17110700887274466</v>
      </c>
      <c r="H47" s="198"/>
      <c r="J47" s="199"/>
      <c r="K47" s="177"/>
      <c r="O47" s="200"/>
      <c r="P47" s="201"/>
      <c r="Q47" s="202"/>
      <c r="S47" s="203"/>
    </row>
    <row r="48" spans="1:24" x14ac:dyDescent="0.25">
      <c r="A48" s="88" t="str">
        <f t="shared" ref="A48:A64" si="18">_xlfn.CONCAT($B$48,C48)</f>
        <v>PoloFB Stone Leads</v>
      </c>
      <c r="B48" s="453" t="s">
        <v>3</v>
      </c>
      <c r="C48" s="133" t="s">
        <v>70</v>
      </c>
      <c r="D48" s="89">
        <f>VLOOKUP(A48,'Contri use this'!$A$4:$F$167,5,FALSE)</f>
        <v>9376.2184078955543</v>
      </c>
      <c r="E48" s="89">
        <f>VLOOKUP(A48,'Contri use this'!$A$4:$G$167,6,FALSE)</f>
        <v>10212.897948779048</v>
      </c>
      <c r="F48" s="148">
        <f>D48/$D$47</f>
        <v>5.5834088059879439E-2</v>
      </c>
      <c r="G48" s="148">
        <f>E48/$E$47</f>
        <v>5.1930693715062481E-2</v>
      </c>
      <c r="H48" s="158">
        <f t="shared" ref="H48:H54" si="19">SUM(D48:E48)</f>
        <v>19589.116356674604</v>
      </c>
      <c r="J48" s="182"/>
      <c r="K48" s="178">
        <f t="shared" ref="K48:K64" si="20">(E48-D48)/$D$47</f>
        <v>4.9823113254540176E-3</v>
      </c>
      <c r="L48" s="384">
        <f>K48/$G$47</f>
        <v>2.9118101930935229E-2</v>
      </c>
      <c r="O48" s="165">
        <v>1356139031.7142854</v>
      </c>
      <c r="P48" s="89">
        <v>1432877943.8571427</v>
      </c>
      <c r="Q48" s="158">
        <f t="shared" si="15"/>
        <v>2789016975.5714283</v>
      </c>
      <c r="S48" s="171">
        <f>IFERROR(P48/O48-1,0)</f>
        <v>5.6586316261284964E-2</v>
      </c>
    </row>
    <row r="49" spans="1:20" x14ac:dyDescent="0.25">
      <c r="A49" s="88" t="str">
        <f t="shared" si="18"/>
        <v>PoloFB Stone SA</v>
      </c>
      <c r="B49" s="461"/>
      <c r="C49" s="133" t="s">
        <v>71</v>
      </c>
      <c r="D49" s="89">
        <f>VLOOKUP(A49,'Contri use this'!$A$4:$F$167,5,FALSE)</f>
        <v>654.43770592177805</v>
      </c>
      <c r="E49" s="89">
        <f>VLOOKUP(A49,'Contri use this'!$A$4:$G$167,6,FALSE)</f>
        <v>610.73926682054719</v>
      </c>
      <c r="F49" s="148">
        <f t="shared" ref="F49:F64" si="21">D49/$D$47</f>
        <v>3.8970863212158522E-3</v>
      </c>
      <c r="G49" s="148">
        <f t="shared" ref="G49:G64" si="22">E49/$E$47</f>
        <v>3.1054960075079688E-3</v>
      </c>
      <c r="H49" s="158">
        <f t="shared" si="19"/>
        <v>1265.1769727423252</v>
      </c>
      <c r="J49" s="182"/>
      <c r="K49" s="178">
        <f t="shared" si="20"/>
        <v>-2.602181807969443E-4</v>
      </c>
      <c r="L49" s="384">
        <f t="shared" ref="L49:L64" si="23">K49/$G$47</f>
        <v>-1.5207920617119385E-3</v>
      </c>
      <c r="O49" s="165">
        <v>201461878</v>
      </c>
      <c r="P49" s="89">
        <v>183671187</v>
      </c>
      <c r="Q49" s="158">
        <f t="shared" si="15"/>
        <v>385133065</v>
      </c>
      <c r="S49" s="171">
        <f t="shared" si="6"/>
        <v>-8.8307977551961514E-2</v>
      </c>
    </row>
    <row r="50" spans="1:20" x14ac:dyDescent="0.25">
      <c r="A50" s="88" t="str">
        <f t="shared" si="18"/>
        <v>PoloFB Ton</v>
      </c>
      <c r="B50" s="461"/>
      <c r="C50" s="133" t="s">
        <v>72</v>
      </c>
      <c r="D50" s="89">
        <f>VLOOKUP(A50,'Contri use this'!$A$4:$F$167,5,FALSE)</f>
        <v>15016.2325292074</v>
      </c>
      <c r="E50" s="89">
        <f>VLOOKUP(A50,'Contri use this'!$A$4:$G$167,6,FALSE)</f>
        <v>19038.943072014648</v>
      </c>
      <c r="F50" s="148">
        <f t="shared" si="21"/>
        <v>8.9419594647813974E-2</v>
      </c>
      <c r="G50" s="148">
        <f t="shared" si="22"/>
        <v>9.6809497783095277E-2</v>
      </c>
      <c r="H50" s="158">
        <f t="shared" si="19"/>
        <v>34055.17560122205</v>
      </c>
      <c r="J50" s="182"/>
      <c r="K50" s="178">
        <f t="shared" si="20"/>
        <v>2.3954686731419331E-2</v>
      </c>
      <c r="L50" s="384">
        <f t="shared" si="23"/>
        <v>0.13999827879192756</v>
      </c>
      <c r="O50" s="165">
        <v>3324155991.4285712</v>
      </c>
      <c r="P50" s="89">
        <v>3922502286.7142859</v>
      </c>
      <c r="Q50" s="158">
        <f t="shared" si="15"/>
        <v>7246658278.1428566</v>
      </c>
      <c r="S50" s="171">
        <f t="shared" si="6"/>
        <v>0.17999946357167573</v>
      </c>
    </row>
    <row r="51" spans="1:20" x14ac:dyDescent="0.25">
      <c r="A51" s="88" t="str">
        <f t="shared" si="18"/>
        <v>PoloGoogle Stone</v>
      </c>
      <c r="B51" s="461"/>
      <c r="C51" s="133" t="s">
        <v>73</v>
      </c>
      <c r="D51" s="89">
        <f>VLOOKUP(A51,'Contri use this'!$A$4:$F$167,5,FALSE)</f>
        <v>351.54244196918921</v>
      </c>
      <c r="E51" s="89">
        <f>VLOOKUP(A51,'Contri use this'!$A$4:$G$167,6,FALSE)</f>
        <v>3119.5896466284839</v>
      </c>
      <c r="F51" s="148">
        <f t="shared" si="21"/>
        <v>2.0933867800225644E-3</v>
      </c>
      <c r="G51" s="148">
        <f t="shared" si="22"/>
        <v>1.5862535322318697E-2</v>
      </c>
      <c r="H51" s="158">
        <f t="shared" si="19"/>
        <v>3471.1320885976729</v>
      </c>
      <c r="J51" s="182"/>
      <c r="K51" s="179">
        <f t="shared" si="20"/>
        <v>1.6483339514436344E-2</v>
      </c>
      <c r="L51" s="384">
        <f t="shared" si="23"/>
        <v>9.6333514465765088E-2</v>
      </c>
      <c r="O51" s="165">
        <v>38717925</v>
      </c>
      <c r="P51" s="89">
        <v>356234988</v>
      </c>
      <c r="Q51" s="158">
        <f t="shared" si="15"/>
        <v>394952913</v>
      </c>
      <c r="S51" s="171">
        <f t="shared" si="6"/>
        <v>8.2007768494825068</v>
      </c>
    </row>
    <row r="52" spans="1:20" x14ac:dyDescent="0.25">
      <c r="A52" s="88" t="str">
        <f t="shared" si="18"/>
        <v>PoloGoogle Ton</v>
      </c>
      <c r="B52" s="461"/>
      <c r="C52" s="133" t="s">
        <v>74</v>
      </c>
      <c r="D52" s="89">
        <f>VLOOKUP(A52,'Contri use this'!$A$4:$F$167,5,FALSE)</f>
        <v>5557.0731863488863</v>
      </c>
      <c r="E52" s="89">
        <f>VLOOKUP(A52,'Contri use this'!$A$4:$G$167,6,FALSE)</f>
        <v>12417.667814516957</v>
      </c>
      <c r="F52" s="148">
        <f t="shared" si="21"/>
        <v>3.3091604754057563E-2</v>
      </c>
      <c r="G52" s="148">
        <f t="shared" si="22"/>
        <v>6.3141539959102613E-2</v>
      </c>
      <c r="H52" s="158">
        <f t="shared" si="19"/>
        <v>17974.741000865844</v>
      </c>
      <c r="J52" s="182"/>
      <c r="K52" s="178">
        <f t="shared" si="20"/>
        <v>4.0853895243065985E-2</v>
      </c>
      <c r="L52" s="384">
        <f t="shared" si="23"/>
        <v>0.23876225475631893</v>
      </c>
      <c r="O52" s="165">
        <v>750114965</v>
      </c>
      <c r="P52" s="89">
        <v>1667253568</v>
      </c>
      <c r="Q52" s="158">
        <f t="shared" si="15"/>
        <v>2417368533</v>
      </c>
      <c r="S52" s="171">
        <f t="shared" si="6"/>
        <v>1.2226640525695953</v>
      </c>
    </row>
    <row r="53" spans="1:20" x14ac:dyDescent="0.25">
      <c r="A53" s="88" t="str">
        <f t="shared" si="18"/>
        <v>PoloOpen TV</v>
      </c>
      <c r="B53" s="461"/>
      <c r="C53" s="133" t="s">
        <v>66</v>
      </c>
      <c r="D53" s="89">
        <f>VLOOKUP(A53,'Contri use this'!$A$4:$F$167,5,FALSE)</f>
        <v>2426.9603096409592</v>
      </c>
      <c r="E53" s="89">
        <f>VLOOKUP(A53,'Contri use this'!$A$4:$G$167,6,FALSE)</f>
        <v>2286.850863262443</v>
      </c>
      <c r="F53" s="148">
        <f t="shared" si="21"/>
        <v>1.4452214075156072E-2</v>
      </c>
      <c r="G53" s="148">
        <f t="shared" si="22"/>
        <v>1.1628212907611169E-2</v>
      </c>
      <c r="H53" s="158">
        <f t="shared" si="19"/>
        <v>4713.8111729034026</v>
      </c>
      <c r="J53" s="182"/>
      <c r="K53" s="178">
        <f t="shared" si="20"/>
        <v>-8.3433243838811511E-4</v>
      </c>
      <c r="L53" s="384">
        <f t="shared" si="23"/>
        <v>-4.8760856956398735E-3</v>
      </c>
      <c r="O53" s="165">
        <v>461.80319999999978</v>
      </c>
      <c r="P53" s="89">
        <v>453.85619999999994</v>
      </c>
      <c r="Q53" s="158">
        <f t="shared" si="15"/>
        <v>915.65939999999978</v>
      </c>
      <c r="S53" s="171">
        <f t="shared" si="6"/>
        <v>-1.7208629130330499E-2</v>
      </c>
    </row>
    <row r="54" spans="1:20" x14ac:dyDescent="0.25">
      <c r="A54" s="88" t="str">
        <f t="shared" si="18"/>
        <v>PoloPay TV</v>
      </c>
      <c r="B54" s="461"/>
      <c r="C54" s="143" t="s">
        <v>67</v>
      </c>
      <c r="D54" s="89">
        <f>VLOOKUP(A54,'Contri use this'!$A$4:$F$167,5,FALSE)</f>
        <v>0</v>
      </c>
      <c r="E54" s="89">
        <f>VLOOKUP(A54,'Contri use this'!$A$4:$G$167,6,FALSE)</f>
        <v>630.72075200248912</v>
      </c>
      <c r="F54" s="148">
        <f t="shared" si="21"/>
        <v>0</v>
      </c>
      <c r="G54" s="148">
        <f t="shared" si="22"/>
        <v>3.2070981572758059E-3</v>
      </c>
      <c r="H54" s="158">
        <f t="shared" si="19"/>
        <v>630.72075200248912</v>
      </c>
      <c r="J54" s="182"/>
      <c r="K54" s="178">
        <f t="shared" si="20"/>
        <v>3.7558551301285601E-3</v>
      </c>
      <c r="L54" s="384">
        <f t="shared" si="23"/>
        <v>2.195032894837088E-2</v>
      </c>
      <c r="O54" s="165">
        <v>0</v>
      </c>
      <c r="P54" s="89">
        <v>1431973.6880000008</v>
      </c>
      <c r="Q54" s="158">
        <f t="shared" si="15"/>
        <v>1431973.6880000008</v>
      </c>
      <c r="S54" s="171">
        <f t="shared" si="6"/>
        <v>0</v>
      </c>
    </row>
    <row r="55" spans="1:20" x14ac:dyDescent="0.25">
      <c r="A55" s="88" t="str">
        <f t="shared" si="18"/>
        <v>PoloHeadcount</v>
      </c>
      <c r="B55" s="461"/>
      <c r="C55" s="135" t="s">
        <v>64</v>
      </c>
      <c r="D55" s="89">
        <f>VLOOKUP(A55,'Contri use this'!$A$4:$F$167,5,FALSE)</f>
        <v>94460.45544146061</v>
      </c>
      <c r="E55" s="89">
        <f>VLOOKUP(A55,'Contri use this'!$A$4:$G$167,6,FALSE)</f>
        <v>106650.1957658999</v>
      </c>
      <c r="F55" s="148">
        <f t="shared" si="21"/>
        <v>0.56249899030227246</v>
      </c>
      <c r="G55" s="148">
        <f t="shared" si="22"/>
        <v>0.5422964841857173</v>
      </c>
      <c r="H55" s="158">
        <f>SUM(D55:E55)</f>
        <v>201110.6512073605</v>
      </c>
      <c r="J55" s="182"/>
      <c r="K55" s="178">
        <f t="shared" si="20"/>
        <v>7.2588223214668568E-2</v>
      </c>
      <c r="L55" s="384">
        <f t="shared" si="23"/>
        <v>0.42422705938746041</v>
      </c>
      <c r="O55" s="165">
        <v>15300.75</v>
      </c>
      <c r="P55" s="89">
        <v>17275.25</v>
      </c>
      <c r="Q55" s="158">
        <f t="shared" si="15"/>
        <v>32576</v>
      </c>
      <c r="S55" s="171">
        <f t="shared" si="6"/>
        <v>0.12904596179925831</v>
      </c>
    </row>
    <row r="56" spans="1:20" x14ac:dyDescent="0.25">
      <c r="A56" s="88" t="str">
        <f t="shared" si="18"/>
        <v>PoloUnemployment</v>
      </c>
      <c r="B56" s="461"/>
      <c r="C56" s="135" t="s">
        <v>121</v>
      </c>
      <c r="D56" s="89">
        <f>VLOOKUP(A56,'Contri use this'!$A$4:$F$167,5,FALSE)</f>
        <v>-69166.353879890245</v>
      </c>
      <c r="E56" s="89">
        <f>VLOOKUP(A56,'Contri use this'!$A$4:$G$167,6,FALSE)</f>
        <v>-65767.024547834313</v>
      </c>
      <c r="F56" s="148">
        <f t="shared" si="21"/>
        <v>-0.41187610242297529</v>
      </c>
      <c r="G56" s="148">
        <f t="shared" si="22"/>
        <v>-0.33441313381114141</v>
      </c>
      <c r="H56" s="158">
        <f>SUM(D56:E56)</f>
        <v>-134933.37842772456</v>
      </c>
      <c r="J56" s="182"/>
      <c r="K56" s="178">
        <f t="shared" si="20"/>
        <v>2.0242537557648613E-2</v>
      </c>
      <c r="L56" s="384">
        <f t="shared" si="23"/>
        <v>0.11830338038755239</v>
      </c>
      <c r="O56" s="205">
        <v>14.412499999999996</v>
      </c>
      <c r="P56" s="142">
        <v>13.704166666666667</v>
      </c>
      <c r="Q56" s="127">
        <v>13.617821782178211</v>
      </c>
      <c r="S56" s="171">
        <f t="shared" si="6"/>
        <v>-4.9147152356171953E-2</v>
      </c>
    </row>
    <row r="57" spans="1:20" x14ac:dyDescent="0.25">
      <c r="A57" s="88" t="str">
        <f t="shared" si="18"/>
        <v>PoloCCI</v>
      </c>
      <c r="B57" s="461"/>
      <c r="C57" s="374" t="s">
        <v>175</v>
      </c>
      <c r="D57" s="89">
        <f>VLOOKUP(A57,'Contri use this'!$A$4:$F$167,5,FALSE)</f>
        <v>20559.628910769636</v>
      </c>
      <c r="E57" s="89">
        <f>VLOOKUP(A57,'Contri use this'!$A$4:$G$167,6,FALSE)</f>
        <v>21611.169461544043</v>
      </c>
      <c r="F57" s="148">
        <f t="shared" si="21"/>
        <v>0.12242975591478375</v>
      </c>
      <c r="G57" s="148">
        <f t="shared" si="22"/>
        <v>0.1098887923643577</v>
      </c>
      <c r="H57" s="158">
        <f t="shared" ref="H57:H63" si="24">SUM(D57:E57)</f>
        <v>42170.798372313679</v>
      </c>
      <c r="J57" s="182"/>
      <c r="K57" s="178">
        <f t="shared" si="20"/>
        <v>6.2617790196772887E-3</v>
      </c>
      <c r="L57" s="384">
        <f t="shared" si="23"/>
        <v>3.6595689802130113E-2</v>
      </c>
      <c r="O57" s="376">
        <v>74.5416666666667</v>
      </c>
      <c r="P57" s="375">
        <v>78.354166666666671</v>
      </c>
      <c r="Q57" s="378"/>
      <c r="S57" s="171">
        <f t="shared" si="6"/>
        <v>5.1145891559529977E-2</v>
      </c>
    </row>
    <row r="58" spans="1:20" x14ac:dyDescent="0.25">
      <c r="A58" s="88" t="str">
        <f t="shared" si="18"/>
        <v>PoloTaxa Selic</v>
      </c>
      <c r="B58" s="461"/>
      <c r="C58" s="374" t="s">
        <v>176</v>
      </c>
      <c r="D58" s="89">
        <f>VLOOKUP(A58,'Contri use this'!$A$4:$F$167,5,FALSE)</f>
        <v>-6328.3087826389046</v>
      </c>
      <c r="E58" s="89">
        <f>VLOOKUP(A58,'Contri use this'!$A$4:$G$167,6,FALSE)</f>
        <v>-14113.133078742319</v>
      </c>
      <c r="F58" s="148">
        <f t="shared" si="21"/>
        <v>-3.7684206411236258E-2</v>
      </c>
      <c r="G58" s="148">
        <f t="shared" si="22"/>
        <v>-7.1762666673831105E-2</v>
      </c>
      <c r="H58" s="158">
        <f t="shared" si="24"/>
        <v>-20441.441861381223</v>
      </c>
      <c r="J58" s="182"/>
      <c r="K58" s="178">
        <f t="shared" si="20"/>
        <v>-4.6357555505885877E-2</v>
      </c>
      <c r="L58" s="384">
        <f t="shared" si="23"/>
        <v>-0.27092727417357182</v>
      </c>
      <c r="O58" s="379">
        <v>2.625</v>
      </c>
      <c r="P58" s="380">
        <v>5.854166666666667</v>
      </c>
      <c r="Q58" s="378"/>
      <c r="S58" s="171">
        <f t="shared" si="6"/>
        <v>1.2301587301587302</v>
      </c>
    </row>
    <row r="59" spans="1:20" x14ac:dyDescent="0.25">
      <c r="A59" s="88" t="str">
        <f t="shared" si="18"/>
        <v>PoloCovid</v>
      </c>
      <c r="B59" s="461"/>
      <c r="C59" s="374" t="s">
        <v>69</v>
      </c>
      <c r="D59" s="89">
        <f>VLOOKUP(A59,'Contri use this'!$A$4:$F$167,5,FALSE)</f>
        <v>-5389.0477743543188</v>
      </c>
      <c r="E59" s="89">
        <f>VLOOKUP(A59,'Contri use this'!$A$4:$G$167,6,FALSE)</f>
        <v>-2787.7636658975739</v>
      </c>
      <c r="F59" s="148">
        <f t="shared" si="21"/>
        <v>-3.2091036588782935E-2</v>
      </c>
      <c r="G59" s="148">
        <f t="shared" si="22"/>
        <v>-1.4175261694553014E-2</v>
      </c>
      <c r="H59" s="158">
        <f t="shared" si="24"/>
        <v>-8176.8114402518931</v>
      </c>
      <c r="J59" s="182"/>
      <c r="K59" s="178">
        <f t="shared" si="20"/>
        <v>1.5490288265686564E-2</v>
      </c>
      <c r="L59" s="384">
        <f t="shared" si="23"/>
        <v>9.0529829068585782E-2</v>
      </c>
      <c r="O59" s="379">
        <v>6.9687437038008824</v>
      </c>
      <c r="P59" s="380">
        <v>3.6049430823122042</v>
      </c>
      <c r="Q59" s="378"/>
      <c r="S59" s="171">
        <f t="shared" si="6"/>
        <v>-0.48269828314305763</v>
      </c>
    </row>
    <row r="60" spans="1:20" x14ac:dyDescent="0.25">
      <c r="A60" s="88" t="str">
        <f t="shared" si="18"/>
        <v>PoloHoliday</v>
      </c>
      <c r="B60" s="461"/>
      <c r="C60" s="374" t="s">
        <v>63</v>
      </c>
      <c r="D60" s="89">
        <f>VLOOKUP(A60,'Contri use this'!$A$4:$F$167,5,FALSE)</f>
        <v>-1662.3424058045339</v>
      </c>
      <c r="E60" s="89">
        <f>VLOOKUP(A60,'Contri use this'!$A$4:$G$167,6,FALSE)</f>
        <v>-2310.561515041938</v>
      </c>
      <c r="F60" s="148">
        <f t="shared" si="21"/>
        <v>-9.8990198642561426E-3</v>
      </c>
      <c r="G60" s="148">
        <f t="shared" si="22"/>
        <v>-1.1748777178547869E-2</v>
      </c>
      <c r="H60" s="158">
        <f t="shared" si="24"/>
        <v>-3972.9039208464719</v>
      </c>
      <c r="J60" s="182"/>
      <c r="K60" s="178">
        <f t="shared" si="20"/>
        <v>-3.8600554352254163E-3</v>
      </c>
      <c r="L60" s="384">
        <f t="shared" si="23"/>
        <v>-2.2559306370063478E-2</v>
      </c>
      <c r="O60" s="379"/>
      <c r="P60" s="380"/>
      <c r="Q60" s="378"/>
      <c r="S60" s="381"/>
    </row>
    <row r="61" spans="1:20" x14ac:dyDescent="0.25">
      <c r="A61" s="88" t="str">
        <f t="shared" si="18"/>
        <v>PoloPoly T</v>
      </c>
      <c r="B61" s="461"/>
      <c r="C61" s="374" t="s">
        <v>179</v>
      </c>
      <c r="D61" s="89">
        <f>VLOOKUP(A61,'Contri use this'!$A$4:$F$167,5,FALSE)</f>
        <v>0</v>
      </c>
      <c r="E61" s="89">
        <f>VLOOKUP(A61,'Contri use this'!$A$4:$G$167,6,FALSE)</f>
        <v>0</v>
      </c>
      <c r="F61" s="148">
        <f t="shared" si="21"/>
        <v>0</v>
      </c>
      <c r="G61" s="148">
        <f t="shared" si="22"/>
        <v>0</v>
      </c>
      <c r="H61" s="158">
        <f t="shared" si="24"/>
        <v>0</v>
      </c>
      <c r="J61" s="182"/>
      <c r="K61" s="178">
        <f t="shared" si="20"/>
        <v>0</v>
      </c>
      <c r="L61" s="384">
        <f t="shared" si="23"/>
        <v>0</v>
      </c>
      <c r="O61" s="379"/>
      <c r="P61" s="380"/>
      <c r="Q61" s="378"/>
      <c r="S61" s="381"/>
    </row>
    <row r="62" spans="1:20" x14ac:dyDescent="0.25">
      <c r="A62" s="88" t="str">
        <f t="shared" si="18"/>
        <v>PoloSeas</v>
      </c>
      <c r="B62" s="461"/>
      <c r="C62" s="374" t="s">
        <v>180</v>
      </c>
      <c r="D62" s="89">
        <f>VLOOKUP(A62,'Contri use this'!$A$4:$F$167,5,FALSE)</f>
        <v>86554.963569897838</v>
      </c>
      <c r="E62" s="89">
        <f>VLOOKUP(A62,'Contri use this'!$A$4:$G$167,6,FALSE)</f>
        <v>96932.240455278225</v>
      </c>
      <c r="F62" s="148">
        <f t="shared" si="21"/>
        <v>0.51542287601916181</v>
      </c>
      <c r="G62" s="148">
        <f t="shared" si="22"/>
        <v>0.4928824820774429</v>
      </c>
      <c r="H62" s="158">
        <f t="shared" si="24"/>
        <v>183487.20402517606</v>
      </c>
      <c r="J62" s="182"/>
      <c r="K62" s="178">
        <f t="shared" si="20"/>
        <v>6.1795253292326484E-2</v>
      </c>
      <c r="L62" s="384">
        <f t="shared" si="23"/>
        <v>0.36114974891697582</v>
      </c>
      <c r="O62" s="379">
        <f>D55/O55</f>
        <v>6.1735833499312527</v>
      </c>
      <c r="P62" s="379">
        <f>E55/P55</f>
        <v>6.1735833499312545</v>
      </c>
      <c r="Q62" s="378"/>
      <c r="S62" s="381"/>
    </row>
    <row r="63" spans="1:20" x14ac:dyDescent="0.25">
      <c r="A63" s="88" t="str">
        <f t="shared" si="18"/>
        <v>PoloIntercept</v>
      </c>
      <c r="B63" s="461"/>
      <c r="C63" s="374" t="s">
        <v>181</v>
      </c>
      <c r="D63" s="89">
        <f>VLOOKUP(A63,'Contri use this'!$A$4:$F$167,5,FALSE)</f>
        <v>30526.419605953688</v>
      </c>
      <c r="E63" s="89">
        <f>VLOOKUP(A63,'Contri use this'!$A$4:$G$167,6,FALSE)</f>
        <v>30526.419605953688</v>
      </c>
      <c r="F63" s="148">
        <f t="shared" si="21"/>
        <v>0.1817806205320889</v>
      </c>
      <c r="G63" s="148">
        <f t="shared" si="22"/>
        <v>0.15522118743620433</v>
      </c>
      <c r="H63" s="158">
        <f t="shared" si="24"/>
        <v>61052.839211907376</v>
      </c>
      <c r="J63" s="182"/>
      <c r="K63" s="178">
        <f t="shared" si="20"/>
        <v>0</v>
      </c>
      <c r="L63" s="384">
        <f t="shared" si="23"/>
        <v>0</v>
      </c>
      <c r="O63" s="379"/>
      <c r="P63" s="380"/>
      <c r="Q63" s="378"/>
      <c r="S63" s="381"/>
    </row>
    <row r="64" spans="1:20" ht="15.75" thickBot="1" x14ac:dyDescent="0.3">
      <c r="A64" s="88" t="str">
        <f t="shared" si="18"/>
        <v>PoloOther Base</v>
      </c>
      <c r="B64" s="462"/>
      <c r="C64" s="159" t="s">
        <v>170</v>
      </c>
      <c r="D64" s="160">
        <f>D47-SUM(D48:D63)</f>
        <v>-15007.879266377538</v>
      </c>
      <c r="E64" s="160">
        <f>E47-SUM(E48:E63)</f>
        <v>-22394.951845184318</v>
      </c>
      <c r="F64" s="161">
        <f t="shared" si="21"/>
        <v>-8.9369852119201676E-2</v>
      </c>
      <c r="G64" s="161">
        <f t="shared" si="22"/>
        <v>-0.11387418055762273</v>
      </c>
      <c r="H64" s="162">
        <f>SUM(D64:E64)</f>
        <v>-37402.831111561856</v>
      </c>
      <c r="J64" s="183"/>
      <c r="K64" s="180">
        <f t="shared" si="20"/>
        <v>-4.3988998861470729E-2</v>
      </c>
      <c r="L64" s="384">
        <f t="shared" si="23"/>
        <v>-0.25708472815503502</v>
      </c>
      <c r="O64" s="167"/>
      <c r="P64" s="160"/>
      <c r="Q64" s="193"/>
      <c r="S64" s="172"/>
      <c r="T64" s="137"/>
    </row>
    <row r="65" spans="1:21" ht="15.75" thickBot="1" x14ac:dyDescent="0.3">
      <c r="B65" s="153"/>
      <c r="C65" s="122"/>
      <c r="D65" s="149"/>
      <c r="E65" s="149"/>
      <c r="F65" s="154"/>
      <c r="G65" s="154"/>
      <c r="H65" s="149"/>
      <c r="K65" s="155"/>
      <c r="L65" s="384"/>
      <c r="O65" s="149"/>
      <c r="P65" s="149"/>
      <c r="Q65" s="174"/>
      <c r="S65" s="151"/>
      <c r="T65" s="137"/>
    </row>
    <row r="66" spans="1:21" ht="15.75" thickBot="1" x14ac:dyDescent="0.3">
      <c r="A66" s="88"/>
      <c r="B66" s="184"/>
      <c r="C66" s="185" t="s">
        <v>142</v>
      </c>
      <c r="D66" s="186">
        <v>114587</v>
      </c>
      <c r="E66" s="186">
        <v>136758</v>
      </c>
      <c r="F66" s="187"/>
      <c r="G66" s="188">
        <f>E66/D66-1</f>
        <v>0.19348617207885721</v>
      </c>
      <c r="H66" s="189"/>
      <c r="J66" s="463" t="s">
        <v>199</v>
      </c>
      <c r="K66" s="464"/>
      <c r="L66" s="384"/>
      <c r="O66" s="200"/>
      <c r="P66" s="201"/>
      <c r="Q66" s="202"/>
      <c r="S66" s="203"/>
    </row>
    <row r="67" spans="1:21" x14ac:dyDescent="0.25">
      <c r="A67" s="88" t="str">
        <f t="shared" ref="A67:A85" si="25">_xlfn.CONCAT($B$67,C67)</f>
        <v>Renda_ExtraFB Stone Leads</v>
      </c>
      <c r="B67" s="453" t="s">
        <v>4</v>
      </c>
      <c r="C67" s="133" t="s">
        <v>70</v>
      </c>
      <c r="D67" s="89">
        <f>VLOOKUP(A67,'Contri use this'!$A$4:$F$167,5,FALSE)</f>
        <v>3543.4159280702033</v>
      </c>
      <c r="E67" s="89">
        <f>VLOOKUP(A67,'Contri use this'!$A$4:$G$167,6,FALSE)</f>
        <v>3793.9005077084021</v>
      </c>
      <c r="F67" s="148">
        <f t="shared" ref="F67:F85" si="26">D67/$D$66</f>
        <v>3.0923367642666299E-2</v>
      </c>
      <c r="G67" s="148">
        <f t="shared" ref="G67:G85" si="27">E67/$E$66</f>
        <v>2.7741708036885609E-2</v>
      </c>
      <c r="H67" s="158">
        <f t="shared" ref="H67:H75" si="28">SUM(D67:E67)</f>
        <v>7337.3164357786054</v>
      </c>
      <c r="J67" s="182"/>
      <c r="K67" s="178">
        <f t="shared" ref="K67:K85" si="29">(E67-D67)/$D$66</f>
        <v>2.1859772892055709E-3</v>
      </c>
      <c r="L67" s="384">
        <f>K67/$G$66</f>
        <v>1.1297847622488776E-2</v>
      </c>
      <c r="O67" s="165">
        <v>696344767.28571427</v>
      </c>
      <c r="P67" s="89">
        <v>736533176.57142878</v>
      </c>
      <c r="Q67" s="158">
        <f t="shared" ref="Q67:Q73" si="30">SUM(O67:P67)</f>
        <v>1432877943.8571429</v>
      </c>
      <c r="S67" s="171">
        <f>IFERROR(P67/O67-1,0)</f>
        <v>5.7713378736750087E-2</v>
      </c>
    </row>
    <row r="68" spans="1:21" x14ac:dyDescent="0.25">
      <c r="A68" s="88" t="str">
        <f t="shared" si="25"/>
        <v>Renda_ExtraFB Stone SA</v>
      </c>
      <c r="B68" s="461"/>
      <c r="C68" s="133" t="s">
        <v>71</v>
      </c>
      <c r="D68" s="89">
        <f>VLOOKUP(A68,'Contri use this'!$A$4:$F$167,5,FALSE)</f>
        <v>201.75411265128039</v>
      </c>
      <c r="E68" s="89">
        <f>VLOOKUP(A68,'Contri use this'!$A$4:$G$167,6,FALSE)</f>
        <v>365.83370690918736</v>
      </c>
      <c r="F68" s="148">
        <f t="shared" si="26"/>
        <v>1.7607068223383141E-3</v>
      </c>
      <c r="G68" s="148">
        <f t="shared" si="27"/>
        <v>2.6750442892495311E-3</v>
      </c>
      <c r="H68" s="158">
        <f t="shared" si="28"/>
        <v>567.58781956046778</v>
      </c>
      <c r="J68" s="182"/>
      <c r="K68" s="179">
        <f t="shared" si="29"/>
        <v>1.4319215465795157E-3</v>
      </c>
      <c r="L68" s="384">
        <f t="shared" ref="L68:L85" si="31">K68/$G$66</f>
        <v>7.4006402173067013E-3</v>
      </c>
      <c r="O68" s="165">
        <v>106981687</v>
      </c>
      <c r="P68" s="89">
        <v>76689500</v>
      </c>
      <c r="Q68" s="158">
        <f t="shared" si="30"/>
        <v>183671187</v>
      </c>
      <c r="S68" s="171">
        <f t="shared" ref="S68:S80" si="32">IFERROR(P68/O68-1,0)</f>
        <v>-0.28315301290771377</v>
      </c>
    </row>
    <row r="69" spans="1:21" x14ac:dyDescent="0.25">
      <c r="A69" s="88" t="str">
        <f t="shared" si="25"/>
        <v>Renda_ExtraFB Ton</v>
      </c>
      <c r="B69" s="461"/>
      <c r="C69" s="133" t="s">
        <v>72</v>
      </c>
      <c r="D69" s="89">
        <f>VLOOKUP(A69,'Contri use this'!$A$4:$F$167,5,FALSE)</f>
        <v>16589.49275149055</v>
      </c>
      <c r="E69" s="89">
        <f>VLOOKUP(A69,'Contri use this'!$A$4:$G$167,6,FALSE)</f>
        <v>12458.599076577191</v>
      </c>
      <c r="F69" s="148">
        <f t="shared" si="26"/>
        <v>0.14477639480473833</v>
      </c>
      <c r="G69" s="148">
        <f t="shared" si="27"/>
        <v>9.1099599852127053E-2</v>
      </c>
      <c r="H69" s="158">
        <f t="shared" si="28"/>
        <v>29048.091828067743</v>
      </c>
      <c r="J69" s="182"/>
      <c r="K69" s="178">
        <f t="shared" si="29"/>
        <v>-3.6050282099307593E-2</v>
      </c>
      <c r="L69" s="384">
        <f t="shared" si="31"/>
        <v>-0.18631968223866119</v>
      </c>
      <c r="O69" s="165">
        <v>2264643392.5714283</v>
      </c>
      <c r="P69" s="89">
        <v>1657858894.1428573</v>
      </c>
      <c r="Q69" s="158">
        <f t="shared" si="30"/>
        <v>3922502286.7142859</v>
      </c>
      <c r="S69" s="171">
        <f>IFERROR(P69/O69-1,0)</f>
        <v>-0.26793821067765866</v>
      </c>
    </row>
    <row r="70" spans="1:21" x14ac:dyDescent="0.25">
      <c r="A70" s="88" t="str">
        <f t="shared" si="25"/>
        <v>Renda_ExtraGoogle Stone</v>
      </c>
      <c r="B70" s="461"/>
      <c r="C70" s="133" t="s">
        <v>73</v>
      </c>
      <c r="D70" s="89">
        <f>VLOOKUP(A70,'Contri use this'!$A$4:$F$167,5,FALSE)</f>
        <v>640.61288529897365</v>
      </c>
      <c r="E70" s="89">
        <f>VLOOKUP(A70,'Contri use this'!$A$4:$G$167,6,FALSE)</f>
        <v>2432.1266170090694</v>
      </c>
      <c r="F70" s="148">
        <f t="shared" si="26"/>
        <v>5.5906244626264204E-3</v>
      </c>
      <c r="G70" s="148">
        <f t="shared" si="27"/>
        <v>1.7784163390873436E-2</v>
      </c>
      <c r="H70" s="158">
        <f t="shared" si="28"/>
        <v>3072.739502308043</v>
      </c>
      <c r="J70" s="182"/>
      <c r="K70" s="178">
        <f t="shared" si="29"/>
        <v>1.5634528626372064E-2</v>
      </c>
      <c r="L70" s="384">
        <f t="shared" si="31"/>
        <v>8.080437200442446E-2</v>
      </c>
      <c r="O70" s="165">
        <v>107952163</v>
      </c>
      <c r="P70" s="89">
        <v>248282825</v>
      </c>
      <c r="Q70" s="158">
        <f t="shared" si="30"/>
        <v>356234988</v>
      </c>
      <c r="S70" s="171">
        <f t="shared" si="32"/>
        <v>1.2999337678856886</v>
      </c>
    </row>
    <row r="71" spans="1:21" x14ac:dyDescent="0.25">
      <c r="A71" s="88" t="str">
        <f t="shared" si="25"/>
        <v>Renda_ExtraGoogle Ton</v>
      </c>
      <c r="B71" s="461"/>
      <c r="C71" s="133" t="s">
        <v>74</v>
      </c>
      <c r="D71" s="89">
        <f>VLOOKUP(A71,'Contri use this'!$A$4:$F$167,5,FALSE)</f>
        <v>10355.137200002997</v>
      </c>
      <c r="E71" s="89">
        <f>VLOOKUP(A71,'Contri use this'!$A$4:$G$167,6,FALSE)</f>
        <v>8336.9657880868363</v>
      </c>
      <c r="F71" s="148">
        <f t="shared" si="26"/>
        <v>9.0369214657884375E-2</v>
      </c>
      <c r="G71" s="148">
        <f t="shared" si="27"/>
        <v>6.0961448603276125E-2</v>
      </c>
      <c r="H71" s="158">
        <f t="shared" si="28"/>
        <v>18692.102988089835</v>
      </c>
      <c r="J71" s="182"/>
      <c r="K71" s="178">
        <f t="shared" si="29"/>
        <v>-1.7612568719978364E-2</v>
      </c>
      <c r="L71" s="384">
        <f t="shared" si="31"/>
        <v>-9.1027531997481384E-2</v>
      </c>
      <c r="O71" s="165">
        <v>932425499</v>
      </c>
      <c r="P71" s="89">
        <v>734828069</v>
      </c>
      <c r="Q71" s="158">
        <f t="shared" si="30"/>
        <v>1667253568</v>
      </c>
      <c r="S71" s="171">
        <f>IFERROR(P71/O71-1,0)</f>
        <v>-0.21191766013683411</v>
      </c>
    </row>
    <row r="72" spans="1:21" x14ac:dyDescent="0.25">
      <c r="A72" s="88" t="str">
        <f t="shared" si="25"/>
        <v>Renda_ExtraAffiliate</v>
      </c>
      <c r="B72" s="461"/>
      <c r="C72" s="133" t="s">
        <v>56</v>
      </c>
      <c r="D72" s="89">
        <f>VLOOKUP(A72,'Contri use this'!$A$4:$F$167,5,FALSE)</f>
        <v>32.144538082881837</v>
      </c>
      <c r="E72" s="89">
        <f>VLOOKUP(A72,'Contri use this'!$A$4:$G$167,6,FALSE)</f>
        <v>88.121082236762476</v>
      </c>
      <c r="F72" s="148">
        <f t="shared" si="26"/>
        <v>2.8052517373595466E-4</v>
      </c>
      <c r="G72" s="148">
        <f t="shared" si="27"/>
        <v>6.4435778701620733E-4</v>
      </c>
      <c r="H72" s="158">
        <f t="shared" si="28"/>
        <v>120.26562031964431</v>
      </c>
      <c r="J72" s="182"/>
      <c r="K72" s="178">
        <f t="shared" si="29"/>
        <v>4.8850693493922206E-4</v>
      </c>
      <c r="L72" s="384">
        <f t="shared" si="31"/>
        <v>2.5247640681016017E-3</v>
      </c>
      <c r="O72" s="165">
        <v>912.63059999999984</v>
      </c>
      <c r="P72" s="89">
        <v>2501.8868193548383</v>
      </c>
      <c r="Q72" s="158">
        <f>SUM(O72:P72)</f>
        <v>3414.5174193548382</v>
      </c>
      <c r="S72" s="171">
        <f t="shared" si="32"/>
        <v>1.7414014162519189</v>
      </c>
    </row>
    <row r="73" spans="1:21" x14ac:dyDescent="0.25">
      <c r="A73" s="88" t="str">
        <f t="shared" si="25"/>
        <v>Renda_ExtraTikTok</v>
      </c>
      <c r="B73" s="461"/>
      <c r="C73" s="143" t="s">
        <v>60</v>
      </c>
      <c r="D73" s="89">
        <f>VLOOKUP(A73,'Contri use this'!$A$4:$F$167,5,FALSE)</f>
        <v>151.53464178171799</v>
      </c>
      <c r="E73" s="89">
        <f>VLOOKUP(A73,'Contri use this'!$A$4:$G$167,6,FALSE)</f>
        <v>218.65252165479859</v>
      </c>
      <c r="F73" s="148">
        <f t="shared" si="26"/>
        <v>1.3224418283201236E-3</v>
      </c>
      <c r="G73" s="148">
        <f t="shared" si="27"/>
        <v>1.598828014849578E-3</v>
      </c>
      <c r="H73" s="158">
        <f t="shared" si="28"/>
        <v>370.18716343651658</v>
      </c>
      <c r="J73" s="182"/>
      <c r="K73" s="178">
        <f t="shared" si="29"/>
        <v>5.8573729893513751E-4</v>
      </c>
      <c r="L73" s="384">
        <f t="shared" si="31"/>
        <v>3.0272824804059612E-3</v>
      </c>
      <c r="O73" s="165">
        <v>133572035</v>
      </c>
      <c r="P73" s="89">
        <v>140311991</v>
      </c>
      <c r="Q73" s="158">
        <f t="shared" si="30"/>
        <v>273884026</v>
      </c>
      <c r="S73" s="171">
        <f t="shared" si="32"/>
        <v>5.0459334545588153E-2</v>
      </c>
    </row>
    <row r="74" spans="1:21" x14ac:dyDescent="0.25">
      <c r="A74" s="88" t="str">
        <f t="shared" si="25"/>
        <v>Renda_ExtraBing</v>
      </c>
      <c r="B74" s="461"/>
      <c r="C74" s="134" t="s">
        <v>58</v>
      </c>
      <c r="D74" s="89">
        <f>VLOOKUP(A74,'Contri use this'!$A$4:$F$167,5,FALSE)</f>
        <v>8.106700683344144</v>
      </c>
      <c r="E74" s="89">
        <f>VLOOKUP(A74,'Contri use this'!$A$4:$G$167,6,FALSE)</f>
        <v>4.5254385649524824</v>
      </c>
      <c r="F74" s="148">
        <f t="shared" si="26"/>
        <v>7.0747123873948566E-5</v>
      </c>
      <c r="G74" s="148">
        <f t="shared" si="27"/>
        <v>3.3090850735989722E-5</v>
      </c>
      <c r="H74" s="158">
        <f t="shared" si="28"/>
        <v>12.632139248296626</v>
      </c>
      <c r="J74" s="182"/>
      <c r="K74" s="178">
        <f t="shared" si="29"/>
        <v>-3.125365109821936E-5</v>
      </c>
      <c r="L74" s="384">
        <f t="shared" si="31"/>
        <v>-1.6152911994910739E-4</v>
      </c>
      <c r="O74" s="165">
        <v>114922</v>
      </c>
      <c r="P74" s="89">
        <v>122824</v>
      </c>
      <c r="Q74" s="158">
        <f>SUM(O74:P74)</f>
        <v>237746</v>
      </c>
      <c r="S74" s="171">
        <f t="shared" si="32"/>
        <v>6.8759680478933438E-2</v>
      </c>
    </row>
    <row r="75" spans="1:21" x14ac:dyDescent="0.25">
      <c r="A75" s="88" t="str">
        <f t="shared" si="25"/>
        <v>Renda_ExtraCriteo</v>
      </c>
      <c r="B75" s="461"/>
      <c r="C75" s="134" t="s">
        <v>59</v>
      </c>
      <c r="D75" s="89">
        <f>VLOOKUP(A75,'Contri use this'!$A$4:$F$167,5,FALSE)</f>
        <v>202.38862102108121</v>
      </c>
      <c r="E75" s="89">
        <f>VLOOKUP(A75,'Contri use this'!$A$4:$G$167,6,FALSE)</f>
        <v>405.06756847407792</v>
      </c>
      <c r="F75" s="148">
        <f t="shared" si="26"/>
        <v>1.7662441727340904E-3</v>
      </c>
      <c r="G75" s="148">
        <f t="shared" si="27"/>
        <v>2.9619296017350202E-3</v>
      </c>
      <c r="H75" s="158">
        <f t="shared" si="28"/>
        <v>607.45618949515915</v>
      </c>
      <c r="J75" s="182"/>
      <c r="K75" s="178">
        <f t="shared" si="29"/>
        <v>1.768777849607693E-3</v>
      </c>
      <c r="L75" s="384">
        <f t="shared" si="31"/>
        <v>9.1416240788866811E-3</v>
      </c>
      <c r="O75" s="165">
        <v>126906693</v>
      </c>
      <c r="P75" s="89">
        <v>256199601</v>
      </c>
      <c r="Q75" s="158">
        <f>SUM(O75:P75)</f>
        <v>383106294</v>
      </c>
      <c r="S75" s="171">
        <f t="shared" si="32"/>
        <v>1.0188029090002368</v>
      </c>
    </row>
    <row r="76" spans="1:21" x14ac:dyDescent="0.25">
      <c r="A76" s="88" t="str">
        <f t="shared" si="25"/>
        <v>Renda_ExtraPrice</v>
      </c>
      <c r="B76" s="461"/>
      <c r="C76" s="135" t="s">
        <v>57</v>
      </c>
      <c r="D76" s="89">
        <f>VLOOKUP(A76,'Contri use this'!$A$4:$F$167,5,FALSE)</f>
        <v>-15680.895985122243</v>
      </c>
      <c r="E76" s="89">
        <f>VLOOKUP(A76,'Contri use this'!$A$4:$G$167,6,FALSE)</f>
        <v>-15949.778693753788</v>
      </c>
      <c r="F76" s="148">
        <f t="shared" si="26"/>
        <v>-0.13684707676370131</v>
      </c>
      <c r="G76" s="148">
        <f t="shared" si="27"/>
        <v>-0.11662775628302394</v>
      </c>
      <c r="H76" s="158">
        <f>SUM(D76:E76)</f>
        <v>-31630.674678876028</v>
      </c>
      <c r="J76" s="182"/>
      <c r="K76" s="178">
        <f t="shared" si="29"/>
        <v>-2.3465376406708008E-3</v>
      </c>
      <c r="L76" s="384">
        <f t="shared" si="31"/>
        <v>-1.2127676182019076E-2</v>
      </c>
      <c r="O76" s="165">
        <v>4174.3007232159734</v>
      </c>
      <c r="P76" s="89">
        <v>4245.8780926574827</v>
      </c>
      <c r="Q76" s="158">
        <v>4210.089407936729</v>
      </c>
      <c r="R76" s="84"/>
      <c r="S76" s="171">
        <f t="shared" si="32"/>
        <v>1.7147152107039432E-2</v>
      </c>
      <c r="U76" s="140">
        <f>SUM(K67:K77)</f>
        <v>-2.9247973175788509E-2</v>
      </c>
    </row>
    <row r="77" spans="1:21" x14ac:dyDescent="0.25">
      <c r="A77" s="88" t="str">
        <f t="shared" si="25"/>
        <v>Renda_ExtraUnemployment</v>
      </c>
      <c r="B77" s="461"/>
      <c r="C77" s="135" t="s">
        <v>121</v>
      </c>
      <c r="D77" s="89">
        <f>VLOOKUP(A77,'Contri use this'!$A$4:$F$167,5,FALSE)</f>
        <v>-6130.9488642560873</v>
      </c>
      <c r="E77" s="89">
        <f>VLOOKUP(A77,'Contri use this'!$A$4:$G$167,6,FALSE)</f>
        <v>-5592.7085860568677</v>
      </c>
      <c r="F77" s="148">
        <f t="shared" si="26"/>
        <v>-5.350475066330463E-2</v>
      </c>
      <c r="G77" s="148">
        <f t="shared" si="27"/>
        <v>-4.0894928165495746E-2</v>
      </c>
      <c r="H77" s="158">
        <f>SUM(D77:E77)</f>
        <v>-11723.657450312956</v>
      </c>
      <c r="J77" s="182"/>
      <c r="K77" s="178">
        <f t="shared" si="29"/>
        <v>4.6972193896272661E-3</v>
      </c>
      <c r="L77" s="384">
        <f t="shared" si="31"/>
        <v>2.4276770474909535E-2</v>
      </c>
      <c r="O77" s="205">
        <v>14.33333333333333</v>
      </c>
      <c r="P77" s="142">
        <v>13.074999999999998</v>
      </c>
      <c r="Q77" s="166">
        <v>13.617821782178211</v>
      </c>
      <c r="R77" s="84"/>
      <c r="S77" s="171">
        <f t="shared" si="32"/>
        <v>-8.7790697674418605E-2</v>
      </c>
      <c r="U77" s="140">
        <f>G66-U76</f>
        <v>0.22273414525464572</v>
      </c>
    </row>
    <row r="78" spans="1:21" x14ac:dyDescent="0.25">
      <c r="A78" s="88" t="str">
        <f t="shared" si="25"/>
        <v>Renda_ExtraCCI</v>
      </c>
      <c r="B78" s="461"/>
      <c r="C78" s="374" t="s">
        <v>175</v>
      </c>
      <c r="D78" s="89">
        <f>VLOOKUP(A78,'Contri use this'!$A$4:$F$167,5,FALSE)</f>
        <v>296.74465353410454</v>
      </c>
      <c r="E78" s="89">
        <f>VLOOKUP(A78,'Contri use this'!$A$4:$G$167,6,FALSE)</f>
        <v>275.65079314851289</v>
      </c>
      <c r="F78" s="148">
        <f t="shared" si="26"/>
        <v>2.5896886517153303E-3</v>
      </c>
      <c r="G78" s="148">
        <f t="shared" si="27"/>
        <v>2.0156100056195098E-3</v>
      </c>
      <c r="H78" s="158">
        <f t="shared" ref="H78:H84" si="33">SUM(D78:E78)</f>
        <v>572.39544668261738</v>
      </c>
      <c r="J78" s="182"/>
      <c r="K78" s="179">
        <f t="shared" si="29"/>
        <v>-1.8408598170465806E-4</v>
      </c>
      <c r="L78" s="384">
        <f t="shared" si="31"/>
        <v>-9.5141673292100683E-4</v>
      </c>
      <c r="O78" s="376">
        <v>81.241666666666646</v>
      </c>
      <c r="P78" s="375">
        <v>75.466666666666654</v>
      </c>
      <c r="Q78" s="377"/>
      <c r="R78" s="84"/>
      <c r="S78" s="171">
        <f t="shared" si="32"/>
        <v>-7.1084213765514326E-2</v>
      </c>
      <c r="U78" s="140"/>
    </row>
    <row r="79" spans="1:21" x14ac:dyDescent="0.25">
      <c r="A79" s="88" t="str">
        <f t="shared" si="25"/>
        <v>Renda_ExtraTaxa Selic</v>
      </c>
      <c r="B79" s="461"/>
      <c r="C79" s="374" t="s">
        <v>176</v>
      </c>
      <c r="D79" s="89">
        <f>VLOOKUP(A79,'Contri use this'!$A$4:$F$167,5,FALSE)</f>
        <v>-3084.1620512818326</v>
      </c>
      <c r="E79" s="89">
        <f>VLOOKUP(A79,'Contri use this'!$A$4:$G$167,6,FALSE)</f>
        <v>-4386.9546419095059</v>
      </c>
      <c r="F79" s="148">
        <f t="shared" si="26"/>
        <v>-2.691546206185547E-2</v>
      </c>
      <c r="G79" s="148">
        <f t="shared" si="27"/>
        <v>-3.2078230464832082E-2</v>
      </c>
      <c r="H79" s="158">
        <f t="shared" si="33"/>
        <v>-7471.1166931913385</v>
      </c>
      <c r="J79" s="182"/>
      <c r="K79" s="178">
        <f t="shared" si="29"/>
        <v>-1.1369462422680349E-2</v>
      </c>
      <c r="L79" s="384">
        <f t="shared" si="31"/>
        <v>-5.8761110938959568E-2</v>
      </c>
      <c r="O79" s="379">
        <v>4.833333333333333</v>
      </c>
      <c r="P79" s="380">
        <v>6.875</v>
      </c>
      <c r="Q79" s="377"/>
      <c r="R79" s="84"/>
      <c r="S79" s="171">
        <f t="shared" si="32"/>
        <v>0.4224137931034484</v>
      </c>
      <c r="U79" s="140"/>
    </row>
    <row r="80" spans="1:21" x14ac:dyDescent="0.25">
      <c r="A80" s="88" t="str">
        <f t="shared" si="25"/>
        <v>Renda_ExtraCovid</v>
      </c>
      <c r="B80" s="461"/>
      <c r="C80" s="374" t="s">
        <v>69</v>
      </c>
      <c r="D80" s="89">
        <f>VLOOKUP(A80,'Contri use this'!$A$4:$F$167,5,FALSE)</f>
        <v>-1156.1866706790479</v>
      </c>
      <c r="E80" s="89">
        <f>VLOOKUP(A80,'Contri use this'!$A$4:$G$167,6,FALSE)</f>
        <v>-585.98885816021016</v>
      </c>
      <c r="F80" s="148">
        <f t="shared" si="26"/>
        <v>-1.0090033517580947E-2</v>
      </c>
      <c r="G80" s="148">
        <f t="shared" si="27"/>
        <v>-4.2848598119320999E-3</v>
      </c>
      <c r="H80" s="158">
        <f t="shared" si="33"/>
        <v>-1742.175528839258</v>
      </c>
      <c r="J80" s="182"/>
      <c r="K80" s="178">
        <f t="shared" si="29"/>
        <v>4.9761125827435726E-3</v>
      </c>
      <c r="L80" s="384">
        <f t="shared" si="31"/>
        <v>2.571818197279498E-2</v>
      </c>
      <c r="O80" s="379">
        <v>4.7848073530259922</v>
      </c>
      <c r="P80" s="380">
        <v>2.425078811598417</v>
      </c>
      <c r="Q80" s="377"/>
      <c r="R80" s="84"/>
      <c r="S80" s="171">
        <f t="shared" si="32"/>
        <v>-0.49317106569300928</v>
      </c>
      <c r="U80" s="140"/>
    </row>
    <row r="81" spans="1:21" x14ac:dyDescent="0.25">
      <c r="A81" s="88" t="str">
        <f t="shared" si="25"/>
        <v>Renda_ExtraHoliday</v>
      </c>
      <c r="B81" s="461"/>
      <c r="C81" s="374" t="s">
        <v>63</v>
      </c>
      <c r="D81" s="89">
        <f>VLOOKUP(A81,'Contri use this'!$A$4:$F$167,5,FALSE)</f>
        <v>0</v>
      </c>
      <c r="E81" s="89">
        <f>VLOOKUP(A81,'Contri use this'!$A$4:$G$167,6,FALSE)</f>
        <v>30.4225152947586</v>
      </c>
      <c r="F81" s="148">
        <f t="shared" si="26"/>
        <v>0</v>
      </c>
      <c r="G81" s="148">
        <f t="shared" si="27"/>
        <v>2.2245510533028124E-4</v>
      </c>
      <c r="H81" s="158">
        <f t="shared" si="33"/>
        <v>30.4225152947586</v>
      </c>
      <c r="J81" s="182"/>
      <c r="K81" s="178">
        <f t="shared" si="29"/>
        <v>2.6549709212003633E-4</v>
      </c>
      <c r="L81" s="384">
        <f t="shared" si="31"/>
        <v>1.372176054068765E-3</v>
      </c>
      <c r="O81" s="379"/>
      <c r="P81" s="380"/>
      <c r="Q81" s="377"/>
      <c r="R81" s="84"/>
      <c r="S81" s="381"/>
      <c r="U81" s="140"/>
    </row>
    <row r="82" spans="1:21" x14ac:dyDescent="0.25">
      <c r="A82" s="88" t="str">
        <f t="shared" si="25"/>
        <v>Renda_ExtraPoly T</v>
      </c>
      <c r="B82" s="461"/>
      <c r="C82" s="374" t="s">
        <v>179</v>
      </c>
      <c r="D82" s="89">
        <f>VLOOKUP(A82,'Contri use this'!$A$4:$F$167,5,FALSE)</f>
        <v>5781.1435053168689</v>
      </c>
      <c r="E82" s="89">
        <f>VLOOKUP(A82,'Contri use this'!$A$4:$G$167,6,FALSE)</f>
        <v>6998.4063894048159</v>
      </c>
      <c r="F82" s="148">
        <f t="shared" si="26"/>
        <v>5.0452001582351129E-2</v>
      </c>
      <c r="G82" s="148">
        <f t="shared" si="27"/>
        <v>5.1173652652165252E-2</v>
      </c>
      <c r="H82" s="158">
        <f t="shared" si="33"/>
        <v>12779.549894721684</v>
      </c>
      <c r="J82" s="182"/>
      <c r="K82" s="178">
        <f t="shared" si="29"/>
        <v>1.0623045232774634E-2</v>
      </c>
      <c r="L82" s="384">
        <f t="shared" si="31"/>
        <v>5.4903382079651182E-2</v>
      </c>
      <c r="O82" s="379"/>
      <c r="P82" s="380"/>
      <c r="Q82" s="377"/>
      <c r="R82" s="84"/>
      <c r="S82" s="381"/>
      <c r="U82" s="140"/>
    </row>
    <row r="83" spans="1:21" x14ac:dyDescent="0.25">
      <c r="A83" s="88" t="str">
        <f t="shared" si="25"/>
        <v>Renda_ExtraSeas</v>
      </c>
      <c r="B83" s="461"/>
      <c r="C83" s="374" t="s">
        <v>180</v>
      </c>
      <c r="D83" s="89">
        <f>VLOOKUP(A83,'Contri use this'!$A$4:$F$167,5,FALSE)</f>
        <v>111041.1842086126</v>
      </c>
      <c r="E83" s="89">
        <f>VLOOKUP(A83,'Contri use this'!$A$4:$G$167,6,FALSE)</f>
        <v>132526.11788424038</v>
      </c>
      <c r="F83" s="148">
        <f t="shared" si="26"/>
        <v>0.96905568876585124</v>
      </c>
      <c r="G83" s="148">
        <f t="shared" si="27"/>
        <v>0.96905568876585191</v>
      </c>
      <c r="H83" s="158">
        <f t="shared" si="33"/>
        <v>243567.30209285297</v>
      </c>
      <c r="J83" s="182"/>
      <c r="K83" s="178">
        <f>(E83-D83)/$D$66</f>
        <v>0.18749887575054566</v>
      </c>
      <c r="L83" s="384">
        <f t="shared" si="31"/>
        <v>0.96905568876585468</v>
      </c>
      <c r="O83" s="379"/>
      <c r="P83" s="380"/>
      <c r="Q83" s="377"/>
      <c r="R83" s="84"/>
      <c r="S83" s="381"/>
      <c r="U83" s="140"/>
    </row>
    <row r="84" spans="1:21" x14ac:dyDescent="0.25">
      <c r="A84" s="88" t="str">
        <f t="shared" si="25"/>
        <v>Renda_ExtraIntercept</v>
      </c>
      <c r="B84" s="461"/>
      <c r="C84" s="374" t="s">
        <v>181</v>
      </c>
      <c r="D84" s="89">
        <f>VLOOKUP(A84,'Contri use this'!$A$4:$F$167,5,FALSE)</f>
        <v>8079.9366741933854</v>
      </c>
      <c r="E84" s="89">
        <f>VLOOKUP(A84,'Contri use this'!$A$4:$G$167,6,FALSE)</f>
        <v>8079.9366741933854</v>
      </c>
      <c r="F84" s="148">
        <f t="shared" si="26"/>
        <v>7.0513554541033321E-2</v>
      </c>
      <c r="G84" s="148">
        <f t="shared" si="27"/>
        <v>5.9082003789126675E-2</v>
      </c>
      <c r="H84" s="158">
        <f t="shared" si="33"/>
        <v>16159.873348386771</v>
      </c>
      <c r="J84" s="182"/>
      <c r="K84" s="178">
        <f t="shared" si="29"/>
        <v>0</v>
      </c>
      <c r="L84" s="384">
        <f t="shared" si="31"/>
        <v>0</v>
      </c>
      <c r="O84" s="379"/>
      <c r="P84" s="380"/>
      <c r="Q84" s="377"/>
      <c r="R84" s="84"/>
      <c r="S84" s="381"/>
      <c r="U84" s="140"/>
    </row>
    <row r="85" spans="1:21" ht="15.75" thickBot="1" x14ac:dyDescent="0.3">
      <c r="A85" s="88" t="str">
        <f t="shared" si="25"/>
        <v>Renda_ExtraOther Base</v>
      </c>
      <c r="B85" s="462"/>
      <c r="C85" s="159" t="s">
        <v>170</v>
      </c>
      <c r="D85" s="160">
        <f>D66-SUM(D67:D84)</f>
        <v>-16284.40284940078</v>
      </c>
      <c r="E85" s="160">
        <f>E66-SUM(E67:E84)</f>
        <v>-12740.895783622749</v>
      </c>
      <c r="F85" s="161">
        <f t="shared" si="26"/>
        <v>-0.14211387722342655</v>
      </c>
      <c r="G85" s="161">
        <f t="shared" si="27"/>
        <v>-9.316380601955826E-2</v>
      </c>
      <c r="H85" s="162">
        <f>SUM(D85:E85)</f>
        <v>-29025.298633023529</v>
      </c>
      <c r="J85" s="183"/>
      <c r="K85" s="180">
        <f t="shared" si="29"/>
        <v>3.0924163000846785E-2</v>
      </c>
      <c r="L85" s="384">
        <f t="shared" si="31"/>
        <v>0.15982621739109779</v>
      </c>
      <c r="O85" s="206"/>
      <c r="P85" s="207"/>
      <c r="Q85" s="208"/>
      <c r="S85" s="209"/>
    </row>
    <row r="86" spans="1:21" x14ac:dyDescent="0.25">
      <c r="B86" s="153"/>
      <c r="C86" s="122"/>
      <c r="D86" s="149"/>
      <c r="E86" s="149"/>
      <c r="F86" s="154"/>
      <c r="G86" s="154"/>
      <c r="H86" s="149"/>
      <c r="K86" s="155"/>
      <c r="O86"/>
    </row>
    <row r="87" spans="1:21" s="81" customFormat="1" ht="3.75" customHeight="1" x14ac:dyDescent="0.25">
      <c r="A87" s="361"/>
      <c r="B87" s="362"/>
      <c r="C87" s="363"/>
      <c r="D87" s="364"/>
      <c r="E87" s="364"/>
      <c r="F87" s="365"/>
      <c r="G87" s="365"/>
      <c r="H87" s="364"/>
      <c r="K87" s="366"/>
      <c r="O87" s="367"/>
    </row>
    <row r="88" spans="1:21" ht="15.75" thickBot="1" x14ac:dyDescent="0.3">
      <c r="B88" s="153"/>
      <c r="C88" s="122"/>
      <c r="D88" s="149"/>
      <c r="E88" s="149"/>
      <c r="F88" s="154"/>
      <c r="G88" s="154"/>
      <c r="H88" s="149"/>
      <c r="K88" s="155"/>
      <c r="O88"/>
    </row>
    <row r="89" spans="1:21" x14ac:dyDescent="0.25">
      <c r="B89" s="451" t="s">
        <v>81</v>
      </c>
      <c r="C89" s="185" t="s">
        <v>142</v>
      </c>
      <c r="D89" s="186">
        <f>SUM(D4,D25,D47)</f>
        <v>415430</v>
      </c>
      <c r="E89" s="186">
        <f>SUM(E4,E25,E47)</f>
        <v>542321</v>
      </c>
      <c r="F89" s="187"/>
      <c r="G89" s="387">
        <f>E89/D89-1</f>
        <v>0.30544496064318905</v>
      </c>
      <c r="H89" s="189"/>
      <c r="J89" s="199"/>
      <c r="K89" s="204"/>
      <c r="L89" s="384">
        <f>K89/$G$89</f>
        <v>0</v>
      </c>
      <c r="O89" s="199"/>
      <c r="P89" s="211"/>
      <c r="Q89" s="204"/>
      <c r="S89" s="203"/>
    </row>
    <row r="90" spans="1:21" x14ac:dyDescent="0.25">
      <c r="B90" s="452"/>
      <c r="C90" s="133" t="s">
        <v>70</v>
      </c>
      <c r="D90" s="147">
        <f>SUM(D5,D26,D48)</f>
        <v>31418.620697459985</v>
      </c>
      <c r="E90" s="147">
        <f>SUM(E5,E26,E48)</f>
        <v>34313.336198125478</v>
      </c>
      <c r="F90" s="148">
        <f>D90/$D$89</f>
        <v>7.5629157011915332E-2</v>
      </c>
      <c r="G90" s="148">
        <f>E90/$E$89</f>
        <v>6.3271265907323293E-2</v>
      </c>
      <c r="H90" s="158">
        <f t="shared" ref="H90:H110" si="34">SUM(D90:E90)</f>
        <v>65731.956895585463</v>
      </c>
      <c r="J90" s="182"/>
      <c r="K90" s="178">
        <f>(E90-D90)/$D$89</f>
        <v>6.9679982203150808E-3</v>
      </c>
      <c r="L90" s="384">
        <f t="shared" ref="L90:L110" si="35">K90/$G$89</f>
        <v>2.2812614769097048E-2</v>
      </c>
      <c r="O90" s="212">
        <f t="shared" ref="O90:P94" si="36">SUM(O5,O26,O48)</f>
        <v>4068417095.1428561</v>
      </c>
      <c r="P90" s="147">
        <f t="shared" si="36"/>
        <v>4298633831.5714283</v>
      </c>
      <c r="Q90" s="213">
        <f>SUM(O90:P90)</f>
        <v>8367050926.7142849</v>
      </c>
      <c r="S90" s="171">
        <f t="shared" ref="S90:S106" si="37">IFERROR(P90/O90-1,0)</f>
        <v>5.6586316261284964E-2</v>
      </c>
    </row>
    <row r="91" spans="1:21" x14ac:dyDescent="0.25">
      <c r="B91" s="452"/>
      <c r="C91" s="133" t="s">
        <v>71</v>
      </c>
      <c r="D91" s="147">
        <f t="shared" ref="D91:E94" si="38">SUM(D6,D27,D49)</f>
        <v>2258.8121333260829</v>
      </c>
      <c r="E91" s="147">
        <f t="shared" si="38"/>
        <v>2099.664316385145</v>
      </c>
      <c r="F91" s="148">
        <f t="shared" ref="F91:F110" si="39">D91/$D$89</f>
        <v>5.4372869877622777E-3</v>
      </c>
      <c r="G91" s="148">
        <f t="shared" ref="G91:G110" si="40">E91/$E$89</f>
        <v>3.8716264286006719E-3</v>
      </c>
      <c r="H91" s="158">
        <f t="shared" si="34"/>
        <v>4358.4764497112283</v>
      </c>
      <c r="J91" s="182"/>
      <c r="K91" s="178">
        <f t="shared" ref="K91:K109" si="41">(E91-D91)/$D$89</f>
        <v>-3.8309177705254292E-4</v>
      </c>
      <c r="L91" s="384">
        <f t="shared" si="35"/>
        <v>-1.2542088638354011E-3</v>
      </c>
      <c r="O91" s="212">
        <f t="shared" si="36"/>
        <v>604385634</v>
      </c>
      <c r="P91" s="147">
        <f t="shared" si="36"/>
        <v>551013561</v>
      </c>
      <c r="Q91" s="213">
        <f t="shared" ref="Q91:Q102" si="42">SUM(O91:P91)</f>
        <v>1155399195</v>
      </c>
      <c r="S91" s="171">
        <f t="shared" si="37"/>
        <v>-8.8307977551961514E-2</v>
      </c>
    </row>
    <row r="92" spans="1:21" x14ac:dyDescent="0.25">
      <c r="B92" s="452"/>
      <c r="C92" s="133" t="s">
        <v>72</v>
      </c>
      <c r="D92" s="147">
        <f t="shared" si="38"/>
        <v>76486.346526963665</v>
      </c>
      <c r="E92" s="147">
        <f t="shared" si="38"/>
        <v>97466.101532688874</v>
      </c>
      <c r="F92" s="148">
        <f t="shared" si="39"/>
        <v>0.18411368107012893</v>
      </c>
      <c r="G92" s="148">
        <f t="shared" si="40"/>
        <v>0.1797203160723794</v>
      </c>
      <c r="H92" s="158">
        <f t="shared" si="34"/>
        <v>173952.44805965252</v>
      </c>
      <c r="J92" s="182"/>
      <c r="K92" s="178">
        <f t="shared" si="41"/>
        <v>5.0501299871759886E-2</v>
      </c>
      <c r="L92" s="384">
        <f t="shared" si="35"/>
        <v>0.16533682456380047</v>
      </c>
      <c r="O92" s="212">
        <f t="shared" si="36"/>
        <v>9972467974.2857132</v>
      </c>
      <c r="P92" s="147">
        <f t="shared" si="36"/>
        <v>11767506860.142857</v>
      </c>
      <c r="Q92" s="213">
        <f t="shared" si="42"/>
        <v>21739974834.42857</v>
      </c>
      <c r="S92" s="171">
        <f t="shared" si="37"/>
        <v>0.17999946357167573</v>
      </c>
    </row>
    <row r="93" spans="1:21" x14ac:dyDescent="0.25">
      <c r="B93" s="452"/>
      <c r="C93" s="133" t="s">
        <v>73</v>
      </c>
      <c r="D93" s="147">
        <f t="shared" si="38"/>
        <v>1146.0122943913516</v>
      </c>
      <c r="E93" s="147">
        <f t="shared" si="38"/>
        <v>10228.925632542458</v>
      </c>
      <c r="F93" s="148">
        <f t="shared" si="39"/>
        <v>2.7586170820387348E-3</v>
      </c>
      <c r="G93" s="148">
        <f t="shared" si="40"/>
        <v>1.8861385844439839E-2</v>
      </c>
      <c r="H93" s="158">
        <f t="shared" si="34"/>
        <v>11374.93792693381</v>
      </c>
      <c r="J93" s="182"/>
      <c r="K93" s="178">
        <f t="shared" si="41"/>
        <v>2.1863884019332029E-2</v>
      </c>
      <c r="L93" s="384">
        <f t="shared" si="35"/>
        <v>7.1580437841541972E-2</v>
      </c>
      <c r="O93" s="212">
        <f t="shared" si="36"/>
        <v>116153775</v>
      </c>
      <c r="P93" s="147">
        <f t="shared" si="36"/>
        <v>1068704964</v>
      </c>
      <c r="Q93" s="213">
        <f t="shared" si="42"/>
        <v>1184858739</v>
      </c>
      <c r="S93" s="171">
        <f t="shared" si="37"/>
        <v>8.2007768494825068</v>
      </c>
    </row>
    <row r="94" spans="1:21" x14ac:dyDescent="0.25">
      <c r="B94" s="452"/>
      <c r="C94" s="133" t="s">
        <v>74</v>
      </c>
      <c r="D94" s="147">
        <f t="shared" si="38"/>
        <v>26703.44360996941</v>
      </c>
      <c r="E94" s="147">
        <f t="shared" si="38"/>
        <v>59978.126801274295</v>
      </c>
      <c r="F94" s="148">
        <f t="shared" si="39"/>
        <v>6.4279044869098065E-2</v>
      </c>
      <c r="G94" s="148">
        <f t="shared" si="40"/>
        <v>0.11059525041677216</v>
      </c>
      <c r="H94" s="158">
        <f t="shared" si="34"/>
        <v>86681.570411243709</v>
      </c>
      <c r="J94" s="182"/>
      <c r="K94" s="178">
        <f t="shared" si="41"/>
        <v>8.009696745854869E-2</v>
      </c>
      <c r="L94" s="384">
        <f t="shared" si="35"/>
        <v>0.26223044338294188</v>
      </c>
      <c r="O94" s="212">
        <f t="shared" si="36"/>
        <v>2250344895</v>
      </c>
      <c r="P94" s="147">
        <f t="shared" si="36"/>
        <v>5001760704</v>
      </c>
      <c r="Q94" s="213">
        <f>SUM(O94:P94)</f>
        <v>7252105599</v>
      </c>
      <c r="S94" s="171">
        <f t="shared" si="37"/>
        <v>1.2226640525695953</v>
      </c>
    </row>
    <row r="95" spans="1:21" x14ac:dyDescent="0.25">
      <c r="B95" s="452"/>
      <c r="C95" s="133" t="s">
        <v>56</v>
      </c>
      <c r="D95" s="147">
        <f t="shared" ref="D95:E97" si="43">SUM(D10,D31)</f>
        <v>0.17147845469802403</v>
      </c>
      <c r="E95" s="147">
        <f t="shared" si="43"/>
        <v>227.84838048398311</v>
      </c>
      <c r="F95" s="148">
        <f t="shared" si="39"/>
        <v>4.1277340273457388E-7</v>
      </c>
      <c r="G95" s="148">
        <f t="shared" si="40"/>
        <v>4.2013564011716883E-4</v>
      </c>
      <c r="H95" s="158">
        <f t="shared" si="34"/>
        <v>228.01985893868112</v>
      </c>
      <c r="J95" s="182"/>
      <c r="K95" s="178">
        <f t="shared" si="41"/>
        <v>5.4805118077482385E-4</v>
      </c>
      <c r="L95" s="384">
        <f t="shared" si="35"/>
        <v>1.794271477325303E-3</v>
      </c>
      <c r="O95" s="212">
        <f t="shared" ref="O95:P97" si="44">SUM(O10,O31)</f>
        <v>21830</v>
      </c>
      <c r="P95" s="147">
        <f t="shared" si="44"/>
        <v>107198.51741935484</v>
      </c>
      <c r="Q95" s="213">
        <f t="shared" si="42"/>
        <v>129028.51741935484</v>
      </c>
      <c r="S95" s="171">
        <f t="shared" si="37"/>
        <v>3.9106054704239508</v>
      </c>
    </row>
    <row r="96" spans="1:21" x14ac:dyDescent="0.25">
      <c r="B96" s="452"/>
      <c r="C96" s="143" t="s">
        <v>60</v>
      </c>
      <c r="D96" s="147">
        <f t="shared" si="43"/>
        <v>191.3735074824225</v>
      </c>
      <c r="E96" s="147">
        <f t="shared" si="43"/>
        <v>1179.7198547141459</v>
      </c>
      <c r="F96" s="148">
        <f t="shared" si="39"/>
        <v>4.6066366772361771E-4</v>
      </c>
      <c r="G96" s="148">
        <f t="shared" si="40"/>
        <v>2.1753165647543536E-3</v>
      </c>
      <c r="H96" s="158">
        <f t="shared" si="34"/>
        <v>1371.0933621965683</v>
      </c>
      <c r="J96" s="182"/>
      <c r="K96" s="178">
        <f t="shared" si="41"/>
        <v>2.3790923795386065E-3</v>
      </c>
      <c r="L96" s="384">
        <f t="shared" si="35"/>
        <v>7.7889396981009138E-3</v>
      </c>
      <c r="O96" s="212">
        <f t="shared" si="44"/>
        <v>80515047</v>
      </c>
      <c r="P96" s="147">
        <f t="shared" si="44"/>
        <v>455327608</v>
      </c>
      <c r="Q96" s="213">
        <f t="shared" si="42"/>
        <v>535842655</v>
      </c>
      <c r="S96" s="171">
        <f t="shared" si="37"/>
        <v>4.6551865143915272</v>
      </c>
    </row>
    <row r="97" spans="2:19" x14ac:dyDescent="0.25">
      <c r="B97" s="452"/>
      <c r="C97" s="134" t="s">
        <v>58</v>
      </c>
      <c r="D97" s="147">
        <f t="shared" si="43"/>
        <v>195.34747029522347</v>
      </c>
      <c r="E97" s="147">
        <f t="shared" si="43"/>
        <v>132.22854466016926</v>
      </c>
      <c r="F97" s="148">
        <f t="shared" si="39"/>
        <v>4.7022957007251156E-4</v>
      </c>
      <c r="G97" s="148">
        <f t="shared" si="40"/>
        <v>2.4381970209556565E-4</v>
      </c>
      <c r="H97" s="158">
        <f t="shared" si="34"/>
        <v>327.57601495539274</v>
      </c>
      <c r="J97" s="182"/>
      <c r="K97" s="178">
        <f t="shared" si="41"/>
        <v>-1.5193636866633179E-4</v>
      </c>
      <c r="L97" s="384">
        <f t="shared" si="35"/>
        <v>-4.9742633941772226E-4</v>
      </c>
      <c r="O97" s="212">
        <f t="shared" si="44"/>
        <v>3316585</v>
      </c>
      <c r="P97" s="147">
        <f t="shared" si="44"/>
        <v>2201260</v>
      </c>
      <c r="Q97" s="213">
        <f t="shared" si="42"/>
        <v>5517845</v>
      </c>
      <c r="S97" s="171">
        <f t="shared" si="37"/>
        <v>-0.33628717491033699</v>
      </c>
    </row>
    <row r="98" spans="2:19" x14ac:dyDescent="0.25">
      <c r="B98" s="452"/>
      <c r="C98" s="134" t="s">
        <v>59</v>
      </c>
      <c r="D98" s="147">
        <f>SUM(D13)</f>
        <v>31.436891688690881</v>
      </c>
      <c r="E98" s="147">
        <f>SUM(E13)</f>
        <v>1211.5156740732671</v>
      </c>
      <c r="F98" s="148">
        <f t="shared" si="39"/>
        <v>7.5673137926223142E-5</v>
      </c>
      <c r="G98" s="148">
        <f t="shared" si="40"/>
        <v>2.2339457149423811E-3</v>
      </c>
      <c r="H98" s="158">
        <f t="shared" si="34"/>
        <v>1242.9525657619579</v>
      </c>
      <c r="J98" s="182"/>
      <c r="K98" s="178">
        <f t="shared" si="41"/>
        <v>2.8406200379957544E-3</v>
      </c>
      <c r="L98" s="384">
        <f t="shared" si="35"/>
        <v>9.299940755329977E-3</v>
      </c>
      <c r="O98" s="212">
        <f>SUM(O13)</f>
        <v>26240424</v>
      </c>
      <c r="P98" s="147">
        <f>SUM(P13)</f>
        <v>383106294</v>
      </c>
      <c r="Q98" s="213">
        <f t="shared" si="42"/>
        <v>409346718</v>
      </c>
      <c r="S98" s="171">
        <f t="shared" si="37"/>
        <v>13.599851511545697</v>
      </c>
    </row>
    <row r="99" spans="2:19" x14ac:dyDescent="0.25">
      <c r="B99" s="452"/>
      <c r="C99" s="134" t="s">
        <v>66</v>
      </c>
      <c r="D99" s="147">
        <f>SUM(D34,D53)</f>
        <v>5142.1588052740126</v>
      </c>
      <c r="E99" s="147">
        <f>SUM(E34,E53)</f>
        <v>4620.3724748968962</v>
      </c>
      <c r="F99" s="148">
        <f t="shared" si="39"/>
        <v>1.2377918795643098E-2</v>
      </c>
      <c r="G99" s="148">
        <f t="shared" si="40"/>
        <v>8.5196267061332601E-3</v>
      </c>
      <c r="H99" s="158">
        <f t="shared" si="34"/>
        <v>9762.5312801709078</v>
      </c>
      <c r="J99" s="182"/>
      <c r="K99" s="178">
        <f t="shared" si="41"/>
        <v>-1.2560150455603024E-3</v>
      </c>
      <c r="L99" s="384">
        <f t="shared" si="35"/>
        <v>-4.1120830506270441E-3</v>
      </c>
      <c r="O99" s="212">
        <f>SUM(O34,O53)</f>
        <v>923.60639999999989</v>
      </c>
      <c r="P99" s="147">
        <f>SUM(P34,P53)</f>
        <v>907.71239999999989</v>
      </c>
      <c r="Q99" s="213">
        <f t="shared" si="42"/>
        <v>1831.3187999999998</v>
      </c>
      <c r="S99" s="171">
        <f t="shared" si="37"/>
        <v>-1.7208629130330833E-2</v>
      </c>
    </row>
    <row r="100" spans="2:19" x14ac:dyDescent="0.25">
      <c r="B100" s="452"/>
      <c r="C100" s="134" t="s">
        <v>166</v>
      </c>
      <c r="D100" s="147">
        <f>SUM(D35,D54)</f>
        <v>0</v>
      </c>
      <c r="E100" s="147">
        <f>SUM(E35,E54)</f>
        <v>1365.1220412702814</v>
      </c>
      <c r="F100" s="148">
        <f t="shared" si="39"/>
        <v>0</v>
      </c>
      <c r="G100" s="148">
        <f t="shared" si="40"/>
        <v>2.5171845480265035E-3</v>
      </c>
      <c r="H100" s="158">
        <f t="shared" si="34"/>
        <v>1365.1220412702814</v>
      </c>
      <c r="J100" s="182"/>
      <c r="K100" s="178">
        <f t="shared" si="41"/>
        <v>3.2860458832301024E-3</v>
      </c>
      <c r="L100" s="384">
        <f t="shared" si="35"/>
        <v>1.0758225888914747E-2</v>
      </c>
      <c r="O100" s="212">
        <f>SUM(O35,O54)</f>
        <v>0</v>
      </c>
      <c r="P100" s="147">
        <f>SUM(P35,P54)</f>
        <v>2863947.3760000016</v>
      </c>
      <c r="Q100" s="213">
        <f t="shared" si="42"/>
        <v>2863947.3760000016</v>
      </c>
      <c r="S100" s="171">
        <f t="shared" si="37"/>
        <v>0</v>
      </c>
    </row>
    <row r="101" spans="2:19" x14ac:dyDescent="0.25">
      <c r="B101" s="452"/>
      <c r="C101" s="134" t="s">
        <v>57</v>
      </c>
      <c r="D101" s="147">
        <f>SUM(D14)</f>
        <v>-23413.882106706664</v>
      </c>
      <c r="E101" s="147">
        <f>SUM(E14)</f>
        <v>-27972.094622484452</v>
      </c>
      <c r="F101" s="148">
        <f t="shared" si="39"/>
        <v>-5.6360595302955167E-2</v>
      </c>
      <c r="G101" s="148">
        <f t="shared" si="40"/>
        <v>-5.1578483264495475E-2</v>
      </c>
      <c r="H101" s="158">
        <f t="shared" si="34"/>
        <v>-51385.976729191112</v>
      </c>
      <c r="J101" s="182"/>
      <c r="K101" s="178">
        <f t="shared" si="41"/>
        <v>-1.0972275752299516E-2</v>
      </c>
      <c r="L101" s="384">
        <f t="shared" si="35"/>
        <v>-3.5922268055084972E-2</v>
      </c>
      <c r="O101" s="212">
        <f>SUM(O14)</f>
        <v>3524.0313028574224</v>
      </c>
      <c r="P101" s="147">
        <f>SUM(P14)</f>
        <v>4210.089407936729</v>
      </c>
      <c r="Q101" s="213">
        <f t="shared" si="42"/>
        <v>7734.1207107941518</v>
      </c>
      <c r="S101" s="171">
        <f t="shared" si="37"/>
        <v>0.194679912327403</v>
      </c>
    </row>
    <row r="102" spans="2:19" x14ac:dyDescent="0.25">
      <c r="B102" s="452"/>
      <c r="C102" s="134" t="s">
        <v>64</v>
      </c>
      <c r="D102" s="147">
        <f>SUM(D36,D55)</f>
        <v>100869.06956956995</v>
      </c>
      <c r="E102" s="147">
        <f>SUM(E36,E55)</f>
        <v>115038.71391102679</v>
      </c>
      <c r="F102" s="148">
        <f t="shared" si="39"/>
        <v>0.24280641641087536</v>
      </c>
      <c r="G102" s="148">
        <f t="shared" si="40"/>
        <v>0.21212291965648902</v>
      </c>
      <c r="H102" s="158">
        <f t="shared" si="34"/>
        <v>215907.78348059673</v>
      </c>
      <c r="J102" s="182"/>
      <c r="K102" s="178">
        <f t="shared" si="41"/>
        <v>3.4108380091608298E-2</v>
      </c>
      <c r="L102" s="384">
        <f t="shared" si="35"/>
        <v>0.11166784359376813</v>
      </c>
      <c r="O102" s="212">
        <f>SUM(O36,O55)</f>
        <v>17169.75</v>
      </c>
      <c r="P102" s="147">
        <f>SUM(P36,P55)</f>
        <v>19721.666666666668</v>
      </c>
      <c r="Q102" s="213">
        <f t="shared" si="42"/>
        <v>36891.416666666672</v>
      </c>
      <c r="S102" s="171">
        <f t="shared" si="37"/>
        <v>0.14862864436970069</v>
      </c>
    </row>
    <row r="103" spans="2:19" x14ac:dyDescent="0.25">
      <c r="B103" s="452"/>
      <c r="C103" s="135" t="s">
        <v>121</v>
      </c>
      <c r="D103" s="147">
        <f t="shared" ref="D103:E106" si="45">SUM(D15,D37,D56)</f>
        <v>-158568.6648144137</v>
      </c>
      <c r="E103" s="147">
        <f t="shared" si="45"/>
        <v>-150775.46648586492</v>
      </c>
      <c r="F103" s="148">
        <f t="shared" si="39"/>
        <v>-0.38169767425177215</v>
      </c>
      <c r="G103" s="148">
        <f t="shared" si="40"/>
        <v>-0.27801886057494529</v>
      </c>
      <c r="H103" s="158">
        <f t="shared" ref="H103:H109" si="46">SUM(D103:E103)</f>
        <v>-309344.13130027859</v>
      </c>
      <c r="J103" s="182"/>
      <c r="K103" s="178">
        <f t="shared" si="41"/>
        <v>1.8759353750448404E-2</v>
      </c>
      <c r="L103" s="384">
        <f t="shared" si="35"/>
        <v>6.141647814698268E-2</v>
      </c>
      <c r="O103" s="205">
        <v>13.208333333333334</v>
      </c>
      <c r="P103" s="142">
        <v>14.058333333333344</v>
      </c>
      <c r="Q103" s="127">
        <v>13.617821782178211</v>
      </c>
      <c r="S103" s="171">
        <f t="shared" si="37"/>
        <v>6.4353312302839916E-2</v>
      </c>
    </row>
    <row r="104" spans="2:19" x14ac:dyDescent="0.25">
      <c r="B104" s="453"/>
      <c r="C104" s="374" t="s">
        <v>175</v>
      </c>
      <c r="D104" s="147">
        <f t="shared" si="45"/>
        <v>64368.705077880957</v>
      </c>
      <c r="E104" s="147">
        <f t="shared" si="45"/>
        <v>67660.899887621665</v>
      </c>
      <c r="F104" s="148">
        <f t="shared" si="39"/>
        <v>0.15494476825910733</v>
      </c>
      <c r="G104" s="148">
        <f t="shared" si="40"/>
        <v>0.12476171840592871</v>
      </c>
      <c r="H104" s="158">
        <f t="shared" si="46"/>
        <v>132029.60496550263</v>
      </c>
      <c r="J104" s="182"/>
      <c r="K104" s="178">
        <f t="shared" si="41"/>
        <v>7.9247883150969055E-3</v>
      </c>
      <c r="L104" s="384">
        <f t="shared" si="35"/>
        <v>2.5945061586248881E-2</v>
      </c>
      <c r="O104" s="376">
        <v>74.5416666666667</v>
      </c>
      <c r="P104" s="375">
        <v>78.354166666666671</v>
      </c>
      <c r="Q104" s="378"/>
      <c r="S104" s="171">
        <f t="shared" si="37"/>
        <v>5.1145891559529977E-2</v>
      </c>
    </row>
    <row r="105" spans="2:19" x14ac:dyDescent="0.25">
      <c r="B105" s="453"/>
      <c r="C105" s="374" t="s">
        <v>176</v>
      </c>
      <c r="D105" s="147">
        <f t="shared" si="45"/>
        <v>-14350.950263010654</v>
      </c>
      <c r="E105" s="147">
        <f t="shared" si="45"/>
        <v>-32004.897015126931</v>
      </c>
      <c r="F105" s="148">
        <f t="shared" si="39"/>
        <v>-3.4544809626196119E-2</v>
      </c>
      <c r="G105" s="148">
        <f t="shared" si="40"/>
        <v>-5.901467399404952E-2</v>
      </c>
      <c r="H105" s="158">
        <f t="shared" si="46"/>
        <v>-46355.847278137589</v>
      </c>
      <c r="J105" s="182"/>
      <c r="K105" s="178">
        <f t="shared" si="41"/>
        <v>-4.249559914333649E-2</v>
      </c>
      <c r="L105" s="384">
        <f t="shared" si="35"/>
        <v>-0.13912686283594797</v>
      </c>
      <c r="O105" s="379">
        <v>2.625</v>
      </c>
      <c r="P105" s="380">
        <v>5.854166666666667</v>
      </c>
      <c r="Q105" s="378"/>
      <c r="S105" s="171">
        <f t="shared" si="37"/>
        <v>1.2301587301587302</v>
      </c>
    </row>
    <row r="106" spans="2:19" x14ac:dyDescent="0.25">
      <c r="B106" s="453"/>
      <c r="C106" s="374" t="s">
        <v>69</v>
      </c>
      <c r="D106" s="147">
        <f t="shared" si="45"/>
        <v>-20172.577534649237</v>
      </c>
      <c r="E106" s="147">
        <f t="shared" si="45"/>
        <v>-10435.308992103839</v>
      </c>
      <c r="F106" s="148">
        <f t="shared" si="39"/>
        <v>-4.8558307138745968E-2</v>
      </c>
      <c r="G106" s="148">
        <f t="shared" si="40"/>
        <v>-1.9241941566164392E-2</v>
      </c>
      <c r="H106" s="158">
        <f t="shared" si="46"/>
        <v>-30607.886526753078</v>
      </c>
      <c r="J106" s="182"/>
      <c r="K106" s="178">
        <f t="shared" si="41"/>
        <v>2.3439011488205951E-2</v>
      </c>
      <c r="L106" s="384">
        <f t="shared" si="35"/>
        <v>7.6737266965705972E-2</v>
      </c>
      <c r="O106" s="379">
        <v>6.9687437038008824</v>
      </c>
      <c r="P106" s="380">
        <v>3.6049430823122042</v>
      </c>
      <c r="Q106" s="378"/>
      <c r="S106" s="171">
        <f t="shared" si="37"/>
        <v>-0.48269828314305763</v>
      </c>
    </row>
    <row r="107" spans="2:19" x14ac:dyDescent="0.25">
      <c r="B107" s="453"/>
      <c r="C107" s="374" t="s">
        <v>179</v>
      </c>
      <c r="D107" s="147">
        <f t="shared" ref="D107:E109" si="47">SUM(D20,D42,D61)</f>
        <v>81820.395589197346</v>
      </c>
      <c r="E107" s="147">
        <f t="shared" si="47"/>
        <v>108241.33111119631</v>
      </c>
      <c r="F107" s="148">
        <f t="shared" si="39"/>
        <v>0.19695350742410839</v>
      </c>
      <c r="G107" s="148">
        <f t="shared" si="40"/>
        <v>0.19958904617596648</v>
      </c>
      <c r="H107" s="158">
        <f t="shared" si="46"/>
        <v>190061.72670039366</v>
      </c>
      <c r="J107" s="182"/>
      <c r="K107" s="178">
        <f t="shared" si="41"/>
        <v>6.3599007105887798E-2</v>
      </c>
      <c r="L107" s="384">
        <f t="shared" si="35"/>
        <v>0.20821756879525705</v>
      </c>
      <c r="O107" s="379"/>
      <c r="P107" s="380"/>
      <c r="Q107" s="378"/>
      <c r="S107" s="381"/>
    </row>
    <row r="108" spans="2:19" x14ac:dyDescent="0.25">
      <c r="B108" s="453"/>
      <c r="C108" s="374" t="s">
        <v>180</v>
      </c>
      <c r="D108" s="147">
        <f t="shared" si="47"/>
        <v>137794.57926299216</v>
      </c>
      <c r="E108" s="147">
        <f t="shared" si="47"/>
        <v>172870.85849625181</v>
      </c>
      <c r="F108" s="148">
        <f t="shared" si="39"/>
        <v>0.33169145045613502</v>
      </c>
      <c r="G108" s="148">
        <f t="shared" si="40"/>
        <v>0.31876113684746082</v>
      </c>
      <c r="H108" s="158">
        <f t="shared" si="46"/>
        <v>310665.437759244</v>
      </c>
      <c r="J108" s="182"/>
      <c r="K108" s="178">
        <f t="shared" si="41"/>
        <v>8.4433669290276681E-2</v>
      </c>
      <c r="L108" s="384">
        <f t="shared" si="35"/>
        <v>0.27642842465785306</v>
      </c>
      <c r="O108" s="379"/>
      <c r="P108" s="380"/>
      <c r="Q108" s="378"/>
      <c r="S108" s="381"/>
    </row>
    <row r="109" spans="2:19" x14ac:dyDescent="0.25">
      <c r="B109" s="453"/>
      <c r="C109" s="374" t="s">
        <v>181</v>
      </c>
      <c r="D109" s="147">
        <f t="shared" si="47"/>
        <v>69225.940850843574</v>
      </c>
      <c r="E109" s="147">
        <f>SUM(E22,E44,E63)</f>
        <v>69225.940850843574</v>
      </c>
      <c r="F109" s="148">
        <f t="shared" si="39"/>
        <v>0.16663683617178243</v>
      </c>
      <c r="G109" s="148">
        <f t="shared" si="40"/>
        <v>0.12764753872861934</v>
      </c>
      <c r="H109" s="158">
        <f t="shared" si="46"/>
        <v>138451.88170168715</v>
      </c>
      <c r="J109" s="182"/>
      <c r="K109" s="178">
        <f t="shared" si="41"/>
        <v>0</v>
      </c>
      <c r="L109" s="384">
        <f t="shared" si="35"/>
        <v>0</v>
      </c>
      <c r="O109" s="379"/>
      <c r="P109" s="380"/>
      <c r="Q109" s="378"/>
      <c r="S109" s="381"/>
    </row>
    <row r="110" spans="2:19" ht="15.75" thickBot="1" x14ac:dyDescent="0.3">
      <c r="B110" s="454"/>
      <c r="C110" s="159" t="s">
        <v>170</v>
      </c>
      <c r="D110" s="210">
        <f>D89-SUM(D90:D109)</f>
        <v>34283.660952990642</v>
      </c>
      <c r="E110" s="210">
        <f>E89-SUM(E90:E109)</f>
        <v>17648.061407524976</v>
      </c>
      <c r="F110" s="161">
        <f t="shared" si="39"/>
        <v>8.2525722631949169E-2</v>
      </c>
      <c r="G110" s="161">
        <f t="shared" si="40"/>
        <v>3.2541726039605652E-2</v>
      </c>
      <c r="H110" s="162">
        <f t="shared" si="34"/>
        <v>51931.722360515618</v>
      </c>
      <c r="J110" s="183"/>
      <c r="K110" s="180">
        <f>(E110-D110)/$D$89</f>
        <v>-4.0044290362914729E-2</v>
      </c>
      <c r="L110" s="384">
        <f t="shared" si="35"/>
        <v>-0.13110149297795481</v>
      </c>
      <c r="O110" s="214"/>
      <c r="P110" s="210"/>
      <c r="Q110" s="215"/>
      <c r="S110" s="216"/>
    </row>
  </sheetData>
  <mergeCells count="11">
    <mergeCell ref="B5:B23"/>
    <mergeCell ref="D2:E2"/>
    <mergeCell ref="F2:G2"/>
    <mergeCell ref="J2:K2"/>
    <mergeCell ref="O2:Q2"/>
    <mergeCell ref="J3:K3"/>
    <mergeCell ref="B26:B45"/>
    <mergeCell ref="B48:B64"/>
    <mergeCell ref="J66:K66"/>
    <mergeCell ref="B67:B85"/>
    <mergeCell ref="B89:B110"/>
  </mergeCells>
  <conditionalFormatting sqref="K86:K8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{1ED1A972-32B2-411F-B2C6-98B5FFE025D8}</x14:id>
        </ext>
      </extLst>
    </cfRule>
  </conditionalFormatting>
  <conditionalFormatting sqref="K90:K11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{A37BA83E-869B-4F02-B214-218C00FB75ED}</x14:id>
        </ext>
      </extLst>
    </cfRule>
  </conditionalFormatting>
  <conditionalFormatting sqref="K5:K65 K67:K8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{4DE0DA58-27DE-417A-A7D1-03BA2D0439C7}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ED1A972-32B2-411F-B2C6-98B5FFE025D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K86:K88</xm:sqref>
        </x14:conditionalFormatting>
        <x14:conditionalFormatting xmlns:xm="http://schemas.microsoft.com/office/excel/2006/main">
          <x14:cfRule type="dataBar" id="{A37BA83E-869B-4F02-B214-218C00FB75E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K90:K110</xm:sqref>
        </x14:conditionalFormatting>
        <x14:conditionalFormatting xmlns:xm="http://schemas.microsoft.com/office/excel/2006/main">
          <x14:cfRule type="dataBar" id="{4DE0DA58-27DE-417A-A7D1-03BA2D0439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K5:K65 K67:K85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02FD-D0C6-40FA-B843-69C0FACE73C1}">
  <sheetPr>
    <tabColor rgb="FF45C363"/>
  </sheetPr>
  <dimension ref="A1:AB110"/>
  <sheetViews>
    <sheetView showGridLines="0" zoomScale="80" zoomScaleNormal="80" workbookViewId="0">
      <pane xSplit="3" ySplit="3" topLeftCell="D72" activePane="bottomRight" state="frozen"/>
      <selection activeCell="B1" sqref="B1"/>
      <selection pane="topRight" activeCell="D1" sqref="D1"/>
      <selection pane="bottomLeft" activeCell="B4" sqref="B4"/>
      <selection pane="bottomRight" activeCell="G85" sqref="G85"/>
    </sheetView>
  </sheetViews>
  <sheetFormatPr defaultRowHeight="15" x14ac:dyDescent="0.25"/>
  <cols>
    <col min="1" max="1" width="2.42578125" style="79" customWidth="1"/>
    <col min="2" max="2" width="14.28515625" style="79" customWidth="1"/>
    <col min="3" max="3" width="22.7109375" style="84" customWidth="1"/>
    <col min="4" max="4" width="9.85546875" style="84" bestFit="1" customWidth="1"/>
    <col min="5" max="5" width="12.42578125" style="84" bestFit="1" customWidth="1"/>
    <col min="6" max="7" width="12.42578125" style="84" customWidth="1"/>
    <col min="8" max="9" width="9.28515625" style="84" bestFit="1" customWidth="1"/>
    <col min="10" max="10" width="14.28515625" style="84" bestFit="1" customWidth="1"/>
    <col min="11" max="11" width="9.140625" style="80"/>
    <col min="12" max="12" width="8.42578125" style="80" customWidth="1"/>
    <col min="13" max="13" width="20.85546875" style="80" bestFit="1" customWidth="1"/>
    <col min="14" max="14" width="20.85546875" style="80" customWidth="1"/>
    <col min="15" max="15" width="8.140625" style="80" customWidth="1"/>
    <col min="16" max="16" width="0.5703125" style="81" customWidth="1"/>
    <col min="17" max="17" width="6.42578125" style="80" customWidth="1"/>
    <col min="18" max="20" width="17.42578125" style="80" bestFit="1" customWidth="1"/>
    <col min="21" max="21" width="9.140625" style="80"/>
    <col min="22" max="22" width="15.5703125" style="80" bestFit="1" customWidth="1"/>
    <col min="23" max="23" width="9.140625" style="80"/>
    <col min="24" max="24" width="22" style="80" bestFit="1" customWidth="1"/>
    <col min="25" max="16384" width="9.140625" style="80"/>
  </cols>
  <sheetData>
    <row r="1" spans="1:28" ht="15.75" thickBot="1" x14ac:dyDescent="0.3">
      <c r="A1" s="79" t="s">
        <v>137</v>
      </c>
    </row>
    <row r="2" spans="1:28" ht="30" customHeight="1" thickBot="1" x14ac:dyDescent="0.3">
      <c r="B2" s="156" t="s">
        <v>79</v>
      </c>
      <c r="C2" s="156" t="s">
        <v>134</v>
      </c>
      <c r="D2" s="455" t="s">
        <v>135</v>
      </c>
      <c r="E2" s="455"/>
      <c r="F2" s="156"/>
      <c r="G2" s="156"/>
      <c r="H2" s="455" t="s">
        <v>136</v>
      </c>
      <c r="I2" s="455"/>
      <c r="J2" s="156" t="s">
        <v>81</v>
      </c>
      <c r="L2" s="456" t="s">
        <v>140</v>
      </c>
      <c r="M2" s="457"/>
      <c r="N2" s="409"/>
      <c r="R2" s="458" t="s">
        <v>82</v>
      </c>
      <c r="S2" s="459"/>
      <c r="T2" s="460"/>
      <c r="V2" s="169" t="s">
        <v>138</v>
      </c>
    </row>
    <row r="3" spans="1:28" ht="15.75" thickBot="1" x14ac:dyDescent="0.3">
      <c r="B3" s="157"/>
      <c r="C3" s="222"/>
      <c r="D3" s="382" t="s">
        <v>173</v>
      </c>
      <c r="E3" s="382" t="s">
        <v>174</v>
      </c>
      <c r="F3" s="382"/>
      <c r="G3" s="382"/>
      <c r="H3" s="382" t="s">
        <v>173</v>
      </c>
      <c r="I3" s="382" t="s">
        <v>174</v>
      </c>
      <c r="J3" s="223"/>
      <c r="L3" s="463" t="s">
        <v>172</v>
      </c>
      <c r="M3" s="464"/>
      <c r="N3" s="410" t="s">
        <v>205</v>
      </c>
      <c r="R3" s="163">
        <v>2020</v>
      </c>
      <c r="S3" s="82">
        <v>2021</v>
      </c>
      <c r="T3" s="164" t="s">
        <v>81</v>
      </c>
      <c r="V3" s="170" t="s">
        <v>139</v>
      </c>
    </row>
    <row r="4" spans="1:28" x14ac:dyDescent="0.25">
      <c r="B4" s="157"/>
      <c r="C4" s="368" t="s">
        <v>142</v>
      </c>
      <c r="D4" s="224">
        <v>155499</v>
      </c>
      <c r="E4" s="224">
        <v>192784</v>
      </c>
      <c r="F4" s="224">
        <f>E4-D4</f>
        <v>37285</v>
      </c>
      <c r="G4" s="224"/>
      <c r="H4" s="225"/>
      <c r="I4" s="383">
        <f>E4/D4-1</f>
        <v>0.23977646158496202</v>
      </c>
      <c r="J4" s="369"/>
      <c r="L4" s="182"/>
      <c r="M4" s="217"/>
      <c r="R4" s="218"/>
      <c r="S4" s="219"/>
      <c r="T4" s="220"/>
      <c r="V4" s="221"/>
    </row>
    <row r="5" spans="1:28" x14ac:dyDescent="0.25">
      <c r="A5" s="88" t="str">
        <f>_xlfn.CONCAT($B$5,C5)</f>
        <v>Auto_CredFB Stone Leads</v>
      </c>
      <c r="B5" s="453" t="s">
        <v>1</v>
      </c>
      <c r="C5" s="133" t="s">
        <v>70</v>
      </c>
      <c r="D5" s="89">
        <f>VLOOKUP(A5,'Contri use this'!$A$4:$F$167,5,FALSE)</f>
        <v>9086.2799609274134</v>
      </c>
      <c r="E5" s="89">
        <f>VLOOKUP(A5,'Contri use this'!$A$4:$G$167,6,FALSE)</f>
        <v>9914.5502419456134</v>
      </c>
      <c r="F5" s="224">
        <f t="shared" ref="F5:F23" si="0">E5-D5</f>
        <v>828.27028101819997</v>
      </c>
      <c r="G5" s="89"/>
      <c r="H5" s="148">
        <f t="shared" ref="H5:I11" si="1">D5/D$4</f>
        <v>5.8433044334223458E-2</v>
      </c>
      <c r="I5" s="148">
        <f t="shared" si="1"/>
        <v>5.1428283685085965E-2</v>
      </c>
      <c r="J5" s="158">
        <f>SUM(D5:E5)</f>
        <v>19000.830202873025</v>
      </c>
      <c r="K5" s="83"/>
      <c r="L5" s="175"/>
      <c r="M5" s="178">
        <f>(E5-D5)/$D$4</f>
        <v>5.326531238260053E-3</v>
      </c>
      <c r="N5" s="411">
        <v>5.2059422181977731E-3</v>
      </c>
      <c r="O5" s="384">
        <f t="shared" ref="O5:O23" si="2">M5/$I$4</f>
        <v>2.2214571034415979E-2</v>
      </c>
      <c r="P5" s="85"/>
      <c r="Q5" s="84"/>
      <c r="R5" s="165">
        <v>1356139031.7142854</v>
      </c>
      <c r="S5" s="89">
        <v>1432877943.8571427</v>
      </c>
      <c r="T5" s="158">
        <f t="shared" ref="T5:T13" si="3">SUM(R5:S5)</f>
        <v>2789016975.5714283</v>
      </c>
      <c r="U5" s="84"/>
      <c r="V5" s="171">
        <f>IFERROR(S5/R5-1,0)</f>
        <v>5.6586316261284964E-2</v>
      </c>
      <c r="W5" s="84"/>
      <c r="X5" s="86"/>
      <c r="Y5" s="86"/>
      <c r="Z5" s="86"/>
    </row>
    <row r="6" spans="1:28" x14ac:dyDescent="0.25">
      <c r="A6" s="88" t="str">
        <f t="shared" ref="A6:A25" si="4">_xlfn.CONCAT($B$5,C6)</f>
        <v>Auto_CredFB Stone SA</v>
      </c>
      <c r="B6" s="461"/>
      <c r="C6" s="133" t="s">
        <v>71</v>
      </c>
      <c r="D6" s="89">
        <f>VLOOKUP(A6,'Contri use this'!$A$4:$F$167,5,FALSE)</f>
        <v>897.18227953987412</v>
      </c>
      <c r="E6" s="89">
        <f>VLOOKUP(A6,'Contri use this'!$A$4:$G$167,6,FALSE)</f>
        <v>834.31146541832982</v>
      </c>
      <c r="F6" s="224">
        <f t="shared" si="0"/>
        <v>-62.870814121544299</v>
      </c>
      <c r="G6" s="89"/>
      <c r="H6" s="148">
        <f t="shared" si="1"/>
        <v>5.7696980658388424E-3</v>
      </c>
      <c r="I6" s="148">
        <f t="shared" si="1"/>
        <v>4.3277007709059349E-3</v>
      </c>
      <c r="J6" s="158">
        <f t="shared" ref="J6:J22" si="5">SUM(D6:E6)</f>
        <v>1731.4937449582039</v>
      </c>
      <c r="K6" s="83"/>
      <c r="L6" s="175"/>
      <c r="M6" s="179">
        <f t="shared" ref="M6:M22" si="6">(E6-D6)/$D$4</f>
        <v>-4.0431651728656969E-4</v>
      </c>
      <c r="N6" s="412">
        <v>-3.9516306817800417E-4</v>
      </c>
      <c r="O6" s="384">
        <f t="shared" si="2"/>
        <v>-1.6862227201701566E-3</v>
      </c>
      <c r="P6" s="85"/>
      <c r="Q6" s="84"/>
      <c r="R6" s="165">
        <v>201461878</v>
      </c>
      <c r="S6" s="89">
        <v>183671187</v>
      </c>
      <c r="T6" s="158">
        <f t="shared" si="3"/>
        <v>385133065</v>
      </c>
      <c r="U6" s="84"/>
      <c r="V6" s="171">
        <f t="shared" ref="V6:V59" si="7">IFERROR(S6/R6-1,0)</f>
        <v>-8.8307977551961514E-2</v>
      </c>
      <c r="W6" s="84"/>
      <c r="X6" s="86"/>
      <c r="Y6" s="86"/>
      <c r="Z6" s="86"/>
    </row>
    <row r="7" spans="1:28" x14ac:dyDescent="0.25">
      <c r="A7" s="88" t="str">
        <f t="shared" si="4"/>
        <v>Auto_CredFB Ton</v>
      </c>
      <c r="B7" s="461"/>
      <c r="C7" s="133" t="s">
        <v>72</v>
      </c>
      <c r="D7" s="89">
        <f>VLOOKUP(A7,'Contri use this'!$A$4:$F$167,5,FALSE)</f>
        <v>41898.598397690977</v>
      </c>
      <c r="E7" s="89">
        <f>VLOOKUP(A7,'Contri use this'!$A$4:$G$167,6,FALSE)</f>
        <v>53510.486905359903</v>
      </c>
      <c r="F7" s="224">
        <f t="shared" si="0"/>
        <v>11611.888507668926</v>
      </c>
      <c r="G7" s="89"/>
      <c r="H7" s="148">
        <f t="shared" si="1"/>
        <v>0.26944609545843368</v>
      </c>
      <c r="I7" s="148">
        <f t="shared" si="1"/>
        <v>0.27756705382894797</v>
      </c>
      <c r="J7" s="158">
        <f t="shared" si="5"/>
        <v>95409.085303050873</v>
      </c>
      <c r="K7" s="83"/>
      <c r="L7" s="175"/>
      <c r="M7" s="178">
        <f>(E7-D7)/$D$4</f>
        <v>7.4675004390182098E-2</v>
      </c>
      <c r="N7" s="411">
        <v>7.2984413422109526E-2</v>
      </c>
      <c r="O7" s="384">
        <f t="shared" si="2"/>
        <v>0.3114359261812773</v>
      </c>
      <c r="P7" s="85"/>
      <c r="Q7" s="84"/>
      <c r="R7" s="165">
        <v>3324155991.4285712</v>
      </c>
      <c r="S7" s="89">
        <v>3922502286.7142859</v>
      </c>
      <c r="T7" s="158">
        <f t="shared" si="3"/>
        <v>7246658278.1428566</v>
      </c>
      <c r="U7" s="84"/>
      <c r="V7" s="171">
        <f t="shared" si="7"/>
        <v>0.17999946357167573</v>
      </c>
      <c r="W7" s="84"/>
      <c r="X7" s="86"/>
      <c r="Y7" s="86"/>
      <c r="Z7" s="86"/>
    </row>
    <row r="8" spans="1:28" x14ac:dyDescent="0.25">
      <c r="A8" s="88" t="str">
        <f t="shared" si="4"/>
        <v>Auto_CredGoogle Stone</v>
      </c>
      <c r="B8" s="461"/>
      <c r="C8" s="133" t="s">
        <v>73</v>
      </c>
      <c r="D8" s="89">
        <f>VLOOKUP(A8,'Contri use this'!$A$4:$F$167,5,FALSE)</f>
        <v>328.88885877226323</v>
      </c>
      <c r="E8" s="89">
        <f>VLOOKUP(A8,'Contri use this'!$A$4:$G$167,6,FALSE)</f>
        <v>2919.2213608986117</v>
      </c>
      <c r="F8" s="224">
        <f t="shared" si="0"/>
        <v>2590.3325021263486</v>
      </c>
      <c r="G8" s="89"/>
      <c r="H8" s="148">
        <f t="shared" si="1"/>
        <v>2.1150544940627481E-3</v>
      </c>
      <c r="I8" s="148">
        <f t="shared" si="1"/>
        <v>1.5142446265761743E-2</v>
      </c>
      <c r="J8" s="158">
        <f t="shared" si="5"/>
        <v>3248.1102196708748</v>
      </c>
      <c r="K8" s="83"/>
      <c r="L8" s="175"/>
      <c r="M8" s="179">
        <f t="shared" si="6"/>
        <v>1.6658193957043765E-2</v>
      </c>
      <c r="N8" s="412">
        <v>1.6281063852021823E-2</v>
      </c>
      <c r="O8" s="384">
        <f t="shared" si="2"/>
        <v>6.9473850130785775E-2</v>
      </c>
      <c r="P8" s="85"/>
      <c r="Q8" s="84"/>
      <c r="R8" s="165">
        <v>38717925</v>
      </c>
      <c r="S8" s="89">
        <v>356234988</v>
      </c>
      <c r="T8" s="158">
        <f t="shared" si="3"/>
        <v>394952913</v>
      </c>
      <c r="U8" s="84"/>
      <c r="V8" s="171">
        <f>IFERROR(S8/R8-1,0)</f>
        <v>8.2007768494825068</v>
      </c>
      <c r="W8" s="84"/>
      <c r="X8" s="86"/>
      <c r="Y8" s="86"/>
      <c r="Z8" s="86"/>
    </row>
    <row r="9" spans="1:28" x14ac:dyDescent="0.25">
      <c r="A9" s="88" t="str">
        <f t="shared" si="4"/>
        <v>Auto_CredGoogle Ton</v>
      </c>
      <c r="B9" s="461"/>
      <c r="C9" s="133" t="s">
        <v>74</v>
      </c>
      <c r="D9" s="89">
        <f>VLOOKUP(A9,'Contri use this'!$A$4:$F$167,5,FALSE)</f>
        <v>15294.118218143709</v>
      </c>
      <c r="E9" s="89">
        <f>VLOOKUP(A9,'Contri use this'!$A$4:$G$167,6,FALSE)</f>
        <v>34483.386929647946</v>
      </c>
      <c r="F9" s="224">
        <f t="shared" si="0"/>
        <v>19189.268711504235</v>
      </c>
      <c r="G9" s="89"/>
      <c r="H9" s="148">
        <f t="shared" si="1"/>
        <v>9.8355090503113904E-2</v>
      </c>
      <c r="I9" s="148">
        <f t="shared" si="1"/>
        <v>0.17887058536832903</v>
      </c>
      <c r="J9" s="158">
        <f t="shared" si="5"/>
        <v>49777.505147791657</v>
      </c>
      <c r="K9" s="83"/>
      <c r="L9" s="175"/>
      <c r="M9" s="178">
        <f t="shared" si="6"/>
        <v>0.12340445090646393</v>
      </c>
      <c r="N9" s="411">
        <v>0.12061065863519237</v>
      </c>
      <c r="O9" s="384">
        <f t="shared" si="2"/>
        <v>0.51466457587513026</v>
      </c>
      <c r="P9" s="85"/>
      <c r="Q9" s="84"/>
      <c r="R9" s="165">
        <v>750114965</v>
      </c>
      <c r="S9" s="89">
        <v>1667253568</v>
      </c>
      <c r="T9" s="158">
        <f t="shared" si="3"/>
        <v>2417368533</v>
      </c>
      <c r="U9" s="84"/>
      <c r="V9" s="171">
        <f t="shared" si="7"/>
        <v>1.2226640525695953</v>
      </c>
      <c r="W9" s="84"/>
      <c r="X9" s="86"/>
      <c r="Y9" s="86"/>
      <c r="Z9" s="86"/>
    </row>
    <row r="10" spans="1:28" x14ac:dyDescent="0.25">
      <c r="A10" s="88" t="s">
        <v>141</v>
      </c>
      <c r="B10" s="461"/>
      <c r="C10" s="133" t="s">
        <v>56</v>
      </c>
      <c r="D10" s="89">
        <f>VLOOKUP(A10,'Contri use this'!$A$4:$F$167,5,FALSE)</f>
        <v>0</v>
      </c>
      <c r="E10" s="89">
        <f>VLOOKUP(A10,'Contri use this'!$A$4:$G$167,6,FALSE)</f>
        <v>226.86265086024139</v>
      </c>
      <c r="F10" s="224">
        <f t="shared" si="0"/>
        <v>226.86265086024139</v>
      </c>
      <c r="G10" s="89"/>
      <c r="H10" s="148">
        <f t="shared" si="1"/>
        <v>0</v>
      </c>
      <c r="I10" s="148">
        <f t="shared" si="1"/>
        <v>1.1767711576699384E-3</v>
      </c>
      <c r="J10" s="158">
        <f t="shared" si="5"/>
        <v>226.86265086024139</v>
      </c>
      <c r="K10" s="83"/>
      <c r="L10" s="175"/>
      <c r="M10" s="178">
        <f t="shared" si="6"/>
        <v>1.4589331819512756E-3</v>
      </c>
      <c r="N10" s="411">
        <v>1.4259039336697336E-3</v>
      </c>
      <c r="O10" s="384">
        <f t="shared" si="2"/>
        <v>6.0845554743259042E-3</v>
      </c>
      <c r="P10" s="85"/>
      <c r="Q10" s="84"/>
      <c r="R10" s="165">
        <v>0</v>
      </c>
      <c r="S10" s="89">
        <v>3414.5174193548378</v>
      </c>
      <c r="T10" s="158">
        <f t="shared" si="3"/>
        <v>3414.5174193548378</v>
      </c>
      <c r="U10" s="84"/>
      <c r="V10" s="171">
        <f t="shared" si="7"/>
        <v>0</v>
      </c>
      <c r="W10" s="84"/>
      <c r="X10" s="86"/>
      <c r="Y10" s="86"/>
      <c r="Z10" s="86"/>
    </row>
    <row r="11" spans="1:28" x14ac:dyDescent="0.25">
      <c r="A11" s="88" t="str">
        <f t="shared" si="4"/>
        <v>Auto_CredTikTok</v>
      </c>
      <c r="B11" s="461"/>
      <c r="C11" s="143" t="s">
        <v>60</v>
      </c>
      <c r="D11" s="89">
        <f>VLOOKUP(A11,'Contri use this'!$A$4:$F$167,5,FALSE)</f>
        <v>12.400163415816639</v>
      </c>
      <c r="E11" s="89">
        <f>VLOOKUP(A11,'Contri use this'!$A$4:$G$167,6,FALSE)</f>
        <v>689.531328497755</v>
      </c>
      <c r="F11" s="224">
        <f t="shared" si="0"/>
        <v>677.13116508193832</v>
      </c>
      <c r="G11" s="89"/>
      <c r="H11" s="148">
        <f t="shared" si="1"/>
        <v>7.9744329004152048E-5</v>
      </c>
      <c r="I11" s="148">
        <f t="shared" si="1"/>
        <v>3.5767041274055679E-3</v>
      </c>
      <c r="J11" s="158">
        <f t="shared" si="5"/>
        <v>701.93149191357168</v>
      </c>
      <c r="K11" s="83"/>
      <c r="L11" s="175"/>
      <c r="M11" s="178">
        <f t="shared" si="6"/>
        <v>4.3545692582070512E-3</v>
      </c>
      <c r="N11" s="411">
        <v>4.2559847918532696E-3</v>
      </c>
      <c r="O11" s="384">
        <f t="shared" si="2"/>
        <v>1.8160953871045677E-2</v>
      </c>
      <c r="P11" s="85"/>
      <c r="Q11" s="84"/>
      <c r="R11" s="165">
        <v>8813396</v>
      </c>
      <c r="S11" s="89">
        <v>273884026</v>
      </c>
      <c r="T11" s="158">
        <f t="shared" si="3"/>
        <v>282697422</v>
      </c>
      <c r="U11" s="84"/>
      <c r="V11" s="171">
        <f t="shared" si="7"/>
        <v>30.075878809938871</v>
      </c>
      <c r="W11" s="84"/>
      <c r="X11" s="84"/>
      <c r="Y11" s="84"/>
      <c r="Z11" s="84"/>
    </row>
    <row r="12" spans="1:28" x14ac:dyDescent="0.25">
      <c r="A12" s="88" t="str">
        <f t="shared" si="4"/>
        <v>Auto_CredBing</v>
      </c>
      <c r="B12" s="461"/>
      <c r="C12" s="134" t="s">
        <v>58</v>
      </c>
      <c r="D12" s="89">
        <f>VLOOKUP(A12,'Contri use this'!$A$4:$F$167,5,FALSE)</f>
        <v>115.73404569365825</v>
      </c>
      <c r="E12" s="89">
        <f>VLOOKUP(A12,'Contri use this'!$A$4:$G$167,6,FALSE)</f>
        <v>21.197623290305</v>
      </c>
      <c r="F12" s="224">
        <f t="shared" si="0"/>
        <v>-94.536422403353242</v>
      </c>
      <c r="G12" s="89"/>
      <c r="H12" s="148">
        <f>D12/$D$4</f>
        <v>7.4427517664845593E-4</v>
      </c>
      <c r="I12" s="148">
        <f>E12/$E$4</f>
        <v>1.0995530381310171E-4</v>
      </c>
      <c r="J12" s="158">
        <f t="shared" si="5"/>
        <v>136.93166898396325</v>
      </c>
      <c r="K12" s="83"/>
      <c r="L12" s="175"/>
      <c r="M12" s="178">
        <f t="shared" si="6"/>
        <v>-6.0795517915454914E-4</v>
      </c>
      <c r="N12" s="411">
        <v>-5.9419149017635533E-4</v>
      </c>
      <c r="O12" s="384">
        <f t="shared" si="2"/>
        <v>-2.5355081776412287E-3</v>
      </c>
      <c r="P12" s="85"/>
      <c r="Q12" s="84"/>
      <c r="R12" s="165">
        <v>1897025</v>
      </c>
      <c r="S12" s="89">
        <v>237746</v>
      </c>
      <c r="T12" s="158">
        <f t="shared" si="3"/>
        <v>2134771</v>
      </c>
      <c r="U12" s="84"/>
      <c r="V12" s="171">
        <f t="shared" si="7"/>
        <v>-0.87467429264242691</v>
      </c>
      <c r="W12" s="84"/>
      <c r="X12" s="87"/>
      <c r="Y12" s="87"/>
      <c r="Z12" s="84"/>
    </row>
    <row r="13" spans="1:28" x14ac:dyDescent="0.25">
      <c r="A13" s="88" t="str">
        <f t="shared" si="4"/>
        <v>Auto_CredCriteo</v>
      </c>
      <c r="B13" s="461"/>
      <c r="C13" s="134" t="s">
        <v>59</v>
      </c>
      <c r="D13" s="89">
        <f>VLOOKUP(A13,'Contri use this'!$A$4:$F$167,5,FALSE)</f>
        <v>31.436891688690881</v>
      </c>
      <c r="E13" s="89">
        <f>VLOOKUP(A13,'Contri use this'!$A$4:$G$167,6,FALSE)</f>
        <v>1211.5156740732671</v>
      </c>
      <c r="F13" s="224">
        <f t="shared" si="0"/>
        <v>1180.0787823845762</v>
      </c>
      <c r="G13" s="89"/>
      <c r="H13" s="148">
        <f>D13/$D$4</f>
        <v>2.0216780615110632E-4</v>
      </c>
      <c r="I13" s="148">
        <f>E13/$E$4</f>
        <v>6.2843165100488997E-3</v>
      </c>
      <c r="J13" s="158">
        <f t="shared" si="5"/>
        <v>1242.9525657619579</v>
      </c>
      <c r="K13" s="83"/>
      <c r="L13" s="175"/>
      <c r="M13" s="178">
        <f t="shared" si="6"/>
        <v>7.5889798801572761E-3</v>
      </c>
      <c r="N13" s="411">
        <v>7.4171705719817621E-3</v>
      </c>
      <c r="O13" s="384">
        <f t="shared" si="2"/>
        <v>3.165022884228446E-2</v>
      </c>
      <c r="P13" s="85"/>
      <c r="Q13" s="84"/>
      <c r="R13" s="165">
        <v>26240424</v>
      </c>
      <c r="S13" s="89">
        <v>383106294</v>
      </c>
      <c r="T13" s="158">
        <f t="shared" si="3"/>
        <v>409346718</v>
      </c>
      <c r="U13" s="84"/>
      <c r="V13" s="171">
        <f t="shared" si="7"/>
        <v>13.599851511545697</v>
      </c>
      <c r="W13" s="84"/>
      <c r="X13" s="87"/>
      <c r="Y13" s="87"/>
      <c r="Z13" s="84"/>
    </row>
    <row r="14" spans="1:28" x14ac:dyDescent="0.25">
      <c r="A14" s="88" t="str">
        <f t="shared" si="4"/>
        <v>Auto_CredPrice</v>
      </c>
      <c r="B14" s="461"/>
      <c r="C14" s="135" t="s">
        <v>57</v>
      </c>
      <c r="D14" s="89">
        <f>VLOOKUP(A14,'Contri use this'!$A$4:$F$167,5,FALSE)</f>
        <v>-23413.882106706664</v>
      </c>
      <c r="E14" s="89">
        <f>VLOOKUP(A14,'Contri use this'!$A$4:$G$167,6,FALSE)</f>
        <v>-27972.094622484452</v>
      </c>
      <c r="F14" s="224">
        <f t="shared" si="0"/>
        <v>-4558.2125157777882</v>
      </c>
      <c r="G14" s="89"/>
      <c r="H14" s="148">
        <f>D14/$D$4</f>
        <v>-0.15057255742292017</v>
      </c>
      <c r="I14" s="148">
        <f>E14/$E$4</f>
        <v>-0.14509551945433466</v>
      </c>
      <c r="J14" s="158">
        <f t="shared" si="5"/>
        <v>-51385.976729191112</v>
      </c>
      <c r="K14" s="83"/>
      <c r="L14" s="175"/>
      <c r="M14" s="178">
        <f t="shared" si="6"/>
        <v>-2.9313452278006857E-2</v>
      </c>
      <c r="N14" s="411">
        <v>-2.8649815789881721E-2</v>
      </c>
      <c r="O14" s="384">
        <f t="shared" si="2"/>
        <v>-0.12225325240117439</v>
      </c>
      <c r="P14" s="85"/>
      <c r="Q14" s="84"/>
      <c r="R14" s="165">
        <v>3524.0313028574224</v>
      </c>
      <c r="S14" s="89">
        <v>4210.089407936729</v>
      </c>
      <c r="T14" s="158">
        <v>3867.0603553970755</v>
      </c>
      <c r="U14" s="84"/>
      <c r="V14" s="171">
        <f>IFERROR(S14/R14-1,0)</f>
        <v>0.194679912327403</v>
      </c>
      <c r="W14" s="84"/>
      <c r="X14" s="87"/>
      <c r="Y14" s="87"/>
      <c r="Z14" s="84"/>
      <c r="AA14" s="136">
        <v>-101114.11068310108</v>
      </c>
      <c r="AB14" s="136">
        <v>-4276.4787372157289</v>
      </c>
    </row>
    <row r="15" spans="1:28" x14ac:dyDescent="0.25">
      <c r="A15" s="88" t="str">
        <f t="shared" si="4"/>
        <v>Auto_CredUnemployment</v>
      </c>
      <c r="B15" s="461"/>
      <c r="C15" s="135" t="s">
        <v>121</v>
      </c>
      <c r="D15" s="89">
        <f>VLOOKUP(A15,'Contri use this'!$A$4:$F$167,5,FALSE)</f>
        <v>-12767.67228067432</v>
      </c>
      <c r="E15" s="89">
        <f>VLOOKUP(A15,'Contri use this'!$A$4:$G$167,6,FALSE)</f>
        <v>-12140.17754586234</v>
      </c>
      <c r="F15" s="224">
        <f t="shared" si="0"/>
        <v>627.49473481198038</v>
      </c>
      <c r="G15" s="89"/>
      <c r="H15" s="148">
        <f>D15/$D$4</f>
        <v>-8.2107745263148443E-2</v>
      </c>
      <c r="I15" s="148">
        <f>E15/$E$4</f>
        <v>-6.297295183138818E-2</v>
      </c>
      <c r="J15" s="158">
        <f t="shared" si="5"/>
        <v>-24907.849826536658</v>
      </c>
      <c r="K15" s="83"/>
      <c r="L15" s="175"/>
      <c r="M15" s="178">
        <f t="shared" si="6"/>
        <v>4.0353618660697518E-3</v>
      </c>
      <c r="N15" s="411">
        <v>3.9440040365069711E-3</v>
      </c>
      <c r="O15" s="384">
        <f t="shared" si="2"/>
        <v>1.6829683111492025E-2</v>
      </c>
      <c r="P15" s="85"/>
      <c r="Q15" s="84"/>
      <c r="R15" s="205">
        <v>14.412499999999996</v>
      </c>
      <c r="S15" s="142">
        <v>13.704166666666667</v>
      </c>
      <c r="T15" s="166">
        <v>13.617821782178211</v>
      </c>
      <c r="U15" s="84"/>
      <c r="V15" s="171">
        <f t="shared" si="7"/>
        <v>-4.9147152356171953E-2</v>
      </c>
      <c r="W15" s="84"/>
      <c r="X15" s="87"/>
      <c r="Y15" s="87"/>
      <c r="Z15" s="84"/>
    </row>
    <row r="16" spans="1:28" x14ac:dyDescent="0.25">
      <c r="A16" s="88" t="str">
        <f t="shared" si="4"/>
        <v>Auto_CredCCI</v>
      </c>
      <c r="B16" s="461"/>
      <c r="C16" s="374" t="s">
        <v>175</v>
      </c>
      <c r="D16" s="89">
        <f>VLOOKUP(A16,'Contri use this'!$A$4:$F$167,5,FALSE)</f>
        <v>9302.6232853832116</v>
      </c>
      <c r="E16" s="89">
        <f>VLOOKUP(A16,'Contri use this'!$A$4:$G$167,6,FALSE)</f>
        <v>9778.414247156581</v>
      </c>
      <c r="F16" s="224">
        <f t="shared" si="0"/>
        <v>475.79096177336942</v>
      </c>
      <c r="G16" s="89"/>
      <c r="H16" s="148">
        <f t="shared" ref="H16:H22" si="8">D16/$D$4</f>
        <v>5.9824328679819239E-2</v>
      </c>
      <c r="I16" s="148">
        <f t="shared" ref="I16:I22" si="9">E16/$E$4</f>
        <v>5.0722125524714605E-2</v>
      </c>
      <c r="J16" s="158">
        <f t="shared" si="5"/>
        <v>19081.037532539791</v>
      </c>
      <c r="K16" s="83"/>
      <c r="L16" s="175"/>
      <c r="M16" s="178">
        <f t="shared" si="6"/>
        <v>3.0597686272797217E-3</v>
      </c>
      <c r="N16" s="411">
        <v>2.9904975606368138E-3</v>
      </c>
      <c r="O16" s="384">
        <f t="shared" si="2"/>
        <v>1.276092159778381E-2</v>
      </c>
      <c r="P16" s="85"/>
      <c r="Q16" s="84"/>
      <c r="R16" s="376">
        <v>74.5416666666667</v>
      </c>
      <c r="S16" s="375">
        <v>78.354166666666671</v>
      </c>
      <c r="T16" s="377"/>
      <c r="U16" s="84"/>
      <c r="V16" s="171">
        <f t="shared" si="7"/>
        <v>5.1145891559529977E-2</v>
      </c>
      <c r="W16" s="84"/>
      <c r="X16" s="87"/>
      <c r="Y16" s="87"/>
      <c r="Z16" s="84"/>
    </row>
    <row r="17" spans="1:26" x14ac:dyDescent="0.25">
      <c r="A17" s="88" t="str">
        <f t="shared" si="4"/>
        <v>Auto_CredTaxa Selic</v>
      </c>
      <c r="B17" s="461"/>
      <c r="C17" s="374" t="s">
        <v>176</v>
      </c>
      <c r="D17" s="89">
        <f>VLOOKUP(A17,'Contri use this'!$A$4:$F$167,5,FALSE)</f>
        <v>-4631.1935155430747</v>
      </c>
      <c r="E17" s="89">
        <f>VLOOKUP(A17,'Contri use this'!$A$4:$G$167,6,FALSE)</f>
        <v>-10328.296649742879</v>
      </c>
      <c r="F17" s="224">
        <f t="shared" si="0"/>
        <v>-5697.1031341998041</v>
      </c>
      <c r="G17" s="89"/>
      <c r="H17" s="148">
        <f t="shared" si="8"/>
        <v>-2.9782786484434463E-2</v>
      </c>
      <c r="I17" s="148">
        <f t="shared" si="9"/>
        <v>-5.3574449382432561E-2</v>
      </c>
      <c r="J17" s="158">
        <f t="shared" si="5"/>
        <v>-14959.490165285953</v>
      </c>
      <c r="K17" s="83"/>
      <c r="L17" s="175"/>
      <c r="M17" s="178">
        <f t="shared" si="6"/>
        <v>-3.6637554802280425E-2</v>
      </c>
      <c r="N17" s="411">
        <v>-2.6638296263072049E-2</v>
      </c>
      <c r="O17" s="384">
        <f t="shared" si="2"/>
        <v>-0.15279879667962459</v>
      </c>
      <c r="P17" s="85"/>
      <c r="Q17" s="84"/>
      <c r="R17" s="379">
        <v>2.625</v>
      </c>
      <c r="S17" s="380">
        <v>5.854166666666667</v>
      </c>
      <c r="T17" s="377"/>
      <c r="U17" s="84"/>
      <c r="V17" s="171">
        <f t="shared" si="7"/>
        <v>1.2301587301587302</v>
      </c>
      <c r="W17" s="84"/>
      <c r="X17" s="87"/>
      <c r="Y17" s="87"/>
      <c r="Z17" s="84"/>
    </row>
    <row r="18" spans="1:26" x14ac:dyDescent="0.25">
      <c r="A18" s="88" t="str">
        <f t="shared" si="4"/>
        <v>Auto_CredCovid</v>
      </c>
      <c r="B18" s="461"/>
      <c r="C18" s="374" t="s">
        <v>69</v>
      </c>
      <c r="D18" s="89">
        <f>VLOOKUP(A18,'Contri use this'!$A$4:$F$167,5,FALSE)</f>
        <v>-3969.5676725539201</v>
      </c>
      <c r="E18" s="89">
        <f>VLOOKUP(A18,'Contri use this'!$A$4:$G$167,6,FALSE)</f>
        <v>-2053.4641721919611</v>
      </c>
      <c r="F18" s="224">
        <f t="shared" si="0"/>
        <v>1916.103500361959</v>
      </c>
      <c r="G18" s="89"/>
      <c r="H18" s="148">
        <f t="shared" si="8"/>
        <v>-2.5527930549739355E-2</v>
      </c>
      <c r="I18" s="148">
        <f t="shared" si="9"/>
        <v>-1.0651631733919626E-2</v>
      </c>
      <c r="J18" s="158">
        <f t="shared" si="5"/>
        <v>-6023.0318447458812</v>
      </c>
      <c r="K18" s="83"/>
      <c r="L18" s="175"/>
      <c r="M18" s="178">
        <f t="shared" si="6"/>
        <v>1.232228824855439E-2</v>
      </c>
      <c r="N18" s="411">
        <v>1.203082986973167E-2</v>
      </c>
      <c r="O18" s="384">
        <f t="shared" si="2"/>
        <v>5.1390733548664573E-2</v>
      </c>
      <c r="P18" s="85"/>
      <c r="Q18" s="84"/>
      <c r="R18" s="379">
        <v>6.9687437038008824</v>
      </c>
      <c r="S18" s="380">
        <v>3.6049430823122042</v>
      </c>
      <c r="T18" s="377"/>
      <c r="U18" s="84"/>
      <c r="V18" s="171">
        <f t="shared" si="7"/>
        <v>-0.48269828314305763</v>
      </c>
      <c r="W18" s="84"/>
      <c r="X18" s="87"/>
      <c r="Y18" s="87"/>
      <c r="Z18" s="84"/>
    </row>
    <row r="19" spans="1:26" x14ac:dyDescent="0.25">
      <c r="A19" s="88" t="str">
        <f t="shared" si="4"/>
        <v>Auto_CredHoliday</v>
      </c>
      <c r="B19" s="461"/>
      <c r="C19" s="374" t="s">
        <v>63</v>
      </c>
      <c r="D19" s="89">
        <f>VLOOKUP(A19,'Contri use this'!$A$4:$F$167,5,FALSE)</f>
        <v>1024.6069763257799</v>
      </c>
      <c r="E19" s="89">
        <f>VLOOKUP(A19,'Contri use this'!$A$4:$G$167,6,FALSE)</f>
        <v>1428.668071173998</v>
      </c>
      <c r="F19" s="224">
        <f t="shared" si="0"/>
        <v>404.06109484821809</v>
      </c>
      <c r="G19" s="89"/>
      <c r="H19" s="148">
        <f t="shared" si="8"/>
        <v>6.589154761932745E-3</v>
      </c>
      <c r="I19" s="148">
        <f t="shared" si="9"/>
        <v>7.4107191010353455E-3</v>
      </c>
      <c r="J19" s="158">
        <f t="shared" si="5"/>
        <v>2453.2750474997779</v>
      </c>
      <c r="K19" s="83"/>
      <c r="L19" s="175"/>
      <c r="M19" s="178">
        <f t="shared" si="6"/>
        <v>2.5984803429489455E-3</v>
      </c>
      <c r="N19" s="411">
        <v>2.5412246095038037E-3</v>
      </c>
      <c r="O19" s="384">
        <f t="shared" si="2"/>
        <v>1.0837095208481104E-2</v>
      </c>
      <c r="P19" s="85"/>
      <c r="Q19" s="84"/>
      <c r="R19" s="379"/>
      <c r="S19" s="380"/>
      <c r="T19" s="377"/>
      <c r="U19" s="84"/>
      <c r="V19" s="381"/>
      <c r="W19" s="84"/>
      <c r="X19" s="87"/>
      <c r="Y19" s="87"/>
      <c r="Z19" s="84"/>
    </row>
    <row r="20" spans="1:26" x14ac:dyDescent="0.25">
      <c r="A20" s="88" t="str">
        <f t="shared" si="4"/>
        <v>Auto_CredPoly T</v>
      </c>
      <c r="B20" s="461"/>
      <c r="C20" s="374" t="s">
        <v>179</v>
      </c>
      <c r="D20" s="89">
        <f>VLOOKUP(A20,'Contri use this'!$A$4:$F$167,5,FALSE)</f>
        <v>39857.769772633328</v>
      </c>
      <c r="E20" s="89">
        <f>VLOOKUP(A20,'Contri use this'!$A$4:$G$167,6,FALSE)</f>
        <v>49852.400046875489</v>
      </c>
      <c r="F20" s="224">
        <f t="shared" si="0"/>
        <v>9994.6302742421612</v>
      </c>
      <c r="G20" s="89"/>
      <c r="H20" s="148">
        <f t="shared" si="8"/>
        <v>0.25632171121764979</v>
      </c>
      <c r="I20" s="148">
        <f t="shared" si="9"/>
        <v>0.25859199957919482</v>
      </c>
      <c r="J20" s="158">
        <f t="shared" si="5"/>
        <v>89710.169819508825</v>
      </c>
      <c r="K20" s="83"/>
      <c r="L20" s="175"/>
      <c r="M20" s="178">
        <f t="shared" si="6"/>
        <v>6.4274563014824287E-2</v>
      </c>
      <c r="N20" s="411">
        <v>6.2819430918120256E-2</v>
      </c>
      <c r="O20" s="384">
        <f t="shared" si="2"/>
        <v>0.26806035333893413</v>
      </c>
      <c r="P20" s="85"/>
      <c r="Q20" s="84"/>
      <c r="R20" s="379"/>
      <c r="S20" s="380"/>
      <c r="T20" s="377"/>
      <c r="U20" s="84"/>
      <c r="V20" s="381"/>
      <c r="W20" s="84"/>
      <c r="X20" s="87"/>
      <c r="Y20" s="87"/>
      <c r="Z20" s="84"/>
    </row>
    <row r="21" spans="1:26" x14ac:dyDescent="0.25">
      <c r="A21" s="88" t="str">
        <f t="shared" si="4"/>
        <v>Auto_CredSeas</v>
      </c>
      <c r="B21" s="461"/>
      <c r="C21" s="374" t="s">
        <v>180</v>
      </c>
      <c r="D21" s="89">
        <f>VLOOKUP(A21,'Contri use this'!$A$4:$F$167,5,FALSE)</f>
        <v>0</v>
      </c>
      <c r="E21" s="89">
        <f>VLOOKUP(A21,'Contri use this'!$A$4:$G$167,6,FALSE)</f>
        <v>0</v>
      </c>
      <c r="F21" s="224">
        <f t="shared" si="0"/>
        <v>0</v>
      </c>
      <c r="G21" s="89"/>
      <c r="H21" s="148">
        <f t="shared" si="8"/>
        <v>0</v>
      </c>
      <c r="I21" s="148">
        <f t="shared" si="9"/>
        <v>0</v>
      </c>
      <c r="J21" s="158">
        <f t="shared" si="5"/>
        <v>0</v>
      </c>
      <c r="K21" s="83"/>
      <c r="L21" s="175"/>
      <c r="M21" s="178">
        <f t="shared" si="6"/>
        <v>0</v>
      </c>
      <c r="N21" s="411">
        <v>0</v>
      </c>
      <c r="O21" s="384">
        <f t="shared" si="2"/>
        <v>0</v>
      </c>
      <c r="P21" s="85"/>
      <c r="Q21" s="84"/>
      <c r="R21" s="379"/>
      <c r="S21" s="380"/>
      <c r="T21" s="377"/>
      <c r="U21" s="84"/>
      <c r="V21" s="381"/>
      <c r="W21" s="84"/>
      <c r="X21" s="87"/>
      <c r="Y21" s="87"/>
      <c r="Z21" s="84"/>
    </row>
    <row r="22" spans="1:26" x14ac:dyDescent="0.25">
      <c r="A22" s="88" t="str">
        <f t="shared" si="4"/>
        <v>Auto_CredIntercept</v>
      </c>
      <c r="B22" s="461"/>
      <c r="C22" s="374" t="s">
        <v>181</v>
      </c>
      <c r="D22" s="89">
        <f>VLOOKUP(A22,'Contri use this'!$A$4:$F$167,5,FALSE)</f>
        <v>22339.895442473462</v>
      </c>
      <c r="E22" s="89">
        <f>VLOOKUP(A22,'Contri use this'!$A$4:$G$167,6,FALSE)</f>
        <v>22339.895442473462</v>
      </c>
      <c r="F22" s="224">
        <f t="shared" si="0"/>
        <v>0</v>
      </c>
      <c r="G22" s="89"/>
      <c r="H22" s="148">
        <f t="shared" si="8"/>
        <v>0.14366584635575447</v>
      </c>
      <c r="I22" s="148">
        <f t="shared" si="9"/>
        <v>0.11588044361810867</v>
      </c>
      <c r="J22" s="158">
        <f t="shared" si="5"/>
        <v>44679.790884946924</v>
      </c>
      <c r="K22" s="83"/>
      <c r="L22" s="175"/>
      <c r="M22" s="178">
        <f t="shared" si="6"/>
        <v>0</v>
      </c>
      <c r="N22" s="411">
        <v>0</v>
      </c>
      <c r="O22" s="384">
        <f t="shared" si="2"/>
        <v>0</v>
      </c>
      <c r="P22" s="85"/>
      <c r="Q22" s="84"/>
      <c r="R22" s="379"/>
      <c r="S22" s="380"/>
      <c r="T22" s="377"/>
      <c r="U22" s="84"/>
      <c r="V22" s="381"/>
      <c r="W22" s="84"/>
      <c r="X22" s="87"/>
      <c r="Y22" s="87"/>
      <c r="Z22" s="84"/>
    </row>
    <row r="23" spans="1:26" ht="15.75" thickBot="1" x14ac:dyDescent="0.3">
      <c r="A23" s="88" t="str">
        <f t="shared" si="4"/>
        <v>Auto_CredOther Base</v>
      </c>
      <c r="B23" s="462"/>
      <c r="C23" s="159" t="s">
        <v>170</v>
      </c>
      <c r="D23" s="160">
        <f>D4-SUM(D5:D22)</f>
        <v>60091.781282789801</v>
      </c>
      <c r="E23" s="160">
        <f>E4-SUM(E5:E22)</f>
        <v>58067.591002610134</v>
      </c>
      <c r="F23" s="224">
        <f t="shared" si="0"/>
        <v>-2024.1902801796678</v>
      </c>
      <c r="G23" s="160">
        <f>SUM(F19:F23)</f>
        <v>8374.5010889107107</v>
      </c>
      <c r="H23" s="161">
        <f>D23/$D$4</f>
        <v>0.38644480853760987</v>
      </c>
      <c r="I23" s="161">
        <f>E23/$E$4</f>
        <v>0.3012054475610535</v>
      </c>
      <c r="J23" s="162">
        <f>SUM(D23:E23)</f>
        <v>118159.37228539994</v>
      </c>
      <c r="K23" s="83"/>
      <c r="L23" s="176"/>
      <c r="M23" s="180">
        <f>(E23-D23)/$D$4</f>
        <v>-1.3017384550252207E-2</v>
      </c>
      <c r="N23" s="411">
        <v>-1.6453196223255594E-2</v>
      </c>
      <c r="O23" s="384">
        <f t="shared" si="2"/>
        <v>-5.4289668236010925E-2</v>
      </c>
      <c r="P23" s="85"/>
      <c r="Q23" s="84"/>
      <c r="R23" s="167"/>
      <c r="S23" s="160"/>
      <c r="T23" s="168"/>
      <c r="U23" s="84"/>
      <c r="V23" s="172"/>
      <c r="W23" s="84"/>
      <c r="X23" s="87"/>
      <c r="Y23" s="87"/>
      <c r="Z23" s="84"/>
    </row>
    <row r="24" spans="1:26" ht="15.75" thickBot="1" x14ac:dyDescent="0.3">
      <c r="B24" s="153"/>
      <c r="C24" s="122"/>
      <c r="D24" s="149"/>
      <c r="E24" s="149"/>
      <c r="F24" s="149"/>
      <c r="G24" s="149"/>
      <c r="H24" s="154"/>
      <c r="I24" s="154"/>
      <c r="J24" s="149"/>
      <c r="K24" s="83"/>
      <c r="L24" s="84"/>
      <c r="M24" s="155"/>
      <c r="N24" s="155"/>
      <c r="O24" s="384"/>
      <c r="P24" s="85"/>
      <c r="Q24" s="84"/>
      <c r="R24" s="149"/>
      <c r="S24" s="149"/>
      <c r="T24" s="150"/>
      <c r="U24" s="84"/>
      <c r="V24" s="151"/>
      <c r="W24" s="84"/>
      <c r="X24" s="152"/>
      <c r="Y24" s="152"/>
      <c r="Z24" s="84"/>
    </row>
    <row r="25" spans="1:26" x14ac:dyDescent="0.25">
      <c r="A25" s="88" t="str">
        <f t="shared" si="4"/>
        <v>Auto_CredSales--&gt;</v>
      </c>
      <c r="B25" s="184"/>
      <c r="C25" s="185" t="s">
        <v>142</v>
      </c>
      <c r="D25" s="186">
        <v>92001</v>
      </c>
      <c r="E25" s="186">
        <v>152873</v>
      </c>
      <c r="F25" s="186"/>
      <c r="G25" s="186"/>
      <c r="H25" s="187"/>
      <c r="I25" s="188">
        <f>E25/D25-1</f>
        <v>0.66164498211975964</v>
      </c>
      <c r="J25" s="189"/>
      <c r="K25" s="83"/>
      <c r="L25" s="181"/>
      <c r="M25" s="177"/>
      <c r="N25" s="411"/>
      <c r="O25" s="84"/>
      <c r="P25" s="85"/>
      <c r="Q25" s="84"/>
      <c r="R25" s="190"/>
      <c r="S25" s="191"/>
      <c r="T25" s="192"/>
      <c r="U25" s="84"/>
      <c r="V25" s="194"/>
      <c r="W25" s="84"/>
      <c r="X25" s="87"/>
      <c r="Y25" s="87"/>
      <c r="Z25" s="84"/>
    </row>
    <row r="26" spans="1:26" x14ac:dyDescent="0.25">
      <c r="A26" s="88" t="str">
        <f t="shared" ref="A26:A45" si="10">_xlfn.CONCAT($B$26,C26)</f>
        <v>InboundFB Stone Leads</v>
      </c>
      <c r="B26" s="453" t="s">
        <v>2</v>
      </c>
      <c r="C26" s="133" t="s">
        <v>70</v>
      </c>
      <c r="D26" s="89">
        <f>VLOOKUP(A26,'Contri use this'!$A$4:$F$167,5,FALSE)</f>
        <v>12956.122328637019</v>
      </c>
      <c r="E26" s="89">
        <f>VLOOKUP(A26,'Contri use this'!$A$4:$G$167,6,FALSE)</f>
        <v>14185.888007400819</v>
      </c>
      <c r="F26" s="224">
        <f t="shared" ref="F26:F45" si="11">E26-D26</f>
        <v>1229.7656787638007</v>
      </c>
      <c r="G26" s="89"/>
      <c r="H26" s="148">
        <f>D26/$D$25</f>
        <v>0.14082588589946868</v>
      </c>
      <c r="I26" s="148">
        <f>E26/$E$25</f>
        <v>9.2795248391807708E-2</v>
      </c>
      <c r="J26" s="158">
        <f>SUM(D26:E26)</f>
        <v>27142.010336037838</v>
      </c>
      <c r="L26" s="182"/>
      <c r="M26" s="178">
        <f t="shared" ref="M26:M44" si="12">(E26-D26)/$D$25</f>
        <v>1.3366872955335276E-2</v>
      </c>
      <c r="N26" s="178">
        <v>1.0969192228368086E-2</v>
      </c>
      <c r="O26" s="384">
        <f t="shared" ref="O26:O45" si="13">M26/$I$25</f>
        <v>2.020248519456894E-2</v>
      </c>
      <c r="R26" s="165">
        <v>1356139031.7142854</v>
      </c>
      <c r="S26" s="89">
        <v>1432877943.8571427</v>
      </c>
      <c r="T26" s="158">
        <f>SUM(R26:S26)</f>
        <v>2789016975.5714283</v>
      </c>
      <c r="V26" s="171">
        <f t="shared" si="7"/>
        <v>5.6586316261284964E-2</v>
      </c>
    </row>
    <row r="27" spans="1:26" x14ac:dyDescent="0.25">
      <c r="A27" s="88" t="str">
        <f t="shared" si="10"/>
        <v>InboundFB Stone SA</v>
      </c>
      <c r="B27" s="461"/>
      <c r="C27" s="133" t="s">
        <v>71</v>
      </c>
      <c r="D27" s="89">
        <f>VLOOKUP(A27,'Contri use this'!$A$4:$F$167,5,FALSE)</f>
        <v>707.19214786443058</v>
      </c>
      <c r="E27" s="89">
        <f>VLOOKUP(A27,'Contri use this'!$A$4:$G$167,6,FALSE)</f>
        <v>654.61358414626795</v>
      </c>
      <c r="F27" s="224">
        <f t="shared" si="11"/>
        <v>-52.578563718162627</v>
      </c>
      <c r="G27" s="89"/>
      <c r="H27" s="148">
        <f t="shared" ref="H27:H36" si="14">D27/$D$25</f>
        <v>7.6867876204001102E-3</v>
      </c>
      <c r="I27" s="148">
        <f t="shared" ref="I27:I44" si="15">E27/$E$25</f>
        <v>4.2820745595773483E-3</v>
      </c>
      <c r="J27" s="158">
        <f t="shared" ref="J27:J35" si="16">SUM(D27:E27)</f>
        <v>1361.8057320106986</v>
      </c>
      <c r="L27" s="182"/>
      <c r="M27" s="178">
        <f t="shared" si="12"/>
        <v>-5.7149991541573057E-4</v>
      </c>
      <c r="N27" s="178">
        <v>-5.5856154864701232E-4</v>
      </c>
      <c r="O27" s="384">
        <f t="shared" si="13"/>
        <v>-8.6375613940995236E-4</v>
      </c>
      <c r="R27" s="165">
        <v>201461878</v>
      </c>
      <c r="S27" s="89">
        <v>183671187</v>
      </c>
      <c r="T27" s="158">
        <f t="shared" ref="T27:T55" si="17">SUM(R27:S27)</f>
        <v>385133065</v>
      </c>
      <c r="V27" s="171">
        <f t="shared" si="7"/>
        <v>-8.8307977551961514E-2</v>
      </c>
    </row>
    <row r="28" spans="1:26" x14ac:dyDescent="0.25">
      <c r="A28" s="88" t="str">
        <f t="shared" si="10"/>
        <v>InboundFB Ton</v>
      </c>
      <c r="B28" s="461"/>
      <c r="C28" s="133" t="s">
        <v>72</v>
      </c>
      <c r="D28" s="89">
        <f>VLOOKUP(A28,'Contri use this'!$A$4:$F$167,5,FALSE)</f>
        <v>19571.515600065286</v>
      </c>
      <c r="E28" s="89">
        <f>VLOOKUP(A28,'Contri use this'!$A$4:$G$167,6,FALSE)</f>
        <v>24916.671555314322</v>
      </c>
      <c r="F28" s="224">
        <f t="shared" si="11"/>
        <v>5345.1559552490362</v>
      </c>
      <c r="G28" s="89"/>
      <c r="H28" s="148">
        <f t="shared" si="14"/>
        <v>0.21273155291861268</v>
      </c>
      <c r="I28" s="148">
        <f t="shared" si="15"/>
        <v>0.16298935426997785</v>
      </c>
      <c r="J28" s="158">
        <f t="shared" si="16"/>
        <v>44488.187155379608</v>
      </c>
      <c r="L28" s="182"/>
      <c r="M28" s="178">
        <f t="shared" si="12"/>
        <v>5.8098889743035793E-2</v>
      </c>
      <c r="N28" s="178">
        <v>5.6783570660609614E-2</v>
      </c>
      <c r="O28" s="384">
        <f t="shared" si="13"/>
        <v>8.780976401710204E-2</v>
      </c>
      <c r="R28" s="165">
        <v>3324155991.4285712</v>
      </c>
      <c r="S28" s="89">
        <v>3922502286.7142859</v>
      </c>
      <c r="T28" s="158">
        <f t="shared" si="17"/>
        <v>7246658278.1428566</v>
      </c>
      <c r="V28" s="171">
        <f t="shared" si="7"/>
        <v>0.17999946357167573</v>
      </c>
    </row>
    <row r="29" spans="1:26" x14ac:dyDescent="0.25">
      <c r="A29" s="88" t="str">
        <f t="shared" si="10"/>
        <v>InboundGoogle Stone</v>
      </c>
      <c r="B29" s="461"/>
      <c r="C29" s="133" t="s">
        <v>73</v>
      </c>
      <c r="D29" s="89">
        <f>VLOOKUP(A29,'Contri use this'!$A$4:$F$167,5,FALSE)</f>
        <v>465.58099364989903</v>
      </c>
      <c r="E29" s="89">
        <f>VLOOKUP(A29,'Contri use this'!$A$4:$G$167,6,FALSE)</f>
        <v>4190.1146250153615</v>
      </c>
      <c r="F29" s="224">
        <f t="shared" si="11"/>
        <v>3724.5336313654625</v>
      </c>
      <c r="G29" s="89"/>
      <c r="H29" s="148">
        <f t="shared" si="14"/>
        <v>5.0606079678470785E-3</v>
      </c>
      <c r="I29" s="148">
        <f t="shared" si="15"/>
        <v>2.7409121460397597E-2</v>
      </c>
      <c r="J29" s="158">
        <f t="shared" si="16"/>
        <v>4655.6956186652606</v>
      </c>
      <c r="L29" s="182"/>
      <c r="M29" s="178">
        <f t="shared" si="12"/>
        <v>4.0483621171133605E-2</v>
      </c>
      <c r="N29" s="179">
        <v>3.1390867487977425E-2</v>
      </c>
      <c r="O29" s="384">
        <f t="shared" si="13"/>
        <v>6.1186319348230093E-2</v>
      </c>
      <c r="R29" s="165">
        <v>38717925</v>
      </c>
      <c r="S29" s="89">
        <v>356234988</v>
      </c>
      <c r="T29" s="158">
        <f t="shared" si="17"/>
        <v>394952913</v>
      </c>
      <c r="V29" s="171">
        <f t="shared" si="7"/>
        <v>8.2007768494825068</v>
      </c>
    </row>
    <row r="30" spans="1:26" x14ac:dyDescent="0.25">
      <c r="A30" s="88" t="str">
        <f t="shared" si="10"/>
        <v>InboundGoogle Ton</v>
      </c>
      <c r="B30" s="461"/>
      <c r="C30" s="133" t="s">
        <v>74</v>
      </c>
      <c r="D30" s="89">
        <f>VLOOKUP(A30,'Contri use this'!$A$4:$F$167,5,FALSE)</f>
        <v>5852.2522054768151</v>
      </c>
      <c r="E30" s="89">
        <f>VLOOKUP(A30,'Contri use this'!$A$4:$G$167,6,FALSE)</f>
        <v>13077.072057109388</v>
      </c>
      <c r="F30" s="224">
        <f t="shared" si="11"/>
        <v>7224.8198516325729</v>
      </c>
      <c r="G30" s="89"/>
      <c r="H30" s="148">
        <f t="shared" si="14"/>
        <v>6.3610745594904566E-2</v>
      </c>
      <c r="I30" s="148">
        <f t="shared" si="15"/>
        <v>8.5542064701480236E-2</v>
      </c>
      <c r="J30" s="158">
        <f t="shared" si="16"/>
        <v>18929.324262586204</v>
      </c>
      <c r="L30" s="182"/>
      <c r="M30" s="178">
        <f t="shared" si="12"/>
        <v>7.8529796976473873E-2</v>
      </c>
      <c r="N30" s="178">
        <v>7.6751936143693258E-2</v>
      </c>
      <c r="O30" s="384">
        <f t="shared" si="13"/>
        <v>0.11868872144224885</v>
      </c>
      <c r="R30" s="165">
        <v>750114965</v>
      </c>
      <c r="S30" s="89">
        <v>1667253568</v>
      </c>
      <c r="T30" s="158">
        <f t="shared" si="17"/>
        <v>2417368533</v>
      </c>
      <c r="V30" s="171">
        <f t="shared" si="7"/>
        <v>1.2226640525695953</v>
      </c>
    </row>
    <row r="31" spans="1:26" x14ac:dyDescent="0.25">
      <c r="A31" s="88" t="str">
        <f t="shared" si="10"/>
        <v>InboundAffiliate</v>
      </c>
      <c r="B31" s="461"/>
      <c r="C31" s="133" t="s">
        <v>56</v>
      </c>
      <c r="D31" s="89">
        <f>VLOOKUP(A31,'Contri use this'!$A$4:$F$167,5,FALSE)</f>
        <v>0.17147845469802403</v>
      </c>
      <c r="E31" s="89">
        <f>VLOOKUP(A31,'Contri use this'!$A$4:$G$167,6,FALSE)</f>
        <v>0.98572962374171835</v>
      </c>
      <c r="F31" s="224">
        <f t="shared" si="11"/>
        <v>0.81425116904369432</v>
      </c>
      <c r="G31" s="89"/>
      <c r="H31" s="148">
        <f t="shared" si="14"/>
        <v>1.8638759871960526E-6</v>
      </c>
      <c r="I31" s="148">
        <f t="shared" si="15"/>
        <v>6.448029565336707E-6</v>
      </c>
      <c r="J31" s="158">
        <f t="shared" si="16"/>
        <v>1.1572080784397425</v>
      </c>
      <c r="L31" s="182"/>
      <c r="M31" s="178">
        <f t="shared" si="12"/>
        <v>8.8504599846055404E-6</v>
      </c>
      <c r="N31" s="178">
        <v>3.184679736814803E-5</v>
      </c>
      <c r="O31" s="384">
        <f t="shared" si="13"/>
        <v>1.337644843349478E-5</v>
      </c>
      <c r="R31" s="165">
        <v>21830</v>
      </c>
      <c r="S31" s="89">
        <v>103784</v>
      </c>
      <c r="T31" s="158">
        <f t="shared" si="17"/>
        <v>125614</v>
      </c>
      <c r="V31" s="171">
        <f t="shared" si="7"/>
        <v>3.7541914796152085</v>
      </c>
    </row>
    <row r="32" spans="1:26" x14ac:dyDescent="0.25">
      <c r="A32" s="88" t="str">
        <f t="shared" si="10"/>
        <v>InboundTikTok</v>
      </c>
      <c r="B32" s="461"/>
      <c r="C32" s="143" t="s">
        <v>60</v>
      </c>
      <c r="D32" s="89">
        <f>VLOOKUP(A32,'Contri use this'!$A$4:$F$167,5,FALSE)</f>
        <v>178.97334406660585</v>
      </c>
      <c r="E32" s="89">
        <f>VLOOKUP(A32,'Contri use this'!$A$4:$G$167,6,FALSE)</f>
        <v>490.18852621639093</v>
      </c>
      <c r="F32" s="224">
        <f t="shared" si="11"/>
        <v>311.21518214978505</v>
      </c>
      <c r="G32" s="89"/>
      <c r="H32" s="148">
        <f t="shared" si="14"/>
        <v>1.9453412904925581E-3</v>
      </c>
      <c r="I32" s="148">
        <f t="shared" si="15"/>
        <v>3.206508187949415E-3</v>
      </c>
      <c r="J32" s="158">
        <f t="shared" si="16"/>
        <v>669.1618702829968</v>
      </c>
      <c r="L32" s="182"/>
      <c r="M32" s="178">
        <f t="shared" si="12"/>
        <v>3.3827369501395099E-3</v>
      </c>
      <c r="N32" s="178">
        <v>3.3061541018092879E-3</v>
      </c>
      <c r="O32" s="384">
        <f t="shared" si="13"/>
        <v>5.112616344949813E-3</v>
      </c>
      <c r="R32" s="165">
        <v>71701651</v>
      </c>
      <c r="S32" s="89">
        <v>181443582</v>
      </c>
      <c r="T32" s="158">
        <f t="shared" si="17"/>
        <v>253145233</v>
      </c>
      <c r="V32" s="171">
        <f t="shared" si="7"/>
        <v>1.5305356218366577</v>
      </c>
    </row>
    <row r="33" spans="1:22" x14ac:dyDescent="0.25">
      <c r="A33" s="88" t="str">
        <f t="shared" si="10"/>
        <v>InboundBing</v>
      </c>
      <c r="B33" s="461"/>
      <c r="C33" s="134" t="s">
        <v>58</v>
      </c>
      <c r="D33" s="89">
        <f>VLOOKUP(A33,'Contri use this'!$A$4:$F$167,5,FALSE)</f>
        <v>79.613424601565228</v>
      </c>
      <c r="E33" s="89">
        <f>VLOOKUP(A33,'Contri use this'!$A$4:$G$167,6,FALSE)</f>
        <v>111.03092136986427</v>
      </c>
      <c r="F33" s="224">
        <f t="shared" si="11"/>
        <v>31.417496768299046</v>
      </c>
      <c r="G33" s="89"/>
      <c r="H33" s="148">
        <f t="shared" si="14"/>
        <v>8.6535390486587355E-4</v>
      </c>
      <c r="I33" s="148">
        <f t="shared" si="15"/>
        <v>7.2629516899559948E-4</v>
      </c>
      <c r="J33" s="158">
        <f t="shared" si="16"/>
        <v>190.64434597142952</v>
      </c>
      <c r="L33" s="182"/>
      <c r="M33" s="178">
        <f t="shared" si="12"/>
        <v>3.4149081823348711E-4</v>
      </c>
      <c r="N33" s="178">
        <v>3.3375969993359642E-4</v>
      </c>
      <c r="O33" s="384">
        <f t="shared" si="13"/>
        <v>5.1612394480712062E-4</v>
      </c>
      <c r="R33" s="165">
        <v>1419560</v>
      </c>
      <c r="S33" s="89">
        <v>1963514</v>
      </c>
      <c r="T33" s="158">
        <f t="shared" si="17"/>
        <v>3383074</v>
      </c>
      <c r="V33" s="171">
        <f t="shared" si="7"/>
        <v>0.38318493054185798</v>
      </c>
    </row>
    <row r="34" spans="1:22" x14ac:dyDescent="0.25">
      <c r="A34" s="88" t="str">
        <f t="shared" si="10"/>
        <v>InboundOpen TV</v>
      </c>
      <c r="B34" s="461"/>
      <c r="C34" s="133" t="s">
        <v>66</v>
      </c>
      <c r="D34" s="89">
        <f>VLOOKUP(A34,'Contri use this'!$A$4:$F$167,5,FALSE)</f>
        <v>2715.1984956330534</v>
      </c>
      <c r="E34" s="89">
        <f>VLOOKUP(A34,'Contri use this'!$A$4:$G$167,6,FALSE)</f>
        <v>2333.5216116344527</v>
      </c>
      <c r="F34" s="224">
        <f t="shared" si="11"/>
        <v>-381.67688399860072</v>
      </c>
      <c r="G34" s="89"/>
      <c r="H34" s="148">
        <f t="shared" si="14"/>
        <v>2.9512706336159971E-2</v>
      </c>
      <c r="I34" s="148">
        <f t="shared" si="15"/>
        <v>1.5264445727070527E-2</v>
      </c>
      <c r="J34" s="158">
        <f t="shared" si="16"/>
        <v>5048.7201072675061</v>
      </c>
      <c r="L34" s="182"/>
      <c r="M34" s="178">
        <f t="shared" si="12"/>
        <v>-4.148616688933824E-3</v>
      </c>
      <c r="N34" s="178">
        <v>-4.0546948477289584E-3</v>
      </c>
      <c r="O34" s="384">
        <f t="shared" si="13"/>
        <v>-6.2701551451997753E-3</v>
      </c>
      <c r="R34" s="165">
        <v>461.80320000000006</v>
      </c>
      <c r="S34" s="89">
        <v>453.8562</v>
      </c>
      <c r="T34" s="158"/>
      <c r="V34" s="171">
        <f t="shared" si="7"/>
        <v>-1.7208629130330944E-2</v>
      </c>
    </row>
    <row r="35" spans="1:22" x14ac:dyDescent="0.25">
      <c r="A35" s="88" t="str">
        <f t="shared" si="10"/>
        <v>InboundPay TV</v>
      </c>
      <c r="B35" s="461"/>
      <c r="C35" s="143" t="s">
        <v>67</v>
      </c>
      <c r="D35" s="89">
        <f>VLOOKUP(A35,'Contri use this'!$A$4:$F$167,5,FALSE)</f>
        <v>0</v>
      </c>
      <c r="E35" s="89">
        <f>VLOOKUP(A35,'Contri use this'!$A$4:$G$167,6,FALSE)</f>
        <v>734.40128926779221</v>
      </c>
      <c r="F35" s="224">
        <f t="shared" si="11"/>
        <v>734.40128926779221</v>
      </c>
      <c r="G35" s="89"/>
      <c r="H35" s="148">
        <f t="shared" si="14"/>
        <v>0</v>
      </c>
      <c r="I35" s="148">
        <f t="shared" si="15"/>
        <v>4.8039960573011079E-3</v>
      </c>
      <c r="J35" s="158">
        <f t="shared" si="16"/>
        <v>734.40128926779221</v>
      </c>
      <c r="L35" s="182"/>
      <c r="M35" s="178">
        <f t="shared" si="12"/>
        <v>7.9825359427374946E-3</v>
      </c>
      <c r="N35" s="178">
        <v>7.8018167947800868E-3</v>
      </c>
      <c r="O35" s="384">
        <f t="shared" si="13"/>
        <v>1.2064681450712843E-2</v>
      </c>
      <c r="R35" s="165">
        <v>0</v>
      </c>
      <c r="S35" s="89">
        <v>1431973.6880000008</v>
      </c>
      <c r="T35" s="158"/>
      <c r="V35" s="171">
        <f t="shared" si="7"/>
        <v>0</v>
      </c>
    </row>
    <row r="36" spans="1:22" x14ac:dyDescent="0.25">
      <c r="A36" s="88" t="str">
        <f t="shared" si="10"/>
        <v>InboundHeadcount</v>
      </c>
      <c r="B36" s="461"/>
      <c r="C36" s="135" t="s">
        <v>64</v>
      </c>
      <c r="D36" s="89">
        <f>VLOOKUP(A36,'Contri use this'!$A$4:$F$167,5,FALSE)</f>
        <v>6408.6141281093396</v>
      </c>
      <c r="E36" s="89">
        <f>VLOOKUP(A36,'Contri use this'!$A$4:$G$167,6,FALSE)</f>
        <v>8388.5181451268854</v>
      </c>
      <c r="F36" s="224">
        <f t="shared" si="11"/>
        <v>1979.9040170175458</v>
      </c>
      <c r="G36" s="89"/>
      <c r="H36" s="148">
        <f t="shared" si="14"/>
        <v>6.9658092065405158E-2</v>
      </c>
      <c r="I36" s="148">
        <f t="shared" si="15"/>
        <v>5.487246371253842E-2</v>
      </c>
      <c r="J36" s="158">
        <f>SUM(D36:E36)</f>
        <v>14797.132273236224</v>
      </c>
      <c r="L36" s="182"/>
      <c r="M36" s="178">
        <f>(E36-D36)/$D$25</f>
        <v>2.1520461919082898E-2</v>
      </c>
      <c r="N36" s="178">
        <v>0.19011525404669774</v>
      </c>
      <c r="O36" s="384">
        <f t="shared" si="13"/>
        <v>3.2525693537546745E-2</v>
      </c>
      <c r="R36" s="165">
        <v>1869</v>
      </c>
      <c r="S36" s="89">
        <v>2446.4166666666665</v>
      </c>
      <c r="T36" s="127">
        <f>SUM(R36:S36)</f>
        <v>4315.4166666666661</v>
      </c>
      <c r="V36" s="171">
        <f t="shared" si="7"/>
        <v>0.30894417692170495</v>
      </c>
    </row>
    <row r="37" spans="1:22" x14ac:dyDescent="0.25">
      <c r="A37" s="88" t="str">
        <f t="shared" si="10"/>
        <v>InboundUnemployment</v>
      </c>
      <c r="B37" s="461"/>
      <c r="C37" s="135" t="s">
        <v>121</v>
      </c>
      <c r="D37" s="89">
        <f>VLOOKUP(A37,'Contri use this'!$A$4:$F$167,5,FALSE)</f>
        <v>-76634.638653849135</v>
      </c>
      <c r="E37" s="89">
        <f>VLOOKUP(A37,'Contri use this'!$A$4:$G$167,6,FALSE)</f>
        <v>-72868.264392168261</v>
      </c>
      <c r="F37" s="224">
        <f t="shared" si="11"/>
        <v>3766.374261680874</v>
      </c>
      <c r="G37" s="89"/>
      <c r="H37" s="406">
        <f t="shared" ref="H37:H45" si="18">D37/$D$25</f>
        <v>-0.83297614867065717</v>
      </c>
      <c r="I37" s="148">
        <f t="shared" si="15"/>
        <v>-0.4766588239399257</v>
      </c>
      <c r="J37" s="158">
        <f>SUM(D37:E37)</f>
        <v>-149502.9030460174</v>
      </c>
      <c r="L37" s="182"/>
      <c r="M37" s="178">
        <f t="shared" si="12"/>
        <v>4.0938405687773766E-2</v>
      </c>
      <c r="N37" s="178">
        <v>3.3273172735886397E-2</v>
      </c>
      <c r="O37" s="384">
        <f t="shared" si="13"/>
        <v>6.1873673637811703E-2</v>
      </c>
      <c r="R37" s="205">
        <v>14.412499999999996</v>
      </c>
      <c r="S37" s="142">
        <v>13.704166666666667</v>
      </c>
      <c r="T37" s="127">
        <v>13.617821782178211</v>
      </c>
      <c r="V37" s="171">
        <f>IFERROR(S37/R37-1,0)</f>
        <v>-4.9147152356171953E-2</v>
      </c>
    </row>
    <row r="38" spans="1:22" x14ac:dyDescent="0.25">
      <c r="A38" s="88" t="str">
        <f t="shared" si="10"/>
        <v>InboundCCI</v>
      </c>
      <c r="B38" s="461"/>
      <c r="C38" s="374" t="s">
        <v>175</v>
      </c>
      <c r="D38" s="89">
        <f>VLOOKUP(A38,'Contri use this'!$A$4:$F$167,5,FALSE)</f>
        <v>34506.45288172811</v>
      </c>
      <c r="E38" s="89">
        <f>VLOOKUP(A38,'Contri use this'!$A$4:$G$167,6,FALSE)</f>
        <v>36271.316178921035</v>
      </c>
      <c r="F38" s="224">
        <f t="shared" si="11"/>
        <v>1764.8632971929255</v>
      </c>
      <c r="G38" s="89"/>
      <c r="H38" s="408">
        <f t="shared" si="18"/>
        <v>0.37506606321374886</v>
      </c>
      <c r="I38" s="399">
        <f t="shared" si="15"/>
        <v>0.2372643709413764</v>
      </c>
      <c r="J38" s="158">
        <f t="shared" ref="J38:J44" si="19">SUM(D38:E38)</f>
        <v>70777.769060649152</v>
      </c>
      <c r="L38" s="182"/>
      <c r="M38" s="178">
        <f t="shared" si="12"/>
        <v>1.9183088196790529E-2</v>
      </c>
      <c r="N38" s="178">
        <v>9.1120458082169127E-3</v>
      </c>
      <c r="O38" s="384">
        <f t="shared" si="13"/>
        <v>2.8993023018677313E-2</v>
      </c>
      <c r="R38" s="376">
        <v>74.5416666666667</v>
      </c>
      <c r="S38" s="375">
        <v>78.354166666666671</v>
      </c>
      <c r="T38" s="378"/>
      <c r="V38" s="171">
        <f t="shared" si="7"/>
        <v>5.1145891559529977E-2</v>
      </c>
    </row>
    <row r="39" spans="1:22" x14ac:dyDescent="0.25">
      <c r="A39" s="88" t="str">
        <f t="shared" si="10"/>
        <v>InboundTaxa Selic</v>
      </c>
      <c r="B39" s="461"/>
      <c r="C39" s="374" t="s">
        <v>176</v>
      </c>
      <c r="D39" s="89">
        <f>VLOOKUP(A39,'Contri use this'!$A$4:$F$167,5,FALSE)</f>
        <v>-3391.447964828676</v>
      </c>
      <c r="E39" s="89">
        <f>VLOOKUP(A39,'Contri use this'!$A$4:$G$167,6,FALSE)</f>
        <v>-7563.4672866417341</v>
      </c>
      <c r="F39" s="224">
        <f t="shared" si="11"/>
        <v>-4172.019321813058</v>
      </c>
      <c r="G39" s="89"/>
      <c r="H39" s="406">
        <f t="shared" si="18"/>
        <v>-3.6863164148527472E-2</v>
      </c>
      <c r="I39" s="148">
        <f t="shared" si="15"/>
        <v>-4.947549460429071E-2</v>
      </c>
      <c r="J39" s="158">
        <f t="shared" si="19"/>
        <v>-10954.915251470411</v>
      </c>
      <c r="L39" s="182"/>
      <c r="M39" s="178">
        <f t="shared" si="12"/>
        <v>-4.534754319858543E-2</v>
      </c>
      <c r="N39" s="178">
        <v>-3.2971122037085021E-2</v>
      </c>
      <c r="O39" s="384">
        <f t="shared" si="13"/>
        <v>-6.8537575926748875E-2</v>
      </c>
      <c r="R39" s="379">
        <v>2.625</v>
      </c>
      <c r="S39" s="380">
        <v>5.854166666666667</v>
      </c>
      <c r="T39" s="378"/>
      <c r="V39" s="171">
        <f t="shared" si="7"/>
        <v>1.2301587301587302</v>
      </c>
    </row>
    <row r="40" spans="1:22" x14ac:dyDescent="0.25">
      <c r="A40" s="88" t="str">
        <f t="shared" si="10"/>
        <v>InboundCovid</v>
      </c>
      <c r="B40" s="461"/>
      <c r="C40" s="374" t="s">
        <v>69</v>
      </c>
      <c r="D40" s="89">
        <f>VLOOKUP(A40,'Contri use this'!$A$4:$F$167,5,FALSE)</f>
        <v>-10813.962087740998</v>
      </c>
      <c r="E40" s="89">
        <f>VLOOKUP(A40,'Contri use this'!$A$4:$G$167,6,FALSE)</f>
        <v>-5594.081154014305</v>
      </c>
      <c r="F40" s="224">
        <f t="shared" si="11"/>
        <v>5219.880933726693</v>
      </c>
      <c r="G40" s="89"/>
      <c r="H40" s="406">
        <f t="shared" si="18"/>
        <v>-0.11754178854296146</v>
      </c>
      <c r="I40" s="148">
        <f t="shared" si="15"/>
        <v>-3.6592996500456623E-2</v>
      </c>
      <c r="J40" s="158">
        <f t="shared" si="19"/>
        <v>-16408.043241755302</v>
      </c>
      <c r="L40" s="182"/>
      <c r="M40" s="413">
        <f t="shared" si="12"/>
        <v>5.6737219527251803E-2</v>
      </c>
      <c r="N40" s="178">
        <v>5.5352753901329529E-2</v>
      </c>
      <c r="O40" s="384">
        <f t="shared" si="13"/>
        <v>8.5751756698099174E-2</v>
      </c>
      <c r="R40" s="379">
        <v>6.9687437038008824</v>
      </c>
      <c r="S40" s="380">
        <v>3.6049430823122042</v>
      </c>
      <c r="T40" s="378"/>
      <c r="V40" s="171">
        <f t="shared" si="7"/>
        <v>-0.48269828314305763</v>
      </c>
    </row>
    <row r="41" spans="1:22" x14ac:dyDescent="0.25">
      <c r="A41" s="88" t="str">
        <f t="shared" si="10"/>
        <v>InboundHoliday</v>
      </c>
      <c r="B41" s="461"/>
      <c r="C41" s="374" t="s">
        <v>63</v>
      </c>
      <c r="D41" s="89">
        <f>VLOOKUP(A41,'Contri use this'!$A$4:$F$167,5,FALSE)</f>
        <v>952.77979094007105</v>
      </c>
      <c r="E41" s="89">
        <f>VLOOKUP(A41,'Contri use this'!$A$4:$G$167,6,FALSE)</f>
        <v>629.77173507783004</v>
      </c>
      <c r="F41" s="224">
        <f t="shared" si="11"/>
        <v>-323.00805586224101</v>
      </c>
      <c r="G41" s="89"/>
      <c r="H41" s="406">
        <f t="shared" si="18"/>
        <v>1.0356189508158292E-2</v>
      </c>
      <c r="I41" s="148">
        <f t="shared" si="15"/>
        <v>4.1195746474382662E-3</v>
      </c>
      <c r="J41" s="158">
        <f t="shared" si="19"/>
        <v>1582.5515260179011</v>
      </c>
      <c r="L41" s="182"/>
      <c r="M41" s="178">
        <f t="shared" si="12"/>
        <v>-3.5109189667747198E-3</v>
      </c>
      <c r="N41" s="178">
        <v>-3.4300100337953496E-3</v>
      </c>
      <c r="O41" s="384">
        <f t="shared" si="13"/>
        <v>-5.3063486637902639E-3</v>
      </c>
      <c r="R41" s="379"/>
      <c r="S41" s="380"/>
      <c r="T41" s="378"/>
      <c r="V41" s="381"/>
    </row>
    <row r="42" spans="1:22" x14ac:dyDescent="0.25">
      <c r="A42" s="88" t="str">
        <f t="shared" si="10"/>
        <v>InboundPoly T</v>
      </c>
      <c r="B42" s="461"/>
      <c r="C42" s="374" t="s">
        <v>179</v>
      </c>
      <c r="D42" s="89">
        <f>VLOOKUP(A42,'Contri use this'!$A$4:$F$167,5,FALSE)</f>
        <v>41962.625816564025</v>
      </c>
      <c r="E42" s="89">
        <f>VLOOKUP(A42,'Contri use this'!$A$4:$G$167,6,FALSE)</f>
        <v>58388.93106432083</v>
      </c>
      <c r="F42" s="224">
        <f t="shared" si="11"/>
        <v>16426.305247756805</v>
      </c>
      <c r="G42" s="89"/>
      <c r="H42" s="408">
        <f t="shared" si="18"/>
        <v>0.45611054028286674</v>
      </c>
      <c r="I42" s="399">
        <f t="shared" si="15"/>
        <v>0.38194403893637746</v>
      </c>
      <c r="J42" s="158">
        <f t="shared" si="19"/>
        <v>100351.55688088486</v>
      </c>
      <c r="L42" s="182"/>
      <c r="M42" s="178">
        <f t="shared" si="12"/>
        <v>0.1785448554663189</v>
      </c>
      <c r="N42" s="178">
        <v>0.10249179885197383</v>
      </c>
      <c r="O42" s="384">
        <f t="shared" si="13"/>
        <v>0.2698499350728874</v>
      </c>
      <c r="R42" s="390">
        <f>D36/R36</f>
        <v>3.4289000150397753</v>
      </c>
      <c r="S42" s="390">
        <f>E36/S36</f>
        <v>3.4289000150397735</v>
      </c>
      <c r="T42" s="378"/>
      <c r="V42" s="381"/>
    </row>
    <row r="43" spans="1:22" x14ac:dyDescent="0.25">
      <c r="A43" s="88" t="str">
        <f t="shared" si="10"/>
        <v>InboundSeas</v>
      </c>
      <c r="B43" s="461"/>
      <c r="C43" s="374" t="s">
        <v>180</v>
      </c>
      <c r="D43" s="89">
        <f>VLOOKUP(A43,'Contri use this'!$A$4:$F$167,5,FALSE)</f>
        <v>51239.615693094318</v>
      </c>
      <c r="E43" s="89">
        <f>VLOOKUP(A43,'Contri use this'!$A$4:$G$167,6,FALSE)</f>
        <v>75938.618040973568</v>
      </c>
      <c r="F43" s="224">
        <f t="shared" si="11"/>
        <v>24699.00234787925</v>
      </c>
      <c r="G43" s="89"/>
      <c r="H43" s="406">
        <f t="shared" si="18"/>
        <v>0.556946290726126</v>
      </c>
      <c r="I43" s="148">
        <f t="shared" si="15"/>
        <v>0.49674316616389791</v>
      </c>
      <c r="J43" s="158">
        <f t="shared" si="19"/>
        <v>127178.23373406788</v>
      </c>
      <c r="L43" s="182"/>
      <c r="M43" s="178">
        <f t="shared" si="12"/>
        <v>0.26846449873239692</v>
      </c>
      <c r="N43" s="178">
        <v>8.1437259367847639E-2</v>
      </c>
      <c r="O43" s="384">
        <f t="shared" si="13"/>
        <v>0.40575309416282113</v>
      </c>
      <c r="R43" s="379"/>
      <c r="S43" s="380"/>
      <c r="T43" s="378"/>
      <c r="V43" s="381"/>
    </row>
    <row r="44" spans="1:22" x14ac:dyDescent="0.25">
      <c r="A44" s="88" t="str">
        <f t="shared" si="10"/>
        <v>InboundIntercept</v>
      </c>
      <c r="B44" s="461"/>
      <c r="C44" s="374" t="s">
        <v>181</v>
      </c>
      <c r="D44" s="89">
        <f>VLOOKUP(A44,'Contri use this'!$A$4:$F$167,5,FALSE)</f>
        <v>16359.625802416424</v>
      </c>
      <c r="E44" s="89">
        <f>VLOOKUP(A44,'Contri use this'!$A$4:$G$167,6,FALSE)</f>
        <v>16359.625802416424</v>
      </c>
      <c r="F44" s="224">
        <f t="shared" si="11"/>
        <v>0</v>
      </c>
      <c r="G44" s="89"/>
      <c r="H44" s="406">
        <f t="shared" si="18"/>
        <v>0.17782008676445282</v>
      </c>
      <c r="I44" s="148">
        <f t="shared" si="15"/>
        <v>0.10701448785865669</v>
      </c>
      <c r="J44" s="158">
        <f t="shared" si="19"/>
        <v>32719.251604832847</v>
      </c>
      <c r="L44" s="182"/>
      <c r="M44" s="178">
        <f t="shared" si="12"/>
        <v>0</v>
      </c>
      <c r="N44" s="178">
        <v>0</v>
      </c>
      <c r="O44" s="384">
        <f t="shared" si="13"/>
        <v>0</v>
      </c>
      <c r="R44" s="379"/>
      <c r="S44" s="380"/>
      <c r="T44" s="378"/>
      <c r="V44" s="381"/>
    </row>
    <row r="45" spans="1:22" ht="15.75" thickBot="1" x14ac:dyDescent="0.3">
      <c r="A45" s="88" t="str">
        <f t="shared" si="10"/>
        <v>InboundOther Base</v>
      </c>
      <c r="B45" s="462"/>
      <c r="C45" s="159" t="s">
        <v>170</v>
      </c>
      <c r="D45" s="160">
        <f>D25-SUM(D26:D44)</f>
        <v>-11115.285424882852</v>
      </c>
      <c r="E45" s="160">
        <f>E25-SUM(E26:E44)</f>
        <v>-17772.45604111065</v>
      </c>
      <c r="F45" s="224">
        <f t="shared" si="11"/>
        <v>-6657.1706162277987</v>
      </c>
      <c r="G45" s="160">
        <f>SUM(F41:F45)</f>
        <v>34145.128923546014</v>
      </c>
      <c r="H45" s="407">
        <f t="shared" si="18"/>
        <v>-0.12081700660735048</v>
      </c>
      <c r="I45" s="161">
        <f>E45/$E$25</f>
        <v>-0.11625634376973469</v>
      </c>
      <c r="J45" s="162">
        <f>SUM(D45:E45)</f>
        <v>-28887.741465993502</v>
      </c>
      <c r="L45" s="183"/>
      <c r="M45" s="180">
        <f>(E45-D45)/$D$25</f>
        <v>-7.2359763657218926E-2</v>
      </c>
      <c r="N45" s="180">
        <v>4.3507941960524099E-2</v>
      </c>
      <c r="O45" s="384">
        <f t="shared" si="13"/>
        <v>-0.1093634284437475</v>
      </c>
      <c r="R45" s="167"/>
      <c r="S45" s="160"/>
      <c r="T45" s="193"/>
      <c r="V45" s="172"/>
    </row>
    <row r="46" spans="1:22" ht="15.75" thickBot="1" x14ac:dyDescent="0.3">
      <c r="B46" s="153"/>
      <c r="C46" s="122"/>
      <c r="D46" s="149"/>
      <c r="E46" s="149"/>
      <c r="F46" s="149"/>
      <c r="G46" s="149"/>
      <c r="H46" s="154"/>
      <c r="I46" s="154"/>
      <c r="J46" s="149"/>
      <c r="M46" s="155"/>
      <c r="N46" s="155"/>
      <c r="R46" s="149"/>
      <c r="S46" s="149"/>
      <c r="T46" s="174"/>
      <c r="V46" s="151"/>
    </row>
    <row r="47" spans="1:22" x14ac:dyDescent="0.25">
      <c r="A47" s="88"/>
      <c r="B47" s="184"/>
      <c r="C47" s="195" t="s">
        <v>142</v>
      </c>
      <c r="D47" s="196">
        <v>167930</v>
      </c>
      <c r="E47" s="196">
        <v>196664</v>
      </c>
      <c r="F47" s="416"/>
      <c r="G47" s="416"/>
      <c r="H47" s="197"/>
      <c r="I47" s="188">
        <f>E47/D47-1</f>
        <v>0.17110700887274466</v>
      </c>
      <c r="J47" s="198"/>
      <c r="L47" s="199"/>
      <c r="M47" s="177"/>
      <c r="N47" s="411"/>
      <c r="R47" s="200"/>
      <c r="S47" s="201"/>
      <c r="T47" s="202"/>
      <c r="V47" s="203"/>
    </row>
    <row r="48" spans="1:22" x14ac:dyDescent="0.25">
      <c r="A48" s="88" t="str">
        <f t="shared" ref="A48:A64" si="20">_xlfn.CONCAT($B$48,C48)</f>
        <v>PoloFB Stone Leads</v>
      </c>
      <c r="B48" s="453" t="s">
        <v>3</v>
      </c>
      <c r="C48" s="133" t="s">
        <v>70</v>
      </c>
      <c r="D48" s="89">
        <f>VLOOKUP(A48,'Contri use this'!$A$4:$F$167,5,FALSE)</f>
        <v>9376.2184078955543</v>
      </c>
      <c r="E48" s="89">
        <f>VLOOKUP(A48,'Contri use this'!$A$4:$G$167,6,FALSE)</f>
        <v>10212.897948779048</v>
      </c>
      <c r="F48" s="224">
        <f t="shared" ref="F48:F64" si="21">E48-D48</f>
        <v>836.67954088349325</v>
      </c>
      <c r="G48" s="89"/>
      <c r="H48" s="148">
        <f>D48/$D$47</f>
        <v>5.5834088059879439E-2</v>
      </c>
      <c r="I48" s="148">
        <f>E48/$E$47</f>
        <v>5.1930693715062481E-2</v>
      </c>
      <c r="J48" s="158">
        <f t="shared" ref="J48:J54" si="22">SUM(D48:E48)</f>
        <v>19589.116356674604</v>
      </c>
      <c r="L48" s="182"/>
      <c r="M48" s="178">
        <f t="shared" ref="M48:M64" si="23">(E48-D48)/$D$47</f>
        <v>4.9823113254540176E-3</v>
      </c>
      <c r="N48" s="411">
        <v>4.8695152085240691E-3</v>
      </c>
      <c r="O48" s="384">
        <v>4.8695152085240691E-3</v>
      </c>
      <c r="R48" s="165">
        <v>1356139031.7142854</v>
      </c>
      <c r="S48" s="89">
        <v>1432877943.8571427</v>
      </c>
      <c r="T48" s="158">
        <f t="shared" si="17"/>
        <v>2789016975.5714283</v>
      </c>
      <c r="V48" s="171">
        <f>IFERROR(S48/R48-1,0)</f>
        <v>5.6586316261284964E-2</v>
      </c>
    </row>
    <row r="49" spans="1:23" x14ac:dyDescent="0.25">
      <c r="A49" s="88" t="str">
        <f t="shared" si="20"/>
        <v>PoloFB Stone SA</v>
      </c>
      <c r="B49" s="461"/>
      <c r="C49" s="133" t="s">
        <v>71</v>
      </c>
      <c r="D49" s="89">
        <f>VLOOKUP(A49,'Contri use this'!$A$4:$F$167,5,FALSE)</f>
        <v>654.43770592177805</v>
      </c>
      <c r="E49" s="89">
        <f>VLOOKUP(A49,'Contri use this'!$A$4:$G$167,6,FALSE)</f>
        <v>610.73926682054719</v>
      </c>
      <c r="F49" s="224">
        <f>E49-D49</f>
        <v>-43.698439101230861</v>
      </c>
      <c r="G49" s="89"/>
      <c r="H49" s="148">
        <f t="shared" ref="H49:H64" si="24">D49/$D$47</f>
        <v>3.8970863212158522E-3</v>
      </c>
      <c r="I49" s="148">
        <f t="shared" ref="I49:I64" si="25">E49/$E$47</f>
        <v>3.1054960075079688E-3</v>
      </c>
      <c r="J49" s="158">
        <f t="shared" si="22"/>
        <v>1265.1769727423252</v>
      </c>
      <c r="L49" s="182"/>
      <c r="M49" s="178">
        <f t="shared" si="23"/>
        <v>-2.602181807969443E-4</v>
      </c>
      <c r="N49" s="411">
        <v>-2.5432701935977739E-4</v>
      </c>
      <c r="O49" s="384">
        <v>-2.5432701935977739E-4</v>
      </c>
      <c r="R49" s="165">
        <v>201461878</v>
      </c>
      <c r="S49" s="89">
        <v>183671187</v>
      </c>
      <c r="T49" s="158">
        <f t="shared" si="17"/>
        <v>385133065</v>
      </c>
      <c r="V49" s="171">
        <f t="shared" si="7"/>
        <v>-8.8307977551961514E-2</v>
      </c>
    </row>
    <row r="50" spans="1:23" x14ac:dyDescent="0.25">
      <c r="A50" s="88" t="str">
        <f t="shared" si="20"/>
        <v>PoloFB Ton</v>
      </c>
      <c r="B50" s="461"/>
      <c r="C50" s="133" t="s">
        <v>72</v>
      </c>
      <c r="D50" s="89">
        <f>VLOOKUP(A50,'Contri use this'!$A$4:$F$167,5,FALSE)</f>
        <v>15016.2325292074</v>
      </c>
      <c r="E50" s="89">
        <f>VLOOKUP(A50,'Contri use this'!$A$4:$G$167,6,FALSE)</f>
        <v>19038.943072014648</v>
      </c>
      <c r="F50" s="224">
        <f t="shared" si="21"/>
        <v>4022.7105428072482</v>
      </c>
      <c r="G50" s="89"/>
      <c r="H50" s="148">
        <f t="shared" si="24"/>
        <v>8.9419594647813974E-2</v>
      </c>
      <c r="I50" s="148">
        <f t="shared" si="25"/>
        <v>9.6809497783095277E-2</v>
      </c>
      <c r="J50" s="158">
        <f t="shared" si="22"/>
        <v>34055.17560122205</v>
      </c>
      <c r="L50" s="182"/>
      <c r="M50" s="178">
        <f t="shared" si="23"/>
        <v>2.3954686731419331E-2</v>
      </c>
      <c r="N50" s="411">
        <v>2.3412369026025594E-2</v>
      </c>
      <c r="O50" s="384">
        <v>2.3412369026025594E-2</v>
      </c>
      <c r="R50" s="165">
        <v>3324155991.4285712</v>
      </c>
      <c r="S50" s="89">
        <v>3922502286.7142859</v>
      </c>
      <c r="T50" s="158">
        <f t="shared" si="17"/>
        <v>7246658278.1428566</v>
      </c>
      <c r="V50" s="171">
        <f t="shared" si="7"/>
        <v>0.17999946357167573</v>
      </c>
    </row>
    <row r="51" spans="1:23" x14ac:dyDescent="0.25">
      <c r="A51" s="88" t="str">
        <f t="shared" si="20"/>
        <v>PoloGoogle Stone</v>
      </c>
      <c r="B51" s="461"/>
      <c r="C51" s="133" t="s">
        <v>73</v>
      </c>
      <c r="D51" s="89">
        <f>VLOOKUP(A51,'Contri use this'!$A$4:$F$167,5,FALSE)</f>
        <v>351.54244196918921</v>
      </c>
      <c r="E51" s="89">
        <f>VLOOKUP(A51,'Contri use this'!$A$4:$G$167,6,FALSE)</f>
        <v>3119.5896466284839</v>
      </c>
      <c r="F51" s="224">
        <f t="shared" si="21"/>
        <v>2768.0472046592949</v>
      </c>
      <c r="G51" s="89"/>
      <c r="H51" s="148">
        <f t="shared" si="24"/>
        <v>2.0933867800225644E-3</v>
      </c>
      <c r="I51" s="148">
        <f t="shared" si="25"/>
        <v>1.5862535322318697E-2</v>
      </c>
      <c r="J51" s="158">
        <f t="shared" si="22"/>
        <v>3471.1320885976729</v>
      </c>
      <c r="L51" s="182"/>
      <c r="M51" s="179">
        <f t="shared" si="23"/>
        <v>1.6483339514436344E-2</v>
      </c>
      <c r="N51" s="412">
        <v>1.6110167994269023E-2</v>
      </c>
      <c r="O51" s="384">
        <v>1.6110167994269023E-2</v>
      </c>
      <c r="R51" s="165">
        <v>38717925</v>
      </c>
      <c r="S51" s="89">
        <v>356234988</v>
      </c>
      <c r="T51" s="158">
        <f t="shared" si="17"/>
        <v>394952913</v>
      </c>
      <c r="V51" s="171">
        <f t="shared" si="7"/>
        <v>8.2007768494825068</v>
      </c>
    </row>
    <row r="52" spans="1:23" x14ac:dyDescent="0.25">
      <c r="A52" s="88" t="str">
        <f t="shared" si="20"/>
        <v>PoloGoogle Ton</v>
      </c>
      <c r="B52" s="461"/>
      <c r="C52" s="133" t="s">
        <v>74</v>
      </c>
      <c r="D52" s="89">
        <f>VLOOKUP(A52,'Contri use this'!$A$4:$F$167,5,FALSE)</f>
        <v>5557.0731863488863</v>
      </c>
      <c r="E52" s="89">
        <f>VLOOKUP(A52,'Contri use this'!$A$4:$G$167,6,FALSE)</f>
        <v>12417.667814516957</v>
      </c>
      <c r="F52" s="224">
        <f t="shared" si="21"/>
        <v>6860.5946281680708</v>
      </c>
      <c r="G52" s="89"/>
      <c r="H52" s="148">
        <f t="shared" si="24"/>
        <v>3.3091604754057563E-2</v>
      </c>
      <c r="I52" s="148">
        <f t="shared" si="25"/>
        <v>6.3141539959102613E-2</v>
      </c>
      <c r="J52" s="158">
        <f t="shared" si="22"/>
        <v>17974.741000865844</v>
      </c>
      <c r="L52" s="182"/>
      <c r="M52" s="178">
        <f t="shared" si="23"/>
        <v>4.0853895243065985E-2</v>
      </c>
      <c r="N52" s="411">
        <v>3.9928991028161047E-2</v>
      </c>
      <c r="O52" s="384">
        <v>3.9928991028161047E-2</v>
      </c>
      <c r="R52" s="165">
        <v>750114965</v>
      </c>
      <c r="S52" s="89">
        <v>1667253568</v>
      </c>
      <c r="T52" s="158">
        <f t="shared" si="17"/>
        <v>2417368533</v>
      </c>
      <c r="V52" s="171">
        <f t="shared" si="7"/>
        <v>1.2226640525695953</v>
      </c>
    </row>
    <row r="53" spans="1:23" x14ac:dyDescent="0.25">
      <c r="A53" s="88" t="str">
        <f t="shared" si="20"/>
        <v>PoloOpen TV</v>
      </c>
      <c r="B53" s="461"/>
      <c r="C53" s="133" t="s">
        <v>66</v>
      </c>
      <c r="D53" s="89">
        <f>VLOOKUP(A53,'Contri use this'!$A$4:$F$167,5,FALSE)</f>
        <v>2426.9603096409592</v>
      </c>
      <c r="E53" s="89">
        <f>VLOOKUP(A53,'Contri use this'!$A$4:$G$167,6,FALSE)</f>
        <v>2286.850863262443</v>
      </c>
      <c r="F53" s="224">
        <f t="shared" si="21"/>
        <v>-140.10944637851617</v>
      </c>
      <c r="G53" s="89"/>
      <c r="H53" s="148">
        <f t="shared" si="24"/>
        <v>1.4452214075156072E-2</v>
      </c>
      <c r="I53" s="148">
        <f t="shared" si="25"/>
        <v>1.1628212907611169E-2</v>
      </c>
      <c r="J53" s="158">
        <f t="shared" si="22"/>
        <v>4713.8111729034026</v>
      </c>
      <c r="L53" s="182"/>
      <c r="M53" s="178">
        <f t="shared" si="23"/>
        <v>-8.3433243838811511E-4</v>
      </c>
      <c r="N53" s="411">
        <v>-8.1544372326546705E-4</v>
      </c>
      <c r="O53" s="384">
        <v>-8.1544372326546705E-4</v>
      </c>
      <c r="R53" s="165">
        <v>461.80319999999978</v>
      </c>
      <c r="S53" s="89">
        <v>453.85619999999994</v>
      </c>
      <c r="T53" s="158">
        <f t="shared" si="17"/>
        <v>915.65939999999978</v>
      </c>
      <c r="V53" s="171">
        <f t="shared" si="7"/>
        <v>-1.7208629130330499E-2</v>
      </c>
    </row>
    <row r="54" spans="1:23" x14ac:dyDescent="0.25">
      <c r="A54" s="88" t="str">
        <f t="shared" si="20"/>
        <v>PoloPay TV</v>
      </c>
      <c r="B54" s="461"/>
      <c r="C54" s="143" t="s">
        <v>67</v>
      </c>
      <c r="D54" s="89">
        <f>VLOOKUP(A54,'Contri use this'!$A$4:$F$167,5,FALSE)</f>
        <v>0</v>
      </c>
      <c r="E54" s="89">
        <f>VLOOKUP(A54,'Contri use this'!$A$4:$G$167,6,FALSE)</f>
        <v>630.72075200248912</v>
      </c>
      <c r="F54" s="224">
        <f t="shared" si="21"/>
        <v>630.72075200248912</v>
      </c>
      <c r="G54" s="89"/>
      <c r="H54" s="148">
        <f t="shared" si="24"/>
        <v>0</v>
      </c>
      <c r="I54" s="148">
        <f t="shared" si="25"/>
        <v>3.2070981572758059E-3</v>
      </c>
      <c r="J54" s="158">
        <f t="shared" si="22"/>
        <v>630.72075200248912</v>
      </c>
      <c r="L54" s="182"/>
      <c r="M54" s="178">
        <f t="shared" si="23"/>
        <v>3.7558551301285601E-3</v>
      </c>
      <c r="N54" s="411">
        <v>3.6708251416841232E-3</v>
      </c>
      <c r="O54" s="384">
        <v>3.6708251416841232E-3</v>
      </c>
      <c r="R54" s="165">
        <v>0</v>
      </c>
      <c r="S54" s="89">
        <v>1431973.6880000008</v>
      </c>
      <c r="T54" s="158">
        <f t="shared" si="17"/>
        <v>1431973.6880000008</v>
      </c>
      <c r="V54" s="171">
        <f t="shared" si="7"/>
        <v>0</v>
      </c>
    </row>
    <row r="55" spans="1:23" x14ac:dyDescent="0.25">
      <c r="A55" s="88" t="str">
        <f t="shared" si="20"/>
        <v>PoloHeadcount</v>
      </c>
      <c r="B55" s="461"/>
      <c r="C55" s="135" t="s">
        <v>64</v>
      </c>
      <c r="D55" s="89">
        <f>VLOOKUP(A55,'Contri use this'!$A$4:$F$167,5,FALSE)</f>
        <v>94460.45544146061</v>
      </c>
      <c r="E55" s="89">
        <f>VLOOKUP(A55,'Contri use this'!$A$4:$G$167,6,FALSE)</f>
        <v>106650.1957658999</v>
      </c>
      <c r="F55" s="224">
        <f t="shared" si="21"/>
        <v>12189.740324439292</v>
      </c>
      <c r="G55" s="89"/>
      <c r="H55" s="148">
        <f t="shared" si="24"/>
        <v>0.56249899030227246</v>
      </c>
      <c r="I55" s="148">
        <f t="shared" si="25"/>
        <v>0.5422964841857173</v>
      </c>
      <c r="J55" s="158">
        <f>SUM(D55:E55)</f>
        <v>201110.6512073605</v>
      </c>
      <c r="L55" s="182"/>
      <c r="M55" s="178">
        <f t="shared" si="23"/>
        <v>7.2588223214668568E-2</v>
      </c>
      <c r="N55" s="411">
        <v>7.0944875543552041E-2</v>
      </c>
      <c r="O55" s="384">
        <v>7.0944875543552041E-2</v>
      </c>
      <c r="R55" s="165">
        <v>15300.75</v>
      </c>
      <c r="S55" s="89">
        <v>17275.25</v>
      </c>
      <c r="T55" s="158">
        <f t="shared" si="17"/>
        <v>32576</v>
      </c>
      <c r="V55" s="171">
        <f t="shared" si="7"/>
        <v>0.12904596179925831</v>
      </c>
    </row>
    <row r="56" spans="1:23" x14ac:dyDescent="0.25">
      <c r="A56" s="88" t="str">
        <f t="shared" si="20"/>
        <v>PoloUnemployment</v>
      </c>
      <c r="B56" s="461"/>
      <c r="C56" s="135" t="s">
        <v>121</v>
      </c>
      <c r="D56" s="89">
        <f>VLOOKUP(A56,'Contri use this'!$A$4:$F$167,5,FALSE)</f>
        <v>-69166.353879890245</v>
      </c>
      <c r="E56" s="89">
        <f>VLOOKUP(A56,'Contri use this'!$A$4:$G$167,6,FALSE)</f>
        <v>-65767.024547834313</v>
      </c>
      <c r="F56" s="224">
        <f t="shared" si="21"/>
        <v>3399.3293320559314</v>
      </c>
      <c r="G56" s="89"/>
      <c r="H56" s="148">
        <f t="shared" si="24"/>
        <v>-0.41187610242297529</v>
      </c>
      <c r="I56" s="148">
        <f t="shared" si="25"/>
        <v>-0.33441313381114141</v>
      </c>
      <c r="J56" s="158">
        <f>SUM(D56:E56)</f>
        <v>-134933.37842772456</v>
      </c>
      <c r="L56" s="182"/>
      <c r="M56" s="178">
        <f t="shared" si="23"/>
        <v>2.0242537557648613E-2</v>
      </c>
      <c r="N56" s="411">
        <v>1.9784260367773705E-2</v>
      </c>
      <c r="O56" s="384">
        <v>1.9784260367773705E-2</v>
      </c>
      <c r="R56" s="205">
        <v>14.412499999999996</v>
      </c>
      <c r="S56" s="142">
        <v>13.704166666666667</v>
      </c>
      <c r="T56" s="127">
        <v>13.617821782178211</v>
      </c>
      <c r="V56" s="171">
        <f t="shared" si="7"/>
        <v>-4.9147152356171953E-2</v>
      </c>
    </row>
    <row r="57" spans="1:23" x14ac:dyDescent="0.25">
      <c r="A57" s="88" t="str">
        <f t="shared" si="20"/>
        <v>PoloCCI</v>
      </c>
      <c r="B57" s="461"/>
      <c r="C57" s="374" t="s">
        <v>175</v>
      </c>
      <c r="D57" s="89">
        <f>VLOOKUP(A57,'Contri use this'!$A$4:$F$167,5,FALSE)</f>
        <v>20559.628910769636</v>
      </c>
      <c r="E57" s="89">
        <f>VLOOKUP(A57,'Contri use this'!$A$4:$G$167,6,FALSE)</f>
        <v>21611.169461544043</v>
      </c>
      <c r="F57" s="224">
        <f t="shared" si="21"/>
        <v>1051.5405507744072</v>
      </c>
      <c r="G57" s="89"/>
      <c r="H57" s="148">
        <f t="shared" si="24"/>
        <v>0.12242975591478375</v>
      </c>
      <c r="I57" s="148">
        <f t="shared" si="25"/>
        <v>0.1098887923643577</v>
      </c>
      <c r="J57" s="158">
        <f t="shared" ref="J57:J63" si="26">SUM(D57:E57)</f>
        <v>42170.798372313679</v>
      </c>
      <c r="L57" s="182"/>
      <c r="M57" s="178">
        <f t="shared" si="23"/>
        <v>6.2617790196772887E-3</v>
      </c>
      <c r="N57" s="411">
        <v>6.1200166302247082E-3</v>
      </c>
      <c r="O57" s="384">
        <v>6.1200166302247082E-3</v>
      </c>
      <c r="R57" s="376">
        <v>74.5416666666667</v>
      </c>
      <c r="S57" s="375">
        <v>78.354166666666671</v>
      </c>
      <c r="T57" s="378"/>
      <c r="V57" s="171">
        <f t="shared" si="7"/>
        <v>5.1145891559529977E-2</v>
      </c>
    </row>
    <row r="58" spans="1:23" x14ac:dyDescent="0.25">
      <c r="A58" s="88" t="str">
        <f t="shared" si="20"/>
        <v>PoloTaxa Selic</v>
      </c>
      <c r="B58" s="461"/>
      <c r="C58" s="374" t="s">
        <v>176</v>
      </c>
      <c r="D58" s="89">
        <f>VLOOKUP(A58,'Contri use this'!$A$4:$F$167,5,FALSE)</f>
        <v>-6328.3087826389046</v>
      </c>
      <c r="E58" s="89">
        <f>VLOOKUP(A58,'Contri use this'!$A$4:$G$167,6,FALSE)</f>
        <v>-14113.133078742319</v>
      </c>
      <c r="F58" s="224">
        <f t="shared" si="21"/>
        <v>-7784.8242961034148</v>
      </c>
      <c r="G58" s="89"/>
      <c r="H58" s="148">
        <f t="shared" si="24"/>
        <v>-3.7684206411236258E-2</v>
      </c>
      <c r="I58" s="148">
        <f t="shared" si="25"/>
        <v>-7.1762666673831105E-2</v>
      </c>
      <c r="J58" s="158">
        <f t="shared" si="26"/>
        <v>-20441.441861381223</v>
      </c>
      <c r="L58" s="182"/>
      <c r="M58" s="178">
        <f t="shared" si="23"/>
        <v>-4.6357555505885877E-2</v>
      </c>
      <c r="N58" s="411">
        <v>-3.3705478006428896E-2</v>
      </c>
      <c r="O58" s="384">
        <v>-3.3705478006428896E-2</v>
      </c>
      <c r="R58" s="379">
        <v>2.625</v>
      </c>
      <c r="S58" s="380">
        <v>5.854166666666667</v>
      </c>
      <c r="T58" s="378"/>
      <c r="V58" s="171">
        <f t="shared" si="7"/>
        <v>1.2301587301587302</v>
      </c>
    </row>
    <row r="59" spans="1:23" x14ac:dyDescent="0.25">
      <c r="A59" s="88" t="str">
        <f t="shared" si="20"/>
        <v>PoloCovid</v>
      </c>
      <c r="B59" s="461"/>
      <c r="C59" s="374" t="s">
        <v>69</v>
      </c>
      <c r="D59" s="89">
        <f>VLOOKUP(A59,'Contri use this'!$A$4:$F$167,5,FALSE)</f>
        <v>-5389.0477743543188</v>
      </c>
      <c r="E59" s="89">
        <f>VLOOKUP(A59,'Contri use this'!$A$4:$G$167,6,FALSE)</f>
        <v>-2787.7636658975739</v>
      </c>
      <c r="F59" s="224">
        <f t="shared" si="21"/>
        <v>2601.2841084567449</v>
      </c>
      <c r="G59" s="89"/>
      <c r="H59" s="148">
        <f t="shared" si="24"/>
        <v>-3.2091036588782935E-2</v>
      </c>
      <c r="I59" s="148">
        <f t="shared" si="25"/>
        <v>-1.4175261694553014E-2</v>
      </c>
      <c r="J59" s="158">
        <f t="shared" si="26"/>
        <v>-8176.8114402518931</v>
      </c>
      <c r="L59" s="182"/>
      <c r="M59" s="178">
        <f t="shared" si="23"/>
        <v>1.5490288265686564E-2</v>
      </c>
      <c r="N59" s="411">
        <v>1.5139598745830882E-2</v>
      </c>
      <c r="O59" s="384">
        <v>1.5139598745830882E-2</v>
      </c>
      <c r="R59" s="379">
        <v>6.9687437038008824</v>
      </c>
      <c r="S59" s="380">
        <v>3.6049430823122042</v>
      </c>
      <c r="T59" s="378"/>
      <c r="V59" s="171">
        <f t="shared" si="7"/>
        <v>-0.48269828314305763</v>
      </c>
    </row>
    <row r="60" spans="1:23" x14ac:dyDescent="0.25">
      <c r="A60" s="88" t="str">
        <f t="shared" si="20"/>
        <v>PoloHoliday</v>
      </c>
      <c r="B60" s="461"/>
      <c r="C60" s="374" t="s">
        <v>63</v>
      </c>
      <c r="D60" s="89">
        <f>VLOOKUP(A60,'Contri use this'!$A$4:$F$167,5,FALSE)</f>
        <v>-1662.3424058045339</v>
      </c>
      <c r="E60" s="89">
        <f>VLOOKUP(A60,'Contri use this'!$A$4:$G$167,6,FALSE)</f>
        <v>-2310.561515041938</v>
      </c>
      <c r="F60" s="224">
        <f t="shared" si="21"/>
        <v>-648.21910923740415</v>
      </c>
      <c r="G60" s="89"/>
      <c r="H60" s="148">
        <f t="shared" si="24"/>
        <v>-9.8990198642561426E-3</v>
      </c>
      <c r="I60" s="148">
        <f t="shared" si="25"/>
        <v>-1.1748777178547869E-2</v>
      </c>
      <c r="J60" s="158">
        <f t="shared" si="26"/>
        <v>-3972.9039208464719</v>
      </c>
      <c r="L60" s="182"/>
      <c r="M60" s="178">
        <f t="shared" si="23"/>
        <v>-3.8600554352254163E-3</v>
      </c>
      <c r="N60" s="411">
        <v>-3.7734957337626587E-3</v>
      </c>
      <c r="O60" s="384">
        <v>-3.7734957337626587E-3</v>
      </c>
      <c r="R60" s="379"/>
      <c r="S60" s="380"/>
      <c r="T60" s="378"/>
      <c r="V60" s="381"/>
    </row>
    <row r="61" spans="1:23" x14ac:dyDescent="0.25">
      <c r="A61" s="88" t="str">
        <f t="shared" si="20"/>
        <v>PoloPoly T</v>
      </c>
      <c r="B61" s="461"/>
      <c r="C61" s="374" t="s">
        <v>179</v>
      </c>
      <c r="D61" s="89">
        <f>VLOOKUP(A61,'Contri use this'!$A$4:$F$167,5,FALSE)</f>
        <v>0</v>
      </c>
      <c r="E61" s="89">
        <f>VLOOKUP(A61,'Contri use this'!$A$4:$G$167,6,FALSE)</f>
        <v>0</v>
      </c>
      <c r="F61" s="224">
        <f t="shared" si="21"/>
        <v>0</v>
      </c>
      <c r="G61" s="89"/>
      <c r="H61" s="148">
        <f t="shared" si="24"/>
        <v>0</v>
      </c>
      <c r="I61" s="148">
        <f t="shared" si="25"/>
        <v>0</v>
      </c>
      <c r="J61" s="158">
        <f t="shared" si="26"/>
        <v>0</v>
      </c>
      <c r="L61" s="182"/>
      <c r="M61" s="178">
        <f t="shared" si="23"/>
        <v>0</v>
      </c>
      <c r="N61" s="411">
        <v>0</v>
      </c>
      <c r="O61" s="384">
        <v>0</v>
      </c>
      <c r="R61" s="379"/>
      <c r="S61" s="380"/>
      <c r="T61" s="378"/>
      <c r="V61" s="381"/>
    </row>
    <row r="62" spans="1:23" x14ac:dyDescent="0.25">
      <c r="A62" s="88" t="str">
        <f t="shared" si="20"/>
        <v>PoloSeas</v>
      </c>
      <c r="B62" s="461"/>
      <c r="C62" s="374" t="s">
        <v>180</v>
      </c>
      <c r="D62" s="89">
        <f>VLOOKUP(A62,'Contri use this'!$A$4:$F$167,5,FALSE)</f>
        <v>86554.963569897838</v>
      </c>
      <c r="E62" s="89">
        <f>VLOOKUP(A62,'Contri use this'!$A$4:$G$167,6,FALSE)</f>
        <v>96932.240455278225</v>
      </c>
      <c r="F62" s="224">
        <f t="shared" si="21"/>
        <v>10377.276885380386</v>
      </c>
      <c r="G62" s="89"/>
      <c r="H62" s="148">
        <f t="shared" si="24"/>
        <v>0.51542287601916181</v>
      </c>
      <c r="I62" s="148">
        <f t="shared" si="25"/>
        <v>0.4928824820774429</v>
      </c>
      <c r="J62" s="158">
        <f t="shared" si="26"/>
        <v>183487.20402517606</v>
      </c>
      <c r="L62" s="182"/>
      <c r="M62" s="178">
        <f t="shared" si="23"/>
        <v>6.1795253292326484E-2</v>
      </c>
      <c r="N62" s="411">
        <v>6.0396251070111574E-2</v>
      </c>
      <c r="O62" s="384">
        <v>6.0396251070111574E-2</v>
      </c>
      <c r="R62" s="379">
        <f>D55/R55</f>
        <v>6.1735833499312527</v>
      </c>
      <c r="S62" s="379">
        <f>E55/S55</f>
        <v>6.1735833499312545</v>
      </c>
      <c r="T62" s="378"/>
      <c r="V62" s="381"/>
    </row>
    <row r="63" spans="1:23" x14ac:dyDescent="0.25">
      <c r="A63" s="88" t="str">
        <f t="shared" si="20"/>
        <v>PoloIntercept</v>
      </c>
      <c r="B63" s="461"/>
      <c r="C63" s="374" t="s">
        <v>181</v>
      </c>
      <c r="D63" s="89">
        <f>VLOOKUP(A63,'Contri use this'!$A$4:$F$167,5,FALSE)</f>
        <v>30526.419605953688</v>
      </c>
      <c r="E63" s="89">
        <f>VLOOKUP(A63,'Contri use this'!$A$4:$G$167,6,FALSE)</f>
        <v>30526.419605953688</v>
      </c>
      <c r="F63" s="224">
        <f t="shared" si="21"/>
        <v>0</v>
      </c>
      <c r="G63" s="89"/>
      <c r="H63" s="148">
        <f t="shared" si="24"/>
        <v>0.1817806205320889</v>
      </c>
      <c r="I63" s="148">
        <f t="shared" si="25"/>
        <v>0.15522118743620433</v>
      </c>
      <c r="J63" s="158">
        <f t="shared" si="26"/>
        <v>61052.839211907376</v>
      </c>
      <c r="L63" s="182"/>
      <c r="M63" s="178">
        <f t="shared" si="23"/>
        <v>0</v>
      </c>
      <c r="N63" s="411">
        <v>0</v>
      </c>
      <c r="O63" s="384">
        <v>0</v>
      </c>
      <c r="R63" s="379"/>
      <c r="S63" s="380"/>
      <c r="T63" s="378"/>
      <c r="V63" s="381"/>
    </row>
    <row r="64" spans="1:23" ht="15.75" thickBot="1" x14ac:dyDescent="0.3">
      <c r="A64" s="88" t="str">
        <f t="shared" si="20"/>
        <v>PoloOther Base</v>
      </c>
      <c r="B64" s="462"/>
      <c r="C64" s="159" t="s">
        <v>170</v>
      </c>
      <c r="D64" s="160">
        <f>D47-SUM(D48:D63)</f>
        <v>-15007.879266377538</v>
      </c>
      <c r="E64" s="160">
        <f>E47-SUM(E48:E63)</f>
        <v>-22394.951845184318</v>
      </c>
      <c r="F64" s="224">
        <f t="shared" si="21"/>
        <v>-7387.0725788067793</v>
      </c>
      <c r="G64" s="160">
        <f>SUM(F60:F64)</f>
        <v>2341.985197336202</v>
      </c>
      <c r="H64" s="161">
        <f t="shared" si="24"/>
        <v>-8.9369852119201676E-2</v>
      </c>
      <c r="I64" s="161">
        <f t="shared" si="25"/>
        <v>-0.11387418055762273</v>
      </c>
      <c r="J64" s="162">
        <f>SUM(D64:E64)</f>
        <v>-37402.831111561856</v>
      </c>
      <c r="L64" s="183"/>
      <c r="M64" s="180">
        <f t="shared" si="23"/>
        <v>-4.3988998861470729E-2</v>
      </c>
      <c r="N64" s="411">
        <v>-5.0721117400595296E-2</v>
      </c>
      <c r="O64" s="384">
        <v>-5.0721117400595296E-2</v>
      </c>
      <c r="R64" s="167"/>
      <c r="S64" s="160"/>
      <c r="T64" s="193"/>
      <c r="V64" s="172"/>
      <c r="W64" s="137"/>
    </row>
    <row r="65" spans="1:24" ht="15.75" thickBot="1" x14ac:dyDescent="0.3">
      <c r="B65" s="153"/>
      <c r="C65" s="122"/>
      <c r="D65" s="149"/>
      <c r="E65" s="149"/>
      <c r="F65" s="149"/>
      <c r="G65" s="149"/>
      <c r="H65" s="154"/>
      <c r="I65" s="154"/>
      <c r="J65" s="149"/>
      <c r="M65" s="155"/>
      <c r="N65" s="155"/>
      <c r="O65" s="384"/>
      <c r="R65" s="149"/>
      <c r="S65" s="149"/>
      <c r="T65" s="174"/>
      <c r="V65" s="151"/>
      <c r="W65" s="137"/>
    </row>
    <row r="66" spans="1:24" ht="15.75" thickBot="1" x14ac:dyDescent="0.3">
      <c r="A66" s="88"/>
      <c r="B66" s="184"/>
      <c r="C66" s="185" t="s">
        <v>142</v>
      </c>
      <c r="D66" s="186">
        <v>114587</v>
      </c>
      <c r="E66" s="186">
        <v>136758</v>
      </c>
      <c r="F66" s="186"/>
      <c r="G66" s="186"/>
      <c r="H66" s="187"/>
      <c r="I66" s="188">
        <f>E66/D66-1</f>
        <v>0.19348617207885721</v>
      </c>
      <c r="J66" s="189"/>
      <c r="L66" s="463" t="s">
        <v>199</v>
      </c>
      <c r="M66" s="464"/>
      <c r="N66" s="410"/>
      <c r="O66" s="384"/>
      <c r="R66" s="200"/>
      <c r="S66" s="201"/>
      <c r="T66" s="202"/>
      <c r="V66" s="203"/>
    </row>
    <row r="67" spans="1:24" x14ac:dyDescent="0.25">
      <c r="A67" s="88" t="str">
        <f t="shared" ref="A67:A85" si="27">_xlfn.CONCAT($B$67,C67)</f>
        <v>Renda_ExtraFB Stone Leads</v>
      </c>
      <c r="B67" s="453" t="s">
        <v>4</v>
      </c>
      <c r="C67" s="133" t="s">
        <v>70</v>
      </c>
      <c r="D67" s="89">
        <f>VLOOKUP(A67,'Contri use this'!$A$4:$F$167,5,FALSE)</f>
        <v>3543.4159280702033</v>
      </c>
      <c r="E67" s="89">
        <f>VLOOKUP(A67,'Contri use this'!$A$4:$G$167,6,FALSE)</f>
        <v>3793.9005077084021</v>
      </c>
      <c r="F67" s="224">
        <f t="shared" ref="F67:F85" si="28">E67-D67</f>
        <v>250.48457963819874</v>
      </c>
      <c r="G67" s="89"/>
      <c r="H67" s="148">
        <f t="shared" ref="H67:H85" si="29">D67/$D$66</f>
        <v>3.0923367642666299E-2</v>
      </c>
      <c r="I67" s="148">
        <f t="shared" ref="I67:I85" si="30">E67/$E$66</f>
        <v>2.7741708036885609E-2</v>
      </c>
      <c r="J67" s="158">
        <f t="shared" ref="J67:J75" si="31">SUM(D67:E67)</f>
        <v>7337.3164357786054</v>
      </c>
      <c r="L67" s="182"/>
      <c r="M67" s="178">
        <f t="shared" ref="M67:M85" si="32">(E67-D67)/$D$66</f>
        <v>2.1859772892055709E-3</v>
      </c>
      <c r="N67" s="411"/>
      <c r="O67" s="384">
        <f t="shared" ref="O67:O85" si="33">M67/$I$66</f>
        <v>1.1297847622488776E-2</v>
      </c>
      <c r="R67" s="165">
        <v>696344767.28571427</v>
      </c>
      <c r="S67" s="89">
        <v>736533176.57142878</v>
      </c>
      <c r="T67" s="158">
        <f t="shared" ref="T67:T73" si="34">SUM(R67:S67)</f>
        <v>1432877943.8571429</v>
      </c>
      <c r="V67" s="171">
        <f>IFERROR(S67/R67-1,0)</f>
        <v>5.7713378736750087E-2</v>
      </c>
    </row>
    <row r="68" spans="1:24" x14ac:dyDescent="0.25">
      <c r="A68" s="88" t="str">
        <f t="shared" si="27"/>
        <v>Renda_ExtraFB Stone SA</v>
      </c>
      <c r="B68" s="461"/>
      <c r="C68" s="133" t="s">
        <v>71</v>
      </c>
      <c r="D68" s="89">
        <f>VLOOKUP(A68,'Contri use this'!$A$4:$F$167,5,FALSE)</f>
        <v>201.75411265128039</v>
      </c>
      <c r="E68" s="89">
        <f>VLOOKUP(A68,'Contri use this'!$A$4:$G$167,6,FALSE)</f>
        <v>365.83370690918736</v>
      </c>
      <c r="F68" s="224">
        <f t="shared" si="28"/>
        <v>164.07959425790696</v>
      </c>
      <c r="G68" s="89"/>
      <c r="H68" s="148">
        <f t="shared" si="29"/>
        <v>1.7607068223383141E-3</v>
      </c>
      <c r="I68" s="148">
        <f t="shared" si="30"/>
        <v>2.6750442892495311E-3</v>
      </c>
      <c r="J68" s="158">
        <f t="shared" si="31"/>
        <v>567.58781956046778</v>
      </c>
      <c r="L68" s="182"/>
      <c r="M68" s="179">
        <f t="shared" si="32"/>
        <v>1.4319215465795157E-3</v>
      </c>
      <c r="N68" s="412"/>
      <c r="O68" s="384">
        <f t="shared" si="33"/>
        <v>7.4006402173067013E-3</v>
      </c>
      <c r="R68" s="165">
        <v>106981687</v>
      </c>
      <c r="S68" s="89">
        <v>76689500</v>
      </c>
      <c r="T68" s="158">
        <f t="shared" si="34"/>
        <v>183671187</v>
      </c>
      <c r="V68" s="171">
        <f t="shared" ref="V68:V80" si="35">IFERROR(S68/R68-1,0)</f>
        <v>-0.28315301290771377</v>
      </c>
    </row>
    <row r="69" spans="1:24" x14ac:dyDescent="0.25">
      <c r="A69" s="88" t="str">
        <f t="shared" si="27"/>
        <v>Renda_ExtraFB Ton</v>
      </c>
      <c r="B69" s="461"/>
      <c r="C69" s="133" t="s">
        <v>72</v>
      </c>
      <c r="D69" s="89">
        <f>VLOOKUP(A69,'Contri use this'!$A$4:$F$167,5,FALSE)</f>
        <v>16589.49275149055</v>
      </c>
      <c r="E69" s="89">
        <f>VLOOKUP(A69,'Contri use this'!$A$4:$G$167,6,FALSE)</f>
        <v>12458.599076577191</v>
      </c>
      <c r="F69" s="224">
        <f t="shared" si="28"/>
        <v>-4130.8936749133591</v>
      </c>
      <c r="G69" s="89"/>
      <c r="H69" s="148">
        <f t="shared" si="29"/>
        <v>0.14477639480473833</v>
      </c>
      <c r="I69" s="148">
        <f t="shared" si="30"/>
        <v>9.1099599852127053E-2</v>
      </c>
      <c r="J69" s="158">
        <f t="shared" si="31"/>
        <v>29048.091828067743</v>
      </c>
      <c r="L69" s="182"/>
      <c r="M69" s="178">
        <f t="shared" si="32"/>
        <v>-3.6050282099307593E-2</v>
      </c>
      <c r="N69" s="411"/>
      <c r="O69" s="384">
        <f t="shared" si="33"/>
        <v>-0.18631968223866119</v>
      </c>
      <c r="R69" s="165">
        <v>2264643392.5714283</v>
      </c>
      <c r="S69" s="89">
        <v>1657858894.1428573</v>
      </c>
      <c r="T69" s="158">
        <f t="shared" si="34"/>
        <v>3922502286.7142859</v>
      </c>
      <c r="V69" s="171">
        <f>IFERROR(S69/R69-1,0)</f>
        <v>-0.26793821067765866</v>
      </c>
    </row>
    <row r="70" spans="1:24" x14ac:dyDescent="0.25">
      <c r="A70" s="88" t="str">
        <f t="shared" si="27"/>
        <v>Renda_ExtraGoogle Stone</v>
      </c>
      <c r="B70" s="461"/>
      <c r="C70" s="133" t="s">
        <v>73</v>
      </c>
      <c r="D70" s="89">
        <f>VLOOKUP(A70,'Contri use this'!$A$4:$F$167,5,FALSE)</f>
        <v>640.61288529897365</v>
      </c>
      <c r="E70" s="89">
        <f>VLOOKUP(A70,'Contri use this'!$A$4:$G$167,6,FALSE)</f>
        <v>2432.1266170090694</v>
      </c>
      <c r="F70" s="224">
        <f t="shared" si="28"/>
        <v>1791.5137317100957</v>
      </c>
      <c r="G70" s="89"/>
      <c r="H70" s="148">
        <f t="shared" si="29"/>
        <v>5.5906244626264204E-3</v>
      </c>
      <c r="I70" s="148">
        <f t="shared" si="30"/>
        <v>1.7784163390873436E-2</v>
      </c>
      <c r="J70" s="158">
        <f t="shared" si="31"/>
        <v>3072.739502308043</v>
      </c>
      <c r="L70" s="182"/>
      <c r="M70" s="178">
        <f t="shared" si="32"/>
        <v>1.5634528626372064E-2</v>
      </c>
      <c r="N70" s="411"/>
      <c r="O70" s="384">
        <f t="shared" si="33"/>
        <v>8.080437200442446E-2</v>
      </c>
      <c r="R70" s="165">
        <v>107952163</v>
      </c>
      <c r="S70" s="89">
        <v>248282825</v>
      </c>
      <c r="T70" s="158">
        <f t="shared" si="34"/>
        <v>356234988</v>
      </c>
      <c r="V70" s="171">
        <f t="shared" si="35"/>
        <v>1.2999337678856886</v>
      </c>
    </row>
    <row r="71" spans="1:24" x14ac:dyDescent="0.25">
      <c r="A71" s="88" t="str">
        <f t="shared" si="27"/>
        <v>Renda_ExtraGoogle Ton</v>
      </c>
      <c r="B71" s="461"/>
      <c r="C71" s="133" t="s">
        <v>74</v>
      </c>
      <c r="D71" s="89">
        <f>VLOOKUP(A71,'Contri use this'!$A$4:$F$167,5,FALSE)</f>
        <v>10355.137200002997</v>
      </c>
      <c r="E71" s="89">
        <f>VLOOKUP(A71,'Contri use this'!$A$4:$G$167,6,FALSE)</f>
        <v>8336.9657880868363</v>
      </c>
      <c r="F71" s="224">
        <f t="shared" si="28"/>
        <v>-2018.1714119161607</v>
      </c>
      <c r="G71" s="89"/>
      <c r="H71" s="148">
        <f t="shared" si="29"/>
        <v>9.0369214657884375E-2</v>
      </c>
      <c r="I71" s="148">
        <f t="shared" si="30"/>
        <v>6.0961448603276125E-2</v>
      </c>
      <c r="J71" s="158">
        <f t="shared" si="31"/>
        <v>18692.102988089835</v>
      </c>
      <c r="L71" s="182"/>
      <c r="M71" s="178">
        <f t="shared" si="32"/>
        <v>-1.7612568719978364E-2</v>
      </c>
      <c r="N71" s="411"/>
      <c r="O71" s="384">
        <f t="shared" si="33"/>
        <v>-9.1027531997481384E-2</v>
      </c>
      <c r="R71" s="165">
        <v>932425499</v>
      </c>
      <c r="S71" s="89">
        <v>734828069</v>
      </c>
      <c r="T71" s="158">
        <f t="shared" si="34"/>
        <v>1667253568</v>
      </c>
      <c r="V71" s="171">
        <f>IFERROR(S71/R71-1,0)</f>
        <v>-0.21191766013683411</v>
      </c>
    </row>
    <row r="72" spans="1:24" x14ac:dyDescent="0.25">
      <c r="A72" s="88" t="str">
        <f t="shared" si="27"/>
        <v>Renda_ExtraAffiliate</v>
      </c>
      <c r="B72" s="461"/>
      <c r="C72" s="133" t="s">
        <v>56</v>
      </c>
      <c r="D72" s="89">
        <f>VLOOKUP(A72,'Contri use this'!$A$4:$F$167,5,FALSE)</f>
        <v>32.144538082881837</v>
      </c>
      <c r="E72" s="89">
        <f>VLOOKUP(A72,'Contri use this'!$A$4:$G$167,6,FALSE)</f>
        <v>88.121082236762476</v>
      </c>
      <c r="F72" s="224">
        <f t="shared" si="28"/>
        <v>55.976544153880639</v>
      </c>
      <c r="G72" s="89"/>
      <c r="H72" s="148">
        <f t="shared" si="29"/>
        <v>2.8052517373595466E-4</v>
      </c>
      <c r="I72" s="148">
        <f t="shared" si="30"/>
        <v>6.4435778701620733E-4</v>
      </c>
      <c r="J72" s="158">
        <f t="shared" si="31"/>
        <v>120.26562031964431</v>
      </c>
      <c r="L72" s="182"/>
      <c r="M72" s="178">
        <f t="shared" si="32"/>
        <v>4.8850693493922206E-4</v>
      </c>
      <c r="N72" s="411"/>
      <c r="O72" s="384">
        <f t="shared" si="33"/>
        <v>2.5247640681016017E-3</v>
      </c>
      <c r="R72" s="165">
        <v>912.63059999999984</v>
      </c>
      <c r="S72" s="89">
        <v>2501.8868193548383</v>
      </c>
      <c r="T72" s="158">
        <f>SUM(R72:S72)</f>
        <v>3414.5174193548382</v>
      </c>
      <c r="V72" s="171">
        <f t="shared" si="35"/>
        <v>1.7414014162519189</v>
      </c>
    </row>
    <row r="73" spans="1:24" x14ac:dyDescent="0.25">
      <c r="A73" s="88" t="str">
        <f t="shared" si="27"/>
        <v>Renda_ExtraTikTok</v>
      </c>
      <c r="B73" s="461"/>
      <c r="C73" s="143" t="s">
        <v>60</v>
      </c>
      <c r="D73" s="89">
        <f>VLOOKUP(A73,'Contri use this'!$A$4:$F$167,5,FALSE)</f>
        <v>151.53464178171799</v>
      </c>
      <c r="E73" s="89">
        <f>VLOOKUP(A73,'Contri use this'!$A$4:$G$167,6,FALSE)</f>
        <v>218.65252165479859</v>
      </c>
      <c r="F73" s="224">
        <f t="shared" si="28"/>
        <v>67.117879873080597</v>
      </c>
      <c r="G73" s="89"/>
      <c r="H73" s="148">
        <f t="shared" si="29"/>
        <v>1.3224418283201236E-3</v>
      </c>
      <c r="I73" s="148">
        <f t="shared" si="30"/>
        <v>1.598828014849578E-3</v>
      </c>
      <c r="J73" s="158">
        <f t="shared" si="31"/>
        <v>370.18716343651658</v>
      </c>
      <c r="L73" s="182"/>
      <c r="M73" s="178">
        <f t="shared" si="32"/>
        <v>5.8573729893513751E-4</v>
      </c>
      <c r="N73" s="411"/>
      <c r="O73" s="384">
        <f t="shared" si="33"/>
        <v>3.0272824804059612E-3</v>
      </c>
      <c r="R73" s="165">
        <v>133572035</v>
      </c>
      <c r="S73" s="89">
        <v>140311991</v>
      </c>
      <c r="T73" s="158">
        <f t="shared" si="34"/>
        <v>273884026</v>
      </c>
      <c r="V73" s="171">
        <f t="shared" si="35"/>
        <v>5.0459334545588153E-2</v>
      </c>
    </row>
    <row r="74" spans="1:24" x14ac:dyDescent="0.25">
      <c r="A74" s="88" t="str">
        <f t="shared" si="27"/>
        <v>Renda_ExtraBing</v>
      </c>
      <c r="B74" s="461"/>
      <c r="C74" s="134" t="s">
        <v>58</v>
      </c>
      <c r="D74" s="89">
        <f>VLOOKUP(A74,'Contri use this'!$A$4:$F$167,5,FALSE)</f>
        <v>8.106700683344144</v>
      </c>
      <c r="E74" s="89">
        <f>VLOOKUP(A74,'Contri use this'!$A$4:$G$167,6,FALSE)</f>
        <v>4.5254385649524824</v>
      </c>
      <c r="F74" s="224">
        <f t="shared" si="28"/>
        <v>-3.5812621183916615</v>
      </c>
      <c r="G74" s="89"/>
      <c r="H74" s="148">
        <f t="shared" si="29"/>
        <v>7.0747123873948566E-5</v>
      </c>
      <c r="I74" s="148">
        <f t="shared" si="30"/>
        <v>3.3090850735989722E-5</v>
      </c>
      <c r="J74" s="158">
        <f t="shared" si="31"/>
        <v>12.632139248296626</v>
      </c>
      <c r="L74" s="182"/>
      <c r="M74" s="178">
        <f t="shared" si="32"/>
        <v>-3.125365109821936E-5</v>
      </c>
      <c r="N74" s="411"/>
      <c r="O74" s="384">
        <f t="shared" si="33"/>
        <v>-1.6152911994910739E-4</v>
      </c>
      <c r="R74" s="165">
        <v>114922</v>
      </c>
      <c r="S74" s="89">
        <v>122824</v>
      </c>
      <c r="T74" s="158">
        <f>SUM(R74:S74)</f>
        <v>237746</v>
      </c>
      <c r="V74" s="171">
        <f t="shared" si="35"/>
        <v>6.8759680478933438E-2</v>
      </c>
    </row>
    <row r="75" spans="1:24" x14ac:dyDescent="0.25">
      <c r="A75" s="88" t="str">
        <f t="shared" si="27"/>
        <v>Renda_ExtraCriteo</v>
      </c>
      <c r="B75" s="461"/>
      <c r="C75" s="134" t="s">
        <v>59</v>
      </c>
      <c r="D75" s="89">
        <f>VLOOKUP(A75,'Contri use this'!$A$4:$F$167,5,FALSE)</f>
        <v>202.38862102108121</v>
      </c>
      <c r="E75" s="89">
        <f>VLOOKUP(A75,'Contri use this'!$A$4:$G$167,6,FALSE)</f>
        <v>405.06756847407792</v>
      </c>
      <c r="F75" s="224">
        <f t="shared" si="28"/>
        <v>202.67894745299671</v>
      </c>
      <c r="G75" s="89"/>
      <c r="H75" s="148">
        <f t="shared" si="29"/>
        <v>1.7662441727340904E-3</v>
      </c>
      <c r="I75" s="148">
        <f t="shared" si="30"/>
        <v>2.9619296017350202E-3</v>
      </c>
      <c r="J75" s="158">
        <f t="shared" si="31"/>
        <v>607.45618949515915</v>
      </c>
      <c r="L75" s="182"/>
      <c r="M75" s="178">
        <f t="shared" si="32"/>
        <v>1.768777849607693E-3</v>
      </c>
      <c r="N75" s="411"/>
      <c r="O75" s="384">
        <f t="shared" si="33"/>
        <v>9.1416240788866811E-3</v>
      </c>
      <c r="R75" s="165">
        <v>126906693</v>
      </c>
      <c r="S75" s="89">
        <v>256199601</v>
      </c>
      <c r="T75" s="158">
        <f>SUM(R75:S75)</f>
        <v>383106294</v>
      </c>
      <c r="V75" s="171">
        <f t="shared" si="35"/>
        <v>1.0188029090002368</v>
      </c>
    </row>
    <row r="76" spans="1:24" x14ac:dyDescent="0.25">
      <c r="A76" s="88" t="str">
        <f t="shared" si="27"/>
        <v>Renda_ExtraPrice</v>
      </c>
      <c r="B76" s="461"/>
      <c r="C76" s="135" t="s">
        <v>57</v>
      </c>
      <c r="D76" s="89">
        <f>VLOOKUP(A76,'Contri use this'!$A$4:$F$167,5,FALSE)</f>
        <v>-15680.895985122243</v>
      </c>
      <c r="E76" s="89">
        <f>VLOOKUP(A76,'Contri use this'!$A$4:$G$167,6,FALSE)</f>
        <v>-15949.778693753788</v>
      </c>
      <c r="F76" s="224">
        <f t="shared" si="28"/>
        <v>-268.88270863154503</v>
      </c>
      <c r="G76" s="89"/>
      <c r="H76" s="148">
        <f t="shared" si="29"/>
        <v>-0.13684707676370131</v>
      </c>
      <c r="I76" s="148">
        <f t="shared" si="30"/>
        <v>-0.11662775628302394</v>
      </c>
      <c r="J76" s="158">
        <f>SUM(D76:E76)</f>
        <v>-31630.674678876028</v>
      </c>
      <c r="L76" s="182"/>
      <c r="M76" s="178">
        <f t="shared" si="32"/>
        <v>-2.3465376406708008E-3</v>
      </c>
      <c r="N76" s="411"/>
      <c r="O76" s="384">
        <f t="shared" si="33"/>
        <v>-1.2127676182019076E-2</v>
      </c>
      <c r="R76" s="165">
        <v>4174.3007232159734</v>
      </c>
      <c r="S76" s="89">
        <v>4245.8780926574827</v>
      </c>
      <c r="T76" s="158">
        <v>4210.089407936729</v>
      </c>
      <c r="U76" s="84"/>
      <c r="V76" s="171">
        <f t="shared" si="35"/>
        <v>1.7147152107039432E-2</v>
      </c>
      <c r="X76" s="140">
        <f>SUM(M67:M77)</f>
        <v>-2.9247973175788509E-2</v>
      </c>
    </row>
    <row r="77" spans="1:24" x14ac:dyDescent="0.25">
      <c r="A77" s="88" t="str">
        <f t="shared" si="27"/>
        <v>Renda_ExtraUnemployment</v>
      </c>
      <c r="B77" s="461"/>
      <c r="C77" s="135" t="s">
        <v>121</v>
      </c>
      <c r="D77" s="89">
        <f>VLOOKUP(A77,'Contri use this'!$A$4:$F$167,5,FALSE)</f>
        <v>-6130.9488642560873</v>
      </c>
      <c r="E77" s="89">
        <f>VLOOKUP(A77,'Contri use this'!$A$4:$G$167,6,FALSE)</f>
        <v>-5592.7085860568677</v>
      </c>
      <c r="F77" s="224">
        <f t="shared" si="28"/>
        <v>538.24027819921957</v>
      </c>
      <c r="G77" s="89"/>
      <c r="H77" s="148">
        <f t="shared" si="29"/>
        <v>-5.350475066330463E-2</v>
      </c>
      <c r="I77" s="148">
        <f t="shared" si="30"/>
        <v>-4.0894928165495746E-2</v>
      </c>
      <c r="J77" s="158">
        <f>SUM(D77:E77)</f>
        <v>-11723.657450312956</v>
      </c>
      <c r="L77" s="182"/>
      <c r="M77" s="178">
        <f t="shared" si="32"/>
        <v>4.6972193896272661E-3</v>
      </c>
      <c r="N77" s="411"/>
      <c r="O77" s="384">
        <f t="shared" si="33"/>
        <v>2.4276770474909535E-2</v>
      </c>
      <c r="R77" s="205">
        <v>14.33333333333333</v>
      </c>
      <c r="S77" s="142">
        <v>13.074999999999998</v>
      </c>
      <c r="T77" s="166">
        <v>13.617821782178211</v>
      </c>
      <c r="U77" s="84"/>
      <c r="V77" s="171">
        <f t="shared" si="35"/>
        <v>-8.7790697674418605E-2</v>
      </c>
      <c r="X77" s="140">
        <f>I66-X76</f>
        <v>0.22273414525464572</v>
      </c>
    </row>
    <row r="78" spans="1:24" x14ac:dyDescent="0.25">
      <c r="A78" s="88" t="str">
        <f t="shared" si="27"/>
        <v>Renda_ExtraCCI</v>
      </c>
      <c r="B78" s="461"/>
      <c r="C78" s="374" t="s">
        <v>175</v>
      </c>
      <c r="D78" s="89">
        <f>VLOOKUP(A78,'Contri use this'!$A$4:$F$167,5,FALSE)</f>
        <v>296.74465353410454</v>
      </c>
      <c r="E78" s="89">
        <f>VLOOKUP(A78,'Contri use this'!$A$4:$G$167,6,FALSE)</f>
        <v>275.65079314851289</v>
      </c>
      <c r="F78" s="224">
        <f t="shared" si="28"/>
        <v>-21.093860385591654</v>
      </c>
      <c r="G78" s="89"/>
      <c r="H78" s="148">
        <f t="shared" si="29"/>
        <v>2.5896886517153303E-3</v>
      </c>
      <c r="I78" s="148">
        <f t="shared" si="30"/>
        <v>2.0156100056195098E-3</v>
      </c>
      <c r="J78" s="158">
        <f t="shared" ref="J78:J84" si="36">SUM(D78:E78)</f>
        <v>572.39544668261738</v>
      </c>
      <c r="L78" s="182"/>
      <c r="M78" s="179">
        <f t="shared" si="32"/>
        <v>-1.8408598170465806E-4</v>
      </c>
      <c r="N78" s="412"/>
      <c r="O78" s="384">
        <f t="shared" si="33"/>
        <v>-9.5141673292100683E-4</v>
      </c>
      <c r="R78" s="376">
        <v>81.241666666666646</v>
      </c>
      <c r="S78" s="375">
        <v>75.466666666666654</v>
      </c>
      <c r="T78" s="377"/>
      <c r="U78" s="84"/>
      <c r="V78" s="171">
        <f t="shared" si="35"/>
        <v>-7.1084213765514326E-2</v>
      </c>
      <c r="X78" s="140"/>
    </row>
    <row r="79" spans="1:24" x14ac:dyDescent="0.25">
      <c r="A79" s="88" t="str">
        <f t="shared" si="27"/>
        <v>Renda_ExtraTaxa Selic</v>
      </c>
      <c r="B79" s="461"/>
      <c r="C79" s="374" t="s">
        <v>176</v>
      </c>
      <c r="D79" s="89">
        <f>VLOOKUP(A79,'Contri use this'!$A$4:$F$167,5,FALSE)</f>
        <v>-3084.1620512818326</v>
      </c>
      <c r="E79" s="89">
        <f>VLOOKUP(A79,'Contri use this'!$A$4:$G$167,6,FALSE)</f>
        <v>-4386.9546419095059</v>
      </c>
      <c r="F79" s="224">
        <f t="shared" si="28"/>
        <v>-1302.7925906276732</v>
      </c>
      <c r="G79" s="89"/>
      <c r="H79" s="148">
        <f t="shared" si="29"/>
        <v>-2.691546206185547E-2</v>
      </c>
      <c r="I79" s="148">
        <f t="shared" si="30"/>
        <v>-3.2078230464832082E-2</v>
      </c>
      <c r="J79" s="158">
        <f t="shared" si="36"/>
        <v>-7471.1166931913385</v>
      </c>
      <c r="L79" s="182"/>
      <c r="M79" s="178">
        <f t="shared" si="32"/>
        <v>-1.1369462422680349E-2</v>
      </c>
      <c r="N79" s="411"/>
      <c r="O79" s="384">
        <f t="shared" si="33"/>
        <v>-5.8761110938959568E-2</v>
      </c>
      <c r="R79" s="379">
        <v>4.833333333333333</v>
      </c>
      <c r="S79" s="380">
        <v>6.875</v>
      </c>
      <c r="T79" s="377"/>
      <c r="U79" s="84"/>
      <c r="V79" s="171">
        <f t="shared" si="35"/>
        <v>0.4224137931034484</v>
      </c>
      <c r="X79" s="140"/>
    </row>
    <row r="80" spans="1:24" x14ac:dyDescent="0.25">
      <c r="A80" s="88" t="str">
        <f t="shared" si="27"/>
        <v>Renda_ExtraCovid</v>
      </c>
      <c r="B80" s="461"/>
      <c r="C80" s="374" t="s">
        <v>69</v>
      </c>
      <c r="D80" s="89">
        <f>VLOOKUP(A80,'Contri use this'!$A$4:$F$167,5,FALSE)</f>
        <v>-1156.1866706790479</v>
      </c>
      <c r="E80" s="89">
        <f>VLOOKUP(A80,'Contri use this'!$A$4:$G$167,6,FALSE)</f>
        <v>-585.98885816021016</v>
      </c>
      <c r="F80" s="224">
        <f t="shared" si="28"/>
        <v>570.19781251883774</v>
      </c>
      <c r="G80" s="89"/>
      <c r="H80" s="148">
        <f t="shared" si="29"/>
        <v>-1.0090033517580947E-2</v>
      </c>
      <c r="I80" s="148">
        <f t="shared" si="30"/>
        <v>-4.2848598119320999E-3</v>
      </c>
      <c r="J80" s="158">
        <f t="shared" si="36"/>
        <v>-1742.175528839258</v>
      </c>
      <c r="L80" s="182"/>
      <c r="M80" s="178">
        <f t="shared" si="32"/>
        <v>4.9761125827435726E-3</v>
      </c>
      <c r="N80" s="411"/>
      <c r="O80" s="384">
        <f t="shared" si="33"/>
        <v>2.571818197279498E-2</v>
      </c>
      <c r="R80" s="379">
        <v>4.7848073530259922</v>
      </c>
      <c r="S80" s="380">
        <v>2.425078811598417</v>
      </c>
      <c r="T80" s="377"/>
      <c r="U80" s="84"/>
      <c r="V80" s="171">
        <f t="shared" si="35"/>
        <v>-0.49317106569300928</v>
      </c>
      <c r="X80" s="140"/>
    </row>
    <row r="81" spans="1:24" x14ac:dyDescent="0.25">
      <c r="A81" s="88" t="str">
        <f t="shared" si="27"/>
        <v>Renda_ExtraHoliday</v>
      </c>
      <c r="B81" s="461"/>
      <c r="C81" s="374" t="s">
        <v>63</v>
      </c>
      <c r="D81" s="89">
        <f>VLOOKUP(A81,'Contri use this'!$A$4:$F$167,5,FALSE)</f>
        <v>0</v>
      </c>
      <c r="E81" s="89">
        <f>VLOOKUP(A81,'Contri use this'!$A$4:$G$167,6,FALSE)</f>
        <v>30.4225152947586</v>
      </c>
      <c r="F81" s="224">
        <f t="shared" si="28"/>
        <v>30.4225152947586</v>
      </c>
      <c r="G81" s="89"/>
      <c r="H81" s="148">
        <f t="shared" si="29"/>
        <v>0</v>
      </c>
      <c r="I81" s="148">
        <f t="shared" si="30"/>
        <v>2.2245510533028124E-4</v>
      </c>
      <c r="J81" s="158">
        <f t="shared" si="36"/>
        <v>30.4225152947586</v>
      </c>
      <c r="L81" s="182"/>
      <c r="M81" s="178">
        <f t="shared" si="32"/>
        <v>2.6549709212003633E-4</v>
      </c>
      <c r="N81" s="411"/>
      <c r="O81" s="384">
        <f t="shared" si="33"/>
        <v>1.372176054068765E-3</v>
      </c>
      <c r="R81" s="379"/>
      <c r="S81" s="380"/>
      <c r="T81" s="377"/>
      <c r="U81" s="84"/>
      <c r="V81" s="381"/>
      <c r="X81" s="140"/>
    </row>
    <row r="82" spans="1:24" x14ac:dyDescent="0.25">
      <c r="A82" s="88" t="str">
        <f t="shared" si="27"/>
        <v>Renda_ExtraPoly T</v>
      </c>
      <c r="B82" s="461"/>
      <c r="C82" s="374" t="s">
        <v>179</v>
      </c>
      <c r="D82" s="89">
        <f>VLOOKUP(A82,'Contri use this'!$A$4:$F$167,5,FALSE)</f>
        <v>5781.1435053168689</v>
      </c>
      <c r="E82" s="89">
        <f>VLOOKUP(A82,'Contri use this'!$A$4:$G$167,6,FALSE)</f>
        <v>6998.4063894048159</v>
      </c>
      <c r="F82" s="224">
        <f t="shared" si="28"/>
        <v>1217.262884087947</v>
      </c>
      <c r="G82" s="89"/>
      <c r="H82" s="148">
        <f t="shared" si="29"/>
        <v>5.0452001582351129E-2</v>
      </c>
      <c r="I82" s="148">
        <f t="shared" si="30"/>
        <v>5.1173652652165252E-2</v>
      </c>
      <c r="J82" s="158">
        <f t="shared" si="36"/>
        <v>12779.549894721684</v>
      </c>
      <c r="L82" s="182"/>
      <c r="M82" s="178">
        <f t="shared" si="32"/>
        <v>1.0623045232774634E-2</v>
      </c>
      <c r="N82" s="411"/>
      <c r="O82" s="384">
        <f t="shared" si="33"/>
        <v>5.4903382079651182E-2</v>
      </c>
      <c r="R82" s="379"/>
      <c r="S82" s="380"/>
      <c r="T82" s="377"/>
      <c r="U82" s="84"/>
      <c r="V82" s="381"/>
      <c r="X82" s="140"/>
    </row>
    <row r="83" spans="1:24" x14ac:dyDescent="0.25">
      <c r="A83" s="88" t="str">
        <f t="shared" si="27"/>
        <v>Renda_ExtraSeas</v>
      </c>
      <c r="B83" s="461"/>
      <c r="C83" s="374" t="s">
        <v>180</v>
      </c>
      <c r="D83" s="89">
        <f>VLOOKUP(A83,'Contri use this'!$A$4:$F$167,5,FALSE)</f>
        <v>111041.1842086126</v>
      </c>
      <c r="E83" s="89">
        <f>VLOOKUP(A83,'Contri use this'!$A$4:$G$167,6,FALSE)</f>
        <v>132526.11788424038</v>
      </c>
      <c r="F83" s="224">
        <f t="shared" si="28"/>
        <v>21484.933675627777</v>
      </c>
      <c r="G83" s="89"/>
      <c r="H83" s="148">
        <f t="shared" si="29"/>
        <v>0.96905568876585124</v>
      </c>
      <c r="I83" s="148">
        <f t="shared" si="30"/>
        <v>0.96905568876585191</v>
      </c>
      <c r="J83" s="158">
        <f t="shared" si="36"/>
        <v>243567.30209285297</v>
      </c>
      <c r="L83" s="182"/>
      <c r="M83" s="178">
        <f t="shared" si="32"/>
        <v>0.18749887575054566</v>
      </c>
      <c r="N83" s="411"/>
      <c r="O83" s="384">
        <f t="shared" si="33"/>
        <v>0.96905568876585468</v>
      </c>
      <c r="R83" s="379"/>
      <c r="S83" s="380"/>
      <c r="T83" s="377"/>
      <c r="U83" s="84"/>
      <c r="V83" s="381"/>
      <c r="X83" s="140"/>
    </row>
    <row r="84" spans="1:24" x14ac:dyDescent="0.25">
      <c r="A84" s="88" t="str">
        <f t="shared" si="27"/>
        <v>Renda_ExtraIntercept</v>
      </c>
      <c r="B84" s="461"/>
      <c r="C84" s="374" t="s">
        <v>181</v>
      </c>
      <c r="D84" s="89">
        <f>VLOOKUP(A84,'Contri use this'!$A$4:$F$167,5,FALSE)</f>
        <v>8079.9366741933854</v>
      </c>
      <c r="E84" s="89">
        <f>VLOOKUP(A84,'Contri use this'!$A$4:$G$167,6,FALSE)</f>
        <v>8079.9366741933854</v>
      </c>
      <c r="F84" s="224">
        <f t="shared" si="28"/>
        <v>0</v>
      </c>
      <c r="G84" s="89"/>
      <c r="H84" s="148">
        <f t="shared" si="29"/>
        <v>7.0513554541033321E-2</v>
      </c>
      <c r="I84" s="148">
        <f t="shared" si="30"/>
        <v>5.9082003789126675E-2</v>
      </c>
      <c r="J84" s="158">
        <f t="shared" si="36"/>
        <v>16159.873348386771</v>
      </c>
      <c r="L84" s="182"/>
      <c r="M84" s="178">
        <f t="shared" si="32"/>
        <v>0</v>
      </c>
      <c r="N84" s="411"/>
      <c r="O84" s="384">
        <f t="shared" si="33"/>
        <v>0</v>
      </c>
      <c r="R84" s="379"/>
      <c r="S84" s="380"/>
      <c r="T84" s="377"/>
      <c r="U84" s="84"/>
      <c r="V84" s="381"/>
      <c r="X84" s="140"/>
    </row>
    <row r="85" spans="1:24" ht="15.75" thickBot="1" x14ac:dyDescent="0.3">
      <c r="A85" s="88" t="str">
        <f t="shared" si="27"/>
        <v>Renda_ExtraOther Base</v>
      </c>
      <c r="B85" s="462"/>
      <c r="C85" s="159" t="s">
        <v>170</v>
      </c>
      <c r="D85" s="160">
        <f>D66-SUM(D67:D84)</f>
        <v>-16284.40284940078</v>
      </c>
      <c r="E85" s="160">
        <f>E66-SUM(E67:E84)</f>
        <v>-12740.895783622749</v>
      </c>
      <c r="F85" s="224">
        <f t="shared" si="28"/>
        <v>3543.5070657780307</v>
      </c>
      <c r="G85" s="160">
        <f>SUM(F81:F85)</f>
        <v>26276.126140788514</v>
      </c>
      <c r="H85" s="161">
        <f t="shared" si="29"/>
        <v>-0.14211387722342655</v>
      </c>
      <c r="I85" s="161">
        <f t="shared" si="30"/>
        <v>-9.316380601955826E-2</v>
      </c>
      <c r="J85" s="162">
        <f>SUM(D85:E85)</f>
        <v>-29025.298633023529</v>
      </c>
      <c r="L85" s="183"/>
      <c r="M85" s="180">
        <f t="shared" si="32"/>
        <v>3.0924163000846785E-2</v>
      </c>
      <c r="N85" s="411"/>
      <c r="O85" s="384">
        <f t="shared" si="33"/>
        <v>0.15982621739109779</v>
      </c>
      <c r="R85" s="206"/>
      <c r="S85" s="207"/>
      <c r="T85" s="208"/>
      <c r="V85" s="209"/>
    </row>
    <row r="86" spans="1:24" x14ac:dyDescent="0.25">
      <c r="B86" s="153"/>
      <c r="C86" s="122"/>
      <c r="D86" s="149"/>
      <c r="E86" s="149"/>
      <c r="F86" s="149"/>
      <c r="G86" s="149"/>
      <c r="H86" s="154"/>
      <c r="I86" s="154"/>
      <c r="J86" s="149"/>
      <c r="M86" s="155"/>
      <c r="N86" s="155"/>
      <c r="R86"/>
    </row>
    <row r="87" spans="1:24" s="81" customFormat="1" ht="3.75" customHeight="1" x14ac:dyDescent="0.25">
      <c r="A87" s="361"/>
      <c r="B87" s="362"/>
      <c r="C87" s="363"/>
      <c r="D87" s="364"/>
      <c r="E87" s="364"/>
      <c r="F87" s="364"/>
      <c r="G87" s="364"/>
      <c r="H87" s="365"/>
      <c r="I87" s="365"/>
      <c r="J87" s="364"/>
      <c r="M87" s="366"/>
      <c r="N87" s="366"/>
      <c r="R87" s="367"/>
    </row>
    <row r="88" spans="1:24" ht="15.75" thickBot="1" x14ac:dyDescent="0.3">
      <c r="B88" s="153"/>
      <c r="C88" s="122"/>
      <c r="D88" s="149"/>
      <c r="E88" s="149"/>
      <c r="F88" s="149"/>
      <c r="G88" s="149"/>
      <c r="H88" s="154"/>
      <c r="I88" s="154"/>
      <c r="J88" s="149"/>
      <c r="M88" s="155"/>
      <c r="N88" s="155"/>
      <c r="R88"/>
    </row>
    <row r="89" spans="1:24" x14ac:dyDescent="0.25">
      <c r="B89" s="451" t="s">
        <v>81</v>
      </c>
      <c r="C89" s="185" t="s">
        <v>142</v>
      </c>
      <c r="D89" s="186">
        <f>SUM(D4,D25,D47)</f>
        <v>415430</v>
      </c>
      <c r="E89" s="186">
        <f>SUM(E4,E25,E47)</f>
        <v>542321</v>
      </c>
      <c r="F89" s="186"/>
      <c r="G89" s="186"/>
      <c r="H89" s="187"/>
      <c r="I89" s="387">
        <f>E89/D89-1</f>
        <v>0.30544496064318905</v>
      </c>
      <c r="J89" s="189"/>
      <c r="L89" s="199"/>
      <c r="M89" s="204"/>
      <c r="O89" s="384">
        <f t="shared" ref="O89:O110" si="37">M89/$I$89</f>
        <v>0</v>
      </c>
      <c r="R89" s="199"/>
      <c r="S89" s="211"/>
      <c r="T89" s="204"/>
      <c r="V89" s="203"/>
    </row>
    <row r="90" spans="1:24" x14ac:dyDescent="0.25">
      <c r="B90" s="452"/>
      <c r="C90" s="133" t="s">
        <v>70</v>
      </c>
      <c r="D90" s="147">
        <f>SUM(D5,D26,D48)</f>
        <v>31418.620697459985</v>
      </c>
      <c r="E90" s="147">
        <f>SUM(E5,E26,E48)</f>
        <v>34313.336198125478</v>
      </c>
      <c r="F90" s="147"/>
      <c r="G90" s="147"/>
      <c r="H90" s="148">
        <f>D90/$D$89</f>
        <v>7.5629157011915332E-2</v>
      </c>
      <c r="I90" s="148">
        <f>E90/$E$89</f>
        <v>6.3271265907323293E-2</v>
      </c>
      <c r="J90" s="158">
        <f t="shared" ref="J90:J110" si="38">SUM(D90:E90)</f>
        <v>65731.956895585463</v>
      </c>
      <c r="L90" s="182"/>
      <c r="M90" s="178">
        <f>(E90-D90)/$D$89</f>
        <v>6.9679982203150808E-3</v>
      </c>
      <c r="N90" s="411"/>
      <c r="O90" s="384">
        <f t="shared" si="37"/>
        <v>2.2812614769097048E-2</v>
      </c>
      <c r="R90" s="212">
        <f t="shared" ref="R90:S94" si="39">SUM(R5,R26,R48)</f>
        <v>4068417095.1428561</v>
      </c>
      <c r="S90" s="147">
        <f t="shared" si="39"/>
        <v>4298633831.5714283</v>
      </c>
      <c r="T90" s="213">
        <f>SUM(R90:S90)</f>
        <v>8367050926.7142849</v>
      </c>
      <c r="V90" s="171">
        <f t="shared" ref="V90:V106" si="40">IFERROR(S90/R90-1,0)</f>
        <v>5.6586316261284964E-2</v>
      </c>
    </row>
    <row r="91" spans="1:24" x14ac:dyDescent="0.25">
      <c r="B91" s="452"/>
      <c r="C91" s="133" t="s">
        <v>71</v>
      </c>
      <c r="D91" s="147">
        <f t="shared" ref="D91:E94" si="41">SUM(D6,D27,D49)</f>
        <v>2258.8121333260829</v>
      </c>
      <c r="E91" s="147">
        <f t="shared" si="41"/>
        <v>2099.664316385145</v>
      </c>
      <c r="F91" s="147"/>
      <c r="G91" s="147"/>
      <c r="H91" s="148">
        <f t="shared" ref="H91:H110" si="42">D91/$D$89</f>
        <v>5.4372869877622777E-3</v>
      </c>
      <c r="I91" s="148">
        <f t="shared" ref="I91:I110" si="43">E91/$E$89</f>
        <v>3.8716264286006719E-3</v>
      </c>
      <c r="J91" s="158">
        <f t="shared" si="38"/>
        <v>4358.4764497112283</v>
      </c>
      <c r="L91" s="182"/>
      <c r="M91" s="178">
        <f t="shared" ref="M91:M109" si="44">(E91-D91)/$D$89</f>
        <v>-3.8309177705254292E-4</v>
      </c>
      <c r="N91" s="411"/>
      <c r="O91" s="384">
        <f t="shared" si="37"/>
        <v>-1.2542088638354011E-3</v>
      </c>
      <c r="R91" s="212">
        <f t="shared" si="39"/>
        <v>604385634</v>
      </c>
      <c r="S91" s="147">
        <f t="shared" si="39"/>
        <v>551013561</v>
      </c>
      <c r="T91" s="213">
        <f t="shared" ref="T91:T102" si="45">SUM(R91:S91)</f>
        <v>1155399195</v>
      </c>
      <c r="V91" s="171">
        <f t="shared" si="40"/>
        <v>-8.8307977551961514E-2</v>
      </c>
    </row>
    <row r="92" spans="1:24" x14ac:dyDescent="0.25">
      <c r="B92" s="452"/>
      <c r="C92" s="133" t="s">
        <v>72</v>
      </c>
      <c r="D92" s="147">
        <f t="shared" si="41"/>
        <v>76486.346526963665</v>
      </c>
      <c r="E92" s="147">
        <f t="shared" si="41"/>
        <v>97466.101532688874</v>
      </c>
      <c r="F92" s="147"/>
      <c r="G92" s="147"/>
      <c r="H92" s="148">
        <f t="shared" si="42"/>
        <v>0.18411368107012893</v>
      </c>
      <c r="I92" s="148">
        <f t="shared" si="43"/>
        <v>0.1797203160723794</v>
      </c>
      <c r="J92" s="158">
        <f t="shared" si="38"/>
        <v>173952.44805965252</v>
      </c>
      <c r="L92" s="182"/>
      <c r="M92" s="178">
        <f t="shared" si="44"/>
        <v>5.0501299871759886E-2</v>
      </c>
      <c r="N92" s="411"/>
      <c r="O92" s="384">
        <f t="shared" si="37"/>
        <v>0.16533682456380047</v>
      </c>
      <c r="R92" s="212">
        <f t="shared" si="39"/>
        <v>9972467974.2857132</v>
      </c>
      <c r="S92" s="147">
        <f t="shared" si="39"/>
        <v>11767506860.142857</v>
      </c>
      <c r="T92" s="213">
        <f t="shared" si="45"/>
        <v>21739974834.42857</v>
      </c>
      <c r="V92" s="171">
        <f t="shared" si="40"/>
        <v>0.17999946357167573</v>
      </c>
    </row>
    <row r="93" spans="1:24" x14ac:dyDescent="0.25">
      <c r="B93" s="452"/>
      <c r="C93" s="133" t="s">
        <v>73</v>
      </c>
      <c r="D93" s="147">
        <f t="shared" si="41"/>
        <v>1146.0122943913516</v>
      </c>
      <c r="E93" s="147">
        <f t="shared" si="41"/>
        <v>10228.925632542458</v>
      </c>
      <c r="F93" s="147"/>
      <c r="G93" s="147"/>
      <c r="H93" s="148">
        <f t="shared" si="42"/>
        <v>2.7586170820387348E-3</v>
      </c>
      <c r="I93" s="148">
        <f t="shared" si="43"/>
        <v>1.8861385844439839E-2</v>
      </c>
      <c r="J93" s="158">
        <f t="shared" si="38"/>
        <v>11374.93792693381</v>
      </c>
      <c r="L93" s="182"/>
      <c r="M93" s="178">
        <f t="shared" si="44"/>
        <v>2.1863884019332029E-2</v>
      </c>
      <c r="N93" s="411"/>
      <c r="O93" s="384">
        <f t="shared" si="37"/>
        <v>7.1580437841541972E-2</v>
      </c>
      <c r="R93" s="212">
        <f t="shared" si="39"/>
        <v>116153775</v>
      </c>
      <c r="S93" s="147">
        <f t="shared" si="39"/>
        <v>1068704964</v>
      </c>
      <c r="T93" s="213">
        <f t="shared" si="45"/>
        <v>1184858739</v>
      </c>
      <c r="V93" s="171">
        <f t="shared" si="40"/>
        <v>8.2007768494825068</v>
      </c>
    </row>
    <row r="94" spans="1:24" x14ac:dyDescent="0.25">
      <c r="B94" s="452"/>
      <c r="C94" s="133" t="s">
        <v>74</v>
      </c>
      <c r="D94" s="147">
        <f t="shared" si="41"/>
        <v>26703.44360996941</v>
      </c>
      <c r="E94" s="147">
        <f t="shared" si="41"/>
        <v>59978.126801274295</v>
      </c>
      <c r="F94" s="147"/>
      <c r="G94" s="147"/>
      <c r="H94" s="148">
        <f t="shared" si="42"/>
        <v>6.4279044869098065E-2</v>
      </c>
      <c r="I94" s="148">
        <f t="shared" si="43"/>
        <v>0.11059525041677216</v>
      </c>
      <c r="J94" s="158">
        <f t="shared" si="38"/>
        <v>86681.570411243709</v>
      </c>
      <c r="L94" s="182"/>
      <c r="M94" s="178">
        <f t="shared" si="44"/>
        <v>8.009696745854869E-2</v>
      </c>
      <c r="N94" s="411"/>
      <c r="O94" s="384">
        <f t="shared" si="37"/>
        <v>0.26223044338294188</v>
      </c>
      <c r="R94" s="212">
        <f t="shared" si="39"/>
        <v>2250344895</v>
      </c>
      <c r="S94" s="147">
        <f t="shared" si="39"/>
        <v>5001760704</v>
      </c>
      <c r="T94" s="213">
        <f>SUM(R94:S94)</f>
        <v>7252105599</v>
      </c>
      <c r="V94" s="171">
        <f t="shared" si="40"/>
        <v>1.2226640525695953</v>
      </c>
    </row>
    <row r="95" spans="1:24" x14ac:dyDescent="0.25">
      <c r="B95" s="452"/>
      <c r="C95" s="133" t="s">
        <v>56</v>
      </c>
      <c r="D95" s="147">
        <f t="shared" ref="D95:E97" si="46">SUM(D10,D31)</f>
        <v>0.17147845469802403</v>
      </c>
      <c r="E95" s="147">
        <f t="shared" si="46"/>
        <v>227.84838048398311</v>
      </c>
      <c r="F95" s="147"/>
      <c r="G95" s="147"/>
      <c r="H95" s="148">
        <f t="shared" si="42"/>
        <v>4.1277340273457388E-7</v>
      </c>
      <c r="I95" s="148">
        <f t="shared" si="43"/>
        <v>4.2013564011716883E-4</v>
      </c>
      <c r="J95" s="158">
        <f t="shared" si="38"/>
        <v>228.01985893868112</v>
      </c>
      <c r="L95" s="182"/>
      <c r="M95" s="178">
        <f t="shared" si="44"/>
        <v>5.4805118077482385E-4</v>
      </c>
      <c r="N95" s="411"/>
      <c r="O95" s="384">
        <f t="shared" si="37"/>
        <v>1.794271477325303E-3</v>
      </c>
      <c r="R95" s="212">
        <f t="shared" ref="R95:S97" si="47">SUM(R10,R31)</f>
        <v>21830</v>
      </c>
      <c r="S95" s="147">
        <f t="shared" si="47"/>
        <v>107198.51741935484</v>
      </c>
      <c r="T95" s="213">
        <f t="shared" si="45"/>
        <v>129028.51741935484</v>
      </c>
      <c r="V95" s="171">
        <f t="shared" si="40"/>
        <v>3.9106054704239508</v>
      </c>
    </row>
    <row r="96" spans="1:24" x14ac:dyDescent="0.25">
      <c r="B96" s="452"/>
      <c r="C96" s="143" t="s">
        <v>60</v>
      </c>
      <c r="D96" s="147">
        <f t="shared" si="46"/>
        <v>191.3735074824225</v>
      </c>
      <c r="E96" s="147">
        <f t="shared" si="46"/>
        <v>1179.7198547141459</v>
      </c>
      <c r="F96" s="147"/>
      <c r="G96" s="147"/>
      <c r="H96" s="148">
        <f t="shared" si="42"/>
        <v>4.6066366772361771E-4</v>
      </c>
      <c r="I96" s="148">
        <f t="shared" si="43"/>
        <v>2.1753165647543536E-3</v>
      </c>
      <c r="J96" s="158">
        <f t="shared" si="38"/>
        <v>1371.0933621965683</v>
      </c>
      <c r="L96" s="182"/>
      <c r="M96" s="178">
        <f t="shared" si="44"/>
        <v>2.3790923795386065E-3</v>
      </c>
      <c r="N96" s="411"/>
      <c r="O96" s="384">
        <f t="shared" si="37"/>
        <v>7.7889396981009138E-3</v>
      </c>
      <c r="R96" s="212">
        <f t="shared" si="47"/>
        <v>80515047</v>
      </c>
      <c r="S96" s="147">
        <f t="shared" si="47"/>
        <v>455327608</v>
      </c>
      <c r="T96" s="213">
        <f t="shared" si="45"/>
        <v>535842655</v>
      </c>
      <c r="V96" s="171">
        <f t="shared" si="40"/>
        <v>4.6551865143915272</v>
      </c>
    </row>
    <row r="97" spans="2:22" x14ac:dyDescent="0.25">
      <c r="B97" s="452"/>
      <c r="C97" s="134" t="s">
        <v>58</v>
      </c>
      <c r="D97" s="147">
        <f t="shared" si="46"/>
        <v>195.34747029522347</v>
      </c>
      <c r="E97" s="147">
        <f t="shared" si="46"/>
        <v>132.22854466016926</v>
      </c>
      <c r="F97" s="147"/>
      <c r="G97" s="147"/>
      <c r="H97" s="148">
        <f t="shared" si="42"/>
        <v>4.7022957007251156E-4</v>
      </c>
      <c r="I97" s="148">
        <f t="shared" si="43"/>
        <v>2.4381970209556565E-4</v>
      </c>
      <c r="J97" s="158">
        <f t="shared" si="38"/>
        <v>327.57601495539274</v>
      </c>
      <c r="L97" s="182"/>
      <c r="M97" s="178">
        <f t="shared" si="44"/>
        <v>-1.5193636866633179E-4</v>
      </c>
      <c r="N97" s="411"/>
      <c r="O97" s="384">
        <f t="shared" si="37"/>
        <v>-4.9742633941772226E-4</v>
      </c>
      <c r="R97" s="212">
        <f t="shared" si="47"/>
        <v>3316585</v>
      </c>
      <c r="S97" s="147">
        <f t="shared" si="47"/>
        <v>2201260</v>
      </c>
      <c r="T97" s="213">
        <f t="shared" si="45"/>
        <v>5517845</v>
      </c>
      <c r="V97" s="171">
        <f t="shared" si="40"/>
        <v>-0.33628717491033699</v>
      </c>
    </row>
    <row r="98" spans="2:22" x14ac:dyDescent="0.25">
      <c r="B98" s="452"/>
      <c r="C98" s="134" t="s">
        <v>59</v>
      </c>
      <c r="D98" s="147">
        <f>SUM(D13)</f>
        <v>31.436891688690881</v>
      </c>
      <c r="E98" s="147">
        <f>SUM(E13)</f>
        <v>1211.5156740732671</v>
      </c>
      <c r="F98" s="147"/>
      <c r="G98" s="147"/>
      <c r="H98" s="148">
        <f t="shared" si="42"/>
        <v>7.5673137926223142E-5</v>
      </c>
      <c r="I98" s="148">
        <f t="shared" si="43"/>
        <v>2.2339457149423811E-3</v>
      </c>
      <c r="J98" s="158">
        <f t="shared" si="38"/>
        <v>1242.9525657619579</v>
      </c>
      <c r="L98" s="182"/>
      <c r="M98" s="178">
        <f t="shared" si="44"/>
        <v>2.8406200379957544E-3</v>
      </c>
      <c r="N98" s="411"/>
      <c r="O98" s="384">
        <f t="shared" si="37"/>
        <v>9.299940755329977E-3</v>
      </c>
      <c r="R98" s="212">
        <f>SUM(R13)</f>
        <v>26240424</v>
      </c>
      <c r="S98" s="147">
        <f>SUM(S13)</f>
        <v>383106294</v>
      </c>
      <c r="T98" s="213">
        <f t="shared" si="45"/>
        <v>409346718</v>
      </c>
      <c r="V98" s="171">
        <f t="shared" si="40"/>
        <v>13.599851511545697</v>
      </c>
    </row>
    <row r="99" spans="2:22" x14ac:dyDescent="0.25">
      <c r="B99" s="452"/>
      <c r="C99" s="134" t="s">
        <v>66</v>
      </c>
      <c r="D99" s="147">
        <f>SUM(D34,D53)</f>
        <v>5142.1588052740126</v>
      </c>
      <c r="E99" s="147">
        <f>SUM(E34,E53)</f>
        <v>4620.3724748968962</v>
      </c>
      <c r="F99" s="147"/>
      <c r="G99" s="147"/>
      <c r="H99" s="148">
        <f t="shared" si="42"/>
        <v>1.2377918795643098E-2</v>
      </c>
      <c r="I99" s="148">
        <f t="shared" si="43"/>
        <v>8.5196267061332601E-3</v>
      </c>
      <c r="J99" s="158">
        <f t="shared" si="38"/>
        <v>9762.5312801709078</v>
      </c>
      <c r="L99" s="182"/>
      <c r="M99" s="178">
        <f t="shared" si="44"/>
        <v>-1.2560150455603024E-3</v>
      </c>
      <c r="N99" s="411"/>
      <c r="O99" s="384">
        <f t="shared" si="37"/>
        <v>-4.1120830506270441E-3</v>
      </c>
      <c r="R99" s="212">
        <f>SUM(R34,R53)</f>
        <v>923.60639999999989</v>
      </c>
      <c r="S99" s="147">
        <f>SUM(S34,S53)</f>
        <v>907.71239999999989</v>
      </c>
      <c r="T99" s="213">
        <f t="shared" si="45"/>
        <v>1831.3187999999998</v>
      </c>
      <c r="V99" s="171">
        <f t="shared" si="40"/>
        <v>-1.7208629130330833E-2</v>
      </c>
    </row>
    <row r="100" spans="2:22" x14ac:dyDescent="0.25">
      <c r="B100" s="452"/>
      <c r="C100" s="134" t="s">
        <v>166</v>
      </c>
      <c r="D100" s="147">
        <f>SUM(D35,D54)</f>
        <v>0</v>
      </c>
      <c r="E100" s="147">
        <f>SUM(E35,E54)</f>
        <v>1365.1220412702814</v>
      </c>
      <c r="F100" s="147"/>
      <c r="G100" s="147"/>
      <c r="H100" s="148">
        <f t="shared" si="42"/>
        <v>0</v>
      </c>
      <c r="I100" s="148">
        <f t="shared" si="43"/>
        <v>2.5171845480265035E-3</v>
      </c>
      <c r="J100" s="158">
        <f t="shared" si="38"/>
        <v>1365.1220412702814</v>
      </c>
      <c r="L100" s="182"/>
      <c r="M100" s="178">
        <f t="shared" si="44"/>
        <v>3.2860458832301024E-3</v>
      </c>
      <c r="N100" s="411"/>
      <c r="O100" s="384">
        <f t="shared" si="37"/>
        <v>1.0758225888914747E-2</v>
      </c>
      <c r="R100" s="212">
        <f>SUM(R35,R54)</f>
        <v>0</v>
      </c>
      <c r="S100" s="147">
        <f>SUM(S35,S54)</f>
        <v>2863947.3760000016</v>
      </c>
      <c r="T100" s="213">
        <f t="shared" si="45"/>
        <v>2863947.3760000016</v>
      </c>
      <c r="V100" s="171">
        <f t="shared" si="40"/>
        <v>0</v>
      </c>
    </row>
    <row r="101" spans="2:22" x14ac:dyDescent="0.25">
      <c r="B101" s="452"/>
      <c r="C101" s="134" t="s">
        <v>57</v>
      </c>
      <c r="D101" s="147">
        <f>SUM(D14)</f>
        <v>-23413.882106706664</v>
      </c>
      <c r="E101" s="147">
        <f>SUM(E14)</f>
        <v>-27972.094622484452</v>
      </c>
      <c r="F101" s="147"/>
      <c r="G101" s="147"/>
      <c r="H101" s="148">
        <f t="shared" si="42"/>
        <v>-5.6360595302955167E-2</v>
      </c>
      <c r="I101" s="148">
        <f t="shared" si="43"/>
        <v>-5.1578483264495475E-2</v>
      </c>
      <c r="J101" s="158">
        <f t="shared" si="38"/>
        <v>-51385.976729191112</v>
      </c>
      <c r="L101" s="182"/>
      <c r="M101" s="178">
        <f t="shared" si="44"/>
        <v>-1.0972275752299516E-2</v>
      </c>
      <c r="N101" s="411"/>
      <c r="O101" s="384">
        <f t="shared" si="37"/>
        <v>-3.5922268055084972E-2</v>
      </c>
      <c r="R101" s="212">
        <f>SUM(R14)</f>
        <v>3524.0313028574224</v>
      </c>
      <c r="S101" s="147">
        <f>SUM(S14)</f>
        <v>4210.089407936729</v>
      </c>
      <c r="T101" s="213">
        <f t="shared" si="45"/>
        <v>7734.1207107941518</v>
      </c>
      <c r="V101" s="171">
        <f t="shared" si="40"/>
        <v>0.194679912327403</v>
      </c>
    </row>
    <row r="102" spans="2:22" x14ac:dyDescent="0.25">
      <c r="B102" s="452"/>
      <c r="C102" s="134" t="s">
        <v>64</v>
      </c>
      <c r="D102" s="147">
        <f>SUM(D36,D55)</f>
        <v>100869.06956956995</v>
      </c>
      <c r="E102" s="147">
        <f>SUM(E36,E55)</f>
        <v>115038.71391102679</v>
      </c>
      <c r="F102" s="147"/>
      <c r="G102" s="147"/>
      <c r="H102" s="148">
        <f t="shared" si="42"/>
        <v>0.24280641641087536</v>
      </c>
      <c r="I102" s="148">
        <f t="shared" si="43"/>
        <v>0.21212291965648902</v>
      </c>
      <c r="J102" s="158">
        <f t="shared" si="38"/>
        <v>215907.78348059673</v>
      </c>
      <c r="L102" s="182"/>
      <c r="M102" s="178">
        <f t="shared" si="44"/>
        <v>3.4108380091608298E-2</v>
      </c>
      <c r="N102" s="411"/>
      <c r="O102" s="384">
        <f t="shared" si="37"/>
        <v>0.11166784359376813</v>
      </c>
      <c r="R102" s="212">
        <f>SUM(R36,R55)</f>
        <v>17169.75</v>
      </c>
      <c r="S102" s="147">
        <f>SUM(S36,S55)</f>
        <v>19721.666666666668</v>
      </c>
      <c r="T102" s="213">
        <f t="shared" si="45"/>
        <v>36891.416666666672</v>
      </c>
      <c r="V102" s="171">
        <f t="shared" si="40"/>
        <v>0.14862864436970069</v>
      </c>
    </row>
    <row r="103" spans="2:22" x14ac:dyDescent="0.25">
      <c r="B103" s="452"/>
      <c r="C103" s="135" t="s">
        <v>121</v>
      </c>
      <c r="D103" s="147">
        <f t="shared" ref="D103:E106" si="48">SUM(D15,D37,D56)</f>
        <v>-158568.6648144137</v>
      </c>
      <c r="E103" s="147">
        <f t="shared" si="48"/>
        <v>-150775.46648586492</v>
      </c>
      <c r="F103" s="147"/>
      <c r="G103" s="147"/>
      <c r="H103" s="148">
        <f t="shared" si="42"/>
        <v>-0.38169767425177215</v>
      </c>
      <c r="I103" s="148">
        <f t="shared" si="43"/>
        <v>-0.27801886057494529</v>
      </c>
      <c r="J103" s="158">
        <f t="shared" ref="J103:J109" si="49">SUM(D103:E103)</f>
        <v>-309344.13130027859</v>
      </c>
      <c r="L103" s="182"/>
      <c r="M103" s="178">
        <f t="shared" si="44"/>
        <v>1.8759353750448404E-2</v>
      </c>
      <c r="N103" s="411"/>
      <c r="O103" s="384">
        <f t="shared" si="37"/>
        <v>6.141647814698268E-2</v>
      </c>
      <c r="R103" s="205">
        <v>13.208333333333334</v>
      </c>
      <c r="S103" s="142">
        <v>14.058333333333344</v>
      </c>
      <c r="T103" s="127">
        <v>13.617821782178211</v>
      </c>
      <c r="V103" s="171">
        <f t="shared" si="40"/>
        <v>6.4353312302839916E-2</v>
      </c>
    </row>
    <row r="104" spans="2:22" x14ac:dyDescent="0.25">
      <c r="B104" s="453"/>
      <c r="C104" s="374" t="s">
        <v>175</v>
      </c>
      <c r="D104" s="147">
        <f t="shared" si="48"/>
        <v>64368.705077880957</v>
      </c>
      <c r="E104" s="147">
        <f t="shared" si="48"/>
        <v>67660.899887621665</v>
      </c>
      <c r="F104" s="147"/>
      <c r="G104" s="147"/>
      <c r="H104" s="148">
        <f t="shared" si="42"/>
        <v>0.15494476825910733</v>
      </c>
      <c r="I104" s="148">
        <f t="shared" si="43"/>
        <v>0.12476171840592871</v>
      </c>
      <c r="J104" s="158">
        <f t="shared" si="49"/>
        <v>132029.60496550263</v>
      </c>
      <c r="L104" s="182"/>
      <c r="M104" s="178">
        <f t="shared" si="44"/>
        <v>7.9247883150969055E-3</v>
      </c>
      <c r="N104" s="411"/>
      <c r="O104" s="384">
        <f t="shared" si="37"/>
        <v>2.5945061586248881E-2</v>
      </c>
      <c r="R104" s="376">
        <v>74.5416666666667</v>
      </c>
      <c r="S104" s="375">
        <v>78.354166666666671</v>
      </c>
      <c r="T104" s="378"/>
      <c r="V104" s="171">
        <f t="shared" si="40"/>
        <v>5.1145891559529977E-2</v>
      </c>
    </row>
    <row r="105" spans="2:22" x14ac:dyDescent="0.25">
      <c r="B105" s="453"/>
      <c r="C105" s="374" t="s">
        <v>176</v>
      </c>
      <c r="D105" s="147">
        <f t="shared" si="48"/>
        <v>-14350.950263010654</v>
      </c>
      <c r="E105" s="147">
        <f t="shared" si="48"/>
        <v>-32004.897015126931</v>
      </c>
      <c r="F105" s="147"/>
      <c r="G105" s="147"/>
      <c r="H105" s="148">
        <f t="shared" si="42"/>
        <v>-3.4544809626196119E-2</v>
      </c>
      <c r="I105" s="148">
        <f t="shared" si="43"/>
        <v>-5.901467399404952E-2</v>
      </c>
      <c r="J105" s="158">
        <f t="shared" si="49"/>
        <v>-46355.847278137589</v>
      </c>
      <c r="L105" s="182"/>
      <c r="M105" s="178">
        <f t="shared" si="44"/>
        <v>-4.249559914333649E-2</v>
      </c>
      <c r="N105" s="411"/>
      <c r="O105" s="384">
        <f t="shared" si="37"/>
        <v>-0.13912686283594797</v>
      </c>
      <c r="R105" s="379">
        <v>2.625</v>
      </c>
      <c r="S105" s="380">
        <v>5.854166666666667</v>
      </c>
      <c r="T105" s="378"/>
      <c r="V105" s="171">
        <f t="shared" si="40"/>
        <v>1.2301587301587302</v>
      </c>
    </row>
    <row r="106" spans="2:22" x14ac:dyDescent="0.25">
      <c r="B106" s="453"/>
      <c r="C106" s="374" t="s">
        <v>69</v>
      </c>
      <c r="D106" s="147">
        <f t="shared" si="48"/>
        <v>-20172.577534649237</v>
      </c>
      <c r="E106" s="147">
        <f t="shared" si="48"/>
        <v>-10435.308992103839</v>
      </c>
      <c r="F106" s="147"/>
      <c r="G106" s="147"/>
      <c r="H106" s="148">
        <f t="shared" si="42"/>
        <v>-4.8558307138745968E-2</v>
      </c>
      <c r="I106" s="148">
        <f t="shared" si="43"/>
        <v>-1.9241941566164392E-2</v>
      </c>
      <c r="J106" s="158">
        <f t="shared" si="49"/>
        <v>-30607.886526753078</v>
      </c>
      <c r="L106" s="182"/>
      <c r="M106" s="178">
        <f t="shared" si="44"/>
        <v>2.3439011488205951E-2</v>
      </c>
      <c r="N106" s="411"/>
      <c r="O106" s="384">
        <f t="shared" si="37"/>
        <v>7.6737266965705972E-2</v>
      </c>
      <c r="R106" s="379">
        <v>6.9687437038008824</v>
      </c>
      <c r="S106" s="380">
        <v>3.6049430823122042</v>
      </c>
      <c r="T106" s="378"/>
      <c r="V106" s="171">
        <f t="shared" si="40"/>
        <v>-0.48269828314305763</v>
      </c>
    </row>
    <row r="107" spans="2:22" x14ac:dyDescent="0.25">
      <c r="B107" s="453"/>
      <c r="C107" s="374" t="s">
        <v>179</v>
      </c>
      <c r="D107" s="147">
        <f t="shared" ref="D107:E109" si="50">SUM(D20,D42,D61)</f>
        <v>81820.395589197346</v>
      </c>
      <c r="E107" s="147">
        <f t="shared" si="50"/>
        <v>108241.33111119631</v>
      </c>
      <c r="F107" s="147"/>
      <c r="G107" s="147"/>
      <c r="H107" s="148">
        <f t="shared" si="42"/>
        <v>0.19695350742410839</v>
      </c>
      <c r="I107" s="148">
        <f t="shared" si="43"/>
        <v>0.19958904617596648</v>
      </c>
      <c r="J107" s="158">
        <f t="shared" si="49"/>
        <v>190061.72670039366</v>
      </c>
      <c r="L107" s="182"/>
      <c r="M107" s="178">
        <f t="shared" si="44"/>
        <v>6.3599007105887798E-2</v>
      </c>
      <c r="N107" s="411"/>
      <c r="O107" s="384">
        <f t="shared" si="37"/>
        <v>0.20821756879525705</v>
      </c>
      <c r="R107" s="379"/>
      <c r="S107" s="380"/>
      <c r="T107" s="378"/>
      <c r="V107" s="381"/>
    </row>
    <row r="108" spans="2:22" x14ac:dyDescent="0.25">
      <c r="B108" s="453"/>
      <c r="C108" s="374" t="s">
        <v>180</v>
      </c>
      <c r="D108" s="147">
        <f t="shared" si="50"/>
        <v>137794.57926299216</v>
      </c>
      <c r="E108" s="147">
        <f t="shared" si="50"/>
        <v>172870.85849625181</v>
      </c>
      <c r="F108" s="147"/>
      <c r="G108" s="147"/>
      <c r="H108" s="148">
        <f t="shared" si="42"/>
        <v>0.33169145045613502</v>
      </c>
      <c r="I108" s="148">
        <f t="shared" si="43"/>
        <v>0.31876113684746082</v>
      </c>
      <c r="J108" s="158">
        <f t="shared" si="49"/>
        <v>310665.437759244</v>
      </c>
      <c r="L108" s="182"/>
      <c r="M108" s="178">
        <f t="shared" si="44"/>
        <v>8.4433669290276681E-2</v>
      </c>
      <c r="N108" s="411"/>
      <c r="O108" s="384">
        <f t="shared" si="37"/>
        <v>0.27642842465785306</v>
      </c>
      <c r="R108" s="379"/>
      <c r="S108" s="380"/>
      <c r="T108" s="378"/>
      <c r="V108" s="381"/>
    </row>
    <row r="109" spans="2:22" x14ac:dyDescent="0.25">
      <c r="B109" s="453"/>
      <c r="C109" s="374" t="s">
        <v>181</v>
      </c>
      <c r="D109" s="147">
        <f t="shared" si="50"/>
        <v>69225.940850843574</v>
      </c>
      <c r="E109" s="147">
        <f>SUM(E22,E44,E63)</f>
        <v>69225.940850843574</v>
      </c>
      <c r="F109" s="147"/>
      <c r="G109" s="147"/>
      <c r="H109" s="148">
        <f t="shared" si="42"/>
        <v>0.16663683617178243</v>
      </c>
      <c r="I109" s="148">
        <f t="shared" si="43"/>
        <v>0.12764753872861934</v>
      </c>
      <c r="J109" s="158">
        <f t="shared" si="49"/>
        <v>138451.88170168715</v>
      </c>
      <c r="L109" s="182"/>
      <c r="M109" s="178">
        <f t="shared" si="44"/>
        <v>0</v>
      </c>
      <c r="N109" s="411"/>
      <c r="O109" s="384">
        <f t="shared" si="37"/>
        <v>0</v>
      </c>
      <c r="R109" s="379"/>
      <c r="S109" s="380"/>
      <c r="T109" s="378"/>
      <c r="V109" s="381"/>
    </row>
    <row r="110" spans="2:22" ht="15.75" thickBot="1" x14ac:dyDescent="0.3">
      <c r="B110" s="454"/>
      <c r="C110" s="159" t="s">
        <v>170</v>
      </c>
      <c r="D110" s="210">
        <f>D89-SUM(D90:D109)</f>
        <v>34283.660952990642</v>
      </c>
      <c r="E110" s="210">
        <f>E89-SUM(E90:E109)</f>
        <v>17648.061407524976</v>
      </c>
      <c r="F110" s="210"/>
      <c r="G110" s="210"/>
      <c r="H110" s="161">
        <f t="shared" si="42"/>
        <v>8.2525722631949169E-2</v>
      </c>
      <c r="I110" s="161">
        <f t="shared" si="43"/>
        <v>3.2541726039605652E-2</v>
      </c>
      <c r="J110" s="162">
        <f t="shared" si="38"/>
        <v>51931.722360515618</v>
      </c>
      <c r="L110" s="183"/>
      <c r="M110" s="180">
        <f>(E110-D110)/$D$89</f>
        <v>-4.0044290362914729E-2</v>
      </c>
      <c r="N110" s="411"/>
      <c r="O110" s="384">
        <f t="shared" si="37"/>
        <v>-0.13110149297795481</v>
      </c>
      <c r="R110" s="214"/>
      <c r="S110" s="210"/>
      <c r="T110" s="215"/>
      <c r="V110" s="216"/>
    </row>
  </sheetData>
  <mergeCells count="11">
    <mergeCell ref="B5:B23"/>
    <mergeCell ref="D2:E2"/>
    <mergeCell ref="H2:I2"/>
    <mergeCell ref="L2:M2"/>
    <mergeCell ref="R2:T2"/>
    <mergeCell ref="L3:M3"/>
    <mergeCell ref="B26:B45"/>
    <mergeCell ref="B48:B64"/>
    <mergeCell ref="L66:M66"/>
    <mergeCell ref="B67:B85"/>
    <mergeCell ref="B89:B110"/>
  </mergeCells>
  <conditionalFormatting sqref="M86:N8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{327BFE42-5262-4398-A1A1-5B8FC0DB12A1}</x14:id>
        </ext>
      </extLst>
    </cfRule>
  </conditionalFormatting>
  <conditionalFormatting sqref="M90:N11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{66A1CC72-0758-423B-87E5-5E3C7C26D43C}</x14:id>
        </ext>
      </extLst>
    </cfRule>
  </conditionalFormatting>
  <conditionalFormatting sqref="M5:N25 M46:N65 M26:M45 M67:N8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{E159D28A-FFC4-4011-9599-E849DD48732E}</x14:id>
        </ext>
      </extLst>
    </cfRule>
  </conditionalFormatting>
  <conditionalFormatting sqref="N26:N4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{CE302126-C8F5-4150-AC5F-8F844B8A9D4A}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7BFE42-5262-4398-A1A1-5B8FC0DB12A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M86:N88</xm:sqref>
        </x14:conditionalFormatting>
        <x14:conditionalFormatting xmlns:xm="http://schemas.microsoft.com/office/excel/2006/main">
          <x14:cfRule type="dataBar" id="{66A1CC72-0758-423B-87E5-5E3C7C26D43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M90:N110</xm:sqref>
        </x14:conditionalFormatting>
        <x14:conditionalFormatting xmlns:xm="http://schemas.microsoft.com/office/excel/2006/main">
          <x14:cfRule type="dataBar" id="{E159D28A-FFC4-4011-9599-E849DD48732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M5:N25 M46:N65 M26:M45 M67:N85</xm:sqref>
        </x14:conditionalFormatting>
        <x14:conditionalFormatting xmlns:xm="http://schemas.microsoft.com/office/excel/2006/main">
          <x14:cfRule type="dataBar" id="{CE302126-C8F5-4150-AC5F-8F844B8A9D4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N26:N45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CD3C-F29D-46A8-AD75-F342082665C5}">
  <dimension ref="A3:J92"/>
  <sheetViews>
    <sheetView workbookViewId="0">
      <selection activeCell="D9" sqref="D9"/>
    </sheetView>
  </sheetViews>
  <sheetFormatPr defaultRowHeight="15" x14ac:dyDescent="0.25"/>
  <cols>
    <col min="1" max="2" width="18" bestFit="1" customWidth="1"/>
    <col min="3" max="3" width="14.28515625" bestFit="1" customWidth="1"/>
    <col min="4" max="4" width="15" bestFit="1" customWidth="1"/>
    <col min="5" max="6" width="12.42578125" bestFit="1" customWidth="1"/>
    <col min="9" max="9" width="14.140625" bestFit="1" customWidth="1"/>
    <col min="11" max="11" width="14.28515625" bestFit="1" customWidth="1"/>
  </cols>
  <sheetData>
    <row r="3" spans="1:9" x14ac:dyDescent="0.25">
      <c r="B3" s="1" t="s">
        <v>79</v>
      </c>
      <c r="C3" s="1" t="s">
        <v>10</v>
      </c>
      <c r="D3" s="1" t="s">
        <v>11</v>
      </c>
      <c r="E3" t="s">
        <v>177</v>
      </c>
      <c r="F3" t="s">
        <v>178</v>
      </c>
    </row>
    <row r="4" spans="1:9" x14ac:dyDescent="0.25">
      <c r="A4" t="str">
        <f>_xlfn.CONCAT(B4,D4)</f>
        <v>Auto_CredAffiliate</v>
      </c>
      <c r="B4" t="s">
        <v>1</v>
      </c>
      <c r="C4" t="s">
        <v>56</v>
      </c>
      <c r="D4" t="s">
        <v>56</v>
      </c>
      <c r="E4" s="5">
        <v>0</v>
      </c>
      <c r="F4" s="5">
        <v>226.86265086024139</v>
      </c>
    </row>
    <row r="5" spans="1:9" x14ac:dyDescent="0.25">
      <c r="A5" t="str">
        <f t="shared" ref="A5:A68" si="0">_xlfn.CONCAT(B5,D5)</f>
        <v>Auto_CredBing</v>
      </c>
      <c r="B5" t="s">
        <v>1</v>
      </c>
      <c r="C5" t="s">
        <v>58</v>
      </c>
      <c r="D5" t="s">
        <v>58</v>
      </c>
      <c r="E5" s="5">
        <v>115.73404569365825</v>
      </c>
      <c r="F5" s="5">
        <v>21.197623290305</v>
      </c>
    </row>
    <row r="6" spans="1:9" x14ac:dyDescent="0.25">
      <c r="A6" t="str">
        <f t="shared" si="0"/>
        <v>Auto_CredCriteo</v>
      </c>
      <c r="B6" t="s">
        <v>1</v>
      </c>
      <c r="C6" t="s">
        <v>59</v>
      </c>
      <c r="D6" t="s">
        <v>59</v>
      </c>
      <c r="E6" s="5">
        <v>31.436891688690881</v>
      </c>
      <c r="F6" s="5">
        <v>1211.5156740732671</v>
      </c>
      <c r="I6" s="401">
        <v>1.413E-5</v>
      </c>
    </row>
    <row r="7" spans="1:9" x14ac:dyDescent="0.25">
      <c r="A7" t="str">
        <f t="shared" si="0"/>
        <v>Auto_CredFB Stone Leads</v>
      </c>
      <c r="B7" t="s">
        <v>1</v>
      </c>
      <c r="C7" t="s">
        <v>61</v>
      </c>
      <c r="D7" t="s">
        <v>70</v>
      </c>
      <c r="E7" s="5">
        <v>9086.2799609274134</v>
      </c>
      <c r="F7" s="5">
        <v>9914.5502419456134</v>
      </c>
    </row>
    <row r="8" spans="1:9" x14ac:dyDescent="0.25">
      <c r="A8" t="str">
        <f t="shared" si="0"/>
        <v>Auto_CredFB Stone SA</v>
      </c>
      <c r="B8" t="s">
        <v>1</v>
      </c>
      <c r="C8" t="s">
        <v>61</v>
      </c>
      <c r="D8" t="s">
        <v>71</v>
      </c>
      <c r="E8" s="5">
        <v>897.18227953987412</v>
      </c>
      <c r="F8" s="5">
        <v>834.31146541832982</v>
      </c>
    </row>
    <row r="9" spans="1:9" x14ac:dyDescent="0.25">
      <c r="A9" t="str">
        <f t="shared" si="0"/>
        <v>Auto_CredFB Ton</v>
      </c>
      <c r="B9" t="s">
        <v>1</v>
      </c>
      <c r="C9" t="s">
        <v>61</v>
      </c>
      <c r="D9" t="s">
        <v>72</v>
      </c>
      <c r="E9" s="5">
        <v>41898.598397690977</v>
      </c>
      <c r="F9" s="5">
        <v>53510.486905359903</v>
      </c>
    </row>
    <row r="10" spans="1:9" x14ac:dyDescent="0.25">
      <c r="A10" t="str">
        <f t="shared" si="0"/>
        <v>Auto_CredGoogle Stone</v>
      </c>
      <c r="B10" t="s">
        <v>1</v>
      </c>
      <c r="C10" t="s">
        <v>62</v>
      </c>
      <c r="D10" t="s">
        <v>73</v>
      </c>
      <c r="E10" s="5">
        <v>328.88885877226323</v>
      </c>
      <c r="F10" s="5">
        <v>2919.2213608986117</v>
      </c>
    </row>
    <row r="11" spans="1:9" x14ac:dyDescent="0.25">
      <c r="A11" t="str">
        <f t="shared" si="0"/>
        <v>Auto_CredGoogle Ton</v>
      </c>
      <c r="B11" t="s">
        <v>1</v>
      </c>
      <c r="C11" t="s">
        <v>62</v>
      </c>
      <c r="D11" t="s">
        <v>74</v>
      </c>
      <c r="E11" s="5">
        <v>15294.118218143709</v>
      </c>
      <c r="F11" s="5">
        <v>34483.386929647946</v>
      </c>
    </row>
    <row r="12" spans="1:9" x14ac:dyDescent="0.25">
      <c r="A12" t="str">
        <f t="shared" si="0"/>
        <v>Auto_CredTikTok</v>
      </c>
      <c r="B12" t="s">
        <v>1</v>
      </c>
      <c r="C12" t="s">
        <v>60</v>
      </c>
      <c r="D12" t="s">
        <v>60</v>
      </c>
      <c r="E12" s="5">
        <v>12.400163415816639</v>
      </c>
      <c r="F12" s="5">
        <v>689.531328497755</v>
      </c>
    </row>
    <row r="13" spans="1:9" x14ac:dyDescent="0.25">
      <c r="A13" t="str">
        <f t="shared" si="0"/>
        <v>Auto_CredOpen TV</v>
      </c>
      <c r="B13" t="s">
        <v>1</v>
      </c>
      <c r="C13" t="s">
        <v>65</v>
      </c>
      <c r="D13" t="s">
        <v>66</v>
      </c>
      <c r="E13" s="5">
        <v>0</v>
      </c>
      <c r="F13" s="5">
        <v>0</v>
      </c>
    </row>
    <row r="14" spans="1:9" x14ac:dyDescent="0.25">
      <c r="A14" t="str">
        <f t="shared" si="0"/>
        <v>Auto_CredPay TV</v>
      </c>
      <c r="B14" t="s">
        <v>1</v>
      </c>
      <c r="C14" t="s">
        <v>65</v>
      </c>
      <c r="D14" t="s">
        <v>67</v>
      </c>
      <c r="E14" s="5">
        <v>0</v>
      </c>
      <c r="F14" s="5">
        <v>0</v>
      </c>
    </row>
    <row r="15" spans="1:9" x14ac:dyDescent="0.25">
      <c r="A15" t="str">
        <f t="shared" si="0"/>
        <v>Auto_CredHeadcount</v>
      </c>
      <c r="B15" t="s">
        <v>1</v>
      </c>
      <c r="C15" t="s">
        <v>64</v>
      </c>
      <c r="D15" t="s">
        <v>64</v>
      </c>
      <c r="E15" s="5">
        <v>0</v>
      </c>
      <c r="F15" s="5">
        <v>0</v>
      </c>
    </row>
    <row r="16" spans="1:9" x14ac:dyDescent="0.25">
      <c r="A16" t="str">
        <f t="shared" si="0"/>
        <v>Auto_CredPrice</v>
      </c>
      <c r="B16" t="s">
        <v>1</v>
      </c>
      <c r="C16" t="s">
        <v>57</v>
      </c>
      <c r="D16" t="s">
        <v>57</v>
      </c>
      <c r="E16" s="5">
        <v>-23413.882106706664</v>
      </c>
      <c r="F16" s="5">
        <v>-27972.094622484452</v>
      </c>
    </row>
    <row r="17" spans="1:10" x14ac:dyDescent="0.25">
      <c r="A17" t="str">
        <f t="shared" si="0"/>
        <v>Auto_CredBase</v>
      </c>
      <c r="B17" t="s">
        <v>1</v>
      </c>
      <c r="C17" t="s">
        <v>68</v>
      </c>
      <c r="D17" t="s">
        <v>68</v>
      </c>
      <c r="E17" s="5">
        <v>0</v>
      </c>
      <c r="F17" s="5">
        <v>0</v>
      </c>
    </row>
    <row r="18" spans="1:10" x14ac:dyDescent="0.25">
      <c r="A18" t="str">
        <f t="shared" si="0"/>
        <v>Auto_CredUnemployment</v>
      </c>
      <c r="B18" t="s">
        <v>1</v>
      </c>
      <c r="C18" t="s">
        <v>121</v>
      </c>
      <c r="D18" t="s">
        <v>121</v>
      </c>
      <c r="E18" s="5">
        <v>-12767.67228067432</v>
      </c>
      <c r="F18" s="5">
        <v>-12140.17754586234</v>
      </c>
    </row>
    <row r="19" spans="1:10" x14ac:dyDescent="0.25">
      <c r="A19" t="str">
        <f t="shared" si="0"/>
        <v>Auto_CredCCI</v>
      </c>
      <c r="B19" t="s">
        <v>1</v>
      </c>
      <c r="C19" t="s">
        <v>175</v>
      </c>
      <c r="D19" t="s">
        <v>175</v>
      </c>
      <c r="E19" s="5">
        <v>9302.6232853832116</v>
      </c>
      <c r="F19" s="5">
        <v>9778.414247156581</v>
      </c>
    </row>
    <row r="20" spans="1:10" x14ac:dyDescent="0.25">
      <c r="A20" t="str">
        <f t="shared" si="0"/>
        <v>Auto_CredCovid</v>
      </c>
      <c r="B20" t="s">
        <v>1</v>
      </c>
      <c r="C20" t="s">
        <v>69</v>
      </c>
      <c r="D20" t="s">
        <v>69</v>
      </c>
      <c r="E20" s="5">
        <v>-3969.5676725539201</v>
      </c>
      <c r="F20" s="5">
        <v>-2053.4641721919611</v>
      </c>
    </row>
    <row r="21" spans="1:10" x14ac:dyDescent="0.25">
      <c r="A21" t="str">
        <f t="shared" si="0"/>
        <v>Auto_CredTaxa Selic</v>
      </c>
      <c r="B21" t="s">
        <v>1</v>
      </c>
      <c r="C21" t="s">
        <v>176</v>
      </c>
      <c r="D21" t="s">
        <v>176</v>
      </c>
      <c r="E21" s="5">
        <v>-4631.1935155430747</v>
      </c>
      <c r="F21" s="5">
        <v>-10328.296649742879</v>
      </c>
    </row>
    <row r="22" spans="1:10" x14ac:dyDescent="0.25">
      <c r="A22" t="str">
        <f t="shared" si="0"/>
        <v>Auto_CredSeas</v>
      </c>
      <c r="B22" t="s">
        <v>1</v>
      </c>
      <c r="C22" t="s">
        <v>180</v>
      </c>
      <c r="D22" t="s">
        <v>180</v>
      </c>
      <c r="E22" s="5">
        <v>0</v>
      </c>
      <c r="F22" s="5">
        <v>0</v>
      </c>
      <c r="I22" s="129"/>
      <c r="J22" s="5"/>
    </row>
    <row r="23" spans="1:10" x14ac:dyDescent="0.25">
      <c r="A23" t="str">
        <f t="shared" si="0"/>
        <v>Auto_CredPoly T</v>
      </c>
      <c r="B23" t="s">
        <v>1</v>
      </c>
      <c r="C23" t="s">
        <v>179</v>
      </c>
      <c r="D23" t="s">
        <v>179</v>
      </c>
      <c r="E23" s="5">
        <v>39857.769772633328</v>
      </c>
      <c r="F23" s="5">
        <v>49852.400046875489</v>
      </c>
      <c r="I23" s="130"/>
      <c r="J23" s="126"/>
    </row>
    <row r="24" spans="1:10" x14ac:dyDescent="0.25">
      <c r="A24" t="str">
        <f t="shared" si="0"/>
        <v>Auto_CredIntercept</v>
      </c>
      <c r="B24" t="s">
        <v>1</v>
      </c>
      <c r="C24" t="s">
        <v>181</v>
      </c>
      <c r="D24" t="s">
        <v>181</v>
      </c>
      <c r="E24" s="5">
        <v>22339.895442473462</v>
      </c>
      <c r="F24" s="5">
        <v>22339.895442473462</v>
      </c>
      <c r="I24" s="131"/>
    </row>
    <row r="25" spans="1:10" x14ac:dyDescent="0.25">
      <c r="A25" t="str">
        <f t="shared" si="0"/>
        <v>Auto_CredHoliday</v>
      </c>
      <c r="B25" t="s">
        <v>1</v>
      </c>
      <c r="C25" t="s">
        <v>63</v>
      </c>
      <c r="D25" t="s">
        <v>63</v>
      </c>
      <c r="E25" s="5">
        <v>1024.6069763257799</v>
      </c>
      <c r="F25" s="5">
        <v>1428.668071173998</v>
      </c>
    </row>
    <row r="26" spans="1:10" x14ac:dyDescent="0.25">
      <c r="A26" t="str">
        <f t="shared" si="0"/>
        <v>InboundAffiliate</v>
      </c>
      <c r="B26" t="s">
        <v>2</v>
      </c>
      <c r="C26" t="s">
        <v>56</v>
      </c>
      <c r="D26" t="s">
        <v>56</v>
      </c>
      <c r="E26" s="5">
        <v>0.17147845469802403</v>
      </c>
      <c r="F26" s="5">
        <v>0.98572962374171835</v>
      </c>
      <c r="I26" s="132"/>
    </row>
    <row r="27" spans="1:10" x14ac:dyDescent="0.25">
      <c r="A27" t="str">
        <f t="shared" si="0"/>
        <v>InboundBing</v>
      </c>
      <c r="B27" t="s">
        <v>2</v>
      </c>
      <c r="C27" t="s">
        <v>58</v>
      </c>
      <c r="D27" t="s">
        <v>58</v>
      </c>
      <c r="E27" s="5">
        <v>79.613424601565228</v>
      </c>
      <c r="F27" s="5">
        <v>111.03092136986427</v>
      </c>
    </row>
    <row r="28" spans="1:10" x14ac:dyDescent="0.25">
      <c r="A28" t="str">
        <f t="shared" si="0"/>
        <v>InboundCriteo</v>
      </c>
      <c r="B28" t="s">
        <v>2</v>
      </c>
      <c r="C28" t="s">
        <v>59</v>
      </c>
      <c r="D28" t="s">
        <v>59</v>
      </c>
      <c r="E28" s="5">
        <v>0</v>
      </c>
      <c r="F28" s="5">
        <v>0</v>
      </c>
    </row>
    <row r="29" spans="1:10" x14ac:dyDescent="0.25">
      <c r="A29" t="str">
        <f t="shared" si="0"/>
        <v>InboundFB Stone Leads</v>
      </c>
      <c r="B29" t="s">
        <v>2</v>
      </c>
      <c r="C29" t="s">
        <v>61</v>
      </c>
      <c r="D29" t="s">
        <v>70</v>
      </c>
      <c r="E29" s="5">
        <v>12956.122328637019</v>
      </c>
      <c r="F29" s="5">
        <v>14185.888007400819</v>
      </c>
    </row>
    <row r="30" spans="1:10" x14ac:dyDescent="0.25">
      <c r="A30" t="str">
        <f t="shared" si="0"/>
        <v>InboundFB Stone SA</v>
      </c>
      <c r="B30" t="s">
        <v>2</v>
      </c>
      <c r="C30" t="s">
        <v>61</v>
      </c>
      <c r="D30" t="s">
        <v>71</v>
      </c>
      <c r="E30" s="5">
        <v>707.19214786443058</v>
      </c>
      <c r="F30" s="5">
        <v>654.61358414626795</v>
      </c>
    </row>
    <row r="31" spans="1:10" x14ac:dyDescent="0.25">
      <c r="A31" t="str">
        <f t="shared" si="0"/>
        <v>InboundFB Ton</v>
      </c>
      <c r="B31" t="s">
        <v>2</v>
      </c>
      <c r="C31" t="s">
        <v>61</v>
      </c>
      <c r="D31" t="s">
        <v>72</v>
      </c>
      <c r="E31" s="5">
        <v>19571.515600065286</v>
      </c>
      <c r="F31" s="5">
        <v>24916.671555314322</v>
      </c>
    </row>
    <row r="32" spans="1:10" x14ac:dyDescent="0.25">
      <c r="A32" t="str">
        <f t="shared" si="0"/>
        <v>InboundGoogle Stone</v>
      </c>
      <c r="B32" t="s">
        <v>2</v>
      </c>
      <c r="C32" t="s">
        <v>62</v>
      </c>
      <c r="D32" t="s">
        <v>73</v>
      </c>
      <c r="E32" s="5">
        <v>465.58099364989903</v>
      </c>
      <c r="F32" s="5">
        <v>4190.1146250153615</v>
      </c>
    </row>
    <row r="33" spans="1:6" x14ac:dyDescent="0.25">
      <c r="A33" t="str">
        <f t="shared" si="0"/>
        <v>InboundGoogle Ton</v>
      </c>
      <c r="B33" t="s">
        <v>2</v>
      </c>
      <c r="C33" t="s">
        <v>62</v>
      </c>
      <c r="D33" t="s">
        <v>74</v>
      </c>
      <c r="E33" s="5">
        <v>5852.2522054768151</v>
      </c>
      <c r="F33" s="5">
        <v>13077.072057109388</v>
      </c>
    </row>
    <row r="34" spans="1:6" x14ac:dyDescent="0.25">
      <c r="A34" t="str">
        <f t="shared" si="0"/>
        <v>InboundTikTok</v>
      </c>
      <c r="B34" t="s">
        <v>2</v>
      </c>
      <c r="C34" t="s">
        <v>60</v>
      </c>
      <c r="D34" t="s">
        <v>60</v>
      </c>
      <c r="E34" s="5">
        <v>178.97334406660585</v>
      </c>
      <c r="F34" s="5">
        <v>490.18852621639093</v>
      </c>
    </row>
    <row r="35" spans="1:6" x14ac:dyDescent="0.25">
      <c r="A35" t="str">
        <f t="shared" si="0"/>
        <v>InboundOpen TV</v>
      </c>
      <c r="B35" t="s">
        <v>2</v>
      </c>
      <c r="C35" t="s">
        <v>65</v>
      </c>
      <c r="D35" t="s">
        <v>66</v>
      </c>
      <c r="E35" s="5">
        <v>2715.1984956330534</v>
      </c>
      <c r="F35" s="5">
        <v>2333.5216116344527</v>
      </c>
    </row>
    <row r="36" spans="1:6" x14ac:dyDescent="0.25">
      <c r="A36" t="str">
        <f t="shared" si="0"/>
        <v>InboundPay TV</v>
      </c>
      <c r="B36" t="s">
        <v>2</v>
      </c>
      <c r="C36" t="s">
        <v>65</v>
      </c>
      <c r="D36" t="s">
        <v>67</v>
      </c>
      <c r="E36" s="5">
        <v>0</v>
      </c>
      <c r="F36" s="5">
        <v>734.40128926779221</v>
      </c>
    </row>
    <row r="37" spans="1:6" x14ac:dyDescent="0.25">
      <c r="A37" t="str">
        <f t="shared" si="0"/>
        <v>InboundHeadcount</v>
      </c>
      <c r="B37" t="s">
        <v>2</v>
      </c>
      <c r="C37" t="s">
        <v>64</v>
      </c>
      <c r="D37" t="s">
        <v>64</v>
      </c>
      <c r="E37" s="5">
        <v>6408.6141281093396</v>
      </c>
      <c r="F37" s="5">
        <v>8388.5181451268854</v>
      </c>
    </row>
    <row r="38" spans="1:6" x14ac:dyDescent="0.25">
      <c r="A38" t="str">
        <f t="shared" si="0"/>
        <v>InboundPrice</v>
      </c>
      <c r="B38" t="s">
        <v>2</v>
      </c>
      <c r="C38" t="s">
        <v>57</v>
      </c>
      <c r="D38" t="s">
        <v>57</v>
      </c>
      <c r="E38" s="5">
        <v>0</v>
      </c>
      <c r="F38" s="5">
        <v>0</v>
      </c>
    </row>
    <row r="39" spans="1:6" x14ac:dyDescent="0.25">
      <c r="A39" t="str">
        <f t="shared" si="0"/>
        <v>InboundUnemployment</v>
      </c>
      <c r="B39" t="s">
        <v>2</v>
      </c>
      <c r="C39" t="s">
        <v>121</v>
      </c>
      <c r="D39" t="s">
        <v>121</v>
      </c>
      <c r="E39" s="5">
        <v>-76634.638653849135</v>
      </c>
      <c r="F39" s="5">
        <v>-72868.264392168261</v>
      </c>
    </row>
    <row r="40" spans="1:6" x14ac:dyDescent="0.25">
      <c r="A40" t="str">
        <f t="shared" si="0"/>
        <v>InboundCCI</v>
      </c>
      <c r="B40" t="s">
        <v>2</v>
      </c>
      <c r="C40" t="s">
        <v>175</v>
      </c>
      <c r="D40" t="s">
        <v>175</v>
      </c>
      <c r="E40" s="5">
        <v>34506.45288172811</v>
      </c>
      <c r="F40" s="5">
        <v>36271.316178921035</v>
      </c>
    </row>
    <row r="41" spans="1:6" x14ac:dyDescent="0.25">
      <c r="A41" t="str">
        <f t="shared" si="0"/>
        <v>InboundCovid</v>
      </c>
      <c r="B41" t="s">
        <v>2</v>
      </c>
      <c r="C41" t="s">
        <v>69</v>
      </c>
      <c r="D41" t="s">
        <v>69</v>
      </c>
      <c r="E41" s="5">
        <v>-10813.962087740998</v>
      </c>
      <c r="F41" s="5">
        <v>-5594.081154014305</v>
      </c>
    </row>
    <row r="42" spans="1:6" x14ac:dyDescent="0.25">
      <c r="A42" t="str">
        <f t="shared" si="0"/>
        <v>InboundTaxa Selic</v>
      </c>
      <c r="B42" t="s">
        <v>2</v>
      </c>
      <c r="C42" t="s">
        <v>176</v>
      </c>
      <c r="D42" t="s">
        <v>176</v>
      </c>
      <c r="E42" s="5">
        <v>-3391.447964828676</v>
      </c>
      <c r="F42" s="5">
        <v>-7563.4672866417341</v>
      </c>
    </row>
    <row r="43" spans="1:6" x14ac:dyDescent="0.25">
      <c r="A43" t="str">
        <f t="shared" si="0"/>
        <v>InboundSeas</v>
      </c>
      <c r="B43" t="s">
        <v>2</v>
      </c>
      <c r="C43" t="s">
        <v>180</v>
      </c>
      <c r="D43" t="s">
        <v>180</v>
      </c>
      <c r="E43" s="5">
        <v>51239.615693094318</v>
      </c>
      <c r="F43" s="5">
        <v>75938.618040973568</v>
      </c>
    </row>
    <row r="44" spans="1:6" x14ac:dyDescent="0.25">
      <c r="A44" t="str">
        <f t="shared" si="0"/>
        <v>InboundPoly T</v>
      </c>
      <c r="B44" t="s">
        <v>2</v>
      </c>
      <c r="C44" t="s">
        <v>179</v>
      </c>
      <c r="D44" t="s">
        <v>179</v>
      </c>
      <c r="E44" s="5">
        <v>41962.625816564025</v>
      </c>
      <c r="F44" s="5">
        <v>58388.93106432083</v>
      </c>
    </row>
    <row r="45" spans="1:6" x14ac:dyDescent="0.25">
      <c r="A45" t="str">
        <f t="shared" si="0"/>
        <v>InboundIntercept</v>
      </c>
      <c r="B45" t="s">
        <v>2</v>
      </c>
      <c r="C45" t="s">
        <v>181</v>
      </c>
      <c r="D45" t="s">
        <v>181</v>
      </c>
      <c r="E45" s="5">
        <v>16359.625802416424</v>
      </c>
      <c r="F45" s="5">
        <v>16359.625802416424</v>
      </c>
    </row>
    <row r="46" spans="1:6" x14ac:dyDescent="0.25">
      <c r="A46" t="str">
        <f t="shared" si="0"/>
        <v>InboundHoliday</v>
      </c>
      <c r="B46" t="s">
        <v>2</v>
      </c>
      <c r="C46" t="s">
        <v>63</v>
      </c>
      <c r="D46" t="s">
        <v>63</v>
      </c>
      <c r="E46" s="5">
        <v>952.77979094007105</v>
      </c>
      <c r="F46" s="5">
        <v>629.77173507783004</v>
      </c>
    </row>
    <row r="47" spans="1:6" x14ac:dyDescent="0.25">
      <c r="A47" t="str">
        <f t="shared" si="0"/>
        <v>PoloAffiliate</v>
      </c>
      <c r="B47" t="s">
        <v>3</v>
      </c>
      <c r="C47" t="s">
        <v>56</v>
      </c>
      <c r="D47" t="s">
        <v>56</v>
      </c>
      <c r="E47" s="5">
        <v>0</v>
      </c>
      <c r="F47" s="5">
        <v>0</v>
      </c>
    </row>
    <row r="48" spans="1:6" x14ac:dyDescent="0.25">
      <c r="A48" t="str">
        <f t="shared" si="0"/>
        <v>PoloBing</v>
      </c>
      <c r="B48" t="s">
        <v>3</v>
      </c>
      <c r="C48" t="s">
        <v>58</v>
      </c>
      <c r="D48" t="s">
        <v>58</v>
      </c>
      <c r="E48" s="5">
        <v>0</v>
      </c>
      <c r="F48" s="5">
        <v>0</v>
      </c>
    </row>
    <row r="49" spans="1:6" x14ac:dyDescent="0.25">
      <c r="A49" t="str">
        <f t="shared" si="0"/>
        <v>PoloCriteo</v>
      </c>
      <c r="B49" t="s">
        <v>3</v>
      </c>
      <c r="C49" t="s">
        <v>59</v>
      </c>
      <c r="D49" t="s">
        <v>59</v>
      </c>
      <c r="E49" s="5">
        <v>0</v>
      </c>
      <c r="F49" s="5">
        <v>0</v>
      </c>
    </row>
    <row r="50" spans="1:6" x14ac:dyDescent="0.25">
      <c r="A50" t="str">
        <f t="shared" si="0"/>
        <v>PoloFB Stone Leads</v>
      </c>
      <c r="B50" t="s">
        <v>3</v>
      </c>
      <c r="C50" t="s">
        <v>61</v>
      </c>
      <c r="D50" t="s">
        <v>70</v>
      </c>
      <c r="E50" s="5">
        <v>9376.2184078955543</v>
      </c>
      <c r="F50" s="5">
        <v>10212.897948779048</v>
      </c>
    </row>
    <row r="51" spans="1:6" x14ac:dyDescent="0.25">
      <c r="A51" t="str">
        <f t="shared" si="0"/>
        <v>PoloFB Stone SA</v>
      </c>
      <c r="B51" t="s">
        <v>3</v>
      </c>
      <c r="C51" t="s">
        <v>61</v>
      </c>
      <c r="D51" t="s">
        <v>71</v>
      </c>
      <c r="E51" s="5">
        <v>654.43770592177805</v>
      </c>
      <c r="F51" s="5">
        <v>610.73926682054719</v>
      </c>
    </row>
    <row r="52" spans="1:6" x14ac:dyDescent="0.25">
      <c r="A52" t="str">
        <f t="shared" si="0"/>
        <v>PoloFB Ton</v>
      </c>
      <c r="B52" t="s">
        <v>3</v>
      </c>
      <c r="C52" t="s">
        <v>61</v>
      </c>
      <c r="D52" t="s">
        <v>72</v>
      </c>
      <c r="E52" s="5">
        <v>15016.2325292074</v>
      </c>
      <c r="F52" s="5">
        <v>19038.943072014648</v>
      </c>
    </row>
    <row r="53" spans="1:6" x14ac:dyDescent="0.25">
      <c r="A53" t="str">
        <f t="shared" si="0"/>
        <v>PoloGoogle Stone</v>
      </c>
      <c r="B53" t="s">
        <v>3</v>
      </c>
      <c r="C53" t="s">
        <v>62</v>
      </c>
      <c r="D53" t="s">
        <v>73</v>
      </c>
      <c r="E53" s="5">
        <v>351.54244196918921</v>
      </c>
      <c r="F53" s="5">
        <v>3119.5896466284839</v>
      </c>
    </row>
    <row r="54" spans="1:6" x14ac:dyDescent="0.25">
      <c r="A54" t="str">
        <f t="shared" si="0"/>
        <v>PoloGoogle Ton</v>
      </c>
      <c r="B54" t="s">
        <v>3</v>
      </c>
      <c r="C54" t="s">
        <v>62</v>
      </c>
      <c r="D54" t="s">
        <v>74</v>
      </c>
      <c r="E54" s="5">
        <v>5557.0731863488863</v>
      </c>
      <c r="F54" s="5">
        <v>12417.667814516957</v>
      </c>
    </row>
    <row r="55" spans="1:6" x14ac:dyDescent="0.25">
      <c r="A55" t="str">
        <f t="shared" si="0"/>
        <v>PoloTikTok</v>
      </c>
      <c r="B55" t="s">
        <v>3</v>
      </c>
      <c r="C55" t="s">
        <v>60</v>
      </c>
      <c r="D55" t="s">
        <v>60</v>
      </c>
      <c r="E55" s="5">
        <v>0</v>
      </c>
      <c r="F55" s="5">
        <v>0</v>
      </c>
    </row>
    <row r="56" spans="1:6" x14ac:dyDescent="0.25">
      <c r="A56" t="str">
        <f t="shared" si="0"/>
        <v>PoloOpen TV</v>
      </c>
      <c r="B56" t="s">
        <v>3</v>
      </c>
      <c r="C56" t="s">
        <v>65</v>
      </c>
      <c r="D56" t="s">
        <v>66</v>
      </c>
      <c r="E56" s="5">
        <v>2426.9603096409592</v>
      </c>
      <c r="F56" s="5">
        <v>2286.850863262443</v>
      </c>
    </row>
    <row r="57" spans="1:6" x14ac:dyDescent="0.25">
      <c r="A57" t="str">
        <f t="shared" si="0"/>
        <v>PoloPay TV</v>
      </c>
      <c r="B57" t="s">
        <v>3</v>
      </c>
      <c r="C57" t="s">
        <v>65</v>
      </c>
      <c r="D57" t="s">
        <v>67</v>
      </c>
      <c r="E57" s="5">
        <v>0</v>
      </c>
      <c r="F57" s="5">
        <v>630.72075200248912</v>
      </c>
    </row>
    <row r="58" spans="1:6" x14ac:dyDescent="0.25">
      <c r="A58" t="str">
        <f t="shared" si="0"/>
        <v>PoloHeadcount</v>
      </c>
      <c r="B58" t="s">
        <v>3</v>
      </c>
      <c r="C58" t="s">
        <v>64</v>
      </c>
      <c r="D58" t="s">
        <v>64</v>
      </c>
      <c r="E58" s="5">
        <v>94460.45544146061</v>
      </c>
      <c r="F58" s="5">
        <v>106650.1957658999</v>
      </c>
    </row>
    <row r="59" spans="1:6" x14ac:dyDescent="0.25">
      <c r="A59" t="str">
        <f t="shared" si="0"/>
        <v>PoloPrice</v>
      </c>
      <c r="B59" t="s">
        <v>3</v>
      </c>
      <c r="C59" t="s">
        <v>57</v>
      </c>
      <c r="D59" t="s">
        <v>57</v>
      </c>
      <c r="E59" s="5">
        <v>0</v>
      </c>
      <c r="F59" s="5">
        <v>0</v>
      </c>
    </row>
    <row r="60" spans="1:6" x14ac:dyDescent="0.25">
      <c r="A60" t="str">
        <f t="shared" si="0"/>
        <v>PoloUnemployment</v>
      </c>
      <c r="B60" t="s">
        <v>3</v>
      </c>
      <c r="C60" t="s">
        <v>121</v>
      </c>
      <c r="D60" t="s">
        <v>121</v>
      </c>
      <c r="E60" s="5">
        <v>-69166.353879890245</v>
      </c>
      <c r="F60" s="5">
        <v>-65767.024547834313</v>
      </c>
    </row>
    <row r="61" spans="1:6" x14ac:dyDescent="0.25">
      <c r="A61" t="str">
        <f t="shared" si="0"/>
        <v>PoloCCI</v>
      </c>
      <c r="B61" t="s">
        <v>3</v>
      </c>
      <c r="C61" t="s">
        <v>175</v>
      </c>
      <c r="D61" t="s">
        <v>175</v>
      </c>
      <c r="E61" s="5">
        <v>20559.628910769636</v>
      </c>
      <c r="F61" s="5">
        <v>21611.169461544043</v>
      </c>
    </row>
    <row r="62" spans="1:6" x14ac:dyDescent="0.25">
      <c r="A62" t="str">
        <f t="shared" si="0"/>
        <v>PoloCovid</v>
      </c>
      <c r="B62" t="s">
        <v>3</v>
      </c>
      <c r="C62" t="s">
        <v>69</v>
      </c>
      <c r="D62" t="s">
        <v>69</v>
      </c>
      <c r="E62" s="5">
        <v>-5389.0477743543188</v>
      </c>
      <c r="F62" s="5">
        <v>-2787.7636658975739</v>
      </c>
    </row>
    <row r="63" spans="1:6" x14ac:dyDescent="0.25">
      <c r="A63" t="str">
        <f t="shared" si="0"/>
        <v>PoloTaxa Selic</v>
      </c>
      <c r="B63" t="s">
        <v>3</v>
      </c>
      <c r="C63" t="s">
        <v>176</v>
      </c>
      <c r="D63" t="s">
        <v>176</v>
      </c>
      <c r="E63" s="5">
        <v>-6328.3087826389046</v>
      </c>
      <c r="F63" s="5">
        <v>-14113.133078742319</v>
      </c>
    </row>
    <row r="64" spans="1:6" x14ac:dyDescent="0.25">
      <c r="A64" t="str">
        <f t="shared" si="0"/>
        <v>PoloSeas</v>
      </c>
      <c r="B64" t="s">
        <v>3</v>
      </c>
      <c r="C64" t="s">
        <v>180</v>
      </c>
      <c r="D64" t="s">
        <v>180</v>
      </c>
      <c r="E64" s="5">
        <v>86554.963569897838</v>
      </c>
      <c r="F64" s="5">
        <v>96932.240455278225</v>
      </c>
    </row>
    <row r="65" spans="1:6" x14ac:dyDescent="0.25">
      <c r="A65" t="str">
        <f t="shared" si="0"/>
        <v>PoloPoly T</v>
      </c>
      <c r="B65" t="s">
        <v>3</v>
      </c>
      <c r="C65" t="s">
        <v>179</v>
      </c>
      <c r="D65" t="s">
        <v>179</v>
      </c>
      <c r="E65" s="5">
        <v>0</v>
      </c>
      <c r="F65" s="5">
        <v>0</v>
      </c>
    </row>
    <row r="66" spans="1:6" x14ac:dyDescent="0.25">
      <c r="A66" t="str">
        <f t="shared" si="0"/>
        <v>PoloIntercept</v>
      </c>
      <c r="B66" t="s">
        <v>3</v>
      </c>
      <c r="C66" t="s">
        <v>181</v>
      </c>
      <c r="D66" t="s">
        <v>181</v>
      </c>
      <c r="E66" s="5">
        <v>30526.419605953688</v>
      </c>
      <c r="F66" s="5">
        <v>30526.419605953688</v>
      </c>
    </row>
    <row r="67" spans="1:6" x14ac:dyDescent="0.25">
      <c r="A67" t="str">
        <f t="shared" si="0"/>
        <v>PoloHoliday</v>
      </c>
      <c r="B67" t="s">
        <v>3</v>
      </c>
      <c r="C67" t="s">
        <v>63</v>
      </c>
      <c r="D67" t="s">
        <v>63</v>
      </c>
      <c r="E67" s="5">
        <v>-1662.3424058045339</v>
      </c>
      <c r="F67" s="5">
        <v>-2310.561515041938</v>
      </c>
    </row>
    <row r="68" spans="1:6" x14ac:dyDescent="0.25">
      <c r="A68" t="str">
        <f t="shared" si="0"/>
        <v>Renda_ExtraAffiliate</v>
      </c>
      <c r="B68" t="s">
        <v>4</v>
      </c>
      <c r="C68" t="s">
        <v>56</v>
      </c>
      <c r="D68" t="s">
        <v>56</v>
      </c>
      <c r="E68" s="5">
        <v>32.144538082881837</v>
      </c>
      <c r="F68" s="5">
        <v>88.121082236762476</v>
      </c>
    </row>
    <row r="69" spans="1:6" x14ac:dyDescent="0.25">
      <c r="A69" t="str">
        <f t="shared" ref="A69:A92" si="1">_xlfn.CONCAT(B69,D69)</f>
        <v>Renda_ExtraBing</v>
      </c>
      <c r="B69" t="s">
        <v>4</v>
      </c>
      <c r="C69" t="s">
        <v>58</v>
      </c>
      <c r="D69" t="s">
        <v>58</v>
      </c>
      <c r="E69" s="5">
        <v>8.106700683344144</v>
      </c>
      <c r="F69" s="5">
        <v>4.5254385649524824</v>
      </c>
    </row>
    <row r="70" spans="1:6" x14ac:dyDescent="0.25">
      <c r="A70" t="str">
        <f t="shared" si="1"/>
        <v>Renda_ExtraCriteo</v>
      </c>
      <c r="B70" t="s">
        <v>4</v>
      </c>
      <c r="C70" t="s">
        <v>59</v>
      </c>
      <c r="D70" t="s">
        <v>59</v>
      </c>
      <c r="E70" s="5">
        <v>202.38862102108121</v>
      </c>
      <c r="F70" s="5">
        <v>405.06756847407792</v>
      </c>
    </row>
    <row r="71" spans="1:6" x14ac:dyDescent="0.25">
      <c r="A71" t="str">
        <f t="shared" si="1"/>
        <v>Renda_ExtraFB Stone Leads</v>
      </c>
      <c r="B71" t="s">
        <v>4</v>
      </c>
      <c r="C71" t="s">
        <v>61</v>
      </c>
      <c r="D71" t="s">
        <v>70</v>
      </c>
      <c r="E71" s="5">
        <v>3543.4159280702033</v>
      </c>
      <c r="F71" s="5">
        <v>3793.9005077084021</v>
      </c>
    </row>
    <row r="72" spans="1:6" x14ac:dyDescent="0.25">
      <c r="A72" t="str">
        <f t="shared" si="1"/>
        <v>Renda_ExtraFB Stone SA</v>
      </c>
      <c r="B72" t="s">
        <v>4</v>
      </c>
      <c r="C72" t="s">
        <v>61</v>
      </c>
      <c r="D72" t="s">
        <v>71</v>
      </c>
      <c r="E72" s="5">
        <v>201.75411265128039</v>
      </c>
      <c r="F72" s="5">
        <v>365.83370690918736</v>
      </c>
    </row>
    <row r="73" spans="1:6" x14ac:dyDescent="0.25">
      <c r="A73" t="str">
        <f t="shared" si="1"/>
        <v>Renda_ExtraFB Ton</v>
      </c>
      <c r="B73" t="s">
        <v>4</v>
      </c>
      <c r="C73" t="s">
        <v>61</v>
      </c>
      <c r="D73" t="s">
        <v>72</v>
      </c>
      <c r="E73" s="5">
        <v>16589.49275149055</v>
      </c>
      <c r="F73" s="5">
        <v>12458.599076577191</v>
      </c>
    </row>
    <row r="74" spans="1:6" x14ac:dyDescent="0.25">
      <c r="A74" t="str">
        <f t="shared" si="1"/>
        <v>Renda_ExtraGoogle Stone</v>
      </c>
      <c r="B74" t="s">
        <v>4</v>
      </c>
      <c r="C74" t="s">
        <v>62</v>
      </c>
      <c r="D74" t="s">
        <v>73</v>
      </c>
      <c r="E74" s="5">
        <v>640.61288529897365</v>
      </c>
      <c r="F74" s="5">
        <v>2432.1266170090694</v>
      </c>
    </row>
    <row r="75" spans="1:6" x14ac:dyDescent="0.25">
      <c r="A75" t="str">
        <f t="shared" si="1"/>
        <v>Renda_ExtraGoogle Ton</v>
      </c>
      <c r="B75" t="s">
        <v>4</v>
      </c>
      <c r="C75" t="s">
        <v>62</v>
      </c>
      <c r="D75" t="s">
        <v>74</v>
      </c>
      <c r="E75" s="5">
        <v>10355.137200002997</v>
      </c>
      <c r="F75" s="5">
        <v>8336.9657880868363</v>
      </c>
    </row>
    <row r="76" spans="1:6" x14ac:dyDescent="0.25">
      <c r="A76" t="str">
        <f t="shared" si="1"/>
        <v>Renda_ExtraTikTok</v>
      </c>
      <c r="B76" t="s">
        <v>4</v>
      </c>
      <c r="C76" t="s">
        <v>60</v>
      </c>
      <c r="D76" t="s">
        <v>60</v>
      </c>
      <c r="E76" s="5">
        <v>151.53464178171799</v>
      </c>
      <c r="F76" s="5">
        <v>218.65252165479859</v>
      </c>
    </row>
    <row r="77" spans="1:6" x14ac:dyDescent="0.25">
      <c r="A77" t="str">
        <f t="shared" si="1"/>
        <v>Renda_ExtraOpen TV</v>
      </c>
      <c r="B77" t="s">
        <v>4</v>
      </c>
      <c r="C77" t="s">
        <v>65</v>
      </c>
      <c r="D77" t="s">
        <v>66</v>
      </c>
      <c r="E77" s="5">
        <v>0</v>
      </c>
      <c r="F77" s="5">
        <v>0</v>
      </c>
    </row>
    <row r="78" spans="1:6" x14ac:dyDescent="0.25">
      <c r="A78" t="str">
        <f t="shared" si="1"/>
        <v>Renda_ExtraPay TV</v>
      </c>
      <c r="B78" t="s">
        <v>4</v>
      </c>
      <c r="C78" t="s">
        <v>65</v>
      </c>
      <c r="D78" t="s">
        <v>67</v>
      </c>
      <c r="E78" s="5">
        <v>0</v>
      </c>
      <c r="F78" s="5">
        <v>0</v>
      </c>
    </row>
    <row r="79" spans="1:6" x14ac:dyDescent="0.25">
      <c r="A79" t="str">
        <f t="shared" si="1"/>
        <v>Renda_ExtraHeadcount</v>
      </c>
      <c r="B79" t="s">
        <v>4</v>
      </c>
      <c r="C79" t="s">
        <v>64</v>
      </c>
      <c r="D79" t="s">
        <v>64</v>
      </c>
      <c r="E79" s="5">
        <v>0</v>
      </c>
      <c r="F79" s="5">
        <v>0</v>
      </c>
    </row>
    <row r="80" spans="1:6" x14ac:dyDescent="0.25">
      <c r="A80" t="str">
        <f t="shared" si="1"/>
        <v>Renda_ExtraPrice</v>
      </c>
      <c r="B80" t="s">
        <v>4</v>
      </c>
      <c r="C80" t="s">
        <v>57</v>
      </c>
      <c r="D80" t="s">
        <v>57</v>
      </c>
      <c r="E80" s="5">
        <v>-15680.895985122243</v>
      </c>
      <c r="F80" s="5">
        <v>-15949.778693753788</v>
      </c>
    </row>
    <row r="81" spans="1:6" x14ac:dyDescent="0.25">
      <c r="A81" t="str">
        <f t="shared" si="1"/>
        <v>Renda_ExtraUnemployment</v>
      </c>
      <c r="B81" t="s">
        <v>4</v>
      </c>
      <c r="C81" t="s">
        <v>121</v>
      </c>
      <c r="D81" t="s">
        <v>121</v>
      </c>
      <c r="E81" s="5">
        <v>-6130.9488642560873</v>
      </c>
      <c r="F81" s="5">
        <v>-5592.7085860568677</v>
      </c>
    </row>
    <row r="82" spans="1:6" x14ac:dyDescent="0.25">
      <c r="A82" t="str">
        <f t="shared" si="1"/>
        <v>Renda_ExtraCCI</v>
      </c>
      <c r="B82" t="s">
        <v>4</v>
      </c>
      <c r="C82" t="s">
        <v>175</v>
      </c>
      <c r="D82" t="s">
        <v>175</v>
      </c>
      <c r="E82" s="5">
        <v>296.74465353410454</v>
      </c>
      <c r="F82" s="5">
        <v>275.65079314851289</v>
      </c>
    </row>
    <row r="83" spans="1:6" x14ac:dyDescent="0.25">
      <c r="A83" t="str">
        <f t="shared" si="1"/>
        <v>Renda_ExtraCovid</v>
      </c>
      <c r="B83" t="s">
        <v>4</v>
      </c>
      <c r="C83" t="s">
        <v>69</v>
      </c>
      <c r="D83" t="s">
        <v>69</v>
      </c>
      <c r="E83" s="5">
        <v>-1156.1866706790479</v>
      </c>
      <c r="F83" s="5">
        <v>-585.98885816021016</v>
      </c>
    </row>
    <row r="84" spans="1:6" x14ac:dyDescent="0.25">
      <c r="A84" t="str">
        <f t="shared" si="1"/>
        <v>Renda_ExtraTaxa Selic</v>
      </c>
      <c r="B84" t="s">
        <v>4</v>
      </c>
      <c r="C84" t="s">
        <v>176</v>
      </c>
      <c r="D84" t="s">
        <v>176</v>
      </c>
      <c r="E84" s="5">
        <v>-3084.1620512818326</v>
      </c>
      <c r="F84" s="5">
        <v>-4386.9546419095059</v>
      </c>
    </row>
    <row r="85" spans="1:6" x14ac:dyDescent="0.25">
      <c r="A85" t="str">
        <f t="shared" si="1"/>
        <v>Renda_ExtraSeas</v>
      </c>
      <c r="B85" t="s">
        <v>4</v>
      </c>
      <c r="C85" t="s">
        <v>180</v>
      </c>
      <c r="D85" t="s">
        <v>180</v>
      </c>
      <c r="E85" s="5">
        <v>111041.1842086126</v>
      </c>
      <c r="F85" s="5">
        <v>132526.11788424038</v>
      </c>
    </row>
    <row r="86" spans="1:6" x14ac:dyDescent="0.25">
      <c r="A86" t="str">
        <f t="shared" si="1"/>
        <v>Renda_ExtraPoly T</v>
      </c>
      <c r="B86" t="s">
        <v>4</v>
      </c>
      <c r="C86" t="s">
        <v>179</v>
      </c>
      <c r="D86" t="s">
        <v>179</v>
      </c>
      <c r="E86" s="5">
        <v>5781.1435053168689</v>
      </c>
      <c r="F86" s="5">
        <v>6998.4063894048159</v>
      </c>
    </row>
    <row r="87" spans="1:6" x14ac:dyDescent="0.25">
      <c r="A87" t="str">
        <f t="shared" si="1"/>
        <v>Renda_ExtraIntercept</v>
      </c>
      <c r="B87" t="s">
        <v>4</v>
      </c>
      <c r="C87" t="s">
        <v>181</v>
      </c>
      <c r="D87" t="s">
        <v>181</v>
      </c>
      <c r="E87" s="5">
        <v>8079.9366741933854</v>
      </c>
      <c r="F87" s="5">
        <v>8079.9366741933854</v>
      </c>
    </row>
    <row r="88" spans="1:6" x14ac:dyDescent="0.25">
      <c r="A88" t="str">
        <f t="shared" si="1"/>
        <v>Renda_ExtraHoliday</v>
      </c>
      <c r="B88" t="s">
        <v>4</v>
      </c>
      <c r="C88" t="s">
        <v>63</v>
      </c>
      <c r="D88" t="s">
        <v>63</v>
      </c>
      <c r="E88" s="5">
        <v>0</v>
      </c>
      <c r="F88" s="5">
        <v>30.4225152947586</v>
      </c>
    </row>
    <row r="89" spans="1:6" x14ac:dyDescent="0.25">
      <c r="A89" t="str">
        <f t="shared" si="1"/>
        <v>(blank)(blank)</v>
      </c>
      <c r="B89" t="s">
        <v>156</v>
      </c>
      <c r="C89" t="s">
        <v>156</v>
      </c>
      <c r="D89" t="s">
        <v>156</v>
      </c>
      <c r="E89" s="5"/>
      <c r="F89" s="5"/>
    </row>
    <row r="90" spans="1:6" x14ac:dyDescent="0.25">
      <c r="A90" t="str">
        <f t="shared" si="1"/>
        <v/>
      </c>
    </row>
    <row r="91" spans="1:6" x14ac:dyDescent="0.25">
      <c r="A91" t="str">
        <f t="shared" si="1"/>
        <v/>
      </c>
    </row>
    <row r="92" spans="1:6" x14ac:dyDescent="0.25">
      <c r="A92" t="str">
        <f t="shared" si="1"/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2ADF-6206-4B15-8F4F-1DF74E9761F2}">
  <dimension ref="A1:K232"/>
  <sheetViews>
    <sheetView topLeftCell="A212" zoomScale="90" zoomScaleNormal="90" workbookViewId="0">
      <selection activeCell="C232" sqref="C232"/>
    </sheetView>
  </sheetViews>
  <sheetFormatPr defaultRowHeight="15" x14ac:dyDescent="0.25"/>
  <cols>
    <col min="1" max="1" width="32.7109375" bestFit="1" customWidth="1"/>
    <col min="2" max="3" width="30.42578125" bestFit="1" customWidth="1"/>
    <col min="4" max="5" width="12.7109375" bestFit="1" customWidth="1"/>
    <col min="6" max="6" width="12.7109375" customWidth="1"/>
    <col min="8" max="8" width="14.28515625" bestFit="1" customWidth="1"/>
    <col min="10" max="10" width="23.42578125" customWidth="1"/>
  </cols>
  <sheetData>
    <row r="1" spans="1:8" x14ac:dyDescent="0.25">
      <c r="A1" t="s">
        <v>78</v>
      </c>
      <c r="B1" s="2" t="s">
        <v>79</v>
      </c>
      <c r="C1" s="2" t="s">
        <v>77</v>
      </c>
      <c r="D1" s="2" t="s">
        <v>173</v>
      </c>
      <c r="E1" s="2" t="s">
        <v>174</v>
      </c>
      <c r="F1" t="s">
        <v>9</v>
      </c>
      <c r="G1" t="s">
        <v>10</v>
      </c>
      <c r="H1" t="s">
        <v>11</v>
      </c>
    </row>
    <row r="2" spans="1:8" x14ac:dyDescent="0.25">
      <c r="A2" t="str">
        <f>_xlfn.CONCAT(B2,C2)</f>
        <v>Auto_CredAC_Affliate_Spends_M_GM</v>
      </c>
      <c r="B2" s="8" t="s">
        <v>1</v>
      </c>
      <c r="C2" t="s">
        <v>123</v>
      </c>
      <c r="D2" s="5">
        <v>0</v>
      </c>
      <c r="E2" s="5">
        <v>226.86265086024139</v>
      </c>
      <c r="F2" t="str">
        <f>VLOOKUP(C2,Mapping!$A$2:$D$1178,2,FALSE)</f>
        <v>1. Marketing</v>
      </c>
      <c r="G2" t="str">
        <f>VLOOKUP(C2,Mapping!$A$2:$D$1178,3,FALSE)</f>
        <v>Affiliate</v>
      </c>
      <c r="H2" t="str">
        <f>VLOOKUP(C2,Mapping!$A$2:$D$1178,4,FALSE)</f>
        <v>Affiliate</v>
      </c>
    </row>
    <row r="3" spans="1:8" x14ac:dyDescent="0.25">
      <c r="A3" t="str">
        <f t="shared" ref="A3:A66" si="0">_xlfn.CONCAT(B3,C3)</f>
        <v>Auto_CredAC_Bing_Imp_GM</v>
      </c>
      <c r="B3" s="8" t="s">
        <v>1</v>
      </c>
      <c r="C3" t="s">
        <v>15</v>
      </c>
      <c r="D3" s="5">
        <v>115.73404569365825</v>
      </c>
      <c r="E3" s="5">
        <v>21.197623290305</v>
      </c>
      <c r="F3" t="str">
        <f>VLOOKUP(C3,Mapping!$A$2:$D$1178,2,FALSE)</f>
        <v>1. Marketing</v>
      </c>
      <c r="G3" t="str">
        <f>VLOOKUP(C3,Mapping!$A$2:$D$1178,3,FALSE)</f>
        <v>Bing</v>
      </c>
      <c r="H3" t="str">
        <f>VLOOKUP(C3,Mapping!$A$2:$D$1178,4,FALSE)</f>
        <v>Bing</v>
      </c>
    </row>
    <row r="4" spans="1:8" x14ac:dyDescent="0.25">
      <c r="A4" t="str">
        <f t="shared" si="0"/>
        <v>Auto_CredAC_Criteo_Imp_GM</v>
      </c>
      <c r="B4" s="8" t="s">
        <v>1</v>
      </c>
      <c r="C4" t="s">
        <v>16</v>
      </c>
      <c r="D4" s="5">
        <v>31.436891688690881</v>
      </c>
      <c r="E4" s="5">
        <v>1211.5156740732671</v>
      </c>
      <c r="F4" t="str">
        <f>VLOOKUP(C4,Mapping!$A$2:$D$1178,2,FALSE)</f>
        <v>1. Marketing</v>
      </c>
      <c r="G4" t="str">
        <f>VLOOKUP(C4,Mapping!$A$2:$D$1178,3,FALSE)</f>
        <v>Criteo</v>
      </c>
      <c r="H4" t="str">
        <f>VLOOKUP(C4,Mapping!$A$2:$D$1178,4,FALSE)</f>
        <v>Criteo</v>
      </c>
    </row>
    <row r="5" spans="1:8" x14ac:dyDescent="0.25">
      <c r="A5" t="str">
        <f t="shared" si="0"/>
        <v>Auto_CredAC_Easter</v>
      </c>
      <c r="B5" s="8" t="s">
        <v>1</v>
      </c>
      <c r="C5" t="s">
        <v>108</v>
      </c>
      <c r="D5" s="5">
        <v>1024.6069763257799</v>
      </c>
      <c r="E5" s="5">
        <v>0</v>
      </c>
      <c r="F5" t="str">
        <f>VLOOKUP(C5,Mapping!$A$2:$D$1178,2,FALSE)</f>
        <v>3. Base</v>
      </c>
      <c r="G5" t="str">
        <f>VLOOKUP(C5,Mapping!$A$2:$D$1178,3,FALSE)</f>
        <v>Holiday</v>
      </c>
      <c r="H5" t="str">
        <f>VLOOKUP(C5,Mapping!$A$2:$D$1178,4,FALSE)</f>
        <v>Holiday</v>
      </c>
    </row>
    <row r="6" spans="1:8" x14ac:dyDescent="0.25">
      <c r="A6" t="str">
        <f t="shared" si="0"/>
        <v>Auto_CredAC_H_rep_2020</v>
      </c>
      <c r="B6" s="8" t="s">
        <v>1</v>
      </c>
      <c r="C6" t="s">
        <v>109</v>
      </c>
      <c r="D6" s="5">
        <v>0</v>
      </c>
      <c r="E6" s="5">
        <v>0</v>
      </c>
      <c r="F6" t="str">
        <f>VLOOKUP(C6,Mapping!$A$2:$D$1178,2,FALSE)</f>
        <v>3. Base</v>
      </c>
      <c r="G6" t="s">
        <v>68</v>
      </c>
      <c r="H6" t="s">
        <v>68</v>
      </c>
    </row>
    <row r="7" spans="1:8" x14ac:dyDescent="0.25">
      <c r="A7" t="str">
        <f t="shared" si="0"/>
        <v>Auto_CredAC_PreH_Ind_2020</v>
      </c>
      <c r="B7" s="8" t="s">
        <v>1</v>
      </c>
      <c r="C7" t="s">
        <v>113</v>
      </c>
      <c r="D7" s="5">
        <v>0</v>
      </c>
      <c r="E7" s="5">
        <v>0</v>
      </c>
      <c r="F7" t="str">
        <f>VLOOKUP(C7,Mapping!$A$2:$D$1178,2,FALSE)</f>
        <v>3. Base</v>
      </c>
      <c r="G7" t="str">
        <f>VLOOKUP(C7,Mapping!$A$2:$D$1178,3,FALSE)</f>
        <v>Holiday</v>
      </c>
      <c r="H7" t="str">
        <f>VLOOKUP(C7,Mapping!$A$2:$D$1178,4,FALSE)</f>
        <v>Holiday</v>
      </c>
    </row>
    <row r="8" spans="1:8" x14ac:dyDescent="0.25">
      <c r="A8" t="str">
        <f t="shared" si="0"/>
        <v>Auto_CredAC_PreHNov_D1</v>
      </c>
      <c r="B8" s="8" t="s">
        <v>1</v>
      </c>
      <c r="C8" t="s">
        <v>124</v>
      </c>
      <c r="D8" s="5">
        <v>0</v>
      </c>
      <c r="E8" s="5">
        <v>0</v>
      </c>
      <c r="F8" t="str">
        <f>VLOOKUP(C8,Mapping!$A$2:$D$1178,2,FALSE)</f>
        <v>3. Base</v>
      </c>
      <c r="G8" t="str">
        <f>VLOOKUP(C8,Mapping!$A$2:$D$1178,3,FALSE)</f>
        <v>Holiday</v>
      </c>
      <c r="H8" t="str">
        <f>VLOOKUP(C8,Mapping!$A$2:$D$1178,4,FALSE)</f>
        <v>Holiday</v>
      </c>
    </row>
    <row r="9" spans="1:8" x14ac:dyDescent="0.25">
      <c r="A9" t="str">
        <f t="shared" si="0"/>
        <v>Auto_CredAC_PreXmas_2020</v>
      </c>
      <c r="B9" s="8" t="s">
        <v>1</v>
      </c>
      <c r="C9" t="s">
        <v>125</v>
      </c>
      <c r="D9" s="5">
        <v>0</v>
      </c>
      <c r="E9" s="5">
        <v>0</v>
      </c>
      <c r="F9" t="str">
        <f>VLOOKUP(C9,Mapping!$A$2:$D$1178,2,FALSE)</f>
        <v>3. Base</v>
      </c>
      <c r="G9" t="str">
        <f>VLOOKUP(C9,Mapping!$A$2:$D$1178,3,FALSE)</f>
        <v>Holiday</v>
      </c>
      <c r="H9" t="str">
        <f>VLOOKUP(C9,Mapping!$A$2:$D$1178,4,FALSE)</f>
        <v>Holiday</v>
      </c>
    </row>
    <row r="10" spans="1:8" x14ac:dyDescent="0.25">
      <c r="A10" t="str">
        <f t="shared" si="0"/>
        <v>Auto_CredAC_PT_New</v>
      </c>
      <c r="B10" s="8" t="s">
        <v>1</v>
      </c>
      <c r="C10" t="s">
        <v>159</v>
      </c>
      <c r="D10" s="5">
        <v>39857.769772633328</v>
      </c>
      <c r="E10" s="5">
        <v>49852.400046875489</v>
      </c>
      <c r="F10" t="str">
        <f>VLOOKUP(C10,Mapping!$A$2:$D$1178,2,FALSE)</f>
        <v>3. Base</v>
      </c>
      <c r="G10" t="str">
        <f>VLOOKUP(C10,Mapping!$A$2:$D$1178,3,FALSE)</f>
        <v>Poly T</v>
      </c>
      <c r="H10" t="str">
        <f>VLOOKUP(C10,Mapping!$A$2:$D$1178,4,FALSE)</f>
        <v>Poly T</v>
      </c>
    </row>
    <row r="11" spans="1:8" x14ac:dyDescent="0.25">
      <c r="A11" t="str">
        <f t="shared" si="0"/>
        <v>Auto_CredAC_TikTok_Imp_GM</v>
      </c>
      <c r="B11" s="8" t="s">
        <v>1</v>
      </c>
      <c r="C11" t="s">
        <v>17</v>
      </c>
      <c r="D11" s="5">
        <v>12.400163415816639</v>
      </c>
      <c r="E11" s="5">
        <v>689.531328497755</v>
      </c>
      <c r="F11" t="str">
        <f>VLOOKUP(C11,Mapping!$A$2:$D$1178,2,FALSE)</f>
        <v>1. Marketing</v>
      </c>
      <c r="G11" t="str">
        <f>VLOOKUP(C11,Mapping!$A$2:$D$1178,3,FALSE)</f>
        <v>TikTok</v>
      </c>
      <c r="H11" t="str">
        <f>VLOOKUP(C11,Mapping!$A$2:$D$1178,4,FALSE)</f>
        <v>TikTok</v>
      </c>
    </row>
    <row r="12" spans="1:8" x14ac:dyDescent="0.25">
      <c r="A12" t="str">
        <f t="shared" si="0"/>
        <v>Auto_CredAvg_Price_2020</v>
      </c>
      <c r="B12" s="8" t="s">
        <v>1</v>
      </c>
      <c r="C12" t="s">
        <v>127</v>
      </c>
      <c r="D12" s="5">
        <v>0</v>
      </c>
      <c r="E12" s="5">
        <v>0</v>
      </c>
      <c r="F12" t="str">
        <f>VLOOKUP(C12,Mapping!$A$2:$D$1178,2,FALSE)</f>
        <v>2. Pricing</v>
      </c>
      <c r="G12" t="str">
        <f>VLOOKUP(C12,Mapping!$A$2:$D$1178,3,FALSE)</f>
        <v>Price</v>
      </c>
      <c r="H12" t="str">
        <f>VLOOKUP(C12,Mapping!$A$2:$D$1178,4,FALSE)</f>
        <v>Price</v>
      </c>
    </row>
    <row r="13" spans="1:8" x14ac:dyDescent="0.25">
      <c r="A13" t="str">
        <f t="shared" si="0"/>
        <v>Auto_CredAvg_Price_2021</v>
      </c>
      <c r="B13" s="8" t="s">
        <v>1</v>
      </c>
      <c r="C13" t="s">
        <v>128</v>
      </c>
      <c r="D13" s="5">
        <v>-23413.882106706664</v>
      </c>
      <c r="E13" s="5">
        <v>-27972.094622484452</v>
      </c>
      <c r="F13" t="str">
        <f>VLOOKUP(C13,Mapping!$A$2:$D$1178,2,FALSE)</f>
        <v>2. Pricing</v>
      </c>
      <c r="G13" t="str">
        <f>VLOOKUP(C13,Mapping!$A$2:$D$1178,3,FALSE)</f>
        <v>Price</v>
      </c>
      <c r="H13" t="str">
        <f>VLOOKUP(C13,Mapping!$A$2:$D$1178,4,FALSE)</f>
        <v>Price</v>
      </c>
    </row>
    <row r="14" spans="1:8" x14ac:dyDescent="0.25">
      <c r="A14" t="str">
        <f t="shared" si="0"/>
        <v>Auto_CredConsumer_Confidence_Index</v>
      </c>
      <c r="B14" s="8" t="s">
        <v>1</v>
      </c>
      <c r="C14" t="s">
        <v>18</v>
      </c>
      <c r="D14" s="5">
        <v>9302.6232853832116</v>
      </c>
      <c r="E14" s="5">
        <v>9778.414247156581</v>
      </c>
      <c r="F14" t="str">
        <f>VLOOKUP(C14,Mapping!$A$2:$D$1178,2,FALSE)</f>
        <v>3. Base</v>
      </c>
      <c r="G14" t="str">
        <f>VLOOKUP(C14,Mapping!$A$2:$D$1178,3,FALSE)</f>
        <v>CCI</v>
      </c>
      <c r="H14" t="str">
        <f>VLOOKUP(C14,Mapping!$A$2:$D$1178,4,FALSE)</f>
        <v>CCI</v>
      </c>
    </row>
    <row r="15" spans="1:8" x14ac:dyDescent="0.25">
      <c r="A15" t="str">
        <f t="shared" si="0"/>
        <v>Auto_CredFB_Stone_Leads_Imp_2020_GM1</v>
      </c>
      <c r="B15" s="8" t="s">
        <v>1</v>
      </c>
      <c r="C15" t="s">
        <v>19</v>
      </c>
      <c r="D15" s="5">
        <v>232.6068571426494</v>
      </c>
      <c r="E15" s="5">
        <v>0</v>
      </c>
      <c r="F15" t="str">
        <f>VLOOKUP(C15,Mapping!$A$2:$D$1178,2,FALSE)</f>
        <v>1. Marketing</v>
      </c>
      <c r="G15" t="str">
        <f>VLOOKUP(C15,Mapping!$A$2:$D$1178,3,FALSE)</f>
        <v>Facebook</v>
      </c>
      <c r="H15" t="str">
        <f>VLOOKUP(C15,Mapping!$A$2:$D$1178,4,FALSE)</f>
        <v>FB Stone Leads</v>
      </c>
    </row>
    <row r="16" spans="1:8" x14ac:dyDescent="0.25">
      <c r="A16" t="str">
        <f t="shared" si="0"/>
        <v>Auto_CredFB_Stone_Leads_Imp_2021_GM1</v>
      </c>
      <c r="B16" s="8" t="s">
        <v>1</v>
      </c>
      <c r="C16" t="s">
        <v>20</v>
      </c>
      <c r="D16" s="5">
        <v>8853.673103784764</v>
      </c>
      <c r="E16" s="5">
        <v>9914.5502419456134</v>
      </c>
      <c r="F16" t="str">
        <f>VLOOKUP(C16,Mapping!$A$2:$D$1178,2,FALSE)</f>
        <v>1. Marketing</v>
      </c>
      <c r="G16" t="str">
        <f>VLOOKUP(C16,Mapping!$A$2:$D$1178,3,FALSE)</f>
        <v>Facebook</v>
      </c>
      <c r="H16" t="str">
        <f>VLOOKUP(C16,Mapping!$A$2:$D$1178,4,FALSE)</f>
        <v>FB Stone Leads</v>
      </c>
    </row>
    <row r="17" spans="1:8" x14ac:dyDescent="0.25">
      <c r="A17" t="str">
        <f t="shared" si="0"/>
        <v>Auto_CredFB_Stone_SA_Imp_2020_GM2</v>
      </c>
      <c r="B17" s="8" t="s">
        <v>1</v>
      </c>
      <c r="C17" t="s">
        <v>114</v>
      </c>
      <c r="D17" s="5">
        <v>23.078321074734131</v>
      </c>
      <c r="E17" s="5">
        <v>0</v>
      </c>
      <c r="F17" t="str">
        <f>VLOOKUP(C17,Mapping!$A$2:$D$1178,2,FALSE)</f>
        <v>1. Marketing</v>
      </c>
      <c r="G17" t="str">
        <f>VLOOKUP(C17,Mapping!$A$2:$D$1178,3,FALSE)</f>
        <v>Facebook</v>
      </c>
      <c r="H17" t="str">
        <f>VLOOKUP(C17,Mapping!$A$2:$D$1178,4,FALSE)</f>
        <v>FB Stone SA</v>
      </c>
    </row>
    <row r="18" spans="1:8" x14ac:dyDescent="0.25">
      <c r="A18" t="str">
        <f t="shared" si="0"/>
        <v>Auto_CredFB_Stone_SA_Imp_2021_GM1</v>
      </c>
      <c r="B18" s="8" t="s">
        <v>1</v>
      </c>
      <c r="C18" t="s">
        <v>22</v>
      </c>
      <c r="D18" s="5">
        <v>874.10395846513995</v>
      </c>
      <c r="E18" s="5">
        <v>834.31146541832982</v>
      </c>
      <c r="F18" t="str">
        <f>VLOOKUP(C18,Mapping!$A$2:$D$1178,2,FALSE)</f>
        <v>1. Marketing</v>
      </c>
      <c r="G18" t="str">
        <f>VLOOKUP(C18,Mapping!$A$2:$D$1178,3,FALSE)</f>
        <v>Facebook</v>
      </c>
      <c r="H18" t="str">
        <f>VLOOKUP(C18,Mapping!$A$2:$D$1178,4,FALSE)</f>
        <v>FB Stone SA</v>
      </c>
    </row>
    <row r="19" spans="1:8" x14ac:dyDescent="0.25">
      <c r="A19" t="str">
        <f t="shared" si="0"/>
        <v>Auto_CredFB_TON_Imp_2020_GM1</v>
      </c>
      <c r="B19" s="8" t="s">
        <v>1</v>
      </c>
      <c r="C19" t="s">
        <v>23</v>
      </c>
      <c r="D19" s="5">
        <v>419.02456856717998</v>
      </c>
      <c r="E19" s="5">
        <v>0</v>
      </c>
      <c r="F19" t="str">
        <f>VLOOKUP(C19,Mapping!$A$2:$D$1178,2,FALSE)</f>
        <v>1. Marketing</v>
      </c>
      <c r="G19" t="str">
        <f>VLOOKUP(C19,Mapping!$A$2:$D$1178,3,FALSE)</f>
        <v>Facebook</v>
      </c>
      <c r="H19" t="str">
        <f>VLOOKUP(C19,Mapping!$A$2:$D$1178,4,FALSE)</f>
        <v>FB Ton</v>
      </c>
    </row>
    <row r="20" spans="1:8" x14ac:dyDescent="0.25">
      <c r="A20" t="str">
        <f t="shared" si="0"/>
        <v>Auto_CredFB_TON_Imp_2021_GM1</v>
      </c>
      <c r="B20" s="8" t="s">
        <v>1</v>
      </c>
      <c r="C20" t="s">
        <v>24</v>
      </c>
      <c r="D20" s="5">
        <v>41479.573829123794</v>
      </c>
      <c r="E20" s="5">
        <v>53510.486905359903</v>
      </c>
      <c r="F20" t="str">
        <f>VLOOKUP(C20,Mapping!$A$2:$D$1178,2,FALSE)</f>
        <v>1. Marketing</v>
      </c>
      <c r="G20" t="str">
        <f>VLOOKUP(C20,Mapping!$A$2:$D$1178,3,FALSE)</f>
        <v>Facebook</v>
      </c>
      <c r="H20" t="str">
        <f>VLOOKUP(C20,Mapping!$A$2:$D$1178,4,FALSE)</f>
        <v>FB Ton</v>
      </c>
    </row>
    <row r="21" spans="1:8" x14ac:dyDescent="0.25">
      <c r="A21" t="str">
        <f t="shared" si="0"/>
        <v>Auto_CredGoogle_STONE_Imp_2020_GM1</v>
      </c>
      <c r="B21" s="8" t="s">
        <v>1</v>
      </c>
      <c r="C21" t="s">
        <v>25</v>
      </c>
      <c r="D21" s="5">
        <v>21.764385318307902</v>
      </c>
      <c r="E21" s="5">
        <v>0</v>
      </c>
      <c r="F21" t="str">
        <f>VLOOKUP(C21,Mapping!$A$2:$D$1178,2,FALSE)</f>
        <v>1. Marketing</v>
      </c>
      <c r="G21" t="str">
        <f>VLOOKUP(C21,Mapping!$A$2:$D$1178,3,FALSE)</f>
        <v>Google</v>
      </c>
      <c r="H21" t="str">
        <f>VLOOKUP(C21,Mapping!$A$2:$D$1178,4,FALSE)</f>
        <v>Google Stone</v>
      </c>
    </row>
    <row r="22" spans="1:8" x14ac:dyDescent="0.25">
      <c r="A22" t="str">
        <f t="shared" si="0"/>
        <v>Auto_CredGoogle_STONE_Imp_2021_GM1</v>
      </c>
      <c r="B22" s="8" t="s">
        <v>1</v>
      </c>
      <c r="C22" t="s">
        <v>26</v>
      </c>
      <c r="D22" s="5">
        <v>307.12447345395532</v>
      </c>
      <c r="E22" s="5">
        <v>2919.2213608986117</v>
      </c>
      <c r="F22" t="str">
        <f>VLOOKUP(C22,Mapping!$A$2:$D$1178,2,FALSE)</f>
        <v>1. Marketing</v>
      </c>
      <c r="G22" t="str">
        <f>VLOOKUP(C22,Mapping!$A$2:$D$1178,3,FALSE)</f>
        <v>Google</v>
      </c>
      <c r="H22" t="str">
        <f>VLOOKUP(C22,Mapping!$A$2:$D$1178,4,FALSE)</f>
        <v>Google Stone</v>
      </c>
    </row>
    <row r="23" spans="1:8" x14ac:dyDescent="0.25">
      <c r="A23" t="str">
        <f t="shared" si="0"/>
        <v>Auto_CredGoogle_TON_Imp_2020_GM1</v>
      </c>
      <c r="B23" s="8" t="s">
        <v>1</v>
      </c>
      <c r="C23" t="s">
        <v>27</v>
      </c>
      <c r="D23" s="5">
        <v>87.528123557976599</v>
      </c>
      <c r="E23" s="5">
        <v>0</v>
      </c>
      <c r="F23" t="str">
        <f>VLOOKUP(C23,Mapping!$A$2:$D$1178,2,FALSE)</f>
        <v>1. Marketing</v>
      </c>
      <c r="G23" t="str">
        <f>VLOOKUP(C23,Mapping!$A$2:$D$1178,3,FALSE)</f>
        <v>Google</v>
      </c>
      <c r="H23" t="str">
        <f>VLOOKUP(C23,Mapping!$A$2:$D$1178,4,FALSE)</f>
        <v>Google Ton</v>
      </c>
    </row>
    <row r="24" spans="1:8" x14ac:dyDescent="0.25">
      <c r="A24" t="str">
        <f t="shared" si="0"/>
        <v>Auto_CredGoogle_TON_Imp_2021_GM1</v>
      </c>
      <c r="B24" s="8" t="s">
        <v>1</v>
      </c>
      <c r="C24" t="s">
        <v>28</v>
      </c>
      <c r="D24" s="5">
        <v>15206.590094585732</v>
      </c>
      <c r="E24" s="5">
        <v>34483.386929647946</v>
      </c>
      <c r="F24" t="str">
        <f>VLOOKUP(C24,Mapping!$A$2:$D$1178,2,FALSE)</f>
        <v>1. Marketing</v>
      </c>
      <c r="G24" t="str">
        <f>VLOOKUP(C24,Mapping!$A$2:$D$1178,3,FALSE)</f>
        <v>Google</v>
      </c>
      <c r="H24" t="str">
        <f>VLOOKUP(C24,Mapping!$A$2:$D$1178,4,FALSE)</f>
        <v>Google Ton</v>
      </c>
    </row>
    <row r="25" spans="1:8" x14ac:dyDescent="0.25">
      <c r="A25" t="str">
        <f t="shared" si="0"/>
        <v>Auto_CredIB_Affiliate_Imp_GM</v>
      </c>
      <c r="B25" s="8" t="s">
        <v>1</v>
      </c>
      <c r="C25" t="s">
        <v>32</v>
      </c>
      <c r="D25" s="5">
        <v>0</v>
      </c>
      <c r="E25" s="5">
        <v>0</v>
      </c>
      <c r="F25" t="str">
        <f>VLOOKUP(C25,Mapping!$A$2:$D$1178,2,FALSE)</f>
        <v>1. Marketing</v>
      </c>
      <c r="G25" t="str">
        <f>VLOOKUP(C25,Mapping!$A$2:$D$1178,3,FALSE)</f>
        <v>Affiliate</v>
      </c>
      <c r="H25" t="str">
        <f>VLOOKUP(C25,Mapping!$A$2:$D$1178,4,FALSE)</f>
        <v>Affiliate</v>
      </c>
    </row>
    <row r="26" spans="1:8" x14ac:dyDescent="0.25">
      <c r="A26" t="str">
        <f t="shared" si="0"/>
        <v>Auto_CredIB_Bing_Imp_GM</v>
      </c>
      <c r="B26" s="8" t="s">
        <v>1</v>
      </c>
      <c r="C26" t="s">
        <v>33</v>
      </c>
      <c r="D26" s="5">
        <v>0</v>
      </c>
      <c r="E26" s="5">
        <v>0</v>
      </c>
      <c r="F26" t="str">
        <f>VLOOKUP(C26,Mapping!$A$2:$D$1178,2,FALSE)</f>
        <v>1. Marketing</v>
      </c>
      <c r="G26" t="str">
        <f>VLOOKUP(C26,Mapping!$A$2:$D$1178,3,FALSE)</f>
        <v>Bing</v>
      </c>
      <c r="H26" t="str">
        <f>VLOOKUP(C26,Mapping!$A$2:$D$1178,4,FALSE)</f>
        <v>Bing</v>
      </c>
    </row>
    <row r="27" spans="1:8" x14ac:dyDescent="0.25">
      <c r="A27" t="str">
        <f t="shared" si="0"/>
        <v>Auto_CredIB_Headcounts_2020</v>
      </c>
      <c r="B27" s="8" t="s">
        <v>1</v>
      </c>
      <c r="C27" t="s">
        <v>101</v>
      </c>
      <c r="D27" s="5">
        <v>0</v>
      </c>
      <c r="E27" s="5">
        <v>0</v>
      </c>
      <c r="F27" t="str">
        <f>VLOOKUP(C27,Mapping!$A$2:$D$1178,2,FALSE)</f>
        <v>4. Execution</v>
      </c>
      <c r="G27" t="str">
        <f>VLOOKUP(C27,Mapping!$A$2:$D$1178,3,FALSE)</f>
        <v>Headcount</v>
      </c>
      <c r="H27" t="str">
        <f>VLOOKUP(C27,Mapping!$A$2:$D$1178,4,FALSE)</f>
        <v>Headcount</v>
      </c>
    </row>
    <row r="28" spans="1:8" x14ac:dyDescent="0.25">
      <c r="A28" t="str">
        <f t="shared" si="0"/>
        <v>Auto_CredIB_Headcounts_2021</v>
      </c>
      <c r="B28" s="8" t="s">
        <v>1</v>
      </c>
      <c r="C28" t="s">
        <v>102</v>
      </c>
      <c r="D28" s="5">
        <v>0</v>
      </c>
      <c r="E28" s="5">
        <v>0</v>
      </c>
      <c r="F28" t="str">
        <f>VLOOKUP(C28,Mapping!$A$2:$D$1178,2,FALSE)</f>
        <v>4. Execution</v>
      </c>
      <c r="G28" t="str">
        <f>VLOOKUP(C28,Mapping!$A$2:$D$1178,3,FALSE)</f>
        <v>Headcount</v>
      </c>
      <c r="H28" t="str">
        <f>VLOOKUP(C28,Mapping!$A$2:$D$1178,4,FALSE)</f>
        <v>Headcount</v>
      </c>
    </row>
    <row r="29" spans="1:8" x14ac:dyDescent="0.25">
      <c r="A29" t="str">
        <f t="shared" si="0"/>
        <v>Auto_CredIB_OpenTv_Grps_GM</v>
      </c>
      <c r="B29" s="8" t="s">
        <v>1</v>
      </c>
      <c r="C29" t="s">
        <v>35</v>
      </c>
      <c r="D29" s="5">
        <v>0</v>
      </c>
      <c r="E29" s="5">
        <v>0</v>
      </c>
      <c r="F29" t="str">
        <f>VLOOKUP(C29,Mapping!$A$2:$D$1178,2,FALSE)</f>
        <v>1. Marketing</v>
      </c>
      <c r="G29" t="str">
        <f>VLOOKUP(C29,Mapping!$A$2:$D$1178,3,FALSE)</f>
        <v>TV</v>
      </c>
      <c r="H29" t="str">
        <f>VLOOKUP(C29,Mapping!$A$2:$D$1178,4,FALSE)</f>
        <v>Open TV</v>
      </c>
    </row>
    <row r="30" spans="1:8" x14ac:dyDescent="0.25">
      <c r="A30" t="str">
        <f t="shared" si="0"/>
        <v>Auto_CredIB_PayTv_spends_M_GM</v>
      </c>
      <c r="B30" s="8" t="s">
        <v>1</v>
      </c>
      <c r="C30" t="s">
        <v>115</v>
      </c>
      <c r="D30" s="5">
        <v>0</v>
      </c>
      <c r="E30" s="5">
        <v>0</v>
      </c>
      <c r="F30" t="str">
        <f>VLOOKUP(C30,Mapping!$A$2:$D$1178,2,FALSE)</f>
        <v>1. Marketing</v>
      </c>
      <c r="G30" t="str">
        <f>VLOOKUP(C30,Mapping!$A$2:$D$1178,3,FALSE)</f>
        <v>TV</v>
      </c>
      <c r="H30" t="str">
        <f>VLOOKUP(C30,Mapping!$A$2:$D$1178,4,FALSE)</f>
        <v>Pay TV</v>
      </c>
    </row>
    <row r="31" spans="1:8" x14ac:dyDescent="0.25">
      <c r="A31" t="str">
        <f t="shared" si="0"/>
        <v>Auto_CredIB_PolyTrend</v>
      </c>
      <c r="B31" s="8" t="s">
        <v>1</v>
      </c>
      <c r="C31" t="s">
        <v>116</v>
      </c>
      <c r="D31" s="5">
        <v>0</v>
      </c>
      <c r="E31" s="5">
        <v>0</v>
      </c>
      <c r="F31" t="str">
        <f>VLOOKUP(C31,Mapping!$A$2:$D$1178,2,FALSE)</f>
        <v>3. Base</v>
      </c>
      <c r="G31" t="str">
        <f>VLOOKUP(C31,Mapping!$A$2:$D$1178,3,FALSE)</f>
        <v>Poly T</v>
      </c>
      <c r="H31" t="str">
        <f>VLOOKUP(C31,Mapping!$A$2:$D$1178,4,FALSE)</f>
        <v>Poly T</v>
      </c>
    </row>
    <row r="32" spans="1:8" x14ac:dyDescent="0.25">
      <c r="A32" t="str">
        <f t="shared" si="0"/>
        <v>Auto_CredIB_Seas_New</v>
      </c>
      <c r="B32" s="8" t="s">
        <v>1</v>
      </c>
      <c r="C32" t="s">
        <v>129</v>
      </c>
      <c r="D32" s="5">
        <v>0</v>
      </c>
      <c r="E32" s="5">
        <v>0</v>
      </c>
      <c r="F32" t="str">
        <f>VLOOKUP(C32,Mapping!$A$2:$D$1178,2,FALSE)</f>
        <v>3. Base</v>
      </c>
      <c r="G32" t="str">
        <f>VLOOKUP(C32,Mapping!$A$2:$D$1178,3,FALSE)</f>
        <v>Seas</v>
      </c>
      <c r="H32" t="str">
        <f>VLOOKUP(C32,Mapping!$A$2:$D$1178,4,FALSE)</f>
        <v>Seas</v>
      </c>
    </row>
    <row r="33" spans="1:8" x14ac:dyDescent="0.25">
      <c r="A33" t="str">
        <f t="shared" si="0"/>
        <v>Auto_CredIB_TikTok_Imp_GM</v>
      </c>
      <c r="B33" s="8" t="s">
        <v>1</v>
      </c>
      <c r="C33" t="s">
        <v>37</v>
      </c>
      <c r="D33" s="5">
        <v>0</v>
      </c>
      <c r="E33" s="5">
        <v>0</v>
      </c>
      <c r="F33" t="str">
        <f>VLOOKUP(C33,Mapping!$A$2:$D$1178,2,FALSE)</f>
        <v>1. Marketing</v>
      </c>
      <c r="G33" t="str">
        <f>VLOOKUP(C33,Mapping!$A$2:$D$1178,3,FALSE)</f>
        <v>TikTok</v>
      </c>
      <c r="H33" t="str">
        <f>VLOOKUP(C33,Mapping!$A$2:$D$1178,4,FALSE)</f>
        <v>TikTok</v>
      </c>
    </row>
    <row r="34" spans="1:8" x14ac:dyDescent="0.25">
      <c r="A34" t="str">
        <f t="shared" si="0"/>
        <v>Auto_CredINTERCEPT</v>
      </c>
      <c r="B34" s="8" t="s">
        <v>1</v>
      </c>
      <c r="C34" t="s">
        <v>38</v>
      </c>
      <c r="D34" s="5">
        <v>22339.895442473462</v>
      </c>
      <c r="E34" s="5">
        <v>22339.895442473462</v>
      </c>
      <c r="F34" t="str">
        <f>VLOOKUP(C34,Mapping!$A$2:$D$1178,2,FALSE)</f>
        <v>3. Base</v>
      </c>
      <c r="G34" t="str">
        <f>VLOOKUP(C34,Mapping!$A$2:$D$1178,3,FALSE)</f>
        <v>Intercept</v>
      </c>
      <c r="H34" t="str">
        <f>VLOOKUP(C34,Mapping!$A$2:$D$1178,4,FALSE)</f>
        <v>Intercept</v>
      </c>
    </row>
    <row r="35" spans="1:8" x14ac:dyDescent="0.25">
      <c r="A35" t="str">
        <f t="shared" si="0"/>
        <v>Auto_CredMobility_Residential</v>
      </c>
      <c r="B35" s="8" t="s">
        <v>1</v>
      </c>
      <c r="C35" t="s">
        <v>154</v>
      </c>
      <c r="D35" s="5">
        <v>-3969.5676725539201</v>
      </c>
      <c r="E35" s="5">
        <v>-2053.4641721919611</v>
      </c>
      <c r="F35" t="str">
        <f>VLOOKUP(C35,Mapping!$A$2:$D$1178,2,FALSE)</f>
        <v>3. Base</v>
      </c>
      <c r="G35" t="str">
        <f>VLOOKUP(C35,Mapping!$A$2:$D$1178,3,FALSE)</f>
        <v>Covid</v>
      </c>
      <c r="H35" t="str">
        <f>VLOOKUP(C35,Mapping!$A$2:$D$1178,4,FALSE)</f>
        <v>Covid</v>
      </c>
    </row>
    <row r="36" spans="1:8" x14ac:dyDescent="0.25">
      <c r="A36" t="str">
        <f t="shared" si="0"/>
        <v>Auto_CredNY_2020</v>
      </c>
      <c r="B36" s="8" t="s">
        <v>1</v>
      </c>
      <c r="C36" t="s">
        <v>95</v>
      </c>
      <c r="D36" s="5">
        <v>0</v>
      </c>
      <c r="E36" s="5">
        <v>0</v>
      </c>
      <c r="F36" t="str">
        <f>VLOOKUP(C36,Mapping!$A$2:$D$1178,2,FALSE)</f>
        <v>3. Base</v>
      </c>
      <c r="G36" t="str">
        <f>VLOOKUP(C36,Mapping!$A$2:$D$1178,3,FALSE)</f>
        <v>Holiday</v>
      </c>
      <c r="H36" t="str">
        <f>VLOOKUP(C36,Mapping!$A$2:$D$1178,4,FALSE)</f>
        <v>Holiday</v>
      </c>
    </row>
    <row r="37" spans="1:8" x14ac:dyDescent="0.25">
      <c r="A37" t="str">
        <f t="shared" si="0"/>
        <v>Auto_CredNY_2020_R_IB</v>
      </c>
      <c r="B37" s="8" t="s">
        <v>1</v>
      </c>
      <c r="C37" t="s">
        <v>104</v>
      </c>
      <c r="D37" s="5">
        <v>0</v>
      </c>
      <c r="E37" s="5">
        <v>0</v>
      </c>
      <c r="F37" t="str">
        <f>VLOOKUP(C37,Mapping!$A$2:$D$1178,2,FALSE)</f>
        <v>3. Base</v>
      </c>
      <c r="G37" t="str">
        <f>VLOOKUP(C37,Mapping!$A$2:$D$1178,3,FALSE)</f>
        <v>Holiday</v>
      </c>
      <c r="H37" t="str">
        <f>VLOOKUP(C37,Mapping!$A$2:$D$1178,4,FALSE)</f>
        <v>Holiday</v>
      </c>
    </row>
    <row r="38" spans="1:8" x14ac:dyDescent="0.25">
      <c r="A38" t="str">
        <f t="shared" si="0"/>
        <v>Auto_CredPL_DFEB24</v>
      </c>
      <c r="B38" s="8" t="s">
        <v>1</v>
      </c>
      <c r="C38" t="s">
        <v>164</v>
      </c>
      <c r="D38" s="5">
        <v>0</v>
      </c>
      <c r="E38" s="5">
        <v>0</v>
      </c>
      <c r="F38" t="str">
        <f>VLOOKUP(C38,Mapping!$A$2:$D$1178,2,FALSE)</f>
        <v>3. Base</v>
      </c>
      <c r="G38" t="str">
        <f>VLOOKUP(C38,Mapping!$A$2:$D$1178,3,FALSE)</f>
        <v>Holiday</v>
      </c>
      <c r="H38" t="str">
        <f>VLOOKUP(C38,Mapping!$A$2:$D$1178,4,FALSE)</f>
        <v>Holiday</v>
      </c>
    </row>
    <row r="39" spans="1:8" x14ac:dyDescent="0.25">
      <c r="A39" t="str">
        <f t="shared" si="0"/>
        <v>Auto_CredPL_DOct25_2021_V2</v>
      </c>
      <c r="B39" s="8" t="s">
        <v>1</v>
      </c>
      <c r="C39" t="s">
        <v>167</v>
      </c>
      <c r="D39" s="5">
        <v>0</v>
      </c>
      <c r="E39" s="5">
        <v>0</v>
      </c>
      <c r="F39" t="str">
        <f>VLOOKUP(C39,Mapping!$A$2:$D$1178,2,FALSE)</f>
        <v>3. Base</v>
      </c>
      <c r="G39" t="str">
        <f>VLOOKUP(C39,Mapping!$A$2:$D$1178,3,FALSE)</f>
        <v>Holiday</v>
      </c>
      <c r="H39" t="str">
        <f>VLOOKUP(C39,Mapping!$A$2:$D$1178,4,FALSE)</f>
        <v>Holiday</v>
      </c>
    </row>
    <row r="40" spans="1:8" x14ac:dyDescent="0.25">
      <c r="A40" t="str">
        <f t="shared" si="0"/>
        <v>Auto_CredPL_HDIP</v>
      </c>
      <c r="B40" s="8" t="s">
        <v>1</v>
      </c>
      <c r="C40" t="s">
        <v>155</v>
      </c>
      <c r="D40" s="5">
        <v>0</v>
      </c>
      <c r="E40" s="5">
        <v>0</v>
      </c>
      <c r="F40" t="str">
        <f>VLOOKUP(C40,Mapping!$A$2:$D$1178,2,FALSE)</f>
        <v>3. Base</v>
      </c>
      <c r="G40" t="str">
        <f>VLOOKUP(C40,Mapping!$A$2:$D$1178,3,FALSE)</f>
        <v>Holiday</v>
      </c>
      <c r="H40" t="str">
        <f>VLOOKUP(C40,Mapping!$A$2:$D$1178,4,FALSE)</f>
        <v>Holiday</v>
      </c>
    </row>
    <row r="41" spans="1:8" x14ac:dyDescent="0.25">
      <c r="A41" t="str">
        <f t="shared" si="0"/>
        <v>Auto_CredPL_PreEaster_2021</v>
      </c>
      <c r="B41" t="s">
        <v>1</v>
      </c>
      <c r="C41" t="s">
        <v>160</v>
      </c>
      <c r="D41" s="5">
        <v>0</v>
      </c>
      <c r="E41" s="5">
        <v>0</v>
      </c>
      <c r="F41" t="str">
        <f>VLOOKUP(C41,Mapping!$A$2:$D$1178,2,FALSE)</f>
        <v>3. Base</v>
      </c>
      <c r="G41" t="str">
        <f>VLOOKUP(C41,Mapping!$A$2:$D$1178,3,FALSE)</f>
        <v>Holiday</v>
      </c>
      <c r="H41" t="str">
        <f>VLOOKUP(C41,Mapping!$A$2:$D$1178,4,FALSE)</f>
        <v>Holiday</v>
      </c>
    </row>
    <row r="42" spans="1:8" x14ac:dyDescent="0.25">
      <c r="A42" t="str">
        <f t="shared" si="0"/>
        <v>Auto_CredPL_PreH_May2020</v>
      </c>
      <c r="B42" t="s">
        <v>1</v>
      </c>
      <c r="C42" t="s">
        <v>168</v>
      </c>
      <c r="D42" s="5">
        <v>0</v>
      </c>
      <c r="E42" s="5">
        <v>0</v>
      </c>
      <c r="F42" t="str">
        <f>VLOOKUP(C42,Mapping!$A$2:$D$1178,2,FALSE)</f>
        <v>3. Base</v>
      </c>
      <c r="G42" t="str">
        <f>VLOOKUP(C42,Mapping!$A$2:$D$1178,3,FALSE)</f>
        <v>Holiday</v>
      </c>
      <c r="H42" t="str">
        <f>VLOOKUP(C42,Mapping!$A$2:$D$1178,4,FALSE)</f>
        <v>Holiday</v>
      </c>
    </row>
    <row r="43" spans="1:8" x14ac:dyDescent="0.25">
      <c r="A43" t="str">
        <f t="shared" si="0"/>
        <v>Auto_CredPL_Seas_New</v>
      </c>
      <c r="B43" t="s">
        <v>1</v>
      </c>
      <c r="C43" t="s">
        <v>118</v>
      </c>
      <c r="D43" s="5">
        <v>0</v>
      </c>
      <c r="E43" s="5">
        <v>0</v>
      </c>
      <c r="F43" t="str">
        <f>VLOOKUP(C43,Mapping!$A$2:$D$1178,2,FALSE)</f>
        <v>3. Base</v>
      </c>
      <c r="G43" t="str">
        <f>VLOOKUP(C43,Mapping!$A$2:$D$1178,3,FALSE)</f>
        <v>Seas</v>
      </c>
      <c r="H43" t="str">
        <f>VLOOKUP(C43,Mapping!$A$2:$D$1178,4,FALSE)</f>
        <v>Seas</v>
      </c>
    </row>
    <row r="44" spans="1:8" x14ac:dyDescent="0.25">
      <c r="A44" t="str">
        <f t="shared" si="0"/>
        <v>Auto_CredPolo_Headcounts_2020</v>
      </c>
      <c r="B44" t="s">
        <v>1</v>
      </c>
      <c r="C44" t="s">
        <v>105</v>
      </c>
      <c r="D44" s="5">
        <v>0</v>
      </c>
      <c r="E44" s="5">
        <v>0</v>
      </c>
      <c r="F44" t="str">
        <f>VLOOKUP(C44,Mapping!$A$2:$D$1178,2,FALSE)</f>
        <v>4. Execution</v>
      </c>
      <c r="G44" t="str">
        <f>VLOOKUP(C44,Mapping!$A$2:$D$1178,3,FALSE)</f>
        <v>Headcount</v>
      </c>
      <c r="H44" t="str">
        <f>VLOOKUP(C44,Mapping!$A$2:$D$1178,4,FALSE)</f>
        <v>Headcount</v>
      </c>
    </row>
    <row r="45" spans="1:8" x14ac:dyDescent="0.25">
      <c r="A45" t="str">
        <f t="shared" si="0"/>
        <v>Auto_CredPolo_Headcounts_2021</v>
      </c>
      <c r="B45" t="s">
        <v>1</v>
      </c>
      <c r="C45" t="s">
        <v>106</v>
      </c>
      <c r="D45" s="5">
        <v>0</v>
      </c>
      <c r="E45" s="5">
        <v>0</v>
      </c>
      <c r="F45" t="str">
        <f>VLOOKUP(C45,Mapping!$A$2:$D$1178,2,FALSE)</f>
        <v>4. Execution</v>
      </c>
      <c r="G45" t="str">
        <f>VLOOKUP(C45,Mapping!$A$2:$D$1178,3,FALSE)</f>
        <v>Headcount</v>
      </c>
      <c r="H45" t="str">
        <f>VLOOKUP(C45,Mapping!$A$2:$D$1178,4,FALSE)</f>
        <v>Headcount</v>
      </c>
    </row>
    <row r="46" spans="1:8" x14ac:dyDescent="0.25">
      <c r="A46" t="str">
        <f t="shared" si="0"/>
        <v>Auto_CredPolo_OpenTv_Grps_GM</v>
      </c>
      <c r="B46" t="s">
        <v>1</v>
      </c>
      <c r="C46" t="s">
        <v>41</v>
      </c>
      <c r="D46" s="5">
        <v>0</v>
      </c>
      <c r="E46" s="5">
        <v>0</v>
      </c>
      <c r="F46" t="str">
        <f>VLOOKUP(C46,Mapping!$A$2:$D$1178,2,FALSE)</f>
        <v>1. Marketing</v>
      </c>
      <c r="G46" t="str">
        <f>VLOOKUP(C46,Mapping!$A$2:$D$1178,3,FALSE)</f>
        <v>TV</v>
      </c>
      <c r="H46" t="str">
        <f>VLOOKUP(C46,Mapping!$A$2:$D$1178,4,FALSE)</f>
        <v>Open TV</v>
      </c>
    </row>
    <row r="47" spans="1:8" x14ac:dyDescent="0.25">
      <c r="A47" t="str">
        <f t="shared" si="0"/>
        <v>Auto_CredPolo_PayTv_spends_M_GM</v>
      </c>
      <c r="B47" t="s">
        <v>1</v>
      </c>
      <c r="C47" t="s">
        <v>119</v>
      </c>
      <c r="D47" s="5">
        <v>0</v>
      </c>
      <c r="E47" s="5">
        <v>0</v>
      </c>
      <c r="F47" t="str">
        <f>VLOOKUP(C47,Mapping!$A$2:$D$1178,2,FALSE)</f>
        <v>1. Marketing</v>
      </c>
      <c r="G47" t="str">
        <f>VLOOKUP(C47,Mapping!$A$2:$D$1178,3,FALSE)</f>
        <v>TV</v>
      </c>
      <c r="H47" t="str">
        <f>VLOOKUP(C47,Mapping!$A$2:$D$1178,4,FALSE)</f>
        <v>Pay TV</v>
      </c>
    </row>
    <row r="48" spans="1:8" x14ac:dyDescent="0.25">
      <c r="A48" t="str">
        <f t="shared" si="0"/>
        <v>Auto_CredPreH_BF_RD</v>
      </c>
      <c r="B48" t="s">
        <v>1</v>
      </c>
      <c r="C48" t="s">
        <v>132</v>
      </c>
      <c r="D48" s="5">
        <v>0</v>
      </c>
      <c r="E48" s="5">
        <v>1428.668071173998</v>
      </c>
      <c r="F48" t="str">
        <f>VLOOKUP(C48,Mapping!$A$2:$D$1178,2,FALSE)</f>
        <v>3. Base</v>
      </c>
      <c r="G48" t="str">
        <f>VLOOKUP(C48,Mapping!$A$2:$D$1178,3,FALSE)</f>
        <v>Holiday</v>
      </c>
      <c r="H48" t="str">
        <f>VLOOKUP(C48,Mapping!$A$2:$D$1178,4,FALSE)</f>
        <v>Holiday</v>
      </c>
    </row>
    <row r="49" spans="1:8" x14ac:dyDescent="0.25">
      <c r="A49" t="str">
        <f t="shared" si="0"/>
        <v>Auto_CredRE_Affliate_Paid_Orders_GM</v>
      </c>
      <c r="B49" t="s">
        <v>1</v>
      </c>
      <c r="C49" t="s">
        <v>47</v>
      </c>
      <c r="D49" s="5">
        <v>0</v>
      </c>
      <c r="E49" s="5">
        <v>0</v>
      </c>
      <c r="F49" t="str">
        <f>VLOOKUP(C49,Mapping!$A$2:$D$1178,2,FALSE)</f>
        <v>1. Marketing</v>
      </c>
      <c r="G49" t="str">
        <f>VLOOKUP(C49,Mapping!$A$2:$D$1178,3,FALSE)</f>
        <v>Affiliate</v>
      </c>
      <c r="H49" t="str">
        <f>VLOOKUP(C49,Mapping!$A$2:$D$1178,4,FALSE)</f>
        <v>Affiliate</v>
      </c>
    </row>
    <row r="50" spans="1:8" x14ac:dyDescent="0.25">
      <c r="A50" t="str">
        <f t="shared" si="0"/>
        <v>Auto_CredRE_Bing_Imp_GM</v>
      </c>
      <c r="B50" t="s">
        <v>1</v>
      </c>
      <c r="C50" t="s">
        <v>49</v>
      </c>
      <c r="D50" s="5">
        <v>0</v>
      </c>
      <c r="E50" s="5">
        <v>0</v>
      </c>
      <c r="F50" t="str">
        <f>VLOOKUP(C50,Mapping!$A$2:$D$1178,2,FALSE)</f>
        <v>1. Marketing</v>
      </c>
      <c r="G50" t="str">
        <f>VLOOKUP(C50,Mapping!$A$2:$D$1178,3,FALSE)</f>
        <v>Bing</v>
      </c>
      <c r="H50" t="str">
        <f>VLOOKUP(C50,Mapping!$A$2:$D$1178,4,FALSE)</f>
        <v>Bing</v>
      </c>
    </row>
    <row r="51" spans="1:8" x14ac:dyDescent="0.25">
      <c r="A51" t="str">
        <f t="shared" si="0"/>
        <v>Auto_CredRE_Criteo_Imp_GM</v>
      </c>
      <c r="B51" t="s">
        <v>1</v>
      </c>
      <c r="C51" t="s">
        <v>50</v>
      </c>
      <c r="D51" s="5">
        <v>0</v>
      </c>
      <c r="E51" s="5">
        <v>0</v>
      </c>
      <c r="F51" t="str">
        <f>VLOOKUP(C51,Mapping!$A$2:$D$1178,2,FALSE)</f>
        <v>1. Marketing</v>
      </c>
      <c r="G51" t="str">
        <f>VLOOKUP(C51,Mapping!$A$2:$D$1178,3,FALSE)</f>
        <v>Criteo</v>
      </c>
      <c r="H51" t="str">
        <f>VLOOKUP(C51,Mapping!$A$2:$D$1178,4,FALSE)</f>
        <v>Criteo</v>
      </c>
    </row>
    <row r="52" spans="1:8" x14ac:dyDescent="0.25">
      <c r="A52" t="str">
        <f t="shared" si="0"/>
        <v>Auto_CredRE_PolyTrend_New</v>
      </c>
      <c r="B52" t="s">
        <v>1</v>
      </c>
      <c r="C52" t="s">
        <v>120</v>
      </c>
      <c r="D52" s="5">
        <v>0</v>
      </c>
      <c r="E52" s="5">
        <v>0</v>
      </c>
      <c r="F52" t="str">
        <f>VLOOKUP(C52,Mapping!$A$2:$D$1178,2,FALSE)</f>
        <v>3. Base</v>
      </c>
      <c r="G52" t="str">
        <f>VLOOKUP(C52,Mapping!$A$2:$D$1178,3,FALSE)</f>
        <v>Poly T</v>
      </c>
      <c r="H52" t="str">
        <f>VLOOKUP(C52,Mapping!$A$2:$D$1178,4,FALSE)</f>
        <v>Poly T</v>
      </c>
    </row>
    <row r="53" spans="1:8" x14ac:dyDescent="0.25">
      <c r="A53" t="str">
        <f t="shared" si="0"/>
        <v>Auto_CredRE_Seas</v>
      </c>
      <c r="B53" t="s">
        <v>1</v>
      </c>
      <c r="C53" t="s">
        <v>133</v>
      </c>
      <c r="D53" s="5">
        <v>0</v>
      </c>
      <c r="E53" s="5">
        <v>0</v>
      </c>
      <c r="F53" t="str">
        <f>VLOOKUP(C53,Mapping!$A$2:$D$1178,2,FALSE)</f>
        <v>3. Base</v>
      </c>
      <c r="G53" t="str">
        <f>VLOOKUP(C53,Mapping!$A$2:$D$1178,3,FALSE)</f>
        <v>Seas</v>
      </c>
      <c r="H53" t="str">
        <f>VLOOKUP(C53,Mapping!$A$2:$D$1178,4,FALSE)</f>
        <v>Seas</v>
      </c>
    </row>
    <row r="54" spans="1:8" x14ac:dyDescent="0.25">
      <c r="A54" t="str">
        <f t="shared" si="0"/>
        <v>Auto_CredRE_TikTok_Imp_GM</v>
      </c>
      <c r="B54" t="s">
        <v>1</v>
      </c>
      <c r="C54" t="s">
        <v>51</v>
      </c>
      <c r="D54" s="5">
        <v>0</v>
      </c>
      <c r="E54" s="5">
        <v>0</v>
      </c>
      <c r="F54" t="str">
        <f>VLOOKUP(C54,Mapping!$A$2:$D$1178,2,FALSE)</f>
        <v>1. Marketing</v>
      </c>
      <c r="G54" t="str">
        <f>VLOOKUP(C54,Mapping!$A$2:$D$1178,3,FALSE)</f>
        <v>TikTok</v>
      </c>
      <c r="H54" t="str">
        <f>VLOOKUP(C54,Mapping!$A$2:$D$1178,4,FALSE)</f>
        <v>TikTok</v>
      </c>
    </row>
    <row r="55" spans="1:8" x14ac:dyDescent="0.25">
      <c r="A55" t="str">
        <f t="shared" si="0"/>
        <v>Auto_CredTaxa_Selic</v>
      </c>
      <c r="B55" t="s">
        <v>1</v>
      </c>
      <c r="C55" t="s">
        <v>147</v>
      </c>
      <c r="D55" s="5">
        <v>-4631.1935155430747</v>
      </c>
      <c r="E55" s="5">
        <v>-10328.296649742879</v>
      </c>
      <c r="F55" t="str">
        <f>VLOOKUP(C55,Mapping!$A$2:$D$1178,2,FALSE)</f>
        <v>3. Base</v>
      </c>
      <c r="G55" t="str">
        <f>VLOOKUP(C55,Mapping!$A$2:$D$1178,3,FALSE)</f>
        <v>Taxa Selic</v>
      </c>
      <c r="H55" t="str">
        <f>VLOOKUP(C55,Mapping!$A$2:$D$1178,4,FALSE)</f>
        <v>Taxa Selic</v>
      </c>
    </row>
    <row r="56" spans="1:8" x14ac:dyDescent="0.25">
      <c r="A56" t="str">
        <f t="shared" si="0"/>
        <v>Auto_CredUnemployment_rate</v>
      </c>
      <c r="B56" t="s">
        <v>1</v>
      </c>
      <c r="C56" t="s">
        <v>107</v>
      </c>
      <c r="D56" s="5">
        <v>-12767.67228067432</v>
      </c>
      <c r="E56" s="5">
        <v>-12140.17754586234</v>
      </c>
      <c r="F56" t="str">
        <f>VLOOKUP(C56,Mapping!$A$2:$D$1178,2,FALSE)</f>
        <v>3. Base</v>
      </c>
      <c r="G56" t="str">
        <f>VLOOKUP(C56,Mapping!$A$2:$D$1178,3,FALSE)</f>
        <v>Unemployment</v>
      </c>
      <c r="H56" t="str">
        <f>VLOOKUP(C56,Mapping!$A$2:$D$1178,4,FALSE)</f>
        <v>Unemployment</v>
      </c>
    </row>
    <row r="57" spans="1:8" x14ac:dyDescent="0.25">
      <c r="A57" t="str">
        <f t="shared" si="0"/>
        <v>InboundAC_Affliate_Spends_M_GM</v>
      </c>
      <c r="B57" t="s">
        <v>2</v>
      </c>
      <c r="C57" t="s">
        <v>123</v>
      </c>
      <c r="D57" s="5">
        <v>0</v>
      </c>
      <c r="E57" s="5">
        <v>0</v>
      </c>
      <c r="F57" t="str">
        <f>VLOOKUP(C57,Mapping!$A$2:$D$1178,2,FALSE)</f>
        <v>1. Marketing</v>
      </c>
      <c r="G57" t="str">
        <f>VLOOKUP(C57,Mapping!$A$2:$D$1178,3,FALSE)</f>
        <v>Affiliate</v>
      </c>
      <c r="H57" t="str">
        <f>VLOOKUP(C57,Mapping!$A$2:$D$1178,4,FALSE)</f>
        <v>Affiliate</v>
      </c>
    </row>
    <row r="58" spans="1:8" x14ac:dyDescent="0.25">
      <c r="A58" t="str">
        <f t="shared" si="0"/>
        <v>InboundAC_Bing_Imp_GM</v>
      </c>
      <c r="B58" t="s">
        <v>2</v>
      </c>
      <c r="C58" t="s">
        <v>15</v>
      </c>
      <c r="D58" s="5">
        <v>0</v>
      </c>
      <c r="E58" s="5">
        <v>0</v>
      </c>
      <c r="F58" t="str">
        <f>VLOOKUP(C58,Mapping!$A$2:$D$1178,2,FALSE)</f>
        <v>1. Marketing</v>
      </c>
      <c r="G58" t="str">
        <f>VLOOKUP(C58,Mapping!$A$2:$D$1178,3,FALSE)</f>
        <v>Bing</v>
      </c>
      <c r="H58" t="str">
        <f>VLOOKUP(C58,Mapping!$A$2:$D$1178,4,FALSE)</f>
        <v>Bing</v>
      </c>
    </row>
    <row r="59" spans="1:8" x14ac:dyDescent="0.25">
      <c r="A59" t="str">
        <f t="shared" si="0"/>
        <v>InboundAC_Criteo_Imp_GM</v>
      </c>
      <c r="B59" t="s">
        <v>2</v>
      </c>
      <c r="C59" t="s">
        <v>16</v>
      </c>
      <c r="D59" s="5">
        <v>0</v>
      </c>
      <c r="E59" s="5">
        <v>0</v>
      </c>
      <c r="F59" t="str">
        <f>VLOOKUP(C59,Mapping!$A$2:$D$1178,2,FALSE)</f>
        <v>1. Marketing</v>
      </c>
      <c r="G59" t="str">
        <f>VLOOKUP(C59,Mapping!$A$2:$D$1178,3,FALSE)</f>
        <v>Criteo</v>
      </c>
      <c r="H59" t="str">
        <f>VLOOKUP(C59,Mapping!$A$2:$D$1178,4,FALSE)</f>
        <v>Criteo</v>
      </c>
    </row>
    <row r="60" spans="1:8" x14ac:dyDescent="0.25">
      <c r="A60" t="str">
        <f t="shared" si="0"/>
        <v>InboundAC_Easter</v>
      </c>
      <c r="B60" t="s">
        <v>2</v>
      </c>
      <c r="C60" t="s">
        <v>108</v>
      </c>
      <c r="D60" s="5">
        <v>0</v>
      </c>
      <c r="E60" s="5">
        <v>0</v>
      </c>
      <c r="F60" t="str">
        <f>VLOOKUP(C60,Mapping!$A$2:$D$1178,2,FALSE)</f>
        <v>3. Base</v>
      </c>
      <c r="G60" t="str">
        <f>VLOOKUP(C60,Mapping!$A$2:$D$1178,3,FALSE)</f>
        <v>Holiday</v>
      </c>
      <c r="H60" t="str">
        <f>VLOOKUP(C60,Mapping!$A$2:$D$1178,4,FALSE)</f>
        <v>Holiday</v>
      </c>
    </row>
    <row r="61" spans="1:8" x14ac:dyDescent="0.25">
      <c r="A61" t="str">
        <f t="shared" si="0"/>
        <v>InboundAC_H_rep_2020</v>
      </c>
      <c r="B61" t="s">
        <v>2</v>
      </c>
      <c r="C61" t="s">
        <v>109</v>
      </c>
      <c r="D61" s="5">
        <v>0</v>
      </c>
      <c r="E61" s="5">
        <v>0</v>
      </c>
      <c r="F61" t="str">
        <f>VLOOKUP(C61,Mapping!$A$2:$D$1178,2,FALSE)</f>
        <v>3. Base</v>
      </c>
      <c r="G61" t="str">
        <f>VLOOKUP(C61,Mapping!$A$2:$D$1178,3,FALSE)</f>
        <v>Holiday</v>
      </c>
      <c r="H61" t="str">
        <f>VLOOKUP(C61,Mapping!$A$2:$D$1178,4,FALSE)</f>
        <v>Holiday</v>
      </c>
    </row>
    <row r="62" spans="1:8" x14ac:dyDescent="0.25">
      <c r="A62" t="str">
        <f t="shared" si="0"/>
        <v>InboundAC_PreH_Ind_2020</v>
      </c>
      <c r="B62" t="s">
        <v>2</v>
      </c>
      <c r="C62" t="s">
        <v>113</v>
      </c>
      <c r="D62" s="5">
        <v>0</v>
      </c>
      <c r="E62" s="5">
        <v>0</v>
      </c>
      <c r="F62" t="str">
        <f>VLOOKUP(C62,Mapping!$A$2:$D$1178,2,FALSE)</f>
        <v>3. Base</v>
      </c>
      <c r="G62" t="str">
        <f>VLOOKUP(C62,Mapping!$A$2:$D$1178,3,FALSE)</f>
        <v>Holiday</v>
      </c>
      <c r="H62" t="str">
        <f>VLOOKUP(C62,Mapping!$A$2:$D$1178,4,FALSE)</f>
        <v>Holiday</v>
      </c>
    </row>
    <row r="63" spans="1:8" x14ac:dyDescent="0.25">
      <c r="A63" t="str">
        <f t="shared" si="0"/>
        <v>InboundAC_PreHNov_D1</v>
      </c>
      <c r="B63" t="s">
        <v>2</v>
      </c>
      <c r="C63" t="s">
        <v>124</v>
      </c>
      <c r="D63" s="5">
        <v>0</v>
      </c>
      <c r="E63" s="5">
        <v>0</v>
      </c>
      <c r="F63" t="str">
        <f>VLOOKUP(C63,Mapping!$A$2:$D$1178,2,FALSE)</f>
        <v>3. Base</v>
      </c>
      <c r="G63" t="str">
        <f>VLOOKUP(C63,Mapping!$A$2:$D$1178,3,FALSE)</f>
        <v>Holiday</v>
      </c>
      <c r="H63" t="str">
        <f>VLOOKUP(C63,Mapping!$A$2:$D$1178,4,FALSE)</f>
        <v>Holiday</v>
      </c>
    </row>
    <row r="64" spans="1:8" x14ac:dyDescent="0.25">
      <c r="A64" t="str">
        <f t="shared" si="0"/>
        <v>InboundAC_PreXmas_2020</v>
      </c>
      <c r="B64" t="s">
        <v>2</v>
      </c>
      <c r="C64" t="s">
        <v>125</v>
      </c>
      <c r="D64" s="5">
        <v>0</v>
      </c>
      <c r="E64" s="5">
        <v>0</v>
      </c>
      <c r="F64" t="str">
        <f>VLOOKUP(C64,Mapping!$A$2:$D$1178,2,FALSE)</f>
        <v>3. Base</v>
      </c>
      <c r="G64" t="str">
        <f>VLOOKUP(C64,Mapping!$A$2:$D$1178,3,FALSE)</f>
        <v>Holiday</v>
      </c>
      <c r="H64" t="str">
        <f>VLOOKUP(C64,Mapping!$A$2:$D$1178,4,FALSE)</f>
        <v>Holiday</v>
      </c>
    </row>
    <row r="65" spans="1:8" x14ac:dyDescent="0.25">
      <c r="A65" t="str">
        <f t="shared" si="0"/>
        <v>InboundAC_PT_New</v>
      </c>
      <c r="B65" t="s">
        <v>2</v>
      </c>
      <c r="C65" t="s">
        <v>159</v>
      </c>
      <c r="D65" s="5">
        <v>0</v>
      </c>
      <c r="E65" s="5">
        <v>0</v>
      </c>
      <c r="F65" t="str">
        <f>VLOOKUP(C65,Mapping!$A$2:$D$1178,2,FALSE)</f>
        <v>3. Base</v>
      </c>
      <c r="G65" t="str">
        <f>VLOOKUP(C65,Mapping!$A$2:$D$1178,3,FALSE)</f>
        <v>Poly T</v>
      </c>
      <c r="H65" t="str">
        <f>VLOOKUP(C65,Mapping!$A$2:$D$1178,4,FALSE)</f>
        <v>Poly T</v>
      </c>
    </row>
    <row r="66" spans="1:8" x14ac:dyDescent="0.25">
      <c r="A66" t="str">
        <f t="shared" si="0"/>
        <v>InboundAC_TikTok_Imp_GM</v>
      </c>
      <c r="B66" t="s">
        <v>2</v>
      </c>
      <c r="C66" t="s">
        <v>17</v>
      </c>
      <c r="D66" s="5">
        <v>0</v>
      </c>
      <c r="E66" s="5">
        <v>0</v>
      </c>
      <c r="F66" t="str">
        <f>VLOOKUP(C66,Mapping!$A$2:$D$1178,2,FALSE)</f>
        <v>1. Marketing</v>
      </c>
      <c r="G66" t="str">
        <f>VLOOKUP(C66,Mapping!$A$2:$D$1178,3,FALSE)</f>
        <v>TikTok</v>
      </c>
      <c r="H66" t="str">
        <f>VLOOKUP(C66,Mapping!$A$2:$D$1178,4,FALSE)</f>
        <v>TikTok</v>
      </c>
    </row>
    <row r="67" spans="1:8" x14ac:dyDescent="0.25">
      <c r="A67" t="str">
        <f t="shared" ref="A67:A130" si="1">_xlfn.CONCAT(B67,C67)</f>
        <v>InboundAvg_Price_2020</v>
      </c>
      <c r="B67" t="s">
        <v>2</v>
      </c>
      <c r="C67" t="s">
        <v>127</v>
      </c>
      <c r="D67" s="5">
        <v>0</v>
      </c>
      <c r="E67" s="5">
        <v>0</v>
      </c>
      <c r="F67" t="str">
        <f>VLOOKUP(C67,Mapping!$A$2:$D$1178,2,FALSE)</f>
        <v>2. Pricing</v>
      </c>
      <c r="G67" t="str">
        <f>VLOOKUP(C67,Mapping!$A$2:$D$1178,3,FALSE)</f>
        <v>Price</v>
      </c>
      <c r="H67" t="str">
        <f>VLOOKUP(C67,Mapping!$A$2:$D$1178,4,FALSE)</f>
        <v>Price</v>
      </c>
    </row>
    <row r="68" spans="1:8" x14ac:dyDescent="0.25">
      <c r="A68" t="str">
        <f t="shared" si="1"/>
        <v>InboundAvg_Price_2021</v>
      </c>
      <c r="B68" t="s">
        <v>2</v>
      </c>
      <c r="C68" t="s">
        <v>128</v>
      </c>
      <c r="D68" s="5">
        <v>0</v>
      </c>
      <c r="E68" s="5">
        <v>0</v>
      </c>
      <c r="F68" t="str">
        <f>VLOOKUP(C68,Mapping!$A$2:$D$1178,2,FALSE)</f>
        <v>2. Pricing</v>
      </c>
      <c r="G68" t="str">
        <f>VLOOKUP(C68,Mapping!$A$2:$D$1178,3,FALSE)</f>
        <v>Price</v>
      </c>
      <c r="H68" t="str">
        <f>VLOOKUP(C68,Mapping!$A$2:$D$1178,4,FALSE)</f>
        <v>Price</v>
      </c>
    </row>
    <row r="69" spans="1:8" x14ac:dyDescent="0.25">
      <c r="A69" t="str">
        <f t="shared" si="1"/>
        <v>InboundConsumer_Confidence_Index</v>
      </c>
      <c r="B69" t="s">
        <v>2</v>
      </c>
      <c r="C69" t="s">
        <v>18</v>
      </c>
      <c r="D69" s="5">
        <v>34506.45288172811</v>
      </c>
      <c r="E69" s="5">
        <v>36271.316178921035</v>
      </c>
      <c r="F69" t="str">
        <f>VLOOKUP(C69,Mapping!$A$2:$D$1178,2,FALSE)</f>
        <v>3. Base</v>
      </c>
      <c r="G69" t="str">
        <f>VLOOKUP(C69,Mapping!$A$2:$D$1178,3,FALSE)</f>
        <v>CCI</v>
      </c>
      <c r="H69" t="str">
        <f>VLOOKUP(C69,Mapping!$A$2:$D$1178,4,FALSE)</f>
        <v>CCI</v>
      </c>
    </row>
    <row r="70" spans="1:8" x14ac:dyDescent="0.25">
      <c r="A70" t="str">
        <f t="shared" si="1"/>
        <v>InboundFB_Stone_Leads_Imp_2020_GM1</v>
      </c>
      <c r="B70" t="s">
        <v>2</v>
      </c>
      <c r="C70" t="s">
        <v>19</v>
      </c>
      <c r="D70" s="5">
        <v>288.15332959339901</v>
      </c>
      <c r="E70" s="5">
        <v>0</v>
      </c>
      <c r="F70" t="str">
        <f>VLOOKUP(C70,Mapping!$A$2:$D$1178,2,FALSE)</f>
        <v>1. Marketing</v>
      </c>
      <c r="G70" t="str">
        <f>VLOOKUP(C70,Mapping!$A$2:$D$1178,3,FALSE)</f>
        <v>Facebook</v>
      </c>
      <c r="H70" t="str">
        <f>VLOOKUP(C70,Mapping!$A$2:$D$1178,4,FALSE)</f>
        <v>FB Stone Leads</v>
      </c>
    </row>
    <row r="71" spans="1:8" x14ac:dyDescent="0.25">
      <c r="A71" t="str">
        <f t="shared" si="1"/>
        <v>InboundFB_Stone_Leads_Imp_2021_GM1</v>
      </c>
      <c r="B71" t="s">
        <v>2</v>
      </c>
      <c r="C71" t="s">
        <v>20</v>
      </c>
      <c r="D71" s="5">
        <v>12667.96899904362</v>
      </c>
      <c r="E71" s="5">
        <v>14185.888007400819</v>
      </c>
      <c r="F71" t="str">
        <f>VLOOKUP(C71,Mapping!$A$2:$D$1178,2,FALSE)</f>
        <v>1. Marketing</v>
      </c>
      <c r="G71" t="str">
        <f>VLOOKUP(C71,Mapping!$A$2:$D$1178,3,FALSE)</f>
        <v>Facebook</v>
      </c>
      <c r="H71" t="str">
        <f>VLOOKUP(C71,Mapping!$A$2:$D$1178,4,FALSE)</f>
        <v>FB Stone Leads</v>
      </c>
    </row>
    <row r="72" spans="1:8" x14ac:dyDescent="0.25">
      <c r="A72" t="str">
        <f t="shared" si="1"/>
        <v>InboundFB_Stone_SA_Imp_2020_GM2</v>
      </c>
      <c r="B72" t="s">
        <v>2</v>
      </c>
      <c r="C72" t="s">
        <v>114</v>
      </c>
      <c r="D72" s="5">
        <v>21.356762777878668</v>
      </c>
      <c r="E72" s="5">
        <v>0</v>
      </c>
      <c r="F72" t="str">
        <f>VLOOKUP(C72,Mapping!$A$2:$D$1178,2,FALSE)</f>
        <v>1. Marketing</v>
      </c>
      <c r="G72" t="str">
        <f>VLOOKUP(C72,Mapping!$A$2:$D$1178,3,FALSE)</f>
        <v>Facebook</v>
      </c>
      <c r="H72" t="str">
        <f>VLOOKUP(C72,Mapping!$A$2:$D$1178,4,FALSE)</f>
        <v>FB Stone SA</v>
      </c>
    </row>
    <row r="73" spans="1:8" x14ac:dyDescent="0.25">
      <c r="A73" t="str">
        <f t="shared" si="1"/>
        <v>InboundFB_Stone_SA_Imp_2021_GM1</v>
      </c>
      <c r="B73" t="s">
        <v>2</v>
      </c>
      <c r="C73" t="s">
        <v>22</v>
      </c>
      <c r="D73" s="5">
        <v>685.83538508655192</v>
      </c>
      <c r="E73" s="5">
        <v>654.61358414626795</v>
      </c>
      <c r="F73" t="str">
        <f>VLOOKUP(C73,Mapping!$A$2:$D$1178,2,FALSE)</f>
        <v>1. Marketing</v>
      </c>
      <c r="G73" t="str">
        <f>VLOOKUP(C73,Mapping!$A$2:$D$1178,3,FALSE)</f>
        <v>Facebook</v>
      </c>
      <c r="H73" t="str">
        <f>VLOOKUP(C73,Mapping!$A$2:$D$1178,4,FALSE)</f>
        <v>FB Stone SA</v>
      </c>
    </row>
    <row r="74" spans="1:8" x14ac:dyDescent="0.25">
      <c r="A74" t="str">
        <f t="shared" si="1"/>
        <v>InboundFB_TON_Imp_2020_GM1</v>
      </c>
      <c r="B74" t="s">
        <v>2</v>
      </c>
      <c r="C74" t="s">
        <v>23</v>
      </c>
      <c r="D74" s="5">
        <v>256.92929883011999</v>
      </c>
      <c r="E74" s="5">
        <v>0</v>
      </c>
      <c r="F74" t="str">
        <f>VLOOKUP(C74,Mapping!$A$2:$D$1178,2,FALSE)</f>
        <v>1. Marketing</v>
      </c>
      <c r="G74" t="str">
        <f>VLOOKUP(C74,Mapping!$A$2:$D$1178,3,FALSE)</f>
        <v>Facebook</v>
      </c>
      <c r="H74" t="str">
        <f>VLOOKUP(C74,Mapping!$A$2:$D$1178,4,FALSE)</f>
        <v>FB Ton</v>
      </c>
    </row>
    <row r="75" spans="1:8" x14ac:dyDescent="0.25">
      <c r="A75" t="str">
        <f t="shared" si="1"/>
        <v>InboundFB_TON_Imp_2021_GM1</v>
      </c>
      <c r="B75" t="s">
        <v>2</v>
      </c>
      <c r="C75" t="s">
        <v>24</v>
      </c>
      <c r="D75" s="5">
        <v>19314.586301235166</v>
      </c>
      <c r="E75" s="5">
        <v>24916.671555314322</v>
      </c>
      <c r="F75" t="str">
        <f>VLOOKUP(C75,Mapping!$A$2:$D$1178,2,FALSE)</f>
        <v>1. Marketing</v>
      </c>
      <c r="G75" t="str">
        <f>VLOOKUP(C75,Mapping!$A$2:$D$1178,3,FALSE)</f>
        <v>Facebook</v>
      </c>
      <c r="H75" t="str">
        <f>VLOOKUP(C75,Mapping!$A$2:$D$1178,4,FALSE)</f>
        <v>FB Ton</v>
      </c>
    </row>
    <row r="76" spans="1:8" x14ac:dyDescent="0.25">
      <c r="A76" t="str">
        <f t="shared" si="1"/>
        <v>InboundGoogle_STONE_Imp_2020_GM1</v>
      </c>
      <c r="B76" t="s">
        <v>2</v>
      </c>
      <c r="C76" t="s">
        <v>25</v>
      </c>
      <c r="D76" s="5">
        <v>24.7488028620708</v>
      </c>
      <c r="E76" s="5">
        <v>0</v>
      </c>
      <c r="F76" t="str">
        <f>VLOOKUP(C76,Mapping!$A$2:$D$1178,2,FALSE)</f>
        <v>1. Marketing</v>
      </c>
      <c r="G76" t="str">
        <f>VLOOKUP(C76,Mapping!$A$2:$D$1178,3,FALSE)</f>
        <v>Google</v>
      </c>
      <c r="H76" t="str">
        <f>VLOOKUP(C76,Mapping!$A$2:$D$1178,4,FALSE)</f>
        <v>Google Stone</v>
      </c>
    </row>
    <row r="77" spans="1:8" x14ac:dyDescent="0.25">
      <c r="A77" t="str">
        <f t="shared" si="1"/>
        <v>InboundGoogle_STONE_Imp_2021_GM1</v>
      </c>
      <c r="B77" t="s">
        <v>2</v>
      </c>
      <c r="C77" t="s">
        <v>26</v>
      </c>
      <c r="D77" s="5">
        <v>440.83219078782821</v>
      </c>
      <c r="E77" s="5">
        <v>4190.1146250153615</v>
      </c>
      <c r="F77" t="str">
        <f>VLOOKUP(C77,Mapping!$A$2:$D$1178,2,FALSE)</f>
        <v>1. Marketing</v>
      </c>
      <c r="G77" t="str">
        <f>VLOOKUP(C77,Mapping!$A$2:$D$1178,3,FALSE)</f>
        <v>Google</v>
      </c>
      <c r="H77" t="str">
        <f>VLOOKUP(C77,Mapping!$A$2:$D$1178,4,FALSE)</f>
        <v>Google Stone</v>
      </c>
    </row>
    <row r="78" spans="1:8" x14ac:dyDescent="0.25">
      <c r="A78" t="str">
        <f t="shared" si="1"/>
        <v>InboundGoogle_TON_Imp_2020_GM1</v>
      </c>
      <c r="B78" t="s">
        <v>2</v>
      </c>
      <c r="C78" t="s">
        <v>27</v>
      </c>
      <c r="D78" s="5">
        <v>85.48472363034179</v>
      </c>
      <c r="E78" s="5">
        <v>0</v>
      </c>
      <c r="F78" t="str">
        <f>VLOOKUP(C78,Mapping!$A$2:$D$1178,2,FALSE)</f>
        <v>1. Marketing</v>
      </c>
      <c r="G78" t="str">
        <f>VLOOKUP(C78,Mapping!$A$2:$D$1178,3,FALSE)</f>
        <v>Google</v>
      </c>
      <c r="H78" t="str">
        <f>VLOOKUP(C78,Mapping!$A$2:$D$1178,4,FALSE)</f>
        <v>Google Ton</v>
      </c>
    </row>
    <row r="79" spans="1:8" x14ac:dyDescent="0.25">
      <c r="A79" t="str">
        <f t="shared" si="1"/>
        <v>InboundGoogle_TON_Imp_2021_GM1</v>
      </c>
      <c r="B79" t="s">
        <v>2</v>
      </c>
      <c r="C79" t="s">
        <v>28</v>
      </c>
      <c r="D79" s="5">
        <v>5766.7674818464729</v>
      </c>
      <c r="E79" s="5">
        <v>13077.072057109388</v>
      </c>
      <c r="F79" t="str">
        <f>VLOOKUP(C79,Mapping!$A$2:$D$1178,2,FALSE)</f>
        <v>1. Marketing</v>
      </c>
      <c r="G79" t="str">
        <f>VLOOKUP(C79,Mapping!$A$2:$D$1178,3,FALSE)</f>
        <v>Google</v>
      </c>
      <c r="H79" t="str">
        <f>VLOOKUP(C79,Mapping!$A$2:$D$1178,4,FALSE)</f>
        <v>Google Ton</v>
      </c>
    </row>
    <row r="80" spans="1:8" x14ac:dyDescent="0.25">
      <c r="A80" t="str">
        <f t="shared" si="1"/>
        <v>InboundIB_Affiliate_Imp_GM</v>
      </c>
      <c r="B80" t="s">
        <v>2</v>
      </c>
      <c r="C80" t="s">
        <v>32</v>
      </c>
      <c r="D80" s="5">
        <v>0.17147845469802403</v>
      </c>
      <c r="E80" s="5">
        <v>0.98572962374171835</v>
      </c>
      <c r="F80" t="str">
        <f>VLOOKUP(C80,Mapping!$A$2:$D$1178,2,FALSE)</f>
        <v>1. Marketing</v>
      </c>
      <c r="G80" t="str">
        <f>VLOOKUP(C80,Mapping!$A$2:$D$1178,3,FALSE)</f>
        <v>Affiliate</v>
      </c>
      <c r="H80" t="str">
        <f>VLOOKUP(C80,Mapping!$A$2:$D$1178,4,FALSE)</f>
        <v>Affiliate</v>
      </c>
    </row>
    <row r="81" spans="1:8" x14ac:dyDescent="0.25">
      <c r="A81" t="str">
        <f t="shared" si="1"/>
        <v>InboundIB_Bing_Imp_GM</v>
      </c>
      <c r="B81" t="s">
        <v>2</v>
      </c>
      <c r="C81" t="s">
        <v>33</v>
      </c>
      <c r="D81" s="5">
        <v>79.613424601565228</v>
      </c>
      <c r="E81" s="5">
        <v>111.03092136986427</v>
      </c>
      <c r="F81" t="str">
        <f>VLOOKUP(C81,Mapping!$A$2:$D$1178,2,FALSE)</f>
        <v>1. Marketing</v>
      </c>
      <c r="G81" t="str">
        <f>VLOOKUP(C81,Mapping!$A$2:$D$1178,3,FALSE)</f>
        <v>Bing</v>
      </c>
      <c r="H81" t="str">
        <f>VLOOKUP(C81,Mapping!$A$2:$D$1178,4,FALSE)</f>
        <v>Bing</v>
      </c>
    </row>
    <row r="82" spans="1:8" x14ac:dyDescent="0.25">
      <c r="A82" t="str">
        <f t="shared" si="1"/>
        <v>InboundIB_Headcounts_2020</v>
      </c>
      <c r="B82" t="s">
        <v>2</v>
      </c>
      <c r="C82" t="s">
        <v>101</v>
      </c>
      <c r="D82" s="5">
        <v>0</v>
      </c>
      <c r="E82" s="5">
        <v>0</v>
      </c>
      <c r="F82" t="str">
        <f>VLOOKUP(C82,Mapping!$A$2:$D$1178,2,FALSE)</f>
        <v>4. Execution</v>
      </c>
      <c r="G82" t="str">
        <f>VLOOKUP(C82,Mapping!$A$2:$D$1178,3,FALSE)</f>
        <v>Headcount</v>
      </c>
      <c r="H82" t="str">
        <f>VLOOKUP(C82,Mapping!$A$2:$D$1178,4,FALSE)</f>
        <v>Headcount</v>
      </c>
    </row>
    <row r="83" spans="1:8" x14ac:dyDescent="0.25">
      <c r="A83" t="str">
        <f t="shared" si="1"/>
        <v>InboundIB_Headcounts_2021</v>
      </c>
      <c r="B83" t="s">
        <v>2</v>
      </c>
      <c r="C83" t="s">
        <v>102</v>
      </c>
      <c r="D83" s="5">
        <v>6408.6141281093396</v>
      </c>
      <c r="E83" s="5">
        <v>8388.5181451268854</v>
      </c>
      <c r="F83" t="str">
        <f>VLOOKUP(C83,Mapping!$A$2:$D$1178,2,FALSE)</f>
        <v>4. Execution</v>
      </c>
      <c r="G83" t="str">
        <f>VLOOKUP(C83,Mapping!$A$2:$D$1178,3,FALSE)</f>
        <v>Headcount</v>
      </c>
      <c r="H83" t="str">
        <f>VLOOKUP(C83,Mapping!$A$2:$D$1178,4,FALSE)</f>
        <v>Headcount</v>
      </c>
    </row>
    <row r="84" spans="1:8" x14ac:dyDescent="0.25">
      <c r="A84" t="str">
        <f t="shared" si="1"/>
        <v>InboundIB_OpenTv_Grps_GM</v>
      </c>
      <c r="B84" t="s">
        <v>2</v>
      </c>
      <c r="C84" t="s">
        <v>35</v>
      </c>
      <c r="D84" s="5">
        <v>2715.1984956330534</v>
      </c>
      <c r="E84" s="5">
        <v>2333.5216116344527</v>
      </c>
      <c r="F84" t="str">
        <f>VLOOKUP(C84,Mapping!$A$2:$D$1178,2,FALSE)</f>
        <v>1. Marketing</v>
      </c>
      <c r="G84" t="str">
        <f>VLOOKUP(C84,Mapping!$A$2:$D$1178,3,FALSE)</f>
        <v>TV</v>
      </c>
      <c r="H84" t="str">
        <f>VLOOKUP(C84,Mapping!$A$2:$D$1178,4,FALSE)</f>
        <v>Open TV</v>
      </c>
    </row>
    <row r="85" spans="1:8" x14ac:dyDescent="0.25">
      <c r="A85" t="str">
        <f t="shared" si="1"/>
        <v>InboundIB_PayTv_spends_M_GM</v>
      </c>
      <c r="B85" t="s">
        <v>2</v>
      </c>
      <c r="C85" t="s">
        <v>115</v>
      </c>
      <c r="D85" s="5">
        <v>0</v>
      </c>
      <c r="E85" s="5">
        <v>734.40128926779221</v>
      </c>
      <c r="F85" t="str">
        <f>VLOOKUP(C85,Mapping!$A$2:$D$1178,2,FALSE)</f>
        <v>1. Marketing</v>
      </c>
      <c r="G85" t="str">
        <f>VLOOKUP(C85,Mapping!$A$2:$D$1178,3,FALSE)</f>
        <v>TV</v>
      </c>
      <c r="H85" t="str">
        <f>VLOOKUP(C85,Mapping!$A$2:$D$1178,4,FALSE)</f>
        <v>Pay TV</v>
      </c>
    </row>
    <row r="86" spans="1:8" x14ac:dyDescent="0.25">
      <c r="A86" t="str">
        <f t="shared" si="1"/>
        <v>InboundIB_PolyTrend</v>
      </c>
      <c r="B86" t="s">
        <v>2</v>
      </c>
      <c r="C86" t="s">
        <v>116</v>
      </c>
      <c r="D86" s="5">
        <v>41962.625816564025</v>
      </c>
      <c r="E86" s="5">
        <v>58388.93106432083</v>
      </c>
      <c r="F86" t="str">
        <f>VLOOKUP(C86,Mapping!$A$2:$D$1178,2,FALSE)</f>
        <v>3. Base</v>
      </c>
      <c r="G86" t="str">
        <f>VLOOKUP(C86,Mapping!$A$2:$D$1178,3,FALSE)</f>
        <v>Poly T</v>
      </c>
      <c r="H86" t="str">
        <f>VLOOKUP(C86,Mapping!$A$2:$D$1178,4,FALSE)</f>
        <v>Poly T</v>
      </c>
    </row>
    <row r="87" spans="1:8" x14ac:dyDescent="0.25">
      <c r="A87" t="str">
        <f t="shared" si="1"/>
        <v>InboundIB_Seas_New</v>
      </c>
      <c r="B87" t="s">
        <v>2</v>
      </c>
      <c r="C87" t="s">
        <v>129</v>
      </c>
      <c r="D87" s="5">
        <v>51239.615693094318</v>
      </c>
      <c r="E87" s="5">
        <v>75938.618040973568</v>
      </c>
      <c r="F87" t="str">
        <f>VLOOKUP(C87,Mapping!$A$2:$D$1178,2,FALSE)</f>
        <v>3. Base</v>
      </c>
      <c r="G87" t="str">
        <f>VLOOKUP(C87,Mapping!$A$2:$D$1178,3,FALSE)</f>
        <v>Seas</v>
      </c>
      <c r="H87" t="str">
        <f>VLOOKUP(C87,Mapping!$A$2:$D$1178,4,FALSE)</f>
        <v>Seas</v>
      </c>
    </row>
    <row r="88" spans="1:8" x14ac:dyDescent="0.25">
      <c r="A88" t="str">
        <f t="shared" si="1"/>
        <v>InboundIB_TikTok_Imp_GM</v>
      </c>
      <c r="B88" t="s">
        <v>2</v>
      </c>
      <c r="C88" t="s">
        <v>37</v>
      </c>
      <c r="D88" s="5">
        <v>178.97334406660585</v>
      </c>
      <c r="E88" s="5">
        <v>490.18852621639093</v>
      </c>
      <c r="F88" t="str">
        <f>VLOOKUP(C88,Mapping!$A$2:$D$1178,2,FALSE)</f>
        <v>1. Marketing</v>
      </c>
      <c r="G88" t="str">
        <f>VLOOKUP(C88,Mapping!$A$2:$D$1178,3,FALSE)</f>
        <v>TikTok</v>
      </c>
      <c r="H88" t="str">
        <f>VLOOKUP(C88,Mapping!$A$2:$D$1178,4,FALSE)</f>
        <v>TikTok</v>
      </c>
    </row>
    <row r="89" spans="1:8" x14ac:dyDescent="0.25">
      <c r="A89" t="str">
        <f t="shared" si="1"/>
        <v>InboundINTERCEPT</v>
      </c>
      <c r="B89" t="s">
        <v>2</v>
      </c>
      <c r="C89" t="s">
        <v>38</v>
      </c>
      <c r="D89" s="5">
        <v>16359.625802416424</v>
      </c>
      <c r="E89" s="5">
        <v>16359.625802416424</v>
      </c>
      <c r="F89" t="str">
        <f>VLOOKUP(C89,Mapping!$A$2:$D$1178,2,FALSE)</f>
        <v>3. Base</v>
      </c>
      <c r="G89" t="str">
        <f>VLOOKUP(C89,Mapping!$A$2:$D$1178,3,FALSE)</f>
        <v>Intercept</v>
      </c>
      <c r="H89" t="str">
        <f>VLOOKUP(C89,Mapping!$A$2:$D$1178,4,FALSE)</f>
        <v>Intercept</v>
      </c>
    </row>
    <row r="90" spans="1:8" x14ac:dyDescent="0.25">
      <c r="A90" t="str">
        <f t="shared" si="1"/>
        <v>InboundMobility_Residential</v>
      </c>
      <c r="B90" t="s">
        <v>2</v>
      </c>
      <c r="C90" t="s">
        <v>154</v>
      </c>
      <c r="D90" s="5">
        <v>-10813.962087740998</v>
      </c>
      <c r="E90" s="5">
        <v>-5594.081154014305</v>
      </c>
      <c r="F90" t="str">
        <f>VLOOKUP(C90,Mapping!$A$2:$D$1178,2,FALSE)</f>
        <v>3. Base</v>
      </c>
      <c r="G90" t="str">
        <f>VLOOKUP(C90,Mapping!$A$2:$D$1178,3,FALSE)</f>
        <v>Covid</v>
      </c>
      <c r="H90" t="str">
        <f>VLOOKUP(C90,Mapping!$A$2:$D$1178,4,FALSE)</f>
        <v>Covid</v>
      </c>
    </row>
    <row r="91" spans="1:8" x14ac:dyDescent="0.25">
      <c r="A91" t="str">
        <f t="shared" si="1"/>
        <v>InboundNY_2020</v>
      </c>
      <c r="B91" t="s">
        <v>2</v>
      </c>
      <c r="C91" t="s">
        <v>95</v>
      </c>
      <c r="D91" s="5">
        <v>0</v>
      </c>
      <c r="E91" s="5">
        <v>0</v>
      </c>
      <c r="F91" t="str">
        <f>VLOOKUP(C91,Mapping!$A$2:$D$1178,2,FALSE)</f>
        <v>3. Base</v>
      </c>
      <c r="G91" t="str">
        <f>VLOOKUP(C91,Mapping!$A$2:$D$1178,3,FALSE)</f>
        <v>Holiday</v>
      </c>
      <c r="H91" t="str">
        <f>VLOOKUP(C91,Mapping!$A$2:$D$1178,4,FALSE)</f>
        <v>Holiday</v>
      </c>
    </row>
    <row r="92" spans="1:8" x14ac:dyDescent="0.25">
      <c r="A92" t="str">
        <f t="shared" si="1"/>
        <v>InboundNY_2020_R_IB</v>
      </c>
      <c r="B92" t="s">
        <v>2</v>
      </c>
      <c r="C92" t="s">
        <v>104</v>
      </c>
      <c r="D92" s="5">
        <v>952.77979094007105</v>
      </c>
      <c r="E92" s="5">
        <v>0</v>
      </c>
      <c r="F92" t="str">
        <f>VLOOKUP(C92,Mapping!$A$2:$D$1178,2,FALSE)</f>
        <v>3. Base</v>
      </c>
      <c r="G92" t="str">
        <f>VLOOKUP(C92,Mapping!$A$2:$D$1178,3,FALSE)</f>
        <v>Holiday</v>
      </c>
      <c r="H92" t="str">
        <f>VLOOKUP(C92,Mapping!$A$2:$D$1178,4,FALSE)</f>
        <v>Holiday</v>
      </c>
    </row>
    <row r="93" spans="1:8" x14ac:dyDescent="0.25">
      <c r="A93" t="str">
        <f t="shared" si="1"/>
        <v>InboundPL_DFEB24</v>
      </c>
      <c r="B93" t="s">
        <v>2</v>
      </c>
      <c r="C93" t="s">
        <v>164</v>
      </c>
      <c r="D93" s="5">
        <v>0</v>
      </c>
      <c r="E93" s="5">
        <v>0</v>
      </c>
      <c r="F93" t="str">
        <f>VLOOKUP(C93,Mapping!$A$2:$D$1178,2,FALSE)</f>
        <v>3. Base</v>
      </c>
      <c r="G93" t="str">
        <f>VLOOKUP(C93,Mapping!$A$2:$D$1178,3,FALSE)</f>
        <v>Holiday</v>
      </c>
      <c r="H93" t="str">
        <f>VLOOKUP(C93,Mapping!$A$2:$D$1178,4,FALSE)</f>
        <v>Holiday</v>
      </c>
    </row>
    <row r="94" spans="1:8" x14ac:dyDescent="0.25">
      <c r="A94" t="str">
        <f t="shared" si="1"/>
        <v>InboundPL_DOct25_2021_V2</v>
      </c>
      <c r="B94" t="s">
        <v>2</v>
      </c>
      <c r="C94" t="s">
        <v>167</v>
      </c>
      <c r="D94" s="5">
        <v>0</v>
      </c>
      <c r="E94" s="5">
        <v>0</v>
      </c>
      <c r="F94" t="str">
        <f>VLOOKUP(C94,Mapping!$A$2:$D$1178,2,FALSE)</f>
        <v>3. Base</v>
      </c>
      <c r="G94" t="str">
        <f>VLOOKUP(C94,Mapping!$A$2:$D$1178,3,FALSE)</f>
        <v>Holiday</v>
      </c>
      <c r="H94" t="str">
        <f>VLOOKUP(C94,Mapping!$A$2:$D$1178,4,FALSE)</f>
        <v>Holiday</v>
      </c>
    </row>
    <row r="95" spans="1:8" x14ac:dyDescent="0.25">
      <c r="A95" t="str">
        <f t="shared" si="1"/>
        <v>InboundPL_HDIP</v>
      </c>
      <c r="B95" t="s">
        <v>2</v>
      </c>
      <c r="C95" t="s">
        <v>155</v>
      </c>
      <c r="D95" s="5">
        <v>0</v>
      </c>
      <c r="E95" s="5">
        <v>0</v>
      </c>
      <c r="F95" t="str">
        <f>VLOOKUP(C95,Mapping!$A$2:$D$1178,2,FALSE)</f>
        <v>3. Base</v>
      </c>
      <c r="G95" t="str">
        <f>VLOOKUP(C95,Mapping!$A$2:$D$1178,3,FALSE)</f>
        <v>Holiday</v>
      </c>
      <c r="H95" t="str">
        <f>VLOOKUP(C95,Mapping!$A$2:$D$1178,4,FALSE)</f>
        <v>Holiday</v>
      </c>
    </row>
    <row r="96" spans="1:8" x14ac:dyDescent="0.25">
      <c r="A96" t="str">
        <f t="shared" si="1"/>
        <v>InboundPL_PreEaster_2021</v>
      </c>
      <c r="B96" t="s">
        <v>2</v>
      </c>
      <c r="C96" t="s">
        <v>160</v>
      </c>
      <c r="D96" s="5">
        <v>0</v>
      </c>
      <c r="E96" s="5">
        <v>0</v>
      </c>
      <c r="F96" t="str">
        <f>VLOOKUP(C96,Mapping!$A$2:$D$1178,2,FALSE)</f>
        <v>3. Base</v>
      </c>
      <c r="G96" t="str">
        <f>VLOOKUP(C96,Mapping!$A$2:$D$1178,3,FALSE)</f>
        <v>Holiday</v>
      </c>
      <c r="H96" t="str">
        <f>VLOOKUP(C96,Mapping!$A$2:$D$1178,4,FALSE)</f>
        <v>Holiday</v>
      </c>
    </row>
    <row r="97" spans="1:8" x14ac:dyDescent="0.25">
      <c r="A97" t="str">
        <f t="shared" si="1"/>
        <v>InboundPL_PreH_May2020</v>
      </c>
      <c r="B97" t="s">
        <v>2</v>
      </c>
      <c r="C97" t="s">
        <v>168</v>
      </c>
      <c r="D97" s="5">
        <v>0</v>
      </c>
      <c r="E97" s="5">
        <v>0</v>
      </c>
      <c r="F97" t="str">
        <f>VLOOKUP(C97,Mapping!$A$2:$D$1178,2,FALSE)</f>
        <v>3. Base</v>
      </c>
      <c r="G97" t="str">
        <f>VLOOKUP(C97,Mapping!$A$2:$D$1178,3,FALSE)</f>
        <v>Holiday</v>
      </c>
      <c r="H97" t="str">
        <f>VLOOKUP(C97,Mapping!$A$2:$D$1178,4,FALSE)</f>
        <v>Holiday</v>
      </c>
    </row>
    <row r="98" spans="1:8" x14ac:dyDescent="0.25">
      <c r="A98" t="str">
        <f t="shared" si="1"/>
        <v>InboundPL_Seas_New</v>
      </c>
      <c r="B98" t="s">
        <v>2</v>
      </c>
      <c r="C98" t="s">
        <v>118</v>
      </c>
      <c r="D98" s="5">
        <v>0</v>
      </c>
      <c r="E98" s="5">
        <v>0</v>
      </c>
      <c r="F98" t="str">
        <f>VLOOKUP(C98,Mapping!$A$2:$D$1178,2,FALSE)</f>
        <v>3. Base</v>
      </c>
      <c r="G98" t="str">
        <f>VLOOKUP(C98,Mapping!$A$2:$D$1178,3,FALSE)</f>
        <v>Seas</v>
      </c>
      <c r="H98" t="str">
        <f>VLOOKUP(C98,Mapping!$A$2:$D$1178,4,FALSE)</f>
        <v>Seas</v>
      </c>
    </row>
    <row r="99" spans="1:8" x14ac:dyDescent="0.25">
      <c r="A99" t="str">
        <f t="shared" si="1"/>
        <v>InboundPolo_Headcounts_2020</v>
      </c>
      <c r="B99" t="s">
        <v>2</v>
      </c>
      <c r="C99" t="s">
        <v>105</v>
      </c>
      <c r="D99" s="5">
        <v>0</v>
      </c>
      <c r="E99" s="5">
        <v>0</v>
      </c>
      <c r="F99" t="str">
        <f>VLOOKUP(C99,Mapping!$A$2:$D$1178,2,FALSE)</f>
        <v>4. Execution</v>
      </c>
      <c r="G99" t="str">
        <f>VLOOKUP(C99,Mapping!$A$2:$D$1178,3,FALSE)</f>
        <v>Headcount</v>
      </c>
      <c r="H99" t="str">
        <f>VLOOKUP(C99,Mapping!$A$2:$D$1178,4,FALSE)</f>
        <v>Headcount</v>
      </c>
    </row>
    <row r="100" spans="1:8" x14ac:dyDescent="0.25">
      <c r="A100" t="str">
        <f t="shared" si="1"/>
        <v>InboundPolo_Headcounts_2021</v>
      </c>
      <c r="B100" t="s">
        <v>2</v>
      </c>
      <c r="C100" t="s">
        <v>106</v>
      </c>
      <c r="D100" s="5">
        <v>0</v>
      </c>
      <c r="E100" s="5">
        <v>0</v>
      </c>
      <c r="F100" t="str">
        <f>VLOOKUP(C100,Mapping!$A$2:$D$1178,2,FALSE)</f>
        <v>4. Execution</v>
      </c>
      <c r="G100" t="str">
        <f>VLOOKUP(C100,Mapping!$A$2:$D$1178,3,FALSE)</f>
        <v>Headcount</v>
      </c>
      <c r="H100" t="str">
        <f>VLOOKUP(C100,Mapping!$A$2:$D$1178,4,FALSE)</f>
        <v>Headcount</v>
      </c>
    </row>
    <row r="101" spans="1:8" x14ac:dyDescent="0.25">
      <c r="A101" t="str">
        <f t="shared" si="1"/>
        <v>InboundPolo_OpenTv_Grps_GM</v>
      </c>
      <c r="B101" t="s">
        <v>2</v>
      </c>
      <c r="C101" t="s">
        <v>41</v>
      </c>
      <c r="D101" s="5">
        <v>0</v>
      </c>
      <c r="E101" s="5">
        <v>0</v>
      </c>
      <c r="F101" t="str">
        <f>VLOOKUP(C101,Mapping!$A$2:$D$1178,2,FALSE)</f>
        <v>1. Marketing</v>
      </c>
      <c r="G101" t="str">
        <f>VLOOKUP(C101,Mapping!$A$2:$D$1178,3,FALSE)</f>
        <v>TV</v>
      </c>
      <c r="H101" t="str">
        <f>VLOOKUP(C101,Mapping!$A$2:$D$1178,4,FALSE)</f>
        <v>Open TV</v>
      </c>
    </row>
    <row r="102" spans="1:8" x14ac:dyDescent="0.25">
      <c r="A102" t="str">
        <f t="shared" si="1"/>
        <v>InboundPolo_PayTv_spends_M_GM</v>
      </c>
      <c r="B102" t="s">
        <v>2</v>
      </c>
      <c r="C102" t="s">
        <v>119</v>
      </c>
      <c r="D102" s="5">
        <v>0</v>
      </c>
      <c r="E102" s="5">
        <v>0</v>
      </c>
      <c r="F102" t="str">
        <f>VLOOKUP(C102,Mapping!$A$2:$D$1178,2,FALSE)</f>
        <v>1. Marketing</v>
      </c>
      <c r="G102" t="str">
        <f>VLOOKUP(C102,Mapping!$A$2:$D$1178,3,FALSE)</f>
        <v>TV</v>
      </c>
      <c r="H102" t="str">
        <f>VLOOKUP(C102,Mapping!$A$2:$D$1178,4,FALSE)</f>
        <v>Pay TV</v>
      </c>
    </row>
    <row r="103" spans="1:8" x14ac:dyDescent="0.25">
      <c r="A103" t="str">
        <f t="shared" si="1"/>
        <v>InboundPreH_BF_RD</v>
      </c>
      <c r="B103" t="s">
        <v>2</v>
      </c>
      <c r="C103" t="s">
        <v>132</v>
      </c>
      <c r="D103" s="5">
        <v>0</v>
      </c>
      <c r="E103" s="5">
        <v>629.77173507783004</v>
      </c>
      <c r="F103" t="str">
        <f>VLOOKUP(C103,Mapping!$A$2:$D$1178,2,FALSE)</f>
        <v>3. Base</v>
      </c>
      <c r="G103" t="str">
        <f>VLOOKUP(C103,Mapping!$A$2:$D$1178,3,FALSE)</f>
        <v>Holiday</v>
      </c>
      <c r="H103" t="str">
        <f>VLOOKUP(C103,Mapping!$A$2:$D$1178,4,FALSE)</f>
        <v>Holiday</v>
      </c>
    </row>
    <row r="104" spans="1:8" x14ac:dyDescent="0.25">
      <c r="A104" t="str">
        <f t="shared" si="1"/>
        <v>InboundRE_Affliate_Paid_Orders_GM</v>
      </c>
      <c r="B104" t="s">
        <v>2</v>
      </c>
      <c r="C104" t="s">
        <v>47</v>
      </c>
      <c r="D104" s="5">
        <v>0</v>
      </c>
      <c r="E104" s="5">
        <v>0</v>
      </c>
      <c r="F104" t="str">
        <f>VLOOKUP(C104,Mapping!$A$2:$D$1178,2,FALSE)</f>
        <v>1. Marketing</v>
      </c>
      <c r="G104" t="str">
        <f>VLOOKUP(C104,Mapping!$A$2:$D$1178,3,FALSE)</f>
        <v>Affiliate</v>
      </c>
      <c r="H104" t="str">
        <f>VLOOKUP(C104,Mapping!$A$2:$D$1178,4,FALSE)</f>
        <v>Affiliate</v>
      </c>
    </row>
    <row r="105" spans="1:8" x14ac:dyDescent="0.25">
      <c r="A105" t="str">
        <f t="shared" si="1"/>
        <v>InboundRE_Bing_Imp_GM</v>
      </c>
      <c r="B105" t="s">
        <v>2</v>
      </c>
      <c r="C105" t="s">
        <v>49</v>
      </c>
      <c r="D105" s="5">
        <v>0</v>
      </c>
      <c r="E105" s="5">
        <v>0</v>
      </c>
      <c r="F105" t="str">
        <f>VLOOKUP(C105,Mapping!$A$2:$D$1178,2,FALSE)</f>
        <v>1. Marketing</v>
      </c>
      <c r="G105" t="str">
        <f>VLOOKUP(C105,Mapping!$A$2:$D$1178,3,FALSE)</f>
        <v>Bing</v>
      </c>
      <c r="H105" t="str">
        <f>VLOOKUP(C105,Mapping!$A$2:$D$1178,4,FALSE)</f>
        <v>Bing</v>
      </c>
    </row>
    <row r="106" spans="1:8" x14ac:dyDescent="0.25">
      <c r="A106" t="str">
        <f t="shared" si="1"/>
        <v>InboundRE_Criteo_Imp_GM</v>
      </c>
      <c r="B106" t="s">
        <v>2</v>
      </c>
      <c r="C106" t="s">
        <v>50</v>
      </c>
      <c r="D106" s="5">
        <v>0</v>
      </c>
      <c r="E106" s="5">
        <v>0</v>
      </c>
      <c r="F106" t="str">
        <f>VLOOKUP(C106,Mapping!$A$2:$D$1178,2,FALSE)</f>
        <v>1. Marketing</v>
      </c>
      <c r="G106" t="str">
        <f>VLOOKUP(C106,Mapping!$A$2:$D$1178,3,FALSE)</f>
        <v>Criteo</v>
      </c>
      <c r="H106" t="str">
        <f>VLOOKUP(C106,Mapping!$A$2:$D$1178,4,FALSE)</f>
        <v>Criteo</v>
      </c>
    </row>
    <row r="107" spans="1:8" x14ac:dyDescent="0.25">
      <c r="A107" t="str">
        <f t="shared" si="1"/>
        <v>InboundRE_PolyTrend_New</v>
      </c>
      <c r="B107" t="s">
        <v>2</v>
      </c>
      <c r="C107" t="s">
        <v>120</v>
      </c>
      <c r="D107" s="5">
        <v>0</v>
      </c>
      <c r="E107" s="5">
        <v>0</v>
      </c>
      <c r="F107" t="str">
        <f>VLOOKUP(C107,Mapping!$A$2:$D$1178,2,FALSE)</f>
        <v>3. Base</v>
      </c>
      <c r="G107" t="str">
        <f>VLOOKUP(C107,Mapping!$A$2:$D$1178,3,FALSE)</f>
        <v>Poly T</v>
      </c>
      <c r="H107" t="str">
        <f>VLOOKUP(C107,Mapping!$A$2:$D$1178,4,FALSE)</f>
        <v>Poly T</v>
      </c>
    </row>
    <row r="108" spans="1:8" x14ac:dyDescent="0.25">
      <c r="A108" t="str">
        <f t="shared" si="1"/>
        <v>InboundRE_Seas</v>
      </c>
      <c r="B108" t="s">
        <v>2</v>
      </c>
      <c r="C108" t="s">
        <v>133</v>
      </c>
      <c r="D108" s="5">
        <v>0</v>
      </c>
      <c r="E108" s="5">
        <v>0</v>
      </c>
      <c r="F108" t="str">
        <f>VLOOKUP(C108,Mapping!$A$2:$D$1178,2,FALSE)</f>
        <v>3. Base</v>
      </c>
      <c r="G108" t="str">
        <f>VLOOKUP(C108,Mapping!$A$2:$D$1178,3,FALSE)</f>
        <v>Seas</v>
      </c>
      <c r="H108" t="str">
        <f>VLOOKUP(C108,Mapping!$A$2:$D$1178,4,FALSE)</f>
        <v>Seas</v>
      </c>
    </row>
    <row r="109" spans="1:8" x14ac:dyDescent="0.25">
      <c r="A109" t="str">
        <f t="shared" si="1"/>
        <v>InboundRE_TikTok_Imp_GM</v>
      </c>
      <c r="B109" t="s">
        <v>2</v>
      </c>
      <c r="C109" t="s">
        <v>51</v>
      </c>
      <c r="D109" s="5">
        <v>0</v>
      </c>
      <c r="E109" s="5">
        <v>0</v>
      </c>
      <c r="F109" t="str">
        <f>VLOOKUP(C109,Mapping!$A$2:$D$1178,2,FALSE)</f>
        <v>1. Marketing</v>
      </c>
      <c r="G109" t="str">
        <f>VLOOKUP(C109,Mapping!$A$2:$D$1178,3,FALSE)</f>
        <v>TikTok</v>
      </c>
      <c r="H109" t="str">
        <f>VLOOKUP(C109,Mapping!$A$2:$D$1178,4,FALSE)</f>
        <v>TikTok</v>
      </c>
    </row>
    <row r="110" spans="1:8" x14ac:dyDescent="0.25">
      <c r="A110" t="str">
        <f t="shared" si="1"/>
        <v>InboundTaxa_Selic</v>
      </c>
      <c r="B110" t="s">
        <v>2</v>
      </c>
      <c r="C110" t="s">
        <v>147</v>
      </c>
      <c r="D110" s="5">
        <v>-3391.447964828676</v>
      </c>
      <c r="E110" s="5">
        <v>-7563.4672866417341</v>
      </c>
      <c r="F110" t="str">
        <f>VLOOKUP(C110,Mapping!$A$2:$D$1178,2,FALSE)</f>
        <v>3. Base</v>
      </c>
      <c r="G110" t="str">
        <f>VLOOKUP(C110,Mapping!$A$2:$D$1178,3,FALSE)</f>
        <v>Taxa Selic</v>
      </c>
      <c r="H110" t="str">
        <f>VLOOKUP(C110,Mapping!$A$2:$D$1178,4,FALSE)</f>
        <v>Taxa Selic</v>
      </c>
    </row>
    <row r="111" spans="1:8" x14ac:dyDescent="0.25">
      <c r="A111" t="str">
        <f t="shared" si="1"/>
        <v>InboundUnemployment_rate</v>
      </c>
      <c r="B111" t="s">
        <v>2</v>
      </c>
      <c r="C111" t="s">
        <v>107</v>
      </c>
      <c r="D111" s="5">
        <v>-76634.638653849135</v>
      </c>
      <c r="E111" s="5">
        <v>-72868.264392168261</v>
      </c>
      <c r="F111" t="str">
        <f>VLOOKUP(C111,Mapping!$A$2:$D$1178,2,FALSE)</f>
        <v>3. Base</v>
      </c>
      <c r="G111" t="str">
        <f>VLOOKUP(C111,Mapping!$A$2:$D$1178,3,FALSE)</f>
        <v>Unemployment</v>
      </c>
      <c r="H111" t="str">
        <f>VLOOKUP(C111,Mapping!$A$2:$D$1178,4,FALSE)</f>
        <v>Unemployment</v>
      </c>
    </row>
    <row r="112" spans="1:8" x14ac:dyDescent="0.25">
      <c r="A112" t="str">
        <f t="shared" si="1"/>
        <v>PoloAC_Affliate_Spends_M_GM</v>
      </c>
      <c r="B112" t="s">
        <v>3</v>
      </c>
      <c r="C112" t="s">
        <v>123</v>
      </c>
      <c r="D112" s="5">
        <v>0</v>
      </c>
      <c r="E112" s="5">
        <v>0</v>
      </c>
      <c r="F112" t="str">
        <f>VLOOKUP(C112,Mapping!$A$2:$D$1178,2,FALSE)</f>
        <v>1. Marketing</v>
      </c>
      <c r="G112" t="str">
        <f>VLOOKUP(C112,Mapping!$A$2:$D$1178,3,FALSE)</f>
        <v>Affiliate</v>
      </c>
      <c r="H112" t="str">
        <f>VLOOKUP(C112,Mapping!$A$2:$D$1178,4,FALSE)</f>
        <v>Affiliate</v>
      </c>
    </row>
    <row r="113" spans="1:8" x14ac:dyDescent="0.25">
      <c r="A113" t="str">
        <f t="shared" si="1"/>
        <v>PoloAC_Bing_Imp_GM</v>
      </c>
      <c r="B113" t="s">
        <v>3</v>
      </c>
      <c r="C113" t="s">
        <v>15</v>
      </c>
      <c r="D113" s="5">
        <v>0</v>
      </c>
      <c r="E113" s="5">
        <v>0</v>
      </c>
      <c r="F113" t="str">
        <f>VLOOKUP(C113,Mapping!$A$2:$D$1178,2,FALSE)</f>
        <v>1. Marketing</v>
      </c>
      <c r="G113" t="str">
        <f>VLOOKUP(C113,Mapping!$A$2:$D$1178,3,FALSE)</f>
        <v>Bing</v>
      </c>
      <c r="H113" t="str">
        <f>VLOOKUP(C113,Mapping!$A$2:$D$1178,4,FALSE)</f>
        <v>Bing</v>
      </c>
    </row>
    <row r="114" spans="1:8" x14ac:dyDescent="0.25">
      <c r="A114" t="str">
        <f t="shared" si="1"/>
        <v>PoloAC_Criteo_Imp_GM</v>
      </c>
      <c r="B114" t="s">
        <v>3</v>
      </c>
      <c r="C114" t="s">
        <v>16</v>
      </c>
      <c r="D114" s="5">
        <v>0</v>
      </c>
      <c r="E114" s="5">
        <v>0</v>
      </c>
      <c r="F114" t="str">
        <f>VLOOKUP(C114,Mapping!$A$2:$D$1178,2,FALSE)</f>
        <v>1. Marketing</v>
      </c>
      <c r="G114" t="str">
        <f>VLOOKUP(C114,Mapping!$A$2:$D$1178,3,FALSE)</f>
        <v>Criteo</v>
      </c>
      <c r="H114" t="str">
        <f>VLOOKUP(C114,Mapping!$A$2:$D$1178,4,FALSE)</f>
        <v>Criteo</v>
      </c>
    </row>
    <row r="115" spans="1:8" x14ac:dyDescent="0.25">
      <c r="A115" t="str">
        <f t="shared" si="1"/>
        <v>PoloAC_Easter</v>
      </c>
      <c r="B115" t="s">
        <v>3</v>
      </c>
      <c r="C115" t="s">
        <v>108</v>
      </c>
      <c r="D115" s="5">
        <v>0</v>
      </c>
      <c r="E115" s="5">
        <v>0</v>
      </c>
      <c r="F115" t="str">
        <f>VLOOKUP(C115,Mapping!$A$2:$D$1178,2,FALSE)</f>
        <v>3. Base</v>
      </c>
      <c r="G115" t="str">
        <f>VLOOKUP(C115,Mapping!$A$2:$D$1178,3,FALSE)</f>
        <v>Holiday</v>
      </c>
      <c r="H115" t="str">
        <f>VLOOKUP(C115,Mapping!$A$2:$D$1178,4,FALSE)</f>
        <v>Holiday</v>
      </c>
    </row>
    <row r="116" spans="1:8" x14ac:dyDescent="0.25">
      <c r="A116" t="str">
        <f t="shared" si="1"/>
        <v>PoloAC_H_rep_2020</v>
      </c>
      <c r="B116" t="s">
        <v>3</v>
      </c>
      <c r="C116" t="s">
        <v>109</v>
      </c>
      <c r="D116" s="5">
        <v>0</v>
      </c>
      <c r="E116" s="5">
        <v>0</v>
      </c>
      <c r="F116" t="str">
        <f>VLOOKUP(C116,Mapping!$A$2:$D$1178,2,FALSE)</f>
        <v>3. Base</v>
      </c>
      <c r="G116" t="str">
        <f>VLOOKUP(C116,Mapping!$A$2:$D$1178,3,FALSE)</f>
        <v>Holiday</v>
      </c>
      <c r="H116" t="str">
        <f>VLOOKUP(C116,Mapping!$A$2:$D$1178,4,FALSE)</f>
        <v>Holiday</v>
      </c>
    </row>
    <row r="117" spans="1:8" x14ac:dyDescent="0.25">
      <c r="A117" t="str">
        <f t="shared" si="1"/>
        <v>PoloAC_PreH_Ind_2020</v>
      </c>
      <c r="B117" t="s">
        <v>3</v>
      </c>
      <c r="C117" t="s">
        <v>113</v>
      </c>
      <c r="D117" s="5">
        <v>0</v>
      </c>
      <c r="E117" s="5">
        <v>0</v>
      </c>
      <c r="F117" t="str">
        <f>VLOOKUP(C117,Mapping!$A$2:$D$1178,2,FALSE)</f>
        <v>3. Base</v>
      </c>
      <c r="G117" t="str">
        <f>VLOOKUP(C117,Mapping!$A$2:$D$1178,3,FALSE)</f>
        <v>Holiday</v>
      </c>
      <c r="H117" t="str">
        <f>VLOOKUP(C117,Mapping!$A$2:$D$1178,4,FALSE)</f>
        <v>Holiday</v>
      </c>
    </row>
    <row r="118" spans="1:8" x14ac:dyDescent="0.25">
      <c r="A118" t="str">
        <f t="shared" si="1"/>
        <v>PoloAC_PreHNov_D1</v>
      </c>
      <c r="B118" t="s">
        <v>3</v>
      </c>
      <c r="C118" t="s">
        <v>124</v>
      </c>
      <c r="D118" s="5">
        <v>0</v>
      </c>
      <c r="E118" s="5">
        <v>0</v>
      </c>
      <c r="F118" t="str">
        <f>VLOOKUP(C118,Mapping!$A$2:$D$1178,2,FALSE)</f>
        <v>3. Base</v>
      </c>
      <c r="G118" t="str">
        <f>VLOOKUP(C118,Mapping!$A$2:$D$1178,3,FALSE)</f>
        <v>Holiday</v>
      </c>
      <c r="H118" t="str">
        <f>VLOOKUP(C118,Mapping!$A$2:$D$1178,4,FALSE)</f>
        <v>Holiday</v>
      </c>
    </row>
    <row r="119" spans="1:8" x14ac:dyDescent="0.25">
      <c r="A119" t="str">
        <f t="shared" si="1"/>
        <v>PoloAC_PreXmas_2020</v>
      </c>
      <c r="B119" t="s">
        <v>3</v>
      </c>
      <c r="C119" t="s">
        <v>125</v>
      </c>
      <c r="D119" s="5">
        <v>0</v>
      </c>
      <c r="E119" s="5">
        <v>0</v>
      </c>
      <c r="F119" t="str">
        <f>VLOOKUP(C119,Mapping!$A$2:$D$1178,2,FALSE)</f>
        <v>3. Base</v>
      </c>
      <c r="G119" t="str">
        <f>VLOOKUP(C119,Mapping!$A$2:$D$1178,3,FALSE)</f>
        <v>Holiday</v>
      </c>
      <c r="H119" t="str">
        <f>VLOOKUP(C119,Mapping!$A$2:$D$1178,4,FALSE)</f>
        <v>Holiday</v>
      </c>
    </row>
    <row r="120" spans="1:8" x14ac:dyDescent="0.25">
      <c r="A120" t="str">
        <f t="shared" si="1"/>
        <v>PoloAC_PT_New</v>
      </c>
      <c r="B120" t="s">
        <v>3</v>
      </c>
      <c r="C120" t="s">
        <v>159</v>
      </c>
      <c r="D120" s="5">
        <v>0</v>
      </c>
      <c r="E120" s="5">
        <v>0</v>
      </c>
      <c r="F120" t="str">
        <f>VLOOKUP(C120,Mapping!$A$2:$D$1178,2,FALSE)</f>
        <v>3. Base</v>
      </c>
      <c r="G120" t="str">
        <f>VLOOKUP(C120,Mapping!$A$2:$D$1178,3,FALSE)</f>
        <v>Poly T</v>
      </c>
      <c r="H120" t="str">
        <f>VLOOKUP(C120,Mapping!$A$2:$D$1178,4,FALSE)</f>
        <v>Poly T</v>
      </c>
    </row>
    <row r="121" spans="1:8" x14ac:dyDescent="0.25">
      <c r="A121" t="str">
        <f t="shared" si="1"/>
        <v>PoloAC_TikTok_Imp_GM</v>
      </c>
      <c r="B121" t="s">
        <v>3</v>
      </c>
      <c r="C121" t="s">
        <v>17</v>
      </c>
      <c r="D121" s="5">
        <v>0</v>
      </c>
      <c r="E121" s="5">
        <v>0</v>
      </c>
      <c r="F121" t="str">
        <f>VLOOKUP(C121,Mapping!$A$2:$D$1178,2,FALSE)</f>
        <v>1. Marketing</v>
      </c>
      <c r="G121" t="str">
        <f>VLOOKUP(C121,Mapping!$A$2:$D$1178,3,FALSE)</f>
        <v>TikTok</v>
      </c>
      <c r="H121" t="str">
        <f>VLOOKUP(C121,Mapping!$A$2:$D$1178,4,FALSE)</f>
        <v>TikTok</v>
      </c>
    </row>
    <row r="122" spans="1:8" x14ac:dyDescent="0.25">
      <c r="A122" t="str">
        <f t="shared" si="1"/>
        <v>PoloAvg_Price_2020</v>
      </c>
      <c r="B122" t="s">
        <v>3</v>
      </c>
      <c r="C122" t="s">
        <v>127</v>
      </c>
      <c r="D122" s="5">
        <v>0</v>
      </c>
      <c r="E122" s="5">
        <v>0</v>
      </c>
      <c r="F122" t="str">
        <f>VLOOKUP(C122,Mapping!$A$2:$D$1178,2,FALSE)</f>
        <v>2. Pricing</v>
      </c>
      <c r="G122" t="str">
        <f>VLOOKUP(C122,Mapping!$A$2:$D$1178,3,FALSE)</f>
        <v>Price</v>
      </c>
      <c r="H122" t="str">
        <f>VLOOKUP(C122,Mapping!$A$2:$D$1178,4,FALSE)</f>
        <v>Price</v>
      </c>
    </row>
    <row r="123" spans="1:8" x14ac:dyDescent="0.25">
      <c r="A123" t="str">
        <f t="shared" si="1"/>
        <v>PoloAvg_Price_2021</v>
      </c>
      <c r="B123" t="s">
        <v>3</v>
      </c>
      <c r="C123" t="s">
        <v>128</v>
      </c>
      <c r="D123" s="5">
        <v>0</v>
      </c>
      <c r="E123" s="5">
        <v>0</v>
      </c>
      <c r="F123" t="str">
        <f>VLOOKUP(C123,Mapping!$A$2:$D$1178,2,FALSE)</f>
        <v>2. Pricing</v>
      </c>
      <c r="G123" t="str">
        <f>VLOOKUP(C123,Mapping!$A$2:$D$1178,3,FALSE)</f>
        <v>Price</v>
      </c>
      <c r="H123" t="str">
        <f>VLOOKUP(C123,Mapping!$A$2:$D$1178,4,FALSE)</f>
        <v>Price</v>
      </c>
    </row>
    <row r="124" spans="1:8" x14ac:dyDescent="0.25">
      <c r="A124" t="str">
        <f t="shared" si="1"/>
        <v>PoloConsumer_Confidence_Index</v>
      </c>
      <c r="B124" t="s">
        <v>3</v>
      </c>
      <c r="C124" t="s">
        <v>18</v>
      </c>
      <c r="D124" s="5">
        <v>20559.628910769636</v>
      </c>
      <c r="E124" s="5">
        <v>21611.169461544043</v>
      </c>
      <c r="F124" t="str">
        <f>VLOOKUP(C124,Mapping!$A$2:$D$1178,2,FALSE)</f>
        <v>3. Base</v>
      </c>
      <c r="G124" t="str">
        <f>VLOOKUP(C124,Mapping!$A$2:$D$1178,3,FALSE)</f>
        <v>CCI</v>
      </c>
      <c r="H124" t="str">
        <f>VLOOKUP(C124,Mapping!$A$2:$D$1178,4,FALSE)</f>
        <v>CCI</v>
      </c>
    </row>
    <row r="125" spans="1:8" x14ac:dyDescent="0.25">
      <c r="A125" t="str">
        <f t="shared" si="1"/>
        <v>PoloFB_Stone_Leads_Imp_2020_GM1</v>
      </c>
      <c r="B125" t="s">
        <v>3</v>
      </c>
      <c r="C125" t="s">
        <v>19</v>
      </c>
      <c r="D125" s="5">
        <v>256.12141163892557</v>
      </c>
      <c r="E125" s="5">
        <v>0</v>
      </c>
      <c r="F125" t="str">
        <f>VLOOKUP(C125,Mapping!$A$2:$D$1178,2,FALSE)</f>
        <v>1. Marketing</v>
      </c>
      <c r="G125" t="str">
        <f>VLOOKUP(C125,Mapping!$A$2:$D$1178,3,FALSE)</f>
        <v>Facebook</v>
      </c>
      <c r="H125" t="str">
        <f>VLOOKUP(C125,Mapping!$A$2:$D$1178,4,FALSE)</f>
        <v>FB Stone Leads</v>
      </c>
    </row>
    <row r="126" spans="1:8" x14ac:dyDescent="0.25">
      <c r="A126" t="str">
        <f t="shared" si="1"/>
        <v>PoloFB_Stone_Leads_Imp_2021_GM1</v>
      </c>
      <c r="B126" t="s">
        <v>3</v>
      </c>
      <c r="C126" t="s">
        <v>20</v>
      </c>
      <c r="D126" s="5">
        <v>9120.0969962566287</v>
      </c>
      <c r="E126" s="5">
        <v>10212.897948779048</v>
      </c>
      <c r="F126" t="str">
        <f>VLOOKUP(C126,Mapping!$A$2:$D$1178,2,FALSE)</f>
        <v>1. Marketing</v>
      </c>
      <c r="G126" t="str">
        <f>VLOOKUP(C126,Mapping!$A$2:$D$1178,3,FALSE)</f>
        <v>Facebook</v>
      </c>
      <c r="H126" t="str">
        <f>VLOOKUP(C126,Mapping!$A$2:$D$1178,4,FALSE)</f>
        <v>FB Stone Leads</v>
      </c>
    </row>
    <row r="127" spans="1:8" x14ac:dyDescent="0.25">
      <c r="A127" t="str">
        <f t="shared" si="1"/>
        <v>PoloFB_Stone_SA_Imp_2020_GM2</v>
      </c>
      <c r="B127" t="s">
        <v>3</v>
      </c>
      <c r="C127" t="s">
        <v>114</v>
      </c>
      <c r="D127" s="5">
        <v>14.569224130913799</v>
      </c>
      <c r="E127" s="5">
        <v>0</v>
      </c>
      <c r="F127" t="str">
        <f>VLOOKUP(C127,Mapping!$A$2:$D$1178,2,FALSE)</f>
        <v>1. Marketing</v>
      </c>
      <c r="G127" t="str">
        <f>VLOOKUP(C127,Mapping!$A$2:$D$1178,3,FALSE)</f>
        <v>Facebook</v>
      </c>
      <c r="H127" t="str">
        <f>VLOOKUP(C127,Mapping!$A$2:$D$1178,4,FALSE)</f>
        <v>FB Stone SA</v>
      </c>
    </row>
    <row r="128" spans="1:8" x14ac:dyDescent="0.25">
      <c r="A128" t="str">
        <f t="shared" si="1"/>
        <v>PoloFB_Stone_SA_Imp_2021_GM1</v>
      </c>
      <c r="B128" t="s">
        <v>3</v>
      </c>
      <c r="C128" t="s">
        <v>22</v>
      </c>
      <c r="D128" s="5">
        <v>639.86848179086428</v>
      </c>
      <c r="E128" s="5">
        <v>610.73926682054719</v>
      </c>
      <c r="F128" t="str">
        <f>VLOOKUP(C128,Mapping!$A$2:$D$1178,2,FALSE)</f>
        <v>1. Marketing</v>
      </c>
      <c r="G128" t="str">
        <f>VLOOKUP(C128,Mapping!$A$2:$D$1178,3,FALSE)</f>
        <v>Facebook</v>
      </c>
      <c r="H128" t="str">
        <f>VLOOKUP(C128,Mapping!$A$2:$D$1178,4,FALSE)</f>
        <v>FB Stone SA</v>
      </c>
    </row>
    <row r="129" spans="1:8" x14ac:dyDescent="0.25">
      <c r="A129" t="str">
        <f t="shared" si="1"/>
        <v>PoloFB_TON_Imp_2020_GM1</v>
      </c>
      <c r="B129" t="s">
        <v>3</v>
      </c>
      <c r="C129" t="s">
        <v>23</v>
      </c>
      <c r="D129" s="5">
        <v>257.868506453333</v>
      </c>
      <c r="E129" s="5">
        <v>0</v>
      </c>
      <c r="F129" t="str">
        <f>VLOOKUP(C129,Mapping!$A$2:$D$1178,2,FALSE)</f>
        <v>1. Marketing</v>
      </c>
      <c r="G129" t="str">
        <f>VLOOKUP(C129,Mapping!$A$2:$D$1178,3,FALSE)</f>
        <v>Facebook</v>
      </c>
      <c r="H129" t="str">
        <f>VLOOKUP(C129,Mapping!$A$2:$D$1178,4,FALSE)</f>
        <v>FB Ton</v>
      </c>
    </row>
    <row r="130" spans="1:8" x14ac:dyDescent="0.25">
      <c r="A130" t="str">
        <f t="shared" si="1"/>
        <v>PoloFB_TON_Imp_2021_GM1</v>
      </c>
      <c r="B130" t="s">
        <v>3</v>
      </c>
      <c r="C130" t="s">
        <v>24</v>
      </c>
      <c r="D130" s="5">
        <v>14758.364022754067</v>
      </c>
      <c r="E130" s="5">
        <v>19038.943072014648</v>
      </c>
      <c r="F130" t="str">
        <f>VLOOKUP(C130,Mapping!$A$2:$D$1178,2,FALSE)</f>
        <v>1. Marketing</v>
      </c>
      <c r="G130" t="str">
        <f>VLOOKUP(C130,Mapping!$A$2:$D$1178,3,FALSE)</f>
        <v>Facebook</v>
      </c>
      <c r="H130" t="str">
        <f>VLOOKUP(C130,Mapping!$A$2:$D$1178,4,FALSE)</f>
        <v>FB Ton</v>
      </c>
    </row>
    <row r="131" spans="1:8" x14ac:dyDescent="0.25">
      <c r="A131" t="str">
        <f t="shared" ref="A131:A194" si="2">_xlfn.CONCAT(B131,C131)</f>
        <v>PoloGoogle_STONE_Imp_2020_GM1</v>
      </c>
      <c r="B131" t="s">
        <v>3</v>
      </c>
      <c r="C131" t="s">
        <v>25</v>
      </c>
      <c r="D131" s="5">
        <v>23.337688315888201</v>
      </c>
      <c r="E131" s="5">
        <v>0</v>
      </c>
      <c r="F131" t="str">
        <f>VLOOKUP(C131,Mapping!$A$2:$D$1178,2,FALSE)</f>
        <v>1. Marketing</v>
      </c>
      <c r="G131" t="str">
        <f>VLOOKUP(C131,Mapping!$A$2:$D$1178,3,FALSE)</f>
        <v>Google</v>
      </c>
      <c r="H131" t="str">
        <f>VLOOKUP(C131,Mapping!$A$2:$D$1178,4,FALSE)</f>
        <v>Google Stone</v>
      </c>
    </row>
    <row r="132" spans="1:8" x14ac:dyDescent="0.25">
      <c r="A132" t="str">
        <f t="shared" si="2"/>
        <v>PoloGoogle_STONE_Imp_2021_GM1</v>
      </c>
      <c r="B132" t="s">
        <v>3</v>
      </c>
      <c r="C132" t="s">
        <v>26</v>
      </c>
      <c r="D132" s="5">
        <v>328.204753653301</v>
      </c>
      <c r="E132" s="5">
        <v>3119.5896466284839</v>
      </c>
      <c r="F132" t="str">
        <f>VLOOKUP(C132,Mapping!$A$2:$D$1178,2,FALSE)</f>
        <v>1. Marketing</v>
      </c>
      <c r="G132" t="str">
        <f>VLOOKUP(C132,Mapping!$A$2:$D$1178,3,FALSE)</f>
        <v>Google</v>
      </c>
      <c r="H132" t="str">
        <f>VLOOKUP(C132,Mapping!$A$2:$D$1178,4,FALSE)</f>
        <v>Google Stone</v>
      </c>
    </row>
    <row r="133" spans="1:8" x14ac:dyDescent="0.25">
      <c r="A133" t="str">
        <f t="shared" si="2"/>
        <v>PoloGoogle_TON_Imp_2020_GM1</v>
      </c>
      <c r="B133" t="s">
        <v>3</v>
      </c>
      <c r="C133" t="s">
        <v>27</v>
      </c>
      <c r="D133" s="5">
        <v>81.091816788634205</v>
      </c>
      <c r="E133" s="5">
        <v>0</v>
      </c>
      <c r="F133" t="str">
        <f>VLOOKUP(C133,Mapping!$A$2:$D$1178,2,FALSE)</f>
        <v>1. Marketing</v>
      </c>
      <c r="G133" t="str">
        <f>VLOOKUP(C133,Mapping!$A$2:$D$1178,3,FALSE)</f>
        <v>Google</v>
      </c>
      <c r="H133" t="str">
        <f>VLOOKUP(C133,Mapping!$A$2:$D$1178,4,FALSE)</f>
        <v>Google Ton</v>
      </c>
    </row>
    <row r="134" spans="1:8" x14ac:dyDescent="0.25">
      <c r="A134" t="str">
        <f t="shared" si="2"/>
        <v>PoloGoogle_TON_Imp_2021_GM1</v>
      </c>
      <c r="B134" t="s">
        <v>3</v>
      </c>
      <c r="C134" t="s">
        <v>28</v>
      </c>
      <c r="D134" s="5">
        <v>5475.9813695602525</v>
      </c>
      <c r="E134" s="5">
        <v>12417.667814516957</v>
      </c>
      <c r="F134" t="str">
        <f>VLOOKUP(C134,Mapping!$A$2:$D$1178,2,FALSE)</f>
        <v>1. Marketing</v>
      </c>
      <c r="G134" t="str">
        <f>VLOOKUP(C134,Mapping!$A$2:$D$1178,3,FALSE)</f>
        <v>Google</v>
      </c>
      <c r="H134" t="str">
        <f>VLOOKUP(C134,Mapping!$A$2:$D$1178,4,FALSE)</f>
        <v>Google Ton</v>
      </c>
    </row>
    <row r="135" spans="1:8" x14ac:dyDescent="0.25">
      <c r="A135" t="str">
        <f t="shared" si="2"/>
        <v>PoloIB_Affiliate_Imp_GM</v>
      </c>
      <c r="B135" t="s">
        <v>3</v>
      </c>
      <c r="C135" t="s">
        <v>32</v>
      </c>
      <c r="D135" s="5">
        <v>0</v>
      </c>
      <c r="E135" s="5">
        <v>0</v>
      </c>
      <c r="F135" t="str">
        <f>VLOOKUP(C135,Mapping!$A$2:$D$1178,2,FALSE)</f>
        <v>1. Marketing</v>
      </c>
      <c r="G135" t="str">
        <f>VLOOKUP(C135,Mapping!$A$2:$D$1178,3,FALSE)</f>
        <v>Affiliate</v>
      </c>
      <c r="H135" t="str">
        <f>VLOOKUP(C135,Mapping!$A$2:$D$1178,4,FALSE)</f>
        <v>Affiliate</v>
      </c>
    </row>
    <row r="136" spans="1:8" x14ac:dyDescent="0.25">
      <c r="A136" t="str">
        <f t="shared" si="2"/>
        <v>PoloIB_Bing_Imp_GM</v>
      </c>
      <c r="B136" t="s">
        <v>3</v>
      </c>
      <c r="C136" t="s">
        <v>33</v>
      </c>
      <c r="D136" s="5">
        <v>0</v>
      </c>
      <c r="E136" s="5">
        <v>0</v>
      </c>
      <c r="F136" t="str">
        <f>VLOOKUP(C136,Mapping!$A$2:$D$1178,2,FALSE)</f>
        <v>1. Marketing</v>
      </c>
      <c r="G136" t="str">
        <f>VLOOKUP(C136,Mapping!$A$2:$D$1178,3,FALSE)</f>
        <v>Bing</v>
      </c>
      <c r="H136" t="str">
        <f>VLOOKUP(C136,Mapping!$A$2:$D$1178,4,FALSE)</f>
        <v>Bing</v>
      </c>
    </row>
    <row r="137" spans="1:8" x14ac:dyDescent="0.25">
      <c r="A137" t="str">
        <f t="shared" si="2"/>
        <v>PoloIB_Headcounts_2020</v>
      </c>
      <c r="B137" t="s">
        <v>3</v>
      </c>
      <c r="C137" t="s">
        <v>101</v>
      </c>
      <c r="D137" s="5">
        <v>0</v>
      </c>
      <c r="E137" s="5">
        <v>0</v>
      </c>
      <c r="F137" t="str">
        <f>VLOOKUP(C137,Mapping!$A$2:$D$1178,2,FALSE)</f>
        <v>4. Execution</v>
      </c>
      <c r="G137" t="str">
        <f>VLOOKUP(C137,Mapping!$A$2:$D$1178,3,FALSE)</f>
        <v>Headcount</v>
      </c>
      <c r="H137" t="str">
        <f>VLOOKUP(C137,Mapping!$A$2:$D$1178,4,FALSE)</f>
        <v>Headcount</v>
      </c>
    </row>
    <row r="138" spans="1:8" x14ac:dyDescent="0.25">
      <c r="A138" t="str">
        <f t="shared" si="2"/>
        <v>PoloIB_Headcounts_2021</v>
      </c>
      <c r="B138" t="s">
        <v>3</v>
      </c>
      <c r="C138" t="s">
        <v>102</v>
      </c>
      <c r="D138" s="5">
        <v>0</v>
      </c>
      <c r="E138" s="5">
        <v>0</v>
      </c>
      <c r="F138" t="str">
        <f>VLOOKUP(C138,Mapping!$A$2:$D$1178,2,FALSE)</f>
        <v>4. Execution</v>
      </c>
      <c r="G138" t="str">
        <f>VLOOKUP(C138,Mapping!$A$2:$D$1178,3,FALSE)</f>
        <v>Headcount</v>
      </c>
      <c r="H138" t="str">
        <f>VLOOKUP(C138,Mapping!$A$2:$D$1178,4,FALSE)</f>
        <v>Headcount</v>
      </c>
    </row>
    <row r="139" spans="1:8" x14ac:dyDescent="0.25">
      <c r="A139" t="str">
        <f t="shared" si="2"/>
        <v>PoloIB_OpenTv_Grps_GM</v>
      </c>
      <c r="B139" t="s">
        <v>3</v>
      </c>
      <c r="C139" t="s">
        <v>35</v>
      </c>
      <c r="D139" s="5">
        <v>0</v>
      </c>
      <c r="E139" s="5">
        <v>0</v>
      </c>
      <c r="F139" t="str">
        <f>VLOOKUP(C139,Mapping!$A$2:$D$1178,2,FALSE)</f>
        <v>1. Marketing</v>
      </c>
      <c r="G139" t="str">
        <f>VLOOKUP(C139,Mapping!$A$2:$D$1178,3,FALSE)</f>
        <v>TV</v>
      </c>
      <c r="H139" t="str">
        <f>VLOOKUP(C139,Mapping!$A$2:$D$1178,4,FALSE)</f>
        <v>Open TV</v>
      </c>
    </row>
    <row r="140" spans="1:8" x14ac:dyDescent="0.25">
      <c r="A140" t="str">
        <f t="shared" si="2"/>
        <v>PoloIB_PayTv_spends_M_GM</v>
      </c>
      <c r="B140" t="s">
        <v>3</v>
      </c>
      <c r="C140" t="s">
        <v>115</v>
      </c>
      <c r="D140" s="5">
        <v>0</v>
      </c>
      <c r="E140" s="5">
        <v>0</v>
      </c>
      <c r="F140" t="str">
        <f>VLOOKUP(C140,Mapping!$A$2:$D$1178,2,FALSE)</f>
        <v>1. Marketing</v>
      </c>
      <c r="G140" t="str">
        <f>VLOOKUP(C140,Mapping!$A$2:$D$1178,3,FALSE)</f>
        <v>TV</v>
      </c>
      <c r="H140" t="str">
        <f>VLOOKUP(C140,Mapping!$A$2:$D$1178,4,FALSE)</f>
        <v>Pay TV</v>
      </c>
    </row>
    <row r="141" spans="1:8" x14ac:dyDescent="0.25">
      <c r="A141" t="str">
        <f t="shared" si="2"/>
        <v>PoloIB_PolyTrend</v>
      </c>
      <c r="B141" t="s">
        <v>3</v>
      </c>
      <c r="C141" t="s">
        <v>116</v>
      </c>
      <c r="D141" s="5">
        <v>0</v>
      </c>
      <c r="E141" s="5">
        <v>0</v>
      </c>
      <c r="F141" t="str">
        <f>VLOOKUP(C141,Mapping!$A$2:$D$1178,2,FALSE)</f>
        <v>3. Base</v>
      </c>
      <c r="G141" t="str">
        <f>VLOOKUP(C141,Mapping!$A$2:$D$1178,3,FALSE)</f>
        <v>Poly T</v>
      </c>
      <c r="H141" t="str">
        <f>VLOOKUP(C141,Mapping!$A$2:$D$1178,4,FALSE)</f>
        <v>Poly T</v>
      </c>
    </row>
    <row r="142" spans="1:8" x14ac:dyDescent="0.25">
      <c r="A142" t="str">
        <f t="shared" si="2"/>
        <v>PoloIB_Seas_New</v>
      </c>
      <c r="B142" t="s">
        <v>3</v>
      </c>
      <c r="C142" t="s">
        <v>129</v>
      </c>
      <c r="D142" s="5">
        <v>0</v>
      </c>
      <c r="E142" s="5">
        <v>0</v>
      </c>
      <c r="F142" t="str">
        <f>VLOOKUP(C142,Mapping!$A$2:$D$1178,2,FALSE)</f>
        <v>3. Base</v>
      </c>
      <c r="G142" t="str">
        <f>VLOOKUP(C142,Mapping!$A$2:$D$1178,3,FALSE)</f>
        <v>Seas</v>
      </c>
      <c r="H142" t="str">
        <f>VLOOKUP(C142,Mapping!$A$2:$D$1178,4,FALSE)</f>
        <v>Seas</v>
      </c>
    </row>
    <row r="143" spans="1:8" x14ac:dyDescent="0.25">
      <c r="A143" t="str">
        <f t="shared" si="2"/>
        <v>PoloIB_TikTok_Imp_GM</v>
      </c>
      <c r="B143" t="s">
        <v>3</v>
      </c>
      <c r="C143" t="s">
        <v>37</v>
      </c>
      <c r="D143" s="5">
        <v>0</v>
      </c>
      <c r="E143" s="5">
        <v>0</v>
      </c>
      <c r="F143" t="str">
        <f>VLOOKUP(C143,Mapping!$A$2:$D$1178,2,FALSE)</f>
        <v>1. Marketing</v>
      </c>
      <c r="G143" t="str">
        <f>VLOOKUP(C143,Mapping!$A$2:$D$1178,3,FALSE)</f>
        <v>TikTok</v>
      </c>
      <c r="H143" t="str">
        <f>VLOOKUP(C143,Mapping!$A$2:$D$1178,4,FALSE)</f>
        <v>TikTok</v>
      </c>
    </row>
    <row r="144" spans="1:8" x14ac:dyDescent="0.25">
      <c r="A144" t="str">
        <f t="shared" si="2"/>
        <v>PoloINTERCEPT</v>
      </c>
      <c r="B144" t="s">
        <v>3</v>
      </c>
      <c r="C144" t="s">
        <v>38</v>
      </c>
      <c r="D144" s="5">
        <v>30526.419605953688</v>
      </c>
      <c r="E144" s="5">
        <v>30526.419605953688</v>
      </c>
      <c r="F144" t="str">
        <f>VLOOKUP(C144,Mapping!$A$2:$D$1178,2,FALSE)</f>
        <v>3. Base</v>
      </c>
      <c r="G144" t="str">
        <f>VLOOKUP(C144,Mapping!$A$2:$D$1178,3,FALSE)</f>
        <v>Intercept</v>
      </c>
      <c r="H144" t="str">
        <f>VLOOKUP(C144,Mapping!$A$2:$D$1178,4,FALSE)</f>
        <v>Intercept</v>
      </c>
    </row>
    <row r="145" spans="1:8" x14ac:dyDescent="0.25">
      <c r="A145" t="str">
        <f t="shared" si="2"/>
        <v>PoloMobility_Residential</v>
      </c>
      <c r="B145" t="s">
        <v>3</v>
      </c>
      <c r="C145" t="s">
        <v>154</v>
      </c>
      <c r="D145" s="5">
        <v>-5389.0477743543188</v>
      </c>
      <c r="E145" s="5">
        <v>-2787.7636658975739</v>
      </c>
      <c r="F145" t="str">
        <f>VLOOKUP(C145,Mapping!$A$2:$D$1178,2,FALSE)</f>
        <v>3. Base</v>
      </c>
      <c r="G145" t="str">
        <f>VLOOKUP(C145,Mapping!$A$2:$D$1178,3,FALSE)</f>
        <v>Covid</v>
      </c>
      <c r="H145" t="str">
        <f>VLOOKUP(C145,Mapping!$A$2:$D$1178,4,FALSE)</f>
        <v>Covid</v>
      </c>
    </row>
    <row r="146" spans="1:8" x14ac:dyDescent="0.25">
      <c r="A146" t="str">
        <f t="shared" si="2"/>
        <v>PoloNY_2020</v>
      </c>
      <c r="B146" t="s">
        <v>3</v>
      </c>
      <c r="C146" t="s">
        <v>95</v>
      </c>
      <c r="D146" s="5">
        <v>0</v>
      </c>
      <c r="E146" s="5">
        <v>0</v>
      </c>
      <c r="F146" t="str">
        <f>VLOOKUP(C146,Mapping!$A$2:$D$1178,2,FALSE)</f>
        <v>3. Base</v>
      </c>
      <c r="G146" t="str">
        <f>VLOOKUP(C146,Mapping!$A$2:$D$1178,3,FALSE)</f>
        <v>Holiday</v>
      </c>
      <c r="H146" t="str">
        <f>VLOOKUP(C146,Mapping!$A$2:$D$1178,4,FALSE)</f>
        <v>Holiday</v>
      </c>
    </row>
    <row r="147" spans="1:8" x14ac:dyDescent="0.25">
      <c r="A147" t="str">
        <f t="shared" si="2"/>
        <v>PoloNY_2020_R_IB</v>
      </c>
      <c r="B147" t="s">
        <v>3</v>
      </c>
      <c r="C147" t="s">
        <v>104</v>
      </c>
      <c r="D147" s="5">
        <v>0</v>
      </c>
      <c r="E147" s="5">
        <v>0</v>
      </c>
      <c r="F147" t="str">
        <f>VLOOKUP(C147,Mapping!$A$2:$D$1178,2,FALSE)</f>
        <v>3. Base</v>
      </c>
      <c r="G147" t="str">
        <f>VLOOKUP(C147,Mapping!$A$2:$D$1178,3,FALSE)</f>
        <v>Holiday</v>
      </c>
      <c r="H147" t="str">
        <f>VLOOKUP(C147,Mapping!$A$2:$D$1178,4,FALSE)</f>
        <v>Holiday</v>
      </c>
    </row>
    <row r="148" spans="1:8" x14ac:dyDescent="0.25">
      <c r="A148" t="str">
        <f t="shared" si="2"/>
        <v>PoloPL_DFEB24</v>
      </c>
      <c r="B148" t="s">
        <v>3</v>
      </c>
      <c r="C148" t="s">
        <v>164</v>
      </c>
      <c r="D148" s="5">
        <v>0</v>
      </c>
      <c r="E148" s="5">
        <v>0</v>
      </c>
      <c r="F148" t="str">
        <f>VLOOKUP(C148,Mapping!$A$2:$D$1178,2,FALSE)</f>
        <v>3. Base</v>
      </c>
      <c r="G148" t="str">
        <f>VLOOKUP(C148,Mapping!$A$2:$D$1178,3,FALSE)</f>
        <v>Holiday</v>
      </c>
      <c r="H148" t="str">
        <f>VLOOKUP(C148,Mapping!$A$2:$D$1178,4,FALSE)</f>
        <v>Holiday</v>
      </c>
    </row>
    <row r="149" spans="1:8" x14ac:dyDescent="0.25">
      <c r="A149" t="str">
        <f t="shared" si="2"/>
        <v>PoloPL_DOct25_2021_V2</v>
      </c>
      <c r="B149" t="s">
        <v>3</v>
      </c>
      <c r="C149" t="s">
        <v>167</v>
      </c>
      <c r="D149" s="5">
        <v>0</v>
      </c>
      <c r="E149" s="5">
        <v>-3467.2059643530401</v>
      </c>
      <c r="F149" t="str">
        <f>VLOOKUP(C149,Mapping!$A$2:$D$1178,2,FALSE)</f>
        <v>3. Base</v>
      </c>
      <c r="G149" t="str">
        <f>VLOOKUP(C149,Mapping!$A$2:$D$1178,3,FALSE)</f>
        <v>Holiday</v>
      </c>
      <c r="H149" t="str">
        <f>VLOOKUP(C149,Mapping!$A$2:$D$1178,4,FALSE)</f>
        <v>Holiday</v>
      </c>
    </row>
    <row r="150" spans="1:8" x14ac:dyDescent="0.25">
      <c r="A150" t="str">
        <f t="shared" si="2"/>
        <v>PoloPL_HDIP</v>
      </c>
      <c r="B150" t="s">
        <v>3</v>
      </c>
      <c r="C150" t="s">
        <v>155</v>
      </c>
      <c r="D150" s="5">
        <v>-1748.5553195630901</v>
      </c>
      <c r="E150" s="5">
        <v>0</v>
      </c>
      <c r="F150" t="str">
        <f>VLOOKUP(C150,Mapping!$A$2:$D$1178,2,FALSE)</f>
        <v>3. Base</v>
      </c>
      <c r="G150" t="str">
        <f>VLOOKUP(C150,Mapping!$A$2:$D$1178,3,FALSE)</f>
        <v>Holiday</v>
      </c>
      <c r="H150" t="str">
        <f>VLOOKUP(C150,Mapping!$A$2:$D$1178,4,FALSE)</f>
        <v>Holiday</v>
      </c>
    </row>
    <row r="151" spans="1:8" x14ac:dyDescent="0.25">
      <c r="A151" t="str">
        <f t="shared" si="2"/>
        <v>PoloPL_PreEaster_2021</v>
      </c>
      <c r="B151" t="s">
        <v>3</v>
      </c>
      <c r="C151" t="s">
        <v>160</v>
      </c>
      <c r="D151" s="5">
        <v>86.212913758556255</v>
      </c>
      <c r="E151" s="5">
        <v>0</v>
      </c>
      <c r="F151" t="str">
        <f>VLOOKUP(C151,Mapping!$A$2:$D$1178,2,FALSE)</f>
        <v>3. Base</v>
      </c>
      <c r="G151" t="str">
        <f>VLOOKUP(C151,Mapping!$A$2:$D$1178,3,FALSE)</f>
        <v>Holiday</v>
      </c>
      <c r="H151" t="str">
        <f>VLOOKUP(C151,Mapping!$A$2:$D$1178,4,FALSE)</f>
        <v>Holiday</v>
      </c>
    </row>
    <row r="152" spans="1:8" x14ac:dyDescent="0.25">
      <c r="A152" t="str">
        <f t="shared" si="2"/>
        <v>PoloPL_PreH_May2020</v>
      </c>
      <c r="B152" t="s">
        <v>3</v>
      </c>
      <c r="C152" t="s">
        <v>168</v>
      </c>
      <c r="D152" s="5">
        <v>0</v>
      </c>
      <c r="E152" s="5">
        <v>0</v>
      </c>
      <c r="F152" t="str">
        <f>VLOOKUP(C152,Mapping!$A$2:$D$1178,2,FALSE)</f>
        <v>3. Base</v>
      </c>
      <c r="G152" t="str">
        <f>VLOOKUP(C152,Mapping!$A$2:$D$1178,3,FALSE)</f>
        <v>Holiday</v>
      </c>
      <c r="H152" t="str">
        <f>VLOOKUP(C152,Mapping!$A$2:$D$1178,4,FALSE)</f>
        <v>Holiday</v>
      </c>
    </row>
    <row r="153" spans="1:8" x14ac:dyDescent="0.25">
      <c r="A153" t="str">
        <f t="shared" si="2"/>
        <v>PoloPL_Seas_New</v>
      </c>
      <c r="B153" t="s">
        <v>3</v>
      </c>
      <c r="C153" t="s">
        <v>118</v>
      </c>
      <c r="D153" s="5">
        <v>86554.963569897838</v>
      </c>
      <c r="E153" s="5">
        <v>96932.240455278225</v>
      </c>
      <c r="F153" t="str">
        <f>VLOOKUP(C153,Mapping!$A$2:$D$1178,2,FALSE)</f>
        <v>3. Base</v>
      </c>
      <c r="G153" t="str">
        <f>VLOOKUP(C153,Mapping!$A$2:$D$1178,3,FALSE)</f>
        <v>Seas</v>
      </c>
      <c r="H153" t="str">
        <f>VLOOKUP(C153,Mapping!$A$2:$D$1178,4,FALSE)</f>
        <v>Seas</v>
      </c>
    </row>
    <row r="154" spans="1:8" x14ac:dyDescent="0.25">
      <c r="A154" t="str">
        <f t="shared" si="2"/>
        <v>PoloPolo_Headcounts_2020</v>
      </c>
      <c r="B154" t="s">
        <v>3</v>
      </c>
      <c r="C154" t="s">
        <v>105</v>
      </c>
      <c r="D154" s="5">
        <v>0</v>
      </c>
      <c r="E154" s="5">
        <v>0</v>
      </c>
      <c r="F154" t="str">
        <f>VLOOKUP(C154,Mapping!$A$2:$D$1178,2,FALSE)</f>
        <v>4. Execution</v>
      </c>
      <c r="G154" t="str">
        <f>VLOOKUP(C154,Mapping!$A$2:$D$1178,3,FALSE)</f>
        <v>Headcount</v>
      </c>
      <c r="H154" t="str">
        <f>VLOOKUP(C154,Mapping!$A$2:$D$1178,4,FALSE)</f>
        <v>Headcount</v>
      </c>
    </row>
    <row r="155" spans="1:8" x14ac:dyDescent="0.25">
      <c r="A155" t="str">
        <f t="shared" si="2"/>
        <v>PoloPolo_Headcounts_2021</v>
      </c>
      <c r="B155" t="s">
        <v>3</v>
      </c>
      <c r="C155" t="s">
        <v>106</v>
      </c>
      <c r="D155" s="5">
        <v>94460.45544146061</v>
      </c>
      <c r="E155" s="5">
        <v>106650.1957658999</v>
      </c>
      <c r="F155" t="str">
        <f>VLOOKUP(C155,Mapping!$A$2:$D$1178,2,FALSE)</f>
        <v>4. Execution</v>
      </c>
      <c r="G155" t="str">
        <f>VLOOKUP(C155,Mapping!$A$2:$D$1178,3,FALSE)</f>
        <v>Headcount</v>
      </c>
      <c r="H155" t="str">
        <f>VLOOKUP(C155,Mapping!$A$2:$D$1178,4,FALSE)</f>
        <v>Headcount</v>
      </c>
    </row>
    <row r="156" spans="1:8" x14ac:dyDescent="0.25">
      <c r="A156" t="str">
        <f t="shared" si="2"/>
        <v>PoloPolo_OpenTv_Grps_GM</v>
      </c>
      <c r="B156" t="s">
        <v>3</v>
      </c>
      <c r="C156" t="s">
        <v>41</v>
      </c>
      <c r="D156" s="5">
        <v>2426.9603096409592</v>
      </c>
      <c r="E156" s="5">
        <v>2286.850863262443</v>
      </c>
      <c r="F156" t="str">
        <f>VLOOKUP(C156,Mapping!$A$2:$D$1178,2,FALSE)</f>
        <v>1. Marketing</v>
      </c>
      <c r="G156" t="str">
        <f>VLOOKUP(C156,Mapping!$A$2:$D$1178,3,FALSE)</f>
        <v>TV</v>
      </c>
      <c r="H156" t="str">
        <f>VLOOKUP(C156,Mapping!$A$2:$D$1178,4,FALSE)</f>
        <v>Open TV</v>
      </c>
    </row>
    <row r="157" spans="1:8" x14ac:dyDescent="0.25">
      <c r="A157" t="str">
        <f t="shared" si="2"/>
        <v>PoloPolo_PayTv_spends_M_GM</v>
      </c>
      <c r="B157" t="s">
        <v>3</v>
      </c>
      <c r="C157" t="s">
        <v>119</v>
      </c>
      <c r="D157" s="5">
        <v>0</v>
      </c>
      <c r="E157" s="5">
        <v>630.72075200248912</v>
      </c>
      <c r="F157" t="str">
        <f>VLOOKUP(C157,Mapping!$A$2:$D$1178,2,FALSE)</f>
        <v>1. Marketing</v>
      </c>
      <c r="G157" t="str">
        <f>VLOOKUP(C157,Mapping!$A$2:$D$1178,3,FALSE)</f>
        <v>TV</v>
      </c>
      <c r="H157" t="str">
        <f>VLOOKUP(C157,Mapping!$A$2:$D$1178,4,FALSE)</f>
        <v>Pay TV</v>
      </c>
    </row>
    <row r="158" spans="1:8" x14ac:dyDescent="0.25">
      <c r="A158" t="str">
        <f t="shared" si="2"/>
        <v>PoloPreH_BF_RD</v>
      </c>
      <c r="B158" t="s">
        <v>3</v>
      </c>
      <c r="C158" t="s">
        <v>132</v>
      </c>
      <c r="D158" s="5">
        <v>0</v>
      </c>
      <c r="E158" s="5">
        <v>1156.6444493111021</v>
      </c>
      <c r="F158" t="str">
        <f>VLOOKUP(C158,Mapping!$A$2:$D$1178,2,FALSE)</f>
        <v>3. Base</v>
      </c>
      <c r="G158" t="str">
        <f>VLOOKUP(C158,Mapping!$A$2:$D$1178,3,FALSE)</f>
        <v>Holiday</v>
      </c>
      <c r="H158" t="str">
        <f>VLOOKUP(C158,Mapping!$A$2:$D$1178,4,FALSE)</f>
        <v>Holiday</v>
      </c>
    </row>
    <row r="159" spans="1:8" x14ac:dyDescent="0.25">
      <c r="A159" t="str">
        <f t="shared" si="2"/>
        <v>PoloRE_Affliate_Paid_Orders_GM</v>
      </c>
      <c r="B159" t="s">
        <v>3</v>
      </c>
      <c r="C159" t="s">
        <v>47</v>
      </c>
      <c r="D159" s="5">
        <v>0</v>
      </c>
      <c r="E159" s="5">
        <v>0</v>
      </c>
      <c r="F159" t="str">
        <f>VLOOKUP(C159,Mapping!$A$2:$D$1178,2,FALSE)</f>
        <v>1. Marketing</v>
      </c>
      <c r="G159" t="str">
        <f>VLOOKUP(C159,Mapping!$A$2:$D$1178,3,FALSE)</f>
        <v>Affiliate</v>
      </c>
      <c r="H159" t="str">
        <f>VLOOKUP(C159,Mapping!$A$2:$D$1178,4,FALSE)</f>
        <v>Affiliate</v>
      </c>
    </row>
    <row r="160" spans="1:8" x14ac:dyDescent="0.25">
      <c r="A160" t="str">
        <f t="shared" si="2"/>
        <v>PoloRE_Bing_Imp_GM</v>
      </c>
      <c r="B160" t="s">
        <v>3</v>
      </c>
      <c r="C160" t="s">
        <v>49</v>
      </c>
      <c r="D160" s="5">
        <v>0</v>
      </c>
      <c r="E160" s="5">
        <v>0</v>
      </c>
      <c r="F160" t="str">
        <f>VLOOKUP(C160,Mapping!$A$2:$D$1178,2,FALSE)</f>
        <v>1. Marketing</v>
      </c>
      <c r="G160" t="str">
        <f>VLOOKUP(C160,Mapping!$A$2:$D$1178,3,FALSE)</f>
        <v>Bing</v>
      </c>
      <c r="H160" t="str">
        <f>VLOOKUP(C160,Mapping!$A$2:$D$1178,4,FALSE)</f>
        <v>Bing</v>
      </c>
    </row>
    <row r="161" spans="1:8" x14ac:dyDescent="0.25">
      <c r="A161" t="str">
        <f t="shared" si="2"/>
        <v>PoloRE_Criteo_Imp_GM</v>
      </c>
      <c r="B161" t="s">
        <v>3</v>
      </c>
      <c r="C161" t="s">
        <v>50</v>
      </c>
      <c r="D161" s="5">
        <v>0</v>
      </c>
      <c r="E161" s="5">
        <v>0</v>
      </c>
      <c r="F161" t="str">
        <f>VLOOKUP(C161,Mapping!$A$2:$D$1178,2,FALSE)</f>
        <v>1. Marketing</v>
      </c>
      <c r="G161" t="str">
        <f>VLOOKUP(C161,Mapping!$A$2:$D$1178,3,FALSE)</f>
        <v>Criteo</v>
      </c>
      <c r="H161" t="str">
        <f>VLOOKUP(C161,Mapping!$A$2:$D$1178,4,FALSE)</f>
        <v>Criteo</v>
      </c>
    </row>
    <row r="162" spans="1:8" x14ac:dyDescent="0.25">
      <c r="A162" t="str">
        <f t="shared" si="2"/>
        <v>PoloRE_PolyTrend_New</v>
      </c>
      <c r="B162" t="s">
        <v>3</v>
      </c>
      <c r="C162" t="s">
        <v>120</v>
      </c>
      <c r="D162" s="5">
        <v>0</v>
      </c>
      <c r="E162" s="5">
        <v>0</v>
      </c>
      <c r="F162" t="str">
        <f>VLOOKUP(C162,Mapping!$A$2:$D$1178,2,FALSE)</f>
        <v>3. Base</v>
      </c>
      <c r="G162" t="str">
        <f>VLOOKUP(C162,Mapping!$A$2:$D$1178,3,FALSE)</f>
        <v>Poly T</v>
      </c>
      <c r="H162" t="str">
        <f>VLOOKUP(C162,Mapping!$A$2:$D$1178,4,FALSE)</f>
        <v>Poly T</v>
      </c>
    </row>
    <row r="163" spans="1:8" x14ac:dyDescent="0.25">
      <c r="A163" t="str">
        <f t="shared" si="2"/>
        <v>PoloRE_Seas</v>
      </c>
      <c r="B163" t="s">
        <v>3</v>
      </c>
      <c r="C163" t="s">
        <v>133</v>
      </c>
      <c r="D163" s="5">
        <v>0</v>
      </c>
      <c r="E163" s="5">
        <v>0</v>
      </c>
      <c r="F163" t="str">
        <f>VLOOKUP(C163,Mapping!$A$2:$D$1178,2,FALSE)</f>
        <v>3. Base</v>
      </c>
      <c r="G163" t="str">
        <f>VLOOKUP(C163,Mapping!$A$2:$D$1178,3,FALSE)</f>
        <v>Seas</v>
      </c>
      <c r="H163" t="str">
        <f>VLOOKUP(C163,Mapping!$A$2:$D$1178,4,FALSE)</f>
        <v>Seas</v>
      </c>
    </row>
    <row r="164" spans="1:8" x14ac:dyDescent="0.25">
      <c r="A164" t="str">
        <f t="shared" si="2"/>
        <v>PoloRE_TikTok_Imp_GM</v>
      </c>
      <c r="B164" t="s">
        <v>3</v>
      </c>
      <c r="C164" t="s">
        <v>51</v>
      </c>
      <c r="D164" s="5">
        <v>0</v>
      </c>
      <c r="E164" s="5">
        <v>0</v>
      </c>
      <c r="F164" t="str">
        <f>VLOOKUP(C164,Mapping!$A$2:$D$1178,2,FALSE)</f>
        <v>1. Marketing</v>
      </c>
      <c r="G164" t="str">
        <f>VLOOKUP(C164,Mapping!$A$2:$D$1178,3,FALSE)</f>
        <v>TikTok</v>
      </c>
      <c r="H164" t="str">
        <f>VLOOKUP(C164,Mapping!$A$2:$D$1178,4,FALSE)</f>
        <v>TikTok</v>
      </c>
    </row>
    <row r="165" spans="1:8" x14ac:dyDescent="0.25">
      <c r="A165" t="str">
        <f t="shared" si="2"/>
        <v>PoloTaxa_Selic</v>
      </c>
      <c r="B165" t="s">
        <v>3</v>
      </c>
      <c r="C165" t="s">
        <v>147</v>
      </c>
      <c r="D165" s="5">
        <v>-6328.3087826389046</v>
      </c>
      <c r="E165" s="5">
        <v>-14113.133078742319</v>
      </c>
      <c r="F165" t="str">
        <f>VLOOKUP(C165,Mapping!$A$2:$D$1178,2,FALSE)</f>
        <v>3. Base</v>
      </c>
      <c r="G165" t="str">
        <f>VLOOKUP(C165,Mapping!$A$2:$D$1178,3,FALSE)</f>
        <v>Taxa Selic</v>
      </c>
      <c r="H165" t="str">
        <f>VLOOKUP(C165,Mapping!$A$2:$D$1178,4,FALSE)</f>
        <v>Taxa Selic</v>
      </c>
    </row>
    <row r="166" spans="1:8" x14ac:dyDescent="0.25">
      <c r="A166" t="str">
        <f t="shared" si="2"/>
        <v>PoloUnemployment_rate</v>
      </c>
      <c r="B166" t="s">
        <v>3</v>
      </c>
      <c r="C166" t="s">
        <v>107</v>
      </c>
      <c r="D166" s="5">
        <v>-69166.353879890245</v>
      </c>
      <c r="E166" s="5">
        <v>-65767.024547834313</v>
      </c>
      <c r="F166" t="str">
        <f>VLOOKUP(C166,Mapping!$A$2:$D$1178,2,FALSE)</f>
        <v>3. Base</v>
      </c>
      <c r="G166" t="str">
        <f>VLOOKUP(C166,Mapping!$A$2:$D$1178,3,FALSE)</f>
        <v>Unemployment</v>
      </c>
      <c r="H166" t="str">
        <f>VLOOKUP(C166,Mapping!$A$2:$D$1178,4,FALSE)</f>
        <v>Unemployment</v>
      </c>
    </row>
    <row r="167" spans="1:8" x14ac:dyDescent="0.25">
      <c r="A167" t="str">
        <f t="shared" si="2"/>
        <v>Renda_ExtraAC_Affliate_Spends_M_GM</v>
      </c>
      <c r="B167" t="s">
        <v>4</v>
      </c>
      <c r="C167" t="s">
        <v>123</v>
      </c>
      <c r="D167" s="5">
        <v>0</v>
      </c>
      <c r="E167" s="5">
        <v>0</v>
      </c>
      <c r="F167" t="str">
        <f>VLOOKUP(C167,Mapping!$A$2:$D$1178,2,FALSE)</f>
        <v>1. Marketing</v>
      </c>
      <c r="G167" t="str">
        <f>VLOOKUP(C167,Mapping!$A$2:$D$1178,3,FALSE)</f>
        <v>Affiliate</v>
      </c>
      <c r="H167" t="str">
        <f>VLOOKUP(C167,Mapping!$A$2:$D$1178,4,FALSE)</f>
        <v>Affiliate</v>
      </c>
    </row>
    <row r="168" spans="1:8" x14ac:dyDescent="0.25">
      <c r="A168" t="str">
        <f t="shared" si="2"/>
        <v>Renda_ExtraAC_Bing_Imp_GM</v>
      </c>
      <c r="B168" t="s">
        <v>4</v>
      </c>
      <c r="C168" t="s">
        <v>15</v>
      </c>
      <c r="D168" s="5">
        <v>0</v>
      </c>
      <c r="E168" s="5">
        <v>0</v>
      </c>
      <c r="F168" t="str">
        <f>VLOOKUP(C168,Mapping!$A$2:$D$1178,2,FALSE)</f>
        <v>1. Marketing</v>
      </c>
      <c r="G168" t="str">
        <f>VLOOKUP(C168,Mapping!$A$2:$D$1178,3,FALSE)</f>
        <v>Bing</v>
      </c>
      <c r="H168" t="str">
        <f>VLOOKUP(C168,Mapping!$A$2:$D$1178,4,FALSE)</f>
        <v>Bing</v>
      </c>
    </row>
    <row r="169" spans="1:8" x14ac:dyDescent="0.25">
      <c r="A169" t="str">
        <f t="shared" si="2"/>
        <v>Renda_ExtraAC_Criteo_Imp_GM</v>
      </c>
      <c r="B169" t="s">
        <v>4</v>
      </c>
      <c r="C169" t="s">
        <v>16</v>
      </c>
      <c r="D169" s="5">
        <v>0</v>
      </c>
      <c r="E169" s="5">
        <v>0</v>
      </c>
      <c r="F169" t="str">
        <f>VLOOKUP(C169,Mapping!$A$2:$D$1178,2,FALSE)</f>
        <v>1. Marketing</v>
      </c>
      <c r="G169" t="str">
        <f>VLOOKUP(C169,Mapping!$A$2:$D$1178,3,FALSE)</f>
        <v>Criteo</v>
      </c>
      <c r="H169" t="str">
        <f>VLOOKUP(C169,Mapping!$A$2:$D$1178,4,FALSE)</f>
        <v>Criteo</v>
      </c>
    </row>
    <row r="170" spans="1:8" x14ac:dyDescent="0.25">
      <c r="A170" t="str">
        <f t="shared" si="2"/>
        <v>Renda_ExtraAC_Easter</v>
      </c>
      <c r="B170" t="s">
        <v>4</v>
      </c>
      <c r="C170" t="s">
        <v>108</v>
      </c>
      <c r="D170" s="5">
        <v>0</v>
      </c>
      <c r="E170" s="5">
        <v>0</v>
      </c>
      <c r="F170" t="str">
        <f>VLOOKUP(C170,Mapping!$A$2:$D$1178,2,FALSE)</f>
        <v>3. Base</v>
      </c>
      <c r="G170" t="str">
        <f>VLOOKUP(C170,Mapping!$A$2:$D$1178,3,FALSE)</f>
        <v>Holiday</v>
      </c>
      <c r="H170" t="str">
        <f>VLOOKUP(C170,Mapping!$A$2:$D$1178,4,FALSE)</f>
        <v>Holiday</v>
      </c>
    </row>
    <row r="171" spans="1:8" x14ac:dyDescent="0.25">
      <c r="A171" t="str">
        <f t="shared" si="2"/>
        <v>Renda_ExtraAC_H_rep_2020</v>
      </c>
      <c r="B171" t="s">
        <v>4</v>
      </c>
      <c r="C171" t="s">
        <v>109</v>
      </c>
      <c r="D171" s="5">
        <v>0</v>
      </c>
      <c r="E171" s="5">
        <v>0</v>
      </c>
      <c r="F171" t="str">
        <f>VLOOKUP(C171,Mapping!$A$2:$D$1178,2,FALSE)</f>
        <v>3. Base</v>
      </c>
      <c r="G171" t="str">
        <f>VLOOKUP(C171,Mapping!$A$2:$D$1178,3,FALSE)</f>
        <v>Holiday</v>
      </c>
      <c r="H171" t="str">
        <f>VLOOKUP(C171,Mapping!$A$2:$D$1178,4,FALSE)</f>
        <v>Holiday</v>
      </c>
    </row>
    <row r="172" spans="1:8" x14ac:dyDescent="0.25">
      <c r="A172" t="str">
        <f t="shared" si="2"/>
        <v>Renda_ExtraAC_PreH_Ind_2020</v>
      </c>
      <c r="B172" t="s">
        <v>4</v>
      </c>
      <c r="C172" t="s">
        <v>113</v>
      </c>
      <c r="D172" s="5">
        <v>0</v>
      </c>
      <c r="E172" s="5">
        <v>0</v>
      </c>
      <c r="F172" t="str">
        <f>VLOOKUP(C172,Mapping!$A$2:$D$1178,2,FALSE)</f>
        <v>3. Base</v>
      </c>
      <c r="G172" t="str">
        <f>VLOOKUP(C172,Mapping!$A$2:$D$1178,3,FALSE)</f>
        <v>Holiday</v>
      </c>
      <c r="H172" t="str">
        <f>VLOOKUP(C172,Mapping!$A$2:$D$1178,4,FALSE)</f>
        <v>Holiday</v>
      </c>
    </row>
    <row r="173" spans="1:8" x14ac:dyDescent="0.25">
      <c r="A173" t="str">
        <f t="shared" si="2"/>
        <v>Renda_ExtraAC_PreHNov_D1</v>
      </c>
      <c r="B173" t="s">
        <v>4</v>
      </c>
      <c r="C173" t="s">
        <v>124</v>
      </c>
      <c r="D173" s="5">
        <v>0</v>
      </c>
      <c r="E173" s="5">
        <v>0</v>
      </c>
      <c r="F173" t="str">
        <f>VLOOKUP(C173,Mapping!$A$2:$D$1178,2,FALSE)</f>
        <v>3. Base</v>
      </c>
      <c r="G173" t="str">
        <f>VLOOKUP(C173,Mapping!$A$2:$D$1178,3,FALSE)</f>
        <v>Holiday</v>
      </c>
      <c r="H173" t="str">
        <f>VLOOKUP(C173,Mapping!$A$2:$D$1178,4,FALSE)</f>
        <v>Holiday</v>
      </c>
    </row>
    <row r="174" spans="1:8" x14ac:dyDescent="0.25">
      <c r="A174" t="str">
        <f t="shared" si="2"/>
        <v>Renda_ExtraAC_PreXmas_2020</v>
      </c>
      <c r="B174" t="s">
        <v>4</v>
      </c>
      <c r="C174" t="s">
        <v>125</v>
      </c>
      <c r="D174" s="5">
        <v>0</v>
      </c>
      <c r="E174" s="5">
        <v>0</v>
      </c>
      <c r="F174" t="str">
        <f>VLOOKUP(C174,Mapping!$A$2:$D$1178,2,FALSE)</f>
        <v>3. Base</v>
      </c>
      <c r="G174" t="str">
        <f>VLOOKUP(C174,Mapping!$A$2:$D$1178,3,FALSE)</f>
        <v>Holiday</v>
      </c>
      <c r="H174" t="str">
        <f>VLOOKUP(C174,Mapping!$A$2:$D$1178,4,FALSE)</f>
        <v>Holiday</v>
      </c>
    </row>
    <row r="175" spans="1:8" x14ac:dyDescent="0.25">
      <c r="A175" t="str">
        <f t="shared" si="2"/>
        <v>Renda_ExtraAC_PT_New</v>
      </c>
      <c r="B175" t="s">
        <v>4</v>
      </c>
      <c r="C175" t="s">
        <v>159</v>
      </c>
      <c r="D175" s="5">
        <v>0</v>
      </c>
      <c r="E175" s="5">
        <v>0</v>
      </c>
      <c r="F175" t="str">
        <f>VLOOKUP(C175,Mapping!$A$2:$D$1178,2,FALSE)</f>
        <v>3. Base</v>
      </c>
      <c r="G175" t="str">
        <f>VLOOKUP(C175,Mapping!$A$2:$D$1178,3,FALSE)</f>
        <v>Poly T</v>
      </c>
      <c r="H175" t="str">
        <f>VLOOKUP(C175,Mapping!$A$2:$D$1178,4,FALSE)</f>
        <v>Poly T</v>
      </c>
    </row>
    <row r="176" spans="1:8" x14ac:dyDescent="0.25">
      <c r="A176" t="str">
        <f t="shared" si="2"/>
        <v>Renda_ExtraAC_TikTok_Imp_GM</v>
      </c>
      <c r="B176" t="s">
        <v>4</v>
      </c>
      <c r="C176" t="s">
        <v>17</v>
      </c>
      <c r="D176" s="5">
        <v>0</v>
      </c>
      <c r="E176" s="5">
        <v>0</v>
      </c>
      <c r="F176" t="str">
        <f>VLOOKUP(C176,Mapping!$A$2:$D$1178,2,FALSE)</f>
        <v>1. Marketing</v>
      </c>
      <c r="G176" t="str">
        <f>VLOOKUP(C176,Mapping!$A$2:$D$1178,3,FALSE)</f>
        <v>TikTok</v>
      </c>
      <c r="H176" t="str">
        <f>VLOOKUP(C176,Mapping!$A$2:$D$1178,4,FALSE)</f>
        <v>TikTok</v>
      </c>
    </row>
    <row r="177" spans="1:8" x14ac:dyDescent="0.25">
      <c r="A177" t="str">
        <f t="shared" si="2"/>
        <v>Renda_ExtraAvg_Price_2020</v>
      </c>
      <c r="B177" t="s">
        <v>4</v>
      </c>
      <c r="C177" t="s">
        <v>127</v>
      </c>
      <c r="D177" s="5">
        <v>0</v>
      </c>
      <c r="E177" s="5">
        <v>0</v>
      </c>
      <c r="F177" t="str">
        <f>VLOOKUP(C177,Mapping!$A$2:$D$1178,2,FALSE)</f>
        <v>2. Pricing</v>
      </c>
      <c r="G177" t="str">
        <f>VLOOKUP(C177,Mapping!$A$2:$D$1178,3,FALSE)</f>
        <v>Price</v>
      </c>
      <c r="H177" t="str">
        <f>VLOOKUP(C177,Mapping!$A$2:$D$1178,4,FALSE)</f>
        <v>Price</v>
      </c>
    </row>
    <row r="178" spans="1:8" x14ac:dyDescent="0.25">
      <c r="A178" t="str">
        <f t="shared" si="2"/>
        <v>Renda_ExtraAvg_Price_2021</v>
      </c>
      <c r="B178" t="s">
        <v>4</v>
      </c>
      <c r="C178" t="s">
        <v>128</v>
      </c>
      <c r="D178" s="5">
        <v>-15680.895985122243</v>
      </c>
      <c r="E178" s="5">
        <v>-15949.778693753788</v>
      </c>
      <c r="F178" t="str">
        <f>VLOOKUP(C178,Mapping!$A$2:$D$1178,2,FALSE)</f>
        <v>2. Pricing</v>
      </c>
      <c r="G178" t="str">
        <f>VLOOKUP(C178,Mapping!$A$2:$D$1178,3,FALSE)</f>
        <v>Price</v>
      </c>
      <c r="H178" t="str">
        <f>VLOOKUP(C178,Mapping!$A$2:$D$1178,4,FALSE)</f>
        <v>Price</v>
      </c>
    </row>
    <row r="179" spans="1:8" x14ac:dyDescent="0.25">
      <c r="A179" t="str">
        <f t="shared" si="2"/>
        <v>Renda_ExtraConsumer_Confidence_Index</v>
      </c>
      <c r="B179" t="s">
        <v>4</v>
      </c>
      <c r="C179" t="s">
        <v>18</v>
      </c>
      <c r="D179" s="5">
        <v>296.74465353410454</v>
      </c>
      <c r="E179" s="5">
        <v>275.65079314851289</v>
      </c>
      <c r="F179" t="str">
        <f>VLOOKUP(C179,Mapping!$A$2:$D$1178,2,FALSE)</f>
        <v>3. Base</v>
      </c>
      <c r="G179" t="str">
        <f>VLOOKUP(C179,Mapping!$A$2:$D$1178,3,FALSE)</f>
        <v>CCI</v>
      </c>
      <c r="H179" t="str">
        <f>VLOOKUP(C179,Mapping!$A$2:$D$1178,4,FALSE)</f>
        <v>CCI</v>
      </c>
    </row>
    <row r="180" spans="1:8" x14ac:dyDescent="0.25">
      <c r="A180" t="str">
        <f t="shared" si="2"/>
        <v>Renda_ExtraFB_Stone_Leads_Imp_2020_GM1</v>
      </c>
      <c r="B180" t="s">
        <v>4</v>
      </c>
      <c r="C180" t="s">
        <v>19</v>
      </c>
      <c r="D180" s="5">
        <v>0</v>
      </c>
      <c r="E180" s="5">
        <v>0</v>
      </c>
      <c r="F180" t="str">
        <f>VLOOKUP(C180,Mapping!$A$2:$D$1178,2,FALSE)</f>
        <v>1. Marketing</v>
      </c>
      <c r="G180" t="str">
        <f>VLOOKUP(C180,Mapping!$A$2:$D$1178,3,FALSE)</f>
        <v>Facebook</v>
      </c>
      <c r="H180" t="str">
        <f>VLOOKUP(C180,Mapping!$A$2:$D$1178,4,FALSE)</f>
        <v>FB Stone Leads</v>
      </c>
    </row>
    <row r="181" spans="1:8" x14ac:dyDescent="0.25">
      <c r="A181" t="str">
        <f t="shared" si="2"/>
        <v>Renda_ExtraFB_Stone_Leads_Imp_2021_GM1</v>
      </c>
      <c r="B181" t="s">
        <v>4</v>
      </c>
      <c r="C181" t="s">
        <v>20</v>
      </c>
      <c r="D181" s="5">
        <v>3543.4159280702033</v>
      </c>
      <c r="E181" s="5">
        <v>3793.9005077084021</v>
      </c>
      <c r="F181" t="str">
        <f>VLOOKUP(C181,Mapping!$A$2:$D$1178,2,FALSE)</f>
        <v>1. Marketing</v>
      </c>
      <c r="G181" t="str">
        <f>VLOOKUP(C181,Mapping!$A$2:$D$1178,3,FALSE)</f>
        <v>Facebook</v>
      </c>
      <c r="H181" t="str">
        <f>VLOOKUP(C181,Mapping!$A$2:$D$1178,4,FALSE)</f>
        <v>FB Stone Leads</v>
      </c>
    </row>
    <row r="182" spans="1:8" x14ac:dyDescent="0.25">
      <c r="A182" t="str">
        <f t="shared" si="2"/>
        <v>Renda_ExtraFB_Stone_SA_Imp_2020_GM2</v>
      </c>
      <c r="B182" t="s">
        <v>4</v>
      </c>
      <c r="C182" t="s">
        <v>114</v>
      </c>
      <c r="D182" s="5">
        <v>0</v>
      </c>
      <c r="E182" s="5">
        <v>0</v>
      </c>
      <c r="F182" t="str">
        <f>VLOOKUP(C182,Mapping!$A$2:$D$1178,2,FALSE)</f>
        <v>1. Marketing</v>
      </c>
      <c r="G182" t="str">
        <f>VLOOKUP(C182,Mapping!$A$2:$D$1178,3,FALSE)</f>
        <v>Facebook</v>
      </c>
      <c r="H182" t="str">
        <f>VLOOKUP(C182,Mapping!$A$2:$D$1178,4,FALSE)</f>
        <v>FB Stone SA</v>
      </c>
    </row>
    <row r="183" spans="1:8" x14ac:dyDescent="0.25">
      <c r="A183" t="str">
        <f t="shared" si="2"/>
        <v>Renda_ExtraFB_Stone_SA_Imp_2021_GM1</v>
      </c>
      <c r="B183" t="s">
        <v>4</v>
      </c>
      <c r="C183" t="s">
        <v>22</v>
      </c>
      <c r="D183" s="5">
        <v>201.75411265128039</v>
      </c>
      <c r="E183" s="5">
        <v>365.83370690918736</v>
      </c>
      <c r="F183" t="str">
        <f>VLOOKUP(C183,Mapping!$A$2:$D$1178,2,FALSE)</f>
        <v>1. Marketing</v>
      </c>
      <c r="G183" t="str">
        <f>VLOOKUP(C183,Mapping!$A$2:$D$1178,3,FALSE)</f>
        <v>Facebook</v>
      </c>
      <c r="H183" t="str">
        <f>VLOOKUP(C183,Mapping!$A$2:$D$1178,4,FALSE)</f>
        <v>FB Stone SA</v>
      </c>
    </row>
    <row r="184" spans="1:8" x14ac:dyDescent="0.25">
      <c r="A184" t="str">
        <f t="shared" si="2"/>
        <v>Renda_ExtraFB_TON_Imp_2020_GM1</v>
      </c>
      <c r="B184" t="s">
        <v>4</v>
      </c>
      <c r="C184" t="s">
        <v>23</v>
      </c>
      <c r="D184" s="5">
        <v>0</v>
      </c>
      <c r="E184" s="5">
        <v>0</v>
      </c>
      <c r="F184" t="str">
        <f>VLOOKUP(C184,Mapping!$A$2:$D$1178,2,FALSE)</f>
        <v>1. Marketing</v>
      </c>
      <c r="G184" t="str">
        <f>VLOOKUP(C184,Mapping!$A$2:$D$1178,3,FALSE)</f>
        <v>Facebook</v>
      </c>
      <c r="H184" t="str">
        <f>VLOOKUP(C184,Mapping!$A$2:$D$1178,4,FALSE)</f>
        <v>FB Ton</v>
      </c>
    </row>
    <row r="185" spans="1:8" x14ac:dyDescent="0.25">
      <c r="A185" t="str">
        <f t="shared" si="2"/>
        <v>Renda_ExtraFB_TON_Imp_2021_GM1</v>
      </c>
      <c r="B185" t="s">
        <v>4</v>
      </c>
      <c r="C185" t="s">
        <v>24</v>
      </c>
      <c r="D185" s="5">
        <v>16589.49275149055</v>
      </c>
      <c r="E185" s="5">
        <v>12458.599076577191</v>
      </c>
      <c r="F185" t="str">
        <f>VLOOKUP(C185,Mapping!$A$2:$D$1178,2,FALSE)</f>
        <v>1. Marketing</v>
      </c>
      <c r="G185" t="str">
        <f>VLOOKUP(C185,Mapping!$A$2:$D$1178,3,FALSE)</f>
        <v>Facebook</v>
      </c>
      <c r="H185" t="str">
        <f>VLOOKUP(C185,Mapping!$A$2:$D$1178,4,FALSE)</f>
        <v>FB Ton</v>
      </c>
    </row>
    <row r="186" spans="1:8" x14ac:dyDescent="0.25">
      <c r="A186" t="str">
        <f t="shared" si="2"/>
        <v>Renda_ExtraGoogle_STONE_Imp_2020_GM1</v>
      </c>
      <c r="B186" t="s">
        <v>4</v>
      </c>
      <c r="C186" t="s">
        <v>25</v>
      </c>
      <c r="D186" s="5">
        <v>0</v>
      </c>
      <c r="E186" s="5">
        <v>0</v>
      </c>
      <c r="F186" t="str">
        <f>VLOOKUP(C186,Mapping!$A$2:$D$1178,2,FALSE)</f>
        <v>1. Marketing</v>
      </c>
      <c r="G186" t="str">
        <f>VLOOKUP(C186,Mapping!$A$2:$D$1178,3,FALSE)</f>
        <v>Google</v>
      </c>
      <c r="H186" t="str">
        <f>VLOOKUP(C186,Mapping!$A$2:$D$1178,4,FALSE)</f>
        <v>Google Stone</v>
      </c>
    </row>
    <row r="187" spans="1:8" x14ac:dyDescent="0.25">
      <c r="A187" t="str">
        <f t="shared" si="2"/>
        <v>Renda_ExtraGoogle_STONE_Imp_2021_GM1</v>
      </c>
      <c r="B187" t="s">
        <v>4</v>
      </c>
      <c r="C187" t="s">
        <v>26</v>
      </c>
      <c r="D187" s="5">
        <v>640.61288529897365</v>
      </c>
      <c r="E187" s="5">
        <v>2432.1266170090694</v>
      </c>
      <c r="F187" t="str">
        <f>VLOOKUP(C187,Mapping!$A$2:$D$1178,2,FALSE)</f>
        <v>1. Marketing</v>
      </c>
      <c r="G187" t="str">
        <f>VLOOKUP(C187,Mapping!$A$2:$D$1178,3,FALSE)</f>
        <v>Google</v>
      </c>
      <c r="H187" t="str">
        <f>VLOOKUP(C187,Mapping!$A$2:$D$1178,4,FALSE)</f>
        <v>Google Stone</v>
      </c>
    </row>
    <row r="188" spans="1:8" x14ac:dyDescent="0.25">
      <c r="A188" t="str">
        <f t="shared" si="2"/>
        <v>Renda_ExtraGoogle_TON_Imp_2020_GM1</v>
      </c>
      <c r="B188" t="s">
        <v>4</v>
      </c>
      <c r="C188" t="s">
        <v>27</v>
      </c>
      <c r="D188" s="5">
        <v>0</v>
      </c>
      <c r="E188" s="5">
        <v>0</v>
      </c>
      <c r="F188" t="str">
        <f>VLOOKUP(C188,Mapping!$A$2:$D$1178,2,FALSE)</f>
        <v>1. Marketing</v>
      </c>
      <c r="G188" t="str">
        <f>VLOOKUP(C188,Mapping!$A$2:$D$1178,3,FALSE)</f>
        <v>Google</v>
      </c>
      <c r="H188" t="str">
        <f>VLOOKUP(C188,Mapping!$A$2:$D$1178,4,FALSE)</f>
        <v>Google Ton</v>
      </c>
    </row>
    <row r="189" spans="1:8" x14ac:dyDescent="0.25">
      <c r="A189" t="str">
        <f t="shared" si="2"/>
        <v>Renda_ExtraGoogle_TON_Imp_2021_GM1</v>
      </c>
      <c r="B189" t="s">
        <v>4</v>
      </c>
      <c r="C189" t="s">
        <v>28</v>
      </c>
      <c r="D189" s="5">
        <v>10355.137200002997</v>
      </c>
      <c r="E189" s="5">
        <v>8336.9657880868363</v>
      </c>
      <c r="F189" t="str">
        <f>VLOOKUP(C189,Mapping!$A$2:$D$1178,2,FALSE)</f>
        <v>1. Marketing</v>
      </c>
      <c r="G189" t="str">
        <f>VLOOKUP(C189,Mapping!$A$2:$D$1178,3,FALSE)</f>
        <v>Google</v>
      </c>
      <c r="H189" t="str">
        <f>VLOOKUP(C189,Mapping!$A$2:$D$1178,4,FALSE)</f>
        <v>Google Ton</v>
      </c>
    </row>
    <row r="190" spans="1:8" x14ac:dyDescent="0.25">
      <c r="A190" t="str">
        <f t="shared" si="2"/>
        <v>Renda_ExtraIB_Affiliate_Imp_GM</v>
      </c>
      <c r="B190" t="s">
        <v>4</v>
      </c>
      <c r="C190" t="s">
        <v>32</v>
      </c>
      <c r="D190" s="5">
        <v>0</v>
      </c>
      <c r="E190" s="5">
        <v>0</v>
      </c>
      <c r="F190" t="str">
        <f>VLOOKUP(C190,Mapping!$A$2:$D$1178,2,FALSE)</f>
        <v>1. Marketing</v>
      </c>
      <c r="G190" t="str">
        <f>VLOOKUP(C190,Mapping!$A$2:$D$1178,3,FALSE)</f>
        <v>Affiliate</v>
      </c>
      <c r="H190" t="str">
        <f>VLOOKUP(C190,Mapping!$A$2:$D$1178,4,FALSE)</f>
        <v>Affiliate</v>
      </c>
    </row>
    <row r="191" spans="1:8" x14ac:dyDescent="0.25">
      <c r="A191" t="str">
        <f t="shared" si="2"/>
        <v>Renda_ExtraIB_Bing_Imp_GM</v>
      </c>
      <c r="B191" t="s">
        <v>4</v>
      </c>
      <c r="C191" t="s">
        <v>33</v>
      </c>
      <c r="D191" s="5">
        <v>0</v>
      </c>
      <c r="E191" s="5">
        <v>0</v>
      </c>
      <c r="F191" t="str">
        <f>VLOOKUP(C191,Mapping!$A$2:$D$1178,2,FALSE)</f>
        <v>1. Marketing</v>
      </c>
      <c r="G191" t="str">
        <f>VLOOKUP(C191,Mapping!$A$2:$D$1178,3,FALSE)</f>
        <v>Bing</v>
      </c>
      <c r="H191" t="str">
        <f>VLOOKUP(C191,Mapping!$A$2:$D$1178,4,FALSE)</f>
        <v>Bing</v>
      </c>
    </row>
    <row r="192" spans="1:8" x14ac:dyDescent="0.25">
      <c r="A192" t="str">
        <f t="shared" si="2"/>
        <v>Renda_ExtraIB_Headcounts_2020</v>
      </c>
      <c r="B192" t="s">
        <v>4</v>
      </c>
      <c r="C192" t="s">
        <v>101</v>
      </c>
      <c r="D192" s="5">
        <v>0</v>
      </c>
      <c r="E192" s="5">
        <v>0</v>
      </c>
      <c r="F192" t="str">
        <f>VLOOKUP(C192,Mapping!$A$2:$D$1178,2,FALSE)</f>
        <v>4. Execution</v>
      </c>
      <c r="G192" t="str">
        <f>VLOOKUP(C192,Mapping!$A$2:$D$1178,3,FALSE)</f>
        <v>Headcount</v>
      </c>
      <c r="H192" t="str">
        <f>VLOOKUP(C192,Mapping!$A$2:$D$1178,4,FALSE)</f>
        <v>Headcount</v>
      </c>
    </row>
    <row r="193" spans="1:8" x14ac:dyDescent="0.25">
      <c r="A193" t="str">
        <f t="shared" si="2"/>
        <v>Renda_ExtraIB_Headcounts_2021</v>
      </c>
      <c r="B193" t="s">
        <v>4</v>
      </c>
      <c r="C193" t="s">
        <v>102</v>
      </c>
      <c r="D193" s="5">
        <v>0</v>
      </c>
      <c r="E193" s="5">
        <v>0</v>
      </c>
      <c r="F193" t="str">
        <f>VLOOKUP(C193,Mapping!$A$2:$D$1178,2,FALSE)</f>
        <v>4. Execution</v>
      </c>
      <c r="G193" t="str">
        <f>VLOOKUP(C193,Mapping!$A$2:$D$1178,3,FALSE)</f>
        <v>Headcount</v>
      </c>
      <c r="H193" t="str">
        <f>VLOOKUP(C193,Mapping!$A$2:$D$1178,4,FALSE)</f>
        <v>Headcount</v>
      </c>
    </row>
    <row r="194" spans="1:8" x14ac:dyDescent="0.25">
      <c r="A194" t="str">
        <f t="shared" si="2"/>
        <v>Renda_ExtraIB_OpenTv_Grps_GM</v>
      </c>
      <c r="B194" t="s">
        <v>4</v>
      </c>
      <c r="C194" t="s">
        <v>35</v>
      </c>
      <c r="D194" s="5">
        <v>0</v>
      </c>
      <c r="E194" s="5">
        <v>0</v>
      </c>
      <c r="F194" t="str">
        <f>VLOOKUP(C194,Mapping!$A$2:$D$1178,2,FALSE)</f>
        <v>1. Marketing</v>
      </c>
      <c r="G194" t="str">
        <f>VLOOKUP(C194,Mapping!$A$2:$D$1178,3,FALSE)</f>
        <v>TV</v>
      </c>
      <c r="H194" t="str">
        <f>VLOOKUP(C194,Mapping!$A$2:$D$1178,4,FALSE)</f>
        <v>Open TV</v>
      </c>
    </row>
    <row r="195" spans="1:8" x14ac:dyDescent="0.25">
      <c r="A195" t="str">
        <f>_xlfn.CONCAT(B195,C195)</f>
        <v>Renda_ExtraIB_PayTv_spends_M_GM</v>
      </c>
      <c r="B195" t="s">
        <v>4</v>
      </c>
      <c r="C195" t="s">
        <v>115</v>
      </c>
      <c r="D195" s="5">
        <v>0</v>
      </c>
      <c r="E195" s="5">
        <v>0</v>
      </c>
      <c r="F195" t="str">
        <f>VLOOKUP(C195,Mapping!$A$2:$D$1178,2,FALSE)</f>
        <v>1. Marketing</v>
      </c>
      <c r="G195" t="str">
        <f>VLOOKUP(C195,Mapping!$A$2:$D$1178,3,FALSE)</f>
        <v>TV</v>
      </c>
      <c r="H195" t="str">
        <f>VLOOKUP(C195,Mapping!$A$2:$D$1178,4,FALSE)</f>
        <v>Pay TV</v>
      </c>
    </row>
    <row r="196" spans="1:8" x14ac:dyDescent="0.25">
      <c r="A196" t="str">
        <f>_xlfn.CONCAT(B196,C196)</f>
        <v>Renda_ExtraIB_PolyTrend</v>
      </c>
      <c r="B196" t="s">
        <v>4</v>
      </c>
      <c r="C196" t="s">
        <v>116</v>
      </c>
      <c r="D196" s="5">
        <v>0</v>
      </c>
      <c r="E196" s="5">
        <v>0</v>
      </c>
      <c r="F196" t="str">
        <f>VLOOKUP(C196,Mapping!$A$2:$D$1178,2,FALSE)</f>
        <v>3. Base</v>
      </c>
      <c r="G196" t="str">
        <f>VLOOKUP(C196,Mapping!$A$2:$D$1178,3,FALSE)</f>
        <v>Poly T</v>
      </c>
      <c r="H196" t="str">
        <f>VLOOKUP(C196,Mapping!$A$2:$D$1178,4,FALSE)</f>
        <v>Poly T</v>
      </c>
    </row>
    <row r="197" spans="1:8" x14ac:dyDescent="0.25">
      <c r="A197" t="str">
        <f>_xlfn.CONCAT(B197,C197)</f>
        <v>Renda_ExtraIB_Seas_New</v>
      </c>
      <c r="B197" t="s">
        <v>4</v>
      </c>
      <c r="C197" t="s">
        <v>129</v>
      </c>
      <c r="D197" s="5">
        <v>0</v>
      </c>
      <c r="E197" s="5">
        <v>0</v>
      </c>
      <c r="F197" t="str">
        <f>VLOOKUP(C197,Mapping!$A$2:$D$1178,2,FALSE)</f>
        <v>3. Base</v>
      </c>
      <c r="G197" t="str">
        <f>VLOOKUP(C197,Mapping!$A$2:$D$1178,3,FALSE)</f>
        <v>Seas</v>
      </c>
      <c r="H197" t="str">
        <f>VLOOKUP(C197,Mapping!$A$2:$D$1178,4,FALSE)</f>
        <v>Seas</v>
      </c>
    </row>
    <row r="198" spans="1:8" x14ac:dyDescent="0.25">
      <c r="A198" t="str">
        <f t="shared" ref="A198:A221" si="3">_xlfn.CONCAT(B198,C198)</f>
        <v>Renda_ExtraIB_TikTok_Imp_GM</v>
      </c>
      <c r="B198" t="s">
        <v>4</v>
      </c>
      <c r="C198" t="s">
        <v>37</v>
      </c>
      <c r="D198" s="5">
        <v>0</v>
      </c>
      <c r="E198" s="5">
        <v>0</v>
      </c>
      <c r="F198" t="str">
        <f>VLOOKUP(C198,Mapping!$A$2:$D$1178,2,FALSE)</f>
        <v>1. Marketing</v>
      </c>
      <c r="G198" t="str">
        <f>VLOOKUP(C198,Mapping!$A$2:$D$1178,3,FALSE)</f>
        <v>TikTok</v>
      </c>
      <c r="H198" t="str">
        <f>VLOOKUP(C198,Mapping!$A$2:$D$1178,4,FALSE)</f>
        <v>TikTok</v>
      </c>
    </row>
    <row r="199" spans="1:8" x14ac:dyDescent="0.25">
      <c r="A199" t="str">
        <f t="shared" si="3"/>
        <v>Renda_ExtraINTERCEPT</v>
      </c>
      <c r="B199" t="s">
        <v>4</v>
      </c>
      <c r="C199" t="s">
        <v>38</v>
      </c>
      <c r="D199" s="5">
        <v>8079.9366741933854</v>
      </c>
      <c r="E199" s="5">
        <v>8079.9366741933854</v>
      </c>
      <c r="F199" t="str">
        <f>VLOOKUP(C199,Mapping!$A$2:$D$1178,2,FALSE)</f>
        <v>3. Base</v>
      </c>
      <c r="G199" t="str">
        <f>VLOOKUP(C199,Mapping!$A$2:$D$1178,3,FALSE)</f>
        <v>Intercept</v>
      </c>
      <c r="H199" t="str">
        <f>VLOOKUP(C199,Mapping!$A$2:$D$1178,4,FALSE)</f>
        <v>Intercept</v>
      </c>
    </row>
    <row r="200" spans="1:8" x14ac:dyDescent="0.25">
      <c r="A200" t="str">
        <f t="shared" si="3"/>
        <v>Renda_ExtraMobility_Residential</v>
      </c>
      <c r="B200" t="s">
        <v>4</v>
      </c>
      <c r="C200" t="s">
        <v>154</v>
      </c>
      <c r="D200" s="5">
        <v>-1156.1866706790479</v>
      </c>
      <c r="E200" s="5">
        <v>-585.98885816021016</v>
      </c>
      <c r="F200" t="str">
        <f>VLOOKUP(C200,Mapping!$A$2:$D$1178,2,FALSE)</f>
        <v>3. Base</v>
      </c>
      <c r="G200" t="str">
        <f>VLOOKUP(C200,Mapping!$A$2:$D$1178,3,FALSE)</f>
        <v>Covid</v>
      </c>
      <c r="H200" t="str">
        <f>VLOOKUP(C200,Mapping!$A$2:$D$1178,4,FALSE)</f>
        <v>Covid</v>
      </c>
    </row>
    <row r="201" spans="1:8" x14ac:dyDescent="0.25">
      <c r="A201" t="str">
        <f t="shared" si="3"/>
        <v>Renda_ExtraNY_2020</v>
      </c>
      <c r="B201" t="s">
        <v>4</v>
      </c>
      <c r="C201" t="s">
        <v>95</v>
      </c>
      <c r="D201" s="5">
        <v>0</v>
      </c>
      <c r="E201" s="5">
        <v>0</v>
      </c>
      <c r="F201" t="str">
        <f>VLOOKUP(C201,Mapping!$A$2:$D$1178,2,FALSE)</f>
        <v>3. Base</v>
      </c>
      <c r="G201" t="str">
        <f>VLOOKUP(C201,Mapping!$A$2:$D$1178,3,FALSE)</f>
        <v>Holiday</v>
      </c>
      <c r="H201" t="str">
        <f>VLOOKUP(C201,Mapping!$A$2:$D$1178,4,FALSE)</f>
        <v>Holiday</v>
      </c>
    </row>
    <row r="202" spans="1:8" x14ac:dyDescent="0.25">
      <c r="A202" t="str">
        <f t="shared" si="3"/>
        <v>Renda_ExtraNY_2020_R_IB</v>
      </c>
      <c r="B202" t="s">
        <v>4</v>
      </c>
      <c r="C202" t="s">
        <v>104</v>
      </c>
      <c r="D202" s="5">
        <v>0</v>
      </c>
      <c r="E202" s="5">
        <v>0</v>
      </c>
      <c r="F202" t="str">
        <f>VLOOKUP(C202,Mapping!$A$2:$D$1178,2,FALSE)</f>
        <v>3. Base</v>
      </c>
      <c r="G202" t="str">
        <f>VLOOKUP(C202,Mapping!$A$2:$D$1178,3,FALSE)</f>
        <v>Holiday</v>
      </c>
      <c r="H202" t="str">
        <f>VLOOKUP(C202,Mapping!$A$2:$D$1178,4,FALSE)</f>
        <v>Holiday</v>
      </c>
    </row>
    <row r="203" spans="1:8" x14ac:dyDescent="0.25">
      <c r="A203" t="str">
        <f t="shared" si="3"/>
        <v>Renda_ExtraPL_DFEB24</v>
      </c>
      <c r="B203" t="s">
        <v>4</v>
      </c>
      <c r="C203" t="s">
        <v>164</v>
      </c>
      <c r="D203" s="5">
        <v>0</v>
      </c>
      <c r="E203" s="5">
        <v>0</v>
      </c>
      <c r="F203" t="str">
        <f>VLOOKUP(C203,Mapping!$A$2:$D$1178,2,FALSE)</f>
        <v>3. Base</v>
      </c>
      <c r="G203" t="str">
        <f>VLOOKUP(C203,Mapping!$A$2:$D$1178,3,FALSE)</f>
        <v>Holiday</v>
      </c>
      <c r="H203" t="str">
        <f>VLOOKUP(C203,Mapping!$A$2:$D$1178,4,FALSE)</f>
        <v>Holiday</v>
      </c>
    </row>
    <row r="204" spans="1:8" x14ac:dyDescent="0.25">
      <c r="A204" t="str">
        <f t="shared" si="3"/>
        <v>Renda_ExtraPL_DOct25_2021_V2</v>
      </c>
      <c r="B204" t="s">
        <v>4</v>
      </c>
      <c r="C204" t="s">
        <v>167</v>
      </c>
      <c r="D204" s="5">
        <v>0</v>
      </c>
      <c r="E204" s="5">
        <v>0</v>
      </c>
      <c r="F204" t="str">
        <f>VLOOKUP(C204,Mapping!$A$2:$D$1178,2,FALSE)</f>
        <v>3. Base</v>
      </c>
      <c r="G204" t="str">
        <f>VLOOKUP(C204,Mapping!$A$2:$D$1178,3,FALSE)</f>
        <v>Holiday</v>
      </c>
      <c r="H204" t="str">
        <f>VLOOKUP(C204,Mapping!$A$2:$D$1178,4,FALSE)</f>
        <v>Holiday</v>
      </c>
    </row>
    <row r="205" spans="1:8" x14ac:dyDescent="0.25">
      <c r="A205" t="str">
        <f t="shared" si="3"/>
        <v>Renda_ExtraPL_HDIP</v>
      </c>
      <c r="B205" t="s">
        <v>4</v>
      </c>
      <c r="C205" t="s">
        <v>155</v>
      </c>
      <c r="D205" s="5">
        <v>0</v>
      </c>
      <c r="E205" s="5">
        <v>0</v>
      </c>
      <c r="F205" t="str">
        <f>VLOOKUP(C205,Mapping!$A$2:$D$1178,2,FALSE)</f>
        <v>3. Base</v>
      </c>
      <c r="G205" t="str">
        <f>VLOOKUP(C205,Mapping!$A$2:$D$1178,3,FALSE)</f>
        <v>Holiday</v>
      </c>
      <c r="H205" t="str">
        <f>VLOOKUP(C205,Mapping!$A$2:$D$1178,4,FALSE)</f>
        <v>Holiday</v>
      </c>
    </row>
    <row r="206" spans="1:8" x14ac:dyDescent="0.25">
      <c r="A206" t="str">
        <f t="shared" si="3"/>
        <v>Renda_ExtraPL_PreEaster_2021</v>
      </c>
      <c r="B206" t="s">
        <v>4</v>
      </c>
      <c r="C206" t="s">
        <v>160</v>
      </c>
      <c r="D206" s="5">
        <v>0</v>
      </c>
      <c r="E206" s="5">
        <v>0</v>
      </c>
      <c r="F206" t="str">
        <f>VLOOKUP(C206,Mapping!$A$2:$D$1178,2,FALSE)</f>
        <v>3. Base</v>
      </c>
      <c r="G206" t="str">
        <f>VLOOKUP(C206,Mapping!$A$2:$D$1178,3,FALSE)</f>
        <v>Holiday</v>
      </c>
      <c r="H206" t="str">
        <f>VLOOKUP(C206,Mapping!$A$2:$D$1178,4,FALSE)</f>
        <v>Holiday</v>
      </c>
    </row>
    <row r="207" spans="1:8" x14ac:dyDescent="0.25">
      <c r="A207" t="str">
        <f t="shared" si="3"/>
        <v>Renda_ExtraPL_PreH_May2020</v>
      </c>
      <c r="B207" t="s">
        <v>4</v>
      </c>
      <c r="C207" t="s">
        <v>168</v>
      </c>
      <c r="D207" s="5">
        <v>0</v>
      </c>
      <c r="E207" s="5">
        <v>0</v>
      </c>
      <c r="F207" t="str">
        <f>VLOOKUP(C207,Mapping!$A$2:$D$1178,2,FALSE)</f>
        <v>3. Base</v>
      </c>
      <c r="G207" t="str">
        <f>VLOOKUP(C207,Mapping!$A$2:$D$1178,3,FALSE)</f>
        <v>Holiday</v>
      </c>
      <c r="H207" t="str">
        <f>VLOOKUP(C207,Mapping!$A$2:$D$1178,4,FALSE)</f>
        <v>Holiday</v>
      </c>
    </row>
    <row r="208" spans="1:8" x14ac:dyDescent="0.25">
      <c r="A208" t="str">
        <f t="shared" si="3"/>
        <v>Renda_ExtraPL_Seas_New</v>
      </c>
      <c r="B208" t="s">
        <v>4</v>
      </c>
      <c r="C208" t="s">
        <v>118</v>
      </c>
      <c r="D208" s="5">
        <v>0</v>
      </c>
      <c r="E208" s="5">
        <v>0</v>
      </c>
      <c r="F208" t="str">
        <f>VLOOKUP(C208,Mapping!$A$2:$D$1178,2,FALSE)</f>
        <v>3. Base</v>
      </c>
      <c r="G208" t="str">
        <f>VLOOKUP(C208,Mapping!$A$2:$D$1178,3,FALSE)</f>
        <v>Seas</v>
      </c>
      <c r="H208" t="str">
        <f>VLOOKUP(C208,Mapping!$A$2:$D$1178,4,FALSE)</f>
        <v>Seas</v>
      </c>
    </row>
    <row r="209" spans="1:11" x14ac:dyDescent="0.25">
      <c r="A209" t="str">
        <f t="shared" si="3"/>
        <v>Renda_ExtraPolo_Headcounts_2020</v>
      </c>
      <c r="B209" t="s">
        <v>4</v>
      </c>
      <c r="C209" t="s">
        <v>105</v>
      </c>
      <c r="D209" s="5">
        <v>0</v>
      </c>
      <c r="E209" s="5">
        <v>0</v>
      </c>
      <c r="F209" t="str">
        <f>VLOOKUP(C209,Mapping!$A$2:$D$1178,2,FALSE)</f>
        <v>4. Execution</v>
      </c>
      <c r="G209" t="str">
        <f>VLOOKUP(C209,Mapping!$A$2:$D$1178,3,FALSE)</f>
        <v>Headcount</v>
      </c>
      <c r="H209" t="str">
        <f>VLOOKUP(C209,Mapping!$A$2:$D$1178,4,FALSE)</f>
        <v>Headcount</v>
      </c>
    </row>
    <row r="210" spans="1:11" ht="15.75" thickBot="1" x14ac:dyDescent="0.3">
      <c r="A210" t="str">
        <f t="shared" si="3"/>
        <v>Renda_ExtraPolo_Headcounts_2021</v>
      </c>
      <c r="B210" t="s">
        <v>4</v>
      </c>
      <c r="C210" t="s">
        <v>106</v>
      </c>
      <c r="D210" s="5">
        <v>0</v>
      </c>
      <c r="E210" s="5">
        <v>0</v>
      </c>
      <c r="F210" t="str">
        <f>VLOOKUP(C210,Mapping!$A$2:$D$1178,2,FALSE)</f>
        <v>4. Execution</v>
      </c>
      <c r="G210" t="str">
        <f>VLOOKUP(C210,Mapping!$A$2:$D$1178,3,FALSE)</f>
        <v>Headcount</v>
      </c>
      <c r="H210" t="str">
        <f>VLOOKUP(C210,Mapping!$A$2:$D$1178,4,FALSE)</f>
        <v>Headcount</v>
      </c>
    </row>
    <row r="211" spans="1:11" x14ac:dyDescent="0.25">
      <c r="A211" t="str">
        <f t="shared" si="3"/>
        <v>Renda_ExtraPolo_OpenTv_Grps_GM</v>
      </c>
      <c r="B211" t="s">
        <v>4</v>
      </c>
      <c r="C211" t="s">
        <v>41</v>
      </c>
      <c r="D211" s="5">
        <v>0</v>
      </c>
      <c r="E211" s="5">
        <v>0</v>
      </c>
      <c r="F211" t="str">
        <f>VLOOKUP(C211,Mapping!$A$2:$D$1178,2,FALSE)</f>
        <v>1. Marketing</v>
      </c>
      <c r="G211" t="str">
        <f>VLOOKUP(C211,Mapping!$A$2:$D$1178,3,FALSE)</f>
        <v>TV</v>
      </c>
      <c r="H211" t="str">
        <f>VLOOKUP(C211,Mapping!$A$2:$D$1178,4,FALSE)</f>
        <v>Open TV</v>
      </c>
      <c r="J211" s="186">
        <v>114587</v>
      </c>
      <c r="K211" s="186">
        <v>136758</v>
      </c>
    </row>
    <row r="212" spans="1:11" ht="15.75" thickBot="1" x14ac:dyDescent="0.3">
      <c r="A212" t="str">
        <f t="shared" si="3"/>
        <v>Renda_ExtraPolo_PayTv_spends_M_GM</v>
      </c>
      <c r="B212" t="s">
        <v>4</v>
      </c>
      <c r="C212" t="s">
        <v>119</v>
      </c>
      <c r="D212" s="5">
        <v>0</v>
      </c>
      <c r="E212" s="5">
        <v>0</v>
      </c>
      <c r="F212" t="str">
        <f>VLOOKUP(C212,Mapping!$A$2:$D$1178,2,FALSE)</f>
        <v>1. Marketing</v>
      </c>
      <c r="G212" t="str">
        <f>VLOOKUP(C212,Mapping!$A$2:$D$1178,3,FALSE)</f>
        <v>TV</v>
      </c>
      <c r="H212" t="str">
        <f>VLOOKUP(C212,Mapping!$A$2:$D$1178,4,FALSE)</f>
        <v>Pay TV</v>
      </c>
      <c r="J212" s="180">
        <f>(E212-D212)/$J$211</f>
        <v>0</v>
      </c>
    </row>
    <row r="213" spans="1:11" ht="15.75" thickBot="1" x14ac:dyDescent="0.3">
      <c r="A213" t="str">
        <f t="shared" si="3"/>
        <v>Renda_ExtraPreH_BF_RD</v>
      </c>
      <c r="B213" t="s">
        <v>4</v>
      </c>
      <c r="C213" t="s">
        <v>132</v>
      </c>
      <c r="D213" s="5">
        <v>0</v>
      </c>
      <c r="E213" s="5">
        <v>30.4225152947586</v>
      </c>
      <c r="F213" t="str">
        <f>VLOOKUP(C213,Mapping!$A$2:$D$1178,2,FALSE)</f>
        <v>3. Base</v>
      </c>
      <c r="G213" t="str">
        <f>VLOOKUP(C213,Mapping!$A$2:$D$1178,3,FALSE)</f>
        <v>Holiday</v>
      </c>
      <c r="H213" t="str">
        <f>VLOOKUP(C213,Mapping!$A$2:$D$1178,4,FALSE)</f>
        <v>Holiday</v>
      </c>
      <c r="J213" s="180">
        <f t="shared" ref="J213:J221" si="4">(E213-D213)/$J$211</f>
        <v>2.6549709212003633E-4</v>
      </c>
    </row>
    <row r="214" spans="1:11" ht="15.75" thickBot="1" x14ac:dyDescent="0.3">
      <c r="A214" t="str">
        <f t="shared" si="3"/>
        <v>Renda_ExtraRE_Affliate_Paid_Orders_GM</v>
      </c>
      <c r="B214" t="s">
        <v>4</v>
      </c>
      <c r="C214" t="s">
        <v>47</v>
      </c>
      <c r="D214" s="5">
        <v>32.144538082881837</v>
      </c>
      <c r="E214" s="5">
        <v>88.121082236762476</v>
      </c>
      <c r="F214" t="str">
        <f>VLOOKUP(C214,Mapping!$A$2:$D$1178,2,FALSE)</f>
        <v>1. Marketing</v>
      </c>
      <c r="G214" t="str">
        <f>VLOOKUP(C214,Mapping!$A$2:$D$1178,3,FALSE)</f>
        <v>Affiliate</v>
      </c>
      <c r="H214" t="str">
        <f>VLOOKUP(C214,Mapping!$A$2:$D$1178,4,FALSE)</f>
        <v>Affiliate</v>
      </c>
      <c r="J214" s="180">
        <f t="shared" si="4"/>
        <v>4.8850693493922206E-4</v>
      </c>
    </row>
    <row r="215" spans="1:11" ht="15.75" thickBot="1" x14ac:dyDescent="0.3">
      <c r="A215" t="str">
        <f t="shared" si="3"/>
        <v>Renda_ExtraRE_Bing_Imp_GM</v>
      </c>
      <c r="B215" t="s">
        <v>4</v>
      </c>
      <c r="C215" t="s">
        <v>49</v>
      </c>
      <c r="D215" s="5">
        <v>8.106700683344144</v>
      </c>
      <c r="E215" s="5">
        <v>4.5254385649524824</v>
      </c>
      <c r="F215" t="str">
        <f>VLOOKUP(C215,Mapping!$A$2:$D$1178,2,FALSE)</f>
        <v>1. Marketing</v>
      </c>
      <c r="G215" t="str">
        <f>VLOOKUP(C215,Mapping!$A$2:$D$1178,3,FALSE)</f>
        <v>Bing</v>
      </c>
      <c r="H215" t="str">
        <f>VLOOKUP(C215,Mapping!$A$2:$D$1178,4,FALSE)</f>
        <v>Bing</v>
      </c>
      <c r="J215" s="180">
        <f t="shared" si="4"/>
        <v>-3.125365109821936E-5</v>
      </c>
    </row>
    <row r="216" spans="1:11" ht="15.75" thickBot="1" x14ac:dyDescent="0.3">
      <c r="A216" t="str">
        <f t="shared" si="3"/>
        <v>Renda_ExtraRE_Criteo_Imp_GM</v>
      </c>
      <c r="B216" t="s">
        <v>4</v>
      </c>
      <c r="C216" t="s">
        <v>50</v>
      </c>
      <c r="D216" s="5">
        <v>202.38862102108121</v>
      </c>
      <c r="E216" s="5">
        <v>405.06756847407792</v>
      </c>
      <c r="F216" t="str">
        <f>VLOOKUP(C216,Mapping!$A$2:$D$1178,2,FALSE)</f>
        <v>1. Marketing</v>
      </c>
      <c r="G216" t="str">
        <f>VLOOKUP(C216,Mapping!$A$2:$D$1178,3,FALSE)</f>
        <v>Criteo</v>
      </c>
      <c r="H216" t="str">
        <f>VLOOKUP(C216,Mapping!$A$2:$D$1178,4,FALSE)</f>
        <v>Criteo</v>
      </c>
      <c r="J216" s="180">
        <f t="shared" si="4"/>
        <v>1.768777849607693E-3</v>
      </c>
    </row>
    <row r="217" spans="1:11" ht="15.75" thickBot="1" x14ac:dyDescent="0.3">
      <c r="A217" t="str">
        <f t="shared" si="3"/>
        <v>Renda_ExtraRE_PolyTrend_New</v>
      </c>
      <c r="B217" t="s">
        <v>4</v>
      </c>
      <c r="C217" t="s">
        <v>120</v>
      </c>
      <c r="D217" s="5">
        <v>5781.1435053168689</v>
      </c>
      <c r="E217" s="5">
        <v>6998.4063894048159</v>
      </c>
      <c r="F217" t="str">
        <f>VLOOKUP(C217,Mapping!$A$2:$D$1178,2,FALSE)</f>
        <v>3. Base</v>
      </c>
      <c r="G217" t="str">
        <f>VLOOKUP(C217,Mapping!$A$2:$D$1178,3,FALSE)</f>
        <v>Poly T</v>
      </c>
      <c r="H217" t="str">
        <f>VLOOKUP(C217,Mapping!$A$2:$D$1178,4,FALSE)</f>
        <v>Poly T</v>
      </c>
      <c r="J217" s="180">
        <f t="shared" si="4"/>
        <v>1.0623045232774634E-2</v>
      </c>
    </row>
    <row r="218" spans="1:11" ht="15.75" thickBot="1" x14ac:dyDescent="0.3">
      <c r="A218" t="str">
        <f t="shared" si="3"/>
        <v>Renda_ExtraRE_Seas</v>
      </c>
      <c r="B218" t="s">
        <v>4</v>
      </c>
      <c r="C218" t="s">
        <v>133</v>
      </c>
      <c r="D218" s="5">
        <v>111041.1842086126</v>
      </c>
      <c r="E218" s="5">
        <v>132526.11788424038</v>
      </c>
      <c r="F218" t="str">
        <f>VLOOKUP(C218,Mapping!$A$2:$D$1178,2,FALSE)</f>
        <v>3. Base</v>
      </c>
      <c r="G218" t="str">
        <f>VLOOKUP(C218,Mapping!$A$2:$D$1178,3,FALSE)</f>
        <v>Seas</v>
      </c>
      <c r="H218" t="str">
        <f>VLOOKUP(C218,Mapping!$A$2:$D$1178,4,FALSE)</f>
        <v>Seas</v>
      </c>
      <c r="J218" s="180">
        <f t="shared" si="4"/>
        <v>0.18749887575054566</v>
      </c>
    </row>
    <row r="219" spans="1:11" ht="15.75" thickBot="1" x14ac:dyDescent="0.3">
      <c r="A219" t="str">
        <f t="shared" si="3"/>
        <v>Renda_ExtraRE_TikTok_Imp_GM</v>
      </c>
      <c r="B219" t="s">
        <v>4</v>
      </c>
      <c r="C219" t="s">
        <v>51</v>
      </c>
      <c r="D219" s="5">
        <v>151.53464178171799</v>
      </c>
      <c r="E219" s="5">
        <v>218.65252165479859</v>
      </c>
      <c r="F219" t="str">
        <f>VLOOKUP(C219,Mapping!$A$2:$D$1178,2,FALSE)</f>
        <v>1. Marketing</v>
      </c>
      <c r="G219" t="str">
        <f>VLOOKUP(C219,Mapping!$A$2:$D$1178,3,FALSE)</f>
        <v>TikTok</v>
      </c>
      <c r="H219" t="str">
        <f>VLOOKUP(C219,Mapping!$A$2:$D$1178,4,FALSE)</f>
        <v>TikTok</v>
      </c>
      <c r="J219" s="180">
        <f t="shared" si="4"/>
        <v>5.8573729893513751E-4</v>
      </c>
    </row>
    <row r="220" spans="1:11" ht="15.75" thickBot="1" x14ac:dyDescent="0.3">
      <c r="A220" t="str">
        <f t="shared" si="3"/>
        <v>Renda_ExtraTaxa_Selic</v>
      </c>
      <c r="B220" t="s">
        <v>4</v>
      </c>
      <c r="C220" t="s">
        <v>147</v>
      </c>
      <c r="D220" s="5">
        <v>-3084.1620512818326</v>
      </c>
      <c r="E220" s="5">
        <v>-4386.9546419095059</v>
      </c>
      <c r="F220" t="str">
        <f>VLOOKUP(C220,Mapping!$A$2:$D$1178,2,FALSE)</f>
        <v>3. Base</v>
      </c>
      <c r="G220" t="str">
        <f>VLOOKUP(C220,Mapping!$A$2:$D$1178,3,FALSE)</f>
        <v>Taxa Selic</v>
      </c>
      <c r="H220" t="str">
        <f>VLOOKUP(C220,Mapping!$A$2:$D$1178,4,FALSE)</f>
        <v>Taxa Selic</v>
      </c>
      <c r="J220" s="180">
        <f t="shared" si="4"/>
        <v>-1.1369462422680349E-2</v>
      </c>
    </row>
    <row r="221" spans="1:11" ht="15.75" thickBot="1" x14ac:dyDescent="0.3">
      <c r="A221" t="str">
        <f t="shared" si="3"/>
        <v>Renda_ExtraUnemployment_rate</v>
      </c>
      <c r="B221" t="s">
        <v>4</v>
      </c>
      <c r="C221" t="s">
        <v>107</v>
      </c>
      <c r="D221" s="5">
        <v>-6130.9488642560873</v>
      </c>
      <c r="E221" s="5">
        <v>-5592.7085860568677</v>
      </c>
      <c r="F221" t="str">
        <f>VLOOKUP(C221,Mapping!$A$2:$D$1178,2,FALSE)</f>
        <v>3. Base</v>
      </c>
      <c r="G221" t="str">
        <f>VLOOKUP(C221,Mapping!$A$2:$D$1178,3,FALSE)</f>
        <v>Unemployment</v>
      </c>
      <c r="H221" t="str">
        <f>VLOOKUP(C221,Mapping!$A$2:$D$1178,4,FALSE)</f>
        <v>Unemployment</v>
      </c>
      <c r="J221" s="180">
        <f t="shared" si="4"/>
        <v>4.6972193896272661E-3</v>
      </c>
    </row>
    <row r="230" spans="3:4" x14ac:dyDescent="0.25">
      <c r="C230" s="415">
        <v>7.0019999999999998E-7</v>
      </c>
      <c r="D230" s="414">
        <v>2.5786322415562057E-2</v>
      </c>
    </row>
    <row r="231" spans="3:4" x14ac:dyDescent="0.25">
      <c r="C231">
        <f>C230*D231</f>
        <v>2.2507605565633862E-5</v>
      </c>
      <c r="D231" s="5">
        <v>32.144538082881837</v>
      </c>
    </row>
    <row r="232" spans="3:4" x14ac:dyDescent="0.25">
      <c r="C232">
        <f>C231/D230</f>
        <v>8.7285054467675898E-4</v>
      </c>
    </row>
  </sheetData>
  <conditionalFormatting sqref="J212:J221">
    <cfRule type="dataBar" priority="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{425183B2-E266-4491-B436-659D51F50DEA}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5183B2-E266-4491-B436-659D51F50D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J212:J221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131A-588A-484A-95F5-B97D94BDD754}">
  <dimension ref="A1:E148"/>
  <sheetViews>
    <sheetView workbookViewId="0">
      <selection activeCell="B148" sqref="B140:D148"/>
    </sheetView>
  </sheetViews>
  <sheetFormatPr defaultRowHeight="15" x14ac:dyDescent="0.25"/>
  <cols>
    <col min="1" max="1" width="30" bestFit="1" customWidth="1"/>
    <col min="2" max="2" width="12" bestFit="1" customWidth="1"/>
    <col min="4" max="4" width="14.28515625" bestFit="1" customWidth="1"/>
  </cols>
  <sheetData>
    <row r="1" spans="1:5" x14ac:dyDescent="0.25">
      <c r="A1" s="10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11" t="s">
        <v>13</v>
      </c>
      <c r="B2" t="s">
        <v>54</v>
      </c>
      <c r="C2" t="s">
        <v>56</v>
      </c>
      <c r="D2" t="s">
        <v>56</v>
      </c>
      <c r="E2" t="s">
        <v>75</v>
      </c>
    </row>
    <row r="3" spans="1:5" x14ac:dyDescent="0.25">
      <c r="A3" s="11" t="s">
        <v>14</v>
      </c>
      <c r="B3" t="s">
        <v>55</v>
      </c>
      <c r="C3" t="s">
        <v>57</v>
      </c>
      <c r="D3" t="s">
        <v>57</v>
      </c>
      <c r="E3" t="s">
        <v>76</v>
      </c>
    </row>
    <row r="4" spans="1:5" x14ac:dyDescent="0.25">
      <c r="A4" s="11" t="s">
        <v>15</v>
      </c>
      <c r="B4" t="s">
        <v>54</v>
      </c>
      <c r="C4" t="s">
        <v>58</v>
      </c>
      <c r="D4" t="s">
        <v>58</v>
      </c>
      <c r="E4" t="s">
        <v>75</v>
      </c>
    </row>
    <row r="5" spans="1:5" x14ac:dyDescent="0.25">
      <c r="A5" s="11" t="s">
        <v>16</v>
      </c>
      <c r="B5" t="s">
        <v>54</v>
      </c>
      <c r="C5" t="s">
        <v>59</v>
      </c>
      <c r="D5" t="s">
        <v>59</v>
      </c>
      <c r="E5" t="s">
        <v>75</v>
      </c>
    </row>
    <row r="6" spans="1:5" x14ac:dyDescent="0.25">
      <c r="A6" s="11" t="s">
        <v>17</v>
      </c>
      <c r="B6" t="s">
        <v>54</v>
      </c>
      <c r="C6" t="s">
        <v>60</v>
      </c>
      <c r="D6" t="s">
        <v>60</v>
      </c>
      <c r="E6" t="s">
        <v>75</v>
      </c>
    </row>
    <row r="7" spans="1:5" x14ac:dyDescent="0.25">
      <c r="A7" s="11" t="s">
        <v>18</v>
      </c>
      <c r="B7" t="s">
        <v>52</v>
      </c>
      <c r="C7" t="s">
        <v>175</v>
      </c>
      <c r="D7" t="s">
        <v>175</v>
      </c>
      <c r="E7" t="s">
        <v>76</v>
      </c>
    </row>
    <row r="8" spans="1:5" x14ac:dyDescent="0.25">
      <c r="A8" s="11" t="s">
        <v>19</v>
      </c>
      <c r="B8" t="s">
        <v>54</v>
      </c>
      <c r="C8" t="s">
        <v>61</v>
      </c>
      <c r="D8" t="s">
        <v>70</v>
      </c>
      <c r="E8" t="s">
        <v>75</v>
      </c>
    </row>
    <row r="9" spans="1:5" x14ac:dyDescent="0.25">
      <c r="A9" s="11" t="s">
        <v>20</v>
      </c>
      <c r="B9" t="s">
        <v>54</v>
      </c>
      <c r="C9" t="s">
        <v>61</v>
      </c>
      <c r="D9" t="s">
        <v>70</v>
      </c>
      <c r="E9" t="s">
        <v>75</v>
      </c>
    </row>
    <row r="10" spans="1:5" x14ac:dyDescent="0.25">
      <c r="A10" s="11" t="s">
        <v>21</v>
      </c>
      <c r="B10" t="s">
        <v>54</v>
      </c>
      <c r="C10" t="s">
        <v>61</v>
      </c>
      <c r="D10" t="s">
        <v>71</v>
      </c>
      <c r="E10" t="s">
        <v>75</v>
      </c>
    </row>
    <row r="11" spans="1:5" x14ac:dyDescent="0.25">
      <c r="A11" s="11" t="s">
        <v>22</v>
      </c>
      <c r="B11" t="s">
        <v>54</v>
      </c>
      <c r="C11" t="s">
        <v>61</v>
      </c>
      <c r="D11" t="s">
        <v>71</v>
      </c>
      <c r="E11" t="s">
        <v>75</v>
      </c>
    </row>
    <row r="12" spans="1:5" x14ac:dyDescent="0.25">
      <c r="A12" s="11" t="s">
        <v>23</v>
      </c>
      <c r="B12" t="s">
        <v>54</v>
      </c>
      <c r="C12" t="s">
        <v>61</v>
      </c>
      <c r="D12" t="s">
        <v>72</v>
      </c>
      <c r="E12" t="s">
        <v>75</v>
      </c>
    </row>
    <row r="13" spans="1:5" x14ac:dyDescent="0.25">
      <c r="A13" s="11" t="s">
        <v>24</v>
      </c>
      <c r="B13" t="s">
        <v>54</v>
      </c>
      <c r="C13" t="s">
        <v>61</v>
      </c>
      <c r="D13" t="s">
        <v>72</v>
      </c>
      <c r="E13" t="s">
        <v>75</v>
      </c>
    </row>
    <row r="14" spans="1:5" x14ac:dyDescent="0.25">
      <c r="A14" s="11" t="s">
        <v>25</v>
      </c>
      <c r="B14" t="s">
        <v>54</v>
      </c>
      <c r="C14" t="s">
        <v>62</v>
      </c>
      <c r="D14" t="s">
        <v>73</v>
      </c>
      <c r="E14" t="s">
        <v>75</v>
      </c>
    </row>
    <row r="15" spans="1:5" x14ac:dyDescent="0.25">
      <c r="A15" s="11" t="s">
        <v>26</v>
      </c>
      <c r="B15" t="s">
        <v>54</v>
      </c>
      <c r="C15" t="s">
        <v>62</v>
      </c>
      <c r="D15" t="s">
        <v>73</v>
      </c>
      <c r="E15" t="s">
        <v>75</v>
      </c>
    </row>
    <row r="16" spans="1:5" x14ac:dyDescent="0.25">
      <c r="A16" s="11" t="s">
        <v>27</v>
      </c>
      <c r="B16" t="s">
        <v>54</v>
      </c>
      <c r="C16" t="s">
        <v>62</v>
      </c>
      <c r="D16" t="s">
        <v>74</v>
      </c>
      <c r="E16" t="s">
        <v>75</v>
      </c>
    </row>
    <row r="17" spans="1:5" x14ac:dyDescent="0.25">
      <c r="A17" s="11" t="s">
        <v>28</v>
      </c>
      <c r="B17" t="s">
        <v>54</v>
      </c>
      <c r="C17" t="s">
        <v>62</v>
      </c>
      <c r="D17" t="s">
        <v>74</v>
      </c>
      <c r="E17" t="s">
        <v>75</v>
      </c>
    </row>
    <row r="18" spans="1:5" x14ac:dyDescent="0.25">
      <c r="A18" s="11" t="s">
        <v>29</v>
      </c>
      <c r="B18" t="s">
        <v>52</v>
      </c>
      <c r="C18" t="s">
        <v>63</v>
      </c>
      <c r="D18" t="s">
        <v>63</v>
      </c>
      <c r="E18" t="s">
        <v>75</v>
      </c>
    </row>
    <row r="19" spans="1:5" x14ac:dyDescent="0.25">
      <c r="A19" s="11" t="s">
        <v>30</v>
      </c>
      <c r="B19" t="s">
        <v>52</v>
      </c>
      <c r="C19" t="s">
        <v>63</v>
      </c>
      <c r="D19" t="s">
        <v>63</v>
      </c>
      <c r="E19" t="s">
        <v>75</v>
      </c>
    </row>
    <row r="20" spans="1:5" x14ac:dyDescent="0.25">
      <c r="A20" s="11" t="s">
        <v>31</v>
      </c>
      <c r="B20" t="s">
        <v>52</v>
      </c>
      <c r="C20" t="s">
        <v>63</v>
      </c>
      <c r="D20" t="s">
        <v>63</v>
      </c>
      <c r="E20" t="s">
        <v>75</v>
      </c>
    </row>
    <row r="21" spans="1:5" x14ac:dyDescent="0.25">
      <c r="A21" s="11" t="s">
        <v>32</v>
      </c>
      <c r="B21" t="s">
        <v>54</v>
      </c>
      <c r="C21" t="s">
        <v>56</v>
      </c>
      <c r="D21" t="s">
        <v>56</v>
      </c>
      <c r="E21" t="s">
        <v>75</v>
      </c>
    </row>
    <row r="22" spans="1:5" x14ac:dyDescent="0.25">
      <c r="A22" s="11" t="s">
        <v>33</v>
      </c>
      <c r="B22" t="s">
        <v>54</v>
      </c>
      <c r="C22" t="s">
        <v>58</v>
      </c>
      <c r="D22" t="s">
        <v>58</v>
      </c>
      <c r="E22" t="s">
        <v>75</v>
      </c>
    </row>
    <row r="23" spans="1:5" x14ac:dyDescent="0.25">
      <c r="A23" s="11" t="s">
        <v>34</v>
      </c>
      <c r="B23" t="s">
        <v>53</v>
      </c>
      <c r="C23" t="s">
        <v>64</v>
      </c>
      <c r="D23" t="s">
        <v>64</v>
      </c>
      <c r="E23" t="s">
        <v>75</v>
      </c>
    </row>
    <row r="24" spans="1:5" x14ac:dyDescent="0.25">
      <c r="A24" s="11" t="s">
        <v>35</v>
      </c>
      <c r="B24" t="s">
        <v>54</v>
      </c>
      <c r="C24" t="s">
        <v>65</v>
      </c>
      <c r="D24" t="s">
        <v>66</v>
      </c>
      <c r="E24" t="s">
        <v>75</v>
      </c>
    </row>
    <row r="25" spans="1:5" x14ac:dyDescent="0.25">
      <c r="A25" s="11" t="s">
        <v>36</v>
      </c>
      <c r="B25" t="s">
        <v>54</v>
      </c>
      <c r="C25" t="s">
        <v>65</v>
      </c>
      <c r="D25" t="s">
        <v>67</v>
      </c>
      <c r="E25" t="s">
        <v>75</v>
      </c>
    </row>
    <row r="26" spans="1:5" x14ac:dyDescent="0.25">
      <c r="A26" s="11" t="s">
        <v>37</v>
      </c>
      <c r="B26" t="s">
        <v>54</v>
      </c>
      <c r="C26" t="s">
        <v>60</v>
      </c>
      <c r="D26" t="s">
        <v>60</v>
      </c>
      <c r="E26" t="s">
        <v>75</v>
      </c>
    </row>
    <row r="27" spans="1:5" x14ac:dyDescent="0.25">
      <c r="A27" s="11" t="s">
        <v>38</v>
      </c>
      <c r="B27" t="s">
        <v>52</v>
      </c>
      <c r="C27" t="s">
        <v>181</v>
      </c>
      <c r="D27" t="s">
        <v>181</v>
      </c>
      <c r="E27" t="s">
        <v>75</v>
      </c>
    </row>
    <row r="28" spans="1:5" x14ac:dyDescent="0.25">
      <c r="A28" s="11" t="s">
        <v>39</v>
      </c>
      <c r="B28" t="s">
        <v>52</v>
      </c>
      <c r="C28" t="s">
        <v>63</v>
      </c>
      <c r="D28" t="s">
        <v>63</v>
      </c>
      <c r="E28" t="s">
        <v>75</v>
      </c>
    </row>
    <row r="29" spans="1:5" x14ac:dyDescent="0.25">
      <c r="A29" s="11" t="s">
        <v>40</v>
      </c>
      <c r="B29" t="s">
        <v>53</v>
      </c>
      <c r="C29" t="s">
        <v>64</v>
      </c>
      <c r="D29" t="s">
        <v>64</v>
      </c>
      <c r="E29" t="s">
        <v>75</v>
      </c>
    </row>
    <row r="30" spans="1:5" x14ac:dyDescent="0.25">
      <c r="A30" s="11" t="s">
        <v>41</v>
      </c>
      <c r="B30" t="s">
        <v>54</v>
      </c>
      <c r="C30" t="s">
        <v>65</v>
      </c>
      <c r="D30" t="s">
        <v>66</v>
      </c>
      <c r="E30" t="s">
        <v>75</v>
      </c>
    </row>
    <row r="31" spans="1:5" x14ac:dyDescent="0.25">
      <c r="A31" s="11" t="s">
        <v>42</v>
      </c>
      <c r="B31" t="s">
        <v>54</v>
      </c>
      <c r="C31" t="s">
        <v>65</v>
      </c>
      <c r="D31" t="s">
        <v>67</v>
      </c>
      <c r="E31" t="s">
        <v>75</v>
      </c>
    </row>
    <row r="32" spans="1:5" x14ac:dyDescent="0.25">
      <c r="A32" s="11" t="s">
        <v>43</v>
      </c>
      <c r="B32" t="s">
        <v>52</v>
      </c>
      <c r="C32" t="s">
        <v>179</v>
      </c>
      <c r="D32" t="s">
        <v>179</v>
      </c>
      <c r="E32" t="s">
        <v>76</v>
      </c>
    </row>
    <row r="33" spans="1:5" x14ac:dyDescent="0.25">
      <c r="A33" s="11" t="s">
        <v>44</v>
      </c>
      <c r="B33" t="s">
        <v>52</v>
      </c>
      <c r="C33" t="s">
        <v>63</v>
      </c>
      <c r="D33" t="s">
        <v>63</v>
      </c>
      <c r="E33" t="s">
        <v>75</v>
      </c>
    </row>
    <row r="34" spans="1:5" x14ac:dyDescent="0.25">
      <c r="A34" s="11" t="s">
        <v>45</v>
      </c>
      <c r="B34" t="s">
        <v>52</v>
      </c>
      <c r="C34" t="s">
        <v>63</v>
      </c>
      <c r="D34" t="s">
        <v>63</v>
      </c>
      <c r="E34" t="s">
        <v>75</v>
      </c>
    </row>
    <row r="35" spans="1:5" x14ac:dyDescent="0.25">
      <c r="A35" s="11" t="s">
        <v>46</v>
      </c>
      <c r="B35" t="s">
        <v>52</v>
      </c>
      <c r="C35" t="s">
        <v>63</v>
      </c>
      <c r="D35" t="s">
        <v>63</v>
      </c>
      <c r="E35" t="s">
        <v>75</v>
      </c>
    </row>
    <row r="36" spans="1:5" x14ac:dyDescent="0.25">
      <c r="A36" s="11" t="s">
        <v>47</v>
      </c>
      <c r="B36" t="s">
        <v>54</v>
      </c>
      <c r="C36" t="s">
        <v>56</v>
      </c>
      <c r="D36" t="s">
        <v>56</v>
      </c>
      <c r="E36" t="s">
        <v>75</v>
      </c>
    </row>
    <row r="37" spans="1:5" x14ac:dyDescent="0.25">
      <c r="A37" s="11" t="s">
        <v>46</v>
      </c>
      <c r="B37" t="s">
        <v>52</v>
      </c>
      <c r="C37" t="s">
        <v>63</v>
      </c>
      <c r="D37" t="s">
        <v>63</v>
      </c>
      <c r="E37" t="s">
        <v>75</v>
      </c>
    </row>
    <row r="38" spans="1:5" x14ac:dyDescent="0.25">
      <c r="A38" s="11" t="s">
        <v>49</v>
      </c>
      <c r="B38" t="s">
        <v>54</v>
      </c>
      <c r="C38" t="s">
        <v>58</v>
      </c>
      <c r="D38" t="s">
        <v>58</v>
      </c>
      <c r="E38" t="s">
        <v>75</v>
      </c>
    </row>
    <row r="39" spans="1:5" x14ac:dyDescent="0.25">
      <c r="A39" s="11" t="s">
        <v>50</v>
      </c>
      <c r="B39" t="s">
        <v>54</v>
      </c>
      <c r="C39" t="s">
        <v>59</v>
      </c>
      <c r="D39" t="s">
        <v>59</v>
      </c>
      <c r="E39" t="s">
        <v>75</v>
      </c>
    </row>
    <row r="40" spans="1:5" x14ac:dyDescent="0.25">
      <c r="A40" s="11" t="s">
        <v>51</v>
      </c>
      <c r="B40" t="s">
        <v>54</v>
      </c>
      <c r="C40" t="s">
        <v>60</v>
      </c>
      <c r="D40" t="s">
        <v>60</v>
      </c>
      <c r="E40" t="s">
        <v>75</v>
      </c>
    </row>
    <row r="41" spans="1:5" x14ac:dyDescent="0.25">
      <c r="A41" s="11" t="s">
        <v>18</v>
      </c>
      <c r="B41" t="s">
        <v>52</v>
      </c>
      <c r="C41" t="s">
        <v>175</v>
      </c>
      <c r="D41" t="s">
        <v>175</v>
      </c>
      <c r="E41" t="s">
        <v>76</v>
      </c>
    </row>
    <row r="42" spans="1:5" x14ac:dyDescent="0.25">
      <c r="A42" s="11" t="s">
        <v>19</v>
      </c>
      <c r="B42" t="s">
        <v>54</v>
      </c>
      <c r="C42" t="s">
        <v>61</v>
      </c>
      <c r="D42" t="s">
        <v>70</v>
      </c>
      <c r="E42" t="s">
        <v>75</v>
      </c>
    </row>
    <row r="43" spans="1:5" x14ac:dyDescent="0.25">
      <c r="A43" s="11" t="s">
        <v>20</v>
      </c>
      <c r="B43" t="s">
        <v>54</v>
      </c>
      <c r="C43" t="s">
        <v>61</v>
      </c>
      <c r="D43" t="s">
        <v>70</v>
      </c>
      <c r="E43" t="s">
        <v>75</v>
      </c>
    </row>
    <row r="44" spans="1:5" x14ac:dyDescent="0.25">
      <c r="A44" s="11" t="s">
        <v>21</v>
      </c>
      <c r="B44" t="s">
        <v>54</v>
      </c>
      <c r="C44" t="s">
        <v>61</v>
      </c>
      <c r="D44" t="s">
        <v>71</v>
      </c>
      <c r="E44" t="s">
        <v>75</v>
      </c>
    </row>
    <row r="45" spans="1:5" x14ac:dyDescent="0.25">
      <c r="A45" s="11" t="s">
        <v>22</v>
      </c>
      <c r="B45" t="s">
        <v>54</v>
      </c>
      <c r="C45" t="s">
        <v>61</v>
      </c>
      <c r="D45" t="s">
        <v>71</v>
      </c>
      <c r="E45" t="s">
        <v>75</v>
      </c>
    </row>
    <row r="46" spans="1:5" x14ac:dyDescent="0.25">
      <c r="A46" s="11" t="s">
        <v>23</v>
      </c>
      <c r="B46" t="s">
        <v>54</v>
      </c>
      <c r="C46" t="s">
        <v>61</v>
      </c>
      <c r="D46" t="s">
        <v>72</v>
      </c>
      <c r="E46" t="s">
        <v>75</v>
      </c>
    </row>
    <row r="47" spans="1:5" x14ac:dyDescent="0.25">
      <c r="A47" s="11" t="s">
        <v>24</v>
      </c>
      <c r="B47" t="s">
        <v>54</v>
      </c>
      <c r="C47" t="s">
        <v>61</v>
      </c>
      <c r="D47" t="s">
        <v>72</v>
      </c>
      <c r="E47" t="s">
        <v>75</v>
      </c>
    </row>
    <row r="48" spans="1:5" x14ac:dyDescent="0.25">
      <c r="A48" s="11" t="s">
        <v>25</v>
      </c>
      <c r="B48" t="s">
        <v>54</v>
      </c>
      <c r="C48" t="s">
        <v>62</v>
      </c>
      <c r="D48" t="s">
        <v>73</v>
      </c>
      <c r="E48" t="s">
        <v>75</v>
      </c>
    </row>
    <row r="49" spans="1:5" x14ac:dyDescent="0.25">
      <c r="A49" s="11" t="s">
        <v>26</v>
      </c>
      <c r="B49" t="s">
        <v>54</v>
      </c>
      <c r="C49" t="s">
        <v>62</v>
      </c>
      <c r="D49" t="s">
        <v>73</v>
      </c>
      <c r="E49" t="s">
        <v>75</v>
      </c>
    </row>
    <row r="50" spans="1:5" x14ac:dyDescent="0.25">
      <c r="A50" s="11" t="s">
        <v>27</v>
      </c>
      <c r="B50" t="s">
        <v>54</v>
      </c>
      <c r="C50" t="s">
        <v>62</v>
      </c>
      <c r="D50" t="s">
        <v>74</v>
      </c>
      <c r="E50" t="s">
        <v>75</v>
      </c>
    </row>
    <row r="51" spans="1:5" x14ac:dyDescent="0.25">
      <c r="A51" s="11" t="s">
        <v>28</v>
      </c>
      <c r="B51" t="s">
        <v>54</v>
      </c>
      <c r="C51" t="s">
        <v>62</v>
      </c>
      <c r="D51" t="s">
        <v>74</v>
      </c>
      <c r="E51" t="s">
        <v>75</v>
      </c>
    </row>
    <row r="52" spans="1:5" x14ac:dyDescent="0.25">
      <c r="A52" s="11" t="s">
        <v>29</v>
      </c>
      <c r="B52" t="s">
        <v>52</v>
      </c>
      <c r="C52" t="s">
        <v>63</v>
      </c>
      <c r="D52" t="s">
        <v>63</v>
      </c>
      <c r="E52" t="s">
        <v>75</v>
      </c>
    </row>
    <row r="53" spans="1:5" x14ac:dyDescent="0.25">
      <c r="A53" s="11" t="s">
        <v>30</v>
      </c>
      <c r="B53" t="s">
        <v>52</v>
      </c>
      <c r="C53" t="s">
        <v>63</v>
      </c>
      <c r="D53" t="s">
        <v>63</v>
      </c>
      <c r="E53" t="s">
        <v>75</v>
      </c>
    </row>
    <row r="54" spans="1:5" x14ac:dyDescent="0.25">
      <c r="A54" s="11" t="s">
        <v>31</v>
      </c>
      <c r="B54" t="s">
        <v>52</v>
      </c>
      <c r="C54" t="s">
        <v>63</v>
      </c>
      <c r="D54" t="s">
        <v>63</v>
      </c>
      <c r="E54" t="s">
        <v>75</v>
      </c>
    </row>
    <row r="55" spans="1:5" x14ac:dyDescent="0.25">
      <c r="A55" s="11" t="s">
        <v>32</v>
      </c>
      <c r="B55" t="s">
        <v>54</v>
      </c>
      <c r="C55" t="s">
        <v>56</v>
      </c>
      <c r="D55" t="s">
        <v>56</v>
      </c>
      <c r="E55" t="s">
        <v>75</v>
      </c>
    </row>
    <row r="56" spans="1:5" x14ac:dyDescent="0.25">
      <c r="A56" s="11" t="s">
        <v>33</v>
      </c>
      <c r="B56" t="s">
        <v>54</v>
      </c>
      <c r="C56" t="s">
        <v>58</v>
      </c>
      <c r="D56" t="s">
        <v>58</v>
      </c>
      <c r="E56" t="s">
        <v>75</v>
      </c>
    </row>
    <row r="57" spans="1:5" x14ac:dyDescent="0.25">
      <c r="A57" s="11" t="s">
        <v>34</v>
      </c>
      <c r="B57" t="s">
        <v>53</v>
      </c>
      <c r="C57" t="s">
        <v>64</v>
      </c>
      <c r="D57" t="s">
        <v>64</v>
      </c>
      <c r="E57" t="s">
        <v>75</v>
      </c>
    </row>
    <row r="58" spans="1:5" x14ac:dyDescent="0.25">
      <c r="A58" s="11" t="s">
        <v>35</v>
      </c>
      <c r="B58" t="s">
        <v>54</v>
      </c>
      <c r="C58" t="s">
        <v>65</v>
      </c>
      <c r="D58" t="s">
        <v>66</v>
      </c>
      <c r="E58" t="s">
        <v>75</v>
      </c>
    </row>
    <row r="59" spans="1:5" x14ac:dyDescent="0.25">
      <c r="A59" s="11" t="s">
        <v>36</v>
      </c>
      <c r="B59" t="s">
        <v>54</v>
      </c>
      <c r="C59" t="s">
        <v>65</v>
      </c>
      <c r="D59" t="s">
        <v>67</v>
      </c>
      <c r="E59" t="s">
        <v>75</v>
      </c>
    </row>
    <row r="60" spans="1:5" x14ac:dyDescent="0.25">
      <c r="A60" s="11" t="s">
        <v>37</v>
      </c>
      <c r="B60" t="s">
        <v>54</v>
      </c>
      <c r="C60" t="s">
        <v>60</v>
      </c>
      <c r="D60" t="s">
        <v>60</v>
      </c>
      <c r="E60" t="s">
        <v>75</v>
      </c>
    </row>
    <row r="61" spans="1:5" x14ac:dyDescent="0.25">
      <c r="A61" s="11" t="s">
        <v>39</v>
      </c>
      <c r="B61" t="s">
        <v>52</v>
      </c>
      <c r="C61" t="s">
        <v>63</v>
      </c>
      <c r="D61" t="s">
        <v>63</v>
      </c>
      <c r="E61" t="s">
        <v>75</v>
      </c>
    </row>
    <row r="62" spans="1:5" x14ac:dyDescent="0.25">
      <c r="A62" s="11" t="s">
        <v>40</v>
      </c>
      <c r="B62" t="s">
        <v>53</v>
      </c>
      <c r="C62" t="s">
        <v>64</v>
      </c>
      <c r="D62" t="s">
        <v>64</v>
      </c>
      <c r="E62" t="s">
        <v>75</v>
      </c>
    </row>
    <row r="63" spans="1:5" x14ac:dyDescent="0.25">
      <c r="A63" s="11" t="s">
        <v>41</v>
      </c>
      <c r="B63" t="s">
        <v>54</v>
      </c>
      <c r="C63" t="s">
        <v>65</v>
      </c>
      <c r="D63" t="s">
        <v>66</v>
      </c>
      <c r="E63" t="s">
        <v>75</v>
      </c>
    </row>
    <row r="64" spans="1:5" x14ac:dyDescent="0.25">
      <c r="A64" s="11" t="s">
        <v>42</v>
      </c>
      <c r="B64" t="s">
        <v>54</v>
      </c>
      <c r="C64" t="s">
        <v>65</v>
      </c>
      <c r="D64" t="s">
        <v>67</v>
      </c>
      <c r="E64" t="s">
        <v>75</v>
      </c>
    </row>
    <row r="65" spans="1:5" x14ac:dyDescent="0.25">
      <c r="A65" s="11" t="s">
        <v>43</v>
      </c>
      <c r="B65" t="s">
        <v>52</v>
      </c>
      <c r="C65" t="s">
        <v>179</v>
      </c>
      <c r="D65" t="s">
        <v>179</v>
      </c>
      <c r="E65" t="s">
        <v>76</v>
      </c>
    </row>
    <row r="66" spans="1:5" x14ac:dyDescent="0.25">
      <c r="A66" s="11" t="s">
        <v>44</v>
      </c>
      <c r="B66" t="s">
        <v>52</v>
      </c>
      <c r="C66" t="s">
        <v>63</v>
      </c>
      <c r="D66" t="s">
        <v>63</v>
      </c>
      <c r="E66" t="s">
        <v>75</v>
      </c>
    </row>
    <row r="67" spans="1:5" x14ac:dyDescent="0.25">
      <c r="A67" s="11" t="s">
        <v>45</v>
      </c>
      <c r="B67" t="s">
        <v>52</v>
      </c>
      <c r="C67" t="s">
        <v>63</v>
      </c>
      <c r="D67" t="s">
        <v>63</v>
      </c>
      <c r="E67" t="s">
        <v>75</v>
      </c>
    </row>
    <row r="68" spans="1:5" x14ac:dyDescent="0.25">
      <c r="A68" s="11" t="s">
        <v>46</v>
      </c>
      <c r="B68" t="s">
        <v>52</v>
      </c>
      <c r="C68" t="s">
        <v>63</v>
      </c>
      <c r="D68" t="s">
        <v>63</v>
      </c>
      <c r="E68" t="s">
        <v>75</v>
      </c>
    </row>
    <row r="69" spans="1:5" x14ac:dyDescent="0.25">
      <c r="A69" s="11" t="s">
        <v>47</v>
      </c>
      <c r="B69" t="s">
        <v>54</v>
      </c>
      <c r="C69" t="s">
        <v>56</v>
      </c>
      <c r="D69" t="s">
        <v>56</v>
      </c>
      <c r="E69" t="s">
        <v>75</v>
      </c>
    </row>
    <row r="70" spans="1:5" x14ac:dyDescent="0.25">
      <c r="A70" s="11" t="s">
        <v>48</v>
      </c>
      <c r="B70" t="s">
        <v>55</v>
      </c>
      <c r="C70" t="s">
        <v>57</v>
      </c>
      <c r="D70" t="s">
        <v>57</v>
      </c>
      <c r="E70" t="s">
        <v>76</v>
      </c>
    </row>
    <row r="71" spans="1:5" x14ac:dyDescent="0.25">
      <c r="A71" s="11" t="s">
        <v>49</v>
      </c>
      <c r="B71" t="s">
        <v>54</v>
      </c>
      <c r="C71" t="s">
        <v>58</v>
      </c>
      <c r="D71" t="s">
        <v>58</v>
      </c>
      <c r="E71" t="s">
        <v>75</v>
      </c>
    </row>
    <row r="72" spans="1:5" x14ac:dyDescent="0.25">
      <c r="A72" s="11" t="s">
        <v>50</v>
      </c>
      <c r="B72" t="s">
        <v>54</v>
      </c>
      <c r="C72" t="s">
        <v>59</v>
      </c>
      <c r="D72" t="s">
        <v>59</v>
      </c>
      <c r="E72" t="s">
        <v>75</v>
      </c>
    </row>
    <row r="73" spans="1:5" x14ac:dyDescent="0.25">
      <c r="A73" s="11" t="s">
        <v>51</v>
      </c>
      <c r="B73" t="s">
        <v>54</v>
      </c>
      <c r="C73" t="s">
        <v>60</v>
      </c>
      <c r="D73" t="s">
        <v>60</v>
      </c>
      <c r="E73" t="s">
        <v>75</v>
      </c>
    </row>
    <row r="74" spans="1:5" x14ac:dyDescent="0.25">
      <c r="A74" s="11" t="s">
        <v>13</v>
      </c>
      <c r="B74" t="s">
        <v>54</v>
      </c>
      <c r="C74" t="s">
        <v>56</v>
      </c>
      <c r="D74" t="s">
        <v>56</v>
      </c>
      <c r="E74" t="s">
        <v>75</v>
      </c>
    </row>
    <row r="75" spans="1:5" x14ac:dyDescent="0.25">
      <c r="A75" s="11" t="s">
        <v>14</v>
      </c>
      <c r="B75" t="s">
        <v>55</v>
      </c>
      <c r="C75" t="s">
        <v>57</v>
      </c>
      <c r="D75" t="s">
        <v>57</v>
      </c>
      <c r="E75" t="s">
        <v>76</v>
      </c>
    </row>
    <row r="76" spans="1:5" x14ac:dyDescent="0.25">
      <c r="A76" s="11" t="s">
        <v>15</v>
      </c>
      <c r="B76" t="s">
        <v>54</v>
      </c>
      <c r="C76" t="s">
        <v>58</v>
      </c>
      <c r="D76" t="s">
        <v>58</v>
      </c>
      <c r="E76" t="s">
        <v>75</v>
      </c>
    </row>
    <row r="77" spans="1:5" x14ac:dyDescent="0.25">
      <c r="A77" s="11" t="s">
        <v>16</v>
      </c>
      <c r="B77" t="s">
        <v>54</v>
      </c>
      <c r="C77" t="s">
        <v>59</v>
      </c>
      <c r="D77" t="s">
        <v>59</v>
      </c>
      <c r="E77" t="s">
        <v>75</v>
      </c>
    </row>
    <row r="78" spans="1:5" x14ac:dyDescent="0.25">
      <c r="A78" s="11" t="s">
        <v>17</v>
      </c>
      <c r="B78" t="s">
        <v>54</v>
      </c>
      <c r="C78" t="s">
        <v>60</v>
      </c>
      <c r="D78" t="s">
        <v>60</v>
      </c>
      <c r="E78" t="s">
        <v>75</v>
      </c>
    </row>
    <row r="79" spans="1:5" x14ac:dyDescent="0.25">
      <c r="A79" t="s">
        <v>91</v>
      </c>
      <c r="B79" t="s">
        <v>54</v>
      </c>
      <c r="C79" t="s">
        <v>60</v>
      </c>
      <c r="D79" t="s">
        <v>60</v>
      </c>
      <c r="E79" t="s">
        <v>75</v>
      </c>
    </row>
    <row r="80" spans="1:5" x14ac:dyDescent="0.25">
      <c r="A80" t="s">
        <v>92</v>
      </c>
      <c r="B80" t="s">
        <v>52</v>
      </c>
      <c r="C80" t="s">
        <v>63</v>
      </c>
      <c r="D80" t="s">
        <v>63</v>
      </c>
      <c r="E80" t="s">
        <v>75</v>
      </c>
    </row>
    <row r="81" spans="1:5" x14ac:dyDescent="0.25">
      <c r="A81" t="s">
        <v>93</v>
      </c>
      <c r="B81" t="s">
        <v>52</v>
      </c>
      <c r="C81" t="s">
        <v>63</v>
      </c>
      <c r="D81" t="s">
        <v>63</v>
      </c>
      <c r="E81" t="s">
        <v>75</v>
      </c>
    </row>
    <row r="82" spans="1:5" x14ac:dyDescent="0.25">
      <c r="A82" t="s">
        <v>94</v>
      </c>
      <c r="B82" t="s">
        <v>52</v>
      </c>
      <c r="C82" t="s">
        <v>63</v>
      </c>
      <c r="D82" t="s">
        <v>63</v>
      </c>
      <c r="E82" t="s">
        <v>75</v>
      </c>
    </row>
    <row r="83" spans="1:5" x14ac:dyDescent="0.25">
      <c r="A83" t="s">
        <v>95</v>
      </c>
      <c r="B83" t="s">
        <v>52</v>
      </c>
      <c r="C83" t="s">
        <v>63</v>
      </c>
      <c r="D83" t="s">
        <v>63</v>
      </c>
      <c r="E83" t="s">
        <v>75</v>
      </c>
    </row>
    <row r="84" spans="1:5" x14ac:dyDescent="0.25">
      <c r="A84" t="s">
        <v>96</v>
      </c>
      <c r="B84" t="s">
        <v>52</v>
      </c>
      <c r="C84" t="s">
        <v>63</v>
      </c>
      <c r="D84" t="s">
        <v>63</v>
      </c>
      <c r="E84" t="s">
        <v>75</v>
      </c>
    </row>
    <row r="85" spans="1:5" x14ac:dyDescent="0.25">
      <c r="A85" t="s">
        <v>97</v>
      </c>
      <c r="B85" t="s">
        <v>52</v>
      </c>
      <c r="C85" t="s">
        <v>63</v>
      </c>
      <c r="D85" t="s">
        <v>63</v>
      </c>
      <c r="E85" t="s">
        <v>75</v>
      </c>
    </row>
    <row r="86" spans="1:5" x14ac:dyDescent="0.25">
      <c r="A86" t="s">
        <v>98</v>
      </c>
      <c r="B86" t="s">
        <v>52</v>
      </c>
      <c r="C86" t="s">
        <v>63</v>
      </c>
      <c r="D86" t="s">
        <v>63</v>
      </c>
    </row>
    <row r="87" spans="1:5" x14ac:dyDescent="0.25">
      <c r="A87" t="s">
        <v>99</v>
      </c>
      <c r="B87" t="s">
        <v>52</v>
      </c>
      <c r="C87" t="s">
        <v>63</v>
      </c>
      <c r="D87" t="s">
        <v>63</v>
      </c>
    </row>
    <row r="88" spans="1:5" x14ac:dyDescent="0.25">
      <c r="A88" t="s">
        <v>100</v>
      </c>
      <c r="B88" t="s">
        <v>52</v>
      </c>
      <c r="C88" t="s">
        <v>63</v>
      </c>
      <c r="D88" t="s">
        <v>63</v>
      </c>
    </row>
    <row r="89" spans="1:5" x14ac:dyDescent="0.25">
      <c r="A89" t="s">
        <v>108</v>
      </c>
      <c r="B89" t="s">
        <v>52</v>
      </c>
      <c r="C89" t="s">
        <v>63</v>
      </c>
      <c r="D89" t="s">
        <v>63</v>
      </c>
      <c r="E89" t="s">
        <v>75</v>
      </c>
    </row>
    <row r="90" spans="1:5" x14ac:dyDescent="0.25">
      <c r="A90" t="s">
        <v>109</v>
      </c>
      <c r="B90" t="s">
        <v>52</v>
      </c>
      <c r="C90" t="s">
        <v>63</v>
      </c>
      <c r="D90" t="s">
        <v>63</v>
      </c>
      <c r="E90" t="s">
        <v>75</v>
      </c>
    </row>
    <row r="91" spans="1:5" x14ac:dyDescent="0.25">
      <c r="A91" t="s">
        <v>110</v>
      </c>
      <c r="B91" t="s">
        <v>52</v>
      </c>
      <c r="C91" t="s">
        <v>179</v>
      </c>
      <c r="D91" t="s">
        <v>179</v>
      </c>
      <c r="E91" t="s">
        <v>75</v>
      </c>
    </row>
    <row r="92" spans="1:5" x14ac:dyDescent="0.25">
      <c r="A92" t="s">
        <v>111</v>
      </c>
      <c r="B92" t="s">
        <v>52</v>
      </c>
      <c r="C92" t="s">
        <v>63</v>
      </c>
      <c r="D92" t="s">
        <v>63</v>
      </c>
      <c r="E92" t="s">
        <v>75</v>
      </c>
    </row>
    <row r="93" spans="1:5" x14ac:dyDescent="0.25">
      <c r="A93" t="s">
        <v>112</v>
      </c>
      <c r="B93" t="s">
        <v>52</v>
      </c>
      <c r="C93" t="s">
        <v>63</v>
      </c>
      <c r="D93" t="s">
        <v>63</v>
      </c>
      <c r="E93" t="s">
        <v>75</v>
      </c>
    </row>
    <row r="94" spans="1:5" x14ac:dyDescent="0.25">
      <c r="A94" t="s">
        <v>113</v>
      </c>
      <c r="B94" t="s">
        <v>52</v>
      </c>
      <c r="C94" t="s">
        <v>63</v>
      </c>
      <c r="D94" t="s">
        <v>63</v>
      </c>
      <c r="E94" t="s">
        <v>75</v>
      </c>
    </row>
    <row r="95" spans="1:5" x14ac:dyDescent="0.25">
      <c r="A95" t="s">
        <v>114</v>
      </c>
      <c r="B95" t="s">
        <v>54</v>
      </c>
      <c r="C95" t="s">
        <v>61</v>
      </c>
      <c r="D95" t="s">
        <v>71</v>
      </c>
      <c r="E95" t="s">
        <v>75</v>
      </c>
    </row>
    <row r="96" spans="1:5" x14ac:dyDescent="0.25">
      <c r="A96" t="s">
        <v>101</v>
      </c>
      <c r="B96" t="s">
        <v>53</v>
      </c>
      <c r="C96" t="s">
        <v>64</v>
      </c>
      <c r="D96" t="s">
        <v>64</v>
      </c>
      <c r="E96" t="s">
        <v>75</v>
      </c>
    </row>
    <row r="97" spans="1:5" x14ac:dyDescent="0.25">
      <c r="A97" t="s">
        <v>102</v>
      </c>
      <c r="B97" t="s">
        <v>53</v>
      </c>
      <c r="C97" t="s">
        <v>64</v>
      </c>
      <c r="D97" t="s">
        <v>64</v>
      </c>
      <c r="E97" t="s">
        <v>75</v>
      </c>
    </row>
    <row r="98" spans="1:5" x14ac:dyDescent="0.25">
      <c r="A98" t="s">
        <v>115</v>
      </c>
      <c r="B98" t="s">
        <v>54</v>
      </c>
      <c r="C98" t="s">
        <v>65</v>
      </c>
      <c r="D98" t="s">
        <v>67</v>
      </c>
      <c r="E98" t="s">
        <v>75</v>
      </c>
    </row>
    <row r="99" spans="1:5" x14ac:dyDescent="0.25">
      <c r="A99" t="s">
        <v>116</v>
      </c>
      <c r="B99" t="s">
        <v>52</v>
      </c>
      <c r="C99" t="s">
        <v>179</v>
      </c>
      <c r="D99" t="s">
        <v>179</v>
      </c>
      <c r="E99" t="s">
        <v>75</v>
      </c>
    </row>
    <row r="100" spans="1:5" x14ac:dyDescent="0.25">
      <c r="A100" t="s">
        <v>103</v>
      </c>
      <c r="B100" t="s">
        <v>52</v>
      </c>
      <c r="C100" t="s">
        <v>63</v>
      </c>
      <c r="D100" t="s">
        <v>63</v>
      </c>
      <c r="E100" t="s">
        <v>75</v>
      </c>
    </row>
    <row r="101" spans="1:5" x14ac:dyDescent="0.25">
      <c r="A101" t="s">
        <v>104</v>
      </c>
      <c r="B101" t="s">
        <v>52</v>
      </c>
      <c r="C101" t="s">
        <v>63</v>
      </c>
      <c r="D101" t="s">
        <v>63</v>
      </c>
      <c r="E101" t="s">
        <v>75</v>
      </c>
    </row>
    <row r="102" spans="1:5" x14ac:dyDescent="0.25">
      <c r="A102" t="s">
        <v>117</v>
      </c>
      <c r="B102" t="s">
        <v>52</v>
      </c>
      <c r="C102" t="s">
        <v>179</v>
      </c>
      <c r="D102" t="s">
        <v>179</v>
      </c>
      <c r="E102" t="s">
        <v>75</v>
      </c>
    </row>
    <row r="103" spans="1:5" x14ac:dyDescent="0.25">
      <c r="A103" t="s">
        <v>118</v>
      </c>
      <c r="B103" t="s">
        <v>52</v>
      </c>
      <c r="C103" t="s">
        <v>180</v>
      </c>
      <c r="D103" t="s">
        <v>180</v>
      </c>
    </row>
    <row r="104" spans="1:5" x14ac:dyDescent="0.25">
      <c r="A104" t="s">
        <v>105</v>
      </c>
      <c r="B104" t="s">
        <v>53</v>
      </c>
      <c r="C104" t="s">
        <v>64</v>
      </c>
      <c r="D104" t="s">
        <v>64</v>
      </c>
      <c r="E104" t="s">
        <v>75</v>
      </c>
    </row>
    <row r="105" spans="1:5" x14ac:dyDescent="0.25">
      <c r="A105" t="s">
        <v>106</v>
      </c>
      <c r="B105" t="s">
        <v>53</v>
      </c>
      <c r="C105" t="s">
        <v>64</v>
      </c>
      <c r="D105" t="s">
        <v>64</v>
      </c>
      <c r="E105" t="s">
        <v>75</v>
      </c>
    </row>
    <row r="106" spans="1:5" x14ac:dyDescent="0.25">
      <c r="A106" t="s">
        <v>119</v>
      </c>
      <c r="B106" t="s">
        <v>54</v>
      </c>
      <c r="C106" t="s">
        <v>65</v>
      </c>
      <c r="D106" t="s">
        <v>67</v>
      </c>
      <c r="E106" t="s">
        <v>75</v>
      </c>
    </row>
    <row r="107" spans="1:5" x14ac:dyDescent="0.25">
      <c r="A107" t="s">
        <v>120</v>
      </c>
      <c r="B107" t="s">
        <v>52</v>
      </c>
      <c r="C107" t="s">
        <v>179</v>
      </c>
      <c r="D107" t="s">
        <v>179</v>
      </c>
      <c r="E107" t="s">
        <v>75</v>
      </c>
    </row>
    <row r="108" spans="1:5" x14ac:dyDescent="0.25">
      <c r="A108" t="s">
        <v>107</v>
      </c>
      <c r="B108" t="s">
        <v>52</v>
      </c>
      <c r="C108" t="s">
        <v>121</v>
      </c>
      <c r="D108" t="s">
        <v>121</v>
      </c>
    </row>
    <row r="109" spans="1:5" x14ac:dyDescent="0.25">
      <c r="A109" t="s">
        <v>123</v>
      </c>
      <c r="B109" t="s">
        <v>54</v>
      </c>
      <c r="C109" t="s">
        <v>56</v>
      </c>
      <c r="D109" t="s">
        <v>56</v>
      </c>
      <c r="E109" t="s">
        <v>75</v>
      </c>
    </row>
    <row r="110" spans="1:5" x14ac:dyDescent="0.25">
      <c r="A110" t="s">
        <v>124</v>
      </c>
      <c r="B110" t="s">
        <v>52</v>
      </c>
      <c r="C110" t="s">
        <v>63</v>
      </c>
      <c r="D110" t="s">
        <v>63</v>
      </c>
      <c r="E110" t="s">
        <v>75</v>
      </c>
    </row>
    <row r="111" spans="1:5" x14ac:dyDescent="0.25">
      <c r="A111" t="s">
        <v>125</v>
      </c>
      <c r="B111" t="s">
        <v>52</v>
      </c>
      <c r="C111" t="s">
        <v>63</v>
      </c>
      <c r="D111" t="s">
        <v>63</v>
      </c>
      <c r="E111" t="s">
        <v>75</v>
      </c>
    </row>
    <row r="112" spans="1:5" x14ac:dyDescent="0.25">
      <c r="A112" t="s">
        <v>126</v>
      </c>
      <c r="B112" t="s">
        <v>52</v>
      </c>
      <c r="C112" t="s">
        <v>180</v>
      </c>
      <c r="D112" t="s">
        <v>180</v>
      </c>
    </row>
    <row r="113" spans="1:5" x14ac:dyDescent="0.25">
      <c r="A113" t="s">
        <v>127</v>
      </c>
      <c r="B113" t="s">
        <v>55</v>
      </c>
      <c r="C113" t="s">
        <v>57</v>
      </c>
      <c r="D113" t="s">
        <v>57</v>
      </c>
      <c r="E113" t="s">
        <v>76</v>
      </c>
    </row>
    <row r="114" spans="1:5" x14ac:dyDescent="0.25">
      <c r="A114" t="s">
        <v>128</v>
      </c>
      <c r="B114" t="s">
        <v>55</v>
      </c>
      <c r="C114" t="s">
        <v>57</v>
      </c>
      <c r="D114" t="s">
        <v>57</v>
      </c>
      <c r="E114" t="s">
        <v>76</v>
      </c>
    </row>
    <row r="115" spans="1:5" x14ac:dyDescent="0.25">
      <c r="A115" t="s">
        <v>129</v>
      </c>
      <c r="B115" t="s">
        <v>52</v>
      </c>
      <c r="C115" t="s">
        <v>180</v>
      </c>
      <c r="D115" t="s">
        <v>180</v>
      </c>
    </row>
    <row r="116" spans="1:5" x14ac:dyDescent="0.25">
      <c r="A116" t="s">
        <v>130</v>
      </c>
      <c r="B116" t="s">
        <v>52</v>
      </c>
      <c r="C116" t="s">
        <v>63</v>
      </c>
      <c r="D116" t="s">
        <v>63</v>
      </c>
      <c r="E116" t="s">
        <v>75</v>
      </c>
    </row>
    <row r="117" spans="1:5" x14ac:dyDescent="0.25">
      <c r="A117" t="s">
        <v>131</v>
      </c>
      <c r="B117" t="s">
        <v>52</v>
      </c>
      <c r="C117" t="s">
        <v>63</v>
      </c>
      <c r="D117" t="s">
        <v>63</v>
      </c>
      <c r="E117" t="s">
        <v>75</v>
      </c>
    </row>
    <row r="118" spans="1:5" x14ac:dyDescent="0.25">
      <c r="A118" t="s">
        <v>132</v>
      </c>
      <c r="B118" t="s">
        <v>52</v>
      </c>
      <c r="C118" t="s">
        <v>63</v>
      </c>
      <c r="D118" t="s">
        <v>63</v>
      </c>
      <c r="E118" t="s">
        <v>75</v>
      </c>
    </row>
    <row r="119" spans="1:5" x14ac:dyDescent="0.25">
      <c r="A119" t="s">
        <v>133</v>
      </c>
      <c r="B119" t="s">
        <v>52</v>
      </c>
      <c r="C119" t="s">
        <v>180</v>
      </c>
      <c r="D119" t="s">
        <v>180</v>
      </c>
    </row>
    <row r="120" spans="1:5" x14ac:dyDescent="0.25">
      <c r="A120" t="s">
        <v>147</v>
      </c>
      <c r="B120" t="s">
        <v>52</v>
      </c>
      <c r="C120" t="s">
        <v>176</v>
      </c>
      <c r="D120" t="s">
        <v>176</v>
      </c>
    </row>
    <row r="121" spans="1:5" x14ac:dyDescent="0.25">
      <c r="A121" t="s">
        <v>146</v>
      </c>
      <c r="B121" t="s">
        <v>52</v>
      </c>
      <c r="C121" t="s">
        <v>63</v>
      </c>
      <c r="D121" t="s">
        <v>63</v>
      </c>
    </row>
    <row r="122" spans="1:5" x14ac:dyDescent="0.25">
      <c r="A122" t="s">
        <v>153</v>
      </c>
      <c r="B122" t="s">
        <v>52</v>
      </c>
      <c r="C122" t="s">
        <v>63</v>
      </c>
      <c r="D122" t="s">
        <v>63</v>
      </c>
      <c r="E122" t="s">
        <v>75</v>
      </c>
    </row>
    <row r="123" spans="1:5" x14ac:dyDescent="0.25">
      <c r="A123" t="s">
        <v>154</v>
      </c>
      <c r="B123" t="s">
        <v>52</v>
      </c>
      <c r="C123" t="s">
        <v>69</v>
      </c>
      <c r="D123" t="s">
        <v>69</v>
      </c>
    </row>
    <row r="124" spans="1:5" x14ac:dyDescent="0.25">
      <c r="A124" t="s">
        <v>155</v>
      </c>
      <c r="B124" t="s">
        <v>52</v>
      </c>
      <c r="C124" t="s">
        <v>63</v>
      </c>
      <c r="D124" t="s">
        <v>63</v>
      </c>
      <c r="E124" t="s">
        <v>75</v>
      </c>
    </row>
    <row r="125" spans="1:5" x14ac:dyDescent="0.25">
      <c r="A125" t="s">
        <v>157</v>
      </c>
      <c r="B125" t="s">
        <v>52</v>
      </c>
      <c r="C125" t="s">
        <v>180</v>
      </c>
      <c r="D125" t="s">
        <v>180</v>
      </c>
    </row>
    <row r="126" spans="1:5" x14ac:dyDescent="0.25">
      <c r="A126" t="s">
        <v>158</v>
      </c>
      <c r="B126" t="s">
        <v>52</v>
      </c>
      <c r="C126" t="s">
        <v>180</v>
      </c>
      <c r="D126" t="s">
        <v>180</v>
      </c>
    </row>
    <row r="127" spans="1:5" x14ac:dyDescent="0.25">
      <c r="A127" t="s">
        <v>159</v>
      </c>
      <c r="B127" t="s">
        <v>52</v>
      </c>
      <c r="C127" t="s">
        <v>179</v>
      </c>
      <c r="D127" t="s">
        <v>179</v>
      </c>
    </row>
    <row r="128" spans="1:5" x14ac:dyDescent="0.25">
      <c r="A128" t="s">
        <v>160</v>
      </c>
      <c r="B128" t="s">
        <v>52</v>
      </c>
      <c r="C128" t="s">
        <v>63</v>
      </c>
      <c r="D128" t="s">
        <v>63</v>
      </c>
      <c r="E128" t="s">
        <v>75</v>
      </c>
    </row>
    <row r="129" spans="1:4" x14ac:dyDescent="0.25">
      <c r="A129" t="s">
        <v>164</v>
      </c>
      <c r="B129" t="s">
        <v>52</v>
      </c>
      <c r="C129" t="s">
        <v>63</v>
      </c>
      <c r="D129" t="s">
        <v>63</v>
      </c>
    </row>
    <row r="130" spans="1:4" x14ac:dyDescent="0.25">
      <c r="A130" t="s">
        <v>167</v>
      </c>
      <c r="B130" t="s">
        <v>52</v>
      </c>
      <c r="C130" t="s">
        <v>63</v>
      </c>
      <c r="D130" t="s">
        <v>63</v>
      </c>
    </row>
    <row r="131" spans="1:4" x14ac:dyDescent="0.25">
      <c r="A131" t="s">
        <v>168</v>
      </c>
      <c r="B131" t="s">
        <v>52</v>
      </c>
      <c r="C131" t="s">
        <v>63</v>
      </c>
      <c r="D131" t="s">
        <v>63</v>
      </c>
    </row>
    <row r="132" spans="1:4" x14ac:dyDescent="0.25">
      <c r="A132" t="s">
        <v>182</v>
      </c>
      <c r="B132" t="s">
        <v>52</v>
      </c>
      <c r="C132" t="s">
        <v>180</v>
      </c>
      <c r="D132" t="s">
        <v>180</v>
      </c>
    </row>
    <row r="133" spans="1:4" x14ac:dyDescent="0.25">
      <c r="A133" t="s">
        <v>183</v>
      </c>
      <c r="B133" t="s">
        <v>52</v>
      </c>
      <c r="C133" t="s">
        <v>180</v>
      </c>
      <c r="D133" t="s">
        <v>180</v>
      </c>
    </row>
    <row r="134" spans="1:4" x14ac:dyDescent="0.25">
      <c r="A134" t="s">
        <v>184</v>
      </c>
      <c r="B134" t="s">
        <v>52</v>
      </c>
      <c r="C134" t="s">
        <v>63</v>
      </c>
      <c r="D134" t="s">
        <v>63</v>
      </c>
    </row>
    <row r="135" spans="1:4" x14ac:dyDescent="0.25">
      <c r="A135" t="s">
        <v>185</v>
      </c>
      <c r="B135" t="s">
        <v>52</v>
      </c>
      <c r="C135" t="s">
        <v>63</v>
      </c>
      <c r="D135" t="s">
        <v>63</v>
      </c>
    </row>
    <row r="136" spans="1:4" x14ac:dyDescent="0.25">
      <c r="A136" t="s">
        <v>186</v>
      </c>
      <c r="B136" t="s">
        <v>52</v>
      </c>
      <c r="C136" t="s">
        <v>63</v>
      </c>
      <c r="D136" t="s">
        <v>63</v>
      </c>
    </row>
    <row r="137" spans="1:4" x14ac:dyDescent="0.25">
      <c r="A137" t="s">
        <v>187</v>
      </c>
      <c r="B137" t="s">
        <v>52</v>
      </c>
      <c r="C137" t="s">
        <v>63</v>
      </c>
      <c r="D137" t="s">
        <v>63</v>
      </c>
    </row>
    <row r="138" spans="1:4" x14ac:dyDescent="0.25">
      <c r="A138" t="s">
        <v>188</v>
      </c>
      <c r="B138" t="s">
        <v>52</v>
      </c>
      <c r="C138" t="s">
        <v>63</v>
      </c>
      <c r="D138" t="s">
        <v>63</v>
      </c>
    </row>
    <row r="139" spans="1:4" x14ac:dyDescent="0.25">
      <c r="A139" t="s">
        <v>189</v>
      </c>
      <c r="B139" t="s">
        <v>52</v>
      </c>
      <c r="C139" t="s">
        <v>63</v>
      </c>
      <c r="D139" t="s">
        <v>63</v>
      </c>
    </row>
    <row r="140" spans="1:4" x14ac:dyDescent="0.25">
      <c r="A140" t="s">
        <v>190</v>
      </c>
      <c r="B140" t="s">
        <v>52</v>
      </c>
      <c r="C140" t="s">
        <v>63</v>
      </c>
      <c r="D140" t="s">
        <v>63</v>
      </c>
    </row>
    <row r="141" spans="1:4" x14ac:dyDescent="0.25">
      <c r="A141" t="s">
        <v>191</v>
      </c>
      <c r="B141" t="s">
        <v>52</v>
      </c>
      <c r="C141" t="s">
        <v>63</v>
      </c>
      <c r="D141" t="s">
        <v>63</v>
      </c>
    </row>
    <row r="142" spans="1:4" x14ac:dyDescent="0.25">
      <c r="A142" t="s">
        <v>192</v>
      </c>
      <c r="B142" t="s">
        <v>52</v>
      </c>
      <c r="C142" t="s">
        <v>63</v>
      </c>
      <c r="D142" t="s">
        <v>63</v>
      </c>
    </row>
    <row r="143" spans="1:4" x14ac:dyDescent="0.25">
      <c r="A143" t="s">
        <v>193</v>
      </c>
      <c r="B143" t="s">
        <v>52</v>
      </c>
      <c r="C143" t="s">
        <v>63</v>
      </c>
      <c r="D143" t="s">
        <v>63</v>
      </c>
    </row>
    <row r="144" spans="1:4" x14ac:dyDescent="0.25">
      <c r="A144" t="s">
        <v>194</v>
      </c>
      <c r="B144" t="s">
        <v>52</v>
      </c>
      <c r="C144" t="s">
        <v>63</v>
      </c>
      <c r="D144" t="s">
        <v>63</v>
      </c>
    </row>
    <row r="145" spans="1:4" x14ac:dyDescent="0.25">
      <c r="A145" t="s">
        <v>195</v>
      </c>
      <c r="B145" t="s">
        <v>52</v>
      </c>
      <c r="C145" t="s">
        <v>63</v>
      </c>
      <c r="D145" t="s">
        <v>63</v>
      </c>
    </row>
    <row r="146" spans="1:4" x14ac:dyDescent="0.25">
      <c r="A146" t="s">
        <v>196</v>
      </c>
      <c r="B146" t="s">
        <v>52</v>
      </c>
      <c r="C146" t="s">
        <v>63</v>
      </c>
      <c r="D146" t="s">
        <v>63</v>
      </c>
    </row>
    <row r="147" spans="1:4" x14ac:dyDescent="0.25">
      <c r="A147" t="s">
        <v>197</v>
      </c>
      <c r="B147" t="s">
        <v>52</v>
      </c>
      <c r="C147" t="s">
        <v>63</v>
      </c>
      <c r="D147" t="s">
        <v>63</v>
      </c>
    </row>
    <row r="148" spans="1:4" x14ac:dyDescent="0.25">
      <c r="A148" t="s">
        <v>198</v>
      </c>
      <c r="B148" t="s">
        <v>52</v>
      </c>
      <c r="C148" t="s">
        <v>63</v>
      </c>
      <c r="D148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6272-5FFA-4C6F-A6FC-BE253FADBE03}">
  <sheetPr>
    <tabColor rgb="FF45C363"/>
  </sheetPr>
  <dimension ref="A1:AI77"/>
  <sheetViews>
    <sheetView zoomScale="90" zoomScaleNormal="90" workbookViewId="0">
      <pane xSplit="3" ySplit="7" topLeftCell="H17" activePane="bottomRight" state="frozen"/>
      <selection pane="topRight" activeCell="D1" sqref="D1"/>
      <selection pane="bottomLeft" activeCell="A4" sqref="A4"/>
      <selection pane="bottomRight" activeCell="K25" sqref="K25"/>
    </sheetView>
  </sheetViews>
  <sheetFormatPr defaultColWidth="18.140625" defaultRowHeight="13.5" customHeight="1" x14ac:dyDescent="0.2"/>
  <cols>
    <col min="1" max="1" width="7.7109375" style="122" hidden="1" customWidth="1"/>
    <col min="2" max="27" width="15.140625" style="122" customWidth="1"/>
    <col min="28" max="28" width="18.140625" style="122" customWidth="1"/>
    <col min="29" max="29" width="10" style="122" customWidth="1"/>
    <col min="30" max="30" width="11.85546875" style="122" customWidth="1"/>
    <col min="31" max="31" width="12.28515625" style="122" customWidth="1"/>
    <col min="32" max="32" width="18.140625" style="122" customWidth="1"/>
    <col min="33" max="16384" width="18.140625" style="122"/>
  </cols>
  <sheetData>
    <row r="1" spans="1:31" ht="30.75" customHeight="1" x14ac:dyDescent="0.2">
      <c r="L1" s="122" t="s">
        <v>1</v>
      </c>
      <c r="M1" s="123">
        <v>155499</v>
      </c>
      <c r="N1" s="123">
        <v>192784</v>
      </c>
      <c r="O1" s="124">
        <f>SUM(M1:N1)</f>
        <v>348283</v>
      </c>
      <c r="W1" s="125">
        <f>N1/M1-1</f>
        <v>0.23977646158496202</v>
      </c>
    </row>
    <row r="2" spans="1:31" ht="40.5" customHeight="1" x14ac:dyDescent="0.2">
      <c r="L2" s="122" t="s">
        <v>2</v>
      </c>
      <c r="M2" s="124">
        <v>92001</v>
      </c>
      <c r="N2" s="124">
        <v>152873</v>
      </c>
      <c r="O2" s="124">
        <f>SUM(M2:N2)</f>
        <v>244874</v>
      </c>
      <c r="W2" s="125">
        <f>N2/M2-1</f>
        <v>0.66164498211975964</v>
      </c>
    </row>
    <row r="3" spans="1:31" ht="28.5" customHeight="1" x14ac:dyDescent="0.2">
      <c r="L3" s="122" t="s">
        <v>3</v>
      </c>
      <c r="M3" s="124">
        <v>167930</v>
      </c>
      <c r="N3" s="124">
        <v>196664</v>
      </c>
      <c r="O3" s="124">
        <f>SUM(M3:N3)</f>
        <v>364594</v>
      </c>
      <c r="W3" s="125">
        <f>N3/M3-1</f>
        <v>0.17110700887274466</v>
      </c>
    </row>
    <row r="4" spans="1:31" ht="31.5" customHeight="1" x14ac:dyDescent="0.2">
      <c r="L4" s="122" t="s">
        <v>4</v>
      </c>
      <c r="M4" s="124">
        <v>114587</v>
      </c>
      <c r="N4" s="124">
        <v>136758</v>
      </c>
      <c r="O4" s="124">
        <f>SUM(M4:N4)</f>
        <v>251345</v>
      </c>
      <c r="P4" s="122">
        <v>3524.0313028574224</v>
      </c>
      <c r="Q4" s="122">
        <v>4210.089407936729</v>
      </c>
      <c r="R4" s="122">
        <v>3867.0603553970755</v>
      </c>
      <c r="W4" s="125">
        <f>N4/M4-1</f>
        <v>0.19348617207885721</v>
      </c>
    </row>
    <row r="5" spans="1:31" ht="40.5" customHeight="1" thickBot="1" x14ac:dyDescent="0.25">
      <c r="L5" s="122" t="s">
        <v>81</v>
      </c>
      <c r="M5" s="124">
        <f>SUM(M1:M3)</f>
        <v>415430</v>
      </c>
      <c r="N5" s="124">
        <f>SUM(N1:N3)</f>
        <v>542321</v>
      </c>
      <c r="O5" s="124">
        <f>SUM(O1:O3)</f>
        <v>957751</v>
      </c>
      <c r="P5" s="122">
        <v>4174.3007232159734</v>
      </c>
      <c r="Q5" s="122">
        <v>4245.8780926574827</v>
      </c>
      <c r="R5" s="122">
        <v>4210.089407936729</v>
      </c>
      <c r="W5" s="125"/>
    </row>
    <row r="6" spans="1:31" ht="13.5" customHeight="1" thickBot="1" x14ac:dyDescent="0.25">
      <c r="B6" s="443"/>
      <c r="C6" s="444"/>
      <c r="D6" s="437" t="s">
        <v>82</v>
      </c>
      <c r="E6" s="438"/>
      <c r="F6" s="439"/>
      <c r="G6" s="437" t="s">
        <v>90</v>
      </c>
      <c r="H6" s="438"/>
      <c r="I6" s="439"/>
      <c r="J6" s="437" t="s">
        <v>83</v>
      </c>
      <c r="K6" s="438"/>
      <c r="L6" s="439"/>
      <c r="M6" s="437" t="s">
        <v>84</v>
      </c>
      <c r="N6" s="438"/>
      <c r="O6" s="439"/>
      <c r="P6" s="438" t="s">
        <v>144</v>
      </c>
      <c r="Q6" s="438"/>
      <c r="R6" s="438"/>
      <c r="S6" s="437" t="s">
        <v>165</v>
      </c>
      <c r="T6" s="438"/>
      <c r="U6" s="439"/>
      <c r="V6" s="437" t="s">
        <v>169</v>
      </c>
      <c r="W6" s="438"/>
      <c r="X6" s="439"/>
      <c r="Y6" s="437" t="s">
        <v>85</v>
      </c>
      <c r="Z6" s="438"/>
      <c r="AA6" s="439"/>
      <c r="AC6" s="436" t="s">
        <v>89</v>
      </c>
      <c r="AD6" s="436"/>
      <c r="AE6" s="436"/>
    </row>
    <row r="7" spans="1:31" ht="13.5" customHeight="1" thickBot="1" x14ac:dyDescent="0.25">
      <c r="B7" s="288" t="s">
        <v>79</v>
      </c>
      <c r="C7" s="260" t="s">
        <v>80</v>
      </c>
      <c r="D7" s="289" t="s">
        <v>173</v>
      </c>
      <c r="E7" s="290" t="s">
        <v>174</v>
      </c>
      <c r="F7" s="291" t="s">
        <v>81</v>
      </c>
      <c r="G7" s="289" t="s">
        <v>173</v>
      </c>
      <c r="H7" s="290" t="s">
        <v>174</v>
      </c>
      <c r="I7" s="291" t="s">
        <v>81</v>
      </c>
      <c r="J7" s="289" t="s">
        <v>173</v>
      </c>
      <c r="K7" s="290" t="s">
        <v>174</v>
      </c>
      <c r="L7" s="291" t="s">
        <v>81</v>
      </c>
      <c r="M7" s="289" t="s">
        <v>173</v>
      </c>
      <c r="N7" s="290" t="s">
        <v>174</v>
      </c>
      <c r="O7" s="291" t="s">
        <v>81</v>
      </c>
      <c r="P7" s="289" t="s">
        <v>173</v>
      </c>
      <c r="Q7" s="290" t="s">
        <v>174</v>
      </c>
      <c r="R7" s="291" t="s">
        <v>81</v>
      </c>
      <c r="S7" s="289" t="s">
        <v>173</v>
      </c>
      <c r="T7" s="290" t="s">
        <v>174</v>
      </c>
      <c r="U7" s="291" t="s">
        <v>81</v>
      </c>
      <c r="V7" s="289" t="s">
        <v>173</v>
      </c>
      <c r="W7" s="290" t="s">
        <v>174</v>
      </c>
      <c r="X7" s="291" t="s">
        <v>81</v>
      </c>
      <c r="Y7" s="289" t="s">
        <v>173</v>
      </c>
      <c r="Z7" s="290" t="s">
        <v>174</v>
      </c>
      <c r="AA7" s="291" t="s">
        <v>81</v>
      </c>
      <c r="AC7" s="289" t="s">
        <v>173</v>
      </c>
      <c r="AD7" s="290" t="s">
        <v>174</v>
      </c>
      <c r="AE7" s="248" t="s">
        <v>81</v>
      </c>
    </row>
    <row r="8" spans="1:31" ht="13.5" customHeight="1" x14ac:dyDescent="0.2">
      <c r="A8" s="122" t="str">
        <f>_xlfn.CONCAT($B$9,C8)</f>
        <v>Auto_CredFB Ton</v>
      </c>
      <c r="B8" s="391"/>
      <c r="C8" s="256" t="s">
        <v>72</v>
      </c>
      <c r="D8" s="261">
        <v>3324155991.4285712</v>
      </c>
      <c r="E8" s="173">
        <v>3922502286.7142859</v>
      </c>
      <c r="F8" s="262">
        <f>SUM(D8:E8)</f>
        <v>7246658278.1428566</v>
      </c>
      <c r="G8" s="261">
        <v>44061193.980000004</v>
      </c>
      <c r="H8" s="173">
        <v>41811652.251428559</v>
      </c>
      <c r="I8" s="262">
        <f>SUM(G8:H8)</f>
        <v>85872846.231428564</v>
      </c>
      <c r="J8" s="261">
        <f>VLOOKUP(A8,'Contri use this'!$A$4:$F$1048576,5,FALSE)</f>
        <v>41898.598397690977</v>
      </c>
      <c r="K8" s="173">
        <f>VLOOKUP(A8,'Contri use this'!$A$4:$F$1048576,6,FALSE)</f>
        <v>53510.486905359903</v>
      </c>
      <c r="L8" s="262">
        <f>SUM(J8:K8)</f>
        <v>95409.085303050873</v>
      </c>
      <c r="M8" s="267">
        <f t="shared" ref="M8:O12" si="0">J8/M$1</f>
        <v>0.26944609545843368</v>
      </c>
      <c r="N8" s="249">
        <f t="shared" si="0"/>
        <v>0.27756705382894797</v>
      </c>
      <c r="O8" s="268">
        <f t="shared" si="0"/>
        <v>0.27394126415314807</v>
      </c>
      <c r="P8" s="336">
        <f>IFERROR(J8/G8*$P$4,0)</f>
        <v>3.3510660733873019</v>
      </c>
      <c r="Q8" s="250">
        <f>IFERROR(K8/H8*$Q$4,0)</f>
        <v>5.3880658142634292</v>
      </c>
      <c r="R8" s="337">
        <f>IFERROR(L8/I8*$R$4,0)</f>
        <v>4.2965000871846382</v>
      </c>
      <c r="S8" s="273">
        <f>IFERROR(J8/G8*1000000,0)</f>
        <v>950.91836178359904</v>
      </c>
      <c r="T8" s="251">
        <f>IFERROR(K8/H8*1000000,0)</f>
        <v>1279.7984299587595</v>
      </c>
      <c r="U8" s="274">
        <f>IFERROR(L8/I8*1000000,0)</f>
        <v>1111.0506928572277</v>
      </c>
      <c r="V8" s="278">
        <f>IFERROR(J8*1000000/D8,0)</f>
        <v>12.604281659984574</v>
      </c>
      <c r="W8" s="252">
        <f>IFERROR(K8*1000000/E8,0)</f>
        <v>13.641926248609883</v>
      </c>
      <c r="X8" s="279">
        <f>IFERROR(L8*1000000/F8,0)</f>
        <v>13.165942375235323</v>
      </c>
      <c r="Y8" s="283">
        <f t="shared" ref="Y8:AA9" si="1">IFERROR(G8*1000/D8,0)</f>
        <v>13.25485148519294</v>
      </c>
      <c r="Z8" s="253">
        <f t="shared" si="1"/>
        <v>10.659433493014586</v>
      </c>
      <c r="AA8" s="284">
        <f t="shared" si="1"/>
        <v>11.849992497981525</v>
      </c>
      <c r="AC8" s="254">
        <f>G8/$G$19</f>
        <v>1.1586238981461647</v>
      </c>
      <c r="AD8" s="254">
        <f>H8/$H$19</f>
        <v>0.6399208102678946</v>
      </c>
      <c r="AE8" s="254">
        <f>I8/$I$19</f>
        <v>0.83075131131355873</v>
      </c>
    </row>
    <row r="9" spans="1:31" ht="13.5" customHeight="1" x14ac:dyDescent="0.2">
      <c r="A9" s="122" t="str">
        <f>_xlfn.CONCAT($B$9,C9)</f>
        <v>Auto_CredFB Stone Leads</v>
      </c>
      <c r="B9" s="391" t="s">
        <v>1</v>
      </c>
      <c r="C9" s="256" t="s">
        <v>70</v>
      </c>
      <c r="D9" s="261">
        <v>1356139031.7142854</v>
      </c>
      <c r="E9" s="173">
        <v>1432877943.8571427</v>
      </c>
      <c r="F9" s="262">
        <f>SUM(D9:E9)</f>
        <v>2789016975.5714283</v>
      </c>
      <c r="G9" s="261">
        <v>18944719.38142857</v>
      </c>
      <c r="H9" s="173">
        <v>18466254.944285721</v>
      </c>
      <c r="I9" s="262">
        <f>SUM(G9:H9)</f>
        <v>37410974.32571429</v>
      </c>
      <c r="J9" s="261">
        <f>VLOOKUP(A9,'Contri use this'!$A$4:$F$1048576,5,FALSE)</f>
        <v>9086.2799609274134</v>
      </c>
      <c r="K9" s="173">
        <f>VLOOKUP(A9,'Contri use this'!$A$4:$F$1048576,6,FALSE)</f>
        <v>9914.5502419456134</v>
      </c>
      <c r="L9" s="262">
        <f>SUM(J9:K9)</f>
        <v>19000.830202873025</v>
      </c>
      <c r="M9" s="267">
        <f t="shared" si="0"/>
        <v>5.8433044334223458E-2</v>
      </c>
      <c r="N9" s="249">
        <f t="shared" si="0"/>
        <v>5.1428283685085965E-2</v>
      </c>
      <c r="O9" s="268">
        <f t="shared" si="0"/>
        <v>5.4555721074163899E-2</v>
      </c>
      <c r="P9" s="336">
        <f>IFERROR(J9/G9*$P$4,0)</f>
        <v>1.6901984328268131</v>
      </c>
      <c r="Q9" s="250">
        <f t="shared" ref="Q9:Q16" si="2">IFERROR(K9/H9*$Q$4,0)</f>
        <v>2.2604010983281873</v>
      </c>
      <c r="R9" s="337">
        <f>IFERROR(L9/I9*$R$4,0)</f>
        <v>1.964058903075862</v>
      </c>
      <c r="S9" s="273">
        <f>IFERROR(J9/G9*1000000,0)</f>
        <v>479.62072058109533</v>
      </c>
      <c r="T9" s="251">
        <f t="shared" ref="T9:U16" si="3">IFERROR(K9/H9*1000000,0)</f>
        <v>536.90097271258651</v>
      </c>
      <c r="U9" s="274">
        <f t="shared" si="3"/>
        <v>507.8945562188386</v>
      </c>
      <c r="V9" s="278">
        <f>IFERROR(J9*1000000/D9,0)</f>
        <v>6.7001094640285626</v>
      </c>
      <c r="W9" s="252">
        <f t="shared" ref="W9:X16" si="4">IFERROR(K9*1000000/E9,0)</f>
        <v>6.9193264398060208</v>
      </c>
      <c r="X9" s="279">
        <f t="shared" si="4"/>
        <v>6.812733794486868</v>
      </c>
      <c r="Y9" s="283">
        <f t="shared" si="1"/>
        <v>13.969599678493649</v>
      </c>
      <c r="Z9" s="253">
        <f t="shared" si="1"/>
        <v>12.887528224893103</v>
      </c>
      <c r="AA9" s="284">
        <f t="shared" si="1"/>
        <v>13.413677526308112</v>
      </c>
      <c r="AC9" s="254">
        <f t="shared" ref="AC9:AC16" si="5">G9/$G$19</f>
        <v>0.49816635992568187</v>
      </c>
      <c r="AD9" s="254">
        <f t="shared" ref="AD9:AD16" si="6">H9/$H$19</f>
        <v>0.28262314905666253</v>
      </c>
      <c r="AE9" s="254">
        <f t="shared" ref="AE9:AE16" si="7">I9/$I$19</f>
        <v>0.36192134466867543</v>
      </c>
    </row>
    <row r="10" spans="1:31" ht="13.5" customHeight="1" x14ac:dyDescent="0.2">
      <c r="A10" s="122" t="str">
        <f t="shared" ref="A10:A19" si="8">_xlfn.CONCAT($B$9,C10)</f>
        <v>Auto_CredFB Stone SA</v>
      </c>
      <c r="B10" s="391"/>
      <c r="C10" s="256" t="s">
        <v>71</v>
      </c>
      <c r="D10" s="261">
        <v>201461878</v>
      </c>
      <c r="E10" s="173">
        <v>183671187</v>
      </c>
      <c r="F10" s="262">
        <f t="shared" ref="F10:F16" si="9">SUM(D10:E10)</f>
        <v>385133065</v>
      </c>
      <c r="G10" s="261">
        <v>455113.28000000014</v>
      </c>
      <c r="H10" s="173">
        <v>957602.96000000031</v>
      </c>
      <c r="I10" s="262">
        <f t="shared" ref="I10:I16" si="10">SUM(G10:H10)</f>
        <v>1412716.2400000005</v>
      </c>
      <c r="J10" s="261">
        <f>VLOOKUP(A10,'Contri use this'!$A$4:$F$1048576,5,FALSE)</f>
        <v>897.18227953987412</v>
      </c>
      <c r="K10" s="173">
        <f>VLOOKUP(A10,'Contri use this'!$A$4:$F$1048576,6,FALSE)</f>
        <v>834.31146541832982</v>
      </c>
      <c r="L10" s="262">
        <f t="shared" ref="L10:L16" si="11">SUM(J10:K10)</f>
        <v>1731.4937449582039</v>
      </c>
      <c r="M10" s="267">
        <f t="shared" si="0"/>
        <v>5.7696980658388424E-3</v>
      </c>
      <c r="N10" s="249">
        <f t="shared" si="0"/>
        <v>4.3277007709059349E-3</v>
      </c>
      <c r="O10" s="268">
        <f t="shared" si="0"/>
        <v>4.9715138119236484E-3</v>
      </c>
      <c r="P10" s="336">
        <f t="shared" ref="P10:P16" si="12">IFERROR(J10/G10*$P$4,0)</f>
        <v>6.9470581861893672</v>
      </c>
      <c r="Q10" s="250">
        <f t="shared" si="2"/>
        <v>3.668039897744134</v>
      </c>
      <c r="R10" s="337">
        <f t="shared" ref="R10:R16" si="13">IFERROR(L10/I10*$R$4,0)</f>
        <v>4.7396572837202484</v>
      </c>
      <c r="S10" s="273">
        <f t="shared" ref="S10:S16" si="14">IFERROR(J10/G10*1000000,0)</f>
        <v>1971.3383875326024</v>
      </c>
      <c r="T10" s="251">
        <f t="shared" si="3"/>
        <v>871.24988149402714</v>
      </c>
      <c r="U10" s="274">
        <f t="shared" si="3"/>
        <v>1225.6486447400105</v>
      </c>
      <c r="V10" s="278">
        <f t="shared" ref="V10:V16" si="15">IFERROR(J10*1000000/D10,0)</f>
        <v>4.4533600522669312</v>
      </c>
      <c r="W10" s="252">
        <f t="shared" si="4"/>
        <v>4.5424188684441278</v>
      </c>
      <c r="X10" s="279">
        <f t="shared" si="4"/>
        <v>4.4958324857363365</v>
      </c>
      <c r="Y10" s="283">
        <f t="shared" ref="Y10:AA14" si="16">IFERROR(G10*1000/D10,0)</f>
        <v>2.2590540926060467</v>
      </c>
      <c r="Z10" s="253">
        <f t="shared" si="16"/>
        <v>5.2136809024923458</v>
      </c>
      <c r="AA10" s="284">
        <f t="shared" si="16"/>
        <v>3.668125041406145</v>
      </c>
      <c r="AC10" s="254">
        <f t="shared" si="5"/>
        <v>1.1967563176137223E-2</v>
      </c>
      <c r="AD10" s="254">
        <f t="shared" si="6"/>
        <v>1.4655963806290327E-2</v>
      </c>
      <c r="AE10" s="254">
        <f t="shared" si="7"/>
        <v>1.3666903106146601E-2</v>
      </c>
    </row>
    <row r="11" spans="1:31" ht="13.5" customHeight="1" x14ac:dyDescent="0.2">
      <c r="A11" s="122" t="str">
        <f>_xlfn.CONCAT($B$9,C11)</f>
        <v>Auto_CredGoogle Ton</v>
      </c>
      <c r="B11" s="391"/>
      <c r="C11" s="256" t="s">
        <v>74</v>
      </c>
      <c r="D11" s="261">
        <v>750114965</v>
      </c>
      <c r="E11" s="173">
        <v>1667253568</v>
      </c>
      <c r="F11" s="262">
        <f>SUM(D11:E11)</f>
        <v>2417368533</v>
      </c>
      <c r="G11" s="261">
        <v>16042256.92</v>
      </c>
      <c r="H11" s="173">
        <v>34222061.370000012</v>
      </c>
      <c r="I11" s="262">
        <f>SUM(G11:H11)</f>
        <v>50264318.290000014</v>
      </c>
      <c r="J11" s="261">
        <f>VLOOKUP(A11,'Contri use this'!$A$4:$F$1048576,5,FALSE)</f>
        <v>15294.118218143709</v>
      </c>
      <c r="K11" s="173">
        <f>VLOOKUP(A11,'Contri use this'!$A$4:$F$1048576,6,FALSE)</f>
        <v>34483.386929647946</v>
      </c>
      <c r="L11" s="262">
        <f>SUM(J11:K11)</f>
        <v>49777.505147791657</v>
      </c>
      <c r="M11" s="267">
        <f t="shared" si="0"/>
        <v>9.8355090503113904E-2</v>
      </c>
      <c r="N11" s="249">
        <f t="shared" si="0"/>
        <v>0.17887058536832903</v>
      </c>
      <c r="O11" s="268">
        <f t="shared" si="0"/>
        <v>0.1429225806249276</v>
      </c>
      <c r="P11" s="336">
        <f>IFERROR(J11/G11*$P$4,0)</f>
        <v>3.3596863346046208</v>
      </c>
      <c r="Q11" s="250">
        <f>IFERROR(K11/H11*$Q$4,0)</f>
        <v>4.2422383763697455</v>
      </c>
      <c r="R11" s="337">
        <f>IFERROR(L11/I11*$R$4,0)</f>
        <v>3.8296076281590588</v>
      </c>
      <c r="S11" s="273">
        <f>IFERROR(J11/G11*1000000,0)</f>
        <v>953.36449817584082</v>
      </c>
      <c r="T11" s="251">
        <f>IFERROR(K11/H11*1000000,0)</f>
        <v>1007.6361723749644</v>
      </c>
      <c r="U11" s="274">
        <f>IFERROR(L11/I11*1000000,0)</f>
        <v>990.31493594721223</v>
      </c>
      <c r="V11" s="278">
        <f>IFERROR(J11*1000000/D11,0)</f>
        <v>20.389032257400316</v>
      </c>
      <c r="W11" s="252">
        <f>IFERROR(K11*1000000/E11,0)</f>
        <v>20.682748918038573</v>
      </c>
      <c r="X11" s="279">
        <f>IFERROR(L11*1000000/F11,0)</f>
        <v>20.591607968858945</v>
      </c>
      <c r="Y11" s="283">
        <f t="shared" si="16"/>
        <v>21.386397643726518</v>
      </c>
      <c r="Z11" s="253">
        <f t="shared" si="16"/>
        <v>20.526008776848521</v>
      </c>
      <c r="AA11" s="284">
        <f t="shared" si="16"/>
        <v>20.792989403076678</v>
      </c>
      <c r="AC11" s="254">
        <f>G11/$G$19</f>
        <v>0.42184381694580408</v>
      </c>
      <c r="AD11" s="254">
        <f>H11/$H$19</f>
        <v>0.5237633066791757</v>
      </c>
      <c r="AE11" s="254">
        <f>I11/$I$19</f>
        <v>0.48626719812178443</v>
      </c>
    </row>
    <row r="12" spans="1:31" ht="13.5" customHeight="1" x14ac:dyDescent="0.2">
      <c r="A12" s="122" t="str">
        <f t="shared" si="8"/>
        <v>Auto_CredGoogle Stone</v>
      </c>
      <c r="B12" s="391"/>
      <c r="C12" s="256" t="s">
        <v>73</v>
      </c>
      <c r="D12" s="261">
        <v>38717925</v>
      </c>
      <c r="E12" s="173">
        <v>356234988</v>
      </c>
      <c r="F12" s="262">
        <f t="shared" si="9"/>
        <v>394952913</v>
      </c>
      <c r="G12" s="261">
        <v>2453733.2599999998</v>
      </c>
      <c r="H12" s="173">
        <v>8397383.7200000007</v>
      </c>
      <c r="I12" s="262">
        <f t="shared" si="10"/>
        <v>10851116.98</v>
      </c>
      <c r="J12" s="261">
        <f>VLOOKUP(A12,'Contri use this'!$A$4:$F$1048576,5,FALSE)</f>
        <v>328.88885877226323</v>
      </c>
      <c r="K12" s="173">
        <f>VLOOKUP(A12,'Contri use this'!$A$4:$F$1048576,6,FALSE)</f>
        <v>2919.2213608986117</v>
      </c>
      <c r="L12" s="262">
        <f t="shared" si="11"/>
        <v>3248.1102196708748</v>
      </c>
      <c r="M12" s="267">
        <f t="shared" si="0"/>
        <v>2.1150544940627481E-3</v>
      </c>
      <c r="N12" s="249">
        <f t="shared" si="0"/>
        <v>1.5142446265761743E-2</v>
      </c>
      <c r="O12" s="268">
        <f t="shared" si="0"/>
        <v>9.3260659281988352E-3</v>
      </c>
      <c r="P12" s="336">
        <f t="shared" si="12"/>
        <v>0.47234744394120071</v>
      </c>
      <c r="Q12" s="250">
        <f t="shared" si="2"/>
        <v>1.4635728627799194</v>
      </c>
      <c r="R12" s="337">
        <f t="shared" si="13"/>
        <v>1.1575433463301699</v>
      </c>
      <c r="S12" s="273">
        <f t="shared" si="14"/>
        <v>134.03610903177929</v>
      </c>
      <c r="T12" s="251">
        <f t="shared" si="3"/>
        <v>347.63462743115088</v>
      </c>
      <c r="U12" s="274">
        <f t="shared" si="3"/>
        <v>299.33418150938365</v>
      </c>
      <c r="V12" s="278">
        <f t="shared" si="15"/>
        <v>8.4944856619321207</v>
      </c>
      <c r="W12" s="252">
        <f t="shared" si="4"/>
        <v>8.1946508884147331</v>
      </c>
      <c r="X12" s="279">
        <f t="shared" si="4"/>
        <v>8.2240442157996547</v>
      </c>
      <c r="Y12" s="283">
        <f t="shared" si="16"/>
        <v>63.374606464576807</v>
      </c>
      <c r="Z12" s="253">
        <f t="shared" si="16"/>
        <v>23.572596748975148</v>
      </c>
      <c r="AA12" s="284">
        <f t="shared" si="16"/>
        <v>27.474457391835973</v>
      </c>
      <c r="AC12" s="254">
        <f t="shared" si="5"/>
        <v>6.452285419234334E-2</v>
      </c>
      <c r="AD12" s="254">
        <f t="shared" si="6"/>
        <v>0.12852064687420306</v>
      </c>
      <c r="AE12" s="254">
        <f t="shared" si="7"/>
        <v>0.10497590397851028</v>
      </c>
    </row>
    <row r="13" spans="1:31" ht="13.5" customHeight="1" x14ac:dyDescent="0.2">
      <c r="A13" s="122" t="str">
        <f>_xlfn.CONCAT($B$9,C13)</f>
        <v>Auto_CredCriteo</v>
      </c>
      <c r="B13" s="391"/>
      <c r="C13" s="256" t="s">
        <v>59</v>
      </c>
      <c r="D13" s="261">
        <v>26240424</v>
      </c>
      <c r="E13" s="173">
        <v>383106294</v>
      </c>
      <c r="F13" s="262">
        <f>SUM(D13:E13)</f>
        <v>409346718</v>
      </c>
      <c r="G13" s="261">
        <v>66175.996599999984</v>
      </c>
      <c r="H13" s="173">
        <v>1782405.0953999998</v>
      </c>
      <c r="I13" s="262">
        <f>SUM(G13:H13)</f>
        <v>1848581.0919999997</v>
      </c>
      <c r="J13" s="261">
        <f>VLOOKUP(A13,'Contri use this'!$A$4:$F$1048576,5,FALSE)</f>
        <v>31.436891688690881</v>
      </c>
      <c r="K13" s="173">
        <f>VLOOKUP(A13,'Contri use this'!$A$4:$F$1048576,6,FALSE)</f>
        <v>1211.5156740732671</v>
      </c>
      <c r="L13" s="262">
        <f>SUM(J13:K13)</f>
        <v>1242.9525657619579</v>
      </c>
      <c r="M13" s="267">
        <f>J13/M$1</f>
        <v>2.0216780615110632E-4</v>
      </c>
      <c r="N13" s="249">
        <f t="shared" ref="N13:O15" si="17">K13/N$1</f>
        <v>6.2843165100488997E-3</v>
      </c>
      <c r="O13" s="268">
        <f t="shared" si="17"/>
        <v>3.5688005609287787E-3</v>
      </c>
      <c r="P13" s="336">
        <f>IFERROR(J13/G13*$P$4,0)</f>
        <v>1.6740902452156652</v>
      </c>
      <c r="Q13" s="250">
        <f>IFERROR(K13/H13*$Q$4,0)</f>
        <v>2.8616330373654684</v>
      </c>
      <c r="R13" s="337">
        <f>IFERROR(L13/I13*$R$4,0)</f>
        <v>2.6001415958965919</v>
      </c>
      <c r="S13" s="273">
        <f t="shared" ref="S13:U15" si="18">IFERROR(J13/G13*1000000,0)</f>
        <v>475.04976583444289</v>
      </c>
      <c r="T13" s="251">
        <f t="shared" si="18"/>
        <v>679.70837673204926</v>
      </c>
      <c r="U13" s="274">
        <f t="shared" si="18"/>
        <v>672.38195345663428</v>
      </c>
      <c r="V13" s="278">
        <f t="shared" ref="V13:X14" si="19">IFERROR(J13*1000000/D13,0)</f>
        <v>1.1980329162627434</v>
      </c>
      <c r="W13" s="252">
        <f t="shared" si="19"/>
        <v>3.1623486563581933</v>
      </c>
      <c r="X13" s="279">
        <f t="shared" si="19"/>
        <v>3.0364297821534212</v>
      </c>
      <c r="Y13" s="283">
        <f t="shared" si="16"/>
        <v>2.5219103395585369</v>
      </c>
      <c r="Z13" s="253">
        <f t="shared" si="16"/>
        <v>4.6525079940346785</v>
      </c>
      <c r="AA13" s="284">
        <f t="shared" si="16"/>
        <v>4.515929921294739</v>
      </c>
      <c r="AC13" s="254">
        <f>G13/$G$19</f>
        <v>1.7401501007712665E-3</v>
      </c>
      <c r="AD13" s="254">
        <f>H13/$H$19</f>
        <v>2.7279431724323247E-2</v>
      </c>
      <c r="AE13" s="254">
        <f>I13/$I$19</f>
        <v>1.7883547985700698E-2</v>
      </c>
    </row>
    <row r="14" spans="1:31" ht="13.5" customHeight="1" x14ac:dyDescent="0.2">
      <c r="A14" s="122" t="str">
        <f>_xlfn.CONCAT($B$9,C14)</f>
        <v>Auto_CredTikTok</v>
      </c>
      <c r="B14" s="391"/>
      <c r="C14" s="256" t="s">
        <v>60</v>
      </c>
      <c r="D14" s="261">
        <v>8813396</v>
      </c>
      <c r="E14" s="173">
        <v>273884026</v>
      </c>
      <c r="F14" s="262">
        <f>SUM(D14:E14)</f>
        <v>282697422</v>
      </c>
      <c r="G14" s="261">
        <v>12184.490000000002</v>
      </c>
      <c r="H14" s="173">
        <v>904082.99999999988</v>
      </c>
      <c r="I14" s="262">
        <f>SUM(G14:H14)</f>
        <v>916267.48999999987</v>
      </c>
      <c r="J14" s="261">
        <f>VLOOKUP(A14,'Contri use this'!$A$4:$F$1048576,5,FALSE)</f>
        <v>12.400163415816639</v>
      </c>
      <c r="K14" s="173">
        <f>VLOOKUP(A14,'Contri use this'!$A$4:$F$1048576,6,FALSE)</f>
        <v>689.531328497755</v>
      </c>
      <c r="L14" s="262">
        <f>SUM(J14:K14)</f>
        <v>701.93149191357168</v>
      </c>
      <c r="M14" s="267">
        <f>J14/M$1</f>
        <v>7.9744329004152048E-5</v>
      </c>
      <c r="N14" s="249">
        <f t="shared" si="17"/>
        <v>3.5767041274055679E-3</v>
      </c>
      <c r="O14" s="268">
        <f t="shared" si="17"/>
        <v>2.0154055521330975E-3</v>
      </c>
      <c r="P14" s="336">
        <f>IFERROR(J14/G14*$P$4,0)</f>
        <v>3.5864089541610071</v>
      </c>
      <c r="Q14" s="250">
        <f>IFERROR(K14/H14*$Q$4,0)</f>
        <v>3.2109756986349041</v>
      </c>
      <c r="R14" s="337">
        <f>IFERROR(L14/I14*$R$4,0)</f>
        <v>2.9624661730426518</v>
      </c>
      <c r="S14" s="273">
        <f t="shared" si="18"/>
        <v>1017.7006518792856</v>
      </c>
      <c r="T14" s="251">
        <f t="shared" si="18"/>
        <v>762.68586899405818</v>
      </c>
      <c r="U14" s="274">
        <f t="shared" si="18"/>
        <v>766.07704581286828</v>
      </c>
      <c r="V14" s="278">
        <f t="shared" si="19"/>
        <v>1.40696769052663</v>
      </c>
      <c r="W14" s="252">
        <f t="shared" si="19"/>
        <v>2.517603303004444</v>
      </c>
      <c r="X14" s="279">
        <f t="shared" si="19"/>
        <v>2.4829780439722997</v>
      </c>
      <c r="Y14" s="283">
        <f t="shared" si="16"/>
        <v>1.3824965994946785</v>
      </c>
      <c r="Z14" s="253">
        <f t="shared" si="16"/>
        <v>3.300970170491067</v>
      </c>
      <c r="AA14" s="284">
        <f t="shared" si="16"/>
        <v>3.2411596947636823</v>
      </c>
      <c r="AC14" s="254">
        <f>G14/$G$19</f>
        <v>3.2040078866521368E-4</v>
      </c>
      <c r="AD14" s="254">
        <f>H14/$H$19</f>
        <v>1.383684917377696E-2</v>
      </c>
      <c r="AE14" s="254">
        <f>I14/$I$19</f>
        <v>8.8641573237256358E-3</v>
      </c>
    </row>
    <row r="15" spans="1:31" ht="13.5" customHeight="1" x14ac:dyDescent="0.2">
      <c r="A15" s="122" t="str">
        <f>_xlfn.CONCAT($B$9,C15)</f>
        <v>Auto_CredAffiliate</v>
      </c>
      <c r="B15" s="391"/>
      <c r="C15" s="256" t="s">
        <v>56</v>
      </c>
      <c r="D15" s="261">
        <v>0</v>
      </c>
      <c r="E15" s="173">
        <v>3414.5174193548378</v>
      </c>
      <c r="F15" s="262">
        <f>SUM(D15:E15)</f>
        <v>3414.5174193548378</v>
      </c>
      <c r="G15" s="261">
        <v>0</v>
      </c>
      <c r="H15" s="173">
        <v>409742.09032258054</v>
      </c>
      <c r="I15" s="262">
        <f>SUM(G15:H15)</f>
        <v>409742.09032258054</v>
      </c>
      <c r="J15" s="261">
        <f>VLOOKUP(A15,'Contri use this'!$A$4:$F$1048576,5,FALSE)</f>
        <v>0</v>
      </c>
      <c r="K15" s="173">
        <f>VLOOKUP(A15,'Contri use this'!$A$4:$F$1048576,6,FALSE)</f>
        <v>226.86265086024139</v>
      </c>
      <c r="L15" s="262">
        <f>SUM(J15:K15)</f>
        <v>226.86265086024139</v>
      </c>
      <c r="M15" s="267">
        <f>J15/M$1</f>
        <v>0</v>
      </c>
      <c r="N15" s="249">
        <f t="shared" si="17"/>
        <v>1.1767711576699384E-3</v>
      </c>
      <c r="O15" s="268">
        <f t="shared" si="17"/>
        <v>6.5137445944890039E-4</v>
      </c>
      <c r="P15" s="336">
        <f>IFERROR(J15/G15*$P$4,0)</f>
        <v>0</v>
      </c>
      <c r="Q15" s="250">
        <f>IFERROR(K15/H15*$Q$4,0)</f>
        <v>2.3310078852070402</v>
      </c>
      <c r="R15" s="337">
        <f>IFERROR(L15/I15*$R$4,0)</f>
        <v>2.1410823637162979</v>
      </c>
      <c r="S15" s="273">
        <f t="shared" si="18"/>
        <v>0</v>
      </c>
      <c r="T15" s="251">
        <f t="shared" si="18"/>
        <v>553.67182483409897</v>
      </c>
      <c r="U15" s="274">
        <f t="shared" si="18"/>
        <v>553.67182483409897</v>
      </c>
      <c r="V15" s="278">
        <f>IFERROR(J15/D15,0)</f>
        <v>0</v>
      </c>
      <c r="W15" s="252">
        <f>IFERROR(K15/E15,0)</f>
        <v>6.6440618980091876E-2</v>
      </c>
      <c r="X15" s="279">
        <f>IFERROR(L15/F15,0)</f>
        <v>6.6440618980091876E-2</v>
      </c>
      <c r="Y15" s="283">
        <f>IFERROR(G15*1000/D15,0)</f>
        <v>0</v>
      </c>
      <c r="Z15" s="253">
        <f>IFERROR(H15/E15,0)</f>
        <v>120</v>
      </c>
      <c r="AA15" s="284">
        <f>IFERROR(I15/F15,0)</f>
        <v>120</v>
      </c>
      <c r="AC15" s="254">
        <f>G15/$G$19</f>
        <v>0</v>
      </c>
      <c r="AD15" s="254">
        <f>H15/$H$19</f>
        <v>6.2710387253622109E-3</v>
      </c>
      <c r="AE15" s="254">
        <f>I15/$I$19</f>
        <v>3.9639279909096789E-3</v>
      </c>
    </row>
    <row r="16" spans="1:31" ht="13.5" customHeight="1" x14ac:dyDescent="0.2">
      <c r="A16" s="122" t="str">
        <f t="shared" si="8"/>
        <v>Auto_CredBing</v>
      </c>
      <c r="B16" s="391"/>
      <c r="C16" s="256" t="s">
        <v>58</v>
      </c>
      <c r="D16" s="261">
        <v>1897025</v>
      </c>
      <c r="E16" s="173">
        <v>237746</v>
      </c>
      <c r="F16" s="262">
        <f t="shared" si="9"/>
        <v>2134771</v>
      </c>
      <c r="G16" s="261">
        <v>54718.070000000007</v>
      </c>
      <c r="H16" s="173">
        <v>199258.08999999997</v>
      </c>
      <c r="I16" s="262">
        <f t="shared" si="10"/>
        <v>253976.15999999997</v>
      </c>
      <c r="J16" s="261">
        <f>VLOOKUP(A16,'Contri use this'!$A$4:$F$1048576,5,FALSE)</f>
        <v>115.73404569365825</v>
      </c>
      <c r="K16" s="173">
        <f>VLOOKUP(A16,'Contri use this'!$A$4:$F$1048576,6,FALSE)</f>
        <v>21.197623290305</v>
      </c>
      <c r="L16" s="262">
        <f t="shared" si="11"/>
        <v>136.93166898396325</v>
      </c>
      <c r="M16" s="267">
        <f>J16/M$1</f>
        <v>7.4427517664845593E-4</v>
      </c>
      <c r="N16" s="249">
        <f>K16/N$1</f>
        <v>1.0995530381310171E-4</v>
      </c>
      <c r="O16" s="269">
        <f>L16/O$1</f>
        <v>3.9316208079051589E-4</v>
      </c>
      <c r="P16" s="336">
        <f t="shared" si="12"/>
        <v>7.4536693240602769</v>
      </c>
      <c r="Q16" s="250">
        <f t="shared" si="2"/>
        <v>0.44788088296914824</v>
      </c>
      <c r="R16" s="337">
        <f t="shared" si="13"/>
        <v>2.0849320208882585</v>
      </c>
      <c r="S16" s="273">
        <f t="shared" si="14"/>
        <v>2115.0973653430801</v>
      </c>
      <c r="T16" s="251">
        <f t="shared" si="3"/>
        <v>106.382748576507</v>
      </c>
      <c r="U16" s="274">
        <f t="shared" si="3"/>
        <v>539.15166283309134</v>
      </c>
      <c r="V16" s="278">
        <f t="shared" si="15"/>
        <v>61.00818159679406</v>
      </c>
      <c r="W16" s="252">
        <f t="shared" si="4"/>
        <v>89.160798879076836</v>
      </c>
      <c r="X16" s="279">
        <f t="shared" si="4"/>
        <v>64.143493135312056</v>
      </c>
      <c r="Y16" s="283">
        <f>IFERROR(G16*1000/D16,0)</f>
        <v>28.844148073957911</v>
      </c>
      <c r="Z16" s="253">
        <f>IFERROR(H16*1000/E16,0)</f>
        <v>838.11332262162125</v>
      </c>
      <c r="AA16" s="284">
        <f>IFERROR(I16*1000/F16,0)</f>
        <v>118.97114959871573</v>
      </c>
      <c r="AC16" s="254">
        <f t="shared" si="5"/>
        <v>1.4388548705968299E-3</v>
      </c>
      <c r="AD16" s="254">
        <f t="shared" si="6"/>
        <v>3.0496139602059491E-3</v>
      </c>
      <c r="AE16" s="254">
        <f t="shared" si="7"/>
        <v>2.4570168245472883E-3</v>
      </c>
    </row>
    <row r="18" spans="1:31" ht="13.5" customHeight="1" thickBot="1" x14ac:dyDescent="0.25">
      <c r="A18" s="122" t="str">
        <f t="shared" si="8"/>
        <v>Auto_CredTotal Base</v>
      </c>
      <c r="B18" s="392"/>
      <c r="C18" s="266" t="s">
        <v>171</v>
      </c>
      <c r="D18" s="263"/>
      <c r="E18" s="264"/>
      <c r="F18" s="265"/>
      <c r="G18" s="263"/>
      <c r="H18" s="264"/>
      <c r="I18" s="265"/>
      <c r="J18" s="263">
        <f>M1-SUM(J9:J16)</f>
        <v>129732.95958181858</v>
      </c>
      <c r="K18" s="264">
        <f>N1-SUM(K9:K16)</f>
        <v>142483.42272536794</v>
      </c>
      <c r="L18" s="265">
        <f>O1-SUM(L9:L16)</f>
        <v>272216.38230718649</v>
      </c>
      <c r="M18" s="270">
        <f t="shared" ref="M18:O19" si="20">J18/M$1</f>
        <v>0.83430092529095734</v>
      </c>
      <c r="N18" s="271">
        <f t="shared" si="20"/>
        <v>0.73908323681097987</v>
      </c>
      <c r="O18" s="272">
        <f t="shared" si="20"/>
        <v>0.78159537590748474</v>
      </c>
      <c r="P18" s="275"/>
      <c r="Q18" s="276"/>
      <c r="R18" s="277"/>
      <c r="S18" s="275"/>
      <c r="T18" s="276"/>
      <c r="U18" s="277"/>
      <c r="V18" s="280"/>
      <c r="W18" s="281"/>
      <c r="X18" s="282"/>
      <c r="Y18" s="285"/>
      <c r="Z18" s="286"/>
      <c r="AA18" s="287"/>
      <c r="AC18" s="254"/>
      <c r="AD18" s="254"/>
      <c r="AE18" s="254"/>
    </row>
    <row r="19" spans="1:31" ht="13.5" customHeight="1" thickBot="1" x14ac:dyDescent="0.25">
      <c r="A19" s="122" t="str">
        <f t="shared" si="8"/>
        <v>Auto_CredTotal Media</v>
      </c>
      <c r="B19" s="388"/>
      <c r="C19" s="389" t="s">
        <v>88</v>
      </c>
      <c r="D19" s="242">
        <f t="shared" ref="D19:L19" si="21">SUM(D9:D16)</f>
        <v>2383384644.7142854</v>
      </c>
      <c r="E19" s="242">
        <f t="shared" si="21"/>
        <v>4297269167.3745623</v>
      </c>
      <c r="F19" s="242">
        <f t="shared" si="21"/>
        <v>6680653812.0888481</v>
      </c>
      <c r="G19" s="243">
        <f t="shared" si="21"/>
        <v>38028901.398028575</v>
      </c>
      <c r="H19" s="243">
        <f t="shared" si="21"/>
        <v>65338791.270008318</v>
      </c>
      <c r="I19" s="243">
        <f t="shared" si="21"/>
        <v>103367692.66803688</v>
      </c>
      <c r="J19" s="242">
        <f t="shared" si="21"/>
        <v>25766.040418181427</v>
      </c>
      <c r="K19" s="242">
        <f t="shared" si="21"/>
        <v>50300.577274632058</v>
      </c>
      <c r="L19" s="242">
        <f t="shared" si="21"/>
        <v>76066.617692813496</v>
      </c>
      <c r="M19" s="244">
        <f t="shared" si="20"/>
        <v>0.16569907470904266</v>
      </c>
      <c r="N19" s="244">
        <f t="shared" si="20"/>
        <v>0.26091676318902013</v>
      </c>
      <c r="O19" s="244">
        <f t="shared" si="20"/>
        <v>0.21840462409251526</v>
      </c>
      <c r="P19" s="245">
        <f>IFERROR(J19/G19*$P$4,0)</f>
        <v>2.3876664759258075</v>
      </c>
      <c r="Q19" s="245">
        <f>IFERROR(K19/H19*$Q$4,0)</f>
        <v>3.2411056813387606</v>
      </c>
      <c r="R19" s="245">
        <f>IFERROR(L19/I19*$R$4,0)</f>
        <v>2.8457073390783201</v>
      </c>
      <c r="S19" s="245">
        <f t="shared" ref="S19:U30" si="22">IFERROR(J19/G19*1000000,0)</f>
        <v>677.53838451712784</v>
      </c>
      <c r="T19" s="245">
        <f t="shared" si="22"/>
        <v>769.84248249662573</v>
      </c>
      <c r="U19" s="245">
        <f>IFERROR(L19/I19*1000000,0)</f>
        <v>735.88386979962684</v>
      </c>
      <c r="V19" s="245">
        <f>IFERROR(J19*1000000/D19,0)</f>
        <v>10.810693303459711</v>
      </c>
      <c r="W19" s="245">
        <f>IFERROR(K19*1000000/E19,0)</f>
        <v>11.70524240290106</v>
      </c>
      <c r="X19" s="245">
        <f>IFERROR(L19*1000000/F19,0)</f>
        <v>11.386103790495566</v>
      </c>
      <c r="Y19" s="245">
        <f t="shared" ref="Y19:AA30" si="23">IFERROR(G19*1000/D19,0)</f>
        <v>15.955838887510911</v>
      </c>
      <c r="Z19" s="245">
        <f t="shared" si="23"/>
        <v>15.204723913053687</v>
      </c>
      <c r="AA19" s="245">
        <f t="shared" si="23"/>
        <v>15.472691083167618</v>
      </c>
      <c r="AC19" s="254"/>
      <c r="AD19" s="254"/>
      <c r="AE19" s="239"/>
    </row>
    <row r="20" spans="1:31" ht="13.5" customHeight="1" x14ac:dyDescent="0.2">
      <c r="A20" s="122" t="str">
        <f>_xlfn.CONCAT($B$20,C20)</f>
        <v>InboundFB Stone Leads</v>
      </c>
      <c r="B20" s="393" t="s">
        <v>2</v>
      </c>
      <c r="C20" s="258" t="s">
        <v>70</v>
      </c>
      <c r="D20" s="261">
        <v>1356139031.7142854</v>
      </c>
      <c r="E20" s="173">
        <v>1432877943.8571427</v>
      </c>
      <c r="F20" s="262">
        <f>SUM(D20:E20)</f>
        <v>2789016975.5714283</v>
      </c>
      <c r="G20" s="299">
        <v>18944719.38142857</v>
      </c>
      <c r="H20" s="238">
        <v>18466254.944285721</v>
      </c>
      <c r="I20" s="300">
        <f t="shared" ref="I20:I30" si="24">SUM(G20:H20)</f>
        <v>37410974.32571429</v>
      </c>
      <c r="J20" s="261">
        <f>VLOOKUP(A20,'Contri use this'!$A$4:$F$1048576,5,FALSE)</f>
        <v>12956.122328637019</v>
      </c>
      <c r="K20" s="173">
        <f>VLOOKUP(A20,'Contri use this'!$A$4:$F$1048576,6,FALSE)</f>
        <v>14185.888007400819</v>
      </c>
      <c r="L20" s="262">
        <f>SUM(J20:K20)</f>
        <v>27142.010336037838</v>
      </c>
      <c r="M20" s="267">
        <f>J20/M$2</f>
        <v>0.14082588589946868</v>
      </c>
      <c r="N20" s="249">
        <f>K20/N$2</f>
        <v>9.2795248391807708E-2</v>
      </c>
      <c r="O20" s="268">
        <f>L20/O$2</f>
        <v>0.11084071945587461</v>
      </c>
      <c r="P20" s="336">
        <f>IFERROR(J20/G20*$P$4,0)</f>
        <v>2.4100531515143468</v>
      </c>
      <c r="Q20" s="250">
        <f>IFERROR(K20/H20*$Q$4,0)</f>
        <v>3.2342159805725021</v>
      </c>
      <c r="R20" s="337">
        <f>IFERROR(L20/I20*$R$4,0)</f>
        <v>2.8055883073894141</v>
      </c>
      <c r="S20" s="273">
        <f t="shared" si="22"/>
        <v>683.89096020803834</v>
      </c>
      <c r="T20" s="251">
        <f t="shared" si="22"/>
        <v>768.20600875493506</v>
      </c>
      <c r="U20" s="274">
        <f t="shared" si="22"/>
        <v>725.50931445220021</v>
      </c>
      <c r="V20" s="278">
        <f>IFERROR(J20*1000000/D20,0)</f>
        <v>9.5536829378469257</v>
      </c>
      <c r="W20" s="252">
        <f>IFERROR(K20*1000000/E20,0)</f>
        <v>9.9002766203617032</v>
      </c>
      <c r="X20" s="279">
        <f t="shared" ref="X20:X27" si="25">IFERROR(L20*1000000/F20,0)</f>
        <v>9.7317479863946836</v>
      </c>
      <c r="Y20" s="283">
        <f t="shared" si="23"/>
        <v>13.969599678493649</v>
      </c>
      <c r="Z20" s="253">
        <f t="shared" si="23"/>
        <v>12.887528224893103</v>
      </c>
      <c r="AA20" s="284">
        <f t="shared" si="23"/>
        <v>13.413677526308112</v>
      </c>
      <c r="AC20" s="125">
        <f>G20/$G$32</f>
        <v>0.22065415561031287</v>
      </c>
      <c r="AD20" s="125">
        <f>H20/$H$32</f>
        <v>0.16128954039842269</v>
      </c>
      <c r="AE20" s="125">
        <f>I20/$I$32</f>
        <v>0.18672958278989504</v>
      </c>
    </row>
    <row r="21" spans="1:31" ht="13.5" customHeight="1" x14ac:dyDescent="0.2">
      <c r="A21" s="122" t="str">
        <f t="shared" ref="A21:A32" si="26">_xlfn.CONCAT($B$20,C21)</f>
        <v>InboundFB Stone SA</v>
      </c>
      <c r="B21" s="391"/>
      <c r="C21" s="258" t="s">
        <v>71</v>
      </c>
      <c r="D21" s="261">
        <v>201461878</v>
      </c>
      <c r="E21" s="173">
        <v>183671187</v>
      </c>
      <c r="F21" s="262">
        <f t="shared" ref="F21:F30" si="27">SUM(D21:E21)</f>
        <v>385133065</v>
      </c>
      <c r="G21" s="299">
        <v>455113.28000000014</v>
      </c>
      <c r="H21" s="238">
        <v>957602.96000000031</v>
      </c>
      <c r="I21" s="300">
        <f t="shared" si="24"/>
        <v>1412716.2400000005</v>
      </c>
      <c r="J21" s="261">
        <f>VLOOKUP(A21,'Contri use this'!$A$4:$F$1048576,5,FALSE)</f>
        <v>707.19214786443058</v>
      </c>
      <c r="K21" s="173">
        <f>VLOOKUP(A21,'Contri use this'!$A$4:$F$1048576,6,FALSE)</f>
        <v>654.61358414626795</v>
      </c>
      <c r="L21" s="262">
        <f t="shared" ref="L21:L30" si="28">SUM(J21:K21)</f>
        <v>1361.8057320106986</v>
      </c>
      <c r="M21" s="267">
        <f t="shared" ref="M21:O32" si="29">J21/M$2</f>
        <v>7.6867876204001102E-3</v>
      </c>
      <c r="N21" s="249">
        <f t="shared" si="29"/>
        <v>4.2820745595773483E-3</v>
      </c>
      <c r="O21" s="268">
        <f t="shared" si="29"/>
        <v>5.5612508147483957E-3</v>
      </c>
      <c r="P21" s="336">
        <f t="shared" ref="P21:P30" si="30">IFERROR(J21/G21*$P$4,0)</f>
        <v>5.4759273695753885</v>
      </c>
      <c r="Q21" s="250">
        <f t="shared" ref="Q21:Q30" si="31">IFERROR(K21/H21*$Q$4,0)</f>
        <v>2.8780004156479428</v>
      </c>
      <c r="R21" s="337">
        <f t="shared" ref="R21:R30" si="32">IFERROR(L21/I21*$R$4,0)</f>
        <v>3.727701861777327</v>
      </c>
      <c r="S21" s="273">
        <f t="shared" si="22"/>
        <v>1553.8815915554701</v>
      </c>
      <c r="T21" s="251">
        <f t="shared" si="22"/>
        <v>683.59603247912651</v>
      </c>
      <c r="U21" s="274">
        <f t="shared" si="22"/>
        <v>963.96267944842077</v>
      </c>
      <c r="V21" s="278">
        <f t="shared" ref="V21:W27" si="33">IFERROR(J21*1000000/D21,0)</f>
        <v>3.5103025688285827</v>
      </c>
      <c r="W21" s="252">
        <f t="shared" si="33"/>
        <v>3.5640515795559593</v>
      </c>
      <c r="X21" s="279">
        <f t="shared" si="25"/>
        <v>3.5359356434657165</v>
      </c>
      <c r="Y21" s="283">
        <f t="shared" si="23"/>
        <v>2.2590540926060467</v>
      </c>
      <c r="Z21" s="253">
        <f t="shared" si="23"/>
        <v>5.2136809024923458</v>
      </c>
      <c r="AA21" s="284">
        <f t="shared" si="23"/>
        <v>3.668125041406145</v>
      </c>
      <c r="AC21" s="125">
        <f>G21/$G$32</f>
        <v>5.3008247038952615E-3</v>
      </c>
      <c r="AD21" s="125">
        <f>H21/$H$32</f>
        <v>8.3639775237893225E-3</v>
      </c>
      <c r="AE21" s="125">
        <f>I21/$I$32</f>
        <v>7.0512976165496496E-3</v>
      </c>
    </row>
    <row r="22" spans="1:31" ht="13.5" customHeight="1" x14ac:dyDescent="0.2">
      <c r="A22" s="122" t="str">
        <f t="shared" si="26"/>
        <v>InboundFB Ton</v>
      </c>
      <c r="B22" s="391"/>
      <c r="C22" s="258" t="s">
        <v>72</v>
      </c>
      <c r="D22" s="261">
        <v>3324155991.4285712</v>
      </c>
      <c r="E22" s="173">
        <v>3922502286.7142859</v>
      </c>
      <c r="F22" s="262">
        <f t="shared" si="27"/>
        <v>7246658278.1428566</v>
      </c>
      <c r="G22" s="299">
        <v>44061193.980000004</v>
      </c>
      <c r="H22" s="238">
        <v>41811652.251428559</v>
      </c>
      <c r="I22" s="300">
        <f t="shared" si="24"/>
        <v>85872846.231428564</v>
      </c>
      <c r="J22" s="261">
        <f>VLOOKUP(A22,'Contri use this'!$A$4:$F$1048576,5,FALSE)</f>
        <v>19571.515600065286</v>
      </c>
      <c r="K22" s="173">
        <f>VLOOKUP(A22,'Contri use this'!$A$4:$F$1048576,6,FALSE)</f>
        <v>24916.671555314322</v>
      </c>
      <c r="L22" s="262">
        <f t="shared" si="28"/>
        <v>44488.187155379608</v>
      </c>
      <c r="M22" s="267">
        <f t="shared" si="29"/>
        <v>0.21273155291861268</v>
      </c>
      <c r="N22" s="249">
        <f t="shared" si="29"/>
        <v>0.16298935426997785</v>
      </c>
      <c r="O22" s="268">
        <f t="shared" si="29"/>
        <v>0.18167787170291499</v>
      </c>
      <c r="P22" s="336">
        <f t="shared" si="30"/>
        <v>1.5653373726163475</v>
      </c>
      <c r="Q22" s="250">
        <f t="shared" si="31"/>
        <v>2.5089038425283254</v>
      </c>
      <c r="R22" s="337">
        <f>IFERROR(L22/I22*$R$4,0)</f>
        <v>2.0034098365437614</v>
      </c>
      <c r="S22" s="273">
        <f t="shared" si="22"/>
        <v>444.18940641847041</v>
      </c>
      <c r="T22" s="251">
        <f t="shared" si="22"/>
        <v>595.92649928018591</v>
      </c>
      <c r="U22" s="274">
        <f t="shared" si="22"/>
        <v>518.0704856979271</v>
      </c>
      <c r="V22" s="278">
        <f t="shared" si="33"/>
        <v>5.8876646133728325</v>
      </c>
      <c r="W22" s="252">
        <f t="shared" si="33"/>
        <v>6.3522388858021452</v>
      </c>
      <c r="X22" s="279">
        <f t="shared" si="25"/>
        <v>6.1391313689460816</v>
      </c>
      <c r="Y22" s="283">
        <f t="shared" si="23"/>
        <v>13.25485148519294</v>
      </c>
      <c r="Z22" s="253">
        <f t="shared" si="23"/>
        <v>10.659433493014586</v>
      </c>
      <c r="AA22" s="284">
        <f t="shared" si="23"/>
        <v>11.849992497981525</v>
      </c>
      <c r="AC22" s="125">
        <f>G22/$G$32</f>
        <v>0.51319237604383927</v>
      </c>
      <c r="AD22" s="125">
        <f>H22/$H$32</f>
        <v>0.36519490255485798</v>
      </c>
      <c r="AE22" s="125">
        <f>I22/$I$32</f>
        <v>0.4286175658021788</v>
      </c>
    </row>
    <row r="23" spans="1:31" ht="13.5" customHeight="1" x14ac:dyDescent="0.2">
      <c r="A23" s="122" t="str">
        <f t="shared" si="26"/>
        <v>InboundGoogle Stone</v>
      </c>
      <c r="B23" s="391"/>
      <c r="C23" s="258" t="s">
        <v>73</v>
      </c>
      <c r="D23" s="261">
        <v>38717925</v>
      </c>
      <c r="E23" s="173">
        <v>356234988</v>
      </c>
      <c r="F23" s="262">
        <f t="shared" si="27"/>
        <v>394952913</v>
      </c>
      <c r="G23" s="299">
        <v>2453733.2599999998</v>
      </c>
      <c r="H23" s="238">
        <v>8397383.7200000007</v>
      </c>
      <c r="I23" s="300">
        <f t="shared" si="24"/>
        <v>10851116.98</v>
      </c>
      <c r="J23" s="261">
        <f>VLOOKUP(A23,'Contri use this'!$A$4:$F$1048576,5,FALSE)</f>
        <v>465.58099364989903</v>
      </c>
      <c r="K23" s="173">
        <f>VLOOKUP(A23,'Contri use this'!$A$4:$F$1048576,6,FALSE)</f>
        <v>4190.1146250153615</v>
      </c>
      <c r="L23" s="262">
        <f t="shared" si="28"/>
        <v>4655.6956186652606</v>
      </c>
      <c r="M23" s="267">
        <f t="shared" si="29"/>
        <v>5.0606079678470785E-3</v>
      </c>
      <c r="N23" s="249">
        <f t="shared" si="29"/>
        <v>2.7409121460397597E-2</v>
      </c>
      <c r="O23" s="268">
        <f t="shared" si="29"/>
        <v>1.9012617177263658E-2</v>
      </c>
      <c r="P23" s="336">
        <f t="shared" si="30"/>
        <v>0.66866355132574884</v>
      </c>
      <c r="Q23" s="250">
        <f t="shared" si="31"/>
        <v>2.10074444482072</v>
      </c>
      <c r="R23" s="337">
        <f t="shared" si="32"/>
        <v>1.6591707551323707</v>
      </c>
      <c r="S23" s="273">
        <f t="shared" si="22"/>
        <v>189.74393070333124</v>
      </c>
      <c r="T23" s="251">
        <f t="shared" si="22"/>
        <v>498.97858246441564</v>
      </c>
      <c r="U23" s="274">
        <f t="shared" si="22"/>
        <v>429.05220054730813</v>
      </c>
      <c r="V23" s="278">
        <f t="shared" si="33"/>
        <v>12.024946937365549</v>
      </c>
      <c r="W23" s="252">
        <f t="shared" si="33"/>
        <v>11.76222091080891</v>
      </c>
      <c r="X23" s="279">
        <f t="shared" si="25"/>
        <v>11.787976402810479</v>
      </c>
      <c r="Y23" s="283">
        <f>IFERROR(G23*1000/D23,0)</f>
        <v>63.374606464576807</v>
      </c>
      <c r="Z23" s="253">
        <f t="shared" si="23"/>
        <v>23.572596748975148</v>
      </c>
      <c r="AA23" s="284">
        <f t="shared" si="23"/>
        <v>27.474457391835973</v>
      </c>
      <c r="AC23" s="125">
        <f>G23/$G$32</f>
        <v>2.8579280045129534E-2</v>
      </c>
      <c r="AD23" s="125">
        <f>H23/$H$32</f>
        <v>7.3345145771807507E-2</v>
      </c>
      <c r="AE23" s="125">
        <f>I23/$I$32</f>
        <v>5.4161234316932191E-2</v>
      </c>
    </row>
    <row r="24" spans="1:31" ht="13.5" customHeight="1" x14ac:dyDescent="0.2">
      <c r="A24" s="122" t="str">
        <f t="shared" si="26"/>
        <v>InboundGoogle Ton</v>
      </c>
      <c r="B24" s="391"/>
      <c r="C24" s="258" t="s">
        <v>74</v>
      </c>
      <c r="D24" s="261">
        <v>750114965</v>
      </c>
      <c r="E24" s="173">
        <v>1667253568</v>
      </c>
      <c r="F24" s="262">
        <f t="shared" si="27"/>
        <v>2417368533</v>
      </c>
      <c r="G24" s="299">
        <v>16042256.92</v>
      </c>
      <c r="H24" s="238">
        <v>34222061.370000012</v>
      </c>
      <c r="I24" s="300">
        <f t="shared" si="24"/>
        <v>50264318.290000014</v>
      </c>
      <c r="J24" s="261">
        <f>VLOOKUP(A24,'Contri use this'!$A$4:$F$1048576,5,FALSE)</f>
        <v>5852.2522054768151</v>
      </c>
      <c r="K24" s="173">
        <f>VLOOKUP(A24,'Contri use this'!$A$4:$F$1048576,6,FALSE)</f>
        <v>13077.072057109388</v>
      </c>
      <c r="L24" s="262">
        <f t="shared" si="28"/>
        <v>18929.324262586204</v>
      </c>
      <c r="M24" s="267">
        <f t="shared" si="29"/>
        <v>6.3610745594904566E-2</v>
      </c>
      <c r="N24" s="249">
        <f t="shared" si="29"/>
        <v>8.5542064701480236E-2</v>
      </c>
      <c r="O24" s="268">
        <f t="shared" si="29"/>
        <v>7.7302303480917545E-2</v>
      </c>
      <c r="P24" s="336">
        <f t="shared" si="30"/>
        <v>1.285574721011056</v>
      </c>
      <c r="Q24" s="250">
        <f>IFERROR(K24/H24*$Q$4,0)</f>
        <v>1.6087763375564768</v>
      </c>
      <c r="R24" s="337">
        <f t="shared" si="32"/>
        <v>1.4563181577032598</v>
      </c>
      <c r="S24" s="273">
        <f t="shared" si="22"/>
        <v>364.80229899452416</v>
      </c>
      <c r="T24" s="251">
        <f t="shared" si="22"/>
        <v>382.1240315048089</v>
      </c>
      <c r="U24" s="274">
        <f t="shared" si="22"/>
        <v>376.59566281936736</v>
      </c>
      <c r="V24" s="278">
        <f t="shared" si="33"/>
        <v>7.8018070276425098</v>
      </c>
      <c r="W24" s="252">
        <f t="shared" si="33"/>
        <v>7.8434812245124483</v>
      </c>
      <c r="X24" s="279">
        <f t="shared" si="25"/>
        <v>7.830549626247743</v>
      </c>
      <c r="Y24" s="283">
        <f t="shared" si="23"/>
        <v>21.386397643726518</v>
      </c>
      <c r="Z24" s="253">
        <f t="shared" si="23"/>
        <v>20.526008776848521</v>
      </c>
      <c r="AA24" s="284">
        <f t="shared" si="23"/>
        <v>20.792989403076678</v>
      </c>
      <c r="AC24" s="125">
        <f>G24/$G$32</f>
        <v>0.18684840791235685</v>
      </c>
      <c r="AD24" s="125">
        <f>H24/$H$32</f>
        <v>0.2989052499549697</v>
      </c>
      <c r="AE24" s="125">
        <f>I24/$I$32</f>
        <v>0.2508845426423143</v>
      </c>
    </row>
    <row r="26" spans="1:31" ht="13.5" customHeight="1" x14ac:dyDescent="0.2">
      <c r="A26" s="122" t="str">
        <f t="shared" si="26"/>
        <v>InboundTikTok</v>
      </c>
      <c r="B26" s="391"/>
      <c r="C26" s="258" t="s">
        <v>60</v>
      </c>
      <c r="D26" s="261">
        <v>71701651</v>
      </c>
      <c r="E26" s="173">
        <v>181443582</v>
      </c>
      <c r="F26" s="262">
        <f t="shared" si="27"/>
        <v>253145233</v>
      </c>
      <c r="G26" s="299">
        <v>115277.31999999999</v>
      </c>
      <c r="H26" s="238">
        <v>853474.69000000006</v>
      </c>
      <c r="I26" s="300">
        <f t="shared" si="24"/>
        <v>968752.01</v>
      </c>
      <c r="J26" s="261">
        <f>VLOOKUP(A26,'Contri use this'!$A$4:$F$1048576,5,FALSE)</f>
        <v>178.97334406660585</v>
      </c>
      <c r="K26" s="173">
        <f>VLOOKUP(A26,'Contri use this'!$A$4:$F$1048576,6,FALSE)</f>
        <v>490.18852621639093</v>
      </c>
      <c r="L26" s="262">
        <f t="shared" si="28"/>
        <v>669.1618702829968</v>
      </c>
      <c r="M26" s="267">
        <f t="shared" si="29"/>
        <v>1.9453412904925581E-3</v>
      </c>
      <c r="N26" s="249">
        <f t="shared" si="29"/>
        <v>3.206508187949415E-3</v>
      </c>
      <c r="O26" s="268">
        <f>L26/O$2</f>
        <v>2.7326783173509512E-3</v>
      </c>
      <c r="P26" s="336">
        <f t="shared" si="30"/>
        <v>5.4712207645683542</v>
      </c>
      <c r="Q26" s="250">
        <f t="shared" si="31"/>
        <v>2.4180418544289144</v>
      </c>
      <c r="R26" s="337">
        <f t="shared" si="32"/>
        <v>2.6711576473681196</v>
      </c>
      <c r="S26" s="273">
        <f t="shared" si="22"/>
        <v>1552.5460174352238</v>
      </c>
      <c r="T26" s="251">
        <f t="shared" si="22"/>
        <v>574.34453764105285</v>
      </c>
      <c r="U26" s="274">
        <f t="shared" si="22"/>
        <v>690.74630387914942</v>
      </c>
      <c r="V26" s="278">
        <f t="shared" si="33"/>
        <v>2.4960840032345395</v>
      </c>
      <c r="W26" s="252">
        <f t="shared" si="33"/>
        <v>2.7016030041580139</v>
      </c>
      <c r="X26" s="279">
        <f t="shared" si="25"/>
        <v>2.6433911567396442</v>
      </c>
      <c r="Y26" s="283">
        <f t="shared" si="23"/>
        <v>1.6077359222872007</v>
      </c>
      <c r="Z26" s="253">
        <f t="shared" si="23"/>
        <v>4.7038020336260784</v>
      </c>
      <c r="AA26" s="284">
        <f t="shared" si="23"/>
        <v>3.826862542578473</v>
      </c>
      <c r="AC26" s="125">
        <f>G26/$G$32</f>
        <v>1.3426654253087035E-3</v>
      </c>
      <c r="AD26" s="125">
        <f>H26/$H$32</f>
        <v>7.4544914985257118E-3</v>
      </c>
      <c r="AE26" s="125">
        <f>I26/$I$32</f>
        <v>4.835336740477111E-3</v>
      </c>
    </row>
    <row r="27" spans="1:31" ht="13.5" customHeight="1" x14ac:dyDescent="0.2">
      <c r="A27" s="122" t="str">
        <f t="shared" si="26"/>
        <v>InboundBing</v>
      </c>
      <c r="B27" s="391"/>
      <c r="C27" s="258" t="s">
        <v>58</v>
      </c>
      <c r="D27" s="261">
        <v>1419560</v>
      </c>
      <c r="E27" s="173">
        <v>1963514</v>
      </c>
      <c r="F27" s="262">
        <f t="shared" si="27"/>
        <v>3383074</v>
      </c>
      <c r="G27" s="386">
        <v>179606.81</v>
      </c>
      <c r="H27" s="325">
        <v>132484.17000000001</v>
      </c>
      <c r="I27" s="326">
        <f t="shared" si="24"/>
        <v>312090.98</v>
      </c>
      <c r="J27" s="261">
        <f>VLOOKUP(A27,'Contri use this'!$A$4:$F$1048576,5,FALSE)</f>
        <v>79.613424601565228</v>
      </c>
      <c r="K27" s="173">
        <f>VLOOKUP(A27,'Contri use this'!$A$4:$F$1048576,6,FALSE)</f>
        <v>111.03092136986427</v>
      </c>
      <c r="L27" s="262">
        <f t="shared" si="28"/>
        <v>190.64434597142952</v>
      </c>
      <c r="M27" s="267">
        <f t="shared" si="29"/>
        <v>8.6535390486587355E-4</v>
      </c>
      <c r="N27" s="255">
        <f t="shared" si="29"/>
        <v>7.2629516899559948E-4</v>
      </c>
      <c r="O27" s="269">
        <f t="shared" si="29"/>
        <v>7.7854057993674097E-4</v>
      </c>
      <c r="P27" s="336">
        <f t="shared" si="30"/>
        <v>1.5620799702616794</v>
      </c>
      <c r="Q27" s="250">
        <f t="shared" si="31"/>
        <v>3.528346865989509</v>
      </c>
      <c r="R27" s="337">
        <f t="shared" si="32"/>
        <v>2.3622380636784799</v>
      </c>
      <c r="S27" s="273">
        <f t="shared" si="22"/>
        <v>443.26506662840478</v>
      </c>
      <c r="T27" s="251">
        <f t="shared" si="22"/>
        <v>838.06934345336697</v>
      </c>
      <c r="U27" s="274">
        <f t="shared" si="22"/>
        <v>610.86144165854944</v>
      </c>
      <c r="V27" s="278">
        <f t="shared" si="33"/>
        <v>56.083169856550782</v>
      </c>
      <c r="W27" s="252">
        <f t="shared" si="33"/>
        <v>56.547048490545151</v>
      </c>
      <c r="X27" s="279">
        <f t="shared" si="25"/>
        <v>56.35240197862344</v>
      </c>
      <c r="Y27" s="283">
        <f t="shared" si="23"/>
        <v>126.52287328467976</v>
      </c>
      <c r="Z27" s="253">
        <f t="shared" si="23"/>
        <v>67.472994844956546</v>
      </c>
      <c r="AA27" s="284">
        <f t="shared" si="23"/>
        <v>92.250710448544723</v>
      </c>
      <c r="AC27" s="125">
        <f>G27/$G$32</f>
        <v>2.0919280040253324E-3</v>
      </c>
      <c r="AD27" s="125">
        <f>H27/$H$32</f>
        <v>1.1571545477865725E-3</v>
      </c>
      <c r="AE27" s="125">
        <f>I27/$I$32</f>
        <v>1.5577412654509044E-3</v>
      </c>
    </row>
    <row r="28" spans="1:31" ht="13.5" customHeight="1" x14ac:dyDescent="0.2">
      <c r="A28" s="122" t="str">
        <f>_xlfn.CONCAT($B$20,C28)</f>
        <v>InboundAffiliate</v>
      </c>
      <c r="B28" s="391"/>
      <c r="C28" s="258" t="s">
        <v>56</v>
      </c>
      <c r="D28" s="261">
        <v>21830</v>
      </c>
      <c r="E28" s="173">
        <v>103784</v>
      </c>
      <c r="F28" s="262">
        <f>SUM(D28:E28)</f>
        <v>125614</v>
      </c>
      <c r="G28" s="299">
        <v>11205.820000000002</v>
      </c>
      <c r="H28" s="238">
        <v>2075.6799999999998</v>
      </c>
      <c r="I28" s="300">
        <f>SUM(G28:H28)</f>
        <v>13281.500000000002</v>
      </c>
      <c r="J28" s="261">
        <f>VLOOKUP(A28,'Contri use this'!$A$4:$F$1048576,5,FALSE)</f>
        <v>0.17147845469802403</v>
      </c>
      <c r="K28" s="173">
        <f>VLOOKUP(A28,'Contri use this'!$A$4:$F$1048576,6,FALSE)</f>
        <v>0.98572962374171835</v>
      </c>
      <c r="L28" s="262">
        <f>SUM(J28:K28)</f>
        <v>1.1572080784397425</v>
      </c>
      <c r="M28" s="267">
        <f>J28/M$2</f>
        <v>1.8638759871960526E-6</v>
      </c>
      <c r="N28" s="249">
        <f>K28/N$2</f>
        <v>6.448029565336707E-6</v>
      </c>
      <c r="O28" s="307">
        <f>L28/O$2</f>
        <v>4.7257286540822726E-6</v>
      </c>
      <c r="P28" s="336">
        <f>IFERROR(J28/G28*$P$4,0)</f>
        <v>5.3926927446760253E-2</v>
      </c>
      <c r="Q28" s="250">
        <f>IFERROR(K28/H28*$Q$4,0)</f>
        <v>1.9993495375031152</v>
      </c>
      <c r="R28" s="337">
        <f>IFERROR(L28/I28*$R$4,0)</f>
        <v>0.33693434349128915</v>
      </c>
      <c r="S28" s="273">
        <f>IFERROR(J28/G28*1000000,0)</f>
        <v>15.302624412851893</v>
      </c>
      <c r="T28" s="251">
        <f>IFERROR(K28/H28*1000000,0)</f>
        <v>474.89479290724893</v>
      </c>
      <c r="U28" s="274">
        <f>IFERROR(L28/I28*1000000,0)</f>
        <v>87.129321118830134</v>
      </c>
      <c r="V28" s="278">
        <f t="shared" ref="V28:X29" si="34">IFERROR(J28/D28,0)</f>
        <v>7.8551742875869923E-6</v>
      </c>
      <c r="W28" s="252">
        <f t="shared" si="34"/>
        <v>9.4978958581449783E-6</v>
      </c>
      <c r="X28" s="279">
        <f t="shared" si="34"/>
        <v>9.2124132536161764E-6</v>
      </c>
      <c r="Y28" s="283">
        <f>IFERROR(G28*1000/D28,0)</f>
        <v>513.32203389830522</v>
      </c>
      <c r="Z28" s="253">
        <f>IFERROR(H28*1000/E28,0)</f>
        <v>19.999999999999996</v>
      </c>
      <c r="AA28" s="284">
        <f>IFERROR(I28*1000/F28,0)</f>
        <v>105.73264126610093</v>
      </c>
      <c r="AC28" s="125">
        <f>G28/$G$32</f>
        <v>1.3051714835349035E-4</v>
      </c>
      <c r="AD28" s="125">
        <f>H28/$H$32</f>
        <v>1.8129581456785612E-5</v>
      </c>
      <c r="AE28" s="125">
        <f>I28/$I$32</f>
        <v>6.6292017209488698E-5</v>
      </c>
    </row>
    <row r="29" spans="1:31" ht="13.5" customHeight="1" x14ac:dyDescent="0.2">
      <c r="A29" s="122" t="str">
        <f t="shared" si="26"/>
        <v>InboundOpen TV</v>
      </c>
      <c r="B29" s="391"/>
      <c r="C29" s="258" t="s">
        <v>66</v>
      </c>
      <c r="D29" s="261">
        <v>461.80320000000006</v>
      </c>
      <c r="E29" s="173">
        <v>453.8562</v>
      </c>
      <c r="F29" s="262">
        <f t="shared" si="27"/>
        <v>915.65940000000001</v>
      </c>
      <c r="G29" s="299">
        <v>3593963.67</v>
      </c>
      <c r="H29" s="238">
        <v>8216372.4099999992</v>
      </c>
      <c r="I29" s="300">
        <f t="shared" si="24"/>
        <v>11810336.079999998</v>
      </c>
      <c r="J29" s="261">
        <f>VLOOKUP(A29,'Contri use this'!$A$4:$F$1048576,5,FALSE)</f>
        <v>2715.1984956330534</v>
      </c>
      <c r="K29" s="173">
        <f>VLOOKUP(A29,'Contri use this'!$A$4:$F$1048576,6,FALSE)</f>
        <v>2333.5216116344527</v>
      </c>
      <c r="L29" s="262">
        <f t="shared" si="28"/>
        <v>5048.7201072675061</v>
      </c>
      <c r="M29" s="267">
        <f t="shared" si="29"/>
        <v>2.9512706336159971E-2</v>
      </c>
      <c r="N29" s="249">
        <f t="shared" si="29"/>
        <v>1.5264445727070527E-2</v>
      </c>
      <c r="O29" s="268">
        <f t="shared" si="29"/>
        <v>2.0617624195576119E-2</v>
      </c>
      <c r="P29" s="336">
        <f t="shared" si="30"/>
        <v>2.6623653911566287</v>
      </c>
      <c r="Q29" s="250">
        <f t="shared" si="31"/>
        <v>1.1957022065329748</v>
      </c>
      <c r="R29" s="337">
        <f t="shared" si="32"/>
        <v>1.6531032851277037</v>
      </c>
      <c r="S29" s="273">
        <f t="shared" si="22"/>
        <v>755.48857610824246</v>
      </c>
      <c r="T29" s="251">
        <f t="shared" si="22"/>
        <v>284.0087443936165</v>
      </c>
      <c r="U29" s="274">
        <f t="shared" si="22"/>
        <v>427.48318702100022</v>
      </c>
      <c r="V29" s="278">
        <f t="shared" si="34"/>
        <v>5.8795575596553968</v>
      </c>
      <c r="W29" s="252">
        <f t="shared" si="34"/>
        <v>5.1415439772210947</v>
      </c>
      <c r="X29" s="279">
        <f t="shared" si="34"/>
        <v>5.5137533751824161</v>
      </c>
      <c r="Y29" s="283">
        <f>IFERROR(G29/D29,0)</f>
        <v>7782.4572675113541</v>
      </c>
      <c r="Z29" s="253">
        <f>IFERROR(H29/E29,0)</f>
        <v>18103.47068080154</v>
      </c>
      <c r="AA29" s="284">
        <f>IFERROR(I29/F29,0)</f>
        <v>12898.17598115631</v>
      </c>
      <c r="AC29" s="125">
        <f>G29/$G$32</f>
        <v>4.1859845106778849E-2</v>
      </c>
      <c r="AD29" s="125">
        <f>H29/$H$32</f>
        <v>7.1764141335071349E-2</v>
      </c>
      <c r="AE29" s="125">
        <f>I29/$I$32</f>
        <v>5.8948989396167981E-2</v>
      </c>
    </row>
    <row r="30" spans="1:31" ht="13.5" customHeight="1" x14ac:dyDescent="0.2">
      <c r="A30" s="122" t="str">
        <f t="shared" si="26"/>
        <v>InboundPay TV</v>
      </c>
      <c r="B30" s="391"/>
      <c r="C30" s="258" t="s">
        <v>67</v>
      </c>
      <c r="D30" s="261"/>
      <c r="E30" s="173"/>
      <c r="F30" s="262">
        <f t="shared" si="27"/>
        <v>0</v>
      </c>
      <c r="G30" s="283">
        <v>0</v>
      </c>
      <c r="H30" s="238">
        <v>1431973.6880000008</v>
      </c>
      <c r="I30" s="300">
        <f t="shared" si="24"/>
        <v>1431973.6880000008</v>
      </c>
      <c r="J30" s="261">
        <f>VLOOKUP(A30,'Contri use this'!$A$4:$F$1048576,5,FALSE)</f>
        <v>0</v>
      </c>
      <c r="K30" s="173">
        <f>VLOOKUP(A30,'Contri use this'!$A$4:$F$1048576,6,FALSE)</f>
        <v>734.40128926779221</v>
      </c>
      <c r="L30" s="262">
        <f t="shared" si="28"/>
        <v>734.40128926779221</v>
      </c>
      <c r="M30" s="267">
        <f t="shared" si="29"/>
        <v>0</v>
      </c>
      <c r="N30" s="249">
        <f t="shared" si="29"/>
        <v>4.8039960573011079E-3</v>
      </c>
      <c r="O30" s="269">
        <f t="shared" si="29"/>
        <v>2.9990986763306525E-3</v>
      </c>
      <c r="P30" s="336">
        <f t="shared" si="30"/>
        <v>0</v>
      </c>
      <c r="Q30" s="250">
        <f t="shared" si="31"/>
        <v>2.1591842888117423</v>
      </c>
      <c r="R30" s="337">
        <f t="shared" si="32"/>
        <v>1.9832585853211411</v>
      </c>
      <c r="S30" s="273">
        <f t="shared" si="22"/>
        <v>0</v>
      </c>
      <c r="T30" s="251">
        <f t="shared" si="22"/>
        <v>512.85948577275235</v>
      </c>
      <c r="U30" s="274">
        <f t="shared" si="22"/>
        <v>512.85948577275235</v>
      </c>
      <c r="V30" s="278">
        <f>IFERROR(J30*1000000/D30,0)</f>
        <v>0</v>
      </c>
      <c r="W30" s="252">
        <f>IFERROR(K30*1000000/E30,0)</f>
        <v>0</v>
      </c>
      <c r="X30" s="279">
        <f>IFERROR(L30*1000000/F30,0)</f>
        <v>0</v>
      </c>
      <c r="Y30" s="283">
        <f t="shared" si="23"/>
        <v>0</v>
      </c>
      <c r="Z30" s="253">
        <f t="shared" si="23"/>
        <v>0</v>
      </c>
      <c r="AA30" s="284">
        <f t="shared" si="23"/>
        <v>0</v>
      </c>
      <c r="AC30" s="125">
        <f>G30/$G$32</f>
        <v>0</v>
      </c>
      <c r="AD30" s="125">
        <f>H30/$H$32</f>
        <v>1.2507266833312321E-2</v>
      </c>
      <c r="AE30" s="125">
        <f>I30/$I$32</f>
        <v>7.147417412824683E-3</v>
      </c>
    </row>
    <row r="31" spans="1:31" ht="13.5" customHeight="1" thickBot="1" x14ac:dyDescent="0.25">
      <c r="A31" s="128" t="str">
        <f t="shared" si="26"/>
        <v>InboundTotal Base</v>
      </c>
      <c r="B31" s="392"/>
      <c r="C31" s="259" t="s">
        <v>171</v>
      </c>
      <c r="D31" s="263"/>
      <c r="E31" s="264"/>
      <c r="F31" s="265"/>
      <c r="G31" s="301"/>
      <c r="H31" s="302"/>
      <c r="I31" s="303"/>
      <c r="J31" s="263">
        <f>M2-SUM(J20:J30)</f>
        <v>49474.379981550628</v>
      </c>
      <c r="K31" s="264">
        <f>N2-SUM(K20:K30)</f>
        <v>92178.512092901597</v>
      </c>
      <c r="L31" s="265">
        <f>O2-SUM(L20:L30)</f>
        <v>141652.89207445222</v>
      </c>
      <c r="M31" s="270">
        <f t="shared" si="29"/>
        <v>0.53775915459126122</v>
      </c>
      <c r="N31" s="271">
        <f t="shared" si="29"/>
        <v>0.60297444344587725</v>
      </c>
      <c r="O31" s="308">
        <f t="shared" si="29"/>
        <v>0.57847256987043216</v>
      </c>
      <c r="P31" s="275"/>
      <c r="Q31" s="276"/>
      <c r="R31" s="277"/>
      <c r="S31" s="275"/>
      <c r="T31" s="276"/>
      <c r="U31" s="277"/>
      <c r="V31" s="280"/>
      <c r="W31" s="281"/>
      <c r="X31" s="282"/>
      <c r="Y31" s="285"/>
      <c r="Z31" s="286"/>
      <c r="AA31" s="287"/>
      <c r="AC31" s="125"/>
      <c r="AD31" s="125"/>
      <c r="AE31" s="125"/>
    </row>
    <row r="32" spans="1:31" ht="13.5" customHeight="1" thickBot="1" x14ac:dyDescent="0.25">
      <c r="A32" s="122" t="str">
        <f t="shared" si="26"/>
        <v>InboundTotal Media</v>
      </c>
      <c r="B32" s="292" t="s">
        <v>81</v>
      </c>
      <c r="C32" s="293" t="s">
        <v>88</v>
      </c>
      <c r="D32" s="229">
        <f t="shared" ref="D32:L32" si="35">SUM(D20:D30)</f>
        <v>5743733293.9460564</v>
      </c>
      <c r="E32" s="230">
        <f t="shared" si="35"/>
        <v>7746051307.4276285</v>
      </c>
      <c r="F32" s="241">
        <f t="shared" si="35"/>
        <v>13489784601.373686</v>
      </c>
      <c r="G32" s="232">
        <f t="shared" si="35"/>
        <v>85857070.441428557</v>
      </c>
      <c r="H32" s="233">
        <f t="shared" si="35"/>
        <v>114491335.8837143</v>
      </c>
      <c r="I32" s="240">
        <f t="shared" si="35"/>
        <v>200348406.32514283</v>
      </c>
      <c r="J32" s="229">
        <f t="shared" si="35"/>
        <v>42526.620018449372</v>
      </c>
      <c r="K32" s="230">
        <f t="shared" si="35"/>
        <v>60694.487907098395</v>
      </c>
      <c r="L32" s="241">
        <f t="shared" si="35"/>
        <v>103221.10792554778</v>
      </c>
      <c r="M32" s="246">
        <f>J32/M$2</f>
        <v>0.46224084540873872</v>
      </c>
      <c r="N32" s="235">
        <f t="shared" si="29"/>
        <v>0.39702555655412269</v>
      </c>
      <c r="O32" s="247">
        <f t="shared" si="29"/>
        <v>0.42152743012956778</v>
      </c>
      <c r="P32" s="226">
        <f>IFERROR(J32/G32*$P$4,0)</f>
        <v>1.7455189115959442</v>
      </c>
      <c r="Q32" s="227">
        <f>IFERROR(K32/H32*$Q$4,0)</f>
        <v>2.2318651335971205</v>
      </c>
      <c r="R32" s="228">
        <f>IFERROR(L32/I32*$R$4,0)</f>
        <v>1.9923405512457804</v>
      </c>
      <c r="S32" s="226">
        <f t="shared" ref="S32:U39" si="36">IFERROR(J32/G32*1000000,0)</f>
        <v>495.31878737303191</v>
      </c>
      <c r="T32" s="227">
        <f t="shared" si="36"/>
        <v>530.12297776614389</v>
      </c>
      <c r="U32" s="237">
        <f t="shared" si="36"/>
        <v>515.20803094401253</v>
      </c>
      <c r="V32" s="236">
        <f t="shared" ref="V32:X39" si="37">IFERROR(J32*1000000/D32,0)</f>
        <v>7.4040032574758978</v>
      </c>
      <c r="W32" s="227">
        <f t="shared" si="37"/>
        <v>7.83553910221314</v>
      </c>
      <c r="X32" s="237">
        <f t="shared" si="37"/>
        <v>7.651798080974296</v>
      </c>
      <c r="Y32" s="226">
        <f t="shared" ref="Y32:AA39" si="38">IFERROR(G32*1000/D32,0)</f>
        <v>14.947955632257967</v>
      </c>
      <c r="Z32" s="227">
        <f t="shared" si="38"/>
        <v>14.780606445755073</v>
      </c>
      <c r="AA32" s="237">
        <f t="shared" si="38"/>
        <v>14.851861037480244</v>
      </c>
    </row>
    <row r="33" spans="1:31" ht="13.5" customHeight="1" x14ac:dyDescent="0.2">
      <c r="A33" s="122" t="str">
        <f>_xlfn.CONCAT($B$33,C33)</f>
        <v>PoloFB Stone Leads</v>
      </c>
      <c r="B33" s="440" t="s">
        <v>3</v>
      </c>
      <c r="C33" s="257" t="s">
        <v>70</v>
      </c>
      <c r="D33" s="294">
        <v>1356139031.7142899</v>
      </c>
      <c r="E33" s="295">
        <v>1432877943.8571427</v>
      </c>
      <c r="F33" s="296">
        <f t="shared" ref="F33:F38" si="39">SUM(D33:E33)</f>
        <v>2789016975.5714326</v>
      </c>
      <c r="G33" s="323">
        <v>18944719.38142857</v>
      </c>
      <c r="H33" s="323">
        <v>18466254.944285721</v>
      </c>
      <c r="I33" s="324">
        <f t="shared" ref="I33:I39" si="40">SUM(G33:H33)</f>
        <v>37410974.32571429</v>
      </c>
      <c r="J33" s="294">
        <f>VLOOKUP(A33,'Contri use this'!$A$4:$F$1048576,5,FALSE)</f>
        <v>9376.2184078955543</v>
      </c>
      <c r="K33" s="295">
        <f>VLOOKUP(A33,'Contri use this'!$A$4:$F$1048576,6,FALSE)</f>
        <v>10212.897948779048</v>
      </c>
      <c r="L33" s="296">
        <f>SUM(J33:K33)</f>
        <v>19589.116356674604</v>
      </c>
      <c r="M33" s="304">
        <f>J33/M$3</f>
        <v>5.5834088059879439E-2</v>
      </c>
      <c r="N33" s="305">
        <f>K33/N$3</f>
        <v>5.1930693715062481E-2</v>
      </c>
      <c r="O33" s="306">
        <f>L33/O$3</f>
        <v>5.3728575776547619E-2</v>
      </c>
      <c r="P33" s="372">
        <f>IFERROR(J33/G33*$P$4,0)</f>
        <v>1.74413178187495</v>
      </c>
      <c r="Q33" s="334">
        <f>IFERROR(K33/H33*$Q$4,0)</f>
        <v>2.3284208740873393</v>
      </c>
      <c r="R33" s="373">
        <f>IFERROR(L33/I33*$R$4,0)</f>
        <v>2.0248682806448244</v>
      </c>
      <c r="S33" s="309">
        <f t="shared" si="36"/>
        <v>494.92516722559753</v>
      </c>
      <c r="T33" s="310">
        <f t="shared" si="36"/>
        <v>553.0573459313888</v>
      </c>
      <c r="U33" s="311">
        <f t="shared" si="36"/>
        <v>523.61951832968168</v>
      </c>
      <c r="V33" s="315">
        <f t="shared" si="37"/>
        <v>6.9139064569531001</v>
      </c>
      <c r="W33" s="316">
        <f t="shared" si="37"/>
        <v>7.1275421556752416</v>
      </c>
      <c r="X33" s="317">
        <f t="shared" si="37"/>
        <v>7.0236633653551186</v>
      </c>
      <c r="Y33" s="318">
        <f t="shared" si="38"/>
        <v>13.969599678493603</v>
      </c>
      <c r="Z33" s="319">
        <f t="shared" si="38"/>
        <v>12.887528224893103</v>
      </c>
      <c r="AA33" s="320">
        <f t="shared" si="38"/>
        <v>13.41367752630809</v>
      </c>
      <c r="AC33" s="125">
        <f t="shared" ref="AC33:AC39" si="41">G33/$G$41</f>
        <v>0.22144362662595851</v>
      </c>
      <c r="AD33" s="125">
        <f t="shared" ref="AD33:AD39" si="42">H33/$H$41</f>
        <v>0.16269354922431395</v>
      </c>
      <c r="AE33" s="125">
        <f t="shared" ref="AE33:AE39" si="43">I33/$I$41</f>
        <v>0.18794357991604585</v>
      </c>
    </row>
    <row r="34" spans="1:31" ht="13.5" customHeight="1" x14ac:dyDescent="0.2">
      <c r="A34" s="122" t="str">
        <f t="shared" ref="A34:A41" si="44">_xlfn.CONCAT($B$33,C34)</f>
        <v>PoloFB Stone SA</v>
      </c>
      <c r="B34" s="441"/>
      <c r="C34" s="258" t="s">
        <v>71</v>
      </c>
      <c r="D34" s="261">
        <v>201461878</v>
      </c>
      <c r="E34" s="173">
        <v>183671187</v>
      </c>
      <c r="F34" s="262">
        <f t="shared" si="39"/>
        <v>385133065</v>
      </c>
      <c r="G34" s="325">
        <v>455113.28000000014</v>
      </c>
      <c r="H34" s="325">
        <v>957602.96000000031</v>
      </c>
      <c r="I34" s="326">
        <f t="shared" si="40"/>
        <v>1412716.2400000005</v>
      </c>
      <c r="J34" s="261">
        <f>VLOOKUP(A34,'Contri use this'!$A$4:$F$1048576,5,FALSE)</f>
        <v>654.43770592177805</v>
      </c>
      <c r="K34" s="173">
        <f>VLOOKUP(A34,'Contri use this'!$A$4:$F$1048576,6,FALSE)</f>
        <v>610.73926682054719</v>
      </c>
      <c r="L34" s="262">
        <f t="shared" ref="L34:L39" si="45">SUM(J34:K34)</f>
        <v>1265.1769727423252</v>
      </c>
      <c r="M34" s="329">
        <f t="shared" ref="M34:O41" si="46">J34/M$3</f>
        <v>3.8970863212158522E-3</v>
      </c>
      <c r="N34" s="255">
        <f t="shared" si="46"/>
        <v>3.1054960075079688E-3</v>
      </c>
      <c r="O34" s="268">
        <f t="shared" si="46"/>
        <v>3.4700981715067316E-3</v>
      </c>
      <c r="P34" s="336">
        <f t="shared" ref="P34:P39" si="47">IFERROR(J34/G34*$P$4,0)</f>
        <v>5.0674393888012794</v>
      </c>
      <c r="Q34" s="250">
        <f t="shared" ref="Q34:Q39" si="48">IFERROR(K34/H34*$Q$4,0)</f>
        <v>2.685107529588493</v>
      </c>
      <c r="R34" s="337">
        <f t="shared" ref="R34:R39" si="49">IFERROR(L34/I34*$R$4,0)</f>
        <v>3.4631977571469914</v>
      </c>
      <c r="S34" s="273">
        <f t="shared" si="36"/>
        <v>1437.9666221160981</v>
      </c>
      <c r="T34" s="251">
        <f t="shared" si="36"/>
        <v>637.77921783005661</v>
      </c>
      <c r="U34" s="274">
        <f t="shared" si="36"/>
        <v>895.5634096358408</v>
      </c>
      <c r="V34" s="278">
        <f t="shared" si="37"/>
        <v>3.2484443827222642</v>
      </c>
      <c r="W34" s="252">
        <f t="shared" si="37"/>
        <v>3.3251773280070718</v>
      </c>
      <c r="X34" s="279">
        <f t="shared" si="37"/>
        <v>3.285038569052297</v>
      </c>
      <c r="Y34" s="283">
        <f t="shared" si="38"/>
        <v>2.2590540926060467</v>
      </c>
      <c r="Z34" s="253">
        <f t="shared" si="38"/>
        <v>5.2136809024923458</v>
      </c>
      <c r="AA34" s="284">
        <f t="shared" si="38"/>
        <v>3.668125041406145</v>
      </c>
      <c r="AC34" s="125">
        <f t="shared" si="41"/>
        <v>5.3197903447243173E-3</v>
      </c>
      <c r="AD34" s="125">
        <f t="shared" si="42"/>
        <v>8.4367850861020912E-3</v>
      </c>
      <c r="AE34" s="125">
        <f t="shared" si="43"/>
        <v>7.0971406742710245E-3</v>
      </c>
    </row>
    <row r="35" spans="1:31" ht="13.5" customHeight="1" x14ac:dyDescent="0.2">
      <c r="A35" s="122" t="str">
        <f t="shared" si="44"/>
        <v>PoloFB Ton</v>
      </c>
      <c r="B35" s="441"/>
      <c r="C35" s="258" t="s">
        <v>72</v>
      </c>
      <c r="D35" s="261">
        <v>3324155991.4285712</v>
      </c>
      <c r="E35" s="173">
        <v>3922502286.7142859</v>
      </c>
      <c r="F35" s="262">
        <f t="shared" si="39"/>
        <v>7246658278.1428566</v>
      </c>
      <c r="G35" s="325">
        <v>44061193.980000004</v>
      </c>
      <c r="H35" s="325">
        <v>41811652.251428559</v>
      </c>
      <c r="I35" s="326">
        <f t="shared" si="40"/>
        <v>85872846.231428564</v>
      </c>
      <c r="J35" s="261">
        <f>VLOOKUP(A35,'Contri use this'!$A$4:$F$1048576,5,FALSE)</f>
        <v>15016.2325292074</v>
      </c>
      <c r="K35" s="173">
        <f>VLOOKUP(A35,'Contri use this'!$A$4:$F$1048576,6,FALSE)</f>
        <v>19038.943072014648</v>
      </c>
      <c r="L35" s="262">
        <f t="shared" si="45"/>
        <v>34055.17560122205</v>
      </c>
      <c r="M35" s="267">
        <f t="shared" si="46"/>
        <v>8.9419594647813974E-2</v>
      </c>
      <c r="N35" s="249">
        <f t="shared" si="46"/>
        <v>9.6809497783095277E-2</v>
      </c>
      <c r="O35" s="268">
        <f t="shared" si="46"/>
        <v>9.3405748863728016E-2</v>
      </c>
      <c r="P35" s="336">
        <f t="shared" si="47"/>
        <v>1.2010040741958297</v>
      </c>
      <c r="Q35" s="250">
        <f t="shared" si="48"/>
        <v>1.9170649388307921</v>
      </c>
      <c r="R35" s="337">
        <f t="shared" si="49"/>
        <v>1.5335862876683497</v>
      </c>
      <c r="S35" s="273">
        <f t="shared" si="36"/>
        <v>340.804031230372</v>
      </c>
      <c r="T35" s="251">
        <f t="shared" si="36"/>
        <v>455.35017266303208</v>
      </c>
      <c r="U35" s="274">
        <f t="shared" si="36"/>
        <v>396.57676548233724</v>
      </c>
      <c r="V35" s="278">
        <f t="shared" si="37"/>
        <v>4.517306819513637</v>
      </c>
      <c r="W35" s="252">
        <f t="shared" si="37"/>
        <v>4.8537748815342985</v>
      </c>
      <c r="X35" s="279">
        <f t="shared" si="37"/>
        <v>4.6994316958394746</v>
      </c>
      <c r="Y35" s="283">
        <f t="shared" si="38"/>
        <v>13.25485148519294</v>
      </c>
      <c r="Z35" s="253">
        <f t="shared" si="38"/>
        <v>10.659433493014586</v>
      </c>
      <c r="AA35" s="284">
        <f t="shared" si="38"/>
        <v>11.849992497981525</v>
      </c>
      <c r="AC35" s="125">
        <f t="shared" si="41"/>
        <v>0.51502850963133651</v>
      </c>
      <c r="AD35" s="125">
        <f t="shared" si="42"/>
        <v>0.36837388654285208</v>
      </c>
      <c r="AE35" s="125">
        <f t="shared" si="43"/>
        <v>0.4314041649330036</v>
      </c>
    </row>
    <row r="36" spans="1:31" ht="13.5" customHeight="1" x14ac:dyDescent="0.2">
      <c r="A36" s="122" t="str">
        <f t="shared" si="44"/>
        <v>PoloGoogle Stone</v>
      </c>
      <c r="B36" s="441"/>
      <c r="C36" s="258" t="s">
        <v>73</v>
      </c>
      <c r="D36" s="261">
        <v>38717925</v>
      </c>
      <c r="E36" s="173">
        <v>356234988</v>
      </c>
      <c r="F36" s="262">
        <f t="shared" si="39"/>
        <v>394952913</v>
      </c>
      <c r="G36" s="325">
        <v>2453733.2599999998</v>
      </c>
      <c r="H36" s="325">
        <v>8397383.7200000007</v>
      </c>
      <c r="I36" s="326">
        <f t="shared" si="40"/>
        <v>10851116.98</v>
      </c>
      <c r="J36" s="261">
        <f>VLOOKUP(A36,'Contri use this'!$A$4:$F$1048576,5,FALSE)</f>
        <v>351.54244196918921</v>
      </c>
      <c r="K36" s="173">
        <f>VLOOKUP(A36,'Contri use this'!$A$4:$F$1048576,6,FALSE)</f>
        <v>3119.5896466284839</v>
      </c>
      <c r="L36" s="262">
        <f t="shared" si="45"/>
        <v>3471.1320885976729</v>
      </c>
      <c r="M36" s="267">
        <f t="shared" si="46"/>
        <v>2.0933867800225644E-3</v>
      </c>
      <c r="N36" s="249">
        <f t="shared" si="46"/>
        <v>1.5862535322318697E-2</v>
      </c>
      <c r="O36" s="268">
        <f t="shared" si="46"/>
        <v>9.520540899185595E-3</v>
      </c>
      <c r="P36" s="336">
        <f t="shared" si="47"/>
        <v>0.50488233174227004</v>
      </c>
      <c r="Q36" s="250">
        <f t="shared" si="48"/>
        <v>1.5640289602461637</v>
      </c>
      <c r="R36" s="337">
        <f t="shared" si="49"/>
        <v>1.2370226321311588</v>
      </c>
      <c r="S36" s="273">
        <f t="shared" si="36"/>
        <v>143.26840154140845</v>
      </c>
      <c r="T36" s="251">
        <f t="shared" si="36"/>
        <v>371.49542650987536</v>
      </c>
      <c r="U36" s="274">
        <f t="shared" si="36"/>
        <v>319.88707660192165</v>
      </c>
      <c r="V36" s="278">
        <f t="shared" si="37"/>
        <v>9.0795785664957318</v>
      </c>
      <c r="W36" s="252">
        <f t="shared" si="37"/>
        <v>8.7571118832058232</v>
      </c>
      <c r="X36" s="279">
        <f t="shared" si="37"/>
        <v>8.7887238562984678</v>
      </c>
      <c r="Y36" s="283">
        <f t="shared" si="38"/>
        <v>63.374606464576807</v>
      </c>
      <c r="Z36" s="253">
        <f t="shared" si="38"/>
        <v>23.572596748975148</v>
      </c>
      <c r="AA36" s="284">
        <f t="shared" si="38"/>
        <v>27.474457391835973</v>
      </c>
      <c r="AC36" s="125">
        <f t="shared" si="41"/>
        <v>2.8681532881389263E-2</v>
      </c>
      <c r="AD36" s="125">
        <f t="shared" si="42"/>
        <v>7.3983607706447033E-2</v>
      </c>
      <c r="AE36" s="125">
        <f t="shared" si="43"/>
        <v>5.4513356256194051E-2</v>
      </c>
    </row>
    <row r="37" spans="1:31" ht="13.5" customHeight="1" x14ac:dyDescent="0.2">
      <c r="A37" s="122" t="str">
        <f t="shared" si="44"/>
        <v>PoloGoogle Ton</v>
      </c>
      <c r="B37" s="441"/>
      <c r="C37" s="258" t="s">
        <v>74</v>
      </c>
      <c r="D37" s="261">
        <v>750114965</v>
      </c>
      <c r="E37" s="173">
        <v>1667253568</v>
      </c>
      <c r="F37" s="262">
        <f t="shared" si="39"/>
        <v>2417368533</v>
      </c>
      <c r="G37" s="325">
        <v>16042256.92</v>
      </c>
      <c r="H37" s="325">
        <v>34222061.370000012</v>
      </c>
      <c r="I37" s="326">
        <f t="shared" si="40"/>
        <v>50264318.290000014</v>
      </c>
      <c r="J37" s="261">
        <f>VLOOKUP(A37,'Contri use this'!$A$4:$F$1048576,5,FALSE)</f>
        <v>5557.0731863488863</v>
      </c>
      <c r="K37" s="173">
        <f>VLOOKUP(A37,'Contri use this'!$A$4:$F$1048576,6,FALSE)</f>
        <v>12417.667814516957</v>
      </c>
      <c r="L37" s="262">
        <f t="shared" si="45"/>
        <v>17974.741000865844</v>
      </c>
      <c r="M37" s="267">
        <f t="shared" si="46"/>
        <v>3.3091604754057563E-2</v>
      </c>
      <c r="N37" s="249">
        <f t="shared" si="46"/>
        <v>6.3141539959102613E-2</v>
      </c>
      <c r="O37" s="268">
        <f t="shared" si="46"/>
        <v>4.9300704347481981E-2</v>
      </c>
      <c r="P37" s="336">
        <f t="shared" si="47"/>
        <v>1.2207322173321178</v>
      </c>
      <c r="Q37" s="250">
        <f t="shared" si="48"/>
        <v>1.5276546661506571</v>
      </c>
      <c r="R37" s="337">
        <f t="shared" si="49"/>
        <v>1.3828777687174445</v>
      </c>
      <c r="S37" s="273">
        <f t="shared" si="36"/>
        <v>346.40220600262558</v>
      </c>
      <c r="T37" s="251">
        <f t="shared" si="36"/>
        <v>362.85563514892829</v>
      </c>
      <c r="U37" s="274">
        <f t="shared" si="36"/>
        <v>357.60439238746989</v>
      </c>
      <c r="V37" s="278">
        <f t="shared" si="37"/>
        <v>7.4082953222362207</v>
      </c>
      <c r="W37" s="252">
        <f t="shared" si="37"/>
        <v>7.4479779517958464</v>
      </c>
      <c r="X37" s="279">
        <f t="shared" si="37"/>
        <v>7.4356643414063353</v>
      </c>
      <c r="Y37" s="283">
        <f t="shared" si="38"/>
        <v>21.386397643726518</v>
      </c>
      <c r="Z37" s="253">
        <f t="shared" si="38"/>
        <v>20.526008776848521</v>
      </c>
      <c r="AA37" s="284">
        <f t="shared" si="38"/>
        <v>20.792989403076678</v>
      </c>
      <c r="AC37" s="125">
        <f t="shared" si="41"/>
        <v>0.18751692649048352</v>
      </c>
      <c r="AD37" s="125">
        <f t="shared" si="42"/>
        <v>0.30150718934921267</v>
      </c>
      <c r="AE37" s="125">
        <f t="shared" si="43"/>
        <v>0.25251563456258136</v>
      </c>
    </row>
    <row r="38" spans="1:31" ht="13.5" customHeight="1" x14ac:dyDescent="0.2">
      <c r="A38" s="122" t="str">
        <f t="shared" si="44"/>
        <v>PoloOpen TV</v>
      </c>
      <c r="B38" s="441"/>
      <c r="C38" s="258" t="s">
        <v>66</v>
      </c>
      <c r="D38" s="321">
        <v>461.80320000000006</v>
      </c>
      <c r="E38" s="173">
        <v>453.8562</v>
      </c>
      <c r="F38" s="262">
        <f t="shared" si="39"/>
        <v>915.65940000000001</v>
      </c>
      <c r="G38" s="325">
        <v>3593963.67</v>
      </c>
      <c r="H38" s="325">
        <v>8216372.4099999992</v>
      </c>
      <c r="I38" s="326">
        <f t="shared" si="40"/>
        <v>11810336.079999998</v>
      </c>
      <c r="J38" s="261">
        <f>VLOOKUP(A38,'Contri use this'!$A$4:$F$1048576,5,FALSE)</f>
        <v>2426.9603096409592</v>
      </c>
      <c r="K38" s="173">
        <f>VLOOKUP(A38,'Contri use this'!$A$4:$F$1048576,6,FALSE)</f>
        <v>2286.850863262443</v>
      </c>
      <c r="L38" s="262">
        <f t="shared" si="45"/>
        <v>4713.8111729034026</v>
      </c>
      <c r="M38" s="267">
        <f t="shared" si="46"/>
        <v>1.4452214075156072E-2</v>
      </c>
      <c r="N38" s="249">
        <f t="shared" si="46"/>
        <v>1.1628212907611169E-2</v>
      </c>
      <c r="O38" s="268">
        <f t="shared" si="46"/>
        <v>1.2928932382056212E-2</v>
      </c>
      <c r="P38" s="336">
        <f>IFERROR(J38/G38*$P$4,0)</f>
        <v>2.3797358257567702</v>
      </c>
      <c r="Q38" s="250">
        <f t="shared" si="48"/>
        <v>1.1717880004117507</v>
      </c>
      <c r="R38" s="337">
        <f t="shared" si="49"/>
        <v>1.5434439956735371</v>
      </c>
      <c r="S38" s="273">
        <f t="shared" si="36"/>
        <v>675.28793624142543</v>
      </c>
      <c r="T38" s="251">
        <f t="shared" si="36"/>
        <v>278.32853102899253</v>
      </c>
      <c r="U38" s="274">
        <f t="shared" si="36"/>
        <v>399.12591318090614</v>
      </c>
      <c r="V38" s="278">
        <f>IFERROR(J38/D38,0)</f>
        <v>5.2553995070648254</v>
      </c>
      <c r="W38" s="252">
        <f>IFERROR(K38/E38,0)</f>
        <v>5.0387124011139273</v>
      </c>
      <c r="X38" s="279">
        <f>IFERROR(L38/F38,0)</f>
        <v>5.1479962668470423</v>
      </c>
      <c r="Y38" s="283">
        <f>IFERROR(G38/D38,0)</f>
        <v>7782.4572675113541</v>
      </c>
      <c r="Z38" s="253">
        <f>IFERROR(H38/E38,0)</f>
        <v>18103.47068080154</v>
      </c>
      <c r="AA38" s="284">
        <f>IFERROR(I38/F38,0)</f>
        <v>12898.17598115631</v>
      </c>
      <c r="AC38" s="125">
        <f t="shared" si="41"/>
        <v>4.2009614026107887E-2</v>
      </c>
      <c r="AD38" s="125">
        <f t="shared" si="42"/>
        <v>7.2388840789035028E-2</v>
      </c>
      <c r="AE38" s="125">
        <f t="shared" si="43"/>
        <v>5.9332238277503321E-2</v>
      </c>
    </row>
    <row r="39" spans="1:31" ht="13.5" customHeight="1" x14ac:dyDescent="0.2">
      <c r="A39" s="122" t="str">
        <f t="shared" si="44"/>
        <v>PoloPay TV</v>
      </c>
      <c r="B39" s="441"/>
      <c r="C39" s="258" t="s">
        <v>67</v>
      </c>
      <c r="D39" s="321"/>
      <c r="E39" s="173"/>
      <c r="F39" s="262">
        <v>0</v>
      </c>
      <c r="G39" s="173">
        <v>0</v>
      </c>
      <c r="H39" s="325">
        <v>1431973.6880000008</v>
      </c>
      <c r="I39" s="326">
        <f t="shared" si="40"/>
        <v>1431973.6880000008</v>
      </c>
      <c r="J39" s="261">
        <f>VLOOKUP(A39,'Contri use this'!$A$4:$F$1048576,5,FALSE)</f>
        <v>0</v>
      </c>
      <c r="K39" s="173">
        <f>VLOOKUP(A39,'Contri use this'!$A$4:$F$1048576,6,FALSE)</f>
        <v>630.72075200248912</v>
      </c>
      <c r="L39" s="262">
        <f t="shared" si="45"/>
        <v>630.72075200248912</v>
      </c>
      <c r="M39" s="267">
        <f t="shared" si="46"/>
        <v>0</v>
      </c>
      <c r="N39" s="249">
        <f t="shared" si="46"/>
        <v>3.2070981572758059E-3</v>
      </c>
      <c r="O39" s="268">
        <f t="shared" si="46"/>
        <v>1.7299263070771574E-3</v>
      </c>
      <c r="P39" s="336">
        <f t="shared" si="47"/>
        <v>0</v>
      </c>
      <c r="Q39" s="250">
        <f t="shared" si="48"/>
        <v>1.8543572271081885</v>
      </c>
      <c r="R39" s="337">
        <f t="shared" si="49"/>
        <v>1.7032681786224655</v>
      </c>
      <c r="S39" s="273">
        <f t="shared" si="36"/>
        <v>0</v>
      </c>
      <c r="T39" s="251">
        <f t="shared" si="36"/>
        <v>440.45554557877375</v>
      </c>
      <c r="U39" s="274">
        <f t="shared" si="36"/>
        <v>440.45554557877375</v>
      </c>
      <c r="V39" s="278">
        <f t="shared" si="37"/>
        <v>0</v>
      </c>
      <c r="W39" s="252">
        <f t="shared" si="37"/>
        <v>0</v>
      </c>
      <c r="X39" s="279">
        <f t="shared" si="37"/>
        <v>0</v>
      </c>
      <c r="Y39" s="283">
        <f t="shared" si="38"/>
        <v>0</v>
      </c>
      <c r="Z39" s="253">
        <f t="shared" si="38"/>
        <v>0</v>
      </c>
      <c r="AA39" s="284">
        <f t="shared" si="38"/>
        <v>0</v>
      </c>
      <c r="AC39" s="125">
        <f t="shared" si="41"/>
        <v>0</v>
      </c>
      <c r="AD39" s="125">
        <f t="shared" si="42"/>
        <v>1.2616141302037134E-2</v>
      </c>
      <c r="AE39" s="125">
        <f t="shared" si="43"/>
        <v>7.1938853804007288E-3</v>
      </c>
    </row>
    <row r="40" spans="1:31" ht="13.5" customHeight="1" thickBot="1" x14ac:dyDescent="0.25">
      <c r="A40" s="128" t="str">
        <f t="shared" si="44"/>
        <v>PoloTotal Base</v>
      </c>
      <c r="B40" s="442"/>
      <c r="C40" s="259" t="s">
        <v>171</v>
      </c>
      <c r="D40" s="322"/>
      <c r="E40" s="264"/>
      <c r="F40" s="265"/>
      <c r="G40" s="327"/>
      <c r="H40" s="327"/>
      <c r="I40" s="328"/>
      <c r="J40" s="263">
        <f>M3-SUM(J33:J39)</f>
        <v>134547.53541901623</v>
      </c>
      <c r="K40" s="264">
        <f>N3-SUM(K33:K39)</f>
        <v>148346.59063597539</v>
      </c>
      <c r="L40" s="265">
        <f>O3-SUM(L33:L39)</f>
        <v>282894.12605499162</v>
      </c>
      <c r="M40" s="270">
        <f>J40/M$3</f>
        <v>0.80121202536185454</v>
      </c>
      <c r="N40" s="271">
        <f t="shared" si="46"/>
        <v>0.75431492614802598</v>
      </c>
      <c r="O40" s="272">
        <f t="shared" si="46"/>
        <v>0.77591547325241672</v>
      </c>
      <c r="P40" s="275"/>
      <c r="Q40" s="276"/>
      <c r="R40" s="277"/>
      <c r="S40" s="312"/>
      <c r="T40" s="313"/>
      <c r="U40" s="314"/>
      <c r="V40" s="330"/>
      <c r="W40" s="331"/>
      <c r="X40" s="332"/>
      <c r="Y40" s="285"/>
      <c r="Z40" s="286"/>
      <c r="AA40" s="287"/>
      <c r="AC40" s="125"/>
      <c r="AD40" s="125"/>
      <c r="AE40" s="125"/>
    </row>
    <row r="41" spans="1:31" ht="13.5" customHeight="1" x14ac:dyDescent="0.2">
      <c r="A41" s="122" t="str">
        <f t="shared" si="44"/>
        <v>PoloTotal Media</v>
      </c>
      <c r="B41" s="292" t="s">
        <v>81</v>
      </c>
      <c r="C41" s="293" t="s">
        <v>88</v>
      </c>
      <c r="D41" s="229">
        <f t="shared" ref="D41:L41" si="50">SUM(D33:D39)</f>
        <v>5670590252.9460611</v>
      </c>
      <c r="E41" s="230">
        <f t="shared" si="50"/>
        <v>7562540427.4276285</v>
      </c>
      <c r="F41" s="231">
        <f t="shared" si="50"/>
        <v>13233130680.37369</v>
      </c>
      <c r="G41" s="232">
        <f t="shared" si="50"/>
        <v>85550980.491428569</v>
      </c>
      <c r="H41" s="233">
        <f t="shared" si="50"/>
        <v>113503301.3437143</v>
      </c>
      <c r="I41" s="240">
        <f t="shared" si="50"/>
        <v>199054281.83514288</v>
      </c>
      <c r="J41" s="234">
        <f t="shared" si="50"/>
        <v>33382.464580983768</v>
      </c>
      <c r="K41" s="230">
        <f t="shared" si="50"/>
        <v>48317.409364024614</v>
      </c>
      <c r="L41" s="241">
        <f t="shared" si="50"/>
        <v>81699.873945008381</v>
      </c>
      <c r="M41" s="246">
        <f>J41/M$3</f>
        <v>0.19878797463814546</v>
      </c>
      <c r="N41" s="235">
        <f t="shared" si="46"/>
        <v>0.245685073851974</v>
      </c>
      <c r="O41" s="247">
        <f t="shared" si="46"/>
        <v>0.22408452674758328</v>
      </c>
      <c r="P41" s="226">
        <f>IFERROR(J41/G41*$P$4,0)</f>
        <v>1.3750964568045194</v>
      </c>
      <c r="Q41" s="227">
        <f>IFERROR(K41/H41*$Q$4,0)</f>
        <v>1.7921999710512224</v>
      </c>
      <c r="R41" s="228">
        <f>IFERROR(L41/I41*$R$4,0)</f>
        <v>1.5871969226732892</v>
      </c>
      <c r="S41" s="226">
        <f t="shared" ref="S41:U50" si="51">IFERROR(J41/G41*1000000,0)</f>
        <v>390.20551709899325</v>
      </c>
      <c r="T41" s="227">
        <f t="shared" si="51"/>
        <v>425.69166528212514</v>
      </c>
      <c r="U41" s="237">
        <f t="shared" si="51"/>
        <v>410.4401733627231</v>
      </c>
      <c r="V41" s="236">
        <f t="shared" ref="V41:X42" si="52">IFERROR(J41*1000000/D41,0)</f>
        <v>5.8869470534642252</v>
      </c>
      <c r="W41" s="227">
        <f t="shared" si="52"/>
        <v>6.3890447697691988</v>
      </c>
      <c r="X41" s="237">
        <f t="shared" si="52"/>
        <v>6.1738885467351299</v>
      </c>
      <c r="Y41" s="226">
        <f t="shared" ref="Y41:AA50" si="53">IFERROR(G41*1000/D41,0)</f>
        <v>15.086785797471785</v>
      </c>
      <c r="Z41" s="227">
        <f t="shared" si="53"/>
        <v>15.008620771409488</v>
      </c>
      <c r="AA41" s="237">
        <f t="shared" si="53"/>
        <v>15.042115629551223</v>
      </c>
    </row>
    <row r="42" spans="1:31" ht="13.5" customHeight="1" thickBot="1" x14ac:dyDescent="0.25">
      <c r="A42" s="122" t="str">
        <f>_xlfn.CONCAT($B$43,C42)</f>
        <v>Renda_ExtraFB Ton</v>
      </c>
      <c r="B42" s="391"/>
      <c r="C42" s="258" t="s">
        <v>72</v>
      </c>
      <c r="D42" s="261">
        <v>2264643392.5714283</v>
      </c>
      <c r="E42" s="173">
        <v>1657858894.1428573</v>
      </c>
      <c r="F42" s="262">
        <f>SUM(D42:E42)</f>
        <v>3922502286.7142859</v>
      </c>
      <c r="G42" s="299">
        <v>25895364.237142853</v>
      </c>
      <c r="H42" s="238">
        <v>15916288.01428571</v>
      </c>
      <c r="I42" s="326">
        <f>SUM(G42:H42)</f>
        <v>41811652.251428559</v>
      </c>
      <c r="J42" s="261">
        <f>VLOOKUP(A42,'Contri use this'!$A$4:$F$1048576,5,FALSE)</f>
        <v>16589.49275149055</v>
      </c>
      <c r="K42" s="173">
        <f>VLOOKUP(A42,'Contri use this'!$A$4:$F$1048576,6,FALSE)</f>
        <v>12458.599076577191</v>
      </c>
      <c r="L42" s="262">
        <f>SUM(J42:K42)</f>
        <v>29048.091828067743</v>
      </c>
      <c r="M42" s="267">
        <f t="shared" ref="M42:O43" si="54">J42/M$4</f>
        <v>0.14477639480473833</v>
      </c>
      <c r="N42" s="249">
        <f t="shared" si="54"/>
        <v>9.1099599852127053E-2</v>
      </c>
      <c r="O42" s="249">
        <f t="shared" si="54"/>
        <v>0.11557059749773317</v>
      </c>
      <c r="P42" s="336">
        <f>IFERROR(J42/G42*$P$5,0)</f>
        <v>2.6742057364462752</v>
      </c>
      <c r="Q42" s="250">
        <f>IFERROR(K42/H42*$Q$5,0)</f>
        <v>3.3234943246166044</v>
      </c>
      <c r="R42" s="337">
        <f>IFERROR(L42/I42*$R$5,0)</f>
        <v>2.924903875855398</v>
      </c>
      <c r="S42" s="251">
        <f>IFERROR(J42/G42*1000000,0)</f>
        <v>640.63562109296436</v>
      </c>
      <c r="T42" s="251">
        <f>IFERROR(K42/H42*1000000,0)</f>
        <v>782.75783055665613</v>
      </c>
      <c r="U42" s="274">
        <f>IFERROR(L42/I42*1000000,0)</f>
        <v>694.73676030287163</v>
      </c>
      <c r="V42" s="252">
        <f t="shared" si="52"/>
        <v>7.3254326954557403</v>
      </c>
      <c r="W42" s="252">
        <f t="shared" si="52"/>
        <v>7.5148730212160242</v>
      </c>
      <c r="X42" s="279">
        <f t="shared" si="52"/>
        <v>7.4055002916008759</v>
      </c>
      <c r="Y42" s="253">
        <f>IFERROR(G42*1000/D42,0)</f>
        <v>11.434632190695382</v>
      </c>
      <c r="Z42" s="253">
        <f>IFERROR(H42*1000/E42,0)</f>
        <v>9.6005082643144455</v>
      </c>
      <c r="AA42" s="284">
        <f>IFERROR(I42*1000/F42,0)</f>
        <v>10.659433493014586</v>
      </c>
      <c r="AC42" s="125">
        <f>G42/$G$53</f>
        <v>0.81049057813240366</v>
      </c>
      <c r="AD42" s="125">
        <f>H42/$H$53</f>
        <v>0.47669889552128714</v>
      </c>
      <c r="AE42" s="125">
        <f>I42/$I$53</f>
        <v>0.6399208102678946</v>
      </c>
    </row>
    <row r="43" spans="1:31" ht="13.5" customHeight="1" x14ac:dyDescent="0.2">
      <c r="A43" s="122" t="str">
        <f t="shared" ref="A43:A53" si="55">_xlfn.CONCAT($B$43,C43)</f>
        <v>Renda_ExtraFB Stone Leads</v>
      </c>
      <c r="B43" s="393" t="s">
        <v>4</v>
      </c>
      <c r="C43" s="257" t="s">
        <v>70</v>
      </c>
      <c r="D43" s="294">
        <v>696344767.28571427</v>
      </c>
      <c r="E43" s="295">
        <v>736533176.57142878</v>
      </c>
      <c r="F43" s="296">
        <f t="shared" ref="F43:F50" si="56">SUM(D43:E43)</f>
        <v>1432877943.8571429</v>
      </c>
      <c r="G43" s="297">
        <v>9961554.4942857176</v>
      </c>
      <c r="H43" s="298">
        <v>8504700.4500000011</v>
      </c>
      <c r="I43" s="324">
        <f t="shared" ref="I43:I50" si="57">SUM(G43:H43)</f>
        <v>18466254.944285721</v>
      </c>
      <c r="J43" s="294">
        <f>VLOOKUP(A43,'Contri use this'!$A$4:$F$1048576,5,FALSE)</f>
        <v>3543.4159280702033</v>
      </c>
      <c r="K43" s="295">
        <f>VLOOKUP(A43,'Contri use this'!$A$4:$F$1048576,6,FALSE)</f>
        <v>3793.9005077084021</v>
      </c>
      <c r="L43" s="296">
        <f t="shared" ref="L43:L50" si="58">SUM(J43:K43)</f>
        <v>7337.3164357786054</v>
      </c>
      <c r="M43" s="304">
        <f t="shared" si="54"/>
        <v>3.0923367642666299E-2</v>
      </c>
      <c r="N43" s="305">
        <f t="shared" si="54"/>
        <v>2.7741708036885609E-2</v>
      </c>
      <c r="O43" s="305">
        <f t="shared" si="54"/>
        <v>2.9192211644467187E-2</v>
      </c>
      <c r="P43" s="372">
        <f>IFERROR(J43/G43*$P$5,0)</f>
        <v>1.4848368976632338</v>
      </c>
      <c r="Q43" s="334">
        <f>IFERROR(K43/H43*$Q$5,0)</f>
        <v>1.894063070898776</v>
      </c>
      <c r="R43" s="373">
        <f>IFERROR(L43/I43*$R$5,0)</f>
        <v>1.6728220368532576</v>
      </c>
      <c r="S43" s="310">
        <f t="shared" si="51"/>
        <v>355.70913456356897</v>
      </c>
      <c r="T43" s="310">
        <f t="shared" si="51"/>
        <v>446.09454853973148</v>
      </c>
      <c r="U43" s="311">
        <f t="shared" si="51"/>
        <v>397.33646361516833</v>
      </c>
      <c r="V43" s="316">
        <f t="shared" ref="V43:W46" si="59">IFERROR(J43*1000000/D43,0)</f>
        <v>5.0885941771087069</v>
      </c>
      <c r="W43" s="316">
        <f t="shared" si="59"/>
        <v>5.1510245952111173</v>
      </c>
      <c r="X43" s="317">
        <f t="shared" ref="X43:X50" si="60">IFERROR(L43*1000000/F43,0)</f>
        <v>5.1206848896196924</v>
      </c>
      <c r="Y43" s="319">
        <f t="shared" si="53"/>
        <v>14.305491995172032</v>
      </c>
      <c r="Z43" s="319">
        <f t="shared" si="53"/>
        <v>11.546934639916003</v>
      </c>
      <c r="AA43" s="320">
        <f t="shared" si="53"/>
        <v>12.887528224893101</v>
      </c>
      <c r="AC43" s="125">
        <f t="shared" ref="AC43:AC50" si="61">G43/$G$53</f>
        <v>0.3117834523289133</v>
      </c>
      <c r="AD43" s="125">
        <f t="shared" ref="AD43:AD50" si="62">H43/$H$53</f>
        <v>0.25471902164723031</v>
      </c>
      <c r="AE43" s="125">
        <f t="shared" ref="AE43:AE50" si="63">I43/$I$53</f>
        <v>0.28262314905666253</v>
      </c>
    </row>
    <row r="44" spans="1:31" ht="13.5" customHeight="1" x14ac:dyDescent="0.2">
      <c r="A44" s="122" t="str">
        <f t="shared" si="55"/>
        <v>Renda_ExtraFB Stone SA</v>
      </c>
      <c r="B44" s="391"/>
      <c r="C44" s="258" t="s">
        <v>71</v>
      </c>
      <c r="D44" s="261">
        <v>106981687</v>
      </c>
      <c r="E44" s="173">
        <v>76689500</v>
      </c>
      <c r="F44" s="262">
        <f t="shared" si="56"/>
        <v>183671187</v>
      </c>
      <c r="G44" s="299">
        <v>601283.89000000013</v>
      </c>
      <c r="H44" s="238">
        <v>356319.07000000007</v>
      </c>
      <c r="I44" s="326">
        <f t="shared" si="57"/>
        <v>957602.9600000002</v>
      </c>
      <c r="J44" s="261">
        <f>VLOOKUP(A44,'Contri use this'!$A$4:$F$1048576,5,FALSE)</f>
        <v>201.75411265128039</v>
      </c>
      <c r="K44" s="173">
        <f>VLOOKUP(A44,'Contri use this'!$A$4:$F$1048576,6,FALSE)</f>
        <v>365.83370690918736</v>
      </c>
      <c r="L44" s="262">
        <f t="shared" si="58"/>
        <v>567.58781956046778</v>
      </c>
      <c r="M44" s="267">
        <f t="shared" ref="M44:O53" si="64">J44/M$4</f>
        <v>1.7607068223383141E-3</v>
      </c>
      <c r="N44" s="249">
        <f t="shared" si="64"/>
        <v>2.6750442892495311E-3</v>
      </c>
      <c r="O44" s="249">
        <f t="shared" si="64"/>
        <v>2.2582021506712597E-3</v>
      </c>
      <c r="P44" s="336">
        <f t="shared" ref="P44:P50" si="65">IFERROR(J44/G44*$P$5,0)</f>
        <v>1.4006401175192578</v>
      </c>
      <c r="Q44" s="250">
        <f t="shared" ref="Q44:Q50" si="66">IFERROR(K44/H44*$Q$5,0)</f>
        <v>4.3592539734721374</v>
      </c>
      <c r="R44" s="337">
        <f t="shared" ref="R44:R50" si="67">IFERROR(L44/I44*$R$5,0)</f>
        <v>2.4953927327098366</v>
      </c>
      <c r="S44" s="251">
        <f t="shared" si="51"/>
        <v>335.53886276793537</v>
      </c>
      <c r="T44" s="251">
        <f t="shared" si="51"/>
        <v>1026.7025756134447</v>
      </c>
      <c r="U44" s="274">
        <f t="shared" si="51"/>
        <v>592.71727769144286</v>
      </c>
      <c r="V44" s="252">
        <f t="shared" si="59"/>
        <v>1.8858752213477472</v>
      </c>
      <c r="W44" s="252">
        <f t="shared" si="59"/>
        <v>4.7703232764483712</v>
      </c>
      <c r="X44" s="279">
        <f t="shared" si="60"/>
        <v>3.090238751277127</v>
      </c>
      <c r="Y44" s="253">
        <f t="shared" si="53"/>
        <v>5.6204375427357034</v>
      </c>
      <c r="Z44" s="253">
        <f t="shared" si="53"/>
        <v>4.6462562671552172</v>
      </c>
      <c r="AA44" s="284">
        <f t="shared" si="53"/>
        <v>5.2136809024923449</v>
      </c>
      <c r="AC44" s="125">
        <f t="shared" si="61"/>
        <v>1.8819388797350643E-2</v>
      </c>
      <c r="AD44" s="125">
        <f t="shared" si="62"/>
        <v>1.067189202468042E-2</v>
      </c>
      <c r="AE44" s="125">
        <f t="shared" si="63"/>
        <v>1.4655963806290327E-2</v>
      </c>
    </row>
    <row r="45" spans="1:31" ht="13.5" customHeight="1" x14ac:dyDescent="0.2">
      <c r="A45" s="122" t="str">
        <f>_xlfn.CONCAT($B$43,C45)</f>
        <v>Renda_ExtraGoogle Ton</v>
      </c>
      <c r="B45" s="391"/>
      <c r="C45" s="258" t="s">
        <v>74</v>
      </c>
      <c r="D45" s="261">
        <v>932425499</v>
      </c>
      <c r="E45" s="173">
        <v>734828069</v>
      </c>
      <c r="F45" s="262">
        <f>SUM(D45:E45)</f>
        <v>1667253568</v>
      </c>
      <c r="G45" s="299">
        <v>17214698.750000004</v>
      </c>
      <c r="H45" s="238">
        <v>17007362.619999997</v>
      </c>
      <c r="I45" s="326">
        <f>SUM(G45:H45)</f>
        <v>34222061.370000005</v>
      </c>
      <c r="J45" s="261">
        <f>VLOOKUP(A45,'Contri use this'!$A$4:$F$1048576,5,FALSE)</f>
        <v>10355.137200002997</v>
      </c>
      <c r="K45" s="173">
        <f>VLOOKUP(A45,'Contri use this'!$A$4:$F$1048576,6,FALSE)</f>
        <v>8336.9657880868363</v>
      </c>
      <c r="L45" s="262">
        <f>SUM(J45:K45)</f>
        <v>18692.102988089835</v>
      </c>
      <c r="M45" s="267">
        <f>J45/M$4</f>
        <v>9.0369214657884375E-2</v>
      </c>
      <c r="N45" s="249">
        <f>K45/N$4</f>
        <v>6.0961448603276125E-2</v>
      </c>
      <c r="O45" s="249">
        <f>L45/O$4</f>
        <v>7.436831044218041E-2</v>
      </c>
      <c r="P45" s="336">
        <f>IFERROR(J45/G45*$P$5,0)</f>
        <v>2.5109621336227641</v>
      </c>
      <c r="Q45" s="250">
        <f>IFERROR(K45/H45*$Q$5,0)</f>
        <v>2.0813186141657529</v>
      </c>
      <c r="R45" s="337">
        <f>IFERROR(L45/I45*$R$5,0)</f>
        <v>2.2995524422501932</v>
      </c>
      <c r="S45" s="251">
        <f>IFERROR(J45/G45*1000000,0)</f>
        <v>601.52880688678874</v>
      </c>
      <c r="T45" s="251">
        <f>IFERROR(K45/H45*1000000,0)</f>
        <v>490.197450031605</v>
      </c>
      <c r="U45" s="274">
        <f>IFERROR(L45/I45*1000000,0)</f>
        <v>546.20038185297176</v>
      </c>
      <c r="V45" s="252">
        <f t="shared" si="59"/>
        <v>11.105592040445686</v>
      </c>
      <c r="W45" s="252">
        <f t="shared" si="59"/>
        <v>11.345464524010767</v>
      </c>
      <c r="X45" s="279">
        <f>IFERROR(L45*1000000/F45,0)</f>
        <v>11.211313831832109</v>
      </c>
      <c r="Y45" s="253">
        <f>IFERROR(G45*1000/D45,0)</f>
        <v>18.462277971229103</v>
      </c>
      <c r="Z45" s="253">
        <f>IFERROR(H45*1000/E45,0)</f>
        <v>23.144682868667061</v>
      </c>
      <c r="AA45" s="284">
        <f>IFERROR(I45*1000/F45,0)</f>
        <v>20.526008776848517</v>
      </c>
      <c r="AC45" s="125">
        <f>G45/$G$53</f>
        <v>0.53879725399846679</v>
      </c>
      <c r="AD45" s="125">
        <f>H45/$H$53</f>
        <v>0.5093769960311858</v>
      </c>
      <c r="AE45" s="125">
        <f>I45/$I$53</f>
        <v>0.52376330667917559</v>
      </c>
    </row>
    <row r="46" spans="1:31" ht="13.5" customHeight="1" x14ac:dyDescent="0.2">
      <c r="A46" s="122" t="str">
        <f t="shared" si="55"/>
        <v>Renda_ExtraGoogle Stone</v>
      </c>
      <c r="B46" s="391"/>
      <c r="C46" s="258" t="s">
        <v>73</v>
      </c>
      <c r="D46" s="261">
        <v>107952163</v>
      </c>
      <c r="E46" s="173">
        <v>248282825</v>
      </c>
      <c r="F46" s="262">
        <f t="shared" si="56"/>
        <v>356234988</v>
      </c>
      <c r="G46" s="299">
        <v>3099620.83</v>
      </c>
      <c r="H46" s="238">
        <v>5297762.8899999997</v>
      </c>
      <c r="I46" s="326">
        <f t="shared" si="57"/>
        <v>8397383.7199999988</v>
      </c>
      <c r="J46" s="261">
        <f>VLOOKUP(A46,'Contri use this'!$A$4:$F$1048576,5,FALSE)</f>
        <v>640.61288529897365</v>
      </c>
      <c r="K46" s="173">
        <f>VLOOKUP(A46,'Contri use this'!$A$4:$F$1048576,6,FALSE)</f>
        <v>2432.1266170090694</v>
      </c>
      <c r="L46" s="262">
        <f t="shared" si="58"/>
        <v>3072.739502308043</v>
      </c>
      <c r="M46" s="267">
        <f t="shared" si="64"/>
        <v>5.5906244626264204E-3</v>
      </c>
      <c r="N46" s="249">
        <f t="shared" si="64"/>
        <v>1.7784163390873436E-2</v>
      </c>
      <c r="O46" s="249">
        <f t="shared" si="64"/>
        <v>1.2225186505830802E-2</v>
      </c>
      <c r="P46" s="336">
        <f t="shared" si="65"/>
        <v>0.8627219189274119</v>
      </c>
      <c r="Q46" s="250">
        <f t="shared" si="66"/>
        <v>1.9492214612360583</v>
      </c>
      <c r="R46" s="337">
        <f t="shared" si="67"/>
        <v>1.5405402996179709</v>
      </c>
      <c r="S46" s="251">
        <f t="shared" si="51"/>
        <v>206.67459680833724</v>
      </c>
      <c r="T46" s="251">
        <f t="shared" si="51"/>
        <v>459.08559282634661</v>
      </c>
      <c r="U46" s="274">
        <f t="shared" si="51"/>
        <v>365.9162906882197</v>
      </c>
      <c r="V46" s="252">
        <f t="shared" si="59"/>
        <v>5.934229268745395</v>
      </c>
      <c r="W46" s="252">
        <f t="shared" si="59"/>
        <v>9.7957908164170018</v>
      </c>
      <c r="X46" s="279">
        <f t="shared" si="60"/>
        <v>8.6255971642741702</v>
      </c>
      <c r="Y46" s="253">
        <f t="shared" si="53"/>
        <v>28.712910828845551</v>
      </c>
      <c r="Z46" s="253">
        <f t="shared" si="53"/>
        <v>21.337613223951355</v>
      </c>
      <c r="AA46" s="284">
        <f t="shared" si="53"/>
        <v>23.572596748975144</v>
      </c>
      <c r="AC46" s="125">
        <f t="shared" si="61"/>
        <v>9.7014023648856945E-2</v>
      </c>
      <c r="AD46" s="125">
        <f t="shared" si="62"/>
        <v>0.15867001879646486</v>
      </c>
      <c r="AE46" s="125">
        <f t="shared" si="63"/>
        <v>0.12852064687420303</v>
      </c>
    </row>
    <row r="47" spans="1:31" ht="13.5" customHeight="1" x14ac:dyDescent="0.2">
      <c r="A47" s="122" t="str">
        <f>_xlfn.CONCAT($B$43,C47)</f>
        <v>Renda_ExtraCriteo</v>
      </c>
      <c r="B47" s="391"/>
      <c r="C47" s="258" t="s">
        <v>59</v>
      </c>
      <c r="D47" s="261">
        <v>126906693</v>
      </c>
      <c r="E47" s="173">
        <v>256199601</v>
      </c>
      <c r="F47" s="262">
        <f>SUM(D47:E47)</f>
        <v>383106294</v>
      </c>
      <c r="G47" s="261">
        <v>569405.2575999999</v>
      </c>
      <c r="H47" s="173">
        <v>1212999.8377999999</v>
      </c>
      <c r="I47" s="326">
        <f>SUM(G47:H47)</f>
        <v>1782405.0953999998</v>
      </c>
      <c r="J47" s="261">
        <f>VLOOKUP(A47,'Contri use this'!$A$4:$F$1048576,5,FALSE)</f>
        <v>202.38862102108121</v>
      </c>
      <c r="K47" s="173">
        <f>VLOOKUP(A47,'Contri use this'!$A$4:$F$1048576,6,FALSE)</f>
        <v>405.06756847407792</v>
      </c>
      <c r="L47" s="262">
        <f>SUM(J47:K47)</f>
        <v>607.45618949515915</v>
      </c>
      <c r="M47" s="267">
        <f t="shared" ref="M47:O49" si="68">J47/M$4</f>
        <v>1.7662441727340904E-3</v>
      </c>
      <c r="N47" s="249">
        <f t="shared" si="68"/>
        <v>2.9619296017350202E-3</v>
      </c>
      <c r="O47" s="249">
        <f t="shared" si="68"/>
        <v>2.4168222542527568E-3</v>
      </c>
      <c r="P47" s="336">
        <f>IFERROR(J47/G47*$P$5,0)</f>
        <v>1.4837077034727102</v>
      </c>
      <c r="Q47" s="250">
        <f>IFERROR(K47/H47*$Q$5,0)</f>
        <v>1.4178629390004049</v>
      </c>
      <c r="R47" s="337">
        <f>IFERROR(L47/I47*$R$5,0)</f>
        <v>1.4348280734718419</v>
      </c>
      <c r="S47" s="251">
        <f t="shared" ref="S47:U49" si="69">IFERROR(J47/G47*1000000,0)</f>
        <v>355.43862358091656</v>
      </c>
      <c r="T47" s="251">
        <f t="shared" si="69"/>
        <v>333.93868313184862</v>
      </c>
      <c r="U47" s="274">
        <f t="shared" si="69"/>
        <v>340.8070315007916</v>
      </c>
      <c r="V47" s="252">
        <f t="shared" ref="V47:X48" si="70">IFERROR(J47*1000000/D47,0)</f>
        <v>1.5947828773781161</v>
      </c>
      <c r="W47" s="252">
        <f t="shared" si="70"/>
        <v>1.5810624485479896</v>
      </c>
      <c r="X47" s="279">
        <f t="shared" si="70"/>
        <v>1.5856074384806613</v>
      </c>
      <c r="Y47" s="253">
        <f t="shared" ref="Y47:AA48" si="71">IFERROR(G47*1000/D47,0)</f>
        <v>4.4868024226271492</v>
      </c>
      <c r="Z47" s="253">
        <f t="shared" si="71"/>
        <v>4.7345890979744345</v>
      </c>
      <c r="AA47" s="284">
        <f t="shared" si="71"/>
        <v>4.6525079940346785</v>
      </c>
      <c r="AC47" s="125">
        <f>G47/$G$53</f>
        <v>1.7821629856123358E-2</v>
      </c>
      <c r="AD47" s="125">
        <f>H47/$H$53</f>
        <v>3.6329807705651168E-2</v>
      </c>
      <c r="AE47" s="125">
        <f>I47/$I$53</f>
        <v>2.7279431724323251E-2</v>
      </c>
    </row>
    <row r="48" spans="1:31" ht="13.5" customHeight="1" x14ac:dyDescent="0.2">
      <c r="A48" s="122" t="str">
        <f>_xlfn.CONCAT($B$43,C48)</f>
        <v>Renda_ExtraTikTok</v>
      </c>
      <c r="B48" s="391"/>
      <c r="C48" s="258" t="s">
        <v>60</v>
      </c>
      <c r="D48" s="261">
        <v>133572035</v>
      </c>
      <c r="E48" s="173">
        <v>140311991</v>
      </c>
      <c r="F48" s="262">
        <f>SUM(D48:E48)</f>
        <v>273884026</v>
      </c>
      <c r="G48" s="261">
        <v>323526.65000000002</v>
      </c>
      <c r="H48" s="173">
        <v>580556.35</v>
      </c>
      <c r="I48" s="326">
        <f>SUM(G48:H48)</f>
        <v>904083</v>
      </c>
      <c r="J48" s="261">
        <f>VLOOKUP(A48,'Contri use this'!$A$4:$F$1048576,5,FALSE)</f>
        <v>151.53464178171799</v>
      </c>
      <c r="K48" s="173">
        <f>VLOOKUP(A48,'Contri use this'!$A$4:$F$1048576,6,FALSE)</f>
        <v>218.65252165479859</v>
      </c>
      <c r="L48" s="262">
        <f>SUM(J48:K48)</f>
        <v>370.18716343651658</v>
      </c>
      <c r="M48" s="267">
        <f t="shared" si="68"/>
        <v>1.3224418283201236E-3</v>
      </c>
      <c r="N48" s="249">
        <f t="shared" si="68"/>
        <v>1.598828014849578E-3</v>
      </c>
      <c r="O48" s="249">
        <f t="shared" si="68"/>
        <v>1.4728248560206751E-3</v>
      </c>
      <c r="P48" s="336">
        <f>IFERROR(J48/G48*$P$5,0)</f>
        <v>1.9551748357722583</v>
      </c>
      <c r="Q48" s="250">
        <f>IFERROR(K48/H48*$Q$5,0)</f>
        <v>1.5991073934484141</v>
      </c>
      <c r="R48" s="337">
        <f>IFERROR(L48/I48*$R$5,0)</f>
        <v>1.7238694409011355</v>
      </c>
      <c r="S48" s="251">
        <f t="shared" si="69"/>
        <v>468.38380016520426</v>
      </c>
      <c r="T48" s="251">
        <f t="shared" si="69"/>
        <v>376.62583770687996</v>
      </c>
      <c r="U48" s="274">
        <f t="shared" si="69"/>
        <v>409.46148023634618</v>
      </c>
      <c r="V48" s="252">
        <f t="shared" si="70"/>
        <v>1.1344787985128622</v>
      </c>
      <c r="W48" s="252">
        <f t="shared" si="70"/>
        <v>1.558330974398322</v>
      </c>
      <c r="X48" s="279">
        <f t="shared" si="70"/>
        <v>1.3516201322252965</v>
      </c>
      <c r="Y48" s="253">
        <f t="shared" si="71"/>
        <v>2.4221136557513705</v>
      </c>
      <c r="Z48" s="253">
        <f t="shared" si="71"/>
        <v>4.1376103771487358</v>
      </c>
      <c r="AA48" s="284">
        <f t="shared" si="71"/>
        <v>3.3009701704910674</v>
      </c>
      <c r="AC48" s="125">
        <f>G48/$G$53</f>
        <v>1.012595533310294E-2</v>
      </c>
      <c r="AD48" s="125">
        <f>H48/$H$53</f>
        <v>1.7387884070988884E-2</v>
      </c>
      <c r="AE48" s="125">
        <f>I48/$I$53</f>
        <v>1.3836849173776963E-2</v>
      </c>
    </row>
    <row r="49" spans="1:35" ht="13.5" customHeight="1" x14ac:dyDescent="0.2">
      <c r="A49" s="122" t="str">
        <f>_xlfn.CONCAT($B$43,C49)</f>
        <v>Renda_ExtraAffiliate</v>
      </c>
      <c r="B49" s="391"/>
      <c r="C49" s="258" t="s">
        <v>56</v>
      </c>
      <c r="D49" s="261">
        <v>912.63059999999984</v>
      </c>
      <c r="E49" s="173">
        <v>2501.8868193548383</v>
      </c>
      <c r="F49" s="262">
        <f>SUM(D49:E49)</f>
        <v>3414.5174193548382</v>
      </c>
      <c r="G49" s="261">
        <v>109515.67199999999</v>
      </c>
      <c r="H49" s="173">
        <v>300226.41832258063</v>
      </c>
      <c r="I49" s="326">
        <f>SUM(G49:H49)</f>
        <v>409742.09032258065</v>
      </c>
      <c r="J49" s="261">
        <f>VLOOKUP(A49,'Contri use this'!$A$4:$F$1048576,5,FALSE)</f>
        <v>32.144538082881837</v>
      </c>
      <c r="K49" s="173">
        <f>VLOOKUP(A49,'Contri use this'!$A$4:$F$1048576,6,FALSE)</f>
        <v>88.121082236762476</v>
      </c>
      <c r="L49" s="262">
        <f>SUM(J49:K49)</f>
        <v>120.26562031964431</v>
      </c>
      <c r="M49" s="267">
        <f t="shared" si="68"/>
        <v>2.8052517373595466E-4</v>
      </c>
      <c r="N49" s="249">
        <f t="shared" si="68"/>
        <v>6.4435778701620733E-4</v>
      </c>
      <c r="O49" s="249">
        <f t="shared" si="68"/>
        <v>4.7848821468357962E-4</v>
      </c>
      <c r="P49" s="336">
        <f>IFERROR(J49/G49*$P$5,0)</f>
        <v>1.2252216154672098</v>
      </c>
      <c r="Q49" s="250">
        <f>IFERROR(K49/H49*$Q$5,0)</f>
        <v>1.2462306770363172</v>
      </c>
      <c r="R49" s="337">
        <f>IFERROR(L49/I49*$R$5,0)</f>
        <v>1.2357261462888849</v>
      </c>
      <c r="S49" s="251">
        <f t="shared" si="69"/>
        <v>293.5154165230511</v>
      </c>
      <c r="T49" s="251">
        <f t="shared" si="69"/>
        <v>293.51541656164346</v>
      </c>
      <c r="U49" s="274">
        <f t="shared" si="69"/>
        <v>293.51541655132849</v>
      </c>
      <c r="V49" s="252">
        <f>IFERROR(J49/D49,0)</f>
        <v>3.5221849982766132E-2</v>
      </c>
      <c r="W49" s="252">
        <f>IFERROR(K49/E49,0)</f>
        <v>3.5221849987397219E-2</v>
      </c>
      <c r="X49" s="279">
        <f>IFERROR(L49/F49,0)</f>
        <v>3.5221849986159424E-2</v>
      </c>
      <c r="Y49" s="253">
        <f>IFERROR(G49/D49,0)</f>
        <v>120.00000000000001</v>
      </c>
      <c r="Z49" s="253">
        <f>IFERROR(H49/E49,0)</f>
        <v>120.00000000000001</v>
      </c>
      <c r="AA49" s="284">
        <f>IFERROR(I49/F49,0)</f>
        <v>120.00000000000001</v>
      </c>
      <c r="AC49" s="125">
        <f>G49/$G$53</f>
        <v>3.4276953782532357E-3</v>
      </c>
      <c r="AD49" s="125">
        <f>H49/$H$53</f>
        <v>8.9918957166539391E-3</v>
      </c>
      <c r="AE49" s="125">
        <f>I49/$I$53</f>
        <v>6.2710387253622135E-3</v>
      </c>
    </row>
    <row r="50" spans="1:35" ht="13.5" customHeight="1" x14ac:dyDescent="0.2">
      <c r="A50" s="122" t="str">
        <f t="shared" si="55"/>
        <v>Renda_ExtraBing</v>
      </c>
      <c r="B50" s="391"/>
      <c r="C50" s="258" t="s">
        <v>58</v>
      </c>
      <c r="D50" s="261">
        <v>114922</v>
      </c>
      <c r="E50" s="173">
        <v>122824</v>
      </c>
      <c r="F50" s="262">
        <f t="shared" si="56"/>
        <v>237746</v>
      </c>
      <c r="G50" s="261">
        <v>70629.209999999977</v>
      </c>
      <c r="H50" s="173">
        <v>128628.87999999998</v>
      </c>
      <c r="I50" s="326">
        <f t="shared" si="57"/>
        <v>199258.08999999997</v>
      </c>
      <c r="J50" s="261">
        <f>VLOOKUP(A50,'Contri use this'!$A$4:$F$1048576,5,FALSE)</f>
        <v>8.106700683344144</v>
      </c>
      <c r="K50" s="173">
        <f>VLOOKUP(A50,'Contri use this'!$A$4:$F$1048576,6,FALSE)</f>
        <v>4.5254385649524824</v>
      </c>
      <c r="L50" s="262">
        <f t="shared" si="58"/>
        <v>12.632139248296626</v>
      </c>
      <c r="M50" s="267">
        <f t="shared" si="64"/>
        <v>7.0747123873948566E-5</v>
      </c>
      <c r="N50" s="249">
        <f t="shared" si="64"/>
        <v>3.3090850735989722E-5</v>
      </c>
      <c r="O50" s="249">
        <f t="shared" si="64"/>
        <v>5.0258168049082441E-5</v>
      </c>
      <c r="P50" s="336">
        <f t="shared" si="65"/>
        <v>0.47911914242533504</v>
      </c>
      <c r="Q50" s="250">
        <f t="shared" si="66"/>
        <v>0.14937905439741889</v>
      </c>
      <c r="R50" s="337">
        <f t="shared" si="67"/>
        <v>0.26690226554332358</v>
      </c>
      <c r="S50" s="251">
        <f t="shared" si="51"/>
        <v>114.77830041344292</v>
      </c>
      <c r="T50" s="251">
        <f t="shared" si="51"/>
        <v>35.182134563812447</v>
      </c>
      <c r="U50" s="274">
        <f t="shared" si="51"/>
        <v>63.395866377604179</v>
      </c>
      <c r="V50" s="252">
        <f>IFERROR(J50*1000000/D50,0)</f>
        <v>70.540894548860479</v>
      </c>
      <c r="W50" s="252">
        <f>IFERROR(K50*1000000/E50,0)</f>
        <v>36.844904619231443</v>
      </c>
      <c r="X50" s="279">
        <f t="shared" si="60"/>
        <v>53.132920210210166</v>
      </c>
      <c r="Y50" s="253">
        <f t="shared" si="53"/>
        <v>614.58389168305439</v>
      </c>
      <c r="Z50" s="253">
        <f t="shared" si="53"/>
        <v>1047.2617729433985</v>
      </c>
      <c r="AA50" s="284">
        <f t="shared" si="53"/>
        <v>838.11332262162125</v>
      </c>
      <c r="AC50" s="125">
        <f t="shared" si="61"/>
        <v>2.2106006589328801E-3</v>
      </c>
      <c r="AD50" s="125">
        <f t="shared" si="62"/>
        <v>3.8524840071444233E-3</v>
      </c>
      <c r="AE50" s="125">
        <f t="shared" si="63"/>
        <v>3.0496139602059495E-3</v>
      </c>
    </row>
    <row r="52" spans="1:35" ht="13.5" customHeight="1" thickBot="1" x14ac:dyDescent="0.25">
      <c r="A52" s="122" t="str">
        <f t="shared" si="55"/>
        <v>Renda_ExtraTotal Base</v>
      </c>
      <c r="B52" s="392"/>
      <c r="C52" s="259" t="s">
        <v>171</v>
      </c>
      <c r="D52" s="322"/>
      <c r="E52" s="264"/>
      <c r="F52" s="265"/>
      <c r="G52" s="301"/>
      <c r="H52" s="302"/>
      <c r="I52" s="303"/>
      <c r="J52" s="263">
        <f>M4-SUM(J43:J50)</f>
        <v>99451.90537240752</v>
      </c>
      <c r="K52" s="264">
        <f>N4-SUM(K43:K50)</f>
        <v>121112.80676935591</v>
      </c>
      <c r="L52" s="265">
        <f>O4-SUM(L43:L50)</f>
        <v>220564.71214176342</v>
      </c>
      <c r="M52" s="270">
        <f t="shared" si="64"/>
        <v>0.86791612811582042</v>
      </c>
      <c r="N52" s="271">
        <f t="shared" si="64"/>
        <v>0.8855994294253785</v>
      </c>
      <c r="O52" s="271">
        <f t="shared" si="64"/>
        <v>0.87753769576384422</v>
      </c>
      <c r="P52" s="275"/>
      <c r="Q52" s="276"/>
      <c r="R52" s="277"/>
      <c r="S52" s="276"/>
      <c r="T52" s="276"/>
      <c r="U52" s="277"/>
      <c r="V52" s="281"/>
      <c r="W52" s="281"/>
      <c r="X52" s="282"/>
      <c r="Y52" s="286"/>
      <c r="Z52" s="286"/>
      <c r="AA52" s="287"/>
      <c r="AC52" s="125"/>
      <c r="AD52" s="125"/>
      <c r="AE52" s="125"/>
    </row>
    <row r="53" spans="1:35" ht="13.5" customHeight="1" thickBot="1" x14ac:dyDescent="0.25">
      <c r="A53" s="122" t="str">
        <f t="shared" si="55"/>
        <v>Renda_ExtraTotal Media</v>
      </c>
      <c r="B53" s="333" t="s">
        <v>81</v>
      </c>
      <c r="C53" s="293" t="s">
        <v>88</v>
      </c>
      <c r="D53" s="229">
        <f t="shared" ref="D53:L53" si="72">SUM(D43:D50)</f>
        <v>2104298678.9163141</v>
      </c>
      <c r="E53" s="230">
        <f t="shared" si="72"/>
        <v>2192970488.4582481</v>
      </c>
      <c r="F53" s="241">
        <f t="shared" si="72"/>
        <v>4297269167.3745632</v>
      </c>
      <c r="G53" s="232">
        <f t="shared" si="72"/>
        <v>31950234.75388572</v>
      </c>
      <c r="H53" s="233">
        <f t="shared" si="72"/>
        <v>33388556.516122583</v>
      </c>
      <c r="I53" s="240">
        <f t="shared" si="72"/>
        <v>65338791.270008311</v>
      </c>
      <c r="J53" s="229">
        <f t="shared" si="72"/>
        <v>15135.094627592478</v>
      </c>
      <c r="K53" s="230">
        <f t="shared" si="72"/>
        <v>15645.193230644089</v>
      </c>
      <c r="L53" s="241">
        <f t="shared" si="72"/>
        <v>30780.28785823657</v>
      </c>
      <c r="M53" s="246">
        <f t="shared" si="64"/>
        <v>0.13208387188417953</v>
      </c>
      <c r="N53" s="235">
        <f t="shared" si="64"/>
        <v>0.11440057057462151</v>
      </c>
      <c r="O53" s="247">
        <f t="shared" si="64"/>
        <v>0.12246230423615577</v>
      </c>
      <c r="P53" s="226">
        <f t="shared" ref="P53:P64" si="73">IFERROR(J53/G53*$P$4,0)</f>
        <v>1.6693632347367469</v>
      </c>
      <c r="Q53" s="227">
        <f>IFERROR(K53/H53*$Q$4,0)</f>
        <v>1.9727616039241493</v>
      </c>
      <c r="R53" s="228">
        <v>0</v>
      </c>
      <c r="S53" s="226">
        <f t="shared" ref="S53:U64" si="74">IFERROR(J53/G53*1000000,0)</f>
        <v>473.70840133660613</v>
      </c>
      <c r="T53" s="227">
        <f t="shared" si="74"/>
        <v>468.57950337234183</v>
      </c>
      <c r="U53" s="237">
        <v>0</v>
      </c>
      <c r="V53" s="236">
        <f t="shared" ref="V53:X66" si="75">IFERROR(J53*1000000/D53,0)</f>
        <v>7.1924650142283273</v>
      </c>
      <c r="W53" s="227">
        <f t="shared" si="75"/>
        <v>7.1342470466364221</v>
      </c>
      <c r="X53" s="237">
        <f t="shared" si="75"/>
        <v>7.1627553824006629</v>
      </c>
      <c r="Y53" s="226">
        <f>IFERROR(G53*1000/D53,0)</f>
        <v>15.183317403563484</v>
      </c>
      <c r="Z53" s="227">
        <f>IFERROR(H53*1000/E53,0)</f>
        <v>15.225264859627073</v>
      </c>
      <c r="AA53" s="237">
        <f>IFERROR(I53*1000/F53,0)</f>
        <v>15.204723913053682</v>
      </c>
    </row>
    <row r="54" spans="1:35" ht="13.5" customHeight="1" x14ac:dyDescent="0.2">
      <c r="B54" s="440" t="s">
        <v>81</v>
      </c>
      <c r="C54" s="370" t="s">
        <v>70</v>
      </c>
      <c r="D54" s="353">
        <f>SUM(D9,D20,D33)</f>
        <v>4068417095.1428604</v>
      </c>
      <c r="E54" s="354">
        <f>SUM(E9,E20,E33)</f>
        <v>4298633831.5714283</v>
      </c>
      <c r="F54" s="354">
        <f>SUM(D54:E54)</f>
        <v>8367050926.7142887</v>
      </c>
      <c r="G54" s="353">
        <f>SUM(G9,G20,G33)</f>
        <v>56834158.144285709</v>
      </c>
      <c r="H54" s="354">
        <f>SUM(H9,H20,H33)</f>
        <v>55398764.832857162</v>
      </c>
      <c r="I54" s="354">
        <f>SUM(G54:H54)</f>
        <v>112232922.97714287</v>
      </c>
      <c r="J54" s="353">
        <f>SUM(J9,J20,J33)</f>
        <v>31418.620697459985</v>
      </c>
      <c r="K54" s="354">
        <f>SUM(K9,K20,K33)</f>
        <v>34313.336198125478</v>
      </c>
      <c r="L54" s="355">
        <f>SUM(J54:K54)</f>
        <v>65731.956895585463</v>
      </c>
      <c r="M54" s="305">
        <f>J54/M$5</f>
        <v>7.5629157011915332E-2</v>
      </c>
      <c r="N54" s="305">
        <f>K54/N$5</f>
        <v>6.3271265907323293E-2</v>
      </c>
      <c r="O54" s="306">
        <f>L54/O$5</f>
        <v>6.8631572188998458E-2</v>
      </c>
      <c r="P54" s="372">
        <f t="shared" si="73"/>
        <v>1.9481277887387034</v>
      </c>
      <c r="Q54" s="334">
        <f t="shared" ref="Q54:Q64" si="76">IFERROR(K54/H54*$Q$4,0)</f>
        <v>2.6076793176626762</v>
      </c>
      <c r="R54" s="373">
        <f>IFERROR(L54/I54*$R$4,0)</f>
        <v>2.2648384970366999</v>
      </c>
      <c r="S54" s="309">
        <f>IFERROR(J54/G54*1000000,0)</f>
        <v>552.81228267157712</v>
      </c>
      <c r="T54" s="310">
        <f t="shared" si="74"/>
        <v>619.38810913297016</v>
      </c>
      <c r="U54" s="311">
        <f t="shared" si="74"/>
        <v>585.67446300024017</v>
      </c>
      <c r="V54" s="315">
        <f t="shared" si="75"/>
        <v>7.7225662862761952</v>
      </c>
      <c r="W54" s="316">
        <f t="shared" si="75"/>
        <v>7.982381738614321</v>
      </c>
      <c r="X54" s="317">
        <f t="shared" si="75"/>
        <v>7.8560483820788898</v>
      </c>
      <c r="Y54" s="318">
        <f t="shared" ref="Y54:AA64" si="77">IFERROR(G54*1000/D54,0)</f>
        <v>13.969599678493633</v>
      </c>
      <c r="Z54" s="319">
        <f t="shared" si="77"/>
        <v>12.887528224893101</v>
      </c>
      <c r="AA54" s="320">
        <f t="shared" si="77"/>
        <v>13.413677526308106</v>
      </c>
      <c r="AG54" s="125">
        <f>G54/SUM($G$54:$G$64)</f>
        <v>0.22419950193476085</v>
      </c>
      <c r="AH54" s="125">
        <f>H54/SUM($H$54:$H$64)</f>
        <v>0.1652978605834563</v>
      </c>
      <c r="AI54" s="125">
        <f t="shared" ref="AI54:AI64" si="78">I54/SUM($I$54:$I$64)</f>
        <v>0.19066374642199097</v>
      </c>
    </row>
    <row r="55" spans="1:35" ht="13.5" customHeight="1" x14ac:dyDescent="0.2">
      <c r="B55" s="441"/>
      <c r="C55" s="371" t="s">
        <v>71</v>
      </c>
      <c r="D55" s="356">
        <f>SUM(D10,D21,D34)</f>
        <v>604385634</v>
      </c>
      <c r="E55" s="385">
        <f>SUM(E10,E21,E34)</f>
        <v>551013561</v>
      </c>
      <c r="F55" s="385">
        <f>SUM(D55:E55)</f>
        <v>1155399195</v>
      </c>
      <c r="G55" s="356">
        <f>SUM(G10,G21,G34)</f>
        <v>1365339.8400000003</v>
      </c>
      <c r="H55" s="385">
        <f>SUM(H10,H21,H34)</f>
        <v>2872808.8800000008</v>
      </c>
      <c r="I55" s="385">
        <f t="shared" ref="I55:I63" si="79">SUM(G55:H55)</f>
        <v>4238148.7200000007</v>
      </c>
      <c r="J55" s="356">
        <f>SUM(J10,J21,J34)</f>
        <v>2258.8121333260829</v>
      </c>
      <c r="K55" s="385">
        <f>SUM(K10,K21,K34)</f>
        <v>2099.664316385145</v>
      </c>
      <c r="L55" s="357">
        <f t="shared" ref="L55:L64" si="80">SUM(J55:K55)</f>
        <v>4358.4764497112283</v>
      </c>
      <c r="M55" s="249">
        <f t="shared" ref="M55:O66" si="81">J55/M$5</f>
        <v>5.4372869877622777E-3</v>
      </c>
      <c r="N55" s="249">
        <f t="shared" si="81"/>
        <v>3.8716264286006719E-3</v>
      </c>
      <c r="O55" s="268">
        <f t="shared" si="81"/>
        <v>4.550740693260804E-3</v>
      </c>
      <c r="P55" s="336">
        <f t="shared" si="73"/>
        <v>5.8301416481886799</v>
      </c>
      <c r="Q55" s="250">
        <f t="shared" si="76"/>
        <v>3.0770492809935233</v>
      </c>
      <c r="R55" s="337">
        <f>IFERROR(L55/I55*$R$4,0)</f>
        <v>3.9768523008815237</v>
      </c>
      <c r="S55" s="273">
        <f t="shared" ref="S55:S64" si="82">IFERROR(J55/G55*1000000,0)</f>
        <v>1654.3955337347238</v>
      </c>
      <c r="T55" s="251">
        <f t="shared" si="74"/>
        <v>730.87504393440338</v>
      </c>
      <c r="U55" s="274">
        <f t="shared" si="74"/>
        <v>1028.3915779414244</v>
      </c>
      <c r="V55" s="278">
        <f t="shared" si="75"/>
        <v>3.7373690012725924</v>
      </c>
      <c r="W55" s="252">
        <f t="shared" si="75"/>
        <v>3.8105492586690528</v>
      </c>
      <c r="X55" s="279">
        <f t="shared" si="75"/>
        <v>3.7722688994181168</v>
      </c>
      <c r="Y55" s="283">
        <f t="shared" si="77"/>
        <v>2.2590540926060467</v>
      </c>
      <c r="Z55" s="253">
        <f t="shared" si="77"/>
        <v>5.2136809024923449</v>
      </c>
      <c r="AA55" s="284">
        <f t="shared" si="77"/>
        <v>3.6681250414061441</v>
      </c>
      <c r="AG55" s="125">
        <f t="shared" ref="AG55:AG64" si="83">G55/SUM($G$54:$G$64)</f>
        <v>5.3859953607927821E-3</v>
      </c>
      <c r="AH55" s="125">
        <f t="shared" ref="AH55:AH64" si="84">H55/SUM($H$54:$H$64)</f>
        <v>8.5718366314100417E-3</v>
      </c>
      <c r="AI55" s="125">
        <f t="shared" si="78"/>
        <v>7.1998598220001262E-3</v>
      </c>
    </row>
    <row r="56" spans="1:35" ht="13.5" customHeight="1" x14ac:dyDescent="0.2">
      <c r="B56" s="441"/>
      <c r="C56" s="371" t="s">
        <v>72</v>
      </c>
      <c r="D56" s="356">
        <f>SUM(D8,D22,D35)</f>
        <v>9972467974.2857132</v>
      </c>
      <c r="E56" s="385">
        <f>SUM(E8,E22,E35)</f>
        <v>11767506860.142857</v>
      </c>
      <c r="F56" s="385">
        <f t="shared" ref="F56:F63" si="85">SUM(D56:E56)</f>
        <v>21739974834.42857</v>
      </c>
      <c r="G56" s="356">
        <f>SUM(G8,G22,G35)</f>
        <v>132183581.94000001</v>
      </c>
      <c r="H56" s="385">
        <f>SUM(H8,H22,H35)</f>
        <v>125434956.75428568</v>
      </c>
      <c r="I56" s="385">
        <f t="shared" si="79"/>
        <v>257618538.69428569</v>
      </c>
      <c r="J56" s="356">
        <f>SUM(J8,J22,J35)</f>
        <v>76486.346526963665</v>
      </c>
      <c r="K56" s="385">
        <f>SUM(K8,K22,K35)</f>
        <v>97466.101532688874</v>
      </c>
      <c r="L56" s="357">
        <f t="shared" si="80"/>
        <v>173952.44805965252</v>
      </c>
      <c r="M56" s="249">
        <f t="shared" si="81"/>
        <v>0.18411368107012893</v>
      </c>
      <c r="N56" s="249">
        <f t="shared" si="81"/>
        <v>0.1797203160723794</v>
      </c>
      <c r="O56" s="268">
        <f t="shared" si="81"/>
        <v>0.18162596338678061</v>
      </c>
      <c r="P56" s="336">
        <f t="shared" si="73"/>
        <v>2.0391358400664932</v>
      </c>
      <c r="Q56" s="250">
        <f t="shared" si="76"/>
        <v>3.2713448652075154</v>
      </c>
      <c r="R56" s="337">
        <f>IFERROR(L56/I56*$R$4,0)</f>
        <v>2.6111654037989163</v>
      </c>
      <c r="S56" s="273">
        <f t="shared" si="82"/>
        <v>578.63726647748047</v>
      </c>
      <c r="T56" s="251">
        <f t="shared" si="74"/>
        <v>777.02503396732584</v>
      </c>
      <c r="U56" s="274">
        <f t="shared" si="74"/>
        <v>675.23264801249729</v>
      </c>
      <c r="V56" s="278">
        <f t="shared" si="75"/>
        <v>7.6697510309570154</v>
      </c>
      <c r="W56" s="252">
        <f t="shared" si="75"/>
        <v>8.2826466719821088</v>
      </c>
      <c r="X56" s="279">
        <f t="shared" si="75"/>
        <v>8.0015018133402922</v>
      </c>
      <c r="Y56" s="283">
        <f t="shared" si="77"/>
        <v>13.25485148519294</v>
      </c>
      <c r="Z56" s="253">
        <f t="shared" si="77"/>
        <v>10.659433493014586</v>
      </c>
      <c r="AA56" s="284">
        <f t="shared" si="77"/>
        <v>11.849992497981525</v>
      </c>
      <c r="AG56" s="125">
        <f t="shared" si="83"/>
        <v>0.52143806123888725</v>
      </c>
      <c r="AH56" s="125">
        <f t="shared" si="84"/>
        <v>0.3742706187839826</v>
      </c>
      <c r="AI56" s="125">
        <f t="shared" si="78"/>
        <v>0.4376480130096454</v>
      </c>
    </row>
    <row r="57" spans="1:35" ht="13.5" customHeight="1" x14ac:dyDescent="0.2">
      <c r="B57" s="441"/>
      <c r="C57" s="371" t="s">
        <v>73</v>
      </c>
      <c r="D57" s="356">
        <f>SUM(D12,D23,D36)</f>
        <v>116153775</v>
      </c>
      <c r="E57" s="385">
        <f>SUM(E12,E23,E36)</f>
        <v>1068704964</v>
      </c>
      <c r="F57" s="385">
        <f t="shared" si="85"/>
        <v>1184858739</v>
      </c>
      <c r="G57" s="356">
        <f>SUM(G12,G23,G36)</f>
        <v>7361199.7799999993</v>
      </c>
      <c r="H57" s="385">
        <f>SUM(H12,H23,H36)</f>
        <v>25192151.160000004</v>
      </c>
      <c r="I57" s="385">
        <f t="shared" si="79"/>
        <v>32553350.940000005</v>
      </c>
      <c r="J57" s="356">
        <f>SUM(J12,J23,J36)</f>
        <v>1146.0122943913516</v>
      </c>
      <c r="K57" s="385">
        <f>SUM(K12,K23,K36)</f>
        <v>10228.925632542458</v>
      </c>
      <c r="L57" s="357">
        <f t="shared" si="80"/>
        <v>11374.93792693381</v>
      </c>
      <c r="M57" s="249">
        <f t="shared" si="81"/>
        <v>2.7586170820387348E-3</v>
      </c>
      <c r="N57" s="249">
        <f t="shared" si="81"/>
        <v>1.8861385844439839E-2</v>
      </c>
      <c r="O57" s="268">
        <f t="shared" si="81"/>
        <v>1.1876717358618064E-2</v>
      </c>
      <c r="P57" s="336">
        <f t="shared" si="73"/>
        <v>0.54863110900307333</v>
      </c>
      <c r="Q57" s="250">
        <f t="shared" si="76"/>
        <v>1.7094487559489342</v>
      </c>
      <c r="R57" s="337">
        <f>IFERROR(L57/I57*$R$4,0)</f>
        <v>1.3512455778645664</v>
      </c>
      <c r="S57" s="273">
        <f t="shared" si="82"/>
        <v>155.6828137588397</v>
      </c>
      <c r="T57" s="251">
        <f t="shared" si="74"/>
        <v>406.03621213514725</v>
      </c>
      <c r="U57" s="274">
        <f t="shared" si="74"/>
        <v>349.42448621953781</v>
      </c>
      <c r="V57" s="278">
        <f t="shared" si="75"/>
        <v>9.8663370552644682</v>
      </c>
      <c r="W57" s="252">
        <f t="shared" si="75"/>
        <v>9.5713278941431561</v>
      </c>
      <c r="X57" s="279">
        <f t="shared" si="75"/>
        <v>9.6002481583028683</v>
      </c>
      <c r="Y57" s="283">
        <f t="shared" si="77"/>
        <v>63.3746064645768</v>
      </c>
      <c r="Z57" s="253">
        <f t="shared" si="77"/>
        <v>23.572596748975148</v>
      </c>
      <c r="AA57" s="284">
        <f t="shared" si="77"/>
        <v>27.474457391835976</v>
      </c>
      <c r="AG57" s="125">
        <f t="shared" si="83"/>
        <v>2.9038475772411972E-2</v>
      </c>
      <c r="AH57" s="125">
        <f t="shared" si="84"/>
        <v>7.5167897746579976E-2</v>
      </c>
      <c r="AI57" s="125">
        <f t="shared" si="78"/>
        <v>5.5302345195752368E-2</v>
      </c>
    </row>
    <row r="58" spans="1:35" ht="13.5" customHeight="1" x14ac:dyDescent="0.2">
      <c r="B58" s="441"/>
      <c r="C58" s="371" t="s">
        <v>74</v>
      </c>
      <c r="D58" s="356">
        <f>SUM(D11,D24,D37)</f>
        <v>2250344895</v>
      </c>
      <c r="E58" s="385">
        <f>SUM(E11,E24,E37)</f>
        <v>5001760704</v>
      </c>
      <c r="F58" s="385">
        <f t="shared" si="85"/>
        <v>7252105599</v>
      </c>
      <c r="G58" s="356">
        <f>SUM(G11,G24,G37)</f>
        <v>48126770.759999998</v>
      </c>
      <c r="H58" s="385">
        <f>SUM(H11,H24,H37)</f>
        <v>102666184.11000004</v>
      </c>
      <c r="I58" s="385">
        <f t="shared" si="79"/>
        <v>150792954.87000003</v>
      </c>
      <c r="J58" s="356">
        <f>SUM(J11,J24,J37)</f>
        <v>26703.44360996941</v>
      </c>
      <c r="K58" s="385">
        <f>SUM(K11,K24,K37)</f>
        <v>59978.126801274295</v>
      </c>
      <c r="L58" s="357">
        <f t="shared" si="80"/>
        <v>86681.570411243709</v>
      </c>
      <c r="M58" s="249">
        <f t="shared" si="81"/>
        <v>6.4279044869098065E-2</v>
      </c>
      <c r="N58" s="249">
        <f t="shared" si="81"/>
        <v>0.11059525041677216</v>
      </c>
      <c r="O58" s="268">
        <f>L58/O$5</f>
        <v>9.0505330102755008E-2</v>
      </c>
      <c r="P58" s="336">
        <f t="shared" si="73"/>
        <v>1.9553310909825985</v>
      </c>
      <c r="Q58" s="250">
        <f t="shared" si="76"/>
        <v>2.4595564600256266</v>
      </c>
      <c r="R58" s="337">
        <f>IFERROR(L58/I58*$R$4,0)</f>
        <v>2.2229345181932545</v>
      </c>
      <c r="S58" s="273">
        <f t="shared" si="82"/>
        <v>554.85633439099695</v>
      </c>
      <c r="T58" s="251">
        <f t="shared" si="74"/>
        <v>584.20527967623389</v>
      </c>
      <c r="U58" s="274">
        <f t="shared" si="74"/>
        <v>574.83833038468322</v>
      </c>
      <c r="V58" s="278">
        <f t="shared" si="75"/>
        <v>11.866378202426349</v>
      </c>
      <c r="W58" s="252">
        <f t="shared" si="75"/>
        <v>11.991402698115621</v>
      </c>
      <c r="X58" s="279">
        <f t="shared" si="75"/>
        <v>11.952607312171009</v>
      </c>
      <c r="Y58" s="283">
        <f t="shared" si="77"/>
        <v>21.386397643726518</v>
      </c>
      <c r="Z58" s="253">
        <f t="shared" si="77"/>
        <v>20.526008776848524</v>
      </c>
      <c r="AA58" s="284">
        <f t="shared" si="77"/>
        <v>20.792989403076675</v>
      </c>
      <c r="AG58" s="125">
        <f t="shared" si="83"/>
        <v>0.18985058257971704</v>
      </c>
      <c r="AH58" s="125">
        <f t="shared" si="84"/>
        <v>0.30633355524896094</v>
      </c>
      <c r="AI58" s="125">
        <f t="shared" si="78"/>
        <v>0.25617037271150583</v>
      </c>
    </row>
    <row r="59" spans="1:35" ht="13.5" customHeight="1" x14ac:dyDescent="0.2">
      <c r="B59" s="441"/>
      <c r="C59" s="371" t="s">
        <v>56</v>
      </c>
      <c r="D59" s="356">
        <f>SUM(D15,D28)</f>
        <v>21830</v>
      </c>
      <c r="E59" s="385">
        <f>SUM(E15,E28)</f>
        <v>107198.51741935484</v>
      </c>
      <c r="F59" s="385">
        <f t="shared" si="85"/>
        <v>129028.51741935484</v>
      </c>
      <c r="G59" s="356">
        <f>SUM(G15,G28)</f>
        <v>11205.820000000002</v>
      </c>
      <c r="H59" s="385">
        <f>SUM(H15,H28)</f>
        <v>411817.77032258053</v>
      </c>
      <c r="I59" s="385">
        <f t="shared" si="79"/>
        <v>423023.59032258054</v>
      </c>
      <c r="J59" s="356">
        <f>SUM(J15,J28)</f>
        <v>0.17147845469802403</v>
      </c>
      <c r="K59" s="385">
        <f>SUM(K15,K28)</f>
        <v>227.84838048398311</v>
      </c>
      <c r="L59" s="357">
        <f t="shared" si="80"/>
        <v>228.01985893868112</v>
      </c>
      <c r="M59" s="249">
        <f t="shared" si="81"/>
        <v>4.1277340273457388E-7</v>
      </c>
      <c r="N59" s="249">
        <f t="shared" si="81"/>
        <v>4.2013564011716883E-4</v>
      </c>
      <c r="O59" s="268">
        <f t="shared" si="81"/>
        <v>2.3807843472748255E-4</v>
      </c>
      <c r="P59" s="336">
        <f t="shared" si="73"/>
        <v>5.3926927446760253E-2</v>
      </c>
      <c r="Q59" s="250">
        <f t="shared" si="76"/>
        <v>2.3293362317506516</v>
      </c>
      <c r="R59" s="337">
        <f t="shared" ref="R59:R64" si="86">IFERROR(L59/I59*$R$4,0)</f>
        <v>2.0844382604587324</v>
      </c>
      <c r="S59" s="273">
        <f t="shared" si="82"/>
        <v>15.302624412851893</v>
      </c>
      <c r="T59" s="251">
        <f t="shared" si="74"/>
        <v>553.27476593714607</v>
      </c>
      <c r="U59" s="274">
        <f t="shared" si="74"/>
        <v>539.02397917052917</v>
      </c>
      <c r="V59" s="278">
        <f>IFERROR(J59/D59,0)</f>
        <v>7.8551742875869923E-6</v>
      </c>
      <c r="W59" s="252">
        <f>IFERROR(K59/E59,0)</f>
        <v>2.1254807059751814E-3</v>
      </c>
      <c r="X59" s="279">
        <f>IFERROR(L59/F59,0)</f>
        <v>1.7672051380517308E-3</v>
      </c>
      <c r="Y59" s="283">
        <f t="shared" si="77"/>
        <v>513.32203389830522</v>
      </c>
      <c r="Z59" s="253">
        <f t="shared" si="77"/>
        <v>3841.6368083858056</v>
      </c>
      <c r="AA59" s="284">
        <f t="shared" si="77"/>
        <v>3278.5278695229363</v>
      </c>
      <c r="AG59" s="125">
        <f t="shared" si="83"/>
        <v>4.4204741387960212E-5</v>
      </c>
      <c r="AH59" s="125">
        <f t="shared" si="84"/>
        <v>1.2287746232240487E-3</v>
      </c>
      <c r="AI59" s="125">
        <f t="shared" si="78"/>
        <v>7.1864173556462376E-4</v>
      </c>
    </row>
    <row r="60" spans="1:35" ht="13.5" customHeight="1" x14ac:dyDescent="0.2">
      <c r="B60" s="441"/>
      <c r="C60" s="371" t="s">
        <v>60</v>
      </c>
      <c r="D60" s="356">
        <f>SUM(D26,D14)</f>
        <v>80515047</v>
      </c>
      <c r="E60" s="385">
        <f>SUM(E26,E14)</f>
        <v>455327608</v>
      </c>
      <c r="F60" s="385">
        <f t="shared" si="85"/>
        <v>535842655</v>
      </c>
      <c r="G60" s="356">
        <f>SUM(G26,G14)</f>
        <v>127461.81</v>
      </c>
      <c r="H60" s="385">
        <f>SUM(H26,H14)</f>
        <v>1757557.69</v>
      </c>
      <c r="I60" s="385">
        <f t="shared" si="79"/>
        <v>1885019.5</v>
      </c>
      <c r="J60" s="356">
        <f>SUM(J26,J14)</f>
        <v>191.3735074824225</v>
      </c>
      <c r="K60" s="385">
        <f>SUM(K26,K14)</f>
        <v>1179.7198547141459</v>
      </c>
      <c r="L60" s="357">
        <f t="shared" si="80"/>
        <v>1371.0933621965683</v>
      </c>
      <c r="M60" s="249">
        <f t="shared" si="81"/>
        <v>4.6066366772361771E-4</v>
      </c>
      <c r="N60" s="249">
        <f t="shared" si="81"/>
        <v>2.1753165647543536E-3</v>
      </c>
      <c r="O60" s="268">
        <f t="shared" si="81"/>
        <v>1.4315760173537466E-3</v>
      </c>
      <c r="P60" s="336">
        <f t="shared" si="73"/>
        <v>5.2910454582880631</v>
      </c>
      <c r="Q60" s="250">
        <f t="shared" si="76"/>
        <v>2.825924914399073</v>
      </c>
      <c r="R60" s="337">
        <f t="shared" si="86"/>
        <v>2.8127564645874656</v>
      </c>
      <c r="S60" s="273">
        <f t="shared" si="82"/>
        <v>1501.4184051083419</v>
      </c>
      <c r="T60" s="251">
        <f t="shared" si="74"/>
        <v>671.22681743331339</v>
      </c>
      <c r="U60" s="274">
        <f t="shared" si="74"/>
        <v>727.36295947950043</v>
      </c>
      <c r="V60" s="278">
        <f t="shared" si="75"/>
        <v>2.3768663698652812</v>
      </c>
      <c r="W60" s="252">
        <f t="shared" si="75"/>
        <v>2.5909253776549956</v>
      </c>
      <c r="X60" s="279">
        <f t="shared" si="75"/>
        <v>2.5587611389327867</v>
      </c>
      <c r="Y60" s="283">
        <f t="shared" si="77"/>
        <v>1.5830806134907927</v>
      </c>
      <c r="Z60" s="253">
        <f t="shared" si="77"/>
        <v>3.8599848968525539</v>
      </c>
      <c r="AA60" s="284">
        <f t="shared" si="77"/>
        <v>3.5178601076467122</v>
      </c>
      <c r="AG60" s="125">
        <f t="shared" si="83"/>
        <v>5.0281160574516814E-4</v>
      </c>
      <c r="AH60" s="125">
        <f t="shared" si="84"/>
        <v>5.2441697370966102E-3</v>
      </c>
      <c r="AI60" s="125">
        <f t="shared" si="78"/>
        <v>3.2023123911840367E-3</v>
      </c>
    </row>
    <row r="61" spans="1:35" ht="13.5" customHeight="1" x14ac:dyDescent="0.2">
      <c r="B61" s="441"/>
      <c r="C61" s="371" t="s">
        <v>58</v>
      </c>
      <c r="D61" s="356">
        <f>SUM(D27,D16)</f>
        <v>3316585</v>
      </c>
      <c r="E61" s="385">
        <f>SUM(E27,E16)</f>
        <v>2201260</v>
      </c>
      <c r="F61" s="385">
        <f>SUM(D61:E61)</f>
        <v>5517845</v>
      </c>
      <c r="G61" s="356">
        <f>SUM(G27,G16)</f>
        <v>234324.88</v>
      </c>
      <c r="H61" s="385">
        <f>SUM(H27,H16)</f>
        <v>331742.26</v>
      </c>
      <c r="I61" s="385">
        <f t="shared" si="79"/>
        <v>566067.14</v>
      </c>
      <c r="J61" s="356">
        <f>SUM(J27,J16)</f>
        <v>195.34747029522347</v>
      </c>
      <c r="K61" s="385">
        <f>SUM(K27,K16)</f>
        <v>132.22854466016926</v>
      </c>
      <c r="L61" s="357">
        <f t="shared" si="80"/>
        <v>327.57601495539274</v>
      </c>
      <c r="M61" s="249">
        <f t="shared" si="81"/>
        <v>4.7022957007251156E-4</v>
      </c>
      <c r="N61" s="249">
        <f t="shared" si="81"/>
        <v>2.4381970209556565E-4</v>
      </c>
      <c r="O61" s="268">
        <f t="shared" si="81"/>
        <v>3.4202628340288107E-4</v>
      </c>
      <c r="P61" s="336">
        <f t="shared" si="73"/>
        <v>2.9378468059148393</v>
      </c>
      <c r="Q61" s="250">
        <f t="shared" si="76"/>
        <v>1.6780918876620281</v>
      </c>
      <c r="R61" s="337">
        <f t="shared" si="86"/>
        <v>2.2378197413348508</v>
      </c>
      <c r="S61" s="273">
        <f t="shared" si="82"/>
        <v>833.66081440102937</v>
      </c>
      <c r="T61" s="251">
        <f t="shared" si="74"/>
        <v>398.58818306769012</v>
      </c>
      <c r="U61" s="274">
        <f t="shared" si="74"/>
        <v>578.6875651453513</v>
      </c>
      <c r="V61" s="278">
        <f t="shared" si="75"/>
        <v>58.900185068443434</v>
      </c>
      <c r="W61" s="252">
        <f t="shared" si="75"/>
        <v>60.069480506695825</v>
      </c>
      <c r="X61" s="279">
        <f t="shared" si="75"/>
        <v>59.366657627278897</v>
      </c>
      <c r="Y61" s="283">
        <f t="shared" si="77"/>
        <v>70.652457271560962</v>
      </c>
      <c r="Z61" s="253">
        <f t="shared" si="77"/>
        <v>150.70562314310894</v>
      </c>
      <c r="AA61" s="284">
        <f t="shared" si="77"/>
        <v>102.58844530790553</v>
      </c>
      <c r="AG61" s="125">
        <f t="shared" si="83"/>
        <v>9.2436526029909534E-4</v>
      </c>
      <c r="AH61" s="125">
        <f t="shared" si="84"/>
        <v>9.898467232720171E-4</v>
      </c>
      <c r="AI61" s="125">
        <f t="shared" si="78"/>
        <v>9.6164724909429797E-4</v>
      </c>
    </row>
    <row r="62" spans="1:35" ht="13.5" customHeight="1" x14ac:dyDescent="0.2">
      <c r="B62" s="441"/>
      <c r="C62" s="371" t="s">
        <v>59</v>
      </c>
      <c r="D62" s="356">
        <f>SUM(D13)</f>
        <v>26240424</v>
      </c>
      <c r="E62" s="385">
        <f>SUM(E13)</f>
        <v>383106294</v>
      </c>
      <c r="F62" s="385">
        <f t="shared" si="85"/>
        <v>409346718</v>
      </c>
      <c r="G62" s="356">
        <f>SUM(G13)</f>
        <v>66175.996599999984</v>
      </c>
      <c r="H62" s="385">
        <f>SUM(H13)</f>
        <v>1782405.0953999998</v>
      </c>
      <c r="I62" s="385">
        <f t="shared" si="79"/>
        <v>1848581.0919999997</v>
      </c>
      <c r="J62" s="356">
        <f>SUM(J13)</f>
        <v>31.436891688690881</v>
      </c>
      <c r="K62" s="385">
        <f>SUM(K13)</f>
        <v>1211.5156740732671</v>
      </c>
      <c r="L62" s="357">
        <f t="shared" si="80"/>
        <v>1242.9525657619579</v>
      </c>
      <c r="M62" s="249">
        <f t="shared" si="81"/>
        <v>7.5673137926223142E-5</v>
      </c>
      <c r="N62" s="249">
        <f t="shared" si="81"/>
        <v>2.2339457149423811E-3</v>
      </c>
      <c r="O62" s="268">
        <f t="shared" si="81"/>
        <v>1.2977825820719143E-3</v>
      </c>
      <c r="P62" s="336">
        <f t="shared" si="73"/>
        <v>1.6740902452156652</v>
      </c>
      <c r="Q62" s="250">
        <f t="shared" si="76"/>
        <v>2.8616330373654684</v>
      </c>
      <c r="R62" s="337">
        <f t="shared" si="86"/>
        <v>2.6001415958965919</v>
      </c>
      <c r="S62" s="273">
        <f t="shared" si="82"/>
        <v>475.04976583444289</v>
      </c>
      <c r="T62" s="251">
        <f t="shared" si="74"/>
        <v>679.70837673204926</v>
      </c>
      <c r="U62" s="274">
        <f t="shared" si="74"/>
        <v>672.38195345663428</v>
      </c>
      <c r="V62" s="278">
        <f t="shared" si="75"/>
        <v>1.1980329162627434</v>
      </c>
      <c r="W62" s="252">
        <f t="shared" si="75"/>
        <v>3.1623486563581933</v>
      </c>
      <c r="X62" s="279">
        <f t="shared" si="75"/>
        <v>3.0364297821534212</v>
      </c>
      <c r="Y62" s="283">
        <f t="shared" si="77"/>
        <v>2.5219103395585369</v>
      </c>
      <c r="Z62" s="253">
        <f t="shared" si="77"/>
        <v>4.6525079940346785</v>
      </c>
      <c r="AA62" s="284">
        <f t="shared" si="77"/>
        <v>4.515929921294739</v>
      </c>
      <c r="AG62" s="125">
        <f t="shared" si="83"/>
        <v>2.6105120515888466E-4</v>
      </c>
      <c r="AH62" s="125">
        <f t="shared" si="84"/>
        <v>5.3183089885052229E-3</v>
      </c>
      <c r="AI62" s="125">
        <f t="shared" si="78"/>
        <v>3.1404100260077504E-3</v>
      </c>
    </row>
    <row r="63" spans="1:35" ht="13.5" customHeight="1" x14ac:dyDescent="0.2">
      <c r="B63" s="441"/>
      <c r="C63" s="371" t="s">
        <v>66</v>
      </c>
      <c r="D63" s="356">
        <f>SUM(D38,D29)</f>
        <v>923.60640000000012</v>
      </c>
      <c r="E63" s="385">
        <f>SUM(E38,E29)</f>
        <v>907.7124</v>
      </c>
      <c r="F63" s="385">
        <f t="shared" si="85"/>
        <v>1831.3188</v>
      </c>
      <c r="G63" s="356">
        <f>SUM(G38,G29)</f>
        <v>7187927.3399999999</v>
      </c>
      <c r="H63" s="385">
        <f>SUM(H38,H29)</f>
        <v>16432744.819999998</v>
      </c>
      <c r="I63" s="385">
        <f t="shared" si="79"/>
        <v>23620672.159999996</v>
      </c>
      <c r="J63" s="356">
        <f>SUM(J38,J29)</f>
        <v>5142.1588052740126</v>
      </c>
      <c r="K63" s="385">
        <f>SUM(K38,K29)</f>
        <v>4620.3724748968962</v>
      </c>
      <c r="L63" s="357">
        <f t="shared" si="80"/>
        <v>9762.5312801709078</v>
      </c>
      <c r="M63" s="249">
        <f t="shared" si="81"/>
        <v>1.2377918795643098E-2</v>
      </c>
      <c r="N63" s="249">
        <f t="shared" si="81"/>
        <v>8.5196267061332601E-3</v>
      </c>
      <c r="O63" s="268">
        <f t="shared" si="81"/>
        <v>1.0193183071770124E-2</v>
      </c>
      <c r="P63" s="336">
        <f t="shared" si="73"/>
        <v>2.5210506084566995</v>
      </c>
      <c r="Q63" s="250">
        <f t="shared" si="76"/>
        <v>1.1837451034723627</v>
      </c>
      <c r="R63" s="337">
        <f t="shared" si="86"/>
        <v>1.5982736404006204</v>
      </c>
      <c r="S63" s="273">
        <f t="shared" si="82"/>
        <v>715.38825617483394</v>
      </c>
      <c r="T63" s="251">
        <f t="shared" si="74"/>
        <v>281.16863771130454</v>
      </c>
      <c r="U63" s="274">
        <f t="shared" si="74"/>
        <v>413.30455010095318</v>
      </c>
      <c r="V63" s="278">
        <f>IFERROR(J63/D63,0)</f>
        <v>5.5674785333601111</v>
      </c>
      <c r="W63" s="252">
        <f>IFERROR(K63/E63,0)</f>
        <v>5.0901281891675119</v>
      </c>
      <c r="X63" s="279">
        <f>IFERROR(L63/F63,0)</f>
        <v>5.3308748210147288</v>
      </c>
      <c r="Y63" s="283">
        <f>IFERROR(G63/D63,0)</f>
        <v>7782.4572675113541</v>
      </c>
      <c r="Z63" s="253">
        <f>IFERROR(H63/E63,0)</f>
        <v>18103.47068080154</v>
      </c>
      <c r="AA63" s="284">
        <f>IFERROR(I63/F63,0)</f>
        <v>12898.17598115631</v>
      </c>
      <c r="AG63" s="125">
        <f t="shared" si="83"/>
        <v>2.835495030083909E-2</v>
      </c>
      <c r="AH63" s="125">
        <f t="shared" si="84"/>
        <v>4.9031735101949962E-2</v>
      </c>
      <c r="AI63" s="125">
        <f t="shared" si="78"/>
        <v>4.0127314940807665E-2</v>
      </c>
    </row>
    <row r="64" spans="1:35" ht="13.5" customHeight="1" x14ac:dyDescent="0.2">
      <c r="B64" s="441"/>
      <c r="C64" s="371" t="s">
        <v>67</v>
      </c>
      <c r="D64" s="356">
        <f>SUM(D39,D30)</f>
        <v>0</v>
      </c>
      <c r="E64" s="385">
        <f>SUM(E39,E30)</f>
        <v>0</v>
      </c>
      <c r="F64" s="385">
        <f>SUM(F39,F30)</f>
        <v>0</v>
      </c>
      <c r="G64" s="356">
        <f>SUM(G39,G30)</f>
        <v>0</v>
      </c>
      <c r="H64" s="385">
        <f>SUM(H39,H30)</f>
        <v>2863947.3760000016</v>
      </c>
      <c r="I64" s="385">
        <f>SUM(G64:H64)</f>
        <v>2863947.3760000016</v>
      </c>
      <c r="J64" s="356">
        <f>SUM(J39,J30)</f>
        <v>0</v>
      </c>
      <c r="K64" s="385">
        <f>SUM(K39,K30)</f>
        <v>1365.1220412702814</v>
      </c>
      <c r="L64" s="357">
        <f t="shared" si="80"/>
        <v>1365.1220412702814</v>
      </c>
      <c r="M64" s="249">
        <f t="shared" si="81"/>
        <v>0</v>
      </c>
      <c r="N64" s="249">
        <f t="shared" si="81"/>
        <v>2.5171845480265035E-3</v>
      </c>
      <c r="O64" s="268">
        <f t="shared" si="81"/>
        <v>1.4253412852299622E-3</v>
      </c>
      <c r="P64" s="336">
        <f t="shared" si="73"/>
        <v>0</v>
      </c>
      <c r="Q64" s="250">
        <f t="shared" si="76"/>
        <v>2.0067707579599658</v>
      </c>
      <c r="R64" s="337">
        <f t="shared" si="86"/>
        <v>1.8432633819718036</v>
      </c>
      <c r="S64" s="273">
        <f t="shared" si="82"/>
        <v>0</v>
      </c>
      <c r="T64" s="251">
        <f t="shared" si="74"/>
        <v>476.65751567576314</v>
      </c>
      <c r="U64" s="274">
        <f t="shared" si="74"/>
        <v>476.65751567576314</v>
      </c>
      <c r="V64" s="278">
        <f t="shared" si="75"/>
        <v>0</v>
      </c>
      <c r="W64" s="252">
        <f t="shared" si="75"/>
        <v>0</v>
      </c>
      <c r="X64" s="279">
        <f t="shared" si="75"/>
        <v>0</v>
      </c>
      <c r="Y64" s="283">
        <f t="shared" si="77"/>
        <v>0</v>
      </c>
      <c r="Z64" s="253">
        <f t="shared" si="77"/>
        <v>0</v>
      </c>
      <c r="AA64" s="284">
        <f t="shared" si="77"/>
        <v>0</v>
      </c>
      <c r="AG64" s="125">
        <f t="shared" si="83"/>
        <v>0</v>
      </c>
      <c r="AH64" s="125">
        <f t="shared" si="84"/>
        <v>8.5453958315624082E-3</v>
      </c>
      <c r="AI64" s="125">
        <f t="shared" si="78"/>
        <v>4.865336496446754E-3</v>
      </c>
    </row>
    <row r="65" spans="2:27" ht="13.5" customHeight="1" thickBot="1" x14ac:dyDescent="0.25">
      <c r="B65" s="442"/>
      <c r="C65" s="360" t="s">
        <v>171</v>
      </c>
      <c r="D65" s="360"/>
      <c r="E65" s="335"/>
      <c r="F65" s="335"/>
      <c r="G65" s="360"/>
      <c r="H65" s="335"/>
      <c r="I65" s="266"/>
      <c r="J65" s="358">
        <f>M5-SUM(J54:J64)</f>
        <v>271856.27658469439</v>
      </c>
      <c r="K65" s="358">
        <f>N5-SUM(K54:K64)</f>
        <v>329498.03854888497</v>
      </c>
      <c r="L65" s="359">
        <f>O5-SUM(L54:L64)</f>
        <v>601354.31513357942</v>
      </c>
      <c r="M65" s="271">
        <f t="shared" si="81"/>
        <v>0.65439731503428833</v>
      </c>
      <c r="N65" s="271">
        <f t="shared" si="81"/>
        <v>0.60757012645441533</v>
      </c>
      <c r="O65" s="272">
        <f t="shared" si="81"/>
        <v>0.62788168859503091</v>
      </c>
      <c r="P65" s="360"/>
      <c r="Q65" s="335"/>
      <c r="R65" s="266"/>
      <c r="S65" s="312"/>
      <c r="T65" s="313"/>
      <c r="U65" s="314"/>
      <c r="V65" s="280">
        <f t="shared" si="75"/>
        <v>0</v>
      </c>
      <c r="W65" s="281">
        <f t="shared" si="75"/>
        <v>0</v>
      </c>
      <c r="X65" s="282">
        <f t="shared" si="75"/>
        <v>0</v>
      </c>
      <c r="Y65" s="360"/>
      <c r="Z65" s="335"/>
      <c r="AA65" s="266"/>
    </row>
    <row r="66" spans="2:27" ht="13.5" customHeight="1" thickBot="1" x14ac:dyDescent="0.25">
      <c r="B66" s="122" t="s">
        <v>81</v>
      </c>
      <c r="C66" s="338" t="s">
        <v>88</v>
      </c>
      <c r="D66" s="339">
        <f t="shared" ref="D66:L66" si="87">SUM(D54:D64)</f>
        <v>17121864183.034973</v>
      </c>
      <c r="E66" s="340">
        <f t="shared" si="87"/>
        <v>23528363188.944103</v>
      </c>
      <c r="F66" s="341">
        <f t="shared" si="87"/>
        <v>40650227371.97908</v>
      </c>
      <c r="G66" s="339">
        <f t="shared" si="87"/>
        <v>253498146.3108857</v>
      </c>
      <c r="H66" s="340">
        <f t="shared" si="87"/>
        <v>335145080.74886543</v>
      </c>
      <c r="I66" s="341">
        <f t="shared" si="87"/>
        <v>588643227.05975127</v>
      </c>
      <c r="J66" s="339">
        <f t="shared" si="87"/>
        <v>143573.72341530558</v>
      </c>
      <c r="K66" s="340">
        <f t="shared" si="87"/>
        <v>212822.96145111503</v>
      </c>
      <c r="L66" s="341">
        <f t="shared" si="87"/>
        <v>356396.68486642058</v>
      </c>
      <c r="M66" s="342">
        <f>J66/M$5</f>
        <v>0.34560268496571162</v>
      </c>
      <c r="N66" s="343">
        <f t="shared" si="81"/>
        <v>0.39242987354558467</v>
      </c>
      <c r="O66" s="344">
        <f>L66/O$5</f>
        <v>0.37211831140496909</v>
      </c>
      <c r="P66" s="345"/>
      <c r="Q66" s="346"/>
      <c r="R66" s="338"/>
      <c r="S66" s="347">
        <f>IFERROR(J66/G66*1000000,0)</f>
        <v>566.36991435522873</v>
      </c>
      <c r="T66" s="348">
        <f>IFERROR(K66/H66*1000000,0)</f>
        <v>635.01741089432812</v>
      </c>
      <c r="U66" s="349">
        <f>IFERROR(L66/I66*1000000,0)</f>
        <v>605.45449005946671</v>
      </c>
      <c r="V66" s="350">
        <f t="shared" si="75"/>
        <v>8.3854025403124126</v>
      </c>
      <c r="W66" s="351">
        <f t="shared" si="75"/>
        <v>9.0453789641907516</v>
      </c>
      <c r="X66" s="352">
        <f t="shared" si="75"/>
        <v>8.7673970825582916</v>
      </c>
      <c r="Y66" s="350">
        <f>IFERROR(G66*1000/D66,0)</f>
        <v>14.805522552974214</v>
      </c>
      <c r="Z66" s="351">
        <f>IFERROR(H66*1000/E66,0)</f>
        <v>14.244300721537185</v>
      </c>
      <c r="AA66" s="352">
        <f>IFERROR(I66*1000/F66,0)</f>
        <v>14.480687196980192</v>
      </c>
    </row>
    <row r="68" spans="2:27" ht="13.5" customHeight="1" x14ac:dyDescent="0.2">
      <c r="V68" s="125"/>
      <c r="W68" s="125"/>
      <c r="X68" s="125"/>
    </row>
    <row r="71" spans="2:27" ht="13.5" customHeight="1" x14ac:dyDescent="0.25">
      <c r="Q71" s="129"/>
    </row>
    <row r="77" spans="2:27" ht="13.5" customHeight="1" x14ac:dyDescent="0.25">
      <c r="Q77" s="129"/>
    </row>
  </sheetData>
  <mergeCells count="12">
    <mergeCell ref="AC6:AE6"/>
    <mergeCell ref="B6:C6"/>
    <mergeCell ref="D6:F6"/>
    <mergeCell ref="G6:I6"/>
    <mergeCell ref="J6:L6"/>
    <mergeCell ref="M6:O6"/>
    <mergeCell ref="P6:R6"/>
    <mergeCell ref="B33:B40"/>
    <mergeCell ref="B54:B65"/>
    <mergeCell ref="S6:U6"/>
    <mergeCell ref="V6:X6"/>
    <mergeCell ref="Y6:AA6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7B76-4FD0-4F23-9565-7D6EF9196D26}">
  <sheetPr>
    <tabColor rgb="FF45C363"/>
  </sheetPr>
  <dimension ref="A1:G4"/>
  <sheetViews>
    <sheetView workbookViewId="0">
      <selection activeCell="F2" sqref="F2"/>
    </sheetView>
  </sheetViews>
  <sheetFormatPr defaultRowHeight="15" x14ac:dyDescent="0.25"/>
  <cols>
    <col min="1" max="1" width="12" bestFit="1" customWidth="1"/>
  </cols>
  <sheetData>
    <row r="1" spans="1:7" x14ac:dyDescent="0.25">
      <c r="A1" s="129">
        <v>1.6634336E-2</v>
      </c>
      <c r="B1">
        <v>11.4</v>
      </c>
      <c r="F1" s="129">
        <v>0.13955999999999999</v>
      </c>
      <c r="G1" s="402">
        <v>4.6716053426143885E-2</v>
      </c>
    </row>
    <row r="2" spans="1:7" x14ac:dyDescent="0.25">
      <c r="A2">
        <f>A1*B2/B1</f>
        <v>1.021406596491228E-2</v>
      </c>
      <c r="B2">
        <v>7</v>
      </c>
      <c r="F2">
        <f>F1*G2/G1</f>
        <v>2.9874098894213844E-2</v>
      </c>
      <c r="G2" s="403">
        <v>0.01</v>
      </c>
    </row>
    <row r="4" spans="1:7" x14ac:dyDescent="0.25">
      <c r="A4">
        <f>A2*0.0001</f>
        <v>1.0214065964912279E-6</v>
      </c>
      <c r="G4" s="403">
        <f>G1-G2</f>
        <v>3.6716053426143883E-2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64C6-7526-48C9-90DC-D21C10C85F38}">
  <dimension ref="A3:DC226"/>
  <sheetViews>
    <sheetView topLeftCell="CP1" workbookViewId="0">
      <selection activeCell="CY5" sqref="CY5"/>
    </sheetView>
  </sheetViews>
  <sheetFormatPr defaultRowHeight="15" x14ac:dyDescent="0.25"/>
  <cols>
    <col min="1" max="1" width="34.140625" style="80" bestFit="1" customWidth="1"/>
    <col min="2" max="2" width="30.42578125" style="80" bestFit="1" customWidth="1"/>
    <col min="3" max="102" width="12.7109375" style="80" bestFit="1" customWidth="1"/>
    <col min="103" max="129" width="12" style="80" bestFit="1" customWidth="1"/>
    <col min="130" max="130" width="11" style="80" bestFit="1" customWidth="1"/>
    <col min="131" max="131" width="12" style="80" bestFit="1" customWidth="1"/>
    <col min="132" max="132" width="11" style="80" bestFit="1" customWidth="1"/>
    <col min="133" max="134" width="12" style="80" bestFit="1" customWidth="1"/>
    <col min="135" max="135" width="11.28515625" style="80" bestFit="1" customWidth="1"/>
    <col min="136" max="16384" width="9.140625" style="80"/>
  </cols>
  <sheetData>
    <row r="3" spans="1:107" x14ac:dyDescent="0.25">
      <c r="A3" s="1" t="s">
        <v>200</v>
      </c>
      <c r="B3"/>
      <c r="C3" s="1" t="s">
        <v>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</row>
    <row r="4" spans="1:107" x14ac:dyDescent="0.25">
      <c r="A4" s="1" t="s">
        <v>201</v>
      </c>
      <c r="B4" s="1" t="s">
        <v>148</v>
      </c>
      <c r="C4" s="398">
        <v>43836</v>
      </c>
      <c r="D4" s="398">
        <v>43843</v>
      </c>
      <c r="E4" s="398">
        <v>43850</v>
      </c>
      <c r="F4" s="398">
        <v>43857</v>
      </c>
      <c r="G4" s="398">
        <v>43864</v>
      </c>
      <c r="H4" s="398">
        <v>43871</v>
      </c>
      <c r="I4" s="398">
        <v>43878</v>
      </c>
      <c r="J4" s="398">
        <v>43885</v>
      </c>
      <c r="K4" s="398">
        <v>43892</v>
      </c>
      <c r="L4" s="398">
        <v>43899</v>
      </c>
      <c r="M4" s="398">
        <v>43906</v>
      </c>
      <c r="N4" s="398">
        <v>43913</v>
      </c>
      <c r="O4" s="398">
        <v>43920</v>
      </c>
      <c r="P4" s="398">
        <v>43927</v>
      </c>
      <c r="Q4" s="398">
        <v>43934</v>
      </c>
      <c r="R4" s="398">
        <v>43941</v>
      </c>
      <c r="S4" s="398">
        <v>43948</v>
      </c>
      <c r="T4" s="398">
        <v>43955</v>
      </c>
      <c r="U4" s="398">
        <v>43962</v>
      </c>
      <c r="V4" s="398">
        <v>43969</v>
      </c>
      <c r="W4" s="398">
        <v>43976</v>
      </c>
      <c r="X4" s="398">
        <v>43983</v>
      </c>
      <c r="Y4" s="398">
        <v>43990</v>
      </c>
      <c r="Z4" s="398">
        <v>43997</v>
      </c>
      <c r="AA4" s="398">
        <v>44004</v>
      </c>
      <c r="AB4" s="398">
        <v>44011</v>
      </c>
      <c r="AC4" s="398">
        <v>44018</v>
      </c>
      <c r="AD4" s="398">
        <v>44025</v>
      </c>
      <c r="AE4" s="398">
        <v>44032</v>
      </c>
      <c r="AF4" s="398">
        <v>44039</v>
      </c>
      <c r="AG4" s="398">
        <v>44046</v>
      </c>
      <c r="AH4" s="398">
        <v>44053</v>
      </c>
      <c r="AI4" s="398">
        <v>44060</v>
      </c>
      <c r="AJ4" s="398">
        <v>44067</v>
      </c>
      <c r="AK4" s="398">
        <v>44074</v>
      </c>
      <c r="AL4" s="398">
        <v>44081</v>
      </c>
      <c r="AM4" s="398">
        <v>44088</v>
      </c>
      <c r="AN4" s="398">
        <v>44095</v>
      </c>
      <c r="AO4" s="398">
        <v>44102</v>
      </c>
      <c r="AP4" s="398">
        <v>44109</v>
      </c>
      <c r="AQ4" s="398">
        <v>44116</v>
      </c>
      <c r="AR4" s="398">
        <v>44123</v>
      </c>
      <c r="AS4" s="398">
        <v>44130</v>
      </c>
      <c r="AT4" s="398">
        <v>44137</v>
      </c>
      <c r="AU4" s="398">
        <v>44144</v>
      </c>
      <c r="AV4" s="398">
        <v>44151</v>
      </c>
      <c r="AW4" s="398">
        <v>44158</v>
      </c>
      <c r="AX4" s="398">
        <v>44165</v>
      </c>
      <c r="AY4" s="398">
        <v>44172</v>
      </c>
      <c r="AZ4" s="398">
        <v>44179</v>
      </c>
      <c r="BA4" s="398">
        <v>44186</v>
      </c>
      <c r="BB4" s="398">
        <v>44193</v>
      </c>
      <c r="BC4" s="398">
        <v>44200</v>
      </c>
      <c r="BD4" s="398">
        <v>44207</v>
      </c>
      <c r="BE4" s="398">
        <v>44214</v>
      </c>
      <c r="BF4" s="398">
        <v>44221</v>
      </c>
      <c r="BG4" s="398">
        <v>44228</v>
      </c>
      <c r="BH4" s="398">
        <v>44235</v>
      </c>
      <c r="BI4" s="398">
        <v>44242</v>
      </c>
      <c r="BJ4" s="398">
        <v>44249</v>
      </c>
      <c r="BK4" s="398">
        <v>44256</v>
      </c>
      <c r="BL4" s="398">
        <v>44263</v>
      </c>
      <c r="BM4" s="398">
        <v>44270</v>
      </c>
      <c r="BN4" s="398">
        <v>44277</v>
      </c>
      <c r="BO4" s="398">
        <v>44284</v>
      </c>
      <c r="BP4" s="398">
        <v>44291</v>
      </c>
      <c r="BQ4" s="398">
        <v>44298</v>
      </c>
      <c r="BR4" s="398">
        <v>44305</v>
      </c>
      <c r="BS4" s="398">
        <v>44312</v>
      </c>
      <c r="BT4" s="398">
        <v>44319</v>
      </c>
      <c r="BU4" s="398">
        <v>44326</v>
      </c>
      <c r="BV4" s="398">
        <v>44333</v>
      </c>
      <c r="BW4" s="398">
        <v>44340</v>
      </c>
      <c r="BX4" s="398">
        <v>44347</v>
      </c>
      <c r="BY4" s="398">
        <v>44354</v>
      </c>
      <c r="BZ4" s="398">
        <v>44361</v>
      </c>
      <c r="CA4" s="398">
        <v>44368</v>
      </c>
      <c r="CB4" s="398">
        <v>44375</v>
      </c>
      <c r="CC4" s="398">
        <v>44382</v>
      </c>
      <c r="CD4" s="398">
        <v>44389</v>
      </c>
      <c r="CE4" s="398">
        <v>44396</v>
      </c>
      <c r="CF4" s="398">
        <v>44403</v>
      </c>
      <c r="CG4" s="398">
        <v>44410</v>
      </c>
      <c r="CH4" s="398">
        <v>44417</v>
      </c>
      <c r="CI4" s="398">
        <v>44424</v>
      </c>
      <c r="CJ4" s="398">
        <v>44431</v>
      </c>
      <c r="CK4" s="398">
        <v>44438</v>
      </c>
      <c r="CL4" s="398">
        <v>44445</v>
      </c>
      <c r="CM4" s="398">
        <v>44452</v>
      </c>
      <c r="CN4" s="398">
        <v>44459</v>
      </c>
      <c r="CO4" s="398">
        <v>44466</v>
      </c>
      <c r="CP4" s="398">
        <v>44473</v>
      </c>
      <c r="CQ4" s="398">
        <v>44480</v>
      </c>
      <c r="CR4" s="398">
        <v>44487</v>
      </c>
      <c r="CS4" s="398">
        <v>44494</v>
      </c>
      <c r="CT4" s="398">
        <v>44501</v>
      </c>
      <c r="CU4" s="398">
        <v>44508</v>
      </c>
      <c r="CV4" s="398">
        <v>44515</v>
      </c>
      <c r="CW4" s="398">
        <v>44522</v>
      </c>
      <c r="CX4" s="398">
        <v>44529</v>
      </c>
    </row>
    <row r="5" spans="1:107" x14ac:dyDescent="0.25">
      <c r="A5" t="s">
        <v>1</v>
      </c>
      <c r="B5" t="s">
        <v>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0.90667761104521805</v>
      </c>
      <c r="CC5">
        <v>1.58668581932914</v>
      </c>
      <c r="CD5">
        <v>1.58668581932914</v>
      </c>
      <c r="CE5">
        <v>1.58668581932914</v>
      </c>
      <c r="CF5">
        <v>2.4122731670593498</v>
      </c>
      <c r="CG5">
        <v>7.3657972534406602</v>
      </c>
      <c r="CH5">
        <v>7.3657972534406602</v>
      </c>
      <c r="CI5">
        <v>7.3657972534406602</v>
      </c>
      <c r="CJ5">
        <v>7.3657972534406602</v>
      </c>
      <c r="CK5">
        <v>10.277963306670999</v>
      </c>
      <c r="CL5">
        <v>11.442829727963099</v>
      </c>
      <c r="CM5">
        <v>11.442829727963099</v>
      </c>
      <c r="CN5">
        <v>11.442829727963099</v>
      </c>
      <c r="CO5">
        <v>11.3994651325026</v>
      </c>
      <c r="CP5">
        <v>11.341645671888701</v>
      </c>
      <c r="CQ5">
        <v>11.341645671888701</v>
      </c>
      <c r="CR5">
        <v>11.341645671888701</v>
      </c>
      <c r="CS5">
        <v>11.341645671888701</v>
      </c>
      <c r="CT5">
        <v>18.0796731924512</v>
      </c>
      <c r="CU5">
        <v>18.0796731924512</v>
      </c>
      <c r="CV5">
        <v>18.0796731924512</v>
      </c>
      <c r="CW5">
        <v>18.0796731924512</v>
      </c>
      <c r="CX5">
        <v>10.4932454514328</v>
      </c>
      <c r="CY5" s="80">
        <f>SUM(BC5:BZ5)</f>
        <v>0</v>
      </c>
      <c r="CZ5" s="80">
        <f>SUM(CA5:CX5)</f>
        <v>221.72663578170992</v>
      </c>
      <c r="DB5" s="80">
        <f>SUM(CA5:CL5)</f>
        <v>59.26299028448873</v>
      </c>
      <c r="DC5" s="80">
        <f>SUM(CM5:CX5)</f>
        <v>162.46364549722119</v>
      </c>
    </row>
    <row r="6" spans="1:107" x14ac:dyDescent="0.25">
      <c r="A6" t="s">
        <v>1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3.7583077718100002</v>
      </c>
      <c r="BS6">
        <v>9.1511168224651396</v>
      </c>
      <c r="BT6">
        <v>12.2082522095826</v>
      </c>
      <c r="BU6">
        <v>15.3314141976337</v>
      </c>
      <c r="BV6">
        <v>17.2837649856287</v>
      </c>
      <c r="BW6">
        <v>16.8691629446467</v>
      </c>
      <c r="BX6">
        <v>16.698539944510699</v>
      </c>
      <c r="BY6">
        <v>13.352570503449</v>
      </c>
      <c r="BZ6">
        <v>8.4607767646135894</v>
      </c>
      <c r="CA6">
        <v>4.6944854704005801</v>
      </c>
      <c r="CB6">
        <v>1.7507620051998101</v>
      </c>
      <c r="CC6">
        <v>0.65935394196037</v>
      </c>
      <c r="CD6">
        <v>0.38604795021369598</v>
      </c>
      <c r="CE6">
        <v>0.45794050138329201</v>
      </c>
      <c r="CF6">
        <v>0.53454562103028003</v>
      </c>
      <c r="CG6">
        <v>0.61715366485358103</v>
      </c>
      <c r="CH6">
        <v>0.68808053234283795</v>
      </c>
      <c r="CI6">
        <v>0.70929819710238295</v>
      </c>
      <c r="CJ6">
        <v>0.77435694967744895</v>
      </c>
      <c r="CK6">
        <v>0.78457666729215703</v>
      </c>
      <c r="CL6">
        <v>0.74343046423316606</v>
      </c>
      <c r="CM6">
        <v>0.76144006543152198</v>
      </c>
      <c r="CN6">
        <v>0.80527614097853595</v>
      </c>
      <c r="CO6">
        <v>0.83462042892334398</v>
      </c>
      <c r="CP6">
        <v>0.79904285160843402</v>
      </c>
      <c r="CQ6">
        <v>0.67000683285796103</v>
      </c>
      <c r="CR6">
        <v>0.57431140594997698</v>
      </c>
      <c r="CS6">
        <v>0.54613066554925704</v>
      </c>
      <c r="CT6">
        <v>0.52944385416812301</v>
      </c>
      <c r="CU6">
        <v>0.57801721798297001</v>
      </c>
      <c r="CV6">
        <v>0.59182050949298404</v>
      </c>
      <c r="CW6">
        <v>0.61863167679547904</v>
      </c>
      <c r="CX6">
        <v>0.60894999797885496</v>
      </c>
      <c r="CY6" s="80">
        <f t="shared" ref="CY6:CY69" si="0">SUM(BC6:BZ6)</f>
        <v>113.11390614434012</v>
      </c>
      <c r="CZ6" s="80">
        <f t="shared" ref="CZ6:CZ69" si="1">SUM(CA6:CX6)</f>
        <v>20.717723613407042</v>
      </c>
      <c r="DB6" s="80">
        <f t="shared" ref="DB6:DB69" si="2">SUM(CA6:CL6)</f>
        <v>12.8000319656896</v>
      </c>
      <c r="DC6" s="80">
        <f t="shared" ref="DC6:DC69" si="3">SUM(CM6:CX6)</f>
        <v>7.9176916477174428</v>
      </c>
    </row>
    <row r="7" spans="1:107" x14ac:dyDescent="0.25">
      <c r="A7" t="s">
        <v>1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2.3005957325504802</v>
      </c>
      <c r="BY7">
        <v>9.4375624943092404</v>
      </c>
      <c r="BZ7">
        <v>18.9870237594053</v>
      </c>
      <c r="CA7">
        <v>28.720765464696999</v>
      </c>
      <c r="CB7">
        <v>34.814278521473</v>
      </c>
      <c r="CC7">
        <v>35.246609026867901</v>
      </c>
      <c r="CD7">
        <v>38.997847434103598</v>
      </c>
      <c r="CE7">
        <v>40.337112410895699</v>
      </c>
      <c r="CF7">
        <v>38.3234345998085</v>
      </c>
      <c r="CG7">
        <v>34.313057317159902</v>
      </c>
      <c r="CH7">
        <v>24.882162584584702</v>
      </c>
      <c r="CI7">
        <v>24.9128956841232</v>
      </c>
      <c r="CJ7">
        <v>27.301699135283702</v>
      </c>
      <c r="CK7">
        <v>31.233241631612199</v>
      </c>
      <c r="CL7">
        <v>35.424185569336899</v>
      </c>
      <c r="CM7">
        <v>40.269000564733901</v>
      </c>
      <c r="CN7">
        <v>47.660743095068497</v>
      </c>
      <c r="CO7">
        <v>57.394565582429699</v>
      </c>
      <c r="CP7">
        <v>68.806851380532805</v>
      </c>
      <c r="CQ7">
        <v>76.557606231541598</v>
      </c>
      <c r="CR7">
        <v>78.467609194630896</v>
      </c>
      <c r="CS7">
        <v>73.7225541580748</v>
      </c>
      <c r="CT7">
        <v>73.071121123760093</v>
      </c>
      <c r="CU7">
        <v>73.207009600173507</v>
      </c>
      <c r="CV7">
        <v>72.411243309655802</v>
      </c>
      <c r="CW7">
        <v>69.119533381163606</v>
      </c>
      <c r="CX7">
        <v>58.892661757145603</v>
      </c>
      <c r="CY7" s="80">
        <f t="shared" si="0"/>
        <v>30.725181986265021</v>
      </c>
      <c r="CZ7" s="80">
        <f t="shared" si="1"/>
        <v>1184.087788758857</v>
      </c>
      <c r="DB7" s="80">
        <f t="shared" si="2"/>
        <v>394.50728937994626</v>
      </c>
      <c r="DC7" s="80">
        <f t="shared" si="3"/>
        <v>789.58049937891064</v>
      </c>
    </row>
    <row r="8" spans="1:107" x14ac:dyDescent="0.25">
      <c r="A8" t="s">
        <v>1</v>
      </c>
      <c r="B8" t="s">
        <v>108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1001.35797701936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s="80">
        <f t="shared" si="0"/>
        <v>1001.35797701936</v>
      </c>
      <c r="CZ8" s="80">
        <f t="shared" si="1"/>
        <v>0</v>
      </c>
      <c r="DB8" s="80">
        <f t="shared" si="2"/>
        <v>0</v>
      </c>
      <c r="DC8" s="80">
        <f t="shared" si="3"/>
        <v>0</v>
      </c>
    </row>
    <row r="9" spans="1:107" x14ac:dyDescent="0.25">
      <c r="A9" t="s">
        <v>1</v>
      </c>
      <c r="B9" t="s">
        <v>109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-1127.2089531301799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s="80">
        <f t="shared" si="0"/>
        <v>0</v>
      </c>
      <c r="CZ9" s="80">
        <f t="shared" si="1"/>
        <v>0</v>
      </c>
      <c r="DB9" s="80">
        <f t="shared" si="2"/>
        <v>0</v>
      </c>
      <c r="DC9" s="80">
        <f t="shared" si="3"/>
        <v>0</v>
      </c>
    </row>
    <row r="10" spans="1:107" x14ac:dyDescent="0.25">
      <c r="A10" t="s">
        <v>1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1374.0572490359</v>
      </c>
      <c r="AL10">
        <v>0</v>
      </c>
      <c r="AM10">
        <v>0</v>
      </c>
      <c r="AN10">
        <v>0</v>
      </c>
      <c r="AO10">
        <v>0</v>
      </c>
      <c r="AP10">
        <v>1374.0572490359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s="80">
        <f t="shared" si="0"/>
        <v>0</v>
      </c>
      <c r="CZ10" s="80">
        <f t="shared" si="1"/>
        <v>0</v>
      </c>
      <c r="DB10" s="80">
        <f t="shared" si="2"/>
        <v>0</v>
      </c>
      <c r="DC10" s="80">
        <f t="shared" si="3"/>
        <v>0</v>
      </c>
    </row>
    <row r="11" spans="1:107" x14ac:dyDescent="0.25">
      <c r="A11" t="s">
        <v>1</v>
      </c>
      <c r="B11" t="s">
        <v>124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805.13752951807703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s="80">
        <f t="shared" si="0"/>
        <v>0</v>
      </c>
      <c r="CZ11" s="80">
        <f t="shared" si="1"/>
        <v>0</v>
      </c>
      <c r="DB11" s="80">
        <f t="shared" si="2"/>
        <v>0</v>
      </c>
      <c r="DC11" s="80">
        <f t="shared" si="3"/>
        <v>0</v>
      </c>
    </row>
    <row r="12" spans="1:107" x14ac:dyDescent="0.25">
      <c r="A12" t="s">
        <v>1</v>
      </c>
      <c r="B12" t="s">
        <v>125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1524.4336587599</v>
      </c>
      <c r="AV12">
        <v>1374.7943912419501</v>
      </c>
      <c r="AW12">
        <v>1269.96828439925</v>
      </c>
      <c r="AX12">
        <v>1357.23601834581</v>
      </c>
      <c r="AY12">
        <v>1056.1230264401599</v>
      </c>
      <c r="AZ12">
        <v>1080.7571615482</v>
      </c>
      <c r="BA12">
        <v>721.98981087906702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s="80">
        <f t="shared" si="0"/>
        <v>0</v>
      </c>
      <c r="CZ12" s="80">
        <f t="shared" si="1"/>
        <v>0</v>
      </c>
      <c r="DB12" s="80">
        <f t="shared" si="2"/>
        <v>0</v>
      </c>
      <c r="DC12" s="80">
        <f t="shared" si="3"/>
        <v>0</v>
      </c>
    </row>
    <row r="13" spans="1:107" x14ac:dyDescent="0.25">
      <c r="A13" t="s">
        <v>1</v>
      </c>
      <c r="B13" t="s">
        <v>159</v>
      </c>
      <c r="C13">
        <v>93.177616605473503</v>
      </c>
      <c r="D13">
        <v>68.2313152741567</v>
      </c>
      <c r="E13">
        <v>49.715336652854504</v>
      </c>
      <c r="F13">
        <v>37.118219826744799</v>
      </c>
      <c r="G13">
        <v>29.953420877268599</v>
      </c>
      <c r="H13">
        <v>27.758742636346199</v>
      </c>
      <c r="I13">
        <v>30.095764440593001</v>
      </c>
      <c r="J13">
        <v>36.549271885535802</v>
      </c>
      <c r="K13">
        <v>46.726686579828502</v>
      </c>
      <c r="L13">
        <v>60.257495899467898</v>
      </c>
      <c r="M13">
        <v>76.792682742010399</v>
      </c>
      <c r="N13">
        <v>96.004155280787003</v>
      </c>
      <c r="O13">
        <v>117.58417671911999</v>
      </c>
      <c r="P13">
        <v>141.24479504453899</v>
      </c>
      <c r="Q13">
        <v>166.71727278299699</v>
      </c>
      <c r="R13">
        <v>193.75151675308399</v>
      </c>
      <c r="S13">
        <v>222.11550782024801</v>
      </c>
      <c r="T13">
        <v>251.59473065100599</v>
      </c>
      <c r="U13">
        <v>281.99160346716201</v>
      </c>
      <c r="V13">
        <v>313.124907800024</v>
      </c>
      <c r="W13">
        <v>344.82921824461698</v>
      </c>
      <c r="X13">
        <v>376.95433221390499</v>
      </c>
      <c r="Y13">
        <v>409.36469969299702</v>
      </c>
      <c r="Z13">
        <v>441.93885299337501</v>
      </c>
      <c r="AA13">
        <v>474.56883650709801</v>
      </c>
      <c r="AB13">
        <v>507.15963646102898</v>
      </c>
      <c r="AC13">
        <v>539.628610671042</v>
      </c>
      <c r="AD13">
        <v>571.90491829624398</v>
      </c>
      <c r="AE13">
        <v>603.92894959318801</v>
      </c>
      <c r="AF13">
        <v>635.65175567008896</v>
      </c>
      <c r="AG13">
        <v>667.03447824104296</v>
      </c>
      <c r="AH13">
        <v>698.04777938023801</v>
      </c>
      <c r="AI13">
        <v>728.67127127617505</v>
      </c>
      <c r="AJ13">
        <v>758.89294598588003</v>
      </c>
      <c r="AK13">
        <v>788.70860518912104</v>
      </c>
      <c r="AL13">
        <v>818.12128994262901</v>
      </c>
      <c r="AM13">
        <v>847.14071043430295</v>
      </c>
      <c r="AN13">
        <v>875.78267573743904</v>
      </c>
      <c r="AO13">
        <v>904.06852356493403</v>
      </c>
      <c r="AP13">
        <v>932.02455002351201</v>
      </c>
      <c r="AQ13">
        <v>959.68143936793399</v>
      </c>
      <c r="AR13">
        <v>987.073693755215</v>
      </c>
      <c r="AS13">
        <v>1014.23906299884</v>
      </c>
      <c r="AT13">
        <v>1041.2179743229799</v>
      </c>
      <c r="AU13">
        <v>1068.05296211671</v>
      </c>
      <c r="AV13">
        <v>1094.78809768823</v>
      </c>
      <c r="AW13">
        <v>1121.4684190190601</v>
      </c>
      <c r="AX13">
        <v>1148.13936051827</v>
      </c>
      <c r="AY13">
        <v>1174.8461827767201</v>
      </c>
      <c r="AZ13">
        <v>1201.6334023212401</v>
      </c>
      <c r="BA13">
        <v>1228.54422136883</v>
      </c>
      <c r="BB13">
        <v>1255.6199575809501</v>
      </c>
      <c r="BC13">
        <v>1282.89947381767</v>
      </c>
      <c r="BD13">
        <v>1310.4186078918899</v>
      </c>
      <c r="BE13">
        <v>1338.2096023235999</v>
      </c>
      <c r="BF13">
        <v>1366.3005340940599</v>
      </c>
      <c r="BG13">
        <v>1394.71474440001</v>
      </c>
      <c r="BH13">
        <v>1423.47026840792</v>
      </c>
      <c r="BI13">
        <v>1452.5792650081601</v>
      </c>
      <c r="BJ13">
        <v>1482.0474465692801</v>
      </c>
      <c r="BK13">
        <v>1511.8735086921599</v>
      </c>
      <c r="BL13">
        <v>1542.04855996426</v>
      </c>
      <c r="BM13">
        <v>1572.55555171382</v>
      </c>
      <c r="BN13">
        <v>1603.36870776412</v>
      </c>
      <c r="BO13">
        <v>1634.45295418762</v>
      </c>
      <c r="BP13">
        <v>1665.76334906024</v>
      </c>
      <c r="BQ13">
        <v>1697.24451221557</v>
      </c>
      <c r="BR13">
        <v>1728.8300549990299</v>
      </c>
      <c r="BS13">
        <v>1760.44201002215</v>
      </c>
      <c r="BT13">
        <v>1791.99026091676</v>
      </c>
      <c r="BU13">
        <v>1823.37197208923</v>
      </c>
      <c r="BV13">
        <v>1854.47101847461</v>
      </c>
      <c r="BW13">
        <v>1885.15741529094</v>
      </c>
      <c r="BX13">
        <v>1915.2867477934301</v>
      </c>
      <c r="BY13">
        <v>1944.69960102865</v>
      </c>
      <c r="BZ13">
        <v>1973.22098958877</v>
      </c>
      <c r="CA13">
        <v>2000.6597873657799</v>
      </c>
      <c r="CB13">
        <v>2026.80815730572</v>
      </c>
      <c r="CC13">
        <v>2051.4409811628502</v>
      </c>
      <c r="CD13">
        <v>2074.3152892538701</v>
      </c>
      <c r="CE13">
        <v>2095.1696902122098</v>
      </c>
      <c r="CF13">
        <v>2113.7238007421702</v>
      </c>
      <c r="CG13">
        <v>2129.6776753731501</v>
      </c>
      <c r="CH13">
        <v>2142.7112362138901</v>
      </c>
      <c r="CI13">
        <v>2152.4837027066501</v>
      </c>
      <c r="CJ13">
        <v>2158.6330213814999</v>
      </c>
      <c r="CK13">
        <v>2160.77529561042</v>
      </c>
      <c r="CL13">
        <v>2158.50421536161</v>
      </c>
      <c r="CM13">
        <v>2151.39048695366</v>
      </c>
      <c r="CN13">
        <v>2138.9812628098298</v>
      </c>
      <c r="CO13">
        <v>2120.7995712121401</v>
      </c>
      <c r="CP13">
        <v>2096.3437460557502</v>
      </c>
      <c r="CQ13">
        <v>2065.0868566030199</v>
      </c>
      <c r="CR13">
        <v>2026.4761372378</v>
      </c>
      <c r="CS13">
        <v>1979.93241721969</v>
      </c>
      <c r="CT13">
        <v>1924.8495504381599</v>
      </c>
      <c r="CU13">
        <v>1860.5938451668601</v>
      </c>
      <c r="CV13">
        <v>1786.50349381773</v>
      </c>
      <c r="CW13">
        <v>1701.88800269532</v>
      </c>
      <c r="CX13">
        <v>1606.02762175096</v>
      </c>
      <c r="CY13" s="80">
        <f t="shared" si="0"/>
        <v>38955.417156313946</v>
      </c>
      <c r="CZ13" s="80">
        <f t="shared" si="1"/>
        <v>48723.775844650729</v>
      </c>
      <c r="DB13" s="80">
        <f t="shared" si="2"/>
        <v>25264.902852689822</v>
      </c>
      <c r="DC13" s="80">
        <f t="shared" si="3"/>
        <v>23458.872991960918</v>
      </c>
    </row>
    <row r="14" spans="1:107" x14ac:dyDescent="0.25">
      <c r="A14" t="s">
        <v>1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4.1732166357505598</v>
      </c>
      <c r="BZ14">
        <v>7.9462155709472704</v>
      </c>
      <c r="CA14">
        <v>11.621562957181601</v>
      </c>
      <c r="CB14">
        <v>15.026921185898001</v>
      </c>
      <c r="CC14">
        <v>18.746607126644498</v>
      </c>
      <c r="CD14">
        <v>27.702418244826401</v>
      </c>
      <c r="CE14">
        <v>29.299380714640201</v>
      </c>
      <c r="CF14">
        <v>27.917521817599699</v>
      </c>
      <c r="CG14">
        <v>22.5415297482201</v>
      </c>
      <c r="CH14">
        <v>20.109976118960699</v>
      </c>
      <c r="CI14">
        <v>25.069345640607001</v>
      </c>
      <c r="CJ14">
        <v>29.1412510912436</v>
      </c>
      <c r="CK14">
        <v>36.188387471886898</v>
      </c>
      <c r="CL14">
        <v>38.778181445944497</v>
      </c>
      <c r="CM14">
        <v>40.228706050253301</v>
      </c>
      <c r="CN14">
        <v>41.312259910919302</v>
      </c>
      <c r="CO14">
        <v>39.137715026979798</v>
      </c>
      <c r="CP14">
        <v>38.388438022890497</v>
      </c>
      <c r="CQ14">
        <v>35.161998802648903</v>
      </c>
      <c r="CR14">
        <v>33.359734219829598</v>
      </c>
      <c r="CS14">
        <v>29.722253990757999</v>
      </c>
      <c r="CT14">
        <v>33.1040021426995</v>
      </c>
      <c r="CU14">
        <v>28.1586898948011</v>
      </c>
      <c r="CV14">
        <v>24.9884049078724</v>
      </c>
      <c r="CW14">
        <v>15.652267183691601</v>
      </c>
      <c r="CX14">
        <v>12.5632576380922</v>
      </c>
      <c r="CY14" s="80">
        <f t="shared" si="0"/>
        <v>12.11943220669783</v>
      </c>
      <c r="CZ14" s="80">
        <f t="shared" si="1"/>
        <v>673.92081135508943</v>
      </c>
      <c r="DB14" s="80">
        <f t="shared" si="2"/>
        <v>302.14308356365314</v>
      </c>
      <c r="DC14" s="80">
        <f t="shared" si="3"/>
        <v>371.77772779143623</v>
      </c>
    </row>
    <row r="15" spans="1:107" x14ac:dyDescent="0.25">
      <c r="A15" t="s">
        <v>1</v>
      </c>
      <c r="B15" t="s">
        <v>127</v>
      </c>
      <c r="C15">
        <v>-971.43026418831096</v>
      </c>
      <c r="D15">
        <v>-971.43026418831096</v>
      </c>
      <c r="E15">
        <v>-971.43026418831096</v>
      </c>
      <c r="F15">
        <v>-971.43026418831096</v>
      </c>
      <c r="G15">
        <v>-971.43026418831096</v>
      </c>
      <c r="H15">
        <v>-971.43026418831096</v>
      </c>
      <c r="I15">
        <v>-971.43026418831096</v>
      </c>
      <c r="J15">
        <v>-971.43026418831096</v>
      </c>
      <c r="K15">
        <v>-971.43026418831096</v>
      </c>
      <c r="L15">
        <v>-971.43026418831096</v>
      </c>
      <c r="M15">
        <v>-971.43026418831096</v>
      </c>
      <c r="N15">
        <v>-971.43026418831096</v>
      </c>
      <c r="O15">
        <v>-971.43026418831096</v>
      </c>
      <c r="P15">
        <v>-971.43026418831096</v>
      </c>
      <c r="Q15">
        <v>-971.43026418831096</v>
      </c>
      <c r="R15">
        <v>-971.43026418831096</v>
      </c>
      <c r="S15">
        <v>-971.43026418831096</v>
      </c>
      <c r="T15">
        <v>-971.43026418831096</v>
      </c>
      <c r="U15">
        <v>-971.43026418831096</v>
      </c>
      <c r="V15">
        <v>-971.43026418831096</v>
      </c>
      <c r="W15">
        <v>-971.43026418831096</v>
      </c>
      <c r="X15">
        <v>-971.43026418831096</v>
      </c>
      <c r="Y15">
        <v>-971.43026418831096</v>
      </c>
      <c r="Z15">
        <v>-971.43026418831096</v>
      </c>
      <c r="AA15">
        <v>-971.43026418831096</v>
      </c>
      <c r="AB15">
        <v>-1259.8938618760901</v>
      </c>
      <c r="AC15">
        <v>-1259.8938618760901</v>
      </c>
      <c r="AD15">
        <v>-1259.8938618760901</v>
      </c>
      <c r="AE15">
        <v>-1259.8938618760901</v>
      </c>
      <c r="AF15">
        <v>-1172.6162351407399</v>
      </c>
      <c r="AG15">
        <v>-1172.6162351407399</v>
      </c>
      <c r="AH15">
        <v>-1172.6162351407399</v>
      </c>
      <c r="AI15">
        <v>-1172.6162351407399</v>
      </c>
      <c r="AJ15">
        <v>-1172.6162351407399</v>
      </c>
      <c r="AK15">
        <v>-1187.63708073099</v>
      </c>
      <c r="AL15">
        <v>-1187.63708073099</v>
      </c>
      <c r="AM15">
        <v>-1187.63708073099</v>
      </c>
      <c r="AN15">
        <v>-1187.63708073099</v>
      </c>
      <c r="AO15">
        <v>-1210.07104039764</v>
      </c>
      <c r="AP15">
        <v>-1210.07104039764</v>
      </c>
      <c r="AQ15">
        <v>-1210.07104039764</v>
      </c>
      <c r="AR15">
        <v>-1210.07104039764</v>
      </c>
      <c r="AS15">
        <v>-1312.0200649115</v>
      </c>
      <c r="AT15">
        <v>-1312.0200649115</v>
      </c>
      <c r="AU15">
        <v>-1312.0200649115</v>
      </c>
      <c r="AV15">
        <v>-1312.0200649115</v>
      </c>
      <c r="AW15">
        <v>-1312.0200649115</v>
      </c>
      <c r="AX15">
        <v>-1574.51956551238</v>
      </c>
      <c r="AY15">
        <v>-1574.51956551238</v>
      </c>
      <c r="AZ15">
        <v>-1574.51956551238</v>
      </c>
      <c r="BA15">
        <v>-1574.51956551238</v>
      </c>
      <c r="BB15">
        <v>-1314.0128474632199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s="80">
        <f t="shared" si="0"/>
        <v>0</v>
      </c>
      <c r="CZ15" s="80">
        <f t="shared" si="1"/>
        <v>0</v>
      </c>
      <c r="DB15" s="80">
        <f t="shared" si="2"/>
        <v>0</v>
      </c>
      <c r="DC15" s="80">
        <f t="shared" si="3"/>
        <v>0</v>
      </c>
    </row>
    <row r="16" spans="1:107" x14ac:dyDescent="0.25">
      <c r="A16" t="s">
        <v>1</v>
      </c>
      <c r="B16" t="s">
        <v>128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-661.71374162218797</v>
      </c>
      <c r="BD16">
        <v>-661.71374162218797</v>
      </c>
      <c r="BE16">
        <v>-661.71374162218797</v>
      </c>
      <c r="BF16">
        <v>-661.71374162218797</v>
      </c>
      <c r="BG16">
        <v>-741.81043315252805</v>
      </c>
      <c r="BH16">
        <v>-741.81043315252805</v>
      </c>
      <c r="BI16">
        <v>-741.81043315252805</v>
      </c>
      <c r="BJ16">
        <v>-741.81043315252805</v>
      </c>
      <c r="BK16">
        <v>-962.99317512337495</v>
      </c>
      <c r="BL16">
        <v>-962.99317512337495</v>
      </c>
      <c r="BM16">
        <v>-962.99317512337495</v>
      </c>
      <c r="BN16">
        <v>-962.99317512337495</v>
      </c>
      <c r="BO16">
        <v>-1009.76601967543</v>
      </c>
      <c r="BP16">
        <v>-1009.76601967543</v>
      </c>
      <c r="BQ16">
        <v>-1009.76601967543</v>
      </c>
      <c r="BR16">
        <v>-1009.76601967543</v>
      </c>
      <c r="BS16">
        <v>-1174.60514411132</v>
      </c>
      <c r="BT16">
        <v>-1174.60514411132</v>
      </c>
      <c r="BU16">
        <v>-1174.60514411132</v>
      </c>
      <c r="BV16">
        <v>-1174.60514411132</v>
      </c>
      <c r="BW16">
        <v>-1174.60514411132</v>
      </c>
      <c r="BX16">
        <v>-1168.54954962236</v>
      </c>
      <c r="BY16">
        <v>-1168.54954962236</v>
      </c>
      <c r="BZ16">
        <v>-1168.54954962236</v>
      </c>
      <c r="CA16">
        <v>-1168.54954962236</v>
      </c>
      <c r="CB16">
        <v>-1117.28053065833</v>
      </c>
      <c r="CC16">
        <v>-1117.28053065833</v>
      </c>
      <c r="CD16">
        <v>-1117.28053065833</v>
      </c>
      <c r="CE16">
        <v>-1117.28053065833</v>
      </c>
      <c r="CF16">
        <v>-1144.85774019274</v>
      </c>
      <c r="CG16">
        <v>-1144.85774019274</v>
      </c>
      <c r="CH16">
        <v>-1144.85774019274</v>
      </c>
      <c r="CI16">
        <v>-1144.85774019274</v>
      </c>
      <c r="CJ16">
        <v>-1144.85774019274</v>
      </c>
      <c r="CK16">
        <v>-1095.6264493195399</v>
      </c>
      <c r="CL16">
        <v>-1095.6264493195399</v>
      </c>
      <c r="CM16">
        <v>-1095.6264493195399</v>
      </c>
      <c r="CN16">
        <v>-1095.6264493195399</v>
      </c>
      <c r="CO16">
        <v>-1128.6106247427899</v>
      </c>
      <c r="CP16">
        <v>-1128.6106247427899</v>
      </c>
      <c r="CQ16">
        <v>-1128.6106247427899</v>
      </c>
      <c r="CR16">
        <v>-1128.6106247427899</v>
      </c>
      <c r="CS16">
        <v>-1128.6106247427899</v>
      </c>
      <c r="CT16">
        <v>-1202.02888258131</v>
      </c>
      <c r="CU16">
        <v>-1202.02888258131</v>
      </c>
      <c r="CV16">
        <v>-1202.02888258131</v>
      </c>
      <c r="CW16">
        <v>-1202.02888258131</v>
      </c>
      <c r="CX16">
        <v>-1143.1907286918499</v>
      </c>
      <c r="CY16" s="80">
        <f t="shared" si="0"/>
        <v>-22883.807847717759</v>
      </c>
      <c r="CZ16" s="80">
        <f t="shared" si="1"/>
        <v>-27338.825553228577</v>
      </c>
      <c r="DB16" s="80">
        <f t="shared" si="2"/>
        <v>-13553.213271858456</v>
      </c>
      <c r="DC16" s="80">
        <f t="shared" si="3"/>
        <v>-13785.612281370117</v>
      </c>
    </row>
    <row r="17" spans="1:107" x14ac:dyDescent="0.25">
      <c r="A17" t="s">
        <v>1</v>
      </c>
      <c r="B17" t="s">
        <v>18</v>
      </c>
      <c r="C17">
        <v>459.42898326125299</v>
      </c>
      <c r="D17">
        <v>459.42898326125299</v>
      </c>
      <c r="E17">
        <v>459.42898326125299</v>
      </c>
      <c r="F17">
        <v>459.42898326125299</v>
      </c>
      <c r="G17">
        <v>446.21531781347301</v>
      </c>
      <c r="H17">
        <v>446.21531781347301</v>
      </c>
      <c r="I17">
        <v>446.21531781347301</v>
      </c>
      <c r="J17">
        <v>446.21531781347301</v>
      </c>
      <c r="K17">
        <v>407.59075727381003</v>
      </c>
      <c r="L17">
        <v>407.59075727381003</v>
      </c>
      <c r="M17">
        <v>407.59075727381003</v>
      </c>
      <c r="N17">
        <v>407.59075727381003</v>
      </c>
      <c r="O17">
        <v>407.59075727381003</v>
      </c>
      <c r="P17">
        <v>295.782818869523</v>
      </c>
      <c r="Q17">
        <v>295.782818869523</v>
      </c>
      <c r="R17">
        <v>295.782818869523</v>
      </c>
      <c r="S17">
        <v>295.782818869523</v>
      </c>
      <c r="T17">
        <v>315.60331704119199</v>
      </c>
      <c r="U17">
        <v>315.60331704119199</v>
      </c>
      <c r="V17">
        <v>315.60331704119199</v>
      </c>
      <c r="W17">
        <v>315.60331704119199</v>
      </c>
      <c r="X17">
        <v>361.34292820658197</v>
      </c>
      <c r="Y17">
        <v>361.34292820658197</v>
      </c>
      <c r="Z17">
        <v>361.34292820658197</v>
      </c>
      <c r="AA17">
        <v>361.34292820658197</v>
      </c>
      <c r="AB17">
        <v>361.34292820658197</v>
      </c>
      <c r="AC17">
        <v>400.47570664808302</v>
      </c>
      <c r="AD17">
        <v>400.47570664808302</v>
      </c>
      <c r="AE17">
        <v>400.47570664808302</v>
      </c>
      <c r="AF17">
        <v>400.47570664808302</v>
      </c>
      <c r="AG17">
        <v>407.59075727381003</v>
      </c>
      <c r="AH17">
        <v>407.59075727381003</v>
      </c>
      <c r="AI17">
        <v>407.59075727381003</v>
      </c>
      <c r="AJ17">
        <v>407.59075727381003</v>
      </c>
      <c r="AK17">
        <v>407.59075727381003</v>
      </c>
      <c r="AL17">
        <v>423.85373013261602</v>
      </c>
      <c r="AM17">
        <v>423.85373013261602</v>
      </c>
      <c r="AN17">
        <v>423.85373013261602</v>
      </c>
      <c r="AO17">
        <v>423.85373013261602</v>
      </c>
      <c r="AP17">
        <v>418.771551114239</v>
      </c>
      <c r="AQ17">
        <v>418.771551114239</v>
      </c>
      <c r="AR17">
        <v>418.771551114239</v>
      </c>
      <c r="AS17">
        <v>418.771551114239</v>
      </c>
      <c r="AT17">
        <v>415.21402580137499</v>
      </c>
      <c r="AU17">
        <v>415.21402580137499</v>
      </c>
      <c r="AV17">
        <v>415.21402580137499</v>
      </c>
      <c r="AW17">
        <v>415.21402580137499</v>
      </c>
      <c r="AX17">
        <v>415.21402580137499</v>
      </c>
      <c r="AY17">
        <v>398.95105294257002</v>
      </c>
      <c r="AZ17">
        <v>398.95105294257002</v>
      </c>
      <c r="BA17">
        <v>398.95105294257002</v>
      </c>
      <c r="BB17">
        <v>398.95105294257002</v>
      </c>
      <c r="BC17">
        <v>385.22916959295299</v>
      </c>
      <c r="BD17">
        <v>385.22916959295299</v>
      </c>
      <c r="BE17">
        <v>385.22916959295299</v>
      </c>
      <c r="BF17">
        <v>385.22916959295299</v>
      </c>
      <c r="BG17">
        <v>396.40996343338202</v>
      </c>
      <c r="BH17">
        <v>396.40996343338202</v>
      </c>
      <c r="BI17">
        <v>396.40996343338202</v>
      </c>
      <c r="BJ17">
        <v>396.40996343338202</v>
      </c>
      <c r="BK17">
        <v>346.60460905329001</v>
      </c>
      <c r="BL17">
        <v>346.60460905329001</v>
      </c>
      <c r="BM17">
        <v>346.60460905329001</v>
      </c>
      <c r="BN17">
        <v>346.60460905329001</v>
      </c>
      <c r="BO17">
        <v>346.60460905329001</v>
      </c>
      <c r="BP17">
        <v>368.45797883231</v>
      </c>
      <c r="BQ17">
        <v>368.45797883231</v>
      </c>
      <c r="BR17">
        <v>368.45797883231</v>
      </c>
      <c r="BS17">
        <v>368.45797883231</v>
      </c>
      <c r="BT17">
        <v>387.262041200304</v>
      </c>
      <c r="BU17">
        <v>387.262041200304</v>
      </c>
      <c r="BV17">
        <v>387.262041200304</v>
      </c>
      <c r="BW17">
        <v>387.262041200304</v>
      </c>
      <c r="BX17">
        <v>387.262041200304</v>
      </c>
      <c r="BY17">
        <v>411.14828258667399</v>
      </c>
      <c r="BZ17">
        <v>411.14828258667399</v>
      </c>
      <c r="CA17">
        <v>411.14828258667399</v>
      </c>
      <c r="CB17">
        <v>411.14828258667399</v>
      </c>
      <c r="CC17">
        <v>417.75511531056401</v>
      </c>
      <c r="CD17">
        <v>417.75511531056401</v>
      </c>
      <c r="CE17">
        <v>417.75511531056401</v>
      </c>
      <c r="CF17">
        <v>417.75511531056401</v>
      </c>
      <c r="CG17">
        <v>415.722243703213</v>
      </c>
      <c r="CH17">
        <v>415.722243703213</v>
      </c>
      <c r="CI17">
        <v>415.722243703213</v>
      </c>
      <c r="CJ17">
        <v>415.722243703213</v>
      </c>
      <c r="CK17">
        <v>415.722243703213</v>
      </c>
      <c r="CL17">
        <v>382.68808008376499</v>
      </c>
      <c r="CM17">
        <v>382.68808008376499</v>
      </c>
      <c r="CN17">
        <v>382.68808008376499</v>
      </c>
      <c r="CO17">
        <v>382.68808008376499</v>
      </c>
      <c r="CP17">
        <v>387.77025910214098</v>
      </c>
      <c r="CQ17">
        <v>387.77025910214098</v>
      </c>
      <c r="CR17">
        <v>387.77025910214098</v>
      </c>
      <c r="CS17">
        <v>387.77025910214098</v>
      </c>
      <c r="CT17">
        <v>380.65520847641397</v>
      </c>
      <c r="CU17">
        <v>380.65520847641397</v>
      </c>
      <c r="CV17">
        <v>380.65520847641397</v>
      </c>
      <c r="CW17">
        <v>380.65520847641397</v>
      </c>
      <c r="CX17">
        <v>380.65520847641397</v>
      </c>
      <c r="CY17" s="80">
        <f t="shared" si="0"/>
        <v>9092.0182638758979</v>
      </c>
      <c r="CZ17" s="80">
        <f t="shared" si="1"/>
        <v>9557.0376440573618</v>
      </c>
      <c r="DB17" s="80">
        <f t="shared" si="2"/>
        <v>4954.6163250154341</v>
      </c>
      <c r="DC17" s="80">
        <f t="shared" si="3"/>
        <v>4602.4213190419296</v>
      </c>
    </row>
    <row r="18" spans="1:107" x14ac:dyDescent="0.25">
      <c r="A18" t="s">
        <v>1</v>
      </c>
      <c r="B18" t="s">
        <v>19</v>
      </c>
      <c r="C18">
        <v>65.807113643705094</v>
      </c>
      <c r="D18">
        <v>88.127260309946394</v>
      </c>
      <c r="E18">
        <v>87.383103027654798</v>
      </c>
      <c r="F18">
        <v>90.824256030045902</v>
      </c>
      <c r="G18">
        <v>107.88949513278099</v>
      </c>
      <c r="H18">
        <v>126.130599949976</v>
      </c>
      <c r="I18">
        <v>117.40866081276199</v>
      </c>
      <c r="J18">
        <v>112.57491279456301</v>
      </c>
      <c r="K18">
        <v>119.44142398973</v>
      </c>
      <c r="L18">
        <v>140.12679698883099</v>
      </c>
      <c r="M18">
        <v>187.652748470982</v>
      </c>
      <c r="N18">
        <v>233.45177874682901</v>
      </c>
      <c r="O18">
        <v>254.817817602357</v>
      </c>
      <c r="P18">
        <v>244.17240432696801</v>
      </c>
      <c r="Q18">
        <v>228.73449484202001</v>
      </c>
      <c r="R18">
        <v>209.91165851343001</v>
      </c>
      <c r="S18">
        <v>200.41224798887899</v>
      </c>
      <c r="T18">
        <v>181.070101813788</v>
      </c>
      <c r="U18">
        <v>155.844929401126</v>
      </c>
      <c r="V18">
        <v>123.579197716721</v>
      </c>
      <c r="W18">
        <v>107.899457198962</v>
      </c>
      <c r="X18">
        <v>104.039915555381</v>
      </c>
      <c r="Y18">
        <v>109.260294340719</v>
      </c>
      <c r="Z18">
        <v>104.88336437070301</v>
      </c>
      <c r="AA18">
        <v>95.784648799916695</v>
      </c>
      <c r="AB18">
        <v>90.275004223016794</v>
      </c>
      <c r="AC18">
        <v>89.512971702456696</v>
      </c>
      <c r="AD18">
        <v>91.824916323394007</v>
      </c>
      <c r="AE18">
        <v>91.606689797235603</v>
      </c>
      <c r="AF18">
        <v>91.904417616661206</v>
      </c>
      <c r="AG18">
        <v>95.361531491724094</v>
      </c>
      <c r="AH18">
        <v>99.690626380828604</v>
      </c>
      <c r="AI18">
        <v>101.443512078119</v>
      </c>
      <c r="AJ18">
        <v>129.42837356821099</v>
      </c>
      <c r="AK18">
        <v>144.798848927363</v>
      </c>
      <c r="AL18">
        <v>164.27266497747701</v>
      </c>
      <c r="AM18">
        <v>168.614027873369</v>
      </c>
      <c r="AN18">
        <v>174.80411252513599</v>
      </c>
      <c r="AO18">
        <v>177.32469716538401</v>
      </c>
      <c r="AP18">
        <v>165.696163110985</v>
      </c>
      <c r="AQ18">
        <v>157.39390515105799</v>
      </c>
      <c r="AR18">
        <v>151.48733298767999</v>
      </c>
      <c r="AS18">
        <v>160.654272486747</v>
      </c>
      <c r="AT18">
        <v>252.78438524987399</v>
      </c>
      <c r="AU18">
        <v>314.71618983581402</v>
      </c>
      <c r="AV18">
        <v>325.11152007816901</v>
      </c>
      <c r="AW18">
        <v>257.42016673451701</v>
      </c>
      <c r="AX18">
        <v>233.427195656533</v>
      </c>
      <c r="AY18">
        <v>238.01175844910301</v>
      </c>
      <c r="AZ18">
        <v>267.51992175506598</v>
      </c>
      <c r="BA18">
        <v>277.19549473260099</v>
      </c>
      <c r="BB18">
        <v>271.08856415406098</v>
      </c>
      <c r="BC18">
        <v>159.18386272788399</v>
      </c>
      <c r="BD18">
        <v>68.156934439161503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s="80">
        <f t="shared" si="0"/>
        <v>227.34079716704548</v>
      </c>
      <c r="CZ18" s="80">
        <f t="shared" si="1"/>
        <v>0</v>
      </c>
      <c r="DB18" s="80">
        <f t="shared" si="2"/>
        <v>0</v>
      </c>
      <c r="DC18" s="80">
        <f t="shared" si="3"/>
        <v>0</v>
      </c>
    </row>
    <row r="19" spans="1:107" x14ac:dyDescent="0.25">
      <c r="A19" t="s">
        <v>1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92.855108166308099</v>
      </c>
      <c r="BD19">
        <v>238.345386091873</v>
      </c>
      <c r="BE19">
        <v>407.98990729904898</v>
      </c>
      <c r="BF19">
        <v>382.19256408397899</v>
      </c>
      <c r="BG19">
        <v>369.04478343009902</v>
      </c>
      <c r="BH19">
        <v>363.55592326545002</v>
      </c>
      <c r="BI19">
        <v>363.55770438088598</v>
      </c>
      <c r="BJ19">
        <v>360.49909174667198</v>
      </c>
      <c r="BK19">
        <v>365.51910991961199</v>
      </c>
      <c r="BL19">
        <v>367.56823435703802</v>
      </c>
      <c r="BM19">
        <v>367.25941062451199</v>
      </c>
      <c r="BN19">
        <v>383.15251636841299</v>
      </c>
      <c r="BO19">
        <v>378.24332610666801</v>
      </c>
      <c r="BP19">
        <v>386.31570879661399</v>
      </c>
      <c r="BQ19">
        <v>406.08141388092201</v>
      </c>
      <c r="BR19">
        <v>420.36531610151297</v>
      </c>
      <c r="BS19">
        <v>384.11347805245998</v>
      </c>
      <c r="BT19">
        <v>367.32858853378099</v>
      </c>
      <c r="BU19">
        <v>369.101713309807</v>
      </c>
      <c r="BV19">
        <v>387.14760282891501</v>
      </c>
      <c r="BW19">
        <v>393.98022037528602</v>
      </c>
      <c r="BX19">
        <v>384.98934812615198</v>
      </c>
      <c r="BY19">
        <v>354.54657933824899</v>
      </c>
      <c r="BZ19">
        <v>359.47897180029901</v>
      </c>
      <c r="CA19">
        <v>403.662237606774</v>
      </c>
      <c r="CB19">
        <v>471.61477832964999</v>
      </c>
      <c r="CC19">
        <v>507.97761191340498</v>
      </c>
      <c r="CD19">
        <v>511.57444277478203</v>
      </c>
      <c r="CE19">
        <v>474.51139741827302</v>
      </c>
      <c r="CF19">
        <v>381.62416652009199</v>
      </c>
      <c r="CG19">
        <v>289.36405619183802</v>
      </c>
      <c r="CH19">
        <v>236.132466307172</v>
      </c>
      <c r="CI19">
        <v>245.451726766869</v>
      </c>
      <c r="CJ19">
        <v>311.66801860218101</v>
      </c>
      <c r="CK19">
        <v>408.86907459901403</v>
      </c>
      <c r="CL19">
        <v>437.19349575593998</v>
      </c>
      <c r="CM19">
        <v>394.67316557927001</v>
      </c>
      <c r="CN19">
        <v>302.63420752014503</v>
      </c>
      <c r="CO19">
        <v>252.449589610777</v>
      </c>
      <c r="CP19">
        <v>268.12506124220698</v>
      </c>
      <c r="CQ19">
        <v>339.929380351036</v>
      </c>
      <c r="CR19">
        <v>431.66984014670197</v>
      </c>
      <c r="CS19">
        <v>522.68379754813895</v>
      </c>
      <c r="CT19">
        <v>544.885202386439</v>
      </c>
      <c r="CU19">
        <v>564.94762655964701</v>
      </c>
      <c r="CV19">
        <v>540.93803986174805</v>
      </c>
      <c r="CW19">
        <v>463.44521475958499</v>
      </c>
      <c r="CX19">
        <v>384.067014787451</v>
      </c>
      <c r="CY19" s="80">
        <f t="shared" si="0"/>
        <v>8653.2320069845555</v>
      </c>
      <c r="CZ19" s="80">
        <f t="shared" si="1"/>
        <v>9690.0916131391368</v>
      </c>
      <c r="DB19" s="80">
        <f t="shared" si="2"/>
        <v>4679.6434727859887</v>
      </c>
      <c r="DC19" s="80">
        <f t="shared" si="3"/>
        <v>5010.4481403531454</v>
      </c>
    </row>
    <row r="20" spans="1:107" x14ac:dyDescent="0.25">
      <c r="A20" t="s">
        <v>1</v>
      </c>
      <c r="B20" t="s">
        <v>114</v>
      </c>
      <c r="C20">
        <v>0.46012922083754199</v>
      </c>
      <c r="D20">
        <v>1.3212393955978701</v>
      </c>
      <c r="E20">
        <v>2.67238486706592</v>
      </c>
      <c r="F20">
        <v>4.42022775781615</v>
      </c>
      <c r="G20">
        <v>6.4295180058106496</v>
      </c>
      <c r="H20">
        <v>8.4775413297971607</v>
      </c>
      <c r="I20">
        <v>5.9511208066030603</v>
      </c>
      <c r="J20">
        <v>5.1598406081045702</v>
      </c>
      <c r="K20">
        <v>4.43484530985564</v>
      </c>
      <c r="L20">
        <v>4.6289696406663099</v>
      </c>
      <c r="M20">
        <v>4.2081803556091701</v>
      </c>
      <c r="N20">
        <v>5.9785863230690302</v>
      </c>
      <c r="O20">
        <v>8.7578900451888195</v>
      </c>
      <c r="P20">
        <v>7.9055434671442297</v>
      </c>
      <c r="Q20">
        <v>10.676775011614801</v>
      </c>
      <c r="R20">
        <v>15.202014851784201</v>
      </c>
      <c r="S20">
        <v>19.831932938657101</v>
      </c>
      <c r="T20">
        <v>21.8327397203043</v>
      </c>
      <c r="U20">
        <v>20.629836936700499</v>
      </c>
      <c r="V20">
        <v>20.487891459953602</v>
      </c>
      <c r="W20">
        <v>17.063478251855798</v>
      </c>
      <c r="X20">
        <v>11.2301788131221</v>
      </c>
      <c r="Y20">
        <v>13.5278875393889</v>
      </c>
      <c r="Z20">
        <v>11.9615383660541</v>
      </c>
      <c r="AA20">
        <v>7.81161638040279</v>
      </c>
      <c r="AB20">
        <v>8.4573367149536693</v>
      </c>
      <c r="AC20">
        <v>8.4846812119828403</v>
      </c>
      <c r="AD20">
        <v>4.58176926987153</v>
      </c>
      <c r="AE20">
        <v>5.57688936287808</v>
      </c>
      <c r="AF20">
        <v>7.8799048225110804</v>
      </c>
      <c r="AG20">
        <v>10.4107187727205</v>
      </c>
      <c r="AH20">
        <v>10.6901930581275</v>
      </c>
      <c r="AI20">
        <v>8.7239102336963992</v>
      </c>
      <c r="AJ20">
        <v>11.1351405000153</v>
      </c>
      <c r="AK20">
        <v>11.2732748740387</v>
      </c>
      <c r="AL20">
        <v>9.8134930629956703</v>
      </c>
      <c r="AM20">
        <v>11.860958636454001</v>
      </c>
      <c r="AN20">
        <v>13.8780451370255</v>
      </c>
      <c r="AO20">
        <v>15.771250111608</v>
      </c>
      <c r="AP20">
        <v>18.0522960352545</v>
      </c>
      <c r="AQ20">
        <v>17.418988562763701</v>
      </c>
      <c r="AR20">
        <v>18.268248887990602</v>
      </c>
      <c r="AS20">
        <v>17.162545904378501</v>
      </c>
      <c r="AT20">
        <v>16.839178540315899</v>
      </c>
      <c r="AU20">
        <v>15.3916710672663</v>
      </c>
      <c r="AV20">
        <v>11.5082598166351</v>
      </c>
      <c r="AW20">
        <v>9.5664249881802306</v>
      </c>
      <c r="AX20">
        <v>8.4628122680766609</v>
      </c>
      <c r="AY20">
        <v>7.6728220938831697</v>
      </c>
      <c r="AZ20">
        <v>6.8006277636554504</v>
      </c>
      <c r="BA20">
        <v>7.4996799538014001</v>
      </c>
      <c r="BB20">
        <v>8.03708963120636</v>
      </c>
      <c r="BC20">
        <v>6.9865752847556202</v>
      </c>
      <c r="BD20">
        <v>4.5093157146269398</v>
      </c>
      <c r="BE20">
        <v>4.0887097480093004</v>
      </c>
      <c r="BF20">
        <v>3.5254562461002399</v>
      </c>
      <c r="BG20">
        <v>2.24989183161947</v>
      </c>
      <c r="BH20">
        <v>1.1958948626328101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s="80">
        <f t="shared" si="0"/>
        <v>22.555843687744382</v>
      </c>
      <c r="CZ20" s="80">
        <f t="shared" si="1"/>
        <v>0</v>
      </c>
      <c r="DB20" s="80">
        <f t="shared" si="2"/>
        <v>0</v>
      </c>
      <c r="DC20" s="80">
        <f t="shared" si="3"/>
        <v>0</v>
      </c>
    </row>
    <row r="21" spans="1:107" x14ac:dyDescent="0.25">
      <c r="A21" t="s">
        <v>1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2.0042369969650999</v>
      </c>
      <c r="BD21">
        <v>8.9378959173519394</v>
      </c>
      <c r="BE21">
        <v>18.872675642476601</v>
      </c>
      <c r="BF21">
        <v>29.889901583316401</v>
      </c>
      <c r="BG21">
        <v>35.597873753291999</v>
      </c>
      <c r="BH21">
        <v>34.7416145368584</v>
      </c>
      <c r="BI21">
        <v>33.775754078654302</v>
      </c>
      <c r="BJ21">
        <v>32.649469282830097</v>
      </c>
      <c r="BK21">
        <v>35.182822895163099</v>
      </c>
      <c r="BL21">
        <v>35.425966737667302</v>
      </c>
      <c r="BM21">
        <v>33.618775262357502</v>
      </c>
      <c r="BN21">
        <v>41.3462674717182</v>
      </c>
      <c r="BO21">
        <v>54.542242620739799</v>
      </c>
      <c r="BP21">
        <v>64.661917629156306</v>
      </c>
      <c r="BQ21">
        <v>74.114172022612905</v>
      </c>
      <c r="BR21">
        <v>66.271588500750298</v>
      </c>
      <c r="BS21">
        <v>51.462040313538701</v>
      </c>
      <c r="BT21">
        <v>45.3101359745934</v>
      </c>
      <c r="BU21">
        <v>33.994832534138197</v>
      </c>
      <c r="BV21">
        <v>27.987821713513199</v>
      </c>
      <c r="BW21">
        <v>26.560464084327499</v>
      </c>
      <c r="BX21">
        <v>24.3962504624484</v>
      </c>
      <c r="BY21">
        <v>23.407413092497201</v>
      </c>
      <c r="BZ21">
        <v>19.562710253250501</v>
      </c>
      <c r="CA21">
        <v>13.268924735711201</v>
      </c>
      <c r="CB21">
        <v>9.31014424828704</v>
      </c>
      <c r="CC21">
        <v>5.4008312515145303</v>
      </c>
      <c r="CD21">
        <v>7.0315903008098797</v>
      </c>
      <c r="CE21">
        <v>10.205390900272601</v>
      </c>
      <c r="CF21">
        <v>19.7119310418963</v>
      </c>
      <c r="CG21">
        <v>30.9954610406344</v>
      </c>
      <c r="CH21">
        <v>40.940019610475701</v>
      </c>
      <c r="CI21">
        <v>44.218219367339699</v>
      </c>
      <c r="CJ21">
        <v>31.631128352919699</v>
      </c>
      <c r="CK21">
        <v>24.726961603695798</v>
      </c>
      <c r="CL21">
        <v>52.408798022620203</v>
      </c>
      <c r="CM21">
        <v>91.029795527827403</v>
      </c>
      <c r="CN21">
        <v>108.49341068637101</v>
      </c>
      <c r="CO21">
        <v>106.356042659848</v>
      </c>
      <c r="CP21">
        <v>54.128311530616301</v>
      </c>
      <c r="CQ21">
        <v>26.134878378720799</v>
      </c>
      <c r="CR21">
        <v>24.914277899343599</v>
      </c>
      <c r="CS21">
        <v>24.033264310048299</v>
      </c>
      <c r="CT21">
        <v>22.7554049620569</v>
      </c>
      <c r="CU21">
        <v>21.815651948706002</v>
      </c>
      <c r="CV21">
        <v>20.012961205044</v>
      </c>
      <c r="CW21">
        <v>13.652153197731799</v>
      </c>
      <c r="CX21">
        <v>12.2476723268594</v>
      </c>
      <c r="CY21" s="80">
        <f t="shared" si="0"/>
        <v>854.31484336021754</v>
      </c>
      <c r="CZ21" s="80">
        <f t="shared" si="1"/>
        <v>815.42322510935048</v>
      </c>
      <c r="DB21" s="80">
        <f t="shared" si="2"/>
        <v>289.84940047617704</v>
      </c>
      <c r="DC21" s="80">
        <f t="shared" si="3"/>
        <v>525.57382463317356</v>
      </c>
    </row>
    <row r="22" spans="1:107" x14ac:dyDescent="0.25">
      <c r="A22" t="s">
        <v>1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3.4110628636866398</v>
      </c>
      <c r="K22">
        <v>51.354631629391001</v>
      </c>
      <c r="L22">
        <v>117.294257748349</v>
      </c>
      <c r="M22">
        <v>105.50359162474101</v>
      </c>
      <c r="N22">
        <v>69.159521739067699</v>
      </c>
      <c r="O22">
        <v>49.552992994506099</v>
      </c>
      <c r="P22">
        <v>49.418584112553702</v>
      </c>
      <c r="Q22">
        <v>56.908512483844603</v>
      </c>
      <c r="R22">
        <v>96.831032127518299</v>
      </c>
      <c r="S22">
        <v>151.97582206451</v>
      </c>
      <c r="T22">
        <v>180.20727914977701</v>
      </c>
      <c r="U22">
        <v>192.70590592108101</v>
      </c>
      <c r="V22">
        <v>210.368646065072</v>
      </c>
      <c r="W22">
        <v>262.416764023312</v>
      </c>
      <c r="X22">
        <v>360.59264930153802</v>
      </c>
      <c r="Y22">
        <v>441.58068311126698</v>
      </c>
      <c r="Z22">
        <v>464.92367968979602</v>
      </c>
      <c r="AA22">
        <v>428.889197756969</v>
      </c>
      <c r="AB22">
        <v>380.51386418958703</v>
      </c>
      <c r="AC22">
        <v>380.87087993336399</v>
      </c>
      <c r="AD22">
        <v>401.08249284122599</v>
      </c>
      <c r="AE22">
        <v>428.39292052575303</v>
      </c>
      <c r="AF22">
        <v>411.59241919557502</v>
      </c>
      <c r="AG22">
        <v>427.16158665734901</v>
      </c>
      <c r="AH22">
        <v>462.13174083493101</v>
      </c>
      <c r="AI22">
        <v>460.02793620366401</v>
      </c>
      <c r="AJ22">
        <v>456.01243136495202</v>
      </c>
      <c r="AK22">
        <v>457.92381536995998</v>
      </c>
      <c r="AL22">
        <v>444.22870333889699</v>
      </c>
      <c r="AM22">
        <v>464.20233120180501</v>
      </c>
      <c r="AN22">
        <v>453.61021213885402</v>
      </c>
      <c r="AO22">
        <v>513.39768076292205</v>
      </c>
      <c r="AP22">
        <v>625.63717011680001</v>
      </c>
      <c r="AQ22">
        <v>597.28931044977696</v>
      </c>
      <c r="AR22">
        <v>531.01333199392798</v>
      </c>
      <c r="AS22">
        <v>516.088135952426</v>
      </c>
      <c r="AT22">
        <v>532.00988330586802</v>
      </c>
      <c r="AU22">
        <v>567.51470707100304</v>
      </c>
      <c r="AV22">
        <v>606.23677788104101</v>
      </c>
      <c r="AW22">
        <v>600.03187728148202</v>
      </c>
      <c r="AX22">
        <v>622.56607183989604</v>
      </c>
      <c r="AY22">
        <v>672.45976078491799</v>
      </c>
      <c r="AZ22">
        <v>668.87932247822005</v>
      </c>
      <c r="BA22">
        <v>654.59061337263404</v>
      </c>
      <c r="BB22">
        <v>651.98192198166805</v>
      </c>
      <c r="BC22">
        <v>409.53813924849101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s="80">
        <f t="shared" si="0"/>
        <v>409.53813924849101</v>
      </c>
      <c r="CZ22" s="80">
        <f t="shared" si="1"/>
        <v>0</v>
      </c>
      <c r="DB22" s="80">
        <f t="shared" si="2"/>
        <v>0</v>
      </c>
      <c r="DC22" s="80">
        <f t="shared" si="3"/>
        <v>0</v>
      </c>
    </row>
    <row r="23" spans="1:107" x14ac:dyDescent="0.25">
      <c r="A23" t="s">
        <v>1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206.51326404371599</v>
      </c>
      <c r="BD23">
        <v>510.33177257883398</v>
      </c>
      <c r="BE23">
        <v>864.69212859869799</v>
      </c>
      <c r="BF23">
        <v>886.80235024948195</v>
      </c>
      <c r="BG23">
        <v>946.41590576282101</v>
      </c>
      <c r="BH23">
        <v>1014.5559566693501</v>
      </c>
      <c r="BI23">
        <v>1236.4479991839801</v>
      </c>
      <c r="BJ23">
        <v>1508.5963968236199</v>
      </c>
      <c r="BK23">
        <v>1800.0484470907199</v>
      </c>
      <c r="BL23">
        <v>1852.5306630411001</v>
      </c>
      <c r="BM23">
        <v>1825.2960448561801</v>
      </c>
      <c r="BN23">
        <v>1734.72735027815</v>
      </c>
      <c r="BO23">
        <v>1715.4380550332401</v>
      </c>
      <c r="BP23">
        <v>1771.7456705116599</v>
      </c>
      <c r="BQ23">
        <v>1958.66084249753</v>
      </c>
      <c r="BR23">
        <v>2090.2077595952601</v>
      </c>
      <c r="BS23">
        <v>2150.75582944998</v>
      </c>
      <c r="BT23">
        <v>2160.2242220462499</v>
      </c>
      <c r="BU23">
        <v>2238.9192619145201</v>
      </c>
      <c r="BV23">
        <v>2403.9371024191501</v>
      </c>
      <c r="BW23">
        <v>2412.8758932395199</v>
      </c>
      <c r="BX23">
        <v>2450.6096383498598</v>
      </c>
      <c r="BY23">
        <v>2375.5493481938902</v>
      </c>
      <c r="BZ23">
        <v>2424.6227770164101</v>
      </c>
      <c r="CA23">
        <v>2469.2895445844401</v>
      </c>
      <c r="CB23">
        <v>2540.3093701335401</v>
      </c>
      <c r="CC23">
        <v>2531.3206703389201</v>
      </c>
      <c r="CD23">
        <v>2609.6793877442701</v>
      </c>
      <c r="CE23">
        <v>2675.9867088513201</v>
      </c>
      <c r="CF23">
        <v>2686.2498637539902</v>
      </c>
      <c r="CG23">
        <v>2619.5133392573298</v>
      </c>
      <c r="CH23">
        <v>2498.9725695647498</v>
      </c>
      <c r="CI23">
        <v>2312.2962224604198</v>
      </c>
      <c r="CJ23">
        <v>2250.4571905306502</v>
      </c>
      <c r="CK23">
        <v>2305.9546484102698</v>
      </c>
      <c r="CL23">
        <v>2368.18529436268</v>
      </c>
      <c r="CM23">
        <v>2261.8375687934199</v>
      </c>
      <c r="CN23">
        <v>2101.07338102121</v>
      </c>
      <c r="CO23">
        <v>1974.6910290232699</v>
      </c>
      <c r="CP23">
        <v>1913.6515034495001</v>
      </c>
      <c r="CQ23">
        <v>1934.52662721822</v>
      </c>
      <c r="CR23">
        <v>1966.72024334603</v>
      </c>
      <c r="CS23">
        <v>1946.9358572071201</v>
      </c>
      <c r="CT23">
        <v>1872.5943136242399</v>
      </c>
      <c r="CU23">
        <v>1716.2135726591</v>
      </c>
      <c r="CV23">
        <v>1590.0506714159001</v>
      </c>
      <c r="CW23">
        <v>1550.3920594620499</v>
      </c>
      <c r="CX23">
        <v>1602.14448420438</v>
      </c>
      <c r="CY23" s="80">
        <f t="shared" si="0"/>
        <v>40540.504679443926</v>
      </c>
      <c r="CZ23" s="80">
        <f t="shared" si="1"/>
        <v>52299.046121417028</v>
      </c>
      <c r="DB23" s="80">
        <f t="shared" si="2"/>
        <v>29868.214809992583</v>
      </c>
      <c r="DC23" s="80">
        <f t="shared" si="3"/>
        <v>22430.831311424437</v>
      </c>
    </row>
    <row r="24" spans="1:107" x14ac:dyDescent="0.25">
      <c r="A24" t="s">
        <v>1</v>
      </c>
      <c r="B24" t="s">
        <v>25</v>
      </c>
      <c r="C24">
        <v>15.749209223400801</v>
      </c>
      <c r="D24">
        <v>13.656202539646801</v>
      </c>
      <c r="E24">
        <v>14.137368718040801</v>
      </c>
      <c r="F24">
        <v>16.925319183408899</v>
      </c>
      <c r="G24">
        <v>20.011892794204599</v>
      </c>
      <c r="H24">
        <v>18.824553630151499</v>
      </c>
      <c r="I24">
        <v>20.817886707102701</v>
      </c>
      <c r="J24">
        <v>19.206989593093802</v>
      </c>
      <c r="K24">
        <v>22.1068419913558</v>
      </c>
      <c r="L24">
        <v>30.047670493668399</v>
      </c>
      <c r="M24">
        <v>27.343774716414998</v>
      </c>
      <c r="N24">
        <v>64.502333156304203</v>
      </c>
      <c r="O24">
        <v>138.320781430068</v>
      </c>
      <c r="P24">
        <v>140.72489755556401</v>
      </c>
      <c r="Q24">
        <v>114.29774330040399</v>
      </c>
      <c r="R24">
        <v>72.612109440776905</v>
      </c>
      <c r="S24">
        <v>51.638394027469303</v>
      </c>
      <c r="T24">
        <v>41.553676619792398</v>
      </c>
      <c r="U24">
        <v>24.409205103449501</v>
      </c>
      <c r="V24">
        <v>22.558917836907298</v>
      </c>
      <c r="W24">
        <v>18.757585462153099</v>
      </c>
      <c r="X24">
        <v>4.1025331876146698</v>
      </c>
      <c r="Y24">
        <v>5.0174907521714998</v>
      </c>
      <c r="Z24">
        <v>8.7256629813161002</v>
      </c>
      <c r="AA24">
        <v>6.3069689791307804</v>
      </c>
      <c r="AB24">
        <v>2.8657314535495999</v>
      </c>
      <c r="AC24">
        <v>3.2887811499263599</v>
      </c>
      <c r="AD24">
        <v>7.5259101748261799</v>
      </c>
      <c r="AE24">
        <v>16.7569031393251</v>
      </c>
      <c r="AF24">
        <v>20.8828712117222</v>
      </c>
      <c r="AG24">
        <v>25.1639724265228</v>
      </c>
      <c r="AH24">
        <v>20.818360894569299</v>
      </c>
      <c r="AI24">
        <v>12.767149770619399</v>
      </c>
      <c r="AJ24">
        <v>27.093624606573101</v>
      </c>
      <c r="AK24">
        <v>39.0632193549717</v>
      </c>
      <c r="AL24">
        <v>61.368821658771601</v>
      </c>
      <c r="AM24">
        <v>67.932702400993605</v>
      </c>
      <c r="AN24">
        <v>62.899172348352302</v>
      </c>
      <c r="AO24">
        <v>69.445846258370494</v>
      </c>
      <c r="AP24">
        <v>66.250335841434804</v>
      </c>
      <c r="AQ24">
        <v>55.77816201393</v>
      </c>
      <c r="AR24">
        <v>60.130734014873198</v>
      </c>
      <c r="AS24">
        <v>74.151891174818601</v>
      </c>
      <c r="AT24">
        <v>309.36310494993398</v>
      </c>
      <c r="AU24">
        <v>477.682432140385</v>
      </c>
      <c r="AV24">
        <v>215.59754593280999</v>
      </c>
      <c r="AW24">
        <v>120.085601370676</v>
      </c>
      <c r="AX24">
        <v>46.624112007413103</v>
      </c>
      <c r="AY24">
        <v>31.599776667740802</v>
      </c>
      <c r="AZ24">
        <v>34.3038637162689</v>
      </c>
      <c r="BA24">
        <v>41.032180991042999</v>
      </c>
      <c r="BB24">
        <v>39.806723763531302</v>
      </c>
      <c r="BC24">
        <v>21.2716545371681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s="80">
        <f t="shared" si="0"/>
        <v>21.2716545371681</v>
      </c>
      <c r="CZ24" s="80">
        <f t="shared" si="1"/>
        <v>0</v>
      </c>
      <c r="DB24" s="80">
        <f t="shared" si="2"/>
        <v>0</v>
      </c>
      <c r="DC24" s="80">
        <f t="shared" si="3"/>
        <v>0</v>
      </c>
    </row>
    <row r="25" spans="1:107" x14ac:dyDescent="0.25">
      <c r="A25" t="s">
        <v>1</v>
      </c>
      <c r="B25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20.465907596691299</v>
      </c>
      <c r="BD25">
        <v>66.710403662101996</v>
      </c>
      <c r="BE25">
        <v>64.338027541135901</v>
      </c>
      <c r="BF25">
        <v>17.204094621830698</v>
      </c>
      <c r="BG25">
        <v>3.7409307289605498</v>
      </c>
      <c r="BH25">
        <v>3.6313603040029898</v>
      </c>
      <c r="BI25">
        <v>6.1743144608521101</v>
      </c>
      <c r="BJ25">
        <v>8.0580948647138797</v>
      </c>
      <c r="BK25">
        <v>8.1060682045647798</v>
      </c>
      <c r="BL25">
        <v>7.5891178457663599</v>
      </c>
      <c r="BM25">
        <v>5.0775595032533598</v>
      </c>
      <c r="BN25">
        <v>2.80343688764358</v>
      </c>
      <c r="BO25">
        <v>3.1313741829964798</v>
      </c>
      <c r="BP25">
        <v>3.3938653346307599</v>
      </c>
      <c r="BQ25">
        <v>1.8391130929042201</v>
      </c>
      <c r="BR25">
        <v>2.3075964360930299</v>
      </c>
      <c r="BS25">
        <v>4.4209491791385602</v>
      </c>
      <c r="BT25">
        <v>4.9528731229080503</v>
      </c>
      <c r="BU25">
        <v>2.6471979223015398</v>
      </c>
      <c r="BV25">
        <v>1.95099602026171</v>
      </c>
      <c r="BW25">
        <v>4.4671629863430802</v>
      </c>
      <c r="BX25">
        <v>12.9413248851766</v>
      </c>
      <c r="BY25">
        <v>21.413993225338601</v>
      </c>
      <c r="BZ25">
        <v>22.805623059007701</v>
      </c>
      <c r="CA25">
        <v>16.357345140958401</v>
      </c>
      <c r="CB25">
        <v>11.119709920935099</v>
      </c>
      <c r="CC25">
        <v>14.0926618963235</v>
      </c>
      <c r="CD25">
        <v>14.7059495910349</v>
      </c>
      <c r="CE25">
        <v>24.904441479380999</v>
      </c>
      <c r="CF25">
        <v>39.289464865752699</v>
      </c>
      <c r="CG25">
        <v>38.736474121695103</v>
      </c>
      <c r="CH25">
        <v>31.124647060550998</v>
      </c>
      <c r="CI25">
        <v>40.568228222450799</v>
      </c>
      <c r="CJ25">
        <v>58.783780022549202</v>
      </c>
      <c r="CK25">
        <v>70.014786878468996</v>
      </c>
      <c r="CL25">
        <v>235.13108048675201</v>
      </c>
      <c r="CM25">
        <v>412.19006406948</v>
      </c>
      <c r="CN25">
        <v>194.578334863912</v>
      </c>
      <c r="CO25">
        <v>51.465781543622001</v>
      </c>
      <c r="CP25">
        <v>77.944586360493403</v>
      </c>
      <c r="CQ25">
        <v>157.26991133673999</v>
      </c>
      <c r="CR25">
        <v>366.260906832248</v>
      </c>
      <c r="CS25">
        <v>406.950809906551</v>
      </c>
      <c r="CT25">
        <v>221.90293685034999</v>
      </c>
      <c r="CU25">
        <v>185.907122481334</v>
      </c>
      <c r="CV25">
        <v>104.63405160928301</v>
      </c>
      <c r="CW25">
        <v>31.844258184643799</v>
      </c>
      <c r="CX25">
        <v>47.3548544058171</v>
      </c>
      <c r="CY25" s="80">
        <f t="shared" si="0"/>
        <v>300.1713856686178</v>
      </c>
      <c r="CZ25" s="80">
        <f t="shared" si="1"/>
        <v>2853.1321881313274</v>
      </c>
      <c r="DB25" s="80">
        <f t="shared" si="2"/>
        <v>594.82856968685269</v>
      </c>
      <c r="DC25" s="80">
        <f t="shared" si="3"/>
        <v>2258.303618444475</v>
      </c>
    </row>
    <row r="26" spans="1:107" x14ac:dyDescent="0.25">
      <c r="A26" t="s">
        <v>1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8.6040664519381693E-2</v>
      </c>
      <c r="H26">
        <v>0.20348458196474001</v>
      </c>
      <c r="I26">
        <v>0.45958471213477198</v>
      </c>
      <c r="J26">
        <v>0.647035762658834</v>
      </c>
      <c r="K26">
        <v>14.917139239816001</v>
      </c>
      <c r="L26">
        <v>70.745119220727005</v>
      </c>
      <c r="M26">
        <v>81.892109364501707</v>
      </c>
      <c r="N26">
        <v>61.358988850377301</v>
      </c>
      <c r="O26">
        <v>25.7391417705885</v>
      </c>
      <c r="P26">
        <v>9.35979436896422</v>
      </c>
      <c r="Q26">
        <v>7.5849156383220304</v>
      </c>
      <c r="R26">
        <v>5.67919781587252</v>
      </c>
      <c r="S26">
        <v>7.3400297344805203</v>
      </c>
      <c r="T26">
        <v>6.4893947249683803</v>
      </c>
      <c r="U26">
        <v>6.55894096496983</v>
      </c>
      <c r="V26">
        <v>6.1107514548270103</v>
      </c>
      <c r="W26">
        <v>9.1395021542802706</v>
      </c>
      <c r="X26">
        <v>15.3274463359922</v>
      </c>
      <c r="Y26">
        <v>21.058548979746</v>
      </c>
      <c r="Z26">
        <v>33.674591673194897</v>
      </c>
      <c r="AA26">
        <v>31.668562707951899</v>
      </c>
      <c r="AB26">
        <v>28.735582040648101</v>
      </c>
      <c r="AC26">
        <v>32.414585447482899</v>
      </c>
      <c r="AD26">
        <v>29.510976181293401</v>
      </c>
      <c r="AE26">
        <v>30.7518628875908</v>
      </c>
      <c r="AF26">
        <v>28.819286038698198</v>
      </c>
      <c r="AG26">
        <v>43.5673521181713</v>
      </c>
      <c r="AH26">
        <v>67.780206065612006</v>
      </c>
      <c r="AI26">
        <v>100.619044962332</v>
      </c>
      <c r="AJ26">
        <v>133.43913721311699</v>
      </c>
      <c r="AK26">
        <v>138.65057422241199</v>
      </c>
      <c r="AL26">
        <v>106.829245281664</v>
      </c>
      <c r="AM26">
        <v>111.165831161971</v>
      </c>
      <c r="AN26">
        <v>174.81159678336701</v>
      </c>
      <c r="AO26">
        <v>287.02027166305697</v>
      </c>
      <c r="AP26">
        <v>351.13362375144197</v>
      </c>
      <c r="AQ26">
        <v>320.621709509678</v>
      </c>
      <c r="AR26">
        <v>248.429184152141</v>
      </c>
      <c r="AS26">
        <v>187.86671075589399</v>
      </c>
      <c r="AT26">
        <v>178.43198789321801</v>
      </c>
      <c r="AU26">
        <v>268.75815412262898</v>
      </c>
      <c r="AV26">
        <v>305.48609605194503</v>
      </c>
      <c r="AW26">
        <v>283.831542712241</v>
      </c>
      <c r="AX26">
        <v>376.97994018041902</v>
      </c>
      <c r="AY26">
        <v>397.479503033561</v>
      </c>
      <c r="AZ26">
        <v>329.54775597573303</v>
      </c>
      <c r="BA26">
        <v>215.13501114794201</v>
      </c>
      <c r="BB26">
        <v>126.973362916282</v>
      </c>
      <c r="BC26">
        <v>64.717404207427705</v>
      </c>
      <c r="BD26">
        <v>20.829142565279501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s="80">
        <f t="shared" si="0"/>
        <v>85.546546772707202</v>
      </c>
      <c r="CZ26" s="80">
        <f t="shared" si="1"/>
        <v>0</v>
      </c>
      <c r="DB26" s="80">
        <f t="shared" si="2"/>
        <v>0</v>
      </c>
      <c r="DC26" s="80">
        <f t="shared" si="3"/>
        <v>0</v>
      </c>
    </row>
    <row r="27" spans="1:107" x14ac:dyDescent="0.25">
      <c r="A27" t="s">
        <v>1</v>
      </c>
      <c r="B27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390.56922936357302</v>
      </c>
      <c r="BD27">
        <v>747.97480881869899</v>
      </c>
      <c r="BE27">
        <v>567.59946578591496</v>
      </c>
      <c r="BF27">
        <v>352.44575729854802</v>
      </c>
      <c r="BG27">
        <v>309.71533744154499</v>
      </c>
      <c r="BH27">
        <v>268.105684205253</v>
      </c>
      <c r="BI27">
        <v>216.847894683628</v>
      </c>
      <c r="BJ27">
        <v>430.62543142951898</v>
      </c>
      <c r="BK27">
        <v>655.74199850897196</v>
      </c>
      <c r="BL27">
        <v>622.89195875373298</v>
      </c>
      <c r="BM27">
        <v>480.57168968458001</v>
      </c>
      <c r="BN27">
        <v>425.00049630774498</v>
      </c>
      <c r="BO27">
        <v>523.85605552444599</v>
      </c>
      <c r="BP27">
        <v>958.93195159819595</v>
      </c>
      <c r="BQ27">
        <v>803.69824615200298</v>
      </c>
      <c r="BR27">
        <v>631.99990752583005</v>
      </c>
      <c r="BS27">
        <v>795.75680740539497</v>
      </c>
      <c r="BT27">
        <v>809.39518620380102</v>
      </c>
      <c r="BU27">
        <v>756.64555407132502</v>
      </c>
      <c r="BV27">
        <v>740.60603829864499</v>
      </c>
      <c r="BW27">
        <v>907.57276178592201</v>
      </c>
      <c r="BX27">
        <v>936.65956123960098</v>
      </c>
      <c r="BY27">
        <v>768.67102956742303</v>
      </c>
      <c r="BZ27">
        <v>760.44045541621404</v>
      </c>
      <c r="CA27">
        <v>957.28518943635004</v>
      </c>
      <c r="CB27">
        <v>1242.1962472525199</v>
      </c>
      <c r="CC27">
        <v>1411.8317000648001</v>
      </c>
      <c r="CD27">
        <v>1481.59834235825</v>
      </c>
      <c r="CE27">
        <v>1677.92500172831</v>
      </c>
      <c r="CF27">
        <v>1611.7150688311101</v>
      </c>
      <c r="CG27">
        <v>1704.59443135428</v>
      </c>
      <c r="CH27">
        <v>2081.5081342512499</v>
      </c>
      <c r="CI27">
        <v>1932.4707006399501</v>
      </c>
      <c r="CJ27">
        <v>1712.87678233515</v>
      </c>
      <c r="CK27">
        <v>1504.4558244146799</v>
      </c>
      <c r="CL27">
        <v>1352.32305120707</v>
      </c>
      <c r="CM27">
        <v>1323.5358887643299</v>
      </c>
      <c r="CN27">
        <v>1167.9272914481801</v>
      </c>
      <c r="CO27">
        <v>1254.22621051121</v>
      </c>
      <c r="CP27">
        <v>1455.1920287738201</v>
      </c>
      <c r="CQ27">
        <v>1328.49400302156</v>
      </c>
      <c r="CR27">
        <v>1483.51539268343</v>
      </c>
      <c r="CS27">
        <v>1750.15832172866</v>
      </c>
      <c r="CT27">
        <v>1405.59591634973</v>
      </c>
      <c r="CU27">
        <v>1059.4166490969201</v>
      </c>
      <c r="CV27">
        <v>1071.7508263155701</v>
      </c>
      <c r="CW27">
        <v>854.15186031209805</v>
      </c>
      <c r="CX27">
        <v>877.96179807776002</v>
      </c>
      <c r="CY27" s="80">
        <f t="shared" si="0"/>
        <v>14862.32330707051</v>
      </c>
      <c r="CZ27" s="80">
        <f t="shared" si="1"/>
        <v>33702.706660956996</v>
      </c>
      <c r="DB27" s="80">
        <f t="shared" si="2"/>
        <v>18670.780473873718</v>
      </c>
      <c r="DC27" s="80">
        <f t="shared" si="3"/>
        <v>15031.926187083271</v>
      </c>
    </row>
    <row r="28" spans="1:107" x14ac:dyDescent="0.25">
      <c r="A28" t="s">
        <v>1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s="80">
        <f t="shared" si="0"/>
        <v>0</v>
      </c>
      <c r="CZ28" s="80">
        <f t="shared" si="1"/>
        <v>0</v>
      </c>
      <c r="DB28" s="80">
        <f t="shared" si="2"/>
        <v>0</v>
      </c>
      <c r="DC28" s="80">
        <f t="shared" si="3"/>
        <v>0</v>
      </c>
    </row>
    <row r="29" spans="1:107" x14ac:dyDescent="0.25">
      <c r="A29" t="s">
        <v>1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s="80">
        <f t="shared" si="0"/>
        <v>0</v>
      </c>
      <c r="CZ29" s="80">
        <f t="shared" si="1"/>
        <v>0</v>
      </c>
      <c r="DB29" s="80">
        <f t="shared" si="2"/>
        <v>0</v>
      </c>
      <c r="DC29" s="80">
        <f t="shared" si="3"/>
        <v>0</v>
      </c>
    </row>
    <row r="30" spans="1:107" x14ac:dyDescent="0.25">
      <c r="A30" t="s">
        <v>1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s="80">
        <f t="shared" si="0"/>
        <v>0</v>
      </c>
      <c r="CZ30" s="80">
        <f t="shared" si="1"/>
        <v>0</v>
      </c>
      <c r="DB30" s="80">
        <f t="shared" si="2"/>
        <v>0</v>
      </c>
      <c r="DC30" s="80">
        <f t="shared" si="3"/>
        <v>0</v>
      </c>
    </row>
    <row r="31" spans="1:107" x14ac:dyDescent="0.25">
      <c r="A31" t="s">
        <v>1</v>
      </c>
      <c r="B31" t="s">
        <v>102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s="80">
        <f t="shared" si="0"/>
        <v>0</v>
      </c>
      <c r="CZ31" s="80">
        <f t="shared" si="1"/>
        <v>0</v>
      </c>
      <c r="DB31" s="80">
        <f t="shared" si="2"/>
        <v>0</v>
      </c>
      <c r="DC31" s="80">
        <f t="shared" si="3"/>
        <v>0</v>
      </c>
    </row>
    <row r="32" spans="1:107" x14ac:dyDescent="0.25">
      <c r="A32" t="s">
        <v>1</v>
      </c>
      <c r="B32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s="80">
        <f t="shared" si="0"/>
        <v>0</v>
      </c>
      <c r="CZ32" s="80">
        <f t="shared" si="1"/>
        <v>0</v>
      </c>
      <c r="DB32" s="80">
        <f t="shared" si="2"/>
        <v>0</v>
      </c>
      <c r="DC32" s="80">
        <f t="shared" si="3"/>
        <v>0</v>
      </c>
    </row>
    <row r="33" spans="1:107" x14ac:dyDescent="0.25">
      <c r="A33" t="s">
        <v>1</v>
      </c>
      <c r="B33" t="s">
        <v>115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s="80">
        <f t="shared" si="0"/>
        <v>0</v>
      </c>
      <c r="CZ33" s="80">
        <f t="shared" si="1"/>
        <v>0</v>
      </c>
      <c r="DB33" s="80">
        <f t="shared" si="2"/>
        <v>0</v>
      </c>
      <c r="DC33" s="80">
        <f t="shared" si="3"/>
        <v>0</v>
      </c>
    </row>
    <row r="34" spans="1:107" x14ac:dyDescent="0.25">
      <c r="A34" t="s">
        <v>1</v>
      </c>
      <c r="B34" t="s">
        <v>116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s="80">
        <f t="shared" si="0"/>
        <v>0</v>
      </c>
      <c r="CZ34" s="80">
        <f t="shared" si="1"/>
        <v>0</v>
      </c>
      <c r="DB34" s="80">
        <f t="shared" si="2"/>
        <v>0</v>
      </c>
      <c r="DC34" s="80">
        <f t="shared" si="3"/>
        <v>0</v>
      </c>
    </row>
    <row r="35" spans="1:107" x14ac:dyDescent="0.25">
      <c r="A35" t="s">
        <v>1</v>
      </c>
      <c r="B35" t="s">
        <v>129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s="80">
        <f t="shared" si="0"/>
        <v>0</v>
      </c>
      <c r="CZ35" s="80">
        <f t="shared" si="1"/>
        <v>0</v>
      </c>
      <c r="DB35" s="80">
        <f t="shared" si="2"/>
        <v>0</v>
      </c>
      <c r="DC35" s="80">
        <f t="shared" si="3"/>
        <v>0</v>
      </c>
    </row>
    <row r="36" spans="1:107" x14ac:dyDescent="0.25">
      <c r="A36" t="s">
        <v>1</v>
      </c>
      <c r="B36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s="80">
        <f t="shared" si="0"/>
        <v>0</v>
      </c>
      <c r="CZ36" s="80">
        <f t="shared" si="1"/>
        <v>0</v>
      </c>
      <c r="DB36" s="80">
        <f t="shared" si="2"/>
        <v>0</v>
      </c>
      <c r="DC36" s="80">
        <f t="shared" si="3"/>
        <v>0</v>
      </c>
    </row>
    <row r="37" spans="1:107" x14ac:dyDescent="0.25">
      <c r="A37" t="s">
        <v>1</v>
      </c>
      <c r="B37" t="s">
        <v>38</v>
      </c>
      <c r="C37">
        <v>1288.8368238743701</v>
      </c>
      <c r="D37">
        <v>1288.8368238743701</v>
      </c>
      <c r="E37">
        <v>1288.8368238743701</v>
      </c>
      <c r="F37">
        <v>1288.8368238743701</v>
      </c>
      <c r="G37">
        <v>1288.8368238743701</v>
      </c>
      <c r="H37">
        <v>1288.8368238743701</v>
      </c>
      <c r="I37">
        <v>1288.8368238743701</v>
      </c>
      <c r="J37">
        <v>1288.8368238743701</v>
      </c>
      <c r="K37">
        <v>1288.8368238743701</v>
      </c>
      <c r="L37">
        <v>1288.8368238743701</v>
      </c>
      <c r="M37">
        <v>1288.8368238743701</v>
      </c>
      <c r="N37">
        <v>1288.8368238743701</v>
      </c>
      <c r="O37">
        <v>1288.8368238743701</v>
      </c>
      <c r="P37">
        <v>1288.8368238743701</v>
      </c>
      <c r="Q37">
        <v>1288.8368238743701</v>
      </c>
      <c r="R37">
        <v>1288.8368238743701</v>
      </c>
      <c r="S37">
        <v>1288.8368238743701</v>
      </c>
      <c r="T37">
        <v>1288.8368238743701</v>
      </c>
      <c r="U37">
        <v>1288.8368238743701</v>
      </c>
      <c r="V37">
        <v>1288.8368238743701</v>
      </c>
      <c r="W37">
        <v>1288.8368238743701</v>
      </c>
      <c r="X37">
        <v>1288.8368238743701</v>
      </c>
      <c r="Y37">
        <v>1288.8368238743701</v>
      </c>
      <c r="Z37">
        <v>1288.8368238743701</v>
      </c>
      <c r="AA37">
        <v>1288.8368238743701</v>
      </c>
      <c r="AB37">
        <v>1288.8368238743701</v>
      </c>
      <c r="AC37">
        <v>1288.8368238743701</v>
      </c>
      <c r="AD37">
        <v>1288.8368238743701</v>
      </c>
      <c r="AE37">
        <v>1288.8368238743701</v>
      </c>
      <c r="AF37">
        <v>1288.8368238743701</v>
      </c>
      <c r="AG37">
        <v>1288.8368238743701</v>
      </c>
      <c r="AH37">
        <v>1288.8368238743701</v>
      </c>
      <c r="AI37">
        <v>1288.8368238743701</v>
      </c>
      <c r="AJ37">
        <v>1288.8368238743701</v>
      </c>
      <c r="AK37">
        <v>1288.8368238743701</v>
      </c>
      <c r="AL37">
        <v>1288.8368238743701</v>
      </c>
      <c r="AM37">
        <v>1288.8368238743701</v>
      </c>
      <c r="AN37">
        <v>1288.8368238743701</v>
      </c>
      <c r="AO37">
        <v>1288.8368238743701</v>
      </c>
      <c r="AP37">
        <v>1288.8368238743701</v>
      </c>
      <c r="AQ37">
        <v>1288.8368238743701</v>
      </c>
      <c r="AR37">
        <v>1288.8368238743701</v>
      </c>
      <c r="AS37">
        <v>1288.8368238743701</v>
      </c>
      <c r="AT37">
        <v>1288.8368238743701</v>
      </c>
      <c r="AU37">
        <v>1288.8368238743701</v>
      </c>
      <c r="AV37">
        <v>1288.8368238743701</v>
      </c>
      <c r="AW37">
        <v>1288.8368238743701</v>
      </c>
      <c r="AX37">
        <v>1288.8368238743701</v>
      </c>
      <c r="AY37">
        <v>1288.8368238743701</v>
      </c>
      <c r="AZ37">
        <v>1288.8368238743701</v>
      </c>
      <c r="BA37">
        <v>1288.8368238743701</v>
      </c>
      <c r="BB37">
        <v>1288.8368238743701</v>
      </c>
      <c r="BC37">
        <v>1288.8368238743701</v>
      </c>
      <c r="BD37">
        <v>1288.8368238743701</v>
      </c>
      <c r="BE37">
        <v>1288.8368238743701</v>
      </c>
      <c r="BF37">
        <v>1288.8368238743701</v>
      </c>
      <c r="BG37">
        <v>1288.8368238743701</v>
      </c>
      <c r="BH37">
        <v>1288.8368238743701</v>
      </c>
      <c r="BI37">
        <v>1288.8368238743701</v>
      </c>
      <c r="BJ37">
        <v>1288.8368238743701</v>
      </c>
      <c r="BK37">
        <v>1288.8368238743701</v>
      </c>
      <c r="BL37">
        <v>1288.8368238743701</v>
      </c>
      <c r="BM37">
        <v>1288.8368238743701</v>
      </c>
      <c r="BN37">
        <v>1288.8368238743701</v>
      </c>
      <c r="BO37">
        <v>1288.8368238743701</v>
      </c>
      <c r="BP37">
        <v>1288.8368238743701</v>
      </c>
      <c r="BQ37">
        <v>1288.8368238743701</v>
      </c>
      <c r="BR37">
        <v>1288.8368238743701</v>
      </c>
      <c r="BS37">
        <v>1288.8368238743701</v>
      </c>
      <c r="BT37">
        <v>1288.8368238743701</v>
      </c>
      <c r="BU37">
        <v>1288.8368238743701</v>
      </c>
      <c r="BV37">
        <v>1288.8368238743701</v>
      </c>
      <c r="BW37">
        <v>1288.8368238743701</v>
      </c>
      <c r="BX37">
        <v>1288.8368238743701</v>
      </c>
      <c r="BY37">
        <v>1288.8368238743701</v>
      </c>
      <c r="BZ37">
        <v>1288.8368238743701</v>
      </c>
      <c r="CA37">
        <v>1288.8368238743701</v>
      </c>
      <c r="CB37">
        <v>1288.8368238743701</v>
      </c>
      <c r="CC37">
        <v>1288.8368238743701</v>
      </c>
      <c r="CD37">
        <v>1288.8368238743701</v>
      </c>
      <c r="CE37">
        <v>1288.8368238743701</v>
      </c>
      <c r="CF37">
        <v>1288.8368238743701</v>
      </c>
      <c r="CG37">
        <v>1288.8368238743701</v>
      </c>
      <c r="CH37">
        <v>1288.8368238743701</v>
      </c>
      <c r="CI37">
        <v>1288.8368238743701</v>
      </c>
      <c r="CJ37">
        <v>1288.8368238743701</v>
      </c>
      <c r="CK37">
        <v>1288.8368238743701</v>
      </c>
      <c r="CL37">
        <v>1288.8368238743701</v>
      </c>
      <c r="CM37">
        <v>1288.8368238743701</v>
      </c>
      <c r="CN37">
        <v>1288.8368238743701</v>
      </c>
      <c r="CO37">
        <v>1288.8368238743701</v>
      </c>
      <c r="CP37">
        <v>1288.8368238743701</v>
      </c>
      <c r="CQ37">
        <v>1288.8368238743701</v>
      </c>
      <c r="CR37">
        <v>1288.8368238743701</v>
      </c>
      <c r="CS37">
        <v>1288.8368238743701</v>
      </c>
      <c r="CT37">
        <v>1288.8368238743701</v>
      </c>
      <c r="CU37">
        <v>1288.8368238743701</v>
      </c>
      <c r="CV37">
        <v>1288.8368238743701</v>
      </c>
      <c r="CW37">
        <v>1288.8368238743701</v>
      </c>
      <c r="CX37">
        <v>1288.8368238743701</v>
      </c>
      <c r="CY37" s="80">
        <f t="shared" si="0"/>
        <v>30932.083772984894</v>
      </c>
      <c r="CZ37" s="80">
        <f t="shared" si="1"/>
        <v>30932.083772984894</v>
      </c>
      <c r="DB37" s="80">
        <f t="shared" si="2"/>
        <v>15466.041886492438</v>
      </c>
      <c r="DC37" s="80">
        <f t="shared" si="3"/>
        <v>15466.041886492438</v>
      </c>
    </row>
    <row r="38" spans="1:107" x14ac:dyDescent="0.25">
      <c r="A38" t="s">
        <v>1</v>
      </c>
      <c r="B38" t="s">
        <v>154</v>
      </c>
      <c r="C38">
        <v>0</v>
      </c>
      <c r="D38">
        <v>0</v>
      </c>
      <c r="E38">
        <v>0</v>
      </c>
      <c r="F38">
        <v>0</v>
      </c>
      <c r="G38">
        <v>0</v>
      </c>
      <c r="H38">
        <v>-16.185393169661399</v>
      </c>
      <c r="I38">
        <v>15.4748533895447</v>
      </c>
      <c r="J38">
        <v>-106.76951388329999</v>
      </c>
      <c r="K38">
        <v>8.2689727620178299</v>
      </c>
      <c r="L38">
        <v>11.9495859684924</v>
      </c>
      <c r="M38">
        <v>-207.447278003317</v>
      </c>
      <c r="N38">
        <v>-461.81448663386197</v>
      </c>
      <c r="O38">
        <v>-406.36223255813599</v>
      </c>
      <c r="P38">
        <v>-386.35503639989503</v>
      </c>
      <c r="Q38">
        <v>-362.044631153311</v>
      </c>
      <c r="R38">
        <v>-364.57475986941</v>
      </c>
      <c r="S38">
        <v>-344.014494901879</v>
      </c>
      <c r="T38">
        <v>-297.92872517117098</v>
      </c>
      <c r="U38">
        <v>-330.85588856171103</v>
      </c>
      <c r="V38">
        <v>-332.21550000333701</v>
      </c>
      <c r="W38">
        <v>-314.59128650791303</v>
      </c>
      <c r="X38">
        <v>-302.14892308988601</v>
      </c>
      <c r="Y38">
        <v>-309.74018179000501</v>
      </c>
      <c r="Z38">
        <v>-290.52667711101799</v>
      </c>
      <c r="AA38">
        <v>-305.74409369868903</v>
      </c>
      <c r="AB38">
        <v>-282.92124213328299</v>
      </c>
      <c r="AC38">
        <v>-271.30139845924703</v>
      </c>
      <c r="AD38">
        <v>-277.821941448443</v>
      </c>
      <c r="AE38">
        <v>-270.31136541974701</v>
      </c>
      <c r="AF38">
        <v>-265.79408657680199</v>
      </c>
      <c r="AG38">
        <v>-220.38697406220001</v>
      </c>
      <c r="AH38">
        <v>-239.06633006797799</v>
      </c>
      <c r="AI38">
        <v>-250.71786355713601</v>
      </c>
      <c r="AJ38">
        <v>-206.36120413066001</v>
      </c>
      <c r="AK38">
        <v>-174.75010889864001</v>
      </c>
      <c r="AL38">
        <v>-194.28353206330601</v>
      </c>
      <c r="AM38">
        <v>-195.40729129814099</v>
      </c>
      <c r="AN38">
        <v>-199.14874886390299</v>
      </c>
      <c r="AO38">
        <v>-155.220977369623</v>
      </c>
      <c r="AP38">
        <v>-124.34722484291299</v>
      </c>
      <c r="AQ38">
        <v>-177.53691004044401</v>
      </c>
      <c r="AR38">
        <v>-172.45289300356001</v>
      </c>
      <c r="AS38">
        <v>-151.432447300017</v>
      </c>
      <c r="AT38">
        <v>-149.86400008918099</v>
      </c>
      <c r="AU38">
        <v>-118.525985847743</v>
      </c>
      <c r="AV38">
        <v>-148.72749825505099</v>
      </c>
      <c r="AW38">
        <v>-131.89383221346301</v>
      </c>
      <c r="AX38">
        <v>-135.94737745113699</v>
      </c>
      <c r="AY38">
        <v>-135.09043728553999</v>
      </c>
      <c r="AZ38">
        <v>-119.255018881743</v>
      </c>
      <c r="BA38">
        <v>-157.066302088258</v>
      </c>
      <c r="BB38">
        <v>-198.70965829245</v>
      </c>
      <c r="BC38">
        <v>-165.86718404644699</v>
      </c>
      <c r="BD38">
        <v>-130.27446631922001</v>
      </c>
      <c r="BE38">
        <v>-136.72210884421901</v>
      </c>
      <c r="BF38">
        <v>-131.512453653097</v>
      </c>
      <c r="BG38">
        <v>-102.085672186228</v>
      </c>
      <c r="BH38">
        <v>-94.430931773310604</v>
      </c>
      <c r="BI38">
        <v>-126.64346928694501</v>
      </c>
      <c r="BJ38">
        <v>-133.459238959148</v>
      </c>
      <c r="BK38">
        <v>-164.393133819094</v>
      </c>
      <c r="BL38">
        <v>-180.19998635400501</v>
      </c>
      <c r="BM38">
        <v>-221.380017908307</v>
      </c>
      <c r="BN38">
        <v>-233.19188342965299</v>
      </c>
      <c r="BO38">
        <v>-241.965550853293</v>
      </c>
      <c r="BP38">
        <v>-188.46646696906001</v>
      </c>
      <c r="BQ38">
        <v>-184.860576875253</v>
      </c>
      <c r="BR38">
        <v>-201.33169727976599</v>
      </c>
      <c r="BS38">
        <v>-163.22401185795701</v>
      </c>
      <c r="BT38">
        <v>-115.26355660962901</v>
      </c>
      <c r="BU38">
        <v>-150.21529954907999</v>
      </c>
      <c r="BV38">
        <v>-161.73252091246499</v>
      </c>
      <c r="BW38">
        <v>-164.200080335107</v>
      </c>
      <c r="BX38">
        <v>-185.818258482499</v>
      </c>
      <c r="BY38">
        <v>-145.71368488725901</v>
      </c>
      <c r="BZ38">
        <v>-152.72346435518401</v>
      </c>
      <c r="CA38">
        <v>-144.44100163533199</v>
      </c>
      <c r="CB38">
        <v>-139.22998883315799</v>
      </c>
      <c r="CC38">
        <v>-117.346541190341</v>
      </c>
      <c r="CD38">
        <v>-117.9819580849</v>
      </c>
      <c r="CE38">
        <v>-119.298006626976</v>
      </c>
      <c r="CF38">
        <v>-138.44847465039501</v>
      </c>
      <c r="CG38">
        <v>-84.141993964448204</v>
      </c>
      <c r="CH38">
        <v>-100.436546428445</v>
      </c>
      <c r="CI38">
        <v>-89.203867433895297</v>
      </c>
      <c r="CJ38">
        <v>-102.374543294585</v>
      </c>
      <c r="CK38">
        <v>-65.588405463468206</v>
      </c>
      <c r="CL38">
        <v>-112.047034105897</v>
      </c>
      <c r="CM38">
        <v>-70.380841081120806</v>
      </c>
      <c r="CN38">
        <v>-71.984252004763107</v>
      </c>
      <c r="CO38">
        <v>-69.588633492843499</v>
      </c>
      <c r="CP38">
        <v>-48.780042698438599</v>
      </c>
      <c r="CQ38">
        <v>-103.414316083681</v>
      </c>
      <c r="CR38">
        <v>-59.88172766692</v>
      </c>
      <c r="CS38">
        <v>-48.950109037590202</v>
      </c>
      <c r="CT38">
        <v>-84.505913845363693</v>
      </c>
      <c r="CU38">
        <v>-20.2221249510749</v>
      </c>
      <c r="CV38">
        <v>-66.815339756659498</v>
      </c>
      <c r="CW38">
        <v>-20.931730233398302</v>
      </c>
      <c r="CX38">
        <v>-8.9003090691280207</v>
      </c>
      <c r="CY38" s="80">
        <f t="shared" si="0"/>
        <v>-3875.6757155462269</v>
      </c>
      <c r="CZ38" s="80">
        <f t="shared" si="1"/>
        <v>-2004.8937016328221</v>
      </c>
      <c r="DB38" s="80">
        <f t="shared" si="2"/>
        <v>-1330.5383617118407</v>
      </c>
      <c r="DC38" s="80">
        <f t="shared" si="3"/>
        <v>-674.35533992098158</v>
      </c>
    </row>
    <row r="39" spans="1:107" x14ac:dyDescent="0.25">
      <c r="A39" t="s">
        <v>1</v>
      </c>
      <c r="B39" t="s">
        <v>95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-362.12934733918701</v>
      </c>
      <c r="BB39">
        <v>-289.70347787135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s="80">
        <f t="shared" si="0"/>
        <v>0</v>
      </c>
      <c r="CZ39" s="80">
        <f t="shared" si="1"/>
        <v>0</v>
      </c>
      <c r="DB39" s="80">
        <f t="shared" si="2"/>
        <v>0</v>
      </c>
      <c r="DC39" s="80">
        <f t="shared" si="3"/>
        <v>0</v>
      </c>
    </row>
    <row r="40" spans="1:107" x14ac:dyDescent="0.25">
      <c r="A40" t="s">
        <v>1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s="80">
        <f t="shared" si="0"/>
        <v>0</v>
      </c>
      <c r="CZ40" s="80">
        <f t="shared" si="1"/>
        <v>0</v>
      </c>
      <c r="DB40" s="80">
        <f t="shared" si="2"/>
        <v>0</v>
      </c>
      <c r="DC40" s="80">
        <f t="shared" si="3"/>
        <v>0</v>
      </c>
    </row>
    <row r="41" spans="1:107" x14ac:dyDescent="0.25">
      <c r="A41" t="s">
        <v>1</v>
      </c>
      <c r="B41" t="s">
        <v>164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s="80">
        <f t="shared" si="0"/>
        <v>0</v>
      </c>
      <c r="CZ41" s="80">
        <f t="shared" si="1"/>
        <v>0</v>
      </c>
      <c r="DB41" s="80">
        <f t="shared" si="2"/>
        <v>0</v>
      </c>
      <c r="DC41" s="80">
        <f t="shared" si="3"/>
        <v>0</v>
      </c>
    </row>
    <row r="42" spans="1:107" x14ac:dyDescent="0.25">
      <c r="A42" t="s">
        <v>1</v>
      </c>
      <c r="B42" t="s">
        <v>167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s="80">
        <f t="shared" si="0"/>
        <v>0</v>
      </c>
      <c r="CZ42" s="80">
        <f t="shared" si="1"/>
        <v>0</v>
      </c>
      <c r="DB42" s="80">
        <f t="shared" si="2"/>
        <v>0</v>
      </c>
      <c r="DC42" s="80">
        <f t="shared" si="3"/>
        <v>0</v>
      </c>
    </row>
    <row r="43" spans="1:107" x14ac:dyDescent="0.25">
      <c r="A43" t="s">
        <v>1</v>
      </c>
      <c r="B43" t="s">
        <v>155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s="80">
        <f t="shared" si="0"/>
        <v>0</v>
      </c>
      <c r="CZ43" s="80">
        <f t="shared" si="1"/>
        <v>0</v>
      </c>
      <c r="DB43" s="80">
        <f t="shared" si="2"/>
        <v>0</v>
      </c>
      <c r="DC43" s="80">
        <f t="shared" si="3"/>
        <v>0</v>
      </c>
    </row>
    <row r="44" spans="1:107" x14ac:dyDescent="0.25">
      <c r="A44" t="s">
        <v>1</v>
      </c>
      <c r="B44" t="s">
        <v>160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s="80">
        <f t="shared" si="0"/>
        <v>0</v>
      </c>
      <c r="CZ44" s="80">
        <f t="shared" si="1"/>
        <v>0</v>
      </c>
      <c r="DB44" s="80">
        <f t="shared" si="2"/>
        <v>0</v>
      </c>
      <c r="DC44" s="80">
        <f t="shared" si="3"/>
        <v>0</v>
      </c>
    </row>
    <row r="45" spans="1:107" x14ac:dyDescent="0.25">
      <c r="A45" t="s">
        <v>1</v>
      </c>
      <c r="B45" t="s">
        <v>168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s="80">
        <f t="shared" si="0"/>
        <v>0</v>
      </c>
      <c r="CZ45" s="80">
        <f t="shared" si="1"/>
        <v>0</v>
      </c>
      <c r="DB45" s="80">
        <f t="shared" si="2"/>
        <v>0</v>
      </c>
      <c r="DC45" s="80">
        <f t="shared" si="3"/>
        <v>0</v>
      </c>
    </row>
    <row r="46" spans="1:107" x14ac:dyDescent="0.25">
      <c r="A46" t="s">
        <v>1</v>
      </c>
      <c r="B46" t="s">
        <v>118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s="80">
        <f t="shared" si="0"/>
        <v>0</v>
      </c>
      <c r="CZ46" s="80">
        <f t="shared" si="1"/>
        <v>0</v>
      </c>
      <c r="DB46" s="80">
        <f t="shared" si="2"/>
        <v>0</v>
      </c>
      <c r="DC46" s="80">
        <f t="shared" si="3"/>
        <v>0</v>
      </c>
    </row>
    <row r="47" spans="1:107" x14ac:dyDescent="0.25">
      <c r="A47" t="s">
        <v>1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s="80">
        <f t="shared" si="0"/>
        <v>0</v>
      </c>
      <c r="CZ47" s="80">
        <f t="shared" si="1"/>
        <v>0</v>
      </c>
      <c r="DB47" s="80">
        <f t="shared" si="2"/>
        <v>0</v>
      </c>
      <c r="DC47" s="80">
        <f t="shared" si="3"/>
        <v>0</v>
      </c>
    </row>
    <row r="48" spans="1:107" x14ac:dyDescent="0.25">
      <c r="A48" t="s">
        <v>1</v>
      </c>
      <c r="B48" t="s">
        <v>106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s="80">
        <f t="shared" si="0"/>
        <v>0</v>
      </c>
      <c r="CZ48" s="80">
        <f t="shared" si="1"/>
        <v>0</v>
      </c>
      <c r="DB48" s="80">
        <f t="shared" si="2"/>
        <v>0</v>
      </c>
      <c r="DC48" s="80">
        <f t="shared" si="3"/>
        <v>0</v>
      </c>
    </row>
    <row r="49" spans="1:107" x14ac:dyDescent="0.25">
      <c r="A49" t="s">
        <v>1</v>
      </c>
      <c r="B49" t="s">
        <v>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s="80">
        <f t="shared" si="0"/>
        <v>0</v>
      </c>
      <c r="CZ49" s="80">
        <f t="shared" si="1"/>
        <v>0</v>
      </c>
      <c r="DB49" s="80">
        <f t="shared" si="2"/>
        <v>0</v>
      </c>
      <c r="DC49" s="80">
        <f t="shared" si="3"/>
        <v>0</v>
      </c>
    </row>
    <row r="50" spans="1:107" x14ac:dyDescent="0.25">
      <c r="A50" t="s">
        <v>1</v>
      </c>
      <c r="B50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s="80">
        <f t="shared" si="0"/>
        <v>0</v>
      </c>
      <c r="CZ50" s="80">
        <f t="shared" si="1"/>
        <v>0</v>
      </c>
      <c r="DB50" s="80">
        <f t="shared" si="2"/>
        <v>0</v>
      </c>
      <c r="DC50" s="80">
        <f t="shared" si="3"/>
        <v>0</v>
      </c>
    </row>
    <row r="51" spans="1:107" x14ac:dyDescent="0.25">
      <c r="A51" t="s">
        <v>1</v>
      </c>
      <c r="B51" t="s">
        <v>132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698.25793128629596</v>
      </c>
      <c r="CS51">
        <v>698.25793128629596</v>
      </c>
      <c r="CT51">
        <v>0</v>
      </c>
      <c r="CU51">
        <v>0</v>
      </c>
      <c r="CV51">
        <v>0</v>
      </c>
      <c r="CW51">
        <v>0</v>
      </c>
      <c r="CX51">
        <v>0</v>
      </c>
      <c r="CY51" s="80">
        <f t="shared" si="0"/>
        <v>0</v>
      </c>
      <c r="CZ51" s="80">
        <f t="shared" si="1"/>
        <v>1396.5158625725919</v>
      </c>
      <c r="DB51" s="80">
        <f t="shared" si="2"/>
        <v>0</v>
      </c>
      <c r="DC51" s="80">
        <f t="shared" si="3"/>
        <v>1396.5158625725919</v>
      </c>
    </row>
    <row r="52" spans="1:107" x14ac:dyDescent="0.25">
      <c r="A52" t="s">
        <v>1</v>
      </c>
      <c r="B52" t="s">
        <v>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s="80">
        <f t="shared" si="0"/>
        <v>0</v>
      </c>
      <c r="CZ52" s="80">
        <f t="shared" si="1"/>
        <v>0</v>
      </c>
      <c r="DB52" s="80">
        <f t="shared" si="2"/>
        <v>0</v>
      </c>
      <c r="DC52" s="80">
        <f t="shared" si="3"/>
        <v>0</v>
      </c>
    </row>
    <row r="53" spans="1:107" x14ac:dyDescent="0.25">
      <c r="A53" t="s">
        <v>1</v>
      </c>
      <c r="B53" t="s">
        <v>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s="80">
        <f t="shared" si="0"/>
        <v>0</v>
      </c>
      <c r="CZ53" s="80">
        <f t="shared" si="1"/>
        <v>0</v>
      </c>
      <c r="DB53" s="80">
        <f t="shared" si="2"/>
        <v>0</v>
      </c>
      <c r="DC53" s="80">
        <f t="shared" si="3"/>
        <v>0</v>
      </c>
    </row>
    <row r="54" spans="1:107" x14ac:dyDescent="0.25">
      <c r="A54" t="s">
        <v>1</v>
      </c>
      <c r="B54" t="s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s="80">
        <f t="shared" si="0"/>
        <v>0</v>
      </c>
      <c r="CZ54" s="80">
        <f t="shared" si="1"/>
        <v>0</v>
      </c>
      <c r="DB54" s="80">
        <f t="shared" si="2"/>
        <v>0</v>
      </c>
      <c r="DC54" s="80">
        <f t="shared" si="3"/>
        <v>0</v>
      </c>
    </row>
    <row r="55" spans="1:107" x14ac:dyDescent="0.25">
      <c r="A55" t="s">
        <v>1</v>
      </c>
      <c r="B55" t="s">
        <v>120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s="80">
        <f t="shared" si="0"/>
        <v>0</v>
      </c>
      <c r="CZ55" s="80">
        <f t="shared" si="1"/>
        <v>0</v>
      </c>
      <c r="DB55" s="80">
        <f t="shared" si="2"/>
        <v>0</v>
      </c>
      <c r="DC55" s="80">
        <f t="shared" si="3"/>
        <v>0</v>
      </c>
    </row>
    <row r="56" spans="1:107" x14ac:dyDescent="0.25">
      <c r="A56" t="s">
        <v>1</v>
      </c>
      <c r="B56" t="s">
        <v>133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s="80">
        <f t="shared" si="0"/>
        <v>0</v>
      </c>
      <c r="CZ56" s="80">
        <f t="shared" si="1"/>
        <v>0</v>
      </c>
      <c r="DB56" s="80">
        <f t="shared" si="2"/>
        <v>0</v>
      </c>
      <c r="DC56" s="80">
        <f t="shared" si="3"/>
        <v>0</v>
      </c>
    </row>
    <row r="57" spans="1:107" x14ac:dyDescent="0.25">
      <c r="A57" t="s">
        <v>1</v>
      </c>
      <c r="B57" t="s">
        <v>51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s="80">
        <f t="shared" si="0"/>
        <v>0</v>
      </c>
      <c r="CZ57" s="80">
        <f t="shared" si="1"/>
        <v>0</v>
      </c>
      <c r="DB57" s="80">
        <f t="shared" si="2"/>
        <v>0</v>
      </c>
      <c r="DC57" s="80">
        <f t="shared" si="3"/>
        <v>0</v>
      </c>
    </row>
    <row r="58" spans="1:107" x14ac:dyDescent="0.25">
      <c r="A58" t="s">
        <v>1</v>
      </c>
      <c r="B58" t="s">
        <v>147</v>
      </c>
      <c r="C58">
        <v>-240.516489519375</v>
      </c>
      <c r="D58">
        <v>-240.516489519375</v>
      </c>
      <c r="E58">
        <v>-240.516489519375</v>
      </c>
      <c r="F58">
        <v>-240.516489519375</v>
      </c>
      <c r="G58">
        <v>-240.516489519375</v>
      </c>
      <c r="H58">
        <v>-240.516489519375</v>
      </c>
      <c r="I58">
        <v>-240.516489519375</v>
      </c>
      <c r="J58">
        <v>-240.516489519375</v>
      </c>
      <c r="K58">
        <v>-227.15446232385401</v>
      </c>
      <c r="L58">
        <v>-227.15446232385401</v>
      </c>
      <c r="M58">
        <v>-227.15446232385401</v>
      </c>
      <c r="N58">
        <v>-227.15446232385401</v>
      </c>
      <c r="O58">
        <v>-227.15446232385401</v>
      </c>
      <c r="P58">
        <v>-200.43040793281199</v>
      </c>
      <c r="Q58">
        <v>-200.43040793281199</v>
      </c>
      <c r="R58">
        <v>-200.43040793281199</v>
      </c>
      <c r="S58">
        <v>-200.43040793281199</v>
      </c>
      <c r="T58">
        <v>-200.43040793281199</v>
      </c>
      <c r="U58">
        <v>-200.43040793281199</v>
      </c>
      <c r="V58">
        <v>-200.43040793281199</v>
      </c>
      <c r="W58">
        <v>-200.43040793281199</v>
      </c>
      <c r="X58">
        <v>-160.34432634625</v>
      </c>
      <c r="Y58">
        <v>-160.34432634625</v>
      </c>
      <c r="Z58">
        <v>-160.34432634625</v>
      </c>
      <c r="AA58">
        <v>-160.34432634625</v>
      </c>
      <c r="AB58">
        <v>-160.34432634625</v>
      </c>
      <c r="AC58">
        <v>-120.258244759687</v>
      </c>
      <c r="AD58">
        <v>-120.258244759687</v>
      </c>
      <c r="AE58">
        <v>-120.258244759687</v>
      </c>
      <c r="AF58">
        <v>-120.258244759687</v>
      </c>
      <c r="AG58">
        <v>-106.896217564167</v>
      </c>
      <c r="AH58">
        <v>-106.896217564167</v>
      </c>
      <c r="AI58">
        <v>-106.896217564167</v>
      </c>
      <c r="AJ58">
        <v>-106.896217564167</v>
      </c>
      <c r="AK58">
        <v>-106.896217564167</v>
      </c>
      <c r="AL58">
        <v>-106.896217564167</v>
      </c>
      <c r="AM58">
        <v>-106.896217564167</v>
      </c>
      <c r="AN58">
        <v>-106.896217564167</v>
      </c>
      <c r="AO58">
        <v>-106.896217564167</v>
      </c>
      <c r="AP58">
        <v>-106.896217564167</v>
      </c>
      <c r="AQ58">
        <v>-106.896217564167</v>
      </c>
      <c r="AR58">
        <v>-106.896217564167</v>
      </c>
      <c r="AS58">
        <v>-106.896217564167</v>
      </c>
      <c r="AT58">
        <v>-106.896217564167</v>
      </c>
      <c r="AU58">
        <v>-106.896217564167</v>
      </c>
      <c r="AV58">
        <v>-106.896217564167</v>
      </c>
      <c r="AW58">
        <v>-106.896217564167</v>
      </c>
      <c r="AX58">
        <v>-106.896217564167</v>
      </c>
      <c r="AY58">
        <v>-106.896217564167</v>
      </c>
      <c r="AZ58">
        <v>-106.896217564167</v>
      </c>
      <c r="BA58">
        <v>-106.896217564167</v>
      </c>
      <c r="BB58">
        <v>-106.896217564167</v>
      </c>
      <c r="BC58">
        <v>-106.896217564167</v>
      </c>
      <c r="BD58">
        <v>-106.896217564167</v>
      </c>
      <c r="BE58">
        <v>-106.896217564167</v>
      </c>
      <c r="BF58">
        <v>-106.896217564167</v>
      </c>
      <c r="BG58">
        <v>-106.896217564167</v>
      </c>
      <c r="BH58">
        <v>-106.896217564167</v>
      </c>
      <c r="BI58">
        <v>-106.896217564167</v>
      </c>
      <c r="BJ58">
        <v>-106.896217564167</v>
      </c>
      <c r="BK58">
        <v>-106.896217564167</v>
      </c>
      <c r="BL58">
        <v>-106.896217564167</v>
      </c>
      <c r="BM58">
        <v>-106.896217564167</v>
      </c>
      <c r="BN58">
        <v>-106.896217564167</v>
      </c>
      <c r="BO58">
        <v>-106.896217564167</v>
      </c>
      <c r="BP58">
        <v>-146.98229915072901</v>
      </c>
      <c r="BQ58">
        <v>-146.98229915072901</v>
      </c>
      <c r="BR58">
        <v>-146.98229915072901</v>
      </c>
      <c r="BS58">
        <v>-146.98229915072901</v>
      </c>
      <c r="BT58">
        <v>-187.06838073729099</v>
      </c>
      <c r="BU58">
        <v>-187.06838073729099</v>
      </c>
      <c r="BV58">
        <v>-187.06838073729099</v>
      </c>
      <c r="BW58">
        <v>-187.06838073729099</v>
      </c>
      <c r="BX58">
        <v>-187.06838073729099</v>
      </c>
      <c r="BY58">
        <v>-227.15446232385401</v>
      </c>
      <c r="BZ58">
        <v>-227.15446232385401</v>
      </c>
      <c r="CA58">
        <v>-227.15446232385401</v>
      </c>
      <c r="CB58">
        <v>-227.15446232385401</v>
      </c>
      <c r="CC58">
        <v>-227.15446232385401</v>
      </c>
      <c r="CD58">
        <v>-227.15446232385401</v>
      </c>
      <c r="CE58">
        <v>-227.15446232385401</v>
      </c>
      <c r="CF58">
        <v>-227.15446232385401</v>
      </c>
      <c r="CG58">
        <v>-280.60257110593699</v>
      </c>
      <c r="CH58">
        <v>-280.60257110593699</v>
      </c>
      <c r="CI58">
        <v>-280.60257110593699</v>
      </c>
      <c r="CJ58">
        <v>-280.60257110593699</v>
      </c>
      <c r="CK58">
        <v>-280.60257110593699</v>
      </c>
      <c r="CL58">
        <v>-334.05067988802</v>
      </c>
      <c r="CM58">
        <v>-334.05067988802</v>
      </c>
      <c r="CN58">
        <v>-334.05067988802</v>
      </c>
      <c r="CO58">
        <v>-334.05067988802</v>
      </c>
      <c r="CP58">
        <v>-334.05067988802</v>
      </c>
      <c r="CQ58">
        <v>-334.05067988802</v>
      </c>
      <c r="CR58">
        <v>-334.05067988802</v>
      </c>
      <c r="CS58">
        <v>-334.05067988802</v>
      </c>
      <c r="CT58">
        <v>-414.222843061145</v>
      </c>
      <c r="CU58">
        <v>-414.222843061145</v>
      </c>
      <c r="CV58">
        <v>-414.222843061145</v>
      </c>
      <c r="CW58">
        <v>-414.222843061145</v>
      </c>
      <c r="CX58">
        <v>-414.222843061145</v>
      </c>
      <c r="CY58" s="80">
        <f t="shared" si="0"/>
        <v>-3367.2308532712514</v>
      </c>
      <c r="CZ58" s="80">
        <f t="shared" si="1"/>
        <v>-7509.459283882692</v>
      </c>
      <c r="DB58" s="80">
        <f t="shared" si="2"/>
        <v>-3099.9903093608291</v>
      </c>
      <c r="DC58" s="80">
        <f t="shared" si="3"/>
        <v>-4409.4689745218648</v>
      </c>
    </row>
    <row r="59" spans="1:107" x14ac:dyDescent="0.25">
      <c r="A59" t="s">
        <v>1</v>
      </c>
      <c r="B59" t="s">
        <v>107</v>
      </c>
      <c r="C59">
        <v>-404.04901512560002</v>
      </c>
      <c r="D59">
        <v>-404.04901512560002</v>
      </c>
      <c r="E59">
        <v>-404.04901512560002</v>
      </c>
      <c r="F59">
        <v>-404.04901512560002</v>
      </c>
      <c r="G59">
        <v>-418.47933709437098</v>
      </c>
      <c r="H59">
        <v>-418.47933709437098</v>
      </c>
      <c r="I59">
        <v>-418.47933709437098</v>
      </c>
      <c r="J59">
        <v>-418.47933709437098</v>
      </c>
      <c r="K59">
        <v>-440.124820047529</v>
      </c>
      <c r="L59">
        <v>-440.124820047529</v>
      </c>
      <c r="M59">
        <v>-440.124820047529</v>
      </c>
      <c r="N59">
        <v>-440.124820047529</v>
      </c>
      <c r="O59">
        <v>-440.124820047529</v>
      </c>
      <c r="P59">
        <v>-454.55514201630001</v>
      </c>
      <c r="Q59">
        <v>-454.55514201630001</v>
      </c>
      <c r="R59">
        <v>-454.55514201630001</v>
      </c>
      <c r="S59">
        <v>-454.55514201630001</v>
      </c>
      <c r="T59">
        <v>-465.37788349287899</v>
      </c>
      <c r="U59">
        <v>-465.37788349287899</v>
      </c>
      <c r="V59">
        <v>-465.37788349287899</v>
      </c>
      <c r="W59">
        <v>-465.37788349287899</v>
      </c>
      <c r="X59">
        <v>-479.80820546165</v>
      </c>
      <c r="Y59">
        <v>-479.80820546165</v>
      </c>
      <c r="Z59">
        <v>-479.80820546165</v>
      </c>
      <c r="AA59">
        <v>-479.80820546165</v>
      </c>
      <c r="AB59">
        <v>-479.80820546165</v>
      </c>
      <c r="AC59">
        <v>-497.84610792261401</v>
      </c>
      <c r="AD59">
        <v>-497.84610792261401</v>
      </c>
      <c r="AE59">
        <v>-497.84610792261401</v>
      </c>
      <c r="AF59">
        <v>-497.84610792261401</v>
      </c>
      <c r="AG59">
        <v>-519.49159087577095</v>
      </c>
      <c r="AH59">
        <v>-519.49159087577095</v>
      </c>
      <c r="AI59">
        <v>-519.49159087577095</v>
      </c>
      <c r="AJ59">
        <v>-519.49159087577095</v>
      </c>
      <c r="AK59">
        <v>-519.49159087577095</v>
      </c>
      <c r="AL59">
        <v>-526.70675186015706</v>
      </c>
      <c r="AM59">
        <v>-526.70675186015706</v>
      </c>
      <c r="AN59">
        <v>-526.70675186015706</v>
      </c>
      <c r="AO59">
        <v>-526.70675186015706</v>
      </c>
      <c r="AP59">
        <v>-515.88401038357904</v>
      </c>
      <c r="AQ59">
        <v>-515.88401038357904</v>
      </c>
      <c r="AR59">
        <v>-515.88401038357904</v>
      </c>
      <c r="AS59">
        <v>-515.88401038357904</v>
      </c>
      <c r="AT59">
        <v>-508.66884939919299</v>
      </c>
      <c r="AU59">
        <v>-508.66884939919299</v>
      </c>
      <c r="AV59">
        <v>-508.66884939919299</v>
      </c>
      <c r="AW59">
        <v>-508.66884939919299</v>
      </c>
      <c r="AX59">
        <v>-508.66884939919299</v>
      </c>
      <c r="AY59">
        <v>-501.453688414807</v>
      </c>
      <c r="AZ59">
        <v>-501.453688414807</v>
      </c>
      <c r="BA59">
        <v>-501.453688414807</v>
      </c>
      <c r="BB59">
        <v>-501.453688414807</v>
      </c>
      <c r="BC59">
        <v>-512.27642989138599</v>
      </c>
      <c r="BD59">
        <v>-512.27642989138599</v>
      </c>
      <c r="BE59">
        <v>-512.27642989138599</v>
      </c>
      <c r="BF59">
        <v>-512.27642989138599</v>
      </c>
      <c r="BG59">
        <v>-519.49159087577095</v>
      </c>
      <c r="BH59">
        <v>-519.49159087577095</v>
      </c>
      <c r="BI59">
        <v>-519.49159087577095</v>
      </c>
      <c r="BJ59">
        <v>-519.49159087577095</v>
      </c>
      <c r="BK59">
        <v>-512.27642989138599</v>
      </c>
      <c r="BL59">
        <v>-512.27642989138599</v>
      </c>
      <c r="BM59">
        <v>-512.27642989138599</v>
      </c>
      <c r="BN59">
        <v>-512.27642989138599</v>
      </c>
      <c r="BO59">
        <v>-512.27642989138599</v>
      </c>
      <c r="BP59">
        <v>-519.49159087577095</v>
      </c>
      <c r="BQ59">
        <v>-519.49159087577095</v>
      </c>
      <c r="BR59">
        <v>-519.49159087577095</v>
      </c>
      <c r="BS59">
        <v>-519.49159087577095</v>
      </c>
      <c r="BT59">
        <v>-530.31433235234999</v>
      </c>
      <c r="BU59">
        <v>-530.31433235234999</v>
      </c>
      <c r="BV59">
        <v>-530.31433235234999</v>
      </c>
      <c r="BW59">
        <v>-530.31433235234999</v>
      </c>
      <c r="BX59">
        <v>-530.31433235234999</v>
      </c>
      <c r="BY59">
        <v>-530.31433235234999</v>
      </c>
      <c r="BZ59">
        <v>-530.31433235234999</v>
      </c>
      <c r="CA59">
        <v>-530.31433235234999</v>
      </c>
      <c r="CB59">
        <v>-530.31433235234999</v>
      </c>
      <c r="CC59">
        <v>-526.70675186015706</v>
      </c>
      <c r="CD59">
        <v>-526.70675186015706</v>
      </c>
      <c r="CE59">
        <v>-526.70675186015706</v>
      </c>
      <c r="CF59">
        <v>-526.70675186015706</v>
      </c>
      <c r="CG59">
        <v>-508.66884939919299</v>
      </c>
      <c r="CH59">
        <v>-508.66884939919299</v>
      </c>
      <c r="CI59">
        <v>-508.66884939919299</v>
      </c>
      <c r="CJ59">
        <v>-508.66884939919299</v>
      </c>
      <c r="CK59">
        <v>-508.66884939919299</v>
      </c>
      <c r="CL59">
        <v>-494.23852743042102</v>
      </c>
      <c r="CM59">
        <v>-494.23852743042102</v>
      </c>
      <c r="CN59">
        <v>-494.23852743042102</v>
      </c>
      <c r="CO59">
        <v>-494.23852743042102</v>
      </c>
      <c r="CP59">
        <v>-476.20062496945701</v>
      </c>
      <c r="CQ59">
        <v>-476.20062496945701</v>
      </c>
      <c r="CR59">
        <v>-476.20062496945701</v>
      </c>
      <c r="CS59">
        <v>-476.20062496945701</v>
      </c>
      <c r="CT59">
        <v>-454.55514201630001</v>
      </c>
      <c r="CU59">
        <v>-454.55514201630001</v>
      </c>
      <c r="CV59">
        <v>-454.55514201630001</v>
      </c>
      <c r="CW59">
        <v>-454.55514201630001</v>
      </c>
      <c r="CX59">
        <v>-454.55514201630001</v>
      </c>
      <c r="CY59" s="80">
        <f t="shared" si="0"/>
        <v>-12478.620922495098</v>
      </c>
      <c r="CZ59" s="80">
        <f t="shared" si="1"/>
        <v>-11865.3322388223</v>
      </c>
      <c r="DB59" s="80">
        <f t="shared" si="2"/>
        <v>-6205.0384465717143</v>
      </c>
      <c r="DC59" s="80">
        <f t="shared" si="3"/>
        <v>-5660.2937922505907</v>
      </c>
    </row>
    <row r="60" spans="1:107" x14ac:dyDescent="0.25">
      <c r="A60" t="s">
        <v>2</v>
      </c>
      <c r="B60" t="s">
        <v>123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s="80">
        <f t="shared" si="0"/>
        <v>0</v>
      </c>
      <c r="CZ60" s="80">
        <f t="shared" si="1"/>
        <v>0</v>
      </c>
      <c r="DB60" s="80">
        <f t="shared" si="2"/>
        <v>0</v>
      </c>
      <c r="DC60" s="80">
        <f t="shared" si="3"/>
        <v>0</v>
      </c>
    </row>
    <row r="61" spans="1:107" x14ac:dyDescent="0.25">
      <c r="A61" t="s">
        <v>2</v>
      </c>
      <c r="B61" t="s">
        <v>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s="80">
        <f t="shared" si="0"/>
        <v>0</v>
      </c>
      <c r="CZ61" s="80">
        <f t="shared" si="1"/>
        <v>0</v>
      </c>
      <c r="DB61" s="80">
        <f t="shared" si="2"/>
        <v>0</v>
      </c>
      <c r="DC61" s="80">
        <f t="shared" si="3"/>
        <v>0</v>
      </c>
    </row>
    <row r="62" spans="1:107" x14ac:dyDescent="0.25">
      <c r="A62" t="s">
        <v>2</v>
      </c>
      <c r="B62" t="s">
        <v>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s="80">
        <f t="shared" si="0"/>
        <v>0</v>
      </c>
      <c r="CZ62" s="80">
        <f t="shared" si="1"/>
        <v>0</v>
      </c>
      <c r="DB62" s="80">
        <f t="shared" si="2"/>
        <v>0</v>
      </c>
      <c r="DC62" s="80">
        <f t="shared" si="3"/>
        <v>0</v>
      </c>
    </row>
    <row r="63" spans="1:107" x14ac:dyDescent="0.25">
      <c r="A63" t="s">
        <v>2</v>
      </c>
      <c r="B63" t="s">
        <v>108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s="80">
        <f t="shared" si="0"/>
        <v>0</v>
      </c>
      <c r="CZ63" s="80">
        <f t="shared" si="1"/>
        <v>0</v>
      </c>
      <c r="DB63" s="80">
        <f t="shared" si="2"/>
        <v>0</v>
      </c>
      <c r="DC63" s="80">
        <f t="shared" si="3"/>
        <v>0</v>
      </c>
    </row>
    <row r="64" spans="1:107" x14ac:dyDescent="0.25">
      <c r="A64" t="s">
        <v>2</v>
      </c>
      <c r="B64" t="s">
        <v>109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s="80">
        <f t="shared" si="0"/>
        <v>0</v>
      </c>
      <c r="CZ64" s="80">
        <f t="shared" si="1"/>
        <v>0</v>
      </c>
      <c r="DB64" s="80">
        <f t="shared" si="2"/>
        <v>0</v>
      </c>
      <c r="DC64" s="80">
        <f t="shared" si="3"/>
        <v>0</v>
      </c>
    </row>
    <row r="65" spans="1:107" x14ac:dyDescent="0.25">
      <c r="A65" t="s">
        <v>2</v>
      </c>
      <c r="B65" t="s">
        <v>113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s="80">
        <f t="shared" si="0"/>
        <v>0</v>
      </c>
      <c r="CZ65" s="80">
        <f t="shared" si="1"/>
        <v>0</v>
      </c>
      <c r="DB65" s="80">
        <f t="shared" si="2"/>
        <v>0</v>
      </c>
      <c r="DC65" s="80">
        <f t="shared" si="3"/>
        <v>0</v>
      </c>
    </row>
    <row r="66" spans="1:107" x14ac:dyDescent="0.25">
      <c r="A66" t="s">
        <v>2</v>
      </c>
      <c r="B66" t="s">
        <v>124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s="80">
        <f t="shared" si="0"/>
        <v>0</v>
      </c>
      <c r="CZ66" s="80">
        <f t="shared" si="1"/>
        <v>0</v>
      </c>
      <c r="DB66" s="80">
        <f t="shared" si="2"/>
        <v>0</v>
      </c>
      <c r="DC66" s="80">
        <f t="shared" si="3"/>
        <v>0</v>
      </c>
    </row>
    <row r="67" spans="1:107" x14ac:dyDescent="0.25">
      <c r="A67" t="s">
        <v>2</v>
      </c>
      <c r="B67" t="s">
        <v>125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s="80">
        <f t="shared" si="0"/>
        <v>0</v>
      </c>
      <c r="CZ67" s="80">
        <f t="shared" si="1"/>
        <v>0</v>
      </c>
      <c r="DB67" s="80">
        <f t="shared" si="2"/>
        <v>0</v>
      </c>
      <c r="DC67" s="80">
        <f t="shared" si="3"/>
        <v>0</v>
      </c>
    </row>
    <row r="68" spans="1:107" x14ac:dyDescent="0.25">
      <c r="A68" t="s">
        <v>2</v>
      </c>
      <c r="B68" t="s">
        <v>159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s="80">
        <f t="shared" si="0"/>
        <v>0</v>
      </c>
      <c r="CZ68" s="80">
        <f t="shared" si="1"/>
        <v>0</v>
      </c>
      <c r="DB68" s="80">
        <f t="shared" si="2"/>
        <v>0</v>
      </c>
      <c r="DC68" s="80">
        <f t="shared" si="3"/>
        <v>0</v>
      </c>
    </row>
    <row r="69" spans="1:107" x14ac:dyDescent="0.25">
      <c r="A69" t="s">
        <v>2</v>
      </c>
      <c r="B69" t="s">
        <v>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s="80">
        <f t="shared" si="0"/>
        <v>0</v>
      </c>
      <c r="CZ69" s="80">
        <f t="shared" si="1"/>
        <v>0</v>
      </c>
      <c r="DB69" s="80">
        <f t="shared" si="2"/>
        <v>0</v>
      </c>
      <c r="DC69" s="80">
        <f t="shared" si="3"/>
        <v>0</v>
      </c>
    </row>
    <row r="70" spans="1:107" x14ac:dyDescent="0.25">
      <c r="A70" t="s">
        <v>2</v>
      </c>
      <c r="B70" t="s">
        <v>127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s="80">
        <f t="shared" ref="CY70:CY133" si="4">SUM(BC70:BZ70)</f>
        <v>0</v>
      </c>
      <c r="CZ70" s="80">
        <f t="shared" ref="CZ70:CZ133" si="5">SUM(CA70:CX70)</f>
        <v>0</v>
      </c>
      <c r="DB70" s="80">
        <f t="shared" ref="DB70:DB133" si="6">SUM(CA70:CL70)</f>
        <v>0</v>
      </c>
      <c r="DC70" s="80">
        <f t="shared" ref="DC70:DC133" si="7">SUM(CM70:CX70)</f>
        <v>0</v>
      </c>
    </row>
    <row r="71" spans="1:107" x14ac:dyDescent="0.25">
      <c r="A71" t="s">
        <v>2</v>
      </c>
      <c r="B71" t="s">
        <v>128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s="80">
        <f t="shared" si="4"/>
        <v>0</v>
      </c>
      <c r="CZ71" s="80">
        <f t="shared" si="5"/>
        <v>0</v>
      </c>
      <c r="DB71" s="80">
        <f t="shared" si="6"/>
        <v>0</v>
      </c>
      <c r="DC71" s="80">
        <f t="shared" si="7"/>
        <v>0</v>
      </c>
    </row>
    <row r="72" spans="1:107" x14ac:dyDescent="0.25">
      <c r="A72" t="s">
        <v>2</v>
      </c>
      <c r="B72" t="s">
        <v>18</v>
      </c>
      <c r="C72">
        <v>828.23919460895399</v>
      </c>
      <c r="D72">
        <v>828.23919460895399</v>
      </c>
      <c r="E72">
        <v>828.23919460895399</v>
      </c>
      <c r="F72">
        <v>828.23919460895399</v>
      </c>
      <c r="G72">
        <v>804.41815582595302</v>
      </c>
      <c r="H72">
        <v>804.41815582595302</v>
      </c>
      <c r="I72">
        <v>804.41815582595302</v>
      </c>
      <c r="J72">
        <v>804.41815582595302</v>
      </c>
      <c r="K72">
        <v>734.787427075643</v>
      </c>
      <c r="L72">
        <v>734.787427075643</v>
      </c>
      <c r="M72">
        <v>734.787427075643</v>
      </c>
      <c r="N72">
        <v>734.787427075643</v>
      </c>
      <c r="O72">
        <v>734.787427075643</v>
      </c>
      <c r="P72">
        <v>533.22479121948197</v>
      </c>
      <c r="Q72">
        <v>533.22479121948197</v>
      </c>
      <c r="R72">
        <v>533.22479121948197</v>
      </c>
      <c r="S72">
        <v>533.22479121948197</v>
      </c>
      <c r="T72">
        <v>568.95634939398303</v>
      </c>
      <c r="U72">
        <v>568.95634939398303</v>
      </c>
      <c r="V72">
        <v>568.95634939398303</v>
      </c>
      <c r="W72">
        <v>568.95634939398303</v>
      </c>
      <c r="X72">
        <v>651.41379133513999</v>
      </c>
      <c r="Y72">
        <v>651.41379133513999</v>
      </c>
      <c r="Z72">
        <v>651.41379133513999</v>
      </c>
      <c r="AA72">
        <v>651.41379133513999</v>
      </c>
      <c r="AB72">
        <v>651.41379133513999</v>
      </c>
      <c r="AC72">
        <v>721.96071388479595</v>
      </c>
      <c r="AD72">
        <v>721.96071388479595</v>
      </c>
      <c r="AE72">
        <v>721.96071388479595</v>
      </c>
      <c r="AF72">
        <v>721.96071388479595</v>
      </c>
      <c r="AG72">
        <v>734.787427075643</v>
      </c>
      <c r="AH72">
        <v>734.787427075643</v>
      </c>
      <c r="AI72">
        <v>734.787427075643</v>
      </c>
      <c r="AJ72">
        <v>734.787427075643</v>
      </c>
      <c r="AK72">
        <v>734.787427075643</v>
      </c>
      <c r="AL72">
        <v>764.10562865472104</v>
      </c>
      <c r="AM72">
        <v>764.10562865472104</v>
      </c>
      <c r="AN72">
        <v>764.10562865472104</v>
      </c>
      <c r="AO72">
        <v>764.10562865472104</v>
      </c>
      <c r="AP72">
        <v>754.94369066125898</v>
      </c>
      <c r="AQ72">
        <v>754.94369066125898</v>
      </c>
      <c r="AR72">
        <v>754.94369066125898</v>
      </c>
      <c r="AS72">
        <v>754.94369066125898</v>
      </c>
      <c r="AT72">
        <v>748.53033406583597</v>
      </c>
      <c r="AU72">
        <v>748.53033406583597</v>
      </c>
      <c r="AV72">
        <v>748.53033406583597</v>
      </c>
      <c r="AW72">
        <v>748.53033406583597</v>
      </c>
      <c r="AX72">
        <v>748.53033406583597</v>
      </c>
      <c r="AY72">
        <v>719.21213248675804</v>
      </c>
      <c r="AZ72">
        <v>719.21213248675804</v>
      </c>
      <c r="BA72">
        <v>719.21213248675804</v>
      </c>
      <c r="BB72">
        <v>719.21213248675804</v>
      </c>
      <c r="BC72">
        <v>694.47489990441102</v>
      </c>
      <c r="BD72">
        <v>694.47489990441102</v>
      </c>
      <c r="BE72">
        <v>694.47489990441102</v>
      </c>
      <c r="BF72">
        <v>694.47489990441102</v>
      </c>
      <c r="BG72">
        <v>714.63116349002701</v>
      </c>
      <c r="BH72">
        <v>714.63116349002701</v>
      </c>
      <c r="BI72">
        <v>714.63116349002701</v>
      </c>
      <c r="BJ72">
        <v>714.63116349002701</v>
      </c>
      <c r="BK72">
        <v>624.84417115409997</v>
      </c>
      <c r="BL72">
        <v>624.84417115409997</v>
      </c>
      <c r="BM72">
        <v>624.84417115409997</v>
      </c>
      <c r="BN72">
        <v>624.84417115409997</v>
      </c>
      <c r="BO72">
        <v>624.84417115409997</v>
      </c>
      <c r="BP72">
        <v>664.24050452598601</v>
      </c>
      <c r="BQ72">
        <v>664.24050452598601</v>
      </c>
      <c r="BR72">
        <v>664.24050452598601</v>
      </c>
      <c r="BS72">
        <v>664.24050452598601</v>
      </c>
      <c r="BT72">
        <v>698.139675101796</v>
      </c>
      <c r="BU72">
        <v>698.139675101796</v>
      </c>
      <c r="BV72">
        <v>698.139675101796</v>
      </c>
      <c r="BW72">
        <v>698.139675101796</v>
      </c>
      <c r="BX72">
        <v>698.139675101796</v>
      </c>
      <c r="BY72">
        <v>741.20078367106601</v>
      </c>
      <c r="BZ72">
        <v>741.20078367106601</v>
      </c>
      <c r="CA72">
        <v>741.20078367106601</v>
      </c>
      <c r="CB72">
        <v>741.20078367106601</v>
      </c>
      <c r="CC72">
        <v>753.111303062567</v>
      </c>
      <c r="CD72">
        <v>753.111303062567</v>
      </c>
      <c r="CE72">
        <v>753.111303062567</v>
      </c>
      <c r="CF72">
        <v>753.111303062567</v>
      </c>
      <c r="CG72">
        <v>749.44652786518202</v>
      </c>
      <c r="CH72">
        <v>749.44652786518202</v>
      </c>
      <c r="CI72">
        <v>749.44652786518202</v>
      </c>
      <c r="CJ72">
        <v>749.44652786518202</v>
      </c>
      <c r="CK72">
        <v>749.44652786518202</v>
      </c>
      <c r="CL72">
        <v>689.89393090767999</v>
      </c>
      <c r="CM72">
        <v>689.89393090767999</v>
      </c>
      <c r="CN72">
        <v>689.89393090767999</v>
      </c>
      <c r="CO72">
        <v>689.89393090767999</v>
      </c>
      <c r="CP72">
        <v>699.05586890114205</v>
      </c>
      <c r="CQ72">
        <v>699.05586890114205</v>
      </c>
      <c r="CR72">
        <v>699.05586890114205</v>
      </c>
      <c r="CS72">
        <v>699.05586890114205</v>
      </c>
      <c r="CT72">
        <v>686.229155710295</v>
      </c>
      <c r="CU72">
        <v>686.229155710295</v>
      </c>
      <c r="CV72">
        <v>686.229155710295</v>
      </c>
      <c r="CW72">
        <v>686.229155710295</v>
      </c>
      <c r="CX72">
        <v>686.229155710295</v>
      </c>
      <c r="CY72" s="80">
        <f t="shared" si="4"/>
        <v>16390.707070303306</v>
      </c>
      <c r="CZ72" s="80">
        <f t="shared" si="5"/>
        <v>17229.02439670507</v>
      </c>
      <c r="DB72" s="80">
        <f t="shared" si="6"/>
        <v>8931.973349825992</v>
      </c>
      <c r="DC72" s="80">
        <f t="shared" si="7"/>
        <v>8297.0510468790853</v>
      </c>
    </row>
    <row r="73" spans="1:107" x14ac:dyDescent="0.25">
      <c r="A73" t="s">
        <v>2</v>
      </c>
      <c r="B73" t="s">
        <v>19</v>
      </c>
      <c r="C73">
        <v>81.521839640934601</v>
      </c>
      <c r="D73">
        <v>109.17203300968001</v>
      </c>
      <c r="E73">
        <v>108.250171112453</v>
      </c>
      <c r="F73">
        <v>112.513070785575</v>
      </c>
      <c r="G73">
        <v>133.65348568204999</v>
      </c>
      <c r="H73">
        <v>156.25056279793901</v>
      </c>
      <c r="I73">
        <v>145.44582628340899</v>
      </c>
      <c r="J73">
        <v>139.457780174324</v>
      </c>
      <c r="K73">
        <v>147.96401291347399</v>
      </c>
      <c r="L73">
        <v>173.58904897987401</v>
      </c>
      <c r="M73">
        <v>232.46418847448399</v>
      </c>
      <c r="N73">
        <v>289.20001831307297</v>
      </c>
      <c r="O73">
        <v>315.66826311062999</v>
      </c>
      <c r="P73">
        <v>302.480727206133</v>
      </c>
      <c r="Q73">
        <v>283.35624792510703</v>
      </c>
      <c r="R73">
        <v>260.03852192553001</v>
      </c>
      <c r="S73">
        <v>248.27065400689301</v>
      </c>
      <c r="T73">
        <v>224.30960707001501</v>
      </c>
      <c r="U73">
        <v>193.06066836904401</v>
      </c>
      <c r="V73">
        <v>153.089886205358</v>
      </c>
      <c r="W73">
        <v>133.66582668770599</v>
      </c>
      <c r="X73">
        <v>128.88462724688301</v>
      </c>
      <c r="Y73">
        <v>135.35163147544401</v>
      </c>
      <c r="Z73">
        <v>129.92949147600299</v>
      </c>
      <c r="AA73">
        <v>118.658004388512</v>
      </c>
      <c r="AB73">
        <v>111.832657753368</v>
      </c>
      <c r="AC73">
        <v>110.888652014435</v>
      </c>
      <c r="AD73">
        <v>113.752688563238</v>
      </c>
      <c r="AE73">
        <v>113.482349584883</v>
      </c>
      <c r="AF73">
        <v>113.851174749945</v>
      </c>
      <c r="AG73">
        <v>118.13384674904199</v>
      </c>
      <c r="AH73">
        <v>123.49672865951101</v>
      </c>
      <c r="AI73">
        <v>125.668203121939</v>
      </c>
      <c r="AJ73">
        <v>160.33584411772799</v>
      </c>
      <c r="AK73">
        <v>179.37678601677399</v>
      </c>
      <c r="AL73">
        <v>203.500945569338</v>
      </c>
      <c r="AM73">
        <v>208.879025084239</v>
      </c>
      <c r="AN73">
        <v>216.547300752388</v>
      </c>
      <c r="AO73">
        <v>219.669800516718</v>
      </c>
      <c r="AP73">
        <v>205.26437478152499</v>
      </c>
      <c r="AQ73">
        <v>194.97953922816299</v>
      </c>
      <c r="AR73">
        <v>187.66247877574</v>
      </c>
      <c r="AS73">
        <v>199.01848165237701</v>
      </c>
      <c r="AT73">
        <v>313.14924750606701</v>
      </c>
      <c r="AU73">
        <v>389.87035503653902</v>
      </c>
      <c r="AV73">
        <v>402.748088128132</v>
      </c>
      <c r="AW73">
        <v>318.89205271171102</v>
      </c>
      <c r="AX73">
        <v>289.16956478557302</v>
      </c>
      <c r="AY73">
        <v>294.84892028539298</v>
      </c>
      <c r="AZ73">
        <v>331.40362727575803</v>
      </c>
      <c r="BA73">
        <v>343.38972520704402</v>
      </c>
      <c r="BB73">
        <v>335.82446078870902</v>
      </c>
      <c r="BC73">
        <v>197.19693832778299</v>
      </c>
      <c r="BD73">
        <v>84.432797187398094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s="80">
        <f t="shared" si="4"/>
        <v>281.6297355151811</v>
      </c>
      <c r="CZ73" s="80">
        <f t="shared" si="5"/>
        <v>0</v>
      </c>
      <c r="DB73" s="80">
        <f t="shared" si="6"/>
        <v>0</v>
      </c>
      <c r="DC73" s="80">
        <f t="shared" si="7"/>
        <v>0</v>
      </c>
    </row>
    <row r="74" spans="1:107" x14ac:dyDescent="0.25">
      <c r="A74" t="s">
        <v>2</v>
      </c>
      <c r="B74" t="s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115.59710324088999</v>
      </c>
      <c r="BD74">
        <v>296.72073779403598</v>
      </c>
      <c r="BE74">
        <v>507.914452598764</v>
      </c>
      <c r="BF74">
        <v>475.79884575856698</v>
      </c>
      <c r="BG74">
        <v>459.43092171379499</v>
      </c>
      <c r="BH74">
        <v>452.59773452939902</v>
      </c>
      <c r="BI74">
        <v>452.59995187413102</v>
      </c>
      <c r="BJ74">
        <v>448.792226403413</v>
      </c>
      <c r="BK74">
        <v>455.04174320941598</v>
      </c>
      <c r="BL74">
        <v>457.592737482367</v>
      </c>
      <c r="BM74">
        <v>457.208276900746</v>
      </c>
      <c r="BN74">
        <v>476.99390874994498</v>
      </c>
      <c r="BO74">
        <v>470.88236373402901</v>
      </c>
      <c r="BP74">
        <v>480.93182760992499</v>
      </c>
      <c r="BQ74">
        <v>505.53853257619801</v>
      </c>
      <c r="BR74">
        <v>523.32083612722101</v>
      </c>
      <c r="BS74">
        <v>478.19022836224298</v>
      </c>
      <c r="BT74">
        <v>457.29439780542998</v>
      </c>
      <c r="BU74">
        <v>459.50179481180902</v>
      </c>
      <c r="BV74">
        <v>481.96746842965399</v>
      </c>
      <c r="BW74">
        <v>490.47352492466899</v>
      </c>
      <c r="BX74">
        <v>479.28061579847099</v>
      </c>
      <c r="BY74">
        <v>441.38182965726202</v>
      </c>
      <c r="BZ74">
        <v>447.522259536886</v>
      </c>
      <c r="CA74">
        <v>502.52685368159399</v>
      </c>
      <c r="CB74">
        <v>587.12227358411803</v>
      </c>
      <c r="CC74">
        <v>632.39106181689999</v>
      </c>
      <c r="CD74">
        <v>636.868825470763</v>
      </c>
      <c r="CE74">
        <v>590.728330186167</v>
      </c>
      <c r="CF74">
        <v>475.09123674090398</v>
      </c>
      <c r="CG74">
        <v>360.23485770864198</v>
      </c>
      <c r="CH74">
        <v>293.96583155497802</v>
      </c>
      <c r="CI74">
        <v>305.56755745635502</v>
      </c>
      <c r="CJ74">
        <v>388.00148785258199</v>
      </c>
      <c r="CK74">
        <v>509.00894481515297</v>
      </c>
      <c r="CL74">
        <v>544.27055940345701</v>
      </c>
      <c r="CM74">
        <v>491.33618568579499</v>
      </c>
      <c r="CN74">
        <v>376.755123350605</v>
      </c>
      <c r="CO74">
        <v>314.27933098834001</v>
      </c>
      <c r="CP74">
        <v>333.79402596109998</v>
      </c>
      <c r="CQ74">
        <v>423.18459857557298</v>
      </c>
      <c r="CR74">
        <v>537.39405470341796</v>
      </c>
      <c r="CS74">
        <v>650.69907408105405</v>
      </c>
      <c r="CT74">
        <v>678.33802833857396</v>
      </c>
      <c r="CU74">
        <v>703.31412458369505</v>
      </c>
      <c r="CV74">
        <v>673.42413008476899</v>
      </c>
      <c r="CW74">
        <v>576.95182736859795</v>
      </c>
      <c r="CX74">
        <v>478.13238535340599</v>
      </c>
      <c r="CY74" s="80">
        <f t="shared" si="4"/>
        <v>10772.574319629266</v>
      </c>
      <c r="CZ74" s="80">
        <f t="shared" si="5"/>
        <v>12063.38070934654</v>
      </c>
      <c r="DB74" s="80">
        <f t="shared" si="6"/>
        <v>5825.7778202716127</v>
      </c>
      <c r="DC74" s="80">
        <f t="shared" si="7"/>
        <v>6237.6028890749267</v>
      </c>
    </row>
    <row r="75" spans="1:107" x14ac:dyDescent="0.25">
      <c r="A75" t="s">
        <v>2</v>
      </c>
      <c r="B75" t="s">
        <v>114</v>
      </c>
      <c r="C75">
        <v>0.42580526481000702</v>
      </c>
      <c r="D75">
        <v>1.2226797717735001</v>
      </c>
      <c r="E75">
        <v>2.4730347355988198</v>
      </c>
      <c r="F75">
        <v>4.0904949429455604</v>
      </c>
      <c r="G75">
        <v>5.9498994914550796</v>
      </c>
      <c r="H75">
        <v>7.8451477702316303</v>
      </c>
      <c r="I75">
        <v>5.5071889726096002</v>
      </c>
      <c r="J75">
        <v>4.7749353812222202</v>
      </c>
      <c r="K75">
        <v>4.1040220790959703</v>
      </c>
      <c r="L75">
        <v>4.28366544522786</v>
      </c>
      <c r="M75">
        <v>3.8942655009538898</v>
      </c>
      <c r="N75">
        <v>5.5326056620575104</v>
      </c>
      <c r="O75">
        <v>8.1045834973936604</v>
      </c>
      <c r="P75">
        <v>7.3158188549013801</v>
      </c>
      <c r="Q75">
        <v>9.8803266675007801</v>
      </c>
      <c r="R75">
        <v>14.068000175748701</v>
      </c>
      <c r="S75">
        <v>18.352543316567001</v>
      </c>
      <c r="T75">
        <v>20.204097234273402</v>
      </c>
      <c r="U75">
        <v>19.090926596292999</v>
      </c>
      <c r="V75">
        <v>18.9595697326607</v>
      </c>
      <c r="W75">
        <v>15.7906052182166</v>
      </c>
      <c r="X75">
        <v>10.392448570601699</v>
      </c>
      <c r="Y75">
        <v>12.5187566343743</v>
      </c>
      <c r="Z75">
        <v>11.069251377301701</v>
      </c>
      <c r="AA75">
        <v>7.2288983851038502</v>
      </c>
      <c r="AB75">
        <v>7.8264503457164896</v>
      </c>
      <c r="AC75">
        <v>7.8517550433347196</v>
      </c>
      <c r="AD75">
        <v>4.2399860493641999</v>
      </c>
      <c r="AE75">
        <v>5.1608738250832298</v>
      </c>
      <c r="AF75">
        <v>7.2920927593330198</v>
      </c>
      <c r="AG75">
        <v>9.6341172503928192</v>
      </c>
      <c r="AH75">
        <v>9.8927437768470394</v>
      </c>
      <c r="AI75">
        <v>8.0731384554891594</v>
      </c>
      <c r="AJ75">
        <v>10.304499767859101</v>
      </c>
      <c r="AK75">
        <v>10.4323298230843</v>
      </c>
      <c r="AL75">
        <v>9.0814423930606907</v>
      </c>
      <c r="AM75">
        <v>10.976174527457299</v>
      </c>
      <c r="AN75">
        <v>12.8427937566321</v>
      </c>
      <c r="AO75">
        <v>14.5947725683111</v>
      </c>
      <c r="AP75">
        <v>16.705660813561199</v>
      </c>
      <c r="AQ75">
        <v>16.1195957609239</v>
      </c>
      <c r="AR75">
        <v>16.9055043737646</v>
      </c>
      <c r="AS75">
        <v>15.882282786400101</v>
      </c>
      <c r="AT75">
        <v>15.583037444330801</v>
      </c>
      <c r="AU75">
        <v>14.2435087316044</v>
      </c>
      <c r="AV75">
        <v>10.6497857488925</v>
      </c>
      <c r="AW75">
        <v>8.8528046924786796</v>
      </c>
      <c r="AX75">
        <v>7.8315174426143503</v>
      </c>
      <c r="AY75">
        <v>7.1004576444396701</v>
      </c>
      <c r="AZ75">
        <v>6.2933258194440898</v>
      </c>
      <c r="BA75">
        <v>6.9402312743928096</v>
      </c>
      <c r="BB75">
        <v>7.4375521565188203</v>
      </c>
      <c r="BC75">
        <v>6.4654023359467798</v>
      </c>
      <c r="BD75">
        <v>4.1729372641964302</v>
      </c>
      <c r="BE75">
        <v>3.78370696347723</v>
      </c>
      <c r="BF75">
        <v>3.2624701115794199</v>
      </c>
      <c r="BG75">
        <v>2.0820581344796798</v>
      </c>
      <c r="BH75">
        <v>1.10668548226821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s="80">
        <f t="shared" si="4"/>
        <v>20.873260291947751</v>
      </c>
      <c r="CZ75" s="80">
        <f t="shared" si="5"/>
        <v>0</v>
      </c>
      <c r="DB75" s="80">
        <f t="shared" si="6"/>
        <v>0</v>
      </c>
      <c r="DC75" s="80">
        <f t="shared" si="7"/>
        <v>0</v>
      </c>
    </row>
    <row r="76" spans="1:107" x14ac:dyDescent="0.25">
      <c r="A76" t="s">
        <v>2</v>
      </c>
      <c r="B76" t="s">
        <v>22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1.57255511693589</v>
      </c>
      <c r="BD76">
        <v>7.0128103516477296</v>
      </c>
      <c r="BE76">
        <v>14.807791043069299</v>
      </c>
      <c r="BF76">
        <v>23.452075653093502</v>
      </c>
      <c r="BG76">
        <v>27.930638246646499</v>
      </c>
      <c r="BH76">
        <v>27.258804120110899</v>
      </c>
      <c r="BI76">
        <v>26.5009751766802</v>
      </c>
      <c r="BJ76">
        <v>25.6172748351126</v>
      </c>
      <c r="BK76">
        <v>27.6049829714831</v>
      </c>
      <c r="BL76">
        <v>27.795757363064801</v>
      </c>
      <c r="BM76">
        <v>26.377807187469401</v>
      </c>
      <c r="BN76">
        <v>32.440916207666803</v>
      </c>
      <c r="BO76">
        <v>42.794680894665099</v>
      </c>
      <c r="BP76">
        <v>50.7347332638764</v>
      </c>
      <c r="BQ76">
        <v>58.1511171723253</v>
      </c>
      <c r="BR76">
        <v>51.997705741452997</v>
      </c>
      <c r="BS76">
        <v>40.377906877060603</v>
      </c>
      <c r="BT76">
        <v>35.551028288471699</v>
      </c>
      <c r="BU76">
        <v>26.672867496153099</v>
      </c>
      <c r="BV76">
        <v>21.9596745864486</v>
      </c>
      <c r="BW76">
        <v>20.839747877744902</v>
      </c>
      <c r="BX76">
        <v>19.141672644934602</v>
      </c>
      <c r="BY76">
        <v>18.365815663804799</v>
      </c>
      <c r="BZ76">
        <v>15.3492027921182</v>
      </c>
      <c r="CA76">
        <v>10.411002052639599</v>
      </c>
      <c r="CB76">
        <v>7.30488210686892</v>
      </c>
      <c r="CC76">
        <v>4.2375751136901796</v>
      </c>
      <c r="CD76">
        <v>5.5170936992377602</v>
      </c>
      <c r="CE76">
        <v>8.0073063738749592</v>
      </c>
      <c r="CF76">
        <v>15.4662837137325</v>
      </c>
      <c r="CG76">
        <v>24.319514575892999</v>
      </c>
      <c r="CH76">
        <v>32.122167899004403</v>
      </c>
      <c r="CI76">
        <v>34.694293755278203</v>
      </c>
      <c r="CJ76">
        <v>24.818268907899</v>
      </c>
      <c r="CK76">
        <v>19.401153683446498</v>
      </c>
      <c r="CL76">
        <v>41.120747510263698</v>
      </c>
      <c r="CM76">
        <v>71.423375063765306</v>
      </c>
      <c r="CN76">
        <v>85.125595619194499</v>
      </c>
      <c r="CO76">
        <v>83.448583852634897</v>
      </c>
      <c r="CP76">
        <v>42.469904206669497</v>
      </c>
      <c r="CQ76">
        <v>20.505826799519099</v>
      </c>
      <c r="CR76">
        <v>19.5481249246982</v>
      </c>
      <c r="CS76">
        <v>18.856868137185302</v>
      </c>
      <c r="CT76">
        <v>17.8542400750095</v>
      </c>
      <c r="CU76">
        <v>17.116895433612999</v>
      </c>
      <c r="CV76">
        <v>15.7024766011638</v>
      </c>
      <c r="CW76">
        <v>10.7116889872778</v>
      </c>
      <c r="CX76">
        <v>9.60971173435148</v>
      </c>
      <c r="CY76" s="80">
        <f t="shared" si="4"/>
        <v>670.30854157203703</v>
      </c>
      <c r="CZ76" s="80">
        <f t="shared" si="5"/>
        <v>639.79358082691101</v>
      </c>
      <c r="DB76" s="80">
        <f t="shared" si="6"/>
        <v>227.42028939182873</v>
      </c>
      <c r="DC76" s="80">
        <f t="shared" si="7"/>
        <v>412.37329143508242</v>
      </c>
    </row>
    <row r="77" spans="1:107" x14ac:dyDescent="0.25">
      <c r="A77" t="s">
        <v>2</v>
      </c>
      <c r="B77" t="s">
        <v>23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2.0915288877433902</v>
      </c>
      <c r="K77">
        <v>31.488629751081302</v>
      </c>
      <c r="L77">
        <v>71.920201488737007</v>
      </c>
      <c r="M77">
        <v>64.690631179202896</v>
      </c>
      <c r="N77">
        <v>42.405884429653099</v>
      </c>
      <c r="O77">
        <v>30.3839361700126</v>
      </c>
      <c r="P77">
        <v>30.301521957608202</v>
      </c>
      <c r="Q77">
        <v>34.894049912004398</v>
      </c>
      <c r="R77">
        <v>59.372960575058499</v>
      </c>
      <c r="S77">
        <v>93.185565552119499</v>
      </c>
      <c r="T77">
        <v>110.49597887388001</v>
      </c>
      <c r="U77">
        <v>118.15964266254799</v>
      </c>
      <c r="V77">
        <v>128.98973660222299</v>
      </c>
      <c r="W77">
        <v>160.90358475238</v>
      </c>
      <c r="X77">
        <v>221.10115610914499</v>
      </c>
      <c r="Y77">
        <v>270.759816486783</v>
      </c>
      <c r="Z77">
        <v>285.07281909668598</v>
      </c>
      <c r="AA77">
        <v>262.97789943990801</v>
      </c>
      <c r="AB77">
        <v>233.31605747049599</v>
      </c>
      <c r="AC77">
        <v>233.53496540955399</v>
      </c>
      <c r="AD77">
        <v>245.927927355436</v>
      </c>
      <c r="AE77">
        <v>262.67360186261402</v>
      </c>
      <c r="AF77">
        <v>252.37219867397201</v>
      </c>
      <c r="AG77">
        <v>261.91859661669997</v>
      </c>
      <c r="AH77">
        <v>283.36091257337603</v>
      </c>
      <c r="AI77">
        <v>282.07094274980398</v>
      </c>
      <c r="AJ77">
        <v>279.60879394028001</v>
      </c>
      <c r="AK77">
        <v>280.78077904339898</v>
      </c>
      <c r="AL77">
        <v>272.38347779785897</v>
      </c>
      <c r="AM77">
        <v>284.63051672318602</v>
      </c>
      <c r="AN77">
        <v>278.13584808531903</v>
      </c>
      <c r="AO77">
        <v>314.79516007968698</v>
      </c>
      <c r="AP77">
        <v>383.61597743497998</v>
      </c>
      <c r="AQ77">
        <v>366.23419065219599</v>
      </c>
      <c r="AR77">
        <v>325.596380959633</v>
      </c>
      <c r="AS77">
        <v>316.44484083166901</v>
      </c>
      <c r="AT77">
        <v>326.20742682431899</v>
      </c>
      <c r="AU77">
        <v>347.97758103331</v>
      </c>
      <c r="AV77">
        <v>371.72042393269498</v>
      </c>
      <c r="AW77">
        <v>367.91582420288302</v>
      </c>
      <c r="AX77">
        <v>381.732901390964</v>
      </c>
      <c r="AY77">
        <v>412.325738848029</v>
      </c>
      <c r="AZ77">
        <v>410.13035563508203</v>
      </c>
      <c r="BA77">
        <v>401.36908413198398</v>
      </c>
      <c r="BB77">
        <v>399.76953770863901</v>
      </c>
      <c r="BC77">
        <v>251.112595428726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s="80">
        <f t="shared" si="4"/>
        <v>251.112595428726</v>
      </c>
      <c r="CZ77" s="80">
        <f t="shared" si="5"/>
        <v>0</v>
      </c>
      <c r="DB77" s="80">
        <f t="shared" si="6"/>
        <v>0</v>
      </c>
      <c r="DC77" s="80">
        <f t="shared" si="7"/>
        <v>0</v>
      </c>
    </row>
    <row r="78" spans="1:107" x14ac:dyDescent="0.25">
      <c r="A78" t="s">
        <v>2</v>
      </c>
      <c r="B78" t="s">
        <v>24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96.161023185863598</v>
      </c>
      <c r="BD78">
        <v>237.63134848833701</v>
      </c>
      <c r="BE78">
        <v>402.63602539937398</v>
      </c>
      <c r="BF78">
        <v>412.93144902095599</v>
      </c>
      <c r="BG78">
        <v>440.68995896681798</v>
      </c>
      <c r="BH78">
        <v>472.41875394495599</v>
      </c>
      <c r="BI78">
        <v>575.74076545745197</v>
      </c>
      <c r="BJ78">
        <v>702.46419165771999</v>
      </c>
      <c r="BK78">
        <v>838.17618813930801</v>
      </c>
      <c r="BL78">
        <v>862.61405467645</v>
      </c>
      <c r="BM78">
        <v>849.93250241458895</v>
      </c>
      <c r="BN78">
        <v>807.76001349693797</v>
      </c>
      <c r="BO78">
        <v>798.77812860023005</v>
      </c>
      <c r="BP78">
        <v>824.99725763600395</v>
      </c>
      <c r="BQ78">
        <v>912.03260749768697</v>
      </c>
      <c r="BR78">
        <v>973.28623303907602</v>
      </c>
      <c r="BS78">
        <v>1001.47989108869</v>
      </c>
      <c r="BT78">
        <v>1005.88876198713</v>
      </c>
      <c r="BU78">
        <v>1042.5323915787999</v>
      </c>
      <c r="BV78">
        <v>1119.37144819013</v>
      </c>
      <c r="BW78">
        <v>1123.5337148382901</v>
      </c>
      <c r="BX78">
        <v>1141.1040900645401</v>
      </c>
      <c r="BY78">
        <v>1106.1529486187301</v>
      </c>
      <c r="BZ78">
        <v>1129.0035444323501</v>
      </c>
      <c r="CA78">
        <v>1149.8022185109201</v>
      </c>
      <c r="CB78">
        <v>1182.8719543601201</v>
      </c>
      <c r="CC78">
        <v>1178.6864480520201</v>
      </c>
      <c r="CD78">
        <v>1215.17347214765</v>
      </c>
      <c r="CE78">
        <v>1246.0488731631399</v>
      </c>
      <c r="CF78">
        <v>1250.82781790127</v>
      </c>
      <c r="CG78">
        <v>1219.7525622309699</v>
      </c>
      <c r="CH78">
        <v>1163.6238491290501</v>
      </c>
      <c r="CI78">
        <v>1076.69970590137</v>
      </c>
      <c r="CJ78">
        <v>1047.90492310267</v>
      </c>
      <c r="CK78">
        <v>1073.7468096208599</v>
      </c>
      <c r="CL78">
        <v>1102.7239439275099</v>
      </c>
      <c r="CM78">
        <v>1053.2040927374001</v>
      </c>
      <c r="CN78">
        <v>978.34571083440096</v>
      </c>
      <c r="CO78">
        <v>919.49691806056001</v>
      </c>
      <c r="CP78">
        <v>891.07441812510399</v>
      </c>
      <c r="CQ78">
        <v>900.79472965098705</v>
      </c>
      <c r="CR78">
        <v>915.78539420339905</v>
      </c>
      <c r="CS78">
        <v>906.57297473469703</v>
      </c>
      <c r="CT78">
        <v>871.95651109373296</v>
      </c>
      <c r="CU78">
        <v>799.13924132946204</v>
      </c>
      <c r="CV78">
        <v>740.39263380368402</v>
      </c>
      <c r="CW78">
        <v>721.92596183821695</v>
      </c>
      <c r="CX78">
        <v>746.02400773670195</v>
      </c>
      <c r="CY78" s="80">
        <f t="shared" si="4"/>
        <v>18877.317292420419</v>
      </c>
      <c r="CZ78" s="80">
        <f t="shared" si="5"/>
        <v>24352.575172195891</v>
      </c>
      <c r="DB78" s="80">
        <f t="shared" si="6"/>
        <v>13907.862578047549</v>
      </c>
      <c r="DC78" s="80">
        <f t="shared" si="7"/>
        <v>10444.712594148345</v>
      </c>
    </row>
    <row r="79" spans="1:107" x14ac:dyDescent="0.25">
      <c r="A79" t="s">
        <v>2</v>
      </c>
      <c r="B79" t="s">
        <v>25</v>
      </c>
      <c r="C79">
        <v>17.908802320991001</v>
      </c>
      <c r="D79">
        <v>15.5287943838198</v>
      </c>
      <c r="E79">
        <v>16.0759399484112</v>
      </c>
      <c r="F79">
        <v>19.246185073531802</v>
      </c>
      <c r="G79">
        <v>22.756001716439499</v>
      </c>
      <c r="H79">
        <v>21.405849967524802</v>
      </c>
      <c r="I79">
        <v>23.672516663524402</v>
      </c>
      <c r="J79">
        <v>21.840727043803401</v>
      </c>
      <c r="K79">
        <v>25.1382185320339</v>
      </c>
      <c r="L79">
        <v>34.167924461745301</v>
      </c>
      <c r="M79">
        <v>31.0932599319577</v>
      </c>
      <c r="N79">
        <v>73.347145075866493</v>
      </c>
      <c r="O79">
        <v>157.287867370219</v>
      </c>
      <c r="P79">
        <v>160.021645291223</v>
      </c>
      <c r="Q79">
        <v>129.97069639921301</v>
      </c>
      <c r="R79">
        <v>82.568965567671498</v>
      </c>
      <c r="S79">
        <v>58.719252356957099</v>
      </c>
      <c r="T79">
        <v>47.251679099450797</v>
      </c>
      <c r="U79">
        <v>27.756290668910601</v>
      </c>
      <c r="V79">
        <v>25.652284783693499</v>
      </c>
      <c r="W79">
        <v>21.3296988626999</v>
      </c>
      <c r="X79">
        <v>4.6650885660423702</v>
      </c>
      <c r="Y79">
        <v>5.7055086863997104</v>
      </c>
      <c r="Z79">
        <v>9.9221599786605292</v>
      </c>
      <c r="AA79">
        <v>7.1718052055622703</v>
      </c>
      <c r="AB79">
        <v>3.2586917462757401</v>
      </c>
      <c r="AC79">
        <v>3.73975166978666</v>
      </c>
      <c r="AD79">
        <v>8.5578923801605793</v>
      </c>
      <c r="AE79">
        <v>19.054675163516901</v>
      </c>
      <c r="AF79">
        <v>23.7464120972983</v>
      </c>
      <c r="AG79">
        <v>28.6145546360423</v>
      </c>
      <c r="AH79">
        <v>23.673055873429</v>
      </c>
      <c r="AI79">
        <v>14.5178312257596</v>
      </c>
      <c r="AJ79">
        <v>30.80880826177</v>
      </c>
      <c r="AK79">
        <v>44.419720604780501</v>
      </c>
      <c r="AL79">
        <v>69.783954239815898</v>
      </c>
      <c r="AM79">
        <v>77.247899953125199</v>
      </c>
      <c r="AN79">
        <v>71.524152594713101</v>
      </c>
      <c r="AO79">
        <v>78.968532007763201</v>
      </c>
      <c r="AP79">
        <v>75.334840718264303</v>
      </c>
      <c r="AQ79">
        <v>63.426681502931899</v>
      </c>
      <c r="AR79">
        <v>68.376095181235797</v>
      </c>
      <c r="AS79">
        <v>84.319888188691195</v>
      </c>
      <c r="AT79">
        <v>351.78418251783199</v>
      </c>
      <c r="AU79">
        <v>543.184113441161</v>
      </c>
      <c r="AV79">
        <v>245.16112372578701</v>
      </c>
      <c r="AW79">
        <v>136.552208180035</v>
      </c>
      <c r="AX79">
        <v>53.017392396556097</v>
      </c>
      <c r="AY79">
        <v>35.932861498161699</v>
      </c>
      <c r="AZ79">
        <v>39.007743527088401</v>
      </c>
      <c r="BA79">
        <v>46.658673952712597</v>
      </c>
      <c r="BB79">
        <v>45.2651772425586</v>
      </c>
      <c r="BC79">
        <v>24.1885069112247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s="80">
        <f t="shared" si="4"/>
        <v>24.1885069112247</v>
      </c>
      <c r="CZ79" s="80">
        <f t="shared" si="5"/>
        <v>0</v>
      </c>
      <c r="DB79" s="80">
        <f t="shared" si="6"/>
        <v>0</v>
      </c>
      <c r="DC79" s="80">
        <f t="shared" si="7"/>
        <v>0</v>
      </c>
    </row>
    <row r="80" spans="1:107" x14ac:dyDescent="0.25">
      <c r="A80" t="s">
        <v>2</v>
      </c>
      <c r="B80" t="s">
        <v>26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23.3455996364019</v>
      </c>
      <c r="BD80">
        <v>76.097010021191295</v>
      </c>
      <c r="BE80">
        <v>73.390824485789594</v>
      </c>
      <c r="BF80">
        <v>19.624827447817101</v>
      </c>
      <c r="BG80">
        <v>4.2673050610247802</v>
      </c>
      <c r="BH80">
        <v>4.1423173339491797</v>
      </c>
      <c r="BI80">
        <v>7.0430823920852497</v>
      </c>
      <c r="BJ80">
        <v>9.1919234783494197</v>
      </c>
      <c r="BK80">
        <v>9.2466469925688095</v>
      </c>
      <c r="BL80">
        <v>8.6569582112927108</v>
      </c>
      <c r="BM80">
        <v>5.7920065715592601</v>
      </c>
      <c r="BN80">
        <v>3.19789947626992</v>
      </c>
      <c r="BO80">
        <v>3.5719797738078198</v>
      </c>
      <c r="BP80">
        <v>3.8714052112187902</v>
      </c>
      <c r="BQ80">
        <v>2.0978887816315499</v>
      </c>
      <c r="BR80">
        <v>2.6322909094012101</v>
      </c>
      <c r="BS80">
        <v>5.0430067203926097</v>
      </c>
      <c r="BT80">
        <v>5.64977597162612</v>
      </c>
      <c r="BU80">
        <v>3.0196766285780501</v>
      </c>
      <c r="BV80">
        <v>2.2255143958827901</v>
      </c>
      <c r="BW80">
        <v>5.0957231237856</v>
      </c>
      <c r="BX80">
        <v>14.762257090556901</v>
      </c>
      <c r="BY80">
        <v>24.427087344819299</v>
      </c>
      <c r="BZ80">
        <v>26.014528936911901</v>
      </c>
      <c r="CA80">
        <v>18.6589345706318</v>
      </c>
      <c r="CB80">
        <v>12.684328542998299</v>
      </c>
      <c r="CC80">
        <v>16.075595029850302</v>
      </c>
      <c r="CD80">
        <v>16.7751764637555</v>
      </c>
      <c r="CE80">
        <v>28.408665347429999</v>
      </c>
      <c r="CF80">
        <v>44.817759112360598</v>
      </c>
      <c r="CG80">
        <v>44.186958819121202</v>
      </c>
      <c r="CH80">
        <v>35.504096051787599</v>
      </c>
      <c r="CI80">
        <v>46.276453148485501</v>
      </c>
      <c r="CJ80">
        <v>67.055056661284894</v>
      </c>
      <c r="CK80">
        <v>79.866342373059297</v>
      </c>
      <c r="CL80">
        <v>268.21561864208502</v>
      </c>
      <c r="CM80">
        <v>470.18800238425001</v>
      </c>
      <c r="CN80">
        <v>221.95682660000901</v>
      </c>
      <c r="CO80">
        <v>58.707366151021198</v>
      </c>
      <c r="CP80">
        <v>88.911918438018105</v>
      </c>
      <c r="CQ80">
        <v>179.39885478196601</v>
      </c>
      <c r="CR80">
        <v>417.79630114002498</v>
      </c>
      <c r="CS80">
        <v>464.211549617461</v>
      </c>
      <c r="CT80">
        <v>253.12618545622601</v>
      </c>
      <c r="CU80">
        <v>212.06551580963901</v>
      </c>
      <c r="CV80">
        <v>119.356772508826</v>
      </c>
      <c r="CW80">
        <v>36.324961342887001</v>
      </c>
      <c r="CX80">
        <v>54.018003676369503</v>
      </c>
      <c r="CY80" s="80">
        <f t="shared" si="4"/>
        <v>342.40753599691186</v>
      </c>
      <c r="CZ80" s="80">
        <f t="shared" si="5"/>
        <v>3254.5872426695478</v>
      </c>
      <c r="DB80" s="80">
        <f t="shared" si="6"/>
        <v>678.52498476284995</v>
      </c>
      <c r="DC80" s="80">
        <f t="shared" si="7"/>
        <v>2576.0622579066976</v>
      </c>
    </row>
    <row r="81" spans="1:107" x14ac:dyDescent="0.25">
      <c r="A81" t="s">
        <v>2</v>
      </c>
      <c r="B81" t="s">
        <v>27</v>
      </c>
      <c r="C81">
        <v>0</v>
      </c>
      <c r="D81">
        <v>0</v>
      </c>
      <c r="E81">
        <v>0</v>
      </c>
      <c r="F81">
        <v>0</v>
      </c>
      <c r="G81">
        <v>8.4031990272685403E-2</v>
      </c>
      <c r="H81">
        <v>0.19873410448208101</v>
      </c>
      <c r="I81">
        <v>0.44885541360369802</v>
      </c>
      <c r="J81">
        <v>0.63193029967334602</v>
      </c>
      <c r="K81">
        <v>14.5688891002712</v>
      </c>
      <c r="L81">
        <v>69.093529244616093</v>
      </c>
      <c r="M81">
        <v>79.980285786581106</v>
      </c>
      <c r="N81">
        <v>59.926524080427598</v>
      </c>
      <c r="O81">
        <v>25.138245072551101</v>
      </c>
      <c r="P81">
        <v>9.14128399356985</v>
      </c>
      <c r="Q81">
        <v>7.4078409400829299</v>
      </c>
      <c r="R81">
        <v>5.5466133169224099</v>
      </c>
      <c r="S81">
        <v>7.16867205401637</v>
      </c>
      <c r="T81">
        <v>6.3378956618974103</v>
      </c>
      <c r="U81">
        <v>6.4058183005235501</v>
      </c>
      <c r="V81">
        <v>5.9680920606459296</v>
      </c>
      <c r="W81">
        <v>8.9261346412853797</v>
      </c>
      <c r="X81">
        <v>14.9696173153226</v>
      </c>
      <c r="Y81">
        <v>20.566923708780301</v>
      </c>
      <c r="Z81">
        <v>32.8884368307166</v>
      </c>
      <c r="AA81">
        <v>30.929239892435799</v>
      </c>
      <c r="AB81">
        <v>28.0647315314</v>
      </c>
      <c r="AC81">
        <v>31.657846254807001</v>
      </c>
      <c r="AD81">
        <v>28.822023600773999</v>
      </c>
      <c r="AE81">
        <v>30.0339410146569</v>
      </c>
      <c r="AF81">
        <v>28.146481406173901</v>
      </c>
      <c r="AG81">
        <v>42.550244466976899</v>
      </c>
      <c r="AH81">
        <v>66.197833880084701</v>
      </c>
      <c r="AI81">
        <v>98.270029116487507</v>
      </c>
      <c r="AJ81">
        <v>130.32391535937401</v>
      </c>
      <c r="AK81">
        <v>135.413688044395</v>
      </c>
      <c r="AL81">
        <v>104.335248344403</v>
      </c>
      <c r="AM81">
        <v>108.570593858598</v>
      </c>
      <c r="AN81">
        <v>170.73050844631101</v>
      </c>
      <c r="AO81">
        <v>280.31960017022499</v>
      </c>
      <c r="AP81">
        <v>342.93618512031901</v>
      </c>
      <c r="AQ81">
        <v>313.136590997155</v>
      </c>
      <c r="AR81">
        <v>242.62944623610201</v>
      </c>
      <c r="AS81">
        <v>183.48084244798599</v>
      </c>
      <c r="AT81">
        <v>174.266379214229</v>
      </c>
      <c r="AU81">
        <v>262.48382342340301</v>
      </c>
      <c r="AV81">
        <v>298.35432809907098</v>
      </c>
      <c r="AW81">
        <v>277.20531413264098</v>
      </c>
      <c r="AX81">
        <v>368.17910279043201</v>
      </c>
      <c r="AY81">
        <v>388.20009026062399</v>
      </c>
      <c r="AZ81">
        <v>321.85425320953902</v>
      </c>
      <c r="BA81">
        <v>210.112546957673</v>
      </c>
      <c r="BB81">
        <v>124.00908869163401</v>
      </c>
      <c r="BC81">
        <v>63.206535086754997</v>
      </c>
      <c r="BD81">
        <v>20.342872933526301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s="80">
        <f t="shared" si="4"/>
        <v>83.549408020281305</v>
      </c>
      <c r="CZ81" s="80">
        <f t="shared" si="5"/>
        <v>0</v>
      </c>
      <c r="DB81" s="80">
        <f t="shared" si="6"/>
        <v>0</v>
      </c>
      <c r="DC81" s="80">
        <f t="shared" si="7"/>
        <v>0</v>
      </c>
    </row>
    <row r="82" spans="1:107" x14ac:dyDescent="0.25">
      <c r="A82" t="s">
        <v>2</v>
      </c>
      <c r="B82" t="s">
        <v>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148.114857919766</v>
      </c>
      <c r="BD82">
        <v>283.65312525072801</v>
      </c>
      <c r="BE82">
        <v>215.24971223976499</v>
      </c>
      <c r="BF82">
        <v>133.657363002615</v>
      </c>
      <c r="BG82">
        <v>117.452783660088</v>
      </c>
      <c r="BH82">
        <v>101.673230603062</v>
      </c>
      <c r="BI82">
        <v>82.234832384523799</v>
      </c>
      <c r="BJ82">
        <v>163.30529851712399</v>
      </c>
      <c r="BK82">
        <v>248.67584448330399</v>
      </c>
      <c r="BL82">
        <v>236.21818370205401</v>
      </c>
      <c r="BM82">
        <v>182.246327120751</v>
      </c>
      <c r="BN82">
        <v>161.172164609655</v>
      </c>
      <c r="BO82">
        <v>198.660978390043</v>
      </c>
      <c r="BP82">
        <v>363.65401851326101</v>
      </c>
      <c r="BQ82">
        <v>304.78502296031502</v>
      </c>
      <c r="BR82">
        <v>239.672174536196</v>
      </c>
      <c r="BS82">
        <v>301.77340559980502</v>
      </c>
      <c r="BT82">
        <v>306.94546316633</v>
      </c>
      <c r="BU82">
        <v>286.94131618999802</v>
      </c>
      <c r="BV82">
        <v>280.85867981937798</v>
      </c>
      <c r="BW82">
        <v>344.17716644707298</v>
      </c>
      <c r="BX82">
        <v>355.20770045878402</v>
      </c>
      <c r="BY82">
        <v>291.50171537306898</v>
      </c>
      <c r="BZ82">
        <v>288.38044971937001</v>
      </c>
      <c r="CA82">
        <v>363.02951989613501</v>
      </c>
      <c r="CB82">
        <v>471.07582174376398</v>
      </c>
      <c r="CC82">
        <v>535.40636573563995</v>
      </c>
      <c r="CD82">
        <v>561.86384250018705</v>
      </c>
      <c r="CE82">
        <v>636.31644417042696</v>
      </c>
      <c r="CF82">
        <v>611.20777183613495</v>
      </c>
      <c r="CG82">
        <v>646.43024342258002</v>
      </c>
      <c r="CH82">
        <v>789.36654089682395</v>
      </c>
      <c r="CI82">
        <v>732.84734623308896</v>
      </c>
      <c r="CJ82">
        <v>649.57114430914601</v>
      </c>
      <c r="CK82">
        <v>570.53204381422302</v>
      </c>
      <c r="CL82">
        <v>512.83900914965704</v>
      </c>
      <c r="CM82">
        <v>501.922105936192</v>
      </c>
      <c r="CN82">
        <v>442.91094082179598</v>
      </c>
      <c r="CO82">
        <v>475.63792281287402</v>
      </c>
      <c r="CP82">
        <v>551.84982426552904</v>
      </c>
      <c r="CQ82">
        <v>503.80236258097699</v>
      </c>
      <c r="CR82">
        <v>562.59084200550103</v>
      </c>
      <c r="CS82">
        <v>663.70935463180001</v>
      </c>
      <c r="CT82">
        <v>533.04158082802701</v>
      </c>
      <c r="CU82">
        <v>401.76064743891101</v>
      </c>
      <c r="CV82">
        <v>406.43811501430997</v>
      </c>
      <c r="CW82">
        <v>323.91845522029701</v>
      </c>
      <c r="CX82">
        <v>332.94785457924303</v>
      </c>
      <c r="CY82" s="80">
        <f t="shared" si="4"/>
        <v>5636.2118146670555</v>
      </c>
      <c r="CZ82" s="80">
        <f t="shared" si="5"/>
        <v>12781.01609984326</v>
      </c>
      <c r="DB82" s="80">
        <f t="shared" si="6"/>
        <v>7080.4860937078065</v>
      </c>
      <c r="DC82" s="80">
        <f t="shared" si="7"/>
        <v>5700.5300061354574</v>
      </c>
    </row>
    <row r="83" spans="1:107" x14ac:dyDescent="0.25">
      <c r="A83" t="s">
        <v>2</v>
      </c>
      <c r="B83" t="s">
        <v>32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3.2255807138570399E-3</v>
      </c>
      <c r="BP83">
        <v>9.0027458624647207E-3</v>
      </c>
      <c r="BQ83">
        <v>2.0337612337561799E-2</v>
      </c>
      <c r="BR83">
        <v>2.7217063191187399E-2</v>
      </c>
      <c r="BS83">
        <v>2.18044108877735E-2</v>
      </c>
      <c r="BT83">
        <v>2.9537104963464102E-2</v>
      </c>
      <c r="BU83">
        <v>7.6088987182545795E-2</v>
      </c>
      <c r="BV83">
        <v>7.01463236991864E-2</v>
      </c>
      <c r="BW83">
        <v>7.5519062705914505E-2</v>
      </c>
      <c r="BX83">
        <v>5.3023429314371998E-2</v>
      </c>
      <c r="BY83">
        <v>0.10448560116304099</v>
      </c>
      <c r="BZ83">
        <v>0.12664662864266901</v>
      </c>
      <c r="CA83">
        <v>0.147786251008794</v>
      </c>
      <c r="CB83">
        <v>0.12347054061538</v>
      </c>
      <c r="CC83">
        <v>0.11282533968663799</v>
      </c>
      <c r="CD83">
        <v>0.15233446798927899</v>
      </c>
      <c r="CE83">
        <v>0.19328826895127199</v>
      </c>
      <c r="CF83">
        <v>0.22401126652338699</v>
      </c>
      <c r="CG83">
        <v>0.22625340106536801</v>
      </c>
      <c r="CH83">
        <v>0.23622342090901399</v>
      </c>
      <c r="CI83">
        <v>0.19894317908555301</v>
      </c>
      <c r="CJ83">
        <v>0.17792824985936001</v>
      </c>
      <c r="CK83">
        <v>0.16670228762925901</v>
      </c>
      <c r="CL83">
        <v>0.154479804737161</v>
      </c>
      <c r="CM83">
        <v>0.14404745272528799</v>
      </c>
      <c r="CN83">
        <v>0.13879165007283001</v>
      </c>
      <c r="CO83">
        <v>0.13171533481387501</v>
      </c>
      <c r="CP83">
        <v>0.119714091111093</v>
      </c>
      <c r="CQ83">
        <v>0.104492747972232</v>
      </c>
      <c r="CR83">
        <v>0.112925937970004</v>
      </c>
      <c r="CS83">
        <v>0.13220845375583001</v>
      </c>
      <c r="CT83">
        <v>0.128302794856581</v>
      </c>
      <c r="CU83">
        <v>0.12923873443299799</v>
      </c>
      <c r="CV83">
        <v>0.110282991510619</v>
      </c>
      <c r="CW83">
        <v>9.2608575814399005E-2</v>
      </c>
      <c r="CX83">
        <v>8.8396512234809502E-2</v>
      </c>
      <c r="CY83" s="80">
        <f t="shared" si="4"/>
        <v>0.61703455066403734</v>
      </c>
      <c r="CZ83" s="80">
        <f t="shared" si="5"/>
        <v>3.546971755331024</v>
      </c>
      <c r="DB83" s="80">
        <f t="shared" si="6"/>
        <v>2.1142464780604646</v>
      </c>
      <c r="DC83" s="80">
        <f t="shared" si="7"/>
        <v>1.4327252772705585</v>
      </c>
    </row>
    <row r="84" spans="1:107" x14ac:dyDescent="0.25">
      <c r="A84" t="s">
        <v>2</v>
      </c>
      <c r="B84" t="s">
        <v>33</v>
      </c>
      <c r="C84">
        <v>0</v>
      </c>
      <c r="D84">
        <v>6.5729239709376205E-2</v>
      </c>
      <c r="E84">
        <v>0.31260757140699602</v>
      </c>
      <c r="F84">
        <v>0.49617256718368302</v>
      </c>
      <c r="G84">
        <v>0.46773198692748502</v>
      </c>
      <c r="H84">
        <v>0.17346873485759801</v>
      </c>
      <c r="I84">
        <v>2.9919719213249599E-2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0.31474743835174701</v>
      </c>
      <c r="AZ84">
        <v>1.47519692756787</v>
      </c>
      <c r="BA84">
        <v>2.2237918828712702</v>
      </c>
      <c r="BB84">
        <v>2.8348445459337102</v>
      </c>
      <c r="BC84">
        <v>3.4481824803634402</v>
      </c>
      <c r="BD84">
        <v>4.3849202034771197</v>
      </c>
      <c r="BE84">
        <v>4.1873484410703101</v>
      </c>
      <c r="BF84">
        <v>2.7840351500854599</v>
      </c>
      <c r="BG84">
        <v>2.6010981273440898</v>
      </c>
      <c r="BH84">
        <v>3.13008173404581</v>
      </c>
      <c r="BI84">
        <v>3.3352308687173902</v>
      </c>
      <c r="BJ84">
        <v>3.3543843069782899</v>
      </c>
      <c r="BK84">
        <v>2.47745878116331</v>
      </c>
      <c r="BL84">
        <v>2.3148081603548598</v>
      </c>
      <c r="BM84">
        <v>2.14366242073068</v>
      </c>
      <c r="BN84">
        <v>2.5266035686911601</v>
      </c>
      <c r="BO84">
        <v>2.9620963050706699</v>
      </c>
      <c r="BP84">
        <v>3.0536833025640902</v>
      </c>
      <c r="BQ84">
        <v>2.7816336427999002</v>
      </c>
      <c r="BR84">
        <v>2.14632546928003</v>
      </c>
      <c r="BS84">
        <v>1.81614857003135</v>
      </c>
      <c r="BT84">
        <v>2.7557476084215402</v>
      </c>
      <c r="BU84">
        <v>4.5396326545380203</v>
      </c>
      <c r="BV84">
        <v>6.1682042043841898</v>
      </c>
      <c r="BW84">
        <v>5.0035194729887396</v>
      </c>
      <c r="BX84">
        <v>3.5368332955041102</v>
      </c>
      <c r="BY84">
        <v>2.8896877002422499</v>
      </c>
      <c r="BZ84">
        <v>3.4697047124851301</v>
      </c>
      <c r="CA84">
        <v>3.4173071808612798</v>
      </c>
      <c r="CB84">
        <v>3.2504467496791798</v>
      </c>
      <c r="CC84">
        <v>3.7683411850340098</v>
      </c>
      <c r="CD84">
        <v>3.9249734976799</v>
      </c>
      <c r="CE84">
        <v>4.2507044700582401</v>
      </c>
      <c r="CF84">
        <v>4.5529568100582196</v>
      </c>
      <c r="CG84">
        <v>4.9897191122433204</v>
      </c>
      <c r="CH84">
        <v>4.4055930992209396</v>
      </c>
      <c r="CI84">
        <v>3.8970558236087398</v>
      </c>
      <c r="CJ84">
        <v>3.73477584742621</v>
      </c>
      <c r="CK84">
        <v>3.3331143365265601</v>
      </c>
      <c r="CL84">
        <v>2.3638837829579802</v>
      </c>
      <c r="CM84">
        <v>1.97244797116054</v>
      </c>
      <c r="CN84">
        <v>1.94144662071784</v>
      </c>
      <c r="CO84">
        <v>2.1598627464134399</v>
      </c>
      <c r="CP84">
        <v>2.9971192191332201</v>
      </c>
      <c r="CQ84">
        <v>4.5655411652819797</v>
      </c>
      <c r="CR84">
        <v>5.9910374164905802</v>
      </c>
      <c r="CS84">
        <v>6.97628919577798</v>
      </c>
      <c r="CT84">
        <v>7.4204945570131002</v>
      </c>
      <c r="CU84">
        <v>7.8363436112660398</v>
      </c>
      <c r="CV84">
        <v>7.8475747704629004</v>
      </c>
      <c r="CW84">
        <v>7.1897348852628404</v>
      </c>
      <c r="CX84">
        <v>5.73049328058769</v>
      </c>
      <c r="CY84" s="80">
        <f t="shared" si="4"/>
        <v>77.811031181331927</v>
      </c>
      <c r="CZ84" s="80">
        <f t="shared" si="5"/>
        <v>108.51725733492273</v>
      </c>
      <c r="DB84" s="80">
        <f t="shared" si="6"/>
        <v>45.888871895354576</v>
      </c>
      <c r="DC84" s="80">
        <f t="shared" si="7"/>
        <v>62.628385439568142</v>
      </c>
    </row>
    <row r="85" spans="1:107" x14ac:dyDescent="0.25">
      <c r="A85" t="s">
        <v>2</v>
      </c>
      <c r="B85" t="s">
        <v>101</v>
      </c>
      <c r="C85">
        <v>329.85166210174401</v>
      </c>
      <c r="D85">
        <v>329.85166210174401</v>
      </c>
      <c r="E85">
        <v>329.85166210174401</v>
      </c>
      <c r="F85">
        <v>319.22618839258502</v>
      </c>
      <c r="G85">
        <v>266.09881984678498</v>
      </c>
      <c r="H85">
        <v>310.448623154583</v>
      </c>
      <c r="I85">
        <v>266.09881984678498</v>
      </c>
      <c r="J85">
        <v>265.63684272899599</v>
      </c>
      <c r="K85">
        <v>307.21478333005598</v>
      </c>
      <c r="L85">
        <v>307.21478333005598</v>
      </c>
      <c r="M85">
        <v>307.21478333005598</v>
      </c>
      <c r="N85">
        <v>263.32695714004802</v>
      </c>
      <c r="O85">
        <v>263.32695714004802</v>
      </c>
      <c r="P85">
        <v>263.32695714004802</v>
      </c>
      <c r="Q85">
        <v>263.32695714004802</v>
      </c>
      <c r="R85">
        <v>263.32695714004802</v>
      </c>
      <c r="S85">
        <v>281.80604185163003</v>
      </c>
      <c r="T85">
        <v>318.764211274795</v>
      </c>
      <c r="U85">
        <v>318.764211274795</v>
      </c>
      <c r="V85">
        <v>318.764211274795</v>
      </c>
      <c r="W85">
        <v>318.764211274795</v>
      </c>
      <c r="X85">
        <v>274.414407966998</v>
      </c>
      <c r="Y85">
        <v>320.15014262816402</v>
      </c>
      <c r="Z85">
        <v>320.15014262816402</v>
      </c>
      <c r="AA85">
        <v>274.414407966998</v>
      </c>
      <c r="AB85">
        <v>283.653950322789</v>
      </c>
      <c r="AC85">
        <v>288.27372150068402</v>
      </c>
      <c r="AD85">
        <v>288.27372150068402</v>
      </c>
      <c r="AE85">
        <v>288.27372150068402</v>
      </c>
      <c r="AF85">
        <v>291.045584207422</v>
      </c>
      <c r="AG85">
        <v>304.90489774110802</v>
      </c>
      <c r="AH85">
        <v>304.90489774110802</v>
      </c>
      <c r="AI85">
        <v>304.90489774110802</v>
      </c>
      <c r="AJ85">
        <v>355.72238069795998</v>
      </c>
      <c r="AK85">
        <v>311.83455450795202</v>
      </c>
      <c r="AL85">
        <v>261.0170715511</v>
      </c>
      <c r="AM85">
        <v>313.22048586132001</v>
      </c>
      <c r="AN85">
        <v>365.42390017154003</v>
      </c>
      <c r="AO85">
        <v>329.85166210174401</v>
      </c>
      <c r="AP85">
        <v>346.48283834216898</v>
      </c>
      <c r="AQ85">
        <v>288.73569861847398</v>
      </c>
      <c r="AR85">
        <v>404.22997806586301</v>
      </c>
      <c r="AS85">
        <v>410.697657714917</v>
      </c>
      <c r="AT85">
        <v>385.28891623649099</v>
      </c>
      <c r="AU85">
        <v>385.28891623649099</v>
      </c>
      <c r="AV85">
        <v>385.28891623649099</v>
      </c>
      <c r="AW85">
        <v>449.50373560923998</v>
      </c>
      <c r="AX85">
        <v>690.65579109538896</v>
      </c>
      <c r="AY85">
        <v>730.84780034308096</v>
      </c>
      <c r="AZ85">
        <v>730.84780034308096</v>
      </c>
      <c r="BA85">
        <v>626.44097172264105</v>
      </c>
      <c r="BB85">
        <v>508.17482956851399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s="80">
        <f t="shared" si="4"/>
        <v>0</v>
      </c>
      <c r="CZ85" s="80">
        <f t="shared" si="5"/>
        <v>0</v>
      </c>
      <c r="DB85" s="80">
        <f t="shared" si="6"/>
        <v>0</v>
      </c>
      <c r="DC85" s="80">
        <f t="shared" si="7"/>
        <v>0</v>
      </c>
    </row>
    <row r="86" spans="1:107" x14ac:dyDescent="0.25">
      <c r="A86" t="s">
        <v>2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1731.6617596275801</v>
      </c>
      <c r="BD86">
        <v>1731.6617596275801</v>
      </c>
      <c r="BE86">
        <v>1731.6617596275801</v>
      </c>
      <c r="BF86">
        <v>1731.6617596275801</v>
      </c>
      <c r="BG86">
        <v>1775.83680451604</v>
      </c>
      <c r="BH86">
        <v>1775.83680451604</v>
      </c>
      <c r="BI86">
        <v>1775.83680451604</v>
      </c>
      <c r="BJ86">
        <v>1775.83680451604</v>
      </c>
      <c r="BK86">
        <v>2040.8870738467899</v>
      </c>
      <c r="BL86">
        <v>2040.8870738467899</v>
      </c>
      <c r="BM86">
        <v>2040.8870738467899</v>
      </c>
      <c r="BN86">
        <v>2040.8870738467899</v>
      </c>
      <c r="BO86">
        <v>1874.28404741032</v>
      </c>
      <c r="BP86">
        <v>2332.4423701106198</v>
      </c>
      <c r="BQ86">
        <v>2332.4423701106198</v>
      </c>
      <c r="BR86">
        <v>2332.4423701106198</v>
      </c>
      <c r="BS86">
        <v>2607.5897925587301</v>
      </c>
      <c r="BT86">
        <v>3295.4583486790102</v>
      </c>
      <c r="BU86">
        <v>3295.4583486790102</v>
      </c>
      <c r="BV86">
        <v>3295.4583486790102</v>
      </c>
      <c r="BW86">
        <v>3295.4583486790102</v>
      </c>
      <c r="BX86">
        <v>3257.5940244889098</v>
      </c>
      <c r="BY86">
        <v>3251.2833037905498</v>
      </c>
      <c r="BZ86">
        <v>3251.2833037905498</v>
      </c>
      <c r="CA86">
        <v>3251.2833037905498</v>
      </c>
      <c r="CB86">
        <v>3226.0404209971498</v>
      </c>
      <c r="CC86">
        <v>3207.1082589020998</v>
      </c>
      <c r="CD86">
        <v>3207.1082589020998</v>
      </c>
      <c r="CE86">
        <v>3207.1082589020998</v>
      </c>
      <c r="CF86">
        <v>3208.3704030417698</v>
      </c>
      <c r="CG86">
        <v>3215.9432678797898</v>
      </c>
      <c r="CH86">
        <v>3215.9432678797898</v>
      </c>
      <c r="CI86">
        <v>3215.9432678797898</v>
      </c>
      <c r="CJ86">
        <v>3215.9432678797898</v>
      </c>
      <c r="CK86">
        <v>3272.7397541649502</v>
      </c>
      <c r="CL86">
        <v>3295.4583486790102</v>
      </c>
      <c r="CM86">
        <v>3295.4583486790102</v>
      </c>
      <c r="CN86">
        <v>3295.4583486790102</v>
      </c>
      <c r="CO86">
        <v>3064.4859711193599</v>
      </c>
      <c r="CP86">
        <v>2756.52280103982</v>
      </c>
      <c r="CQ86">
        <v>2756.52280103982</v>
      </c>
      <c r="CR86">
        <v>2756.52280103982</v>
      </c>
      <c r="CS86">
        <v>2756.52280103982</v>
      </c>
      <c r="CT86">
        <v>2924.3879716159599</v>
      </c>
      <c r="CU86">
        <v>2924.3879716159599</v>
      </c>
      <c r="CV86">
        <v>2924.3879716159599</v>
      </c>
      <c r="CW86">
        <v>2924.3879716159599</v>
      </c>
      <c r="CX86">
        <v>2987.4951785994699</v>
      </c>
      <c r="CY86" s="80">
        <f t="shared" si="4"/>
        <v>56614.737529048594</v>
      </c>
      <c r="CZ86" s="80">
        <f t="shared" si="5"/>
        <v>74105.531016598834</v>
      </c>
      <c r="DB86" s="80">
        <f t="shared" si="6"/>
        <v>38738.990078898882</v>
      </c>
      <c r="DC86" s="80">
        <f t="shared" si="7"/>
        <v>35366.540937699974</v>
      </c>
    </row>
    <row r="87" spans="1:107" x14ac:dyDescent="0.25">
      <c r="A87" t="s">
        <v>2</v>
      </c>
      <c r="B87" t="s">
        <v>35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26.0095356770703</v>
      </c>
      <c r="BS87">
        <v>222.60415913520299</v>
      </c>
      <c r="BT87">
        <v>566.63615430421305</v>
      </c>
      <c r="BU87">
        <v>717.38102243482899</v>
      </c>
      <c r="BV87">
        <v>712.75174226599495</v>
      </c>
      <c r="BW87">
        <v>408.34564701993901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32.0117362179327</v>
      </c>
      <c r="CL87">
        <v>161.471565208188</v>
      </c>
      <c r="CM87">
        <v>249.684011119161</v>
      </c>
      <c r="CN87">
        <v>287.32565635623502</v>
      </c>
      <c r="CO87">
        <v>240.473924036733</v>
      </c>
      <c r="CP87">
        <v>74.441703332790595</v>
      </c>
      <c r="CQ87">
        <v>131.957142657308</v>
      </c>
      <c r="CR87">
        <v>211.63367838185101</v>
      </c>
      <c r="CS87">
        <v>246.50164262599199</v>
      </c>
      <c r="CT87">
        <v>220.45484697591101</v>
      </c>
      <c r="CU87">
        <v>66.701878596882196</v>
      </c>
      <c r="CV87">
        <v>35.012836488363902</v>
      </c>
      <c r="CW87">
        <v>137.90783554235401</v>
      </c>
      <c r="CX87">
        <v>185.11382261163499</v>
      </c>
      <c r="CY87" s="80">
        <f t="shared" si="4"/>
        <v>2653.7282608372493</v>
      </c>
      <c r="CZ87" s="80">
        <f t="shared" si="5"/>
        <v>2280.6922801513374</v>
      </c>
      <c r="DB87" s="80">
        <f t="shared" si="6"/>
        <v>193.4833014261207</v>
      </c>
      <c r="DC87" s="80">
        <f t="shared" si="7"/>
        <v>2087.2089787252166</v>
      </c>
    </row>
    <row r="88" spans="1:107" x14ac:dyDescent="0.25">
      <c r="A88" t="s">
        <v>2</v>
      </c>
      <c r="B88" t="s">
        <v>115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0.90005854870646296</v>
      </c>
      <c r="CG88">
        <v>2.45262794497744</v>
      </c>
      <c r="CH88">
        <v>4.3343050798650902</v>
      </c>
      <c r="CI88">
        <v>3.5291752034256998</v>
      </c>
      <c r="CJ88">
        <v>1.9380400712564101</v>
      </c>
      <c r="CK88">
        <v>0.10419503389752099</v>
      </c>
      <c r="CL88">
        <v>16.786544863599399</v>
      </c>
      <c r="CM88">
        <v>32.566794006576202</v>
      </c>
      <c r="CN88">
        <v>44.706529199003597</v>
      </c>
      <c r="CO88">
        <v>17.315972406032799</v>
      </c>
      <c r="CP88">
        <v>13.841710080816799</v>
      </c>
      <c r="CQ88">
        <v>26.120079624549</v>
      </c>
      <c r="CR88">
        <v>54.443558783104599</v>
      </c>
      <c r="CS88">
        <v>93.047358984499297</v>
      </c>
      <c r="CT88">
        <v>113.194871066114</v>
      </c>
      <c r="CU88">
        <v>114.854257014821</v>
      </c>
      <c r="CV88">
        <v>89.222227815624194</v>
      </c>
      <c r="CW88">
        <v>64.563951261782407</v>
      </c>
      <c r="CX88">
        <v>23.8526899479108</v>
      </c>
      <c r="CY88" s="80">
        <f t="shared" si="4"/>
        <v>0</v>
      </c>
      <c r="CZ88" s="80">
        <f t="shared" si="5"/>
        <v>717.77494693656274</v>
      </c>
      <c r="DB88" s="80">
        <f t="shared" si="6"/>
        <v>30.044946745728019</v>
      </c>
      <c r="DC88" s="80">
        <f t="shared" si="7"/>
        <v>687.73000019083463</v>
      </c>
    </row>
    <row r="89" spans="1:107" x14ac:dyDescent="0.25">
      <c r="A89" t="s">
        <v>2</v>
      </c>
      <c r="B89" t="s">
        <v>116</v>
      </c>
      <c r="C89">
        <v>424.65607850504199</v>
      </c>
      <c r="D89">
        <v>437.94733730011802</v>
      </c>
      <c r="E89">
        <v>449.531866536726</v>
      </c>
      <c r="F89">
        <v>459.49611337963199</v>
      </c>
      <c r="G89">
        <v>467.927457038505</v>
      </c>
      <c r="H89">
        <v>474.914075618646</v>
      </c>
      <c r="I89">
        <v>480.544812971716</v>
      </c>
      <c r="J89">
        <v>484.90904554646102</v>
      </c>
      <c r="K89">
        <v>488.09654923944498</v>
      </c>
      <c r="L89">
        <v>490.19736624577502</v>
      </c>
      <c r="M89">
        <v>491.30167190983002</v>
      </c>
      <c r="N89">
        <v>491.49964157598902</v>
      </c>
      <c r="O89">
        <v>490.88131743935901</v>
      </c>
      <c r="P89">
        <v>489.53647539650302</v>
      </c>
      <c r="Q89">
        <v>487.554491896169</v>
      </c>
      <c r="R89">
        <v>485.02421079001601</v>
      </c>
      <c r="S89">
        <v>482.03381018334699</v>
      </c>
      <c r="T89">
        <v>478.67066928583</v>
      </c>
      <c r="U89">
        <v>475.02123526223102</v>
      </c>
      <c r="V89">
        <v>471.17089008314099</v>
      </c>
      <c r="W89">
        <v>467.20381737570699</v>
      </c>
      <c r="X89">
        <v>463.202869274352</v>
      </c>
      <c r="Y89">
        <v>459.24943327151101</v>
      </c>
      <c r="Z89">
        <v>455.42329906835897</v>
      </c>
      <c r="AA89">
        <v>451.80252542553097</v>
      </c>
      <c r="AB89">
        <v>448.46330701386103</v>
      </c>
      <c r="AC89">
        <v>445.47984126510198</v>
      </c>
      <c r="AD89">
        <v>442.92419522265698</v>
      </c>
      <c r="AE89">
        <v>440.86617239230799</v>
      </c>
      <c r="AF89">
        <v>439.37317959294398</v>
      </c>
      <c r="AG89">
        <v>438.51009380728499</v>
      </c>
      <c r="AH89">
        <v>438.339129032617</v>
      </c>
      <c r="AI89">
        <v>438.91970313151597</v>
      </c>
      <c r="AJ89">
        <v>440.30830468257398</v>
      </c>
      <c r="AK89">
        <v>442.55835983113298</v>
      </c>
      <c r="AL89">
        <v>445.72009914000898</v>
      </c>
      <c r="AM89">
        <v>449.84042444021998</v>
      </c>
      <c r="AN89">
        <v>454.96277568171701</v>
      </c>
      <c r="AO89">
        <v>461.12699778410803</v>
      </c>
      <c r="AP89">
        <v>468.36920748738999</v>
      </c>
      <c r="AQ89">
        <v>476.72166020267599</v>
      </c>
      <c r="AR89">
        <v>486.21261686292098</v>
      </c>
      <c r="AS89">
        <v>496.86621077365402</v>
      </c>
      <c r="AT89">
        <v>508.70231446370099</v>
      </c>
      <c r="AU89">
        <v>521.73640653591997</v>
      </c>
      <c r="AV89">
        <v>535.97943851792002</v>
      </c>
      <c r="AW89">
        <v>551.43770171280005</v>
      </c>
      <c r="AX89">
        <v>568.11269404986695</v>
      </c>
      <c r="AY89">
        <v>586.00098693537097</v>
      </c>
      <c r="AZ89">
        <v>605.09409210322895</v>
      </c>
      <c r="BA89">
        <v>625.378328465756</v>
      </c>
      <c r="BB89">
        <v>646.83468896439194</v>
      </c>
      <c r="BC89">
        <v>669.43870742042895</v>
      </c>
      <c r="BD89">
        <v>693.16032538573995</v>
      </c>
      <c r="BE89">
        <v>717.96375899350903</v>
      </c>
      <c r="BF89">
        <v>743.807365808957</v>
      </c>
      <c r="BG89">
        <v>770.64351168006795</v>
      </c>
      <c r="BH89">
        <v>798.41843758832294</v>
      </c>
      <c r="BI89">
        <v>827.07212649942301</v>
      </c>
      <c r="BJ89">
        <v>856.53817021401903</v>
      </c>
      <c r="BK89">
        <v>886.74363621843997</v>
      </c>
      <c r="BL89">
        <v>917.60893453542201</v>
      </c>
      <c r="BM89">
        <v>949.04768457483397</v>
      </c>
      <c r="BN89">
        <v>980.96658198440798</v>
      </c>
      <c r="BO89">
        <v>1013.26526550047</v>
      </c>
      <c r="BP89">
        <v>1045.8361837986499</v>
      </c>
      <c r="BQ89">
        <v>1078.5644623446501</v>
      </c>
      <c r="BR89">
        <v>1111.32777024493</v>
      </c>
      <c r="BS89">
        <v>1143.99618709744</v>
      </c>
      <c r="BT89">
        <v>1176.4320698424001</v>
      </c>
      <c r="BU89">
        <v>1208.48991961295</v>
      </c>
      <c r="BV89">
        <v>1240.01624858594</v>
      </c>
      <c r="BW89">
        <v>1270.8494468326201</v>
      </c>
      <c r="BX89">
        <v>1300.81964916941</v>
      </c>
      <c r="BY89">
        <v>1329.7486020085701</v>
      </c>
      <c r="BZ89">
        <v>1357.4495302089799</v>
      </c>
      <c r="CA89">
        <v>1383.7270039268401</v>
      </c>
      <c r="CB89">
        <v>1408.3768054664099</v>
      </c>
      <c r="CC89">
        <v>1431.1857961307301</v>
      </c>
      <c r="CD89">
        <v>1451.9317830723501</v>
      </c>
      <c r="CE89">
        <v>1470.3833861440801</v>
      </c>
      <c r="CF89">
        <v>1486.2999047496701</v>
      </c>
      <c r="CG89">
        <v>1499.43118469459</v>
      </c>
      <c r="CH89">
        <v>1509.51748503671</v>
      </c>
      <c r="CI89">
        <v>1516.2893449370899</v>
      </c>
      <c r="CJ89">
        <v>1519.46745051063</v>
      </c>
      <c r="CK89">
        <v>1518.76250167687</v>
      </c>
      <c r="CL89">
        <v>1513.8750790106801</v>
      </c>
      <c r="CM89">
        <v>1504.4955105929801</v>
      </c>
      <c r="CN89">
        <v>1490.30373886149</v>
      </c>
      <c r="CO89">
        <v>1470.96918746148</v>
      </c>
      <c r="CP89">
        <v>1446.15062809642</v>
      </c>
      <c r="CQ89">
        <v>1415.4960473788001</v>
      </c>
      <c r="CR89">
        <v>1378.6425136808</v>
      </c>
      <c r="CS89">
        <v>1335.21604398503</v>
      </c>
      <c r="CT89">
        <v>1284.8314707352699</v>
      </c>
      <c r="CU89">
        <v>1227.0923086871901</v>
      </c>
      <c r="CV89">
        <v>1161.59062175907</v>
      </c>
      <c r="CW89">
        <v>1087.9068898825401</v>
      </c>
      <c r="CX89">
        <v>1005.60987585331</v>
      </c>
      <c r="CY89" s="80">
        <f t="shared" si="4"/>
        <v>24088.204576150587</v>
      </c>
      <c r="CZ89" s="80">
        <f t="shared" si="5"/>
        <v>33517.552562331031</v>
      </c>
      <c r="DB89" s="80">
        <f t="shared" si="6"/>
        <v>17709.24772535665</v>
      </c>
      <c r="DC89" s="80">
        <f t="shared" si="7"/>
        <v>15808.304836974381</v>
      </c>
    </row>
    <row r="90" spans="1:107" x14ac:dyDescent="0.25">
      <c r="A90" t="s">
        <v>2</v>
      </c>
      <c r="B90" t="s">
        <v>129</v>
      </c>
      <c r="C90">
        <v>470.02722595791698</v>
      </c>
      <c r="D90">
        <v>453.78692621275098</v>
      </c>
      <c r="E90">
        <v>442.13627639556597</v>
      </c>
      <c r="F90">
        <v>446.372876329088</v>
      </c>
      <c r="G90">
        <v>454.96375952761798</v>
      </c>
      <c r="H90">
        <v>573.70624099770703</v>
      </c>
      <c r="I90">
        <v>499.33037549810803</v>
      </c>
      <c r="J90">
        <v>517.57129187854696</v>
      </c>
      <c r="K90">
        <v>704.21705561646797</v>
      </c>
      <c r="L90">
        <v>709.63048886485603</v>
      </c>
      <c r="M90">
        <v>690.80115582698295</v>
      </c>
      <c r="N90">
        <v>647.37600650838704</v>
      </c>
      <c r="O90">
        <v>587.82824077611303</v>
      </c>
      <c r="P90">
        <v>672.20718945208296</v>
      </c>
      <c r="Q90">
        <v>719.75125537271401</v>
      </c>
      <c r="R90">
        <v>694.21397244009802</v>
      </c>
      <c r="S90">
        <v>723.87017197474802</v>
      </c>
      <c r="T90">
        <v>796.951520827997</v>
      </c>
      <c r="U90">
        <v>864.03101977541803</v>
      </c>
      <c r="V90">
        <v>739.52205506248004</v>
      </c>
      <c r="W90">
        <v>820.60587045682098</v>
      </c>
      <c r="X90">
        <v>735.87387178639301</v>
      </c>
      <c r="Y90">
        <v>766.47153797293697</v>
      </c>
      <c r="Z90">
        <v>812.01498725829003</v>
      </c>
      <c r="AA90">
        <v>842.730336776326</v>
      </c>
      <c r="AB90">
        <v>856.38160322878196</v>
      </c>
      <c r="AC90">
        <v>904.63176913833195</v>
      </c>
      <c r="AD90">
        <v>953.47035170531603</v>
      </c>
      <c r="AE90">
        <v>947.46850179949604</v>
      </c>
      <c r="AF90">
        <v>951.46973507004498</v>
      </c>
      <c r="AG90">
        <v>957.58926830735504</v>
      </c>
      <c r="AH90">
        <v>989.24608447727701</v>
      </c>
      <c r="AI90">
        <v>937.81846861758902</v>
      </c>
      <c r="AJ90">
        <v>926.28550213188601</v>
      </c>
      <c r="AK90">
        <v>964.41490153357904</v>
      </c>
      <c r="AL90">
        <v>873.68105295733301</v>
      </c>
      <c r="AM90">
        <v>996.07171770350806</v>
      </c>
      <c r="AN90">
        <v>998.77843432770203</v>
      </c>
      <c r="AO90">
        <v>988.53998448835398</v>
      </c>
      <c r="AP90">
        <v>1021.9620506305801</v>
      </c>
      <c r="AQ90">
        <v>923.46110217621106</v>
      </c>
      <c r="AR90">
        <v>1105.63489931763</v>
      </c>
      <c r="AS90">
        <v>1065.9756166066099</v>
      </c>
      <c r="AT90">
        <v>826.60772036264802</v>
      </c>
      <c r="AU90">
        <v>1033.6127004477701</v>
      </c>
      <c r="AV90">
        <v>917.22388560741194</v>
      </c>
      <c r="AW90">
        <v>1003.60345091866</v>
      </c>
      <c r="AX90">
        <v>1048.9115335410399</v>
      </c>
      <c r="AY90">
        <v>639.020489972831</v>
      </c>
      <c r="AZ90">
        <v>665.38155622585396</v>
      </c>
      <c r="BA90">
        <v>357.99269438256903</v>
      </c>
      <c r="BB90">
        <v>355.87439441580801</v>
      </c>
      <c r="BC90">
        <v>470.02722595791698</v>
      </c>
      <c r="BD90">
        <v>453.78692621275098</v>
      </c>
      <c r="BE90">
        <v>442.13627639556597</v>
      </c>
      <c r="BF90">
        <v>446.372876329088</v>
      </c>
      <c r="BG90">
        <v>454.96375952761798</v>
      </c>
      <c r="BH90">
        <v>573.70624099770703</v>
      </c>
      <c r="BI90">
        <v>499.33037549810803</v>
      </c>
      <c r="BJ90">
        <v>517.57129187854696</v>
      </c>
      <c r="BK90">
        <v>704.21705561646797</v>
      </c>
      <c r="BL90">
        <v>709.63048886485603</v>
      </c>
      <c r="BM90">
        <v>690.80115582698295</v>
      </c>
      <c r="BN90">
        <v>647.37600650838704</v>
      </c>
      <c r="BO90">
        <v>587.82824077611303</v>
      </c>
      <c r="BP90">
        <v>672.20718945208296</v>
      </c>
      <c r="BQ90">
        <v>719.75125537271401</v>
      </c>
      <c r="BR90">
        <v>694.21397244009802</v>
      </c>
      <c r="BS90">
        <v>723.87017197474802</v>
      </c>
      <c r="BT90">
        <v>796.951520827997</v>
      </c>
      <c r="BU90">
        <v>864.03101977541803</v>
      </c>
      <c r="BV90">
        <v>739.52205506248004</v>
      </c>
      <c r="BW90">
        <v>820.60587045682098</v>
      </c>
      <c r="BX90">
        <v>735.87387178639301</v>
      </c>
      <c r="BY90">
        <v>766.47153797293697</v>
      </c>
      <c r="BZ90">
        <v>812.01498725829003</v>
      </c>
      <c r="CA90">
        <v>842.730336776326</v>
      </c>
      <c r="CB90">
        <v>856.38160322878196</v>
      </c>
      <c r="CC90">
        <v>904.63176913833195</v>
      </c>
      <c r="CD90">
        <v>953.47035170531603</v>
      </c>
      <c r="CE90">
        <v>947.46850179949604</v>
      </c>
      <c r="CF90">
        <v>951.46973507004498</v>
      </c>
      <c r="CG90">
        <v>957.58926830735504</v>
      </c>
      <c r="CH90">
        <v>989.24608447727701</v>
      </c>
      <c r="CI90">
        <v>937.81846861758902</v>
      </c>
      <c r="CJ90">
        <v>926.28550213188601</v>
      </c>
      <c r="CK90">
        <v>964.41490153357904</v>
      </c>
      <c r="CL90">
        <v>873.68105295733301</v>
      </c>
      <c r="CM90">
        <v>996.07171770350806</v>
      </c>
      <c r="CN90">
        <v>998.77843432770203</v>
      </c>
      <c r="CO90">
        <v>988.53998448835398</v>
      </c>
      <c r="CP90">
        <v>1021.9620506305801</v>
      </c>
      <c r="CQ90">
        <v>923.46110217621106</v>
      </c>
      <c r="CR90">
        <v>1105.63489931763</v>
      </c>
      <c r="CS90">
        <v>1065.9756166066099</v>
      </c>
      <c r="CT90">
        <v>826.60772036264802</v>
      </c>
      <c r="CU90">
        <v>1033.6127004477701</v>
      </c>
      <c r="CV90">
        <v>917.22388560741194</v>
      </c>
      <c r="CW90">
        <v>1003.60345091866</v>
      </c>
      <c r="CX90">
        <v>1048.9115335410399</v>
      </c>
      <c r="CY90" s="80">
        <f t="shared" si="4"/>
        <v>15543.261372770088</v>
      </c>
      <c r="CZ90" s="80">
        <f t="shared" si="5"/>
        <v>23035.570671871439</v>
      </c>
      <c r="DB90" s="80">
        <f t="shared" si="6"/>
        <v>11105.187575743315</v>
      </c>
      <c r="DC90" s="80">
        <f t="shared" si="7"/>
        <v>11930.383096128126</v>
      </c>
    </row>
    <row r="91" spans="1:107" x14ac:dyDescent="0.25">
      <c r="A91" t="s">
        <v>2</v>
      </c>
      <c r="B91" t="s">
        <v>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2.3845546398947701</v>
      </c>
      <c r="BF91">
        <v>6.2616839252060599</v>
      </c>
      <c r="BG91">
        <v>14.5769232638534</v>
      </c>
      <c r="BH91">
        <v>18.2668056398376</v>
      </c>
      <c r="BI91">
        <v>21.3378729288053</v>
      </c>
      <c r="BJ91">
        <v>13.2723377799836</v>
      </c>
      <c r="BK91">
        <v>7.0814739935536801</v>
      </c>
      <c r="BL91">
        <v>1.01566243215142</v>
      </c>
      <c r="BM91">
        <v>1.0415017182972099</v>
      </c>
      <c r="BN91">
        <v>2.5370244991731501</v>
      </c>
      <c r="BO91">
        <v>4.2884739582587601</v>
      </c>
      <c r="BP91">
        <v>7.2127563341918997</v>
      </c>
      <c r="BQ91">
        <v>12.558483564564501</v>
      </c>
      <c r="BR91">
        <v>17.145648461940699</v>
      </c>
      <c r="BS91">
        <v>13.4420394110437</v>
      </c>
      <c r="BT91">
        <v>3.8842171916438502</v>
      </c>
      <c r="BU91">
        <v>7.6807472722578096E-2</v>
      </c>
      <c r="BV91">
        <v>0</v>
      </c>
      <c r="BW91">
        <v>0</v>
      </c>
      <c r="BX91">
        <v>4.1044710639147901</v>
      </c>
      <c r="BY91">
        <v>9.4857438016909708</v>
      </c>
      <c r="BZ91">
        <v>14.9470280224829</v>
      </c>
      <c r="CA91">
        <v>11.173728826499101</v>
      </c>
      <c r="CB91">
        <v>10.480625386601201</v>
      </c>
      <c r="CC91">
        <v>13.4042730170317</v>
      </c>
      <c r="CD91">
        <v>17.789045687361899</v>
      </c>
      <c r="CE91">
        <v>20.1684648706728</v>
      </c>
      <c r="CF91">
        <v>17.496648515016901</v>
      </c>
      <c r="CG91">
        <v>15.4839826629182</v>
      </c>
      <c r="CH91">
        <v>16.569420895596501</v>
      </c>
      <c r="CI91">
        <v>18.295300527426299</v>
      </c>
      <c r="CJ91">
        <v>17.8995306790402</v>
      </c>
      <c r="CK91">
        <v>17.016679597839602</v>
      </c>
      <c r="CL91">
        <v>16.927821457660901</v>
      </c>
      <c r="CM91">
        <v>20.122668099957899</v>
      </c>
      <c r="CN91">
        <v>25.157550805816701</v>
      </c>
      <c r="CO91">
        <v>29.483795560135501</v>
      </c>
      <c r="CP91">
        <v>33.182776667662402</v>
      </c>
      <c r="CQ91">
        <v>29.425968415134999</v>
      </c>
      <c r="CR91">
        <v>27.163258722063599</v>
      </c>
      <c r="CS91">
        <v>23.6533493960915</v>
      </c>
      <c r="CT91">
        <v>25.5167552619539</v>
      </c>
      <c r="CU91">
        <v>23.439165667678399</v>
      </c>
      <c r="CV91">
        <v>21.852235655315202</v>
      </c>
      <c r="CW91">
        <v>15.551976875092199</v>
      </c>
      <c r="CX91">
        <v>11.835970373199601</v>
      </c>
      <c r="CY91" s="80">
        <f t="shared" si="4"/>
        <v>174.92151010321084</v>
      </c>
      <c r="CZ91" s="80">
        <f t="shared" si="5"/>
        <v>479.09099362376713</v>
      </c>
      <c r="DB91" s="80">
        <f t="shared" si="6"/>
        <v>192.7055221236653</v>
      </c>
      <c r="DC91" s="80">
        <f t="shared" si="7"/>
        <v>286.38547150010186</v>
      </c>
    </row>
    <row r="92" spans="1:107" x14ac:dyDescent="0.25">
      <c r="A92" t="s">
        <v>2</v>
      </c>
      <c r="B92" t="s">
        <v>38</v>
      </c>
      <c r="C92">
        <v>943.82215052234096</v>
      </c>
      <c r="D92">
        <v>943.82215052234096</v>
      </c>
      <c r="E92">
        <v>943.82215052234096</v>
      </c>
      <c r="F92">
        <v>943.82215052234096</v>
      </c>
      <c r="G92">
        <v>943.82215052234096</v>
      </c>
      <c r="H92">
        <v>943.82215052234096</v>
      </c>
      <c r="I92">
        <v>943.82215052234096</v>
      </c>
      <c r="J92">
        <v>943.82215052234096</v>
      </c>
      <c r="K92">
        <v>943.82215052234096</v>
      </c>
      <c r="L92">
        <v>943.82215052234096</v>
      </c>
      <c r="M92">
        <v>943.82215052234096</v>
      </c>
      <c r="N92">
        <v>943.82215052234096</v>
      </c>
      <c r="O92">
        <v>943.82215052234096</v>
      </c>
      <c r="P92">
        <v>943.82215052234096</v>
      </c>
      <c r="Q92">
        <v>943.82215052234096</v>
      </c>
      <c r="R92">
        <v>943.82215052234096</v>
      </c>
      <c r="S92">
        <v>943.82215052234096</v>
      </c>
      <c r="T92">
        <v>943.82215052234096</v>
      </c>
      <c r="U92">
        <v>943.82215052234096</v>
      </c>
      <c r="V92">
        <v>943.82215052234096</v>
      </c>
      <c r="W92">
        <v>943.82215052234096</v>
      </c>
      <c r="X92">
        <v>943.82215052234096</v>
      </c>
      <c r="Y92">
        <v>943.82215052234096</v>
      </c>
      <c r="Z92">
        <v>943.82215052234096</v>
      </c>
      <c r="AA92">
        <v>943.82215052234096</v>
      </c>
      <c r="AB92">
        <v>943.82215052234096</v>
      </c>
      <c r="AC92">
        <v>943.82215052234096</v>
      </c>
      <c r="AD92">
        <v>943.82215052234096</v>
      </c>
      <c r="AE92">
        <v>943.82215052234096</v>
      </c>
      <c r="AF92">
        <v>943.82215052234096</v>
      </c>
      <c r="AG92">
        <v>943.82215052234096</v>
      </c>
      <c r="AH92">
        <v>943.82215052234096</v>
      </c>
      <c r="AI92">
        <v>943.82215052234096</v>
      </c>
      <c r="AJ92">
        <v>943.82215052234096</v>
      </c>
      <c r="AK92">
        <v>943.82215052234096</v>
      </c>
      <c r="AL92">
        <v>943.82215052234096</v>
      </c>
      <c r="AM92">
        <v>943.82215052234096</v>
      </c>
      <c r="AN92">
        <v>943.82215052234096</v>
      </c>
      <c r="AO92">
        <v>943.82215052234096</v>
      </c>
      <c r="AP92">
        <v>943.82215052234096</v>
      </c>
      <c r="AQ92">
        <v>943.82215052234096</v>
      </c>
      <c r="AR92">
        <v>943.82215052234096</v>
      </c>
      <c r="AS92">
        <v>943.82215052234096</v>
      </c>
      <c r="AT92">
        <v>943.82215052234096</v>
      </c>
      <c r="AU92">
        <v>943.82215052234096</v>
      </c>
      <c r="AV92">
        <v>943.82215052234096</v>
      </c>
      <c r="AW92">
        <v>943.82215052234096</v>
      </c>
      <c r="AX92">
        <v>943.82215052234096</v>
      </c>
      <c r="AY92">
        <v>943.82215052234096</v>
      </c>
      <c r="AZ92">
        <v>943.82215052234096</v>
      </c>
      <c r="BA92">
        <v>943.82215052234096</v>
      </c>
      <c r="BB92">
        <v>943.82215052234096</v>
      </c>
      <c r="BC92">
        <v>943.82215052234096</v>
      </c>
      <c r="BD92">
        <v>943.82215052234096</v>
      </c>
      <c r="BE92">
        <v>943.82215052234096</v>
      </c>
      <c r="BF92">
        <v>943.82215052234096</v>
      </c>
      <c r="BG92">
        <v>943.82215052234096</v>
      </c>
      <c r="BH92">
        <v>943.82215052234096</v>
      </c>
      <c r="BI92">
        <v>943.82215052234096</v>
      </c>
      <c r="BJ92">
        <v>943.82215052234096</v>
      </c>
      <c r="BK92">
        <v>943.82215052234096</v>
      </c>
      <c r="BL92">
        <v>943.82215052234096</v>
      </c>
      <c r="BM92">
        <v>943.82215052234096</v>
      </c>
      <c r="BN92">
        <v>943.82215052234096</v>
      </c>
      <c r="BO92">
        <v>943.82215052234096</v>
      </c>
      <c r="BP92">
        <v>943.82215052234096</v>
      </c>
      <c r="BQ92">
        <v>943.82215052234096</v>
      </c>
      <c r="BR92">
        <v>943.82215052234096</v>
      </c>
      <c r="BS92">
        <v>943.82215052234096</v>
      </c>
      <c r="BT92">
        <v>943.82215052234096</v>
      </c>
      <c r="BU92">
        <v>943.82215052234096</v>
      </c>
      <c r="BV92">
        <v>943.82215052234096</v>
      </c>
      <c r="BW92">
        <v>943.82215052234096</v>
      </c>
      <c r="BX92">
        <v>943.82215052234096</v>
      </c>
      <c r="BY92">
        <v>943.82215052234096</v>
      </c>
      <c r="BZ92">
        <v>943.82215052234096</v>
      </c>
      <c r="CA92">
        <v>943.82215052234096</v>
      </c>
      <c r="CB92">
        <v>943.82215052234096</v>
      </c>
      <c r="CC92">
        <v>943.82215052234096</v>
      </c>
      <c r="CD92">
        <v>943.82215052234096</v>
      </c>
      <c r="CE92">
        <v>943.82215052234096</v>
      </c>
      <c r="CF92">
        <v>943.82215052234096</v>
      </c>
      <c r="CG92">
        <v>943.82215052234096</v>
      </c>
      <c r="CH92">
        <v>943.82215052234096</v>
      </c>
      <c r="CI92">
        <v>943.82215052234096</v>
      </c>
      <c r="CJ92">
        <v>943.82215052234096</v>
      </c>
      <c r="CK92">
        <v>943.82215052234096</v>
      </c>
      <c r="CL92">
        <v>943.82215052234096</v>
      </c>
      <c r="CM92">
        <v>943.82215052234096</v>
      </c>
      <c r="CN92">
        <v>943.82215052234096</v>
      </c>
      <c r="CO92">
        <v>943.82215052234096</v>
      </c>
      <c r="CP92">
        <v>943.82215052234096</v>
      </c>
      <c r="CQ92">
        <v>943.82215052234096</v>
      </c>
      <c r="CR92">
        <v>943.82215052234096</v>
      </c>
      <c r="CS92">
        <v>943.82215052234096</v>
      </c>
      <c r="CT92">
        <v>943.82215052234096</v>
      </c>
      <c r="CU92">
        <v>943.82215052234096</v>
      </c>
      <c r="CV92">
        <v>943.82215052234096</v>
      </c>
      <c r="CW92">
        <v>943.82215052234096</v>
      </c>
      <c r="CX92">
        <v>943.82215052234096</v>
      </c>
      <c r="CY92" s="80">
        <f t="shared" si="4"/>
        <v>22651.731612536183</v>
      </c>
      <c r="CZ92" s="80">
        <f t="shared" si="5"/>
        <v>22651.731612536183</v>
      </c>
      <c r="DB92" s="80">
        <f t="shared" si="6"/>
        <v>11325.865806268092</v>
      </c>
      <c r="DC92" s="80">
        <f t="shared" si="7"/>
        <v>11325.865806268092</v>
      </c>
    </row>
    <row r="93" spans="1:107" x14ac:dyDescent="0.25">
      <c r="A93" t="s">
        <v>2</v>
      </c>
      <c r="B93" t="s">
        <v>154</v>
      </c>
      <c r="C93">
        <v>0</v>
      </c>
      <c r="D93">
        <v>0</v>
      </c>
      <c r="E93">
        <v>0</v>
      </c>
      <c r="F93">
        <v>0</v>
      </c>
      <c r="G93">
        <v>0</v>
      </c>
      <c r="H93">
        <v>-44.058717213121902</v>
      </c>
      <c r="I93">
        <v>42.124536750980702</v>
      </c>
      <c r="J93">
        <v>-290.64031808534702</v>
      </c>
      <c r="K93">
        <v>22.509204981665199</v>
      </c>
      <c r="L93">
        <v>32.528306447727203</v>
      </c>
      <c r="M93">
        <v>-564.69811158570894</v>
      </c>
      <c r="N93">
        <v>-1257.1182953815201</v>
      </c>
      <c r="O93">
        <v>-1106.1701438264399</v>
      </c>
      <c r="P93">
        <v>-1051.70798844206</v>
      </c>
      <c r="Q93">
        <v>-985.53194570598498</v>
      </c>
      <c r="R93">
        <v>-992.41928075227702</v>
      </c>
      <c r="S93">
        <v>-936.45160109595099</v>
      </c>
      <c r="T93">
        <v>-811.00022189063395</v>
      </c>
      <c r="U93">
        <v>-900.63218604788301</v>
      </c>
      <c r="V93">
        <v>-904.33322286536497</v>
      </c>
      <c r="W93">
        <v>-856.35785208759</v>
      </c>
      <c r="X93">
        <v>-822.48814218611506</v>
      </c>
      <c r="Y93">
        <v>-843.15252252301696</v>
      </c>
      <c r="Z93">
        <v>-790.85089719634698</v>
      </c>
      <c r="AA93">
        <v>-832.27465793681495</v>
      </c>
      <c r="AB93">
        <v>-770.14792721259005</v>
      </c>
      <c r="AC93">
        <v>-738.51722160485201</v>
      </c>
      <c r="AD93">
        <v>-756.266976376054</v>
      </c>
      <c r="AE93">
        <v>-735.82222462444201</v>
      </c>
      <c r="AF93">
        <v>-723.52561193002805</v>
      </c>
      <c r="AG93">
        <v>-599.92162475626003</v>
      </c>
      <c r="AH93">
        <v>-650.76922884934004</v>
      </c>
      <c r="AI93">
        <v>-682.48619820046304</v>
      </c>
      <c r="AJ93">
        <v>-561.74167913291899</v>
      </c>
      <c r="AK93">
        <v>-475.69222138880599</v>
      </c>
      <c r="AL93">
        <v>-528.86470588732698</v>
      </c>
      <c r="AM93">
        <v>-531.92372273197498</v>
      </c>
      <c r="AN93">
        <v>-542.10845035192403</v>
      </c>
      <c r="AO93">
        <v>-422.531419273251</v>
      </c>
      <c r="AP93">
        <v>-338.489102993166</v>
      </c>
      <c r="AQ93">
        <v>-483.278251715588</v>
      </c>
      <c r="AR93">
        <v>-469.43890493007802</v>
      </c>
      <c r="AS93">
        <v>-412.21855425721498</v>
      </c>
      <c r="AT93">
        <v>-407.94903967690499</v>
      </c>
      <c r="AU93">
        <v>-322.642943432523</v>
      </c>
      <c r="AV93">
        <v>-404.85533584177199</v>
      </c>
      <c r="AW93">
        <v>-359.03193668105899</v>
      </c>
      <c r="AX93">
        <v>-370.06620699288999</v>
      </c>
      <c r="AY93">
        <v>-367.73350589450598</v>
      </c>
      <c r="AZ93">
        <v>-324.62746490489798</v>
      </c>
      <c r="BA93">
        <v>-427.554629960348</v>
      </c>
      <c r="BB93">
        <v>-540.91318946973104</v>
      </c>
      <c r="BC93">
        <v>-451.51176003172498</v>
      </c>
      <c r="BD93">
        <v>-354.62381491032801</v>
      </c>
      <c r="BE93">
        <v>-372.17512526296798</v>
      </c>
      <c r="BF93">
        <v>-357.993775298993</v>
      </c>
      <c r="BG93">
        <v>-277.890299927672</v>
      </c>
      <c r="BH93">
        <v>-257.05311422218301</v>
      </c>
      <c r="BI93">
        <v>-344.73977503747801</v>
      </c>
      <c r="BJ93">
        <v>-363.29317472505801</v>
      </c>
      <c r="BK93">
        <v>-447.49920615403198</v>
      </c>
      <c r="BL93">
        <v>-490.52748718279298</v>
      </c>
      <c r="BM93">
        <v>-602.62481753861596</v>
      </c>
      <c r="BN93">
        <v>-634.77823125611098</v>
      </c>
      <c r="BO93">
        <v>-658.661279872112</v>
      </c>
      <c r="BP93">
        <v>-513.02990822061895</v>
      </c>
      <c r="BQ93">
        <v>-503.21421265614998</v>
      </c>
      <c r="BR93">
        <v>-548.05071606874299</v>
      </c>
      <c r="BS93">
        <v>-444.31670614717802</v>
      </c>
      <c r="BT93">
        <v>-313.76219239217602</v>
      </c>
      <c r="BU93">
        <v>-408.90532188757402</v>
      </c>
      <c r="BV93">
        <v>-440.256676396616</v>
      </c>
      <c r="BW93">
        <v>-446.97368979685501</v>
      </c>
      <c r="BX93">
        <v>-505.82114488643703</v>
      </c>
      <c r="BY93">
        <v>-396.65134910429902</v>
      </c>
      <c r="BZ93">
        <v>-415.73286835232</v>
      </c>
      <c r="CA93">
        <v>-393.18694197431802</v>
      </c>
      <c r="CB93">
        <v>-379.00189641884202</v>
      </c>
      <c r="CC93">
        <v>-319.43234372176499</v>
      </c>
      <c r="CD93">
        <v>-321.16203004920698</v>
      </c>
      <c r="CE93">
        <v>-324.74448306386398</v>
      </c>
      <c r="CF93">
        <v>-376.87451452484203</v>
      </c>
      <c r="CG93">
        <v>-229.04530516915401</v>
      </c>
      <c r="CH93">
        <v>-273.40116798942302</v>
      </c>
      <c r="CI93">
        <v>-242.82437432250799</v>
      </c>
      <c r="CJ93">
        <v>-278.676644154266</v>
      </c>
      <c r="CK93">
        <v>-178.54005636336299</v>
      </c>
      <c r="CL93">
        <v>-305.00640537384197</v>
      </c>
      <c r="CM93">
        <v>-191.585681108274</v>
      </c>
      <c r="CN93">
        <v>-195.950371401593</v>
      </c>
      <c r="CO93">
        <v>-189.42919039222301</v>
      </c>
      <c r="CP93">
        <v>-132.78553596850799</v>
      </c>
      <c r="CQ93">
        <v>-281.50703911597498</v>
      </c>
      <c r="CR93">
        <v>-163.00574708653801</v>
      </c>
      <c r="CS93">
        <v>-133.24847836759599</v>
      </c>
      <c r="CT93">
        <v>-230.03594178535599</v>
      </c>
      <c r="CU93">
        <v>-55.0472191394079</v>
      </c>
      <c r="CV93">
        <v>-181.87992895688899</v>
      </c>
      <c r="CW93">
        <v>-56.978855778635698</v>
      </c>
      <c r="CX93">
        <v>-24.227783426425098</v>
      </c>
      <c r="CY93" s="80">
        <f t="shared" si="4"/>
        <v>-10550.086647329033</v>
      </c>
      <c r="CZ93" s="80">
        <f t="shared" si="5"/>
        <v>-5457.5779356528155</v>
      </c>
      <c r="DB93" s="80">
        <f t="shared" si="6"/>
        <v>-3621.8961631253937</v>
      </c>
      <c r="DC93" s="80">
        <f t="shared" si="7"/>
        <v>-1835.6817725274204</v>
      </c>
    </row>
    <row r="94" spans="1:107" x14ac:dyDescent="0.25">
      <c r="A94" t="s">
        <v>2</v>
      </c>
      <c r="B94" t="s">
        <v>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-265.18927225052698</v>
      </c>
      <c r="BB94">
        <v>-212.151417800421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s="80">
        <f t="shared" si="4"/>
        <v>0</v>
      </c>
      <c r="CZ94" s="80">
        <f t="shared" si="5"/>
        <v>0</v>
      </c>
      <c r="DB94" s="80">
        <f t="shared" si="6"/>
        <v>0</v>
      </c>
      <c r="DC94" s="80">
        <f t="shared" si="7"/>
        <v>0</v>
      </c>
    </row>
    <row r="95" spans="1:107" x14ac:dyDescent="0.25">
      <c r="A95" t="s">
        <v>2</v>
      </c>
      <c r="B95" t="s">
        <v>104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374.63082217615801</v>
      </c>
      <c r="BA95">
        <v>201.56118872654301</v>
      </c>
      <c r="BB95">
        <v>200.368518970764</v>
      </c>
      <c r="BC95">
        <v>306.51612723503803</v>
      </c>
      <c r="BD95">
        <v>310.22665536412597</v>
      </c>
      <c r="BE95">
        <v>314.334740078474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s="80">
        <f t="shared" si="4"/>
        <v>931.07752267763794</v>
      </c>
      <c r="CZ95" s="80">
        <f t="shared" si="5"/>
        <v>0</v>
      </c>
      <c r="DB95" s="80">
        <f t="shared" si="6"/>
        <v>0</v>
      </c>
      <c r="DC95" s="80">
        <f t="shared" si="7"/>
        <v>0</v>
      </c>
    </row>
    <row r="96" spans="1:107" x14ac:dyDescent="0.25">
      <c r="A96" t="s">
        <v>2</v>
      </c>
      <c r="B96" t="s">
        <v>164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s="80">
        <f t="shared" si="4"/>
        <v>0</v>
      </c>
      <c r="CZ96" s="80">
        <f t="shared" si="5"/>
        <v>0</v>
      </c>
      <c r="DB96" s="80">
        <f t="shared" si="6"/>
        <v>0</v>
      </c>
      <c r="DC96" s="80">
        <f t="shared" si="7"/>
        <v>0</v>
      </c>
    </row>
    <row r="97" spans="1:107" x14ac:dyDescent="0.25">
      <c r="A97" t="s">
        <v>2</v>
      </c>
      <c r="B97" t="s">
        <v>167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s="80">
        <f t="shared" si="4"/>
        <v>0</v>
      </c>
      <c r="CZ97" s="80">
        <f t="shared" si="5"/>
        <v>0</v>
      </c>
      <c r="DB97" s="80">
        <f t="shared" si="6"/>
        <v>0</v>
      </c>
      <c r="DC97" s="80">
        <f t="shared" si="7"/>
        <v>0</v>
      </c>
    </row>
    <row r="98" spans="1:107" x14ac:dyDescent="0.25">
      <c r="A98" t="s">
        <v>2</v>
      </c>
      <c r="B98" t="s">
        <v>155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s="80">
        <f t="shared" si="4"/>
        <v>0</v>
      </c>
      <c r="CZ98" s="80">
        <f t="shared" si="5"/>
        <v>0</v>
      </c>
      <c r="DB98" s="80">
        <f t="shared" si="6"/>
        <v>0</v>
      </c>
      <c r="DC98" s="80">
        <f t="shared" si="7"/>
        <v>0</v>
      </c>
    </row>
    <row r="99" spans="1:107" x14ac:dyDescent="0.25">
      <c r="A99" t="s">
        <v>2</v>
      </c>
      <c r="B99" t="s">
        <v>160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s="80">
        <f t="shared" si="4"/>
        <v>0</v>
      </c>
      <c r="CZ99" s="80">
        <f t="shared" si="5"/>
        <v>0</v>
      </c>
      <c r="DB99" s="80">
        <f t="shared" si="6"/>
        <v>0</v>
      </c>
      <c r="DC99" s="80">
        <f t="shared" si="7"/>
        <v>0</v>
      </c>
    </row>
    <row r="100" spans="1:107" x14ac:dyDescent="0.25">
      <c r="A100" t="s">
        <v>2</v>
      </c>
      <c r="B100" t="s">
        <v>168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s="80">
        <f t="shared" si="4"/>
        <v>0</v>
      </c>
      <c r="CZ100" s="80">
        <f t="shared" si="5"/>
        <v>0</v>
      </c>
      <c r="DB100" s="80">
        <f t="shared" si="6"/>
        <v>0</v>
      </c>
      <c r="DC100" s="80">
        <f t="shared" si="7"/>
        <v>0</v>
      </c>
    </row>
    <row r="101" spans="1:107" x14ac:dyDescent="0.25">
      <c r="A101" t="s">
        <v>2</v>
      </c>
      <c r="B101" t="s">
        <v>118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s="80">
        <f t="shared" si="4"/>
        <v>0</v>
      </c>
      <c r="CZ101" s="80">
        <f t="shared" si="5"/>
        <v>0</v>
      </c>
      <c r="DB101" s="80">
        <f t="shared" si="6"/>
        <v>0</v>
      </c>
      <c r="DC101" s="80">
        <f t="shared" si="7"/>
        <v>0</v>
      </c>
    </row>
    <row r="102" spans="1:107" x14ac:dyDescent="0.25">
      <c r="A102" t="s">
        <v>2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s="80">
        <f t="shared" si="4"/>
        <v>0</v>
      </c>
      <c r="CZ102" s="80">
        <f t="shared" si="5"/>
        <v>0</v>
      </c>
      <c r="DB102" s="80">
        <f t="shared" si="6"/>
        <v>0</v>
      </c>
      <c r="DC102" s="80">
        <f t="shared" si="7"/>
        <v>0</v>
      </c>
    </row>
    <row r="103" spans="1:107" x14ac:dyDescent="0.25">
      <c r="A103" t="s">
        <v>2</v>
      </c>
      <c r="B103" t="s">
        <v>106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s="80">
        <f t="shared" si="4"/>
        <v>0</v>
      </c>
      <c r="CZ103" s="80">
        <f t="shared" si="5"/>
        <v>0</v>
      </c>
      <c r="DB103" s="80">
        <f t="shared" si="6"/>
        <v>0</v>
      </c>
      <c r="DC103" s="80">
        <f t="shared" si="7"/>
        <v>0</v>
      </c>
    </row>
    <row r="104" spans="1:107" x14ac:dyDescent="0.25">
      <c r="A104" t="s">
        <v>2</v>
      </c>
      <c r="B104" t="s">
        <v>41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s="80">
        <f t="shared" si="4"/>
        <v>0</v>
      </c>
      <c r="CZ104" s="80">
        <f t="shared" si="5"/>
        <v>0</v>
      </c>
      <c r="DB104" s="80">
        <f t="shared" si="6"/>
        <v>0</v>
      </c>
      <c r="DC104" s="80">
        <f t="shared" si="7"/>
        <v>0</v>
      </c>
    </row>
    <row r="105" spans="1:107" x14ac:dyDescent="0.25">
      <c r="A105" t="s">
        <v>2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s="80">
        <f t="shared" si="4"/>
        <v>0</v>
      </c>
      <c r="CZ105" s="80">
        <f t="shared" si="5"/>
        <v>0</v>
      </c>
      <c r="DB105" s="80">
        <f t="shared" si="6"/>
        <v>0</v>
      </c>
      <c r="DC105" s="80">
        <f t="shared" si="7"/>
        <v>0</v>
      </c>
    </row>
    <row r="106" spans="1:107" x14ac:dyDescent="0.25">
      <c r="A106" t="s">
        <v>2</v>
      </c>
      <c r="B106" t="s">
        <v>132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307.75658477921598</v>
      </c>
      <c r="CS106">
        <v>307.75658477921598</v>
      </c>
      <c r="CT106">
        <v>0</v>
      </c>
      <c r="CU106">
        <v>0</v>
      </c>
      <c r="CV106">
        <v>0</v>
      </c>
      <c r="CW106">
        <v>0</v>
      </c>
      <c r="CX106">
        <v>0</v>
      </c>
      <c r="CY106" s="80">
        <f t="shared" si="4"/>
        <v>0</v>
      </c>
      <c r="CZ106" s="80">
        <f t="shared" si="5"/>
        <v>615.51316955843197</v>
      </c>
      <c r="DB106" s="80">
        <f t="shared" si="6"/>
        <v>0</v>
      </c>
      <c r="DC106" s="80">
        <f t="shared" si="7"/>
        <v>615.51316955843197</v>
      </c>
    </row>
    <row r="107" spans="1:107" x14ac:dyDescent="0.25">
      <c r="A107" t="s">
        <v>2</v>
      </c>
      <c r="B107" t="s">
        <v>47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s="80">
        <f t="shared" si="4"/>
        <v>0</v>
      </c>
      <c r="CZ107" s="80">
        <f t="shared" si="5"/>
        <v>0</v>
      </c>
      <c r="DB107" s="80">
        <f t="shared" si="6"/>
        <v>0</v>
      </c>
      <c r="DC107" s="80">
        <f t="shared" si="7"/>
        <v>0</v>
      </c>
    </row>
    <row r="108" spans="1:107" x14ac:dyDescent="0.25">
      <c r="A108" t="s">
        <v>2</v>
      </c>
      <c r="B108" t="s">
        <v>49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s="80">
        <f t="shared" si="4"/>
        <v>0</v>
      </c>
      <c r="CZ108" s="80">
        <f t="shared" si="5"/>
        <v>0</v>
      </c>
      <c r="DB108" s="80">
        <f t="shared" si="6"/>
        <v>0</v>
      </c>
      <c r="DC108" s="80">
        <f t="shared" si="7"/>
        <v>0</v>
      </c>
    </row>
    <row r="109" spans="1:107" x14ac:dyDescent="0.25">
      <c r="A109" t="s">
        <v>2</v>
      </c>
      <c r="B109" t="s">
        <v>50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s="80">
        <f t="shared" si="4"/>
        <v>0</v>
      </c>
      <c r="CZ109" s="80">
        <f t="shared" si="5"/>
        <v>0</v>
      </c>
      <c r="DB109" s="80">
        <f t="shared" si="6"/>
        <v>0</v>
      </c>
      <c r="DC109" s="80">
        <f t="shared" si="7"/>
        <v>0</v>
      </c>
    </row>
    <row r="110" spans="1:107" x14ac:dyDescent="0.25">
      <c r="A110" t="s">
        <v>2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s="80">
        <f t="shared" si="4"/>
        <v>0</v>
      </c>
      <c r="CZ110" s="80">
        <f t="shared" si="5"/>
        <v>0</v>
      </c>
      <c r="DB110" s="80">
        <f t="shared" si="6"/>
        <v>0</v>
      </c>
      <c r="DC110" s="80">
        <f t="shared" si="7"/>
        <v>0</v>
      </c>
    </row>
    <row r="111" spans="1:107" x14ac:dyDescent="0.25">
      <c r="A111" t="s">
        <v>2</v>
      </c>
      <c r="B111" t="s">
        <v>133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s="80">
        <f t="shared" si="4"/>
        <v>0</v>
      </c>
      <c r="CZ111" s="80">
        <f t="shared" si="5"/>
        <v>0</v>
      </c>
      <c r="DB111" s="80">
        <f t="shared" si="6"/>
        <v>0</v>
      </c>
      <c r="DC111" s="80">
        <f t="shared" si="7"/>
        <v>0</v>
      </c>
    </row>
    <row r="112" spans="1:107" x14ac:dyDescent="0.25">
      <c r="A112" t="s">
        <v>2</v>
      </c>
      <c r="B112" t="s">
        <v>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s="80">
        <f t="shared" si="4"/>
        <v>0</v>
      </c>
      <c r="CZ112" s="80">
        <f t="shared" si="5"/>
        <v>0</v>
      </c>
      <c r="DB112" s="80">
        <f t="shared" si="6"/>
        <v>0</v>
      </c>
      <c r="DC112" s="80">
        <f t="shared" si="7"/>
        <v>0</v>
      </c>
    </row>
    <row r="113" spans="1:107" x14ac:dyDescent="0.25">
      <c r="A113" t="s">
        <v>2</v>
      </c>
      <c r="B113" t="s">
        <v>147</v>
      </c>
      <c r="C113">
        <v>-176.131521205192</v>
      </c>
      <c r="D113">
        <v>-176.131521205192</v>
      </c>
      <c r="E113">
        <v>-176.131521205192</v>
      </c>
      <c r="F113">
        <v>-176.131521205192</v>
      </c>
      <c r="G113">
        <v>-176.131521205192</v>
      </c>
      <c r="H113">
        <v>-176.131521205192</v>
      </c>
      <c r="I113">
        <v>-176.131521205192</v>
      </c>
      <c r="J113">
        <v>-176.131521205192</v>
      </c>
      <c r="K113">
        <v>-166.34643669379199</v>
      </c>
      <c r="L113">
        <v>-166.34643669379199</v>
      </c>
      <c r="M113">
        <v>-166.34643669379199</v>
      </c>
      <c r="N113">
        <v>-166.34643669379199</v>
      </c>
      <c r="O113">
        <v>-166.34643669379199</v>
      </c>
      <c r="P113">
        <v>-146.77626767099301</v>
      </c>
      <c r="Q113">
        <v>-146.77626767099301</v>
      </c>
      <c r="R113">
        <v>-146.77626767099301</v>
      </c>
      <c r="S113">
        <v>-146.77626767099301</v>
      </c>
      <c r="T113">
        <v>-146.77626767099301</v>
      </c>
      <c r="U113">
        <v>-146.77626767099301</v>
      </c>
      <c r="V113">
        <v>-146.77626767099301</v>
      </c>
      <c r="W113">
        <v>-146.77626767099301</v>
      </c>
      <c r="X113">
        <v>-117.42101413679499</v>
      </c>
      <c r="Y113">
        <v>-117.42101413679499</v>
      </c>
      <c r="Z113">
        <v>-117.42101413679499</v>
      </c>
      <c r="AA113">
        <v>-117.42101413679499</v>
      </c>
      <c r="AB113">
        <v>-117.42101413679499</v>
      </c>
      <c r="AC113">
        <v>-88.065760602595901</v>
      </c>
      <c r="AD113">
        <v>-88.065760602595901</v>
      </c>
      <c r="AE113">
        <v>-88.065760602595901</v>
      </c>
      <c r="AF113">
        <v>-88.065760602595901</v>
      </c>
      <c r="AG113">
        <v>-78.280676091196398</v>
      </c>
      <c r="AH113">
        <v>-78.280676091196398</v>
      </c>
      <c r="AI113">
        <v>-78.280676091196398</v>
      </c>
      <c r="AJ113">
        <v>-78.280676091196398</v>
      </c>
      <c r="AK113">
        <v>-78.280676091196398</v>
      </c>
      <c r="AL113">
        <v>-78.280676091196398</v>
      </c>
      <c r="AM113">
        <v>-78.280676091196398</v>
      </c>
      <c r="AN113">
        <v>-78.280676091196398</v>
      </c>
      <c r="AO113">
        <v>-78.280676091196398</v>
      </c>
      <c r="AP113">
        <v>-78.280676091196398</v>
      </c>
      <c r="AQ113">
        <v>-78.280676091196398</v>
      </c>
      <c r="AR113">
        <v>-78.280676091196398</v>
      </c>
      <c r="AS113">
        <v>-78.280676091196398</v>
      </c>
      <c r="AT113">
        <v>-78.280676091196398</v>
      </c>
      <c r="AU113">
        <v>-78.280676091196398</v>
      </c>
      <c r="AV113">
        <v>-78.280676091196398</v>
      </c>
      <c r="AW113">
        <v>-78.280676091196398</v>
      </c>
      <c r="AX113">
        <v>-78.280676091196398</v>
      </c>
      <c r="AY113">
        <v>-78.280676091196398</v>
      </c>
      <c r="AZ113">
        <v>-78.280676091196398</v>
      </c>
      <c r="BA113">
        <v>-78.280676091196398</v>
      </c>
      <c r="BB113">
        <v>-78.280676091196398</v>
      </c>
      <c r="BC113">
        <v>-78.280676091196398</v>
      </c>
      <c r="BD113">
        <v>-78.280676091196398</v>
      </c>
      <c r="BE113">
        <v>-78.280676091196398</v>
      </c>
      <c r="BF113">
        <v>-78.280676091196398</v>
      </c>
      <c r="BG113">
        <v>-78.280676091196398</v>
      </c>
      <c r="BH113">
        <v>-78.280676091196398</v>
      </c>
      <c r="BI113">
        <v>-78.280676091196398</v>
      </c>
      <c r="BJ113">
        <v>-78.280676091196398</v>
      </c>
      <c r="BK113">
        <v>-78.280676091196398</v>
      </c>
      <c r="BL113">
        <v>-78.280676091196398</v>
      </c>
      <c r="BM113">
        <v>-78.280676091196398</v>
      </c>
      <c r="BN113">
        <v>-78.280676091196398</v>
      </c>
      <c r="BO113">
        <v>-78.280676091196398</v>
      </c>
      <c r="BP113">
        <v>-107.63592962539499</v>
      </c>
      <c r="BQ113">
        <v>-107.63592962539499</v>
      </c>
      <c r="BR113">
        <v>-107.63592962539499</v>
      </c>
      <c r="BS113">
        <v>-107.63592962539499</v>
      </c>
      <c r="BT113">
        <v>-136.99118315959399</v>
      </c>
      <c r="BU113">
        <v>-136.99118315959399</v>
      </c>
      <c r="BV113">
        <v>-136.99118315959399</v>
      </c>
      <c r="BW113">
        <v>-136.99118315959399</v>
      </c>
      <c r="BX113">
        <v>-136.99118315959399</v>
      </c>
      <c r="BY113">
        <v>-166.34643669379199</v>
      </c>
      <c r="BZ113">
        <v>-166.34643669379199</v>
      </c>
      <c r="CA113">
        <v>-166.34643669379199</v>
      </c>
      <c r="CB113">
        <v>-166.34643669379199</v>
      </c>
      <c r="CC113">
        <v>-166.34643669379199</v>
      </c>
      <c r="CD113">
        <v>-166.34643669379199</v>
      </c>
      <c r="CE113">
        <v>-166.34643669379199</v>
      </c>
      <c r="CF113">
        <v>-166.34643669379199</v>
      </c>
      <c r="CG113">
        <v>-205.48677473939</v>
      </c>
      <c r="CH113">
        <v>-205.48677473939</v>
      </c>
      <c r="CI113">
        <v>-205.48677473939</v>
      </c>
      <c r="CJ113">
        <v>-205.48677473939</v>
      </c>
      <c r="CK113">
        <v>-205.48677473939</v>
      </c>
      <c r="CL113">
        <v>-244.62711278498901</v>
      </c>
      <c r="CM113">
        <v>-244.62711278498901</v>
      </c>
      <c r="CN113">
        <v>-244.62711278498901</v>
      </c>
      <c r="CO113">
        <v>-244.62711278498901</v>
      </c>
      <c r="CP113">
        <v>-244.62711278498901</v>
      </c>
      <c r="CQ113">
        <v>-244.62711278498901</v>
      </c>
      <c r="CR113">
        <v>-244.62711278498901</v>
      </c>
      <c r="CS113">
        <v>-244.62711278498901</v>
      </c>
      <c r="CT113">
        <v>-303.337619853386</v>
      </c>
      <c r="CU113">
        <v>-303.337619853386</v>
      </c>
      <c r="CV113">
        <v>-303.337619853386</v>
      </c>
      <c r="CW113">
        <v>-303.337619853386</v>
      </c>
      <c r="CX113">
        <v>-303.337619853386</v>
      </c>
      <c r="CY113" s="80">
        <f t="shared" si="4"/>
        <v>-2465.8412968726861</v>
      </c>
      <c r="CZ113" s="80">
        <f t="shared" si="5"/>
        <v>-5499.2174954065449</v>
      </c>
      <c r="DB113" s="80">
        <f t="shared" si="6"/>
        <v>-2270.139606644691</v>
      </c>
      <c r="DC113" s="80">
        <f t="shared" si="7"/>
        <v>-3229.0778887618535</v>
      </c>
    </row>
    <row r="114" spans="1:107" x14ac:dyDescent="0.25">
      <c r="A114" t="s">
        <v>2</v>
      </c>
      <c r="B114" t="s">
        <v>107</v>
      </c>
      <c r="C114">
        <v>-2016.7676380348501</v>
      </c>
      <c r="D114">
        <v>-2016.7676380348501</v>
      </c>
      <c r="E114">
        <v>-2016.7676380348501</v>
      </c>
      <c r="F114">
        <v>-2016.7676380348501</v>
      </c>
      <c r="G114">
        <v>-2088.7950536789499</v>
      </c>
      <c r="H114">
        <v>-2088.7950536789499</v>
      </c>
      <c r="I114">
        <v>-2088.7950536789499</v>
      </c>
      <c r="J114">
        <v>-2088.7950536789499</v>
      </c>
      <c r="K114">
        <v>-2196.8361771451</v>
      </c>
      <c r="L114">
        <v>-2196.8361771451</v>
      </c>
      <c r="M114">
        <v>-2196.8361771451</v>
      </c>
      <c r="N114">
        <v>-2196.8361771451</v>
      </c>
      <c r="O114">
        <v>-2196.8361771451</v>
      </c>
      <c r="P114">
        <v>-2268.8635927892001</v>
      </c>
      <c r="Q114">
        <v>-2268.8635927892001</v>
      </c>
      <c r="R114">
        <v>-2268.8635927892001</v>
      </c>
      <c r="S114">
        <v>-2268.8635927892001</v>
      </c>
      <c r="T114">
        <v>-2322.8841545222799</v>
      </c>
      <c r="U114">
        <v>-2322.8841545222799</v>
      </c>
      <c r="V114">
        <v>-2322.8841545222799</v>
      </c>
      <c r="W114">
        <v>-2322.8841545222799</v>
      </c>
      <c r="X114">
        <v>-2394.91157016638</v>
      </c>
      <c r="Y114">
        <v>-2394.91157016638</v>
      </c>
      <c r="Z114">
        <v>-2394.91157016638</v>
      </c>
      <c r="AA114">
        <v>-2394.91157016638</v>
      </c>
      <c r="AB114">
        <v>-2394.91157016638</v>
      </c>
      <c r="AC114">
        <v>-2484.9458397215099</v>
      </c>
      <c r="AD114">
        <v>-2484.9458397215099</v>
      </c>
      <c r="AE114">
        <v>-2484.9458397215099</v>
      </c>
      <c r="AF114">
        <v>-2484.9458397215099</v>
      </c>
      <c r="AG114">
        <v>-2592.98696318766</v>
      </c>
      <c r="AH114">
        <v>-2592.98696318766</v>
      </c>
      <c r="AI114">
        <v>-2592.98696318766</v>
      </c>
      <c r="AJ114">
        <v>-2592.98696318766</v>
      </c>
      <c r="AK114">
        <v>-2592.98696318766</v>
      </c>
      <c r="AL114">
        <v>-2629.00067100971</v>
      </c>
      <c r="AM114">
        <v>-2629.00067100971</v>
      </c>
      <c r="AN114">
        <v>-2629.00067100971</v>
      </c>
      <c r="AO114">
        <v>-2629.00067100971</v>
      </c>
      <c r="AP114">
        <v>-2574.9801092766402</v>
      </c>
      <c r="AQ114">
        <v>-2574.9801092766402</v>
      </c>
      <c r="AR114">
        <v>-2574.9801092766402</v>
      </c>
      <c r="AS114">
        <v>-2574.9801092766402</v>
      </c>
      <c r="AT114">
        <v>-2538.9664014545901</v>
      </c>
      <c r="AU114">
        <v>-2538.9664014545901</v>
      </c>
      <c r="AV114">
        <v>-2538.9664014545901</v>
      </c>
      <c r="AW114">
        <v>-2538.9664014545901</v>
      </c>
      <c r="AX114">
        <v>-2538.9664014545901</v>
      </c>
      <c r="AY114">
        <v>-2502.9526936325301</v>
      </c>
      <c r="AZ114">
        <v>-2502.9526936325301</v>
      </c>
      <c r="BA114">
        <v>-2502.9526936325301</v>
      </c>
      <c r="BB114">
        <v>-2502.9526936325301</v>
      </c>
      <c r="BC114">
        <v>-2556.9732553656099</v>
      </c>
      <c r="BD114">
        <v>-2556.9732553656099</v>
      </c>
      <c r="BE114">
        <v>-2556.9732553656099</v>
      </c>
      <c r="BF114">
        <v>-2556.9732553656099</v>
      </c>
      <c r="BG114">
        <v>-2592.98696318766</v>
      </c>
      <c r="BH114">
        <v>-2592.98696318766</v>
      </c>
      <c r="BI114">
        <v>-2592.98696318766</v>
      </c>
      <c r="BJ114">
        <v>-2592.98696318766</v>
      </c>
      <c r="BK114">
        <v>-2556.9732553656099</v>
      </c>
      <c r="BL114">
        <v>-2556.9732553656099</v>
      </c>
      <c r="BM114">
        <v>-2556.9732553656099</v>
      </c>
      <c r="BN114">
        <v>-2556.9732553656099</v>
      </c>
      <c r="BO114">
        <v>-2556.9732553656099</v>
      </c>
      <c r="BP114">
        <v>-2592.98696318766</v>
      </c>
      <c r="BQ114">
        <v>-2592.98696318766</v>
      </c>
      <c r="BR114">
        <v>-2592.98696318766</v>
      </c>
      <c r="BS114">
        <v>-2592.98696318766</v>
      </c>
      <c r="BT114">
        <v>-2647.0075249207398</v>
      </c>
      <c r="BU114">
        <v>-2647.0075249207398</v>
      </c>
      <c r="BV114">
        <v>-2647.0075249207398</v>
      </c>
      <c r="BW114">
        <v>-2647.0075249207398</v>
      </c>
      <c r="BX114">
        <v>-2647.0075249207398</v>
      </c>
      <c r="BY114">
        <v>-2647.0075249207398</v>
      </c>
      <c r="BZ114">
        <v>-2647.0075249207398</v>
      </c>
      <c r="CA114">
        <v>-2647.0075249207398</v>
      </c>
      <c r="CB114">
        <v>-2647.0075249207398</v>
      </c>
      <c r="CC114">
        <v>-2629.00067100971</v>
      </c>
      <c r="CD114">
        <v>-2629.00067100971</v>
      </c>
      <c r="CE114">
        <v>-2629.00067100971</v>
      </c>
      <c r="CF114">
        <v>-2629.00067100971</v>
      </c>
      <c r="CG114">
        <v>-2538.9664014545901</v>
      </c>
      <c r="CH114">
        <v>-2538.9664014545901</v>
      </c>
      <c r="CI114">
        <v>-2538.9664014545901</v>
      </c>
      <c r="CJ114">
        <v>-2538.9664014545901</v>
      </c>
      <c r="CK114">
        <v>-2538.9664014545901</v>
      </c>
      <c r="CL114">
        <v>-2466.9389858104801</v>
      </c>
      <c r="CM114">
        <v>-2466.9389858104801</v>
      </c>
      <c r="CN114">
        <v>-2466.9389858104801</v>
      </c>
      <c r="CO114">
        <v>-2466.9389858104801</v>
      </c>
      <c r="CP114">
        <v>-2376.9047162553602</v>
      </c>
      <c r="CQ114">
        <v>-2376.9047162553602</v>
      </c>
      <c r="CR114">
        <v>-2376.9047162553602</v>
      </c>
      <c r="CS114">
        <v>-2376.9047162553602</v>
      </c>
      <c r="CT114">
        <v>-2268.8635927892001</v>
      </c>
      <c r="CU114">
        <v>-2268.8635927892001</v>
      </c>
      <c r="CV114">
        <v>-2268.8635927892001</v>
      </c>
      <c r="CW114">
        <v>-2268.8635927892001</v>
      </c>
      <c r="CX114">
        <v>-2268.8635927892001</v>
      </c>
      <c r="CY114" s="80">
        <f t="shared" si="4"/>
        <v>-62285.707678236919</v>
      </c>
      <c r="CZ114" s="80">
        <f t="shared" si="5"/>
        <v>-59224.542513362634</v>
      </c>
      <c r="DB114" s="80">
        <f t="shared" si="6"/>
        <v>-30971.788726963743</v>
      </c>
      <c r="DC114" s="80">
        <f t="shared" si="7"/>
        <v>-28252.753786398876</v>
      </c>
    </row>
    <row r="115" spans="1:107" x14ac:dyDescent="0.25">
      <c r="A115" t="s">
        <v>3</v>
      </c>
      <c r="B115" t="s">
        <v>123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s="80">
        <f t="shared" si="4"/>
        <v>0</v>
      </c>
      <c r="CZ115" s="80">
        <f t="shared" si="5"/>
        <v>0</v>
      </c>
      <c r="DB115" s="80">
        <f t="shared" si="6"/>
        <v>0</v>
      </c>
      <c r="DC115" s="80">
        <f t="shared" si="7"/>
        <v>0</v>
      </c>
    </row>
    <row r="116" spans="1:107" x14ac:dyDescent="0.25">
      <c r="A116" t="s">
        <v>3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s="80">
        <f t="shared" si="4"/>
        <v>0</v>
      </c>
      <c r="CZ116" s="80">
        <f t="shared" si="5"/>
        <v>0</v>
      </c>
      <c r="DB116" s="80">
        <f t="shared" si="6"/>
        <v>0</v>
      </c>
      <c r="DC116" s="80">
        <f t="shared" si="7"/>
        <v>0</v>
      </c>
    </row>
    <row r="117" spans="1:107" x14ac:dyDescent="0.25">
      <c r="A117" t="s">
        <v>3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s="80">
        <f t="shared" si="4"/>
        <v>0</v>
      </c>
      <c r="CZ117" s="80">
        <f t="shared" si="5"/>
        <v>0</v>
      </c>
      <c r="DB117" s="80">
        <f t="shared" si="6"/>
        <v>0</v>
      </c>
      <c r="DC117" s="80">
        <f t="shared" si="7"/>
        <v>0</v>
      </c>
    </row>
    <row r="118" spans="1:107" x14ac:dyDescent="0.25">
      <c r="A118" t="s">
        <v>3</v>
      </c>
      <c r="B118" t="s">
        <v>108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s="80">
        <f t="shared" si="4"/>
        <v>0</v>
      </c>
      <c r="CZ118" s="80">
        <f t="shared" si="5"/>
        <v>0</v>
      </c>
      <c r="DB118" s="80">
        <f t="shared" si="6"/>
        <v>0</v>
      </c>
      <c r="DC118" s="80">
        <f t="shared" si="7"/>
        <v>0</v>
      </c>
    </row>
    <row r="119" spans="1:107" x14ac:dyDescent="0.25">
      <c r="A119" t="s">
        <v>3</v>
      </c>
      <c r="B119" t="s">
        <v>109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s="80">
        <f t="shared" si="4"/>
        <v>0</v>
      </c>
      <c r="CZ119" s="80">
        <f t="shared" si="5"/>
        <v>0</v>
      </c>
      <c r="DB119" s="80">
        <f t="shared" si="6"/>
        <v>0</v>
      </c>
      <c r="DC119" s="80">
        <f t="shared" si="7"/>
        <v>0</v>
      </c>
    </row>
    <row r="120" spans="1:107" x14ac:dyDescent="0.25">
      <c r="A120" t="s">
        <v>3</v>
      </c>
      <c r="B120" t="s">
        <v>113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s="80">
        <f t="shared" si="4"/>
        <v>0</v>
      </c>
      <c r="CZ120" s="80">
        <f t="shared" si="5"/>
        <v>0</v>
      </c>
      <c r="DB120" s="80">
        <f t="shared" si="6"/>
        <v>0</v>
      </c>
      <c r="DC120" s="80">
        <f t="shared" si="7"/>
        <v>0</v>
      </c>
    </row>
    <row r="121" spans="1:107" x14ac:dyDescent="0.25">
      <c r="A121" t="s">
        <v>3</v>
      </c>
      <c r="B121" t="s">
        <v>124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s="80">
        <f t="shared" si="4"/>
        <v>0</v>
      </c>
      <c r="CZ121" s="80">
        <f t="shared" si="5"/>
        <v>0</v>
      </c>
      <c r="DB121" s="80">
        <f t="shared" si="6"/>
        <v>0</v>
      </c>
      <c r="DC121" s="80">
        <f t="shared" si="7"/>
        <v>0</v>
      </c>
    </row>
    <row r="122" spans="1:107" x14ac:dyDescent="0.25">
      <c r="A122" t="s">
        <v>3</v>
      </c>
      <c r="B122" t="s">
        <v>125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s="80">
        <f t="shared" si="4"/>
        <v>0</v>
      </c>
      <c r="CZ122" s="80">
        <f t="shared" si="5"/>
        <v>0</v>
      </c>
      <c r="DB122" s="80">
        <f t="shared" si="6"/>
        <v>0</v>
      </c>
      <c r="DC122" s="80">
        <f t="shared" si="7"/>
        <v>0</v>
      </c>
    </row>
    <row r="123" spans="1:107" x14ac:dyDescent="0.25">
      <c r="A123" t="s">
        <v>3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s="80">
        <f t="shared" si="4"/>
        <v>0</v>
      </c>
      <c r="CZ123" s="80">
        <f t="shared" si="5"/>
        <v>0</v>
      </c>
      <c r="DB123" s="80">
        <f t="shared" si="6"/>
        <v>0</v>
      </c>
      <c r="DC123" s="80">
        <f t="shared" si="7"/>
        <v>0</v>
      </c>
    </row>
    <row r="124" spans="1:107" x14ac:dyDescent="0.25">
      <c r="A124" t="s">
        <v>3</v>
      </c>
      <c r="B124" t="s">
        <v>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s="80">
        <f t="shared" si="4"/>
        <v>0</v>
      </c>
      <c r="CZ124" s="80">
        <f t="shared" si="5"/>
        <v>0</v>
      </c>
      <c r="DB124" s="80">
        <f t="shared" si="6"/>
        <v>0</v>
      </c>
      <c r="DC124" s="80">
        <f t="shared" si="7"/>
        <v>0</v>
      </c>
    </row>
    <row r="125" spans="1:107" x14ac:dyDescent="0.25">
      <c r="A125" t="s">
        <v>3</v>
      </c>
      <c r="B125" t="s">
        <v>127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s="80">
        <f t="shared" si="4"/>
        <v>0</v>
      </c>
      <c r="CZ125" s="80">
        <f t="shared" si="5"/>
        <v>0</v>
      </c>
      <c r="DB125" s="80">
        <f t="shared" si="6"/>
        <v>0</v>
      </c>
      <c r="DC125" s="80">
        <f t="shared" si="7"/>
        <v>0</v>
      </c>
    </row>
    <row r="126" spans="1:107" x14ac:dyDescent="0.25">
      <c r="A126" t="s">
        <v>3</v>
      </c>
      <c r="B126" t="s">
        <v>128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s="80">
        <f t="shared" si="4"/>
        <v>0</v>
      </c>
      <c r="CZ126" s="80">
        <f t="shared" si="5"/>
        <v>0</v>
      </c>
      <c r="DB126" s="80">
        <f t="shared" si="6"/>
        <v>0</v>
      </c>
      <c r="DC126" s="80">
        <f t="shared" si="7"/>
        <v>0</v>
      </c>
    </row>
    <row r="127" spans="1:107" x14ac:dyDescent="0.25">
      <c r="A127" t="s">
        <v>3</v>
      </c>
      <c r="B127" t="s">
        <v>18</v>
      </c>
      <c r="C127">
        <v>1015.37911586134</v>
      </c>
      <c r="D127">
        <v>1015.37911586134</v>
      </c>
      <c r="E127">
        <v>1015.37911586134</v>
      </c>
      <c r="F127">
        <v>1015.37911586134</v>
      </c>
      <c r="G127">
        <v>986.17573421046404</v>
      </c>
      <c r="H127">
        <v>986.17573421046404</v>
      </c>
      <c r="I127">
        <v>986.17573421046404</v>
      </c>
      <c r="J127">
        <v>986.17573421046404</v>
      </c>
      <c r="K127">
        <v>900.81200323097005</v>
      </c>
      <c r="L127">
        <v>900.81200323097005</v>
      </c>
      <c r="M127">
        <v>900.81200323097005</v>
      </c>
      <c r="N127">
        <v>900.81200323097005</v>
      </c>
      <c r="O127">
        <v>900.81200323097005</v>
      </c>
      <c r="P127">
        <v>653.70646618506805</v>
      </c>
      <c r="Q127">
        <v>653.70646618506805</v>
      </c>
      <c r="R127">
        <v>653.70646618506805</v>
      </c>
      <c r="S127">
        <v>653.70646618506805</v>
      </c>
      <c r="T127">
        <v>697.51153866138702</v>
      </c>
      <c r="U127">
        <v>697.51153866138702</v>
      </c>
      <c r="V127">
        <v>697.51153866138702</v>
      </c>
      <c r="W127">
        <v>697.51153866138702</v>
      </c>
      <c r="X127">
        <v>798.60016745289295</v>
      </c>
      <c r="Y127">
        <v>798.60016745289295</v>
      </c>
      <c r="Z127">
        <v>798.60016745289295</v>
      </c>
      <c r="AA127">
        <v>798.60016745289295</v>
      </c>
      <c r="AB127">
        <v>798.60016745289295</v>
      </c>
      <c r="AC127">
        <v>885.087105418958</v>
      </c>
      <c r="AD127">
        <v>885.087105418958</v>
      </c>
      <c r="AE127">
        <v>885.087105418958</v>
      </c>
      <c r="AF127">
        <v>885.087105418958</v>
      </c>
      <c r="AG127">
        <v>900.81200323097005</v>
      </c>
      <c r="AH127">
        <v>900.81200323097005</v>
      </c>
      <c r="AI127">
        <v>900.81200323097005</v>
      </c>
      <c r="AJ127">
        <v>900.81200323097005</v>
      </c>
      <c r="AK127">
        <v>900.81200323097005</v>
      </c>
      <c r="AL127">
        <v>936.75462680128396</v>
      </c>
      <c r="AM127">
        <v>936.75462680128396</v>
      </c>
      <c r="AN127">
        <v>936.75462680128396</v>
      </c>
      <c r="AO127">
        <v>936.75462680128396</v>
      </c>
      <c r="AP127">
        <v>925.52255693556106</v>
      </c>
      <c r="AQ127">
        <v>925.52255693556106</v>
      </c>
      <c r="AR127">
        <v>925.52255693556106</v>
      </c>
      <c r="AS127">
        <v>925.52255693556106</v>
      </c>
      <c r="AT127">
        <v>917.66010802955498</v>
      </c>
      <c r="AU127">
        <v>917.66010802955498</v>
      </c>
      <c r="AV127">
        <v>917.66010802955498</v>
      </c>
      <c r="AW127">
        <v>917.66010802955498</v>
      </c>
      <c r="AX127">
        <v>917.66010802955498</v>
      </c>
      <c r="AY127">
        <v>881.71748445924197</v>
      </c>
      <c r="AZ127">
        <v>881.71748445924197</v>
      </c>
      <c r="BA127">
        <v>881.71748445924197</v>
      </c>
      <c r="BB127">
        <v>881.71748445924197</v>
      </c>
      <c r="BC127">
        <v>851.39089582178997</v>
      </c>
      <c r="BD127">
        <v>851.39089582178997</v>
      </c>
      <c r="BE127">
        <v>851.39089582178997</v>
      </c>
      <c r="BF127">
        <v>851.39089582178997</v>
      </c>
      <c r="BG127">
        <v>876.10144952637995</v>
      </c>
      <c r="BH127">
        <v>876.10144952637995</v>
      </c>
      <c r="BI127">
        <v>876.10144952637995</v>
      </c>
      <c r="BJ127">
        <v>876.10144952637995</v>
      </c>
      <c r="BK127">
        <v>766.027164842297</v>
      </c>
      <c r="BL127">
        <v>766.027164842297</v>
      </c>
      <c r="BM127">
        <v>766.027164842297</v>
      </c>
      <c r="BN127">
        <v>766.027164842297</v>
      </c>
      <c r="BO127">
        <v>766.027164842297</v>
      </c>
      <c r="BP127">
        <v>814.32506526490499</v>
      </c>
      <c r="BQ127">
        <v>814.32506526490499</v>
      </c>
      <c r="BR127">
        <v>814.32506526490499</v>
      </c>
      <c r="BS127">
        <v>814.32506526490499</v>
      </c>
      <c r="BT127">
        <v>855.88372376807899</v>
      </c>
      <c r="BU127">
        <v>855.88372376807899</v>
      </c>
      <c r="BV127">
        <v>855.88372376807899</v>
      </c>
      <c r="BW127">
        <v>855.88372376807899</v>
      </c>
      <c r="BX127">
        <v>855.88372376807899</v>
      </c>
      <c r="BY127">
        <v>908.67445213697602</v>
      </c>
      <c r="BZ127">
        <v>908.67445213697602</v>
      </c>
      <c r="CA127">
        <v>908.67445213697602</v>
      </c>
      <c r="CB127">
        <v>908.67445213697602</v>
      </c>
      <c r="CC127">
        <v>923.27614296241597</v>
      </c>
      <c r="CD127">
        <v>923.27614296241597</v>
      </c>
      <c r="CE127">
        <v>923.27614296241597</v>
      </c>
      <c r="CF127">
        <v>923.27614296241597</v>
      </c>
      <c r="CG127">
        <v>918.78331501612695</v>
      </c>
      <c r="CH127">
        <v>918.78331501612695</v>
      </c>
      <c r="CI127">
        <v>918.78331501612695</v>
      </c>
      <c r="CJ127">
        <v>918.78331501612695</v>
      </c>
      <c r="CK127">
        <v>918.78331501612695</v>
      </c>
      <c r="CL127">
        <v>845.77486088892897</v>
      </c>
      <c r="CM127">
        <v>845.77486088892897</v>
      </c>
      <c r="CN127">
        <v>845.77486088892897</v>
      </c>
      <c r="CO127">
        <v>845.77486088892897</v>
      </c>
      <c r="CP127">
        <v>857.00693075465097</v>
      </c>
      <c r="CQ127">
        <v>857.00693075465097</v>
      </c>
      <c r="CR127">
        <v>857.00693075465097</v>
      </c>
      <c r="CS127">
        <v>857.00693075465097</v>
      </c>
      <c r="CT127">
        <v>841.28203294263994</v>
      </c>
      <c r="CU127">
        <v>841.28203294263994</v>
      </c>
      <c r="CV127">
        <v>841.28203294263994</v>
      </c>
      <c r="CW127">
        <v>841.28203294263994</v>
      </c>
      <c r="CX127">
        <v>841.28203294263994</v>
      </c>
      <c r="CY127" s="80">
        <f t="shared" si="4"/>
        <v>20094.172989778133</v>
      </c>
      <c r="CZ127" s="80">
        <f t="shared" si="5"/>
        <v>21121.907382491769</v>
      </c>
      <c r="DB127" s="80">
        <f t="shared" si="6"/>
        <v>10950.144912093181</v>
      </c>
      <c r="DC127" s="80">
        <f t="shared" si="7"/>
        <v>10171.762470398589</v>
      </c>
    </row>
    <row r="128" spans="1:107" x14ac:dyDescent="0.25">
      <c r="A128" t="s">
        <v>3</v>
      </c>
      <c r="B128" t="s">
        <v>19</v>
      </c>
      <c r="C128">
        <v>72.459647361008905</v>
      </c>
      <c r="D128">
        <v>97.036169061053798</v>
      </c>
      <c r="E128">
        <v>96.216783871970406</v>
      </c>
      <c r="F128">
        <v>100.00580787351799</v>
      </c>
      <c r="G128">
        <v>118.796196010131</v>
      </c>
      <c r="H128">
        <v>138.88131978087401</v>
      </c>
      <c r="I128">
        <v>129.277667543391</v>
      </c>
      <c r="J128">
        <v>123.955269136328</v>
      </c>
      <c r="K128">
        <v>131.51592561027701</v>
      </c>
      <c r="L128">
        <v>154.292412072834</v>
      </c>
      <c r="M128">
        <v>206.622828865434</v>
      </c>
      <c r="N128">
        <v>257.05174755698499</v>
      </c>
      <c r="O128">
        <v>280.57770934517902</v>
      </c>
      <c r="P128">
        <v>268.85613626231702</v>
      </c>
      <c r="Q128">
        <v>251.85758678441499</v>
      </c>
      <c r="R128">
        <v>231.131923445219</v>
      </c>
      <c r="S128">
        <v>220.67220414385</v>
      </c>
      <c r="T128">
        <v>199.37473319503499</v>
      </c>
      <c r="U128">
        <v>171.599512608119</v>
      </c>
      <c r="V128">
        <v>136.07199270570899</v>
      </c>
      <c r="W128">
        <v>118.807165155601</v>
      </c>
      <c r="X128">
        <v>114.55745701639999</v>
      </c>
      <c r="Y128">
        <v>120.30557123889101</v>
      </c>
      <c r="Z128">
        <v>115.48617125930301</v>
      </c>
      <c r="AA128">
        <v>105.467653728404</v>
      </c>
      <c r="AB128">
        <v>99.401031428447993</v>
      </c>
      <c r="AC128">
        <v>98.561963968106895</v>
      </c>
      <c r="AD128">
        <v>101.107626323978</v>
      </c>
      <c r="AE128">
        <v>100.86733897121699</v>
      </c>
      <c r="AF128">
        <v>101.19516451485001</v>
      </c>
      <c r="AG128">
        <v>105.001762896146</v>
      </c>
      <c r="AH128">
        <v>109.76849207918301</v>
      </c>
      <c r="AI128">
        <v>111.698579458148</v>
      </c>
      <c r="AJ128">
        <v>142.51246997456801</v>
      </c>
      <c r="AK128">
        <v>159.43676831600999</v>
      </c>
      <c r="AL128">
        <v>180.87921983279099</v>
      </c>
      <c r="AM128">
        <v>185.65945721268301</v>
      </c>
      <c r="AN128">
        <v>192.47530623214101</v>
      </c>
      <c r="AO128">
        <v>195.25070032045801</v>
      </c>
      <c r="AP128">
        <v>182.44662139565901</v>
      </c>
      <c r="AQ128">
        <v>173.30507649622001</v>
      </c>
      <c r="AR128">
        <v>166.80140064154</v>
      </c>
      <c r="AS128">
        <v>176.89503895362901</v>
      </c>
      <c r="AT128">
        <v>278.33871445488302</v>
      </c>
      <c r="AU128">
        <v>346.53129231242002</v>
      </c>
      <c r="AV128">
        <v>357.97750111653897</v>
      </c>
      <c r="AW128">
        <v>283.443133612949</v>
      </c>
      <c r="AX128">
        <v>257.02467932749897</v>
      </c>
      <c r="AY128">
        <v>262.07270202383899</v>
      </c>
      <c r="AZ128">
        <v>294.56388708017801</v>
      </c>
      <c r="BA128">
        <v>305.21757734478598</v>
      </c>
      <c r="BB128">
        <v>298.49328856082502</v>
      </c>
      <c r="BC128">
        <v>175.27598340318701</v>
      </c>
      <c r="BD128">
        <v>75.047014847177607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s="80">
        <f t="shared" si="4"/>
        <v>250.32299825036461</v>
      </c>
      <c r="CZ128" s="80">
        <f t="shared" si="5"/>
        <v>0</v>
      </c>
      <c r="DB128" s="80">
        <f t="shared" si="6"/>
        <v>0</v>
      </c>
      <c r="DC128" s="80">
        <f t="shared" si="7"/>
        <v>0</v>
      </c>
    </row>
    <row r="129" spans="1:107" x14ac:dyDescent="0.25">
      <c r="A129" t="s">
        <v>3</v>
      </c>
      <c r="B129" t="s">
        <v>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95.649295286565405</v>
      </c>
      <c r="BD129">
        <v>245.51765287549301</v>
      </c>
      <c r="BE129">
        <v>420.26710094711598</v>
      </c>
      <c r="BF129">
        <v>393.69346652338902</v>
      </c>
      <c r="BG129">
        <v>380.15004409935199</v>
      </c>
      <c r="BH129">
        <v>374.49601367449998</v>
      </c>
      <c r="BI129">
        <v>374.497848387094</v>
      </c>
      <c r="BJ129">
        <v>371.34719627118398</v>
      </c>
      <c r="BK129">
        <v>376.51827635551899</v>
      </c>
      <c r="BL129">
        <v>378.62906285143498</v>
      </c>
      <c r="BM129">
        <v>378.31094602439902</v>
      </c>
      <c r="BN129">
        <v>394.68230560104502</v>
      </c>
      <c r="BO129">
        <v>389.62538845091302</v>
      </c>
      <c r="BP129">
        <v>397.940684516197</v>
      </c>
      <c r="BQ129">
        <v>418.30117732581198</v>
      </c>
      <c r="BR129">
        <v>433.01490937913798</v>
      </c>
      <c r="BS129">
        <v>395.67218445307202</v>
      </c>
      <c r="BT129">
        <v>378.38220562876199</v>
      </c>
      <c r="BU129">
        <v>380.208687107608</v>
      </c>
      <c r="BV129">
        <v>398.79761182492598</v>
      </c>
      <c r="BW129">
        <v>405.83583585135801</v>
      </c>
      <c r="BX129">
        <v>396.57441112606398</v>
      </c>
      <c r="BY129">
        <v>365.21556142315399</v>
      </c>
      <c r="BZ129">
        <v>370.29637897200399</v>
      </c>
      <c r="CA129">
        <v>415.80920342835202</v>
      </c>
      <c r="CB129">
        <v>485.80656557060098</v>
      </c>
      <c r="CC129">
        <v>523.26362609848695</v>
      </c>
      <c r="CD129">
        <v>526.96869245347398</v>
      </c>
      <c r="CE129">
        <v>488.79034944648799</v>
      </c>
      <c r="CF129">
        <v>393.10796479384499</v>
      </c>
      <c r="CG129">
        <v>298.07157196392097</v>
      </c>
      <c r="CH129">
        <v>243.23814211822599</v>
      </c>
      <c r="CI129">
        <v>252.83783688100999</v>
      </c>
      <c r="CJ129">
        <v>321.04670309861802</v>
      </c>
      <c r="CK129">
        <v>421.17272406620202</v>
      </c>
      <c r="CL129">
        <v>450.349481021862</v>
      </c>
      <c r="CM129">
        <v>406.549633096788</v>
      </c>
      <c r="CN129">
        <v>311.74104742912999</v>
      </c>
      <c r="CO129">
        <v>260.04627875082099</v>
      </c>
      <c r="CP129">
        <v>276.19345518989797</v>
      </c>
      <c r="CQ129">
        <v>350.15850306847199</v>
      </c>
      <c r="CR129">
        <v>444.65960809119798</v>
      </c>
      <c r="CS129">
        <v>538.41234887845997</v>
      </c>
      <c r="CT129">
        <v>561.28183628836803</v>
      </c>
      <c r="CU129">
        <v>581.94797702960295</v>
      </c>
      <c r="CV129">
        <v>557.21589612283606</v>
      </c>
      <c r="CW129">
        <v>477.39116426735802</v>
      </c>
      <c r="CX129">
        <v>395.62432301989298</v>
      </c>
      <c r="CY129" s="80">
        <f t="shared" si="4"/>
        <v>8913.6242449560978</v>
      </c>
      <c r="CZ129" s="80">
        <f t="shared" si="5"/>
        <v>9981.6849321739101</v>
      </c>
      <c r="DB129" s="80">
        <f t="shared" si="6"/>
        <v>4820.4628609410856</v>
      </c>
      <c r="DC129" s="80">
        <f t="shared" si="7"/>
        <v>5161.2220712328253</v>
      </c>
    </row>
    <row r="130" spans="1:107" x14ac:dyDescent="0.25">
      <c r="A130" t="s">
        <v>3</v>
      </c>
      <c r="B130" t="s">
        <v>114</v>
      </c>
      <c r="C130">
        <v>0.29047718531414501</v>
      </c>
      <c r="D130">
        <v>0.83409156249812499</v>
      </c>
      <c r="E130">
        <v>1.6870626752381399</v>
      </c>
      <c r="F130">
        <v>2.79046680669564</v>
      </c>
      <c r="G130">
        <v>4.0589212957502996</v>
      </c>
      <c r="H130">
        <v>5.3518277743400597</v>
      </c>
      <c r="I130">
        <v>3.7569116306500301</v>
      </c>
      <c r="J130">
        <v>3.25738055449651</v>
      </c>
      <c r="K130">
        <v>2.7996947913145802</v>
      </c>
      <c r="L130">
        <v>2.92224447227645</v>
      </c>
      <c r="M130">
        <v>2.6566023839273099</v>
      </c>
      <c r="N130">
        <v>3.7742504684263301</v>
      </c>
      <c r="O130">
        <v>5.5288104610844</v>
      </c>
      <c r="P130">
        <v>4.9907284969529497</v>
      </c>
      <c r="Q130">
        <v>6.7401925658211397</v>
      </c>
      <c r="R130">
        <v>9.5969529542423899</v>
      </c>
      <c r="S130">
        <v>12.519796175679</v>
      </c>
      <c r="T130">
        <v>13.7828950965265</v>
      </c>
      <c r="U130">
        <v>13.023508822054</v>
      </c>
      <c r="V130">
        <v>12.933899380431299</v>
      </c>
      <c r="W130">
        <v>10.772085122623</v>
      </c>
      <c r="X130">
        <v>7.0895535090608703</v>
      </c>
      <c r="Y130">
        <v>8.54008508421893</v>
      </c>
      <c r="Z130">
        <v>7.5512569931421698</v>
      </c>
      <c r="AA130">
        <v>4.93143281533606</v>
      </c>
      <c r="AB130">
        <v>5.3390727060151004</v>
      </c>
      <c r="AC130">
        <v>5.3563351448500196</v>
      </c>
      <c r="AD130">
        <v>2.8924471235462499</v>
      </c>
      <c r="AE130">
        <v>3.5206612655212801</v>
      </c>
      <c r="AF130">
        <v>4.9745429538684496</v>
      </c>
      <c r="AG130">
        <v>6.5722326451957596</v>
      </c>
      <c r="AH130">
        <v>6.7486633088361296</v>
      </c>
      <c r="AI130">
        <v>5.5073591827198998</v>
      </c>
      <c r="AJ130">
        <v>7.0295563160157997</v>
      </c>
      <c r="AK130">
        <v>7.1167598282996103</v>
      </c>
      <c r="AL130">
        <v>6.19520715908918</v>
      </c>
      <c r="AM130">
        <v>7.4877615326697304</v>
      </c>
      <c r="AN130">
        <v>8.7611377554505392</v>
      </c>
      <c r="AO130">
        <v>9.9563082148237907</v>
      </c>
      <c r="AP130">
        <v>11.3963206493026</v>
      </c>
      <c r="AQ130">
        <v>10.9965169339187</v>
      </c>
      <c r="AR130">
        <v>11.532650562689099</v>
      </c>
      <c r="AS130">
        <v>10.834626016696401</v>
      </c>
      <c r="AT130">
        <v>10.630485880661601</v>
      </c>
      <c r="AU130">
        <v>9.7166819372230897</v>
      </c>
      <c r="AV130">
        <v>7.2651046010840599</v>
      </c>
      <c r="AW130">
        <v>6.0392343677443003</v>
      </c>
      <c r="AX130">
        <v>5.3425293942391399</v>
      </c>
      <c r="AY130">
        <v>4.84381270372368</v>
      </c>
      <c r="AZ130">
        <v>4.2932009568097502</v>
      </c>
      <c r="BA130">
        <v>4.7345089707012997</v>
      </c>
      <c r="BB130">
        <v>5.0737729065344404</v>
      </c>
      <c r="BC130">
        <v>4.4105886603053097</v>
      </c>
      <c r="BD130">
        <v>2.8467075707416201</v>
      </c>
      <c r="BE130">
        <v>2.5811812103704299</v>
      </c>
      <c r="BF130">
        <v>2.2256022024668001</v>
      </c>
      <c r="BG130">
        <v>1.4203450181245001</v>
      </c>
      <c r="BH130">
        <v>0.75496221039148703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s="80">
        <f t="shared" si="4"/>
        <v>14.239386872400146</v>
      </c>
      <c r="CZ130" s="80">
        <f t="shared" si="5"/>
        <v>0</v>
      </c>
      <c r="DB130" s="80">
        <f t="shared" si="6"/>
        <v>0</v>
      </c>
      <c r="DC130" s="80">
        <f t="shared" si="7"/>
        <v>0</v>
      </c>
    </row>
    <row r="131" spans="1:107" x14ac:dyDescent="0.25">
      <c r="A131" t="s">
        <v>3</v>
      </c>
      <c r="B131" t="s">
        <v>22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1.4671573924101899</v>
      </c>
      <c r="BD131">
        <v>6.5427891449925699</v>
      </c>
      <c r="BE131">
        <v>13.815325046562601</v>
      </c>
      <c r="BF131">
        <v>21.880241774191401</v>
      </c>
      <c r="BG131">
        <v>26.058636633448199</v>
      </c>
      <c r="BH131">
        <v>25.431831000625198</v>
      </c>
      <c r="BI131">
        <v>24.724794201366201</v>
      </c>
      <c r="BJ131">
        <v>23.900322311737</v>
      </c>
      <c r="BK131">
        <v>25.754807826948799</v>
      </c>
      <c r="BL131">
        <v>25.9327959024554</v>
      </c>
      <c r="BM131">
        <v>24.609881328721698</v>
      </c>
      <c r="BN131">
        <v>30.266621193779301</v>
      </c>
      <c r="BO131">
        <v>39.926443120659499</v>
      </c>
      <c r="BP131">
        <v>47.334327527478301</v>
      </c>
      <c r="BQ131">
        <v>54.2536414256355</v>
      </c>
      <c r="BR131">
        <v>48.512651509214201</v>
      </c>
      <c r="BS131">
        <v>37.671649105794003</v>
      </c>
      <c r="BT131">
        <v>33.168283514822797</v>
      </c>
      <c r="BU131">
        <v>24.885165742240702</v>
      </c>
      <c r="BV131">
        <v>20.487866248661199</v>
      </c>
      <c r="BW131">
        <v>19.443000646218</v>
      </c>
      <c r="BX131">
        <v>17.858735901627998</v>
      </c>
      <c r="BY131">
        <v>17.134879362001101</v>
      </c>
      <c r="BZ131">
        <v>14.3204496310048</v>
      </c>
      <c r="CA131">
        <v>9.7132230593546591</v>
      </c>
      <c r="CB131">
        <v>6.8152853075575601</v>
      </c>
      <c r="CC131">
        <v>3.9535591388733802</v>
      </c>
      <c r="CD131">
        <v>5.1473202549671599</v>
      </c>
      <c r="CE131">
        <v>7.4706308308065497</v>
      </c>
      <c r="CF131">
        <v>14.429683410989201</v>
      </c>
      <c r="CG131">
        <v>22.689542137875598</v>
      </c>
      <c r="CH131">
        <v>29.969236426570902</v>
      </c>
      <c r="CI131">
        <v>32.368970097969701</v>
      </c>
      <c r="CJ131">
        <v>23.154868343182201</v>
      </c>
      <c r="CK131">
        <v>18.100825682611099</v>
      </c>
      <c r="CL131">
        <v>38.364702159800899</v>
      </c>
      <c r="CM131">
        <v>66.636349713369597</v>
      </c>
      <c r="CN131">
        <v>79.420203178234999</v>
      </c>
      <c r="CO131">
        <v>77.855590158336</v>
      </c>
      <c r="CP131">
        <v>39.623434015577303</v>
      </c>
      <c r="CQ131">
        <v>19.131460037482402</v>
      </c>
      <c r="CR131">
        <v>18.237946436441501</v>
      </c>
      <c r="CS131">
        <v>17.593019912130298</v>
      </c>
      <c r="CT131">
        <v>16.657591221958</v>
      </c>
      <c r="CU131">
        <v>15.9696658006304</v>
      </c>
      <c r="CV131">
        <v>14.6500458880162</v>
      </c>
      <c r="CW131">
        <v>9.99375698417834</v>
      </c>
      <c r="CX131">
        <v>8.9656378069955291</v>
      </c>
      <c r="CY131" s="80">
        <f t="shared" si="4"/>
        <v>625.38229749259676</v>
      </c>
      <c r="CZ131" s="80">
        <f t="shared" si="5"/>
        <v>596.91254800390948</v>
      </c>
      <c r="DB131" s="80">
        <f t="shared" si="6"/>
        <v>212.17784685055886</v>
      </c>
      <c r="DC131" s="80">
        <f t="shared" si="7"/>
        <v>384.73470115335056</v>
      </c>
    </row>
    <row r="132" spans="1:107" x14ac:dyDescent="0.25">
      <c r="A132" t="s">
        <v>3</v>
      </c>
      <c r="B132" t="s">
        <v>23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2.0991744925244902</v>
      </c>
      <c r="K132">
        <v>31.603736752273601</v>
      </c>
      <c r="L132">
        <v>72.183106505054198</v>
      </c>
      <c r="M132">
        <v>64.927108428900198</v>
      </c>
      <c r="N132">
        <v>42.5608995645824</v>
      </c>
      <c r="O132">
        <v>30.495004952763502</v>
      </c>
      <c r="P132">
        <v>30.412289474380898</v>
      </c>
      <c r="Q132">
        <v>35.021605460676298</v>
      </c>
      <c r="R132">
        <v>59.589999026643298</v>
      </c>
      <c r="S132">
        <v>93.526206319593499</v>
      </c>
      <c r="T132">
        <v>110.899898030494</v>
      </c>
      <c r="U132">
        <v>118.591576418839</v>
      </c>
      <c r="V132">
        <v>129.461259875297</v>
      </c>
      <c r="W132">
        <v>161.49176941676001</v>
      </c>
      <c r="X132">
        <v>221.90939359807501</v>
      </c>
      <c r="Y132">
        <v>271.74958170570602</v>
      </c>
      <c r="Z132">
        <v>286.11490563989298</v>
      </c>
      <c r="AA132">
        <v>263.93921778318401</v>
      </c>
      <c r="AB132">
        <v>234.16894665359899</v>
      </c>
      <c r="AC132">
        <v>234.388654812819</v>
      </c>
      <c r="AD132">
        <v>246.82691935512301</v>
      </c>
      <c r="AE132">
        <v>263.63380784305099</v>
      </c>
      <c r="AF132">
        <v>253.29474777195699</v>
      </c>
      <c r="AG132">
        <v>262.87604266790498</v>
      </c>
      <c r="AH132">
        <v>284.39674122515498</v>
      </c>
      <c r="AI132">
        <v>283.102055903983</v>
      </c>
      <c r="AJ132">
        <v>280.63090668484398</v>
      </c>
      <c r="AK132">
        <v>281.80717599123699</v>
      </c>
      <c r="AL132">
        <v>273.37917832695399</v>
      </c>
      <c r="AM132">
        <v>285.67098642564099</v>
      </c>
      <c r="AN132">
        <v>279.15257646156999</v>
      </c>
      <c r="AO132">
        <v>315.94589693781802</v>
      </c>
      <c r="AP132">
        <v>385.01828947971001</v>
      </c>
      <c r="AQ132">
        <v>367.57296340138498</v>
      </c>
      <c r="AR132">
        <v>326.78660178878903</v>
      </c>
      <c r="AS132">
        <v>317.60160811429898</v>
      </c>
      <c r="AT132">
        <v>327.39988133774898</v>
      </c>
      <c r="AU132">
        <v>349.24961656332499</v>
      </c>
      <c r="AV132">
        <v>373.07925166254699</v>
      </c>
      <c r="AW132">
        <v>369.26074418034602</v>
      </c>
      <c r="AX132">
        <v>383.12832983236899</v>
      </c>
      <c r="AY132">
        <v>413.83299971293002</v>
      </c>
      <c r="AZ132">
        <v>411.62959125467802</v>
      </c>
      <c r="BA132">
        <v>402.83629283591699</v>
      </c>
      <c r="BB132">
        <v>401.23089925461397</v>
      </c>
      <c r="BC132">
        <v>252.030540034442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s="80">
        <f t="shared" si="4"/>
        <v>252.030540034442</v>
      </c>
      <c r="CZ132" s="80">
        <f t="shared" si="5"/>
        <v>0</v>
      </c>
      <c r="DB132" s="80">
        <f t="shared" si="6"/>
        <v>0</v>
      </c>
      <c r="DC132" s="80">
        <f t="shared" si="7"/>
        <v>0</v>
      </c>
    </row>
    <row r="133" spans="1:107" x14ac:dyDescent="0.25">
      <c r="A133" t="s">
        <v>3</v>
      </c>
      <c r="B133" t="s">
        <v>24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73.477079076071803</v>
      </c>
      <c r="BD133">
        <v>181.575203812909</v>
      </c>
      <c r="BE133">
        <v>307.656034607317</v>
      </c>
      <c r="BF133">
        <v>315.52281503978401</v>
      </c>
      <c r="BG133">
        <v>336.73321986652797</v>
      </c>
      <c r="BH133">
        <v>360.977337705114</v>
      </c>
      <c r="BI133">
        <v>439.92616082161499</v>
      </c>
      <c r="BJ133">
        <v>536.75611228449304</v>
      </c>
      <c r="BK133">
        <v>640.45427154570996</v>
      </c>
      <c r="BL133">
        <v>659.127357506218</v>
      </c>
      <c r="BM133">
        <v>649.43732523034396</v>
      </c>
      <c r="BN133">
        <v>617.21313292898196</v>
      </c>
      <c r="BO133">
        <v>610.35003346370195</v>
      </c>
      <c r="BP133">
        <v>630.38419027320003</v>
      </c>
      <c r="BQ133">
        <v>696.88830048675004</v>
      </c>
      <c r="BR133">
        <v>743.69247684104596</v>
      </c>
      <c r="BS133">
        <v>765.23538033065904</v>
      </c>
      <c r="BT133">
        <v>768.60421881539696</v>
      </c>
      <c r="BU133">
        <v>796.60378433517701</v>
      </c>
      <c r="BV133">
        <v>855.316860087804</v>
      </c>
      <c r="BW133">
        <v>858.49726713330006</v>
      </c>
      <c r="BX133">
        <v>871.92287146989099</v>
      </c>
      <c r="BY133">
        <v>845.21654390879098</v>
      </c>
      <c r="BZ133">
        <v>862.67678902584703</v>
      </c>
      <c r="CA133">
        <v>878.56915132938298</v>
      </c>
      <c r="CB133">
        <v>903.83788824080602</v>
      </c>
      <c r="CC133">
        <v>900.63972366450901</v>
      </c>
      <c r="CD133">
        <v>928.51962620613801</v>
      </c>
      <c r="CE133">
        <v>952.111661801845</v>
      </c>
      <c r="CF133">
        <v>955.76327540567604</v>
      </c>
      <c r="CG133">
        <v>932.01852995114098</v>
      </c>
      <c r="CH133">
        <v>889.13032270883195</v>
      </c>
      <c r="CI133">
        <v>822.711185994625</v>
      </c>
      <c r="CJ133">
        <v>800.70896032581697</v>
      </c>
      <c r="CK133">
        <v>820.45486439655394</v>
      </c>
      <c r="CL133">
        <v>842.59642568935396</v>
      </c>
      <c r="CM133">
        <v>804.75808016032897</v>
      </c>
      <c r="CN133">
        <v>747.55844704117897</v>
      </c>
      <c r="CO133">
        <v>702.59181443976297</v>
      </c>
      <c r="CP133">
        <v>680.87405181508097</v>
      </c>
      <c r="CQ133">
        <v>688.30138645617501</v>
      </c>
      <c r="CR133">
        <v>699.75582202921805</v>
      </c>
      <c r="CS133">
        <v>692.71657003961104</v>
      </c>
      <c r="CT133">
        <v>666.26597132494396</v>
      </c>
      <c r="CU133">
        <v>610.62596135716797</v>
      </c>
      <c r="CV133">
        <v>565.73740897270102</v>
      </c>
      <c r="CW133">
        <v>551.62694018478203</v>
      </c>
      <c r="CX133">
        <v>570.04036763593695</v>
      </c>
      <c r="CY133" s="80">
        <f t="shared" si="4"/>
        <v>14424.24476659665</v>
      </c>
      <c r="CZ133" s="80">
        <f t="shared" si="5"/>
        <v>18607.91443717157</v>
      </c>
      <c r="DB133" s="80">
        <f t="shared" si="6"/>
        <v>10627.06161571468</v>
      </c>
      <c r="DC133" s="80">
        <f t="shared" si="7"/>
        <v>7980.8528214568887</v>
      </c>
    </row>
    <row r="134" spans="1:107" x14ac:dyDescent="0.25">
      <c r="A134" t="s">
        <v>3</v>
      </c>
      <c r="B134" t="s">
        <v>25</v>
      </c>
      <c r="C134">
        <v>16.8876874169408</v>
      </c>
      <c r="D134">
        <v>14.643381551457299</v>
      </c>
      <c r="E134">
        <v>15.1593302509163</v>
      </c>
      <c r="F134">
        <v>18.148815965735299</v>
      </c>
      <c r="G134">
        <v>21.458511683730201</v>
      </c>
      <c r="H134">
        <v>20.185342194647099</v>
      </c>
      <c r="I134">
        <v>22.322769251707399</v>
      </c>
      <c r="J134">
        <v>20.595423672869501</v>
      </c>
      <c r="K134">
        <v>23.704900482940001</v>
      </c>
      <c r="L134">
        <v>32.219755271924399</v>
      </c>
      <c r="M134">
        <v>29.320400387083801</v>
      </c>
      <c r="N134">
        <v>69.165075182855801</v>
      </c>
      <c r="O134">
        <v>148.319708432547</v>
      </c>
      <c r="P134">
        <v>150.897613206399</v>
      </c>
      <c r="Q134">
        <v>122.560093903062</v>
      </c>
      <c r="R134">
        <v>77.861090644381306</v>
      </c>
      <c r="S134">
        <v>55.371228147315001</v>
      </c>
      <c r="T134">
        <v>44.557507099277899</v>
      </c>
      <c r="U134">
        <v>26.1736967257103</v>
      </c>
      <c r="V134">
        <v>24.1896559687634</v>
      </c>
      <c r="W134">
        <v>20.113533034453699</v>
      </c>
      <c r="X134">
        <v>4.3990969392367898</v>
      </c>
      <c r="Y134">
        <v>5.3801949188764802</v>
      </c>
      <c r="Z134">
        <v>9.3564233507730794</v>
      </c>
      <c r="AA134">
        <v>6.7628868952763597</v>
      </c>
      <c r="AB134">
        <v>3.0728893318994701</v>
      </c>
      <c r="AC134">
        <v>3.5265204274612199</v>
      </c>
      <c r="AD134">
        <v>8.0699428623753207</v>
      </c>
      <c r="AE134">
        <v>17.968225469530601</v>
      </c>
      <c r="AF134">
        <v>22.392451353544502</v>
      </c>
      <c r="AG134">
        <v>26.983024638228098</v>
      </c>
      <c r="AH134">
        <v>22.3232777172182</v>
      </c>
      <c r="AI134">
        <v>13.690060972149</v>
      </c>
      <c r="AJ134">
        <v>29.0521674363115</v>
      </c>
      <c r="AK134">
        <v>41.887019761345499</v>
      </c>
      <c r="AL134">
        <v>65.805048534083198</v>
      </c>
      <c r="AM134">
        <v>72.843418819495298</v>
      </c>
      <c r="AN134">
        <v>67.446025151851302</v>
      </c>
      <c r="AO134">
        <v>74.465944758275597</v>
      </c>
      <c r="AP134">
        <v>71.039437414744697</v>
      </c>
      <c r="AQ134">
        <v>59.8102515130171</v>
      </c>
      <c r="AR134">
        <v>64.477462061115006</v>
      </c>
      <c r="AS134">
        <v>79.512180057567505</v>
      </c>
      <c r="AT134">
        <v>331.726332453954</v>
      </c>
      <c r="AU134">
        <v>512.213120298425</v>
      </c>
      <c r="AV134">
        <v>231.182652533625</v>
      </c>
      <c r="AW134">
        <v>128.76634442128699</v>
      </c>
      <c r="AX134">
        <v>49.994473913249998</v>
      </c>
      <c r="AY134">
        <v>33.884060033759098</v>
      </c>
      <c r="AZ134">
        <v>36.783620016484399</v>
      </c>
      <c r="BA134">
        <v>43.998313615802303</v>
      </c>
      <c r="BB134">
        <v>42.684270586245098</v>
      </c>
      <c r="BC134">
        <v>22.809339032152099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s="80">
        <f t="shared" ref="CY134:CY197" si="8">SUM(BC134:BZ134)</f>
        <v>22.809339032152099</v>
      </c>
      <c r="CZ134" s="80">
        <f t="shared" ref="CZ134:CZ197" si="9">SUM(CA134:CX134)</f>
        <v>0</v>
      </c>
      <c r="DB134" s="80">
        <f t="shared" ref="DB134:DB197" si="10">SUM(CA134:CL134)</f>
        <v>0</v>
      </c>
      <c r="DC134" s="80">
        <f t="shared" ref="DC134:DC197" si="11">SUM(CM134:CX134)</f>
        <v>0</v>
      </c>
    </row>
    <row r="135" spans="1:107" x14ac:dyDescent="0.25">
      <c r="A135" t="s">
        <v>3</v>
      </c>
      <c r="B135" t="s">
        <v>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21.870637938823499</v>
      </c>
      <c r="BD135">
        <v>71.289244239648497</v>
      </c>
      <c r="BE135">
        <v>68.7540339661129</v>
      </c>
      <c r="BF135">
        <v>18.384942019387999</v>
      </c>
      <c r="BG135">
        <v>3.99769915606102</v>
      </c>
      <c r="BH135">
        <v>3.8806080824436702</v>
      </c>
      <c r="BI135">
        <v>6.5981044552146004</v>
      </c>
      <c r="BJ135">
        <v>8.6111829846892594</v>
      </c>
      <c r="BK135">
        <v>8.6624490984268601</v>
      </c>
      <c r="BL135">
        <v>8.1100165187227997</v>
      </c>
      <c r="BM135">
        <v>5.42607089296349</v>
      </c>
      <c r="BN135">
        <v>2.9958580074849701</v>
      </c>
      <c r="BO135">
        <v>3.3463041247370602</v>
      </c>
      <c r="BP135">
        <v>3.62681203343426</v>
      </c>
      <c r="BQ135">
        <v>1.9653453624485699</v>
      </c>
      <c r="BR135">
        <v>2.4659842679476101</v>
      </c>
      <c r="BS135">
        <v>4.7243924260906098</v>
      </c>
      <c r="BT135">
        <v>5.2928263413817396</v>
      </c>
      <c r="BU135">
        <v>2.82889517787244</v>
      </c>
      <c r="BV135">
        <v>2.0849076630311698</v>
      </c>
      <c r="BW135">
        <v>4.7737782371214497</v>
      </c>
      <c r="BX135">
        <v>13.829586089704801</v>
      </c>
      <c r="BY135">
        <v>22.8837978693658</v>
      </c>
      <c r="BZ135">
        <v>24.370945805182899</v>
      </c>
      <c r="CA135">
        <v>17.4800737044329</v>
      </c>
      <c r="CB135">
        <v>11.8829398851011</v>
      </c>
      <c r="CC135">
        <v>15.059948085496901</v>
      </c>
      <c r="CD135">
        <v>15.7153303625837</v>
      </c>
      <c r="CE135">
        <v>26.613822039938199</v>
      </c>
      <c r="CF135">
        <v>41.986198600248102</v>
      </c>
      <c r="CG135">
        <v>41.395251910507397</v>
      </c>
      <c r="CH135">
        <v>33.260967470850503</v>
      </c>
      <c r="CI135">
        <v>43.352733177405099</v>
      </c>
      <c r="CJ135">
        <v>62.818556346676402</v>
      </c>
      <c r="CK135">
        <v>74.820432318889601</v>
      </c>
      <c r="CL135">
        <v>251.26990851466101</v>
      </c>
      <c r="CM135">
        <v>440.48179200718698</v>
      </c>
      <c r="CN135">
        <v>207.93372062501501</v>
      </c>
      <c r="CO135">
        <v>54.998268171655297</v>
      </c>
      <c r="CP135">
        <v>83.294514036470801</v>
      </c>
      <c r="CQ135">
        <v>168.06453724401601</v>
      </c>
      <c r="CR135">
        <v>391.40016862815901</v>
      </c>
      <c r="CS135">
        <v>434.88292812462902</v>
      </c>
      <c r="CT135">
        <v>237.133817129139</v>
      </c>
      <c r="CU135">
        <v>198.66733722061301</v>
      </c>
      <c r="CV135">
        <v>111.815879555167</v>
      </c>
      <c r="CW135">
        <v>34.029970960064198</v>
      </c>
      <c r="CX135">
        <v>50.605176949140898</v>
      </c>
      <c r="CY135" s="80">
        <f t="shared" si="8"/>
        <v>320.77442275829799</v>
      </c>
      <c r="CZ135" s="80">
        <f t="shared" si="9"/>
        <v>3048.9642730680471</v>
      </c>
      <c r="DB135" s="80">
        <f t="shared" si="10"/>
        <v>635.65616241679083</v>
      </c>
      <c r="DC135" s="80">
        <f t="shared" si="11"/>
        <v>2413.3081106512559</v>
      </c>
    </row>
    <row r="136" spans="1:107" x14ac:dyDescent="0.25">
      <c r="A136" t="s">
        <v>3</v>
      </c>
      <c r="B136" t="s">
        <v>27</v>
      </c>
      <c r="C136">
        <v>0</v>
      </c>
      <c r="D136">
        <v>0</v>
      </c>
      <c r="E136">
        <v>0</v>
      </c>
      <c r="F136">
        <v>0</v>
      </c>
      <c r="G136">
        <v>7.9713736796339502E-2</v>
      </c>
      <c r="H136">
        <v>0.18852151479137599</v>
      </c>
      <c r="I136">
        <v>0.42578953781185902</v>
      </c>
      <c r="J136">
        <v>0.59945653337889604</v>
      </c>
      <c r="K136">
        <v>13.820219982717401</v>
      </c>
      <c r="L136">
        <v>65.542936525279401</v>
      </c>
      <c r="M136">
        <v>75.8702421470541</v>
      </c>
      <c r="N136">
        <v>56.8470073381025</v>
      </c>
      <c r="O136">
        <v>23.8464356816094</v>
      </c>
      <c r="P136">
        <v>8.6715297814489301</v>
      </c>
      <c r="Q136">
        <v>7.0271652618331801</v>
      </c>
      <c r="R136">
        <v>5.2615827927134404</v>
      </c>
      <c r="S136">
        <v>6.8002868364630702</v>
      </c>
      <c r="T136">
        <v>6.0122025551901404</v>
      </c>
      <c r="U136">
        <v>6.0766347710687301</v>
      </c>
      <c r="V136">
        <v>5.6614024986778402</v>
      </c>
      <c r="W136">
        <v>8.4674365690395401</v>
      </c>
      <c r="X136">
        <v>14.2003554925133</v>
      </c>
      <c r="Y136">
        <v>19.5100263353517</v>
      </c>
      <c r="Z136">
        <v>31.198358966144301</v>
      </c>
      <c r="AA136">
        <v>29.339841649542301</v>
      </c>
      <c r="AB136">
        <v>26.622535242761401</v>
      </c>
      <c r="AC136">
        <v>30.031006235906698</v>
      </c>
      <c r="AD136">
        <v>27.340911429022601</v>
      </c>
      <c r="AE136">
        <v>28.4905505775858</v>
      </c>
      <c r="AF136">
        <v>26.700084137887099</v>
      </c>
      <c r="AG136">
        <v>40.363663612558902</v>
      </c>
      <c r="AH136">
        <v>62.796045759255598</v>
      </c>
      <c r="AI136">
        <v>93.220108324705194</v>
      </c>
      <c r="AJ136">
        <v>123.62680276302299</v>
      </c>
      <c r="AK136">
        <v>128.45502114569399</v>
      </c>
      <c r="AL136">
        <v>98.9736467994843</v>
      </c>
      <c r="AM136">
        <v>102.99134549333399</v>
      </c>
      <c r="AN136">
        <v>161.95697340062</v>
      </c>
      <c r="AO136">
        <v>265.91447797812998</v>
      </c>
      <c r="AP136">
        <v>325.313308775785</v>
      </c>
      <c r="AQ136">
        <v>297.04506242266098</v>
      </c>
      <c r="AR136">
        <v>230.16115355050701</v>
      </c>
      <c r="AS136">
        <v>174.05209057417201</v>
      </c>
      <c r="AT136">
        <v>165.31114210262299</v>
      </c>
      <c r="AU136">
        <v>248.995249853926</v>
      </c>
      <c r="AV136">
        <v>283.02243353944101</v>
      </c>
      <c r="AW136">
        <v>262.96022952223899</v>
      </c>
      <c r="AX136">
        <v>349.25903811763902</v>
      </c>
      <c r="AY136">
        <v>368.25118289991599</v>
      </c>
      <c r="AZ136">
        <v>305.31473958753998</v>
      </c>
      <c r="BA136">
        <v>199.315239487273</v>
      </c>
      <c r="BB136">
        <v>117.63648372769801</v>
      </c>
      <c r="BC136">
        <v>59.958464453410997</v>
      </c>
      <c r="BD136">
        <v>19.2974891281564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s="80">
        <f t="shared" si="8"/>
        <v>79.255953581567397</v>
      </c>
      <c r="CZ136" s="80">
        <f t="shared" si="9"/>
        <v>0</v>
      </c>
      <c r="DB136" s="80">
        <f t="shared" si="10"/>
        <v>0</v>
      </c>
      <c r="DC136" s="80">
        <f t="shared" si="11"/>
        <v>0</v>
      </c>
    </row>
    <row r="137" spans="1:107" x14ac:dyDescent="0.25">
      <c r="A137" t="s">
        <v>3</v>
      </c>
      <c r="B137" t="s">
        <v>28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140.646246805846</v>
      </c>
      <c r="BD137">
        <v>269.350070759777</v>
      </c>
      <c r="BE137">
        <v>204.39586262818199</v>
      </c>
      <c r="BF137">
        <v>126.91776320284799</v>
      </c>
      <c r="BG137">
        <v>111.530290955947</v>
      </c>
      <c r="BH137">
        <v>96.546413275379706</v>
      </c>
      <c r="BI137">
        <v>78.088185709609107</v>
      </c>
      <c r="BJ137">
        <v>155.07071770195799</v>
      </c>
      <c r="BK137">
        <v>236.13650034216701</v>
      </c>
      <c r="BL137">
        <v>224.30701032697601</v>
      </c>
      <c r="BM137">
        <v>173.056655245006</v>
      </c>
      <c r="BN137">
        <v>153.04514591102799</v>
      </c>
      <c r="BO137">
        <v>188.64360665607401</v>
      </c>
      <c r="BP137">
        <v>345.31696251202402</v>
      </c>
      <c r="BQ137">
        <v>289.41640402627797</v>
      </c>
      <c r="BR137">
        <v>227.58683555279501</v>
      </c>
      <c r="BS137">
        <v>286.55664583240002</v>
      </c>
      <c r="BT137">
        <v>291.46790521050798</v>
      </c>
      <c r="BU137">
        <v>272.47245646020298</v>
      </c>
      <c r="BV137">
        <v>266.69653371870498</v>
      </c>
      <c r="BW137">
        <v>326.82222011294698</v>
      </c>
      <c r="BX137">
        <v>337.29654544938001</v>
      </c>
      <c r="BY137">
        <v>276.80289999600802</v>
      </c>
      <c r="BZ137">
        <v>273.83902246446002</v>
      </c>
      <c r="CA137">
        <v>344.723953897846</v>
      </c>
      <c r="CB137">
        <v>447.32207976819097</v>
      </c>
      <c r="CC137">
        <v>508.40879108473399</v>
      </c>
      <c r="CD137">
        <v>533.532163980262</v>
      </c>
      <c r="CE137">
        <v>604.23053372465597</v>
      </c>
      <c r="CF137">
        <v>580.38795252993896</v>
      </c>
      <c r="CG137">
        <v>613.83435015294106</v>
      </c>
      <c r="CH137">
        <v>749.56316260581798</v>
      </c>
      <c r="CI137">
        <v>695.89391757808801</v>
      </c>
      <c r="CJ137">
        <v>616.816872821424</v>
      </c>
      <c r="CK137">
        <v>541.76327595983901</v>
      </c>
      <c r="CL137">
        <v>486.979381174575</v>
      </c>
      <c r="CM137">
        <v>476.612956865218</v>
      </c>
      <c r="CN137">
        <v>420.57739764079599</v>
      </c>
      <c r="CO137">
        <v>451.654139373357</v>
      </c>
      <c r="CP137">
        <v>524.02309716596005</v>
      </c>
      <c r="CQ137">
        <v>478.39840259183097</v>
      </c>
      <c r="CR137">
        <v>534.22250493111801</v>
      </c>
      <c r="CS137">
        <v>630.242171581864</v>
      </c>
      <c r="CT137">
        <v>506.16324916929102</v>
      </c>
      <c r="CU137">
        <v>381.50208540981498</v>
      </c>
      <c r="CV137">
        <v>385.94369422796899</v>
      </c>
      <c r="CW137">
        <v>307.58504337600499</v>
      </c>
      <c r="CX137">
        <v>316.15914018562302</v>
      </c>
      <c r="CY137" s="80">
        <f t="shared" si="8"/>
        <v>5352.0089008565046</v>
      </c>
      <c r="CZ137" s="80">
        <f t="shared" si="9"/>
        <v>12136.540317797157</v>
      </c>
      <c r="DB137" s="80">
        <f t="shared" si="10"/>
        <v>6723.4564352783127</v>
      </c>
      <c r="DC137" s="80">
        <f t="shared" si="11"/>
        <v>5413.0838825188475</v>
      </c>
    </row>
    <row r="138" spans="1:107" x14ac:dyDescent="0.25">
      <c r="A138" t="s">
        <v>3</v>
      </c>
      <c r="B138" t="s">
        <v>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s="80">
        <f t="shared" si="8"/>
        <v>0</v>
      </c>
      <c r="CZ138" s="80">
        <f t="shared" si="9"/>
        <v>0</v>
      </c>
      <c r="DB138" s="80">
        <f t="shared" si="10"/>
        <v>0</v>
      </c>
      <c r="DC138" s="80">
        <f t="shared" si="11"/>
        <v>0</v>
      </c>
    </row>
    <row r="139" spans="1:107" x14ac:dyDescent="0.25">
      <c r="A139" t="s">
        <v>3</v>
      </c>
      <c r="B139" t="s">
        <v>33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s="80">
        <f t="shared" si="8"/>
        <v>0</v>
      </c>
      <c r="CZ139" s="80">
        <f t="shared" si="9"/>
        <v>0</v>
      </c>
      <c r="DB139" s="80">
        <f t="shared" si="10"/>
        <v>0</v>
      </c>
      <c r="DC139" s="80">
        <f t="shared" si="11"/>
        <v>0</v>
      </c>
    </row>
    <row r="140" spans="1:107" x14ac:dyDescent="0.25">
      <c r="A140" t="s">
        <v>3</v>
      </c>
      <c r="B140" t="s">
        <v>101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s="80">
        <f t="shared" si="8"/>
        <v>0</v>
      </c>
      <c r="CZ140" s="80">
        <f t="shared" si="9"/>
        <v>0</v>
      </c>
      <c r="DB140" s="80">
        <f t="shared" si="10"/>
        <v>0</v>
      </c>
      <c r="DC140" s="80">
        <f t="shared" si="11"/>
        <v>0</v>
      </c>
    </row>
    <row r="141" spans="1:107" x14ac:dyDescent="0.25">
      <c r="A141" t="s">
        <v>3</v>
      </c>
      <c r="B141" t="s">
        <v>102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s="80">
        <f t="shared" si="8"/>
        <v>0</v>
      </c>
      <c r="CZ141" s="80">
        <f t="shared" si="9"/>
        <v>0</v>
      </c>
      <c r="DB141" s="80">
        <f t="shared" si="10"/>
        <v>0</v>
      </c>
      <c r="DC141" s="80">
        <f t="shared" si="11"/>
        <v>0</v>
      </c>
    </row>
    <row r="142" spans="1:107" x14ac:dyDescent="0.25">
      <c r="A142" t="s">
        <v>3</v>
      </c>
      <c r="B142" t="s">
        <v>35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s="80">
        <f t="shared" si="8"/>
        <v>0</v>
      </c>
      <c r="CZ142" s="80">
        <f t="shared" si="9"/>
        <v>0</v>
      </c>
      <c r="DB142" s="80">
        <f t="shared" si="10"/>
        <v>0</v>
      </c>
      <c r="DC142" s="80">
        <f t="shared" si="11"/>
        <v>0</v>
      </c>
    </row>
    <row r="143" spans="1:107" x14ac:dyDescent="0.25">
      <c r="A143" t="s">
        <v>3</v>
      </c>
      <c r="B143" t="s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s="80">
        <f t="shared" si="8"/>
        <v>0</v>
      </c>
      <c r="CZ143" s="80">
        <f t="shared" si="9"/>
        <v>0</v>
      </c>
      <c r="DB143" s="80">
        <f t="shared" si="10"/>
        <v>0</v>
      </c>
      <c r="DC143" s="80">
        <f t="shared" si="11"/>
        <v>0</v>
      </c>
    </row>
    <row r="144" spans="1:107" x14ac:dyDescent="0.25">
      <c r="A144" t="s">
        <v>3</v>
      </c>
      <c r="B144" t="s">
        <v>116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s="80">
        <f t="shared" si="8"/>
        <v>0</v>
      </c>
      <c r="CZ144" s="80">
        <f t="shared" si="9"/>
        <v>0</v>
      </c>
      <c r="DB144" s="80">
        <f t="shared" si="10"/>
        <v>0</v>
      </c>
      <c r="DC144" s="80">
        <f t="shared" si="11"/>
        <v>0</v>
      </c>
    </row>
    <row r="145" spans="1:107" x14ac:dyDescent="0.25">
      <c r="A145" t="s">
        <v>3</v>
      </c>
      <c r="B145" t="s">
        <v>129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s="80">
        <f t="shared" si="8"/>
        <v>0</v>
      </c>
      <c r="CZ145" s="80">
        <f t="shared" si="9"/>
        <v>0</v>
      </c>
      <c r="DB145" s="80">
        <f t="shared" si="10"/>
        <v>0</v>
      </c>
      <c r="DC145" s="80">
        <f t="shared" si="11"/>
        <v>0</v>
      </c>
    </row>
    <row r="146" spans="1:107" x14ac:dyDescent="0.25">
      <c r="A146" t="s">
        <v>3</v>
      </c>
      <c r="B146" t="s">
        <v>37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s="80">
        <f t="shared" si="8"/>
        <v>0</v>
      </c>
      <c r="CZ146" s="80">
        <f t="shared" si="9"/>
        <v>0</v>
      </c>
      <c r="DB146" s="80">
        <f t="shared" si="10"/>
        <v>0</v>
      </c>
      <c r="DC146" s="80">
        <f t="shared" si="11"/>
        <v>0</v>
      </c>
    </row>
    <row r="147" spans="1:107" x14ac:dyDescent="0.25">
      <c r="A147" t="s">
        <v>3</v>
      </c>
      <c r="B147" t="s">
        <v>38</v>
      </c>
      <c r="C147">
        <v>1761.1350863528301</v>
      </c>
      <c r="D147">
        <v>1761.1350863528301</v>
      </c>
      <c r="E147">
        <v>1761.1350863528301</v>
      </c>
      <c r="F147">
        <v>1761.1350863528301</v>
      </c>
      <c r="G147">
        <v>1761.1350863528301</v>
      </c>
      <c r="H147">
        <v>1761.1350863528301</v>
      </c>
      <c r="I147">
        <v>1761.1350863528301</v>
      </c>
      <c r="J147">
        <v>1761.1350863528301</v>
      </c>
      <c r="K147">
        <v>1761.1350863528301</v>
      </c>
      <c r="L147">
        <v>1761.1350863528301</v>
      </c>
      <c r="M147">
        <v>1761.1350863528301</v>
      </c>
      <c r="N147">
        <v>1761.1350863528301</v>
      </c>
      <c r="O147">
        <v>1761.1350863528301</v>
      </c>
      <c r="P147">
        <v>1761.1350863528301</v>
      </c>
      <c r="Q147">
        <v>1761.1350863528301</v>
      </c>
      <c r="R147">
        <v>1761.1350863528301</v>
      </c>
      <c r="S147">
        <v>1761.1350863528301</v>
      </c>
      <c r="T147">
        <v>1761.1350863528301</v>
      </c>
      <c r="U147">
        <v>1761.1350863528301</v>
      </c>
      <c r="V147">
        <v>1761.1350863528301</v>
      </c>
      <c r="W147">
        <v>1761.1350863528301</v>
      </c>
      <c r="X147">
        <v>1761.1350863528301</v>
      </c>
      <c r="Y147">
        <v>1761.1350863528301</v>
      </c>
      <c r="Z147">
        <v>1761.1350863528301</v>
      </c>
      <c r="AA147">
        <v>1761.1350863528301</v>
      </c>
      <c r="AB147">
        <v>1761.1350863528301</v>
      </c>
      <c r="AC147">
        <v>1761.1350863528301</v>
      </c>
      <c r="AD147">
        <v>1761.1350863528301</v>
      </c>
      <c r="AE147">
        <v>1761.1350863528301</v>
      </c>
      <c r="AF147">
        <v>1761.1350863528301</v>
      </c>
      <c r="AG147">
        <v>1761.1350863528301</v>
      </c>
      <c r="AH147">
        <v>1761.1350863528301</v>
      </c>
      <c r="AI147">
        <v>1761.1350863528301</v>
      </c>
      <c r="AJ147">
        <v>1761.1350863528301</v>
      </c>
      <c r="AK147">
        <v>1761.1350863528301</v>
      </c>
      <c r="AL147">
        <v>1761.1350863528301</v>
      </c>
      <c r="AM147">
        <v>1761.1350863528301</v>
      </c>
      <c r="AN147">
        <v>1761.1350863528301</v>
      </c>
      <c r="AO147">
        <v>1761.1350863528301</v>
      </c>
      <c r="AP147">
        <v>1761.1350863528301</v>
      </c>
      <c r="AQ147">
        <v>1761.1350863528301</v>
      </c>
      <c r="AR147">
        <v>1761.1350863528301</v>
      </c>
      <c r="AS147">
        <v>1761.1350863528301</v>
      </c>
      <c r="AT147">
        <v>1761.1350863528301</v>
      </c>
      <c r="AU147">
        <v>1761.1350863528301</v>
      </c>
      <c r="AV147">
        <v>1761.1350863528301</v>
      </c>
      <c r="AW147">
        <v>1761.1350863528301</v>
      </c>
      <c r="AX147">
        <v>1761.1350863528301</v>
      </c>
      <c r="AY147">
        <v>1761.1350863528301</v>
      </c>
      <c r="AZ147">
        <v>1761.1350863528301</v>
      </c>
      <c r="BA147">
        <v>1761.1350863528301</v>
      </c>
      <c r="BB147">
        <v>1761.1350863528301</v>
      </c>
      <c r="BC147">
        <v>1761.1350863528301</v>
      </c>
      <c r="BD147">
        <v>1761.1350863528301</v>
      </c>
      <c r="BE147">
        <v>1761.1350863528301</v>
      </c>
      <c r="BF147">
        <v>1761.1350863528301</v>
      </c>
      <c r="BG147">
        <v>1761.1350863528301</v>
      </c>
      <c r="BH147">
        <v>1761.1350863528301</v>
      </c>
      <c r="BI147">
        <v>1761.1350863528301</v>
      </c>
      <c r="BJ147">
        <v>1761.1350863528301</v>
      </c>
      <c r="BK147">
        <v>1761.1350863528301</v>
      </c>
      <c r="BL147">
        <v>1761.1350863528301</v>
      </c>
      <c r="BM147">
        <v>1761.1350863528301</v>
      </c>
      <c r="BN147">
        <v>1761.1350863528301</v>
      </c>
      <c r="BO147">
        <v>1761.1350863528301</v>
      </c>
      <c r="BP147">
        <v>1761.1350863528301</v>
      </c>
      <c r="BQ147">
        <v>1761.1350863528301</v>
      </c>
      <c r="BR147">
        <v>1761.1350863528301</v>
      </c>
      <c r="BS147">
        <v>1761.1350863528301</v>
      </c>
      <c r="BT147">
        <v>1761.1350863528301</v>
      </c>
      <c r="BU147">
        <v>1761.1350863528301</v>
      </c>
      <c r="BV147">
        <v>1761.1350863528301</v>
      </c>
      <c r="BW147">
        <v>1761.1350863528301</v>
      </c>
      <c r="BX147">
        <v>1761.1350863528301</v>
      </c>
      <c r="BY147">
        <v>1761.1350863528301</v>
      </c>
      <c r="BZ147">
        <v>1761.1350863528301</v>
      </c>
      <c r="CA147">
        <v>1761.1350863528301</v>
      </c>
      <c r="CB147">
        <v>1761.1350863528301</v>
      </c>
      <c r="CC147">
        <v>1761.1350863528301</v>
      </c>
      <c r="CD147">
        <v>1761.1350863528301</v>
      </c>
      <c r="CE147">
        <v>1761.1350863528301</v>
      </c>
      <c r="CF147">
        <v>1761.1350863528301</v>
      </c>
      <c r="CG147">
        <v>1761.1350863528301</v>
      </c>
      <c r="CH147">
        <v>1761.1350863528301</v>
      </c>
      <c r="CI147">
        <v>1761.1350863528301</v>
      </c>
      <c r="CJ147">
        <v>1761.1350863528301</v>
      </c>
      <c r="CK147">
        <v>1761.1350863528301</v>
      </c>
      <c r="CL147">
        <v>1761.1350863528301</v>
      </c>
      <c r="CM147">
        <v>1761.1350863528301</v>
      </c>
      <c r="CN147">
        <v>1761.1350863528301</v>
      </c>
      <c r="CO147">
        <v>1761.1350863528301</v>
      </c>
      <c r="CP147">
        <v>1761.1350863528301</v>
      </c>
      <c r="CQ147">
        <v>1761.1350863528301</v>
      </c>
      <c r="CR147">
        <v>1761.1350863528301</v>
      </c>
      <c r="CS147">
        <v>1761.1350863528301</v>
      </c>
      <c r="CT147">
        <v>1761.1350863528301</v>
      </c>
      <c r="CU147">
        <v>1761.1350863528301</v>
      </c>
      <c r="CV147">
        <v>1761.1350863528301</v>
      </c>
      <c r="CW147">
        <v>1761.1350863528301</v>
      </c>
      <c r="CX147">
        <v>1761.1350863528301</v>
      </c>
      <c r="CY147" s="80">
        <f t="shared" si="8"/>
        <v>42267.242072467918</v>
      </c>
      <c r="CZ147" s="80">
        <f t="shared" si="9"/>
        <v>42267.242072467918</v>
      </c>
      <c r="DB147" s="80">
        <f t="shared" si="10"/>
        <v>21133.621036233963</v>
      </c>
      <c r="DC147" s="80">
        <f t="shared" si="11"/>
        <v>21133.621036233963</v>
      </c>
    </row>
    <row r="148" spans="1:107" x14ac:dyDescent="0.25">
      <c r="A148" t="s">
        <v>3</v>
      </c>
      <c r="B148" t="s">
        <v>154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-21.995949840814799</v>
      </c>
      <c r="I148">
        <v>21.030326256665901</v>
      </c>
      <c r="J148">
        <v>-145.099772819073</v>
      </c>
      <c r="K148">
        <v>11.2375342509034</v>
      </c>
      <c r="L148">
        <v>16.2394877174901</v>
      </c>
      <c r="M148">
        <v>-281.92085751291</v>
      </c>
      <c r="N148">
        <v>-627.60590226506099</v>
      </c>
      <c r="O148">
        <v>-552.24628718347697</v>
      </c>
      <c r="P148">
        <v>-525.05650695762995</v>
      </c>
      <c r="Q148">
        <v>-492.01866544160902</v>
      </c>
      <c r="R148">
        <v>-495.45711044858302</v>
      </c>
      <c r="S148">
        <v>-467.51570969303202</v>
      </c>
      <c r="T148">
        <v>-404.88514713912798</v>
      </c>
      <c r="U148">
        <v>-449.633163251349</v>
      </c>
      <c r="V148">
        <v>-451.480875244473</v>
      </c>
      <c r="W148">
        <v>-427.52956853443197</v>
      </c>
      <c r="X148">
        <v>-410.62039624709399</v>
      </c>
      <c r="Y148">
        <v>-420.93691706596701</v>
      </c>
      <c r="Z148">
        <v>-394.825763586086</v>
      </c>
      <c r="AA148">
        <v>-415.50623322068202</v>
      </c>
      <c r="AB148">
        <v>-384.489977205473</v>
      </c>
      <c r="AC148">
        <v>-368.69860927680901</v>
      </c>
      <c r="AD148">
        <v>-377.56002740992398</v>
      </c>
      <c r="AE148">
        <v>-367.353154344122</v>
      </c>
      <c r="AF148">
        <v>-361.21417225052397</v>
      </c>
      <c r="AG148">
        <v>-299.50590487525</v>
      </c>
      <c r="AH148">
        <v>-324.89115029097201</v>
      </c>
      <c r="AI148">
        <v>-340.72558467941099</v>
      </c>
      <c r="AJ148">
        <v>-280.44488308485802</v>
      </c>
      <c r="AK148">
        <v>-237.485403642612</v>
      </c>
      <c r="AL148">
        <v>-264.03132635487498</v>
      </c>
      <c r="AM148">
        <v>-265.55851519134501</v>
      </c>
      <c r="AN148">
        <v>-270.64315614417001</v>
      </c>
      <c r="AO148">
        <v>-210.945313263336</v>
      </c>
      <c r="AP148">
        <v>-168.98788258144401</v>
      </c>
      <c r="AQ148">
        <v>-241.27266648441599</v>
      </c>
      <c r="AR148">
        <v>-234.363487166933</v>
      </c>
      <c r="AS148">
        <v>-205.796700776265</v>
      </c>
      <c r="AT148">
        <v>-203.665180966034</v>
      </c>
      <c r="AU148">
        <v>-161.07681859881799</v>
      </c>
      <c r="AV148">
        <v>-202.12067493671</v>
      </c>
      <c r="AW148">
        <v>-179.24372224199001</v>
      </c>
      <c r="AX148">
        <v>-184.752490351033</v>
      </c>
      <c r="AY148">
        <v>-183.58790863828199</v>
      </c>
      <c r="AZ148">
        <v>-162.06757451559201</v>
      </c>
      <c r="BA148">
        <v>-213.453109615617</v>
      </c>
      <c r="BB148">
        <v>-270.04643204336998</v>
      </c>
      <c r="BC148">
        <v>-225.41350848131299</v>
      </c>
      <c r="BD148">
        <v>-177.04300393936199</v>
      </c>
      <c r="BE148">
        <v>-185.805350339276</v>
      </c>
      <c r="BF148">
        <v>-178.725428766123</v>
      </c>
      <c r="BG148">
        <v>-138.73443180133299</v>
      </c>
      <c r="BH148">
        <v>-128.33163933271399</v>
      </c>
      <c r="BI148">
        <v>-172.108478855117</v>
      </c>
      <c r="BJ148">
        <v>-181.37111005998199</v>
      </c>
      <c r="BK148">
        <v>-223.41027417468601</v>
      </c>
      <c r="BL148">
        <v>-244.89178728063899</v>
      </c>
      <c r="BM148">
        <v>-300.85545149421199</v>
      </c>
      <c r="BN148">
        <v>-316.90777711957901</v>
      </c>
      <c r="BO148">
        <v>-328.83119143194199</v>
      </c>
      <c r="BP148">
        <v>-256.12593470373901</v>
      </c>
      <c r="BQ148">
        <v>-251.22552994968399</v>
      </c>
      <c r="BR148">
        <v>-273.60978311189803</v>
      </c>
      <c r="BS148">
        <v>-221.82143739170601</v>
      </c>
      <c r="BT148">
        <v>-156.643177158752</v>
      </c>
      <c r="BU148">
        <v>-204.14259694339401</v>
      </c>
      <c r="BV148">
        <v>-219.79450114856499</v>
      </c>
      <c r="BW148">
        <v>-223.14791448370701</v>
      </c>
      <c r="BX148">
        <v>-252.527019284891</v>
      </c>
      <c r="BY148">
        <v>-198.02490247245001</v>
      </c>
      <c r="BZ148">
        <v>-207.55119299597399</v>
      </c>
      <c r="CA148">
        <v>-196.29532589193701</v>
      </c>
      <c r="CB148">
        <v>-189.21355932532001</v>
      </c>
      <c r="CC148">
        <v>-159.47395327127799</v>
      </c>
      <c r="CD148">
        <v>-160.337484851526</v>
      </c>
      <c r="CE148">
        <v>-162.125994862753</v>
      </c>
      <c r="CF148">
        <v>-188.15148152568</v>
      </c>
      <c r="CG148">
        <v>-114.34897251784599</v>
      </c>
      <c r="CH148">
        <v>-136.493269843192</v>
      </c>
      <c r="CI148">
        <v>-121.228058726467</v>
      </c>
      <c r="CJ148">
        <v>-139.12700764692801</v>
      </c>
      <c r="CK148">
        <v>-89.134645145210001</v>
      </c>
      <c r="CL148">
        <v>-152.27192297219599</v>
      </c>
      <c r="CM148">
        <v>-95.647565304530801</v>
      </c>
      <c r="CN148">
        <v>-97.826600801596101</v>
      </c>
      <c r="CO148">
        <v>-94.570955166451398</v>
      </c>
      <c r="CP148">
        <v>-66.292079604150203</v>
      </c>
      <c r="CQ148">
        <v>-140.54005890092401</v>
      </c>
      <c r="CR148">
        <v>-81.379269835214302</v>
      </c>
      <c r="CS148">
        <v>-66.523199764555201</v>
      </c>
      <c r="CT148">
        <v>-114.843539647775</v>
      </c>
      <c r="CU148">
        <v>-27.481868462256202</v>
      </c>
      <c r="CV148">
        <v>-90.802048889321597</v>
      </c>
      <c r="CW148">
        <v>-28.446222063874</v>
      </c>
      <c r="CX148">
        <v>-12.0955203126762</v>
      </c>
      <c r="CY148" s="80">
        <f t="shared" si="8"/>
        <v>-5267.043422721038</v>
      </c>
      <c r="CZ148" s="80">
        <f t="shared" si="9"/>
        <v>-2724.6506053336579</v>
      </c>
      <c r="DB148" s="80">
        <f t="shared" si="10"/>
        <v>-1808.201676580333</v>
      </c>
      <c r="DC148" s="80">
        <f t="shared" si="11"/>
        <v>-916.44892875332494</v>
      </c>
    </row>
    <row r="149" spans="1:107" x14ac:dyDescent="0.25">
      <c r="A149" t="s">
        <v>3</v>
      </c>
      <c r="B149" t="s">
        <v>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-494.83277291839602</v>
      </c>
      <c r="BB149">
        <v>-395.86621833471702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s="80">
        <f t="shared" si="8"/>
        <v>0</v>
      </c>
      <c r="CZ149" s="80">
        <f t="shared" si="9"/>
        <v>0</v>
      </c>
      <c r="DB149" s="80">
        <f t="shared" si="10"/>
        <v>0</v>
      </c>
      <c r="DC149" s="80">
        <f t="shared" si="11"/>
        <v>0</v>
      </c>
    </row>
    <row r="150" spans="1:107" x14ac:dyDescent="0.25">
      <c r="A150" t="s">
        <v>3</v>
      </c>
      <c r="B150" t="s">
        <v>104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s="80">
        <f t="shared" si="8"/>
        <v>0</v>
      </c>
      <c r="CZ150" s="80">
        <f t="shared" si="9"/>
        <v>0</v>
      </c>
      <c r="DB150" s="80">
        <f t="shared" si="10"/>
        <v>0</v>
      </c>
      <c r="DC150" s="80">
        <f t="shared" si="11"/>
        <v>0</v>
      </c>
    </row>
    <row r="151" spans="1:107" x14ac:dyDescent="0.25">
      <c r="A151" t="s">
        <v>3</v>
      </c>
      <c r="B151" t="s">
        <v>164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-2003.6281531362499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s="80">
        <f t="shared" si="8"/>
        <v>0</v>
      </c>
      <c r="CZ151" s="80">
        <f t="shared" si="9"/>
        <v>0</v>
      </c>
      <c r="DB151" s="80">
        <f t="shared" si="10"/>
        <v>0</v>
      </c>
      <c r="DC151" s="80">
        <f t="shared" si="11"/>
        <v>0</v>
      </c>
    </row>
    <row r="152" spans="1:107" x14ac:dyDescent="0.25">
      <c r="A152" t="s">
        <v>3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-3388.7107953784698</v>
      </c>
      <c r="CT152">
        <v>0</v>
      </c>
      <c r="CU152">
        <v>0</v>
      </c>
      <c r="CV152">
        <v>0</v>
      </c>
      <c r="CW152">
        <v>0</v>
      </c>
      <c r="CX152">
        <v>0</v>
      </c>
      <c r="CY152" s="80">
        <f t="shared" si="8"/>
        <v>0</v>
      </c>
      <c r="CZ152" s="80">
        <f t="shared" si="9"/>
        <v>-3388.7107953784698</v>
      </c>
      <c r="DB152" s="80">
        <f t="shared" si="10"/>
        <v>0</v>
      </c>
      <c r="DC152" s="80">
        <f t="shared" si="11"/>
        <v>-3388.7107953784698</v>
      </c>
    </row>
    <row r="153" spans="1:107" x14ac:dyDescent="0.25">
      <c r="A153" t="s">
        <v>3</v>
      </c>
      <c r="B153" t="s">
        <v>155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-1709.0692141915299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s="80">
        <f t="shared" si="8"/>
        <v>-1709.0692141915299</v>
      </c>
      <c r="CZ153" s="80">
        <f t="shared" si="9"/>
        <v>0</v>
      </c>
      <c r="DB153" s="80">
        <f t="shared" si="10"/>
        <v>0</v>
      </c>
      <c r="DC153" s="80">
        <f t="shared" si="11"/>
        <v>0</v>
      </c>
    </row>
    <row r="154" spans="1:107" x14ac:dyDescent="0.25">
      <c r="A154" t="s">
        <v>3</v>
      </c>
      <c r="B154" t="s">
        <v>160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16.544748776162599</v>
      </c>
      <c r="BJ154">
        <v>13.9365829298905</v>
      </c>
      <c r="BK154">
        <v>14.1540948655159</v>
      </c>
      <c r="BL154">
        <v>15.2930664557</v>
      </c>
      <c r="BM154">
        <v>14.8975902091083</v>
      </c>
      <c r="BN154">
        <v>9.6852132790300605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s="80">
        <f t="shared" si="8"/>
        <v>84.511296515407366</v>
      </c>
      <c r="CZ154" s="80">
        <f t="shared" si="9"/>
        <v>0</v>
      </c>
      <c r="DB154" s="80">
        <f t="shared" si="10"/>
        <v>0</v>
      </c>
      <c r="DC154" s="80">
        <f t="shared" si="11"/>
        <v>0</v>
      </c>
    </row>
    <row r="155" spans="1:107" x14ac:dyDescent="0.25">
      <c r="A155" t="s">
        <v>3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2154.3741860896898</v>
      </c>
      <c r="U155">
        <v>1749.8217559014699</v>
      </c>
      <c r="V155">
        <v>1777.6457767550301</v>
      </c>
      <c r="W155">
        <v>1645.1504393571399</v>
      </c>
      <c r="X155">
        <v>1938.8484372558</v>
      </c>
      <c r="Y155">
        <v>1698.59022544095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s="80">
        <f t="shared" si="8"/>
        <v>0</v>
      </c>
      <c r="CZ155" s="80">
        <f t="shared" si="9"/>
        <v>0</v>
      </c>
      <c r="DB155" s="80">
        <f t="shared" si="10"/>
        <v>0</v>
      </c>
      <c r="DC155" s="80">
        <f t="shared" si="11"/>
        <v>0</v>
      </c>
    </row>
    <row r="156" spans="1:107" x14ac:dyDescent="0.25">
      <c r="A156" t="s">
        <v>3</v>
      </c>
      <c r="B156" t="s">
        <v>118</v>
      </c>
      <c r="C156">
        <v>3591.1581010783102</v>
      </c>
      <c r="D156">
        <v>4076.8268332734001</v>
      </c>
      <c r="E156">
        <v>4157.2768494255397</v>
      </c>
      <c r="F156">
        <v>4199.43147043514</v>
      </c>
      <c r="G156">
        <v>4086.6233297052199</v>
      </c>
      <c r="H156">
        <v>4251.3825878765201</v>
      </c>
      <c r="I156">
        <v>4037.6408475461599</v>
      </c>
      <c r="J156">
        <v>3440.64829226235</v>
      </c>
      <c r="K156">
        <v>4595.4474171027896</v>
      </c>
      <c r="L156">
        <v>4283.7407124543397</v>
      </c>
      <c r="M156">
        <v>3858.3352764912602</v>
      </c>
      <c r="N156">
        <v>3067.7877007971601</v>
      </c>
      <c r="O156">
        <v>2454.7645149885502</v>
      </c>
      <c r="P156">
        <v>3019.3989456945901</v>
      </c>
      <c r="Q156">
        <v>3310.3252033664699</v>
      </c>
      <c r="R156">
        <v>2871.2640451045199</v>
      </c>
      <c r="S156">
        <v>3362.27632080788</v>
      </c>
      <c r="T156">
        <v>3643.7029455761899</v>
      </c>
      <c r="U156">
        <v>3250.0619071344399</v>
      </c>
      <c r="V156">
        <v>3083.8183313219401</v>
      </c>
      <c r="W156">
        <v>2786.6579395570898</v>
      </c>
      <c r="X156">
        <v>2558.36988634313</v>
      </c>
      <c r="Y156">
        <v>2830.8906052643401</v>
      </c>
      <c r="Z156">
        <v>3777.5883968109101</v>
      </c>
      <c r="AA156">
        <v>3592.9392822477298</v>
      </c>
      <c r="AB156">
        <v>3440.94515579058</v>
      </c>
      <c r="AC156">
        <v>3404.7278053457198</v>
      </c>
      <c r="AD156">
        <v>3809.0559308039801</v>
      </c>
      <c r="AE156">
        <v>3897.8181257467299</v>
      </c>
      <c r="AF156">
        <v>3565.3309741217199</v>
      </c>
      <c r="AG156">
        <v>3909.0989398197098</v>
      </c>
      <c r="AH156">
        <v>4172.1200258373601</v>
      </c>
      <c r="AI156">
        <v>3943.2382455669099</v>
      </c>
      <c r="AJ156">
        <v>4026.95376052967</v>
      </c>
      <c r="AK156">
        <v>3841.1171918535301</v>
      </c>
      <c r="AL156">
        <v>3230.7657777990598</v>
      </c>
      <c r="AM156">
        <v>4415.5481189913698</v>
      </c>
      <c r="AN156">
        <v>4237.1331385211797</v>
      </c>
      <c r="AO156">
        <v>4054.2652051274399</v>
      </c>
      <c r="AP156">
        <v>4066.7334733133598</v>
      </c>
      <c r="AQ156">
        <v>3385.1348124821002</v>
      </c>
      <c r="AR156">
        <v>4391.5021732042096</v>
      </c>
      <c r="AS156">
        <v>4346.9726439687402</v>
      </c>
      <c r="AT156">
        <v>3501.5053155508499</v>
      </c>
      <c r="AU156">
        <v>4592.1819182921699</v>
      </c>
      <c r="AV156">
        <v>4132.9340401101199</v>
      </c>
      <c r="AW156">
        <v>4919.3255264089303</v>
      </c>
      <c r="AX156">
        <v>3860.4133211889098</v>
      </c>
      <c r="AY156">
        <v>4822.8448797320398</v>
      </c>
      <c r="AZ156">
        <v>5018.1810813117299</v>
      </c>
      <c r="BA156">
        <v>2390.9388564176802</v>
      </c>
      <c r="BB156">
        <v>1782.9623505891</v>
      </c>
      <c r="BC156">
        <v>3591.1581010783102</v>
      </c>
      <c r="BD156">
        <v>4076.8268332734001</v>
      </c>
      <c r="BE156">
        <v>4157.2768494255397</v>
      </c>
      <c r="BF156">
        <v>4199.43147043514</v>
      </c>
      <c r="BG156">
        <v>4086.6233297052199</v>
      </c>
      <c r="BH156">
        <v>4251.3825878765201</v>
      </c>
      <c r="BI156">
        <v>4037.6408475461599</v>
      </c>
      <c r="BJ156">
        <v>3440.64829226235</v>
      </c>
      <c r="BK156">
        <v>4595.4474171027896</v>
      </c>
      <c r="BL156">
        <v>4283.7407124543397</v>
      </c>
      <c r="BM156">
        <v>3858.3352764912602</v>
      </c>
      <c r="BN156">
        <v>3067.7877007971601</v>
      </c>
      <c r="BO156">
        <v>2454.7645149885502</v>
      </c>
      <c r="BP156">
        <v>3019.3989456945901</v>
      </c>
      <c r="BQ156">
        <v>3310.3252033664699</v>
      </c>
      <c r="BR156">
        <v>2871.2640451045199</v>
      </c>
      <c r="BS156">
        <v>3362.27632080788</v>
      </c>
      <c r="BT156">
        <v>3643.7029455761899</v>
      </c>
      <c r="BU156">
        <v>3250.0619071344399</v>
      </c>
      <c r="BV156">
        <v>3083.8183313219401</v>
      </c>
      <c r="BW156">
        <v>2786.6579395570898</v>
      </c>
      <c r="BX156">
        <v>2558.36988634313</v>
      </c>
      <c r="BY156">
        <v>2830.8906052643401</v>
      </c>
      <c r="BZ156">
        <v>3777.5883968109101</v>
      </c>
      <c r="CA156">
        <v>3592.9392822477298</v>
      </c>
      <c r="CB156">
        <v>3440.94515579058</v>
      </c>
      <c r="CC156">
        <v>3404.7278053457198</v>
      </c>
      <c r="CD156">
        <v>3809.0559308039801</v>
      </c>
      <c r="CE156">
        <v>3897.8181257467299</v>
      </c>
      <c r="CF156">
        <v>3565.3309741217199</v>
      </c>
      <c r="CG156">
        <v>3909.0989398197098</v>
      </c>
      <c r="CH156">
        <v>4172.1200258373601</v>
      </c>
      <c r="CI156">
        <v>3943.2382455669099</v>
      </c>
      <c r="CJ156">
        <v>4026.95376052967</v>
      </c>
      <c r="CK156">
        <v>3841.1171918535301</v>
      </c>
      <c r="CL156">
        <v>3230.7657777990598</v>
      </c>
      <c r="CM156">
        <v>4415.5481189913698</v>
      </c>
      <c r="CN156">
        <v>4237.1331385211797</v>
      </c>
      <c r="CO156">
        <v>4054.2652051274399</v>
      </c>
      <c r="CP156">
        <v>4066.7334733133598</v>
      </c>
      <c r="CQ156">
        <v>3385.1348124821002</v>
      </c>
      <c r="CR156">
        <v>4391.5021732042096</v>
      </c>
      <c r="CS156">
        <v>4346.9726439687402</v>
      </c>
      <c r="CT156">
        <v>3501.5053155508499</v>
      </c>
      <c r="CU156">
        <v>4592.1819182921699</v>
      </c>
      <c r="CV156">
        <v>4132.9340401101199</v>
      </c>
      <c r="CW156">
        <v>4919.3255264089303</v>
      </c>
      <c r="CX156">
        <v>3860.4133211889098</v>
      </c>
      <c r="CY156" s="80">
        <f t="shared" si="8"/>
        <v>84595.418460418252</v>
      </c>
      <c r="CZ156" s="80">
        <f t="shared" si="9"/>
        <v>94737.760902622089</v>
      </c>
      <c r="DB156" s="80">
        <f t="shared" si="10"/>
        <v>44834.111215462704</v>
      </c>
      <c r="DC156" s="80">
        <f t="shared" si="11"/>
        <v>49903.649687159392</v>
      </c>
    </row>
    <row r="157" spans="1:107" x14ac:dyDescent="0.25">
      <c r="A157" t="s">
        <v>3</v>
      </c>
      <c r="B157" t="s">
        <v>105</v>
      </c>
      <c r="C157">
        <v>3367.7581787290501</v>
      </c>
      <c r="D157">
        <v>3367.7581787290501</v>
      </c>
      <c r="E157">
        <v>3367.7581787290501</v>
      </c>
      <c r="F157">
        <v>3354.9154517347802</v>
      </c>
      <c r="G157">
        <v>3322.8086342491001</v>
      </c>
      <c r="H157">
        <v>3322.8086342491001</v>
      </c>
      <c r="I157">
        <v>3322.8086342491001</v>
      </c>
      <c r="J157">
        <v>3326.5132670359098</v>
      </c>
      <c r="K157">
        <v>3348.74106375676</v>
      </c>
      <c r="L157">
        <v>3348.74106375676</v>
      </c>
      <c r="M157">
        <v>3348.74106375676</v>
      </c>
      <c r="N157">
        <v>3348.74106375676</v>
      </c>
      <c r="O157">
        <v>3207.965017858</v>
      </c>
      <c r="P157">
        <v>2701.4182281415701</v>
      </c>
      <c r="Q157">
        <v>3151.6545994984899</v>
      </c>
      <c r="R157">
        <v>3151.6545994984899</v>
      </c>
      <c r="S157">
        <v>2704.8758854092498</v>
      </c>
      <c r="T157">
        <v>2109.1709332902701</v>
      </c>
      <c r="U157">
        <v>2109.1709332902701</v>
      </c>
      <c r="V157">
        <v>2109.1709332902701</v>
      </c>
      <c r="W157">
        <v>2109.1709332902701</v>
      </c>
      <c r="X157">
        <v>2290.6979398439398</v>
      </c>
      <c r="Y157">
        <v>2290.6979398439398</v>
      </c>
      <c r="Z157">
        <v>2290.6979398439398</v>
      </c>
      <c r="AA157">
        <v>2290.6979398439398</v>
      </c>
      <c r="AB157">
        <v>2220.30991689456</v>
      </c>
      <c r="AC157">
        <v>2192.1547077148098</v>
      </c>
      <c r="AD157">
        <v>2192.1547077148098</v>
      </c>
      <c r="AE157">
        <v>2192.1547077148098</v>
      </c>
      <c r="AF157">
        <v>2196.10631602074</v>
      </c>
      <c r="AG157">
        <v>2205.9853367855599</v>
      </c>
      <c r="AH157">
        <v>2205.9853367855599</v>
      </c>
      <c r="AI157">
        <v>2205.9853367855599</v>
      </c>
      <c r="AJ157">
        <v>2205.9853367855599</v>
      </c>
      <c r="AK157">
        <v>2363.0617669462899</v>
      </c>
      <c r="AL157">
        <v>2389.2411719730799</v>
      </c>
      <c r="AM157">
        <v>2389.2411719730799</v>
      </c>
      <c r="AN157">
        <v>2389.2411719730799</v>
      </c>
      <c r="AO157">
        <v>2458.3943173268599</v>
      </c>
      <c r="AP157">
        <v>2510.2591763421901</v>
      </c>
      <c r="AQ157">
        <v>2510.2591763421901</v>
      </c>
      <c r="AR157">
        <v>2510.2591763421901</v>
      </c>
      <c r="AS157">
        <v>2547.0585286911701</v>
      </c>
      <c r="AT157">
        <v>2767.8546427850201</v>
      </c>
      <c r="AU157">
        <v>2767.8546427850201</v>
      </c>
      <c r="AV157">
        <v>2767.8546427850201</v>
      </c>
      <c r="AW157">
        <v>2767.8546427850201</v>
      </c>
      <c r="AX157">
        <v>3062.7434126150602</v>
      </c>
      <c r="AY157">
        <v>3111.8915409200699</v>
      </c>
      <c r="AZ157">
        <v>3111.8915409200699</v>
      </c>
      <c r="BA157">
        <v>3111.8915409200699</v>
      </c>
      <c r="BB157">
        <v>3231.1807166553399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s="80">
        <f t="shared" si="8"/>
        <v>0</v>
      </c>
      <c r="CZ157" s="80">
        <f t="shared" si="9"/>
        <v>0</v>
      </c>
      <c r="DB157" s="80">
        <f t="shared" si="10"/>
        <v>0</v>
      </c>
      <c r="DC157" s="80">
        <f t="shared" si="11"/>
        <v>0</v>
      </c>
    </row>
    <row r="158" spans="1:107" x14ac:dyDescent="0.25">
      <c r="A158" t="s">
        <v>3</v>
      </c>
      <c r="B158" t="s">
        <v>106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3451.0922867613099</v>
      </c>
      <c r="BD158">
        <v>3451.0922867613099</v>
      </c>
      <c r="BE158">
        <v>3451.0922867613099</v>
      </c>
      <c r="BF158">
        <v>3451.0922867613099</v>
      </c>
      <c r="BG158">
        <v>3644.6772697004899</v>
      </c>
      <c r="BH158">
        <v>3644.6772697004899</v>
      </c>
      <c r="BI158">
        <v>3644.6772697004899</v>
      </c>
      <c r="BJ158">
        <v>3644.6772697004899</v>
      </c>
      <c r="BK158">
        <v>3720.3513993949</v>
      </c>
      <c r="BL158">
        <v>3720.3513993949</v>
      </c>
      <c r="BM158">
        <v>3720.3513993949</v>
      </c>
      <c r="BN158">
        <v>3720.3513993949</v>
      </c>
      <c r="BO158">
        <v>3957.68156029697</v>
      </c>
      <c r="BP158">
        <v>4135.6791809735196</v>
      </c>
      <c r="BQ158">
        <v>4135.6791809735196</v>
      </c>
      <c r="BR158">
        <v>4135.6791809735196</v>
      </c>
      <c r="BS158">
        <v>4104.5044564482496</v>
      </c>
      <c r="BT158">
        <v>4026.5676451350701</v>
      </c>
      <c r="BU158">
        <v>4026.5676451350701</v>
      </c>
      <c r="BV158">
        <v>4026.5676451350701</v>
      </c>
      <c r="BW158">
        <v>4026.5676451350701</v>
      </c>
      <c r="BX158">
        <v>4147.2439981361204</v>
      </c>
      <c r="BY158">
        <v>4167.3567236362896</v>
      </c>
      <c r="BZ158">
        <v>4167.3567236362896</v>
      </c>
      <c r="CA158">
        <v>4167.3567236362896</v>
      </c>
      <c r="CB158">
        <v>4254.8470795620597</v>
      </c>
      <c r="CC158">
        <v>4320.4648465063801</v>
      </c>
      <c r="CD158">
        <v>4320.4648465063801</v>
      </c>
      <c r="CE158">
        <v>4320.4648465063801</v>
      </c>
      <c r="CF158">
        <v>4327.5043004314402</v>
      </c>
      <c r="CG158">
        <v>4369.74102398181</v>
      </c>
      <c r="CH158">
        <v>4369.74102398181</v>
      </c>
      <c r="CI158">
        <v>4369.74102398181</v>
      </c>
      <c r="CJ158">
        <v>4369.74102398181</v>
      </c>
      <c r="CK158">
        <v>4379.7973867318897</v>
      </c>
      <c r="CL158">
        <v>4383.8199318319303</v>
      </c>
      <c r="CM158">
        <v>4383.8199318319303</v>
      </c>
      <c r="CN158">
        <v>4383.8199318319303</v>
      </c>
      <c r="CO158">
        <v>4433.5989274448602</v>
      </c>
      <c r="CP158">
        <v>4499.9709215954399</v>
      </c>
      <c r="CQ158">
        <v>4499.9709215954399</v>
      </c>
      <c r="CR158">
        <v>4499.9709215954399</v>
      </c>
      <c r="CS158">
        <v>4499.9709215954399</v>
      </c>
      <c r="CT158">
        <v>4605.5627304713598</v>
      </c>
      <c r="CU158">
        <v>4605.5627304713598</v>
      </c>
      <c r="CV158">
        <v>4605.5627304713598</v>
      </c>
      <c r="CW158">
        <v>4605.5627304713598</v>
      </c>
      <c r="CX158">
        <v>2658.6509020543999</v>
      </c>
      <c r="CY158" s="80">
        <f t="shared" si="8"/>
        <v>92321.935409041587</v>
      </c>
      <c r="CZ158" s="80">
        <f t="shared" si="9"/>
        <v>104235.70835907028</v>
      </c>
      <c r="DB158" s="80">
        <f t="shared" si="10"/>
        <v>51953.684057639992</v>
      </c>
      <c r="DC158" s="80">
        <f t="shared" si="11"/>
        <v>52282.024301430312</v>
      </c>
    </row>
    <row r="159" spans="1:107" x14ac:dyDescent="0.25">
      <c r="A159" t="s">
        <v>3</v>
      </c>
      <c r="B159" t="s">
        <v>41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58.428492593632001</v>
      </c>
      <c r="BS159">
        <v>456.77883950603098</v>
      </c>
      <c r="BT159">
        <v>902.44976562797899</v>
      </c>
      <c r="BU159">
        <v>644.79597727420503</v>
      </c>
      <c r="BV159">
        <v>309.562515012289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71.911990884469802</v>
      </c>
      <c r="CL159">
        <v>309.46018065863598</v>
      </c>
      <c r="CM159">
        <v>292.17673243128502</v>
      </c>
      <c r="CN159">
        <v>200.69611167001301</v>
      </c>
      <c r="CO159">
        <v>44.521691412957701</v>
      </c>
      <c r="CP159">
        <v>50.097645344919798</v>
      </c>
      <c r="CQ159">
        <v>242.87274039567899</v>
      </c>
      <c r="CR159">
        <v>272.06178971274602</v>
      </c>
      <c r="CS159">
        <v>184.18872348178701</v>
      </c>
      <c r="CT159">
        <v>50.565988507983398</v>
      </c>
      <c r="CU159">
        <v>0</v>
      </c>
      <c r="CV159">
        <v>78.653740029888993</v>
      </c>
      <c r="CW159">
        <v>251.53159924091699</v>
      </c>
      <c r="CX159">
        <v>186.33919179488399</v>
      </c>
      <c r="CY159" s="80">
        <f t="shared" si="8"/>
        <v>2372.0155900141363</v>
      </c>
      <c r="CZ159" s="80">
        <f t="shared" si="9"/>
        <v>2235.0781255661664</v>
      </c>
      <c r="DB159" s="80">
        <f t="shared" si="10"/>
        <v>381.37217154310576</v>
      </c>
      <c r="DC159" s="80">
        <f t="shared" si="11"/>
        <v>1853.7059540230609</v>
      </c>
    </row>
    <row r="160" spans="1:107" x14ac:dyDescent="0.25">
      <c r="A160" t="s">
        <v>3</v>
      </c>
      <c r="B160" t="s">
        <v>119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0.77299102409310805</v>
      </c>
      <c r="CG160">
        <v>2.1063734016327702</v>
      </c>
      <c r="CH160">
        <v>3.72240108960905</v>
      </c>
      <c r="CI160">
        <v>3.0309369969549902</v>
      </c>
      <c r="CJ160">
        <v>1.66443347665214</v>
      </c>
      <c r="CK160">
        <v>8.9485096356912694E-2</v>
      </c>
      <c r="CL160">
        <v>14.4166715862508</v>
      </c>
      <c r="CM160">
        <v>27.969113216858702</v>
      </c>
      <c r="CN160">
        <v>38.394997568604403</v>
      </c>
      <c r="CO160">
        <v>14.871356160711899</v>
      </c>
      <c r="CP160">
        <v>11.887579609068201</v>
      </c>
      <c r="CQ160">
        <v>22.4325263366377</v>
      </c>
      <c r="CR160">
        <v>46.757382971927498</v>
      </c>
      <c r="CS160">
        <v>79.911216235827396</v>
      </c>
      <c r="CT160">
        <v>97.214363924694993</v>
      </c>
      <c r="CU160">
        <v>98.639482819127096</v>
      </c>
      <c r="CV160">
        <v>76.626105435237093</v>
      </c>
      <c r="CW160">
        <v>55.449009263972897</v>
      </c>
      <c r="CX160">
        <v>20.485239828797098</v>
      </c>
      <c r="CY160" s="80">
        <f t="shared" si="8"/>
        <v>0</v>
      </c>
      <c r="CZ160" s="80">
        <f t="shared" si="9"/>
        <v>616.44166604301483</v>
      </c>
      <c r="DB160" s="80">
        <f t="shared" si="10"/>
        <v>25.803292671549773</v>
      </c>
      <c r="DC160" s="80">
        <f t="shared" si="11"/>
        <v>590.63837337146504</v>
      </c>
    </row>
    <row r="161" spans="1:107" x14ac:dyDescent="0.25">
      <c r="A161" t="s">
        <v>3</v>
      </c>
      <c r="B161" t="s">
        <v>132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565.234869565792</v>
      </c>
      <c r="CS161">
        <v>565.234869565792</v>
      </c>
      <c r="CT161">
        <v>0</v>
      </c>
      <c r="CU161">
        <v>0</v>
      </c>
      <c r="CV161">
        <v>0</v>
      </c>
      <c r="CW161">
        <v>0</v>
      </c>
      <c r="CX161">
        <v>0</v>
      </c>
      <c r="CY161" s="80">
        <f t="shared" si="8"/>
        <v>0</v>
      </c>
      <c r="CZ161" s="80">
        <f t="shared" si="9"/>
        <v>1130.469739131584</v>
      </c>
      <c r="DB161" s="80">
        <f t="shared" si="10"/>
        <v>0</v>
      </c>
      <c r="DC161" s="80">
        <f t="shared" si="11"/>
        <v>1130.469739131584</v>
      </c>
    </row>
    <row r="162" spans="1:107" x14ac:dyDescent="0.25">
      <c r="A162" t="s">
        <v>3</v>
      </c>
      <c r="B162" t="s">
        <v>47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s="80">
        <f t="shared" si="8"/>
        <v>0</v>
      </c>
      <c r="CZ162" s="80">
        <f t="shared" si="9"/>
        <v>0</v>
      </c>
      <c r="DB162" s="80">
        <f t="shared" si="10"/>
        <v>0</v>
      </c>
      <c r="DC162" s="80">
        <f t="shared" si="11"/>
        <v>0</v>
      </c>
    </row>
    <row r="163" spans="1:107" x14ac:dyDescent="0.25">
      <c r="A163" t="s">
        <v>3</v>
      </c>
      <c r="B163" t="s">
        <v>49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s="80">
        <f t="shared" si="8"/>
        <v>0</v>
      </c>
      <c r="CZ163" s="80">
        <f t="shared" si="9"/>
        <v>0</v>
      </c>
      <c r="DB163" s="80">
        <f t="shared" si="10"/>
        <v>0</v>
      </c>
      <c r="DC163" s="80">
        <f t="shared" si="11"/>
        <v>0</v>
      </c>
    </row>
    <row r="164" spans="1:107" x14ac:dyDescent="0.25">
      <c r="A164" t="s">
        <v>3</v>
      </c>
      <c r="B164" t="s">
        <v>50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s="80">
        <f t="shared" si="8"/>
        <v>0</v>
      </c>
      <c r="CZ164" s="80">
        <f t="shared" si="9"/>
        <v>0</v>
      </c>
      <c r="DB164" s="80">
        <f t="shared" si="10"/>
        <v>0</v>
      </c>
      <c r="DC164" s="80">
        <f t="shared" si="11"/>
        <v>0</v>
      </c>
    </row>
    <row r="165" spans="1:107" x14ac:dyDescent="0.25">
      <c r="A165" t="s">
        <v>3</v>
      </c>
      <c r="B165" t="s">
        <v>120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s="80">
        <f t="shared" si="8"/>
        <v>0</v>
      </c>
      <c r="CZ165" s="80">
        <f t="shared" si="9"/>
        <v>0</v>
      </c>
      <c r="DB165" s="80">
        <f t="shared" si="10"/>
        <v>0</v>
      </c>
      <c r="DC165" s="80">
        <f t="shared" si="11"/>
        <v>0</v>
      </c>
    </row>
    <row r="166" spans="1:107" x14ac:dyDescent="0.25">
      <c r="A166" t="s">
        <v>3</v>
      </c>
      <c r="B166" t="s">
        <v>133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s="80">
        <f t="shared" si="8"/>
        <v>0</v>
      </c>
      <c r="CZ166" s="80">
        <f t="shared" si="9"/>
        <v>0</v>
      </c>
      <c r="DB166" s="80">
        <f t="shared" si="10"/>
        <v>0</v>
      </c>
      <c r="DC166" s="80">
        <f t="shared" si="11"/>
        <v>0</v>
      </c>
    </row>
    <row r="167" spans="1:107" x14ac:dyDescent="0.25">
      <c r="A167" t="s">
        <v>3</v>
      </c>
      <c r="B167" t="s">
        <v>51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s="80">
        <f t="shared" si="8"/>
        <v>0</v>
      </c>
      <c r="CZ167" s="80">
        <f t="shared" si="9"/>
        <v>0</v>
      </c>
      <c r="DB167" s="80">
        <f t="shared" si="10"/>
        <v>0</v>
      </c>
      <c r="DC167" s="80">
        <f t="shared" si="11"/>
        <v>0</v>
      </c>
    </row>
    <row r="168" spans="1:107" x14ac:dyDescent="0.25">
      <c r="A168" t="s">
        <v>3</v>
      </c>
      <c r="B168" t="s">
        <v>147</v>
      </c>
      <c r="C168">
        <v>-328.65450512630002</v>
      </c>
      <c r="D168">
        <v>-328.65450512630002</v>
      </c>
      <c r="E168">
        <v>-328.65450512630002</v>
      </c>
      <c r="F168">
        <v>-328.65450512630002</v>
      </c>
      <c r="G168">
        <v>-328.65450512630002</v>
      </c>
      <c r="H168">
        <v>-328.65450512630002</v>
      </c>
      <c r="I168">
        <v>-328.65450512630002</v>
      </c>
      <c r="J168">
        <v>-328.65450512630002</v>
      </c>
      <c r="K168">
        <v>-310.39592150817202</v>
      </c>
      <c r="L168">
        <v>-310.39592150817202</v>
      </c>
      <c r="M168">
        <v>-310.39592150817202</v>
      </c>
      <c r="N168">
        <v>-310.39592150817202</v>
      </c>
      <c r="O168">
        <v>-310.39592150817202</v>
      </c>
      <c r="P168">
        <v>-273.87875427191699</v>
      </c>
      <c r="Q168">
        <v>-273.87875427191699</v>
      </c>
      <c r="R168">
        <v>-273.87875427191699</v>
      </c>
      <c r="S168">
        <v>-273.87875427191699</v>
      </c>
      <c r="T168">
        <v>-273.87875427191699</v>
      </c>
      <c r="U168">
        <v>-273.87875427191699</v>
      </c>
      <c r="V168">
        <v>-273.87875427191699</v>
      </c>
      <c r="W168">
        <v>-273.87875427191699</v>
      </c>
      <c r="X168">
        <v>-219.10300341753299</v>
      </c>
      <c r="Y168">
        <v>-219.10300341753299</v>
      </c>
      <c r="Z168">
        <v>-219.10300341753299</v>
      </c>
      <c r="AA168">
        <v>-219.10300341753299</v>
      </c>
      <c r="AB168">
        <v>-219.10300341753299</v>
      </c>
      <c r="AC168">
        <v>-164.32725256315001</v>
      </c>
      <c r="AD168">
        <v>-164.32725256315001</v>
      </c>
      <c r="AE168">
        <v>-164.32725256315001</v>
      </c>
      <c r="AF168">
        <v>-164.32725256315001</v>
      </c>
      <c r="AG168">
        <v>-146.06866894502201</v>
      </c>
      <c r="AH168">
        <v>-146.06866894502201</v>
      </c>
      <c r="AI168">
        <v>-146.06866894502201</v>
      </c>
      <c r="AJ168">
        <v>-146.06866894502201</v>
      </c>
      <c r="AK168">
        <v>-146.06866894502201</v>
      </c>
      <c r="AL168">
        <v>-146.06866894502201</v>
      </c>
      <c r="AM168">
        <v>-146.06866894502201</v>
      </c>
      <c r="AN168">
        <v>-146.06866894502201</v>
      </c>
      <c r="AO168">
        <v>-146.06866894502201</v>
      </c>
      <c r="AP168">
        <v>-146.06866894502201</v>
      </c>
      <c r="AQ168">
        <v>-146.06866894502201</v>
      </c>
      <c r="AR168">
        <v>-146.06866894502201</v>
      </c>
      <c r="AS168">
        <v>-146.06866894502201</v>
      </c>
      <c r="AT168">
        <v>-146.06866894502201</v>
      </c>
      <c r="AU168">
        <v>-146.06866894502201</v>
      </c>
      <c r="AV168">
        <v>-146.06866894502201</v>
      </c>
      <c r="AW168">
        <v>-146.06866894502201</v>
      </c>
      <c r="AX168">
        <v>-146.06866894502201</v>
      </c>
      <c r="AY168">
        <v>-146.06866894502201</v>
      </c>
      <c r="AZ168">
        <v>-146.06866894502201</v>
      </c>
      <c r="BA168">
        <v>-146.06866894502201</v>
      </c>
      <c r="BB168">
        <v>-146.06866894502201</v>
      </c>
      <c r="BC168">
        <v>-146.06866894502201</v>
      </c>
      <c r="BD168">
        <v>-146.06866894502201</v>
      </c>
      <c r="BE168">
        <v>-146.06866894502201</v>
      </c>
      <c r="BF168">
        <v>-146.06866894502201</v>
      </c>
      <c r="BG168">
        <v>-146.06866894502201</v>
      </c>
      <c r="BH168">
        <v>-146.06866894502201</v>
      </c>
      <c r="BI168">
        <v>-146.06866894502201</v>
      </c>
      <c r="BJ168">
        <v>-146.06866894502201</v>
      </c>
      <c r="BK168">
        <v>-146.06866894502201</v>
      </c>
      <c r="BL168">
        <v>-146.06866894502201</v>
      </c>
      <c r="BM168">
        <v>-146.06866894502201</v>
      </c>
      <c r="BN168">
        <v>-146.06866894502201</v>
      </c>
      <c r="BO168">
        <v>-146.06866894502201</v>
      </c>
      <c r="BP168">
        <v>-200.84441979940499</v>
      </c>
      <c r="BQ168">
        <v>-200.84441979940499</v>
      </c>
      <c r="BR168">
        <v>-200.84441979940499</v>
      </c>
      <c r="BS168">
        <v>-200.84441979940499</v>
      </c>
      <c r="BT168">
        <v>-255.62017065378899</v>
      </c>
      <c r="BU168">
        <v>-255.62017065378899</v>
      </c>
      <c r="BV168">
        <v>-255.62017065378899</v>
      </c>
      <c r="BW168">
        <v>-255.62017065378899</v>
      </c>
      <c r="BX168">
        <v>-255.62017065378899</v>
      </c>
      <c r="BY168">
        <v>-310.39592150817202</v>
      </c>
      <c r="BZ168">
        <v>-310.39592150817202</v>
      </c>
      <c r="CA168">
        <v>-310.39592150817202</v>
      </c>
      <c r="CB168">
        <v>-310.39592150817202</v>
      </c>
      <c r="CC168">
        <v>-310.39592150817202</v>
      </c>
      <c r="CD168">
        <v>-310.39592150817202</v>
      </c>
      <c r="CE168">
        <v>-310.39592150817202</v>
      </c>
      <c r="CF168">
        <v>-310.39592150817202</v>
      </c>
      <c r="CG168">
        <v>-383.430255980683</v>
      </c>
      <c r="CH168">
        <v>-383.430255980683</v>
      </c>
      <c r="CI168">
        <v>-383.430255980683</v>
      </c>
      <c r="CJ168">
        <v>-383.430255980683</v>
      </c>
      <c r="CK168">
        <v>-383.430255980683</v>
      </c>
      <c r="CL168">
        <v>-456.46459045319398</v>
      </c>
      <c r="CM168">
        <v>-456.46459045319398</v>
      </c>
      <c r="CN168">
        <v>-456.46459045319398</v>
      </c>
      <c r="CO168">
        <v>-456.46459045319398</v>
      </c>
      <c r="CP168">
        <v>-456.46459045319398</v>
      </c>
      <c r="CQ168">
        <v>-456.46459045319398</v>
      </c>
      <c r="CR168">
        <v>-456.46459045319398</v>
      </c>
      <c r="CS168">
        <v>-456.46459045319398</v>
      </c>
      <c r="CT168">
        <v>-566.01609216196096</v>
      </c>
      <c r="CU168">
        <v>-566.01609216196096</v>
      </c>
      <c r="CV168">
        <v>-566.01609216196096</v>
      </c>
      <c r="CW168">
        <v>-566.01609216196096</v>
      </c>
      <c r="CX168">
        <v>-566.01609216196096</v>
      </c>
      <c r="CY168" s="80">
        <f t="shared" si="8"/>
        <v>-4601.1630717681946</v>
      </c>
      <c r="CZ168" s="80">
        <f t="shared" si="9"/>
        <v>-10261.323993387799</v>
      </c>
      <c r="DB168" s="80">
        <f t="shared" si="10"/>
        <v>-4235.9913994056405</v>
      </c>
      <c r="DC168" s="80">
        <f t="shared" si="11"/>
        <v>-6025.3325939821625</v>
      </c>
    </row>
    <row r="169" spans="1:107" x14ac:dyDescent="0.25">
      <c r="A169" t="s">
        <v>3</v>
      </c>
      <c r="B169" t="s">
        <v>107</v>
      </c>
      <c r="C169">
        <v>-2188.85608516906</v>
      </c>
      <c r="D169">
        <v>-2188.85608516906</v>
      </c>
      <c r="E169">
        <v>-2188.85608516906</v>
      </c>
      <c r="F169">
        <v>-2188.85608516906</v>
      </c>
      <c r="G169">
        <v>-2267.0295167822401</v>
      </c>
      <c r="H169">
        <v>-2267.0295167822401</v>
      </c>
      <c r="I169">
        <v>-2267.0295167822401</v>
      </c>
      <c r="J169">
        <v>-2267.0295167822401</v>
      </c>
      <c r="K169">
        <v>-2384.28966420202</v>
      </c>
      <c r="L169">
        <v>-2384.28966420202</v>
      </c>
      <c r="M169">
        <v>-2384.28966420202</v>
      </c>
      <c r="N169">
        <v>-2384.28966420202</v>
      </c>
      <c r="O169">
        <v>-2384.28966420202</v>
      </c>
      <c r="P169">
        <v>-2462.4630958152002</v>
      </c>
      <c r="Q169">
        <v>-2462.4630958152002</v>
      </c>
      <c r="R169">
        <v>-2462.4630958152002</v>
      </c>
      <c r="S169">
        <v>-2462.4630958152002</v>
      </c>
      <c r="T169">
        <v>-2521.0931695250802</v>
      </c>
      <c r="U169">
        <v>-2521.0931695250802</v>
      </c>
      <c r="V169">
        <v>-2521.0931695250802</v>
      </c>
      <c r="W169">
        <v>-2521.0931695250802</v>
      </c>
      <c r="X169">
        <v>-2599.2666011382598</v>
      </c>
      <c r="Y169">
        <v>-2599.2666011382598</v>
      </c>
      <c r="Z169">
        <v>-2599.2666011382598</v>
      </c>
      <c r="AA169">
        <v>-2599.2666011382598</v>
      </c>
      <c r="AB169">
        <v>-2599.2666011382598</v>
      </c>
      <c r="AC169">
        <v>-2696.9833906547401</v>
      </c>
      <c r="AD169">
        <v>-2696.9833906547401</v>
      </c>
      <c r="AE169">
        <v>-2696.9833906547401</v>
      </c>
      <c r="AF169">
        <v>-2696.9833906547401</v>
      </c>
      <c r="AG169">
        <v>-2814.2435380745101</v>
      </c>
      <c r="AH169">
        <v>-2814.2435380745101</v>
      </c>
      <c r="AI169">
        <v>-2814.2435380745101</v>
      </c>
      <c r="AJ169">
        <v>-2814.2435380745101</v>
      </c>
      <c r="AK169">
        <v>-2814.2435380745101</v>
      </c>
      <c r="AL169">
        <v>-2853.3302538810999</v>
      </c>
      <c r="AM169">
        <v>-2853.3302538810999</v>
      </c>
      <c r="AN169">
        <v>-2853.3302538810999</v>
      </c>
      <c r="AO169">
        <v>-2853.3302538810999</v>
      </c>
      <c r="AP169">
        <v>-2794.7001801712099</v>
      </c>
      <c r="AQ169">
        <v>-2794.7001801712099</v>
      </c>
      <c r="AR169">
        <v>-2794.7001801712099</v>
      </c>
      <c r="AS169">
        <v>-2794.7001801712099</v>
      </c>
      <c r="AT169">
        <v>-2755.6134643646201</v>
      </c>
      <c r="AU169">
        <v>-2755.6134643646201</v>
      </c>
      <c r="AV169">
        <v>-2755.6134643646201</v>
      </c>
      <c r="AW169">
        <v>-2755.6134643646201</v>
      </c>
      <c r="AX169">
        <v>-2755.6134643646201</v>
      </c>
      <c r="AY169">
        <v>-2716.5267485580298</v>
      </c>
      <c r="AZ169">
        <v>-2716.5267485580298</v>
      </c>
      <c r="BA169">
        <v>-2716.5267485580298</v>
      </c>
      <c r="BB169">
        <v>-2716.5267485580298</v>
      </c>
      <c r="BC169">
        <v>-2775.1568222679198</v>
      </c>
      <c r="BD169">
        <v>-2775.1568222679198</v>
      </c>
      <c r="BE169">
        <v>-2775.1568222679198</v>
      </c>
      <c r="BF169">
        <v>-2775.1568222679198</v>
      </c>
      <c r="BG169">
        <v>-2814.2435380745101</v>
      </c>
      <c r="BH169">
        <v>-2814.2435380745101</v>
      </c>
      <c r="BI169">
        <v>-2814.2435380745101</v>
      </c>
      <c r="BJ169">
        <v>-2814.2435380745101</v>
      </c>
      <c r="BK169">
        <v>-2775.1568222679198</v>
      </c>
      <c r="BL169">
        <v>-2775.1568222679198</v>
      </c>
      <c r="BM169">
        <v>-2775.1568222679198</v>
      </c>
      <c r="BN169">
        <v>-2775.1568222679198</v>
      </c>
      <c r="BO169">
        <v>-2775.1568222679198</v>
      </c>
      <c r="BP169">
        <v>-2814.2435380745101</v>
      </c>
      <c r="BQ169">
        <v>-2814.2435380745101</v>
      </c>
      <c r="BR169">
        <v>-2814.2435380745101</v>
      </c>
      <c r="BS169">
        <v>-2814.2435380745101</v>
      </c>
      <c r="BT169">
        <v>-2872.8736117844001</v>
      </c>
      <c r="BU169">
        <v>-2872.8736117844001</v>
      </c>
      <c r="BV169">
        <v>-2872.8736117844001</v>
      </c>
      <c r="BW169">
        <v>-2872.8736117844001</v>
      </c>
      <c r="BX169">
        <v>-2872.8736117844001</v>
      </c>
      <c r="BY169">
        <v>-2872.8736117844001</v>
      </c>
      <c r="BZ169">
        <v>-2872.8736117844001</v>
      </c>
      <c r="CA169">
        <v>-2872.8736117844001</v>
      </c>
      <c r="CB169">
        <v>-2872.8736117844001</v>
      </c>
      <c r="CC169">
        <v>-2853.3302538810999</v>
      </c>
      <c r="CD169">
        <v>-2853.3302538810999</v>
      </c>
      <c r="CE169">
        <v>-2853.3302538810999</v>
      </c>
      <c r="CF169">
        <v>-2853.3302538810999</v>
      </c>
      <c r="CG169">
        <v>-2755.6134643646201</v>
      </c>
      <c r="CH169">
        <v>-2755.6134643646201</v>
      </c>
      <c r="CI169">
        <v>-2755.6134643646201</v>
      </c>
      <c r="CJ169">
        <v>-2755.6134643646201</v>
      </c>
      <c r="CK169">
        <v>-2755.6134643646201</v>
      </c>
      <c r="CL169">
        <v>-2677.44003275144</v>
      </c>
      <c r="CM169">
        <v>-2677.44003275144</v>
      </c>
      <c r="CN169">
        <v>-2677.44003275144</v>
      </c>
      <c r="CO169">
        <v>-2677.44003275144</v>
      </c>
      <c r="CP169">
        <v>-2579.7232432349701</v>
      </c>
      <c r="CQ169">
        <v>-2579.7232432349701</v>
      </c>
      <c r="CR169">
        <v>-2579.7232432349701</v>
      </c>
      <c r="CS169">
        <v>-2579.7232432349701</v>
      </c>
      <c r="CT169">
        <v>-2462.4630958152002</v>
      </c>
      <c r="CU169">
        <v>-2462.4630958152002</v>
      </c>
      <c r="CV169">
        <v>-2462.4630958152002</v>
      </c>
      <c r="CW169">
        <v>-2462.4630958152002</v>
      </c>
      <c r="CX169">
        <v>-2462.4630958152002</v>
      </c>
      <c r="CY169" s="80">
        <f t="shared" si="8"/>
        <v>-67600.474987498164</v>
      </c>
      <c r="CZ169" s="80">
        <f t="shared" si="9"/>
        <v>-64278.104143937926</v>
      </c>
      <c r="DB169" s="80">
        <f t="shared" si="10"/>
        <v>-33614.575593667745</v>
      </c>
      <c r="DC169" s="80">
        <f t="shared" si="11"/>
        <v>-30663.528550270206</v>
      </c>
    </row>
    <row r="170" spans="1:107" x14ac:dyDescent="0.25">
      <c r="A170" t="s">
        <v>4</v>
      </c>
      <c r="B170" t="s">
        <v>123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s="80">
        <f t="shared" si="8"/>
        <v>0</v>
      </c>
      <c r="CZ170" s="80">
        <f t="shared" si="9"/>
        <v>0</v>
      </c>
      <c r="DB170" s="80">
        <f t="shared" si="10"/>
        <v>0</v>
      </c>
      <c r="DC170" s="80">
        <f t="shared" si="11"/>
        <v>0</v>
      </c>
    </row>
    <row r="171" spans="1:107" x14ac:dyDescent="0.25">
      <c r="A171" t="s">
        <v>4</v>
      </c>
      <c r="B171" t="s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s="80">
        <f t="shared" si="8"/>
        <v>0</v>
      </c>
      <c r="CZ171" s="80">
        <f t="shared" si="9"/>
        <v>0</v>
      </c>
      <c r="DB171" s="80">
        <f t="shared" si="10"/>
        <v>0</v>
      </c>
      <c r="DC171" s="80">
        <f t="shared" si="11"/>
        <v>0</v>
      </c>
    </row>
    <row r="172" spans="1:107" x14ac:dyDescent="0.25">
      <c r="A172" t="s">
        <v>4</v>
      </c>
      <c r="B172" t="s">
        <v>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s="80">
        <f t="shared" si="8"/>
        <v>0</v>
      </c>
      <c r="CZ172" s="80">
        <f t="shared" si="9"/>
        <v>0</v>
      </c>
      <c r="DB172" s="80">
        <f t="shared" si="10"/>
        <v>0</v>
      </c>
      <c r="DC172" s="80">
        <f t="shared" si="11"/>
        <v>0</v>
      </c>
    </row>
    <row r="173" spans="1:107" x14ac:dyDescent="0.25">
      <c r="A173" t="s">
        <v>4</v>
      </c>
      <c r="B173" t="s">
        <v>108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s="80">
        <f t="shared" si="8"/>
        <v>0</v>
      </c>
      <c r="CZ173" s="80">
        <f t="shared" si="9"/>
        <v>0</v>
      </c>
      <c r="DB173" s="80">
        <f t="shared" si="10"/>
        <v>0</v>
      </c>
      <c r="DC173" s="80">
        <f t="shared" si="11"/>
        <v>0</v>
      </c>
    </row>
    <row r="174" spans="1:107" x14ac:dyDescent="0.25">
      <c r="A174" t="s">
        <v>4</v>
      </c>
      <c r="B174" t="s">
        <v>109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s="80">
        <f t="shared" si="8"/>
        <v>0</v>
      </c>
      <c r="CZ174" s="80">
        <f t="shared" si="9"/>
        <v>0</v>
      </c>
      <c r="DB174" s="80">
        <f t="shared" si="10"/>
        <v>0</v>
      </c>
      <c r="DC174" s="80">
        <f t="shared" si="11"/>
        <v>0</v>
      </c>
    </row>
    <row r="175" spans="1:107" x14ac:dyDescent="0.25">
      <c r="A175" t="s">
        <v>4</v>
      </c>
      <c r="B175" t="s">
        <v>113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s="80">
        <f t="shared" si="8"/>
        <v>0</v>
      </c>
      <c r="CZ175" s="80">
        <f t="shared" si="9"/>
        <v>0</v>
      </c>
      <c r="DB175" s="80">
        <f t="shared" si="10"/>
        <v>0</v>
      </c>
      <c r="DC175" s="80">
        <f t="shared" si="11"/>
        <v>0</v>
      </c>
    </row>
    <row r="176" spans="1:107" x14ac:dyDescent="0.25">
      <c r="A176" t="s">
        <v>4</v>
      </c>
      <c r="B176" t="s">
        <v>124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s="80">
        <f t="shared" si="8"/>
        <v>0</v>
      </c>
      <c r="CZ176" s="80">
        <f t="shared" si="9"/>
        <v>0</v>
      </c>
      <c r="DB176" s="80">
        <f t="shared" si="10"/>
        <v>0</v>
      </c>
      <c r="DC176" s="80">
        <f t="shared" si="11"/>
        <v>0</v>
      </c>
    </row>
    <row r="177" spans="1:107" x14ac:dyDescent="0.25">
      <c r="A177" t="s">
        <v>4</v>
      </c>
      <c r="B177" t="s">
        <v>125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s="80">
        <f t="shared" si="8"/>
        <v>0</v>
      </c>
      <c r="CZ177" s="80">
        <f t="shared" si="9"/>
        <v>0</v>
      </c>
      <c r="DB177" s="80">
        <f t="shared" si="10"/>
        <v>0</v>
      </c>
      <c r="DC177" s="80">
        <f t="shared" si="11"/>
        <v>0</v>
      </c>
    </row>
    <row r="178" spans="1:107" x14ac:dyDescent="0.25">
      <c r="A178" t="s">
        <v>4</v>
      </c>
      <c r="B178" t="s">
        <v>159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s="80">
        <f t="shared" si="8"/>
        <v>0</v>
      </c>
      <c r="CZ178" s="80">
        <f t="shared" si="9"/>
        <v>0</v>
      </c>
      <c r="DB178" s="80">
        <f t="shared" si="10"/>
        <v>0</v>
      </c>
      <c r="DC178" s="80">
        <f t="shared" si="11"/>
        <v>0</v>
      </c>
    </row>
    <row r="179" spans="1:107" x14ac:dyDescent="0.25">
      <c r="A179" t="s">
        <v>4</v>
      </c>
      <c r="B179" t="s">
        <v>17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s="80">
        <f t="shared" si="8"/>
        <v>0</v>
      </c>
      <c r="CZ179" s="80">
        <f t="shared" si="9"/>
        <v>0</v>
      </c>
      <c r="DB179" s="80">
        <f t="shared" si="10"/>
        <v>0</v>
      </c>
      <c r="DC179" s="80">
        <f t="shared" si="11"/>
        <v>0</v>
      </c>
    </row>
    <row r="180" spans="1:107" x14ac:dyDescent="0.25">
      <c r="A180" t="s">
        <v>4</v>
      </c>
      <c r="B180" t="s">
        <v>127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s="80">
        <f t="shared" si="8"/>
        <v>0</v>
      </c>
      <c r="CZ180" s="80">
        <f t="shared" si="9"/>
        <v>0</v>
      </c>
      <c r="DB180" s="80">
        <f t="shared" si="10"/>
        <v>0</v>
      </c>
      <c r="DC180" s="80">
        <f t="shared" si="11"/>
        <v>0</v>
      </c>
    </row>
    <row r="181" spans="1:107" x14ac:dyDescent="0.25">
      <c r="A181" t="s">
        <v>4</v>
      </c>
      <c r="B181" t="s">
        <v>128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-748.11961859772396</v>
      </c>
      <c r="BD181">
        <v>-748.11961859772396</v>
      </c>
      <c r="BE181">
        <v>-748.11961859772396</v>
      </c>
      <c r="BF181">
        <v>-748.11961859772396</v>
      </c>
      <c r="BG181">
        <v>-838.67525096485599</v>
      </c>
      <c r="BH181">
        <v>-838.67525096485599</v>
      </c>
      <c r="BI181">
        <v>-838.67525096485599</v>
      </c>
      <c r="BJ181">
        <v>-838.67525096485599</v>
      </c>
      <c r="BK181">
        <v>-1088.7398002637401</v>
      </c>
      <c r="BL181">
        <v>-1088.7398002637401</v>
      </c>
      <c r="BM181">
        <v>-1088.7398002637401</v>
      </c>
      <c r="BN181">
        <v>-1088.7398002637401</v>
      </c>
      <c r="BO181">
        <v>-1141.6201931375899</v>
      </c>
      <c r="BP181">
        <v>-1141.6201931375899</v>
      </c>
      <c r="BQ181">
        <v>-1141.6201931375899</v>
      </c>
      <c r="BR181">
        <v>-1141.6201931375899</v>
      </c>
      <c r="BS181">
        <v>-1327.9838352173999</v>
      </c>
      <c r="BT181">
        <v>-1327.9838352173999</v>
      </c>
      <c r="BU181">
        <v>-1327.9838352173999</v>
      </c>
      <c r="BV181">
        <v>-1327.9838352173999</v>
      </c>
      <c r="BW181">
        <v>-1327.9838352173999</v>
      </c>
      <c r="BX181">
        <v>-1321.1375076372001</v>
      </c>
      <c r="BY181">
        <v>-1321.1375076372001</v>
      </c>
      <c r="BZ181">
        <v>-1321.1375076372001</v>
      </c>
      <c r="CA181">
        <v>-1321.1375076372001</v>
      </c>
      <c r="CB181">
        <v>-1263.1738346761099</v>
      </c>
      <c r="CC181">
        <v>-1263.1738346761099</v>
      </c>
      <c r="CD181">
        <v>-1263.1738346761099</v>
      </c>
      <c r="CE181">
        <v>-1263.1738346761099</v>
      </c>
      <c r="CF181">
        <v>-1294.35204691678</v>
      </c>
      <c r="CG181">
        <v>-1294.35204691678</v>
      </c>
      <c r="CH181">
        <v>-1294.35204691678</v>
      </c>
      <c r="CI181">
        <v>-1294.35204691678</v>
      </c>
      <c r="CJ181">
        <v>-1294.35204691678</v>
      </c>
      <c r="CK181">
        <v>-1238.6921864145099</v>
      </c>
      <c r="CL181">
        <v>-1238.6921864145099</v>
      </c>
      <c r="CM181">
        <v>-1238.6921864145099</v>
      </c>
      <c r="CN181">
        <v>-1238.6921864145099</v>
      </c>
      <c r="CO181">
        <v>-1275.98340040216</v>
      </c>
      <c r="CP181">
        <v>-1275.98340040216</v>
      </c>
      <c r="CQ181">
        <v>-1275.98340040216</v>
      </c>
      <c r="CR181">
        <v>-1275.98340040216</v>
      </c>
      <c r="CS181">
        <v>-1275.98340040216</v>
      </c>
      <c r="CT181">
        <v>-1358.9885363052099</v>
      </c>
      <c r="CU181">
        <v>-1358.9885363052099</v>
      </c>
      <c r="CV181">
        <v>-1358.9885363052099</v>
      </c>
      <c r="CW181">
        <v>-1358.9885363052099</v>
      </c>
      <c r="CX181">
        <v>-1292.4673588261501</v>
      </c>
      <c r="CY181" s="80">
        <f t="shared" si="8"/>
        <v>-25871.951150854245</v>
      </c>
      <c r="CZ181" s="80">
        <f t="shared" si="9"/>
        <v>-30908.700332641372</v>
      </c>
      <c r="DB181" s="80">
        <f t="shared" si="10"/>
        <v>-15322.977453754558</v>
      </c>
      <c r="DC181" s="80">
        <f t="shared" si="11"/>
        <v>-15585.722878886805</v>
      </c>
    </row>
    <row r="182" spans="1:107" x14ac:dyDescent="0.25">
      <c r="A182" t="s">
        <v>4</v>
      </c>
      <c r="B182" t="s">
        <v>18</v>
      </c>
      <c r="C182">
        <v>26.893425809735501</v>
      </c>
      <c r="D182">
        <v>26.893425809735501</v>
      </c>
      <c r="E182">
        <v>26.893425809735501</v>
      </c>
      <c r="F182">
        <v>26.893425809735501</v>
      </c>
      <c r="G182">
        <v>26.119942324057199</v>
      </c>
      <c r="H182">
        <v>26.119942324057199</v>
      </c>
      <c r="I182">
        <v>26.119942324057199</v>
      </c>
      <c r="J182">
        <v>26.119942324057199</v>
      </c>
      <c r="K182">
        <v>23.858990596690099</v>
      </c>
      <c r="L182">
        <v>23.858990596690099</v>
      </c>
      <c r="M182">
        <v>23.858990596690099</v>
      </c>
      <c r="N182">
        <v>23.858990596690099</v>
      </c>
      <c r="O182">
        <v>23.858990596690099</v>
      </c>
      <c r="P182">
        <v>17.314130333258898</v>
      </c>
      <c r="Q182">
        <v>17.314130333258898</v>
      </c>
      <c r="R182">
        <v>17.314130333258898</v>
      </c>
      <c r="S182">
        <v>17.314130333258898</v>
      </c>
      <c r="T182">
        <v>18.4743555617762</v>
      </c>
      <c r="U182">
        <v>18.4743555617762</v>
      </c>
      <c r="V182">
        <v>18.4743555617762</v>
      </c>
      <c r="W182">
        <v>18.4743555617762</v>
      </c>
      <c r="X182">
        <v>21.1517983968163</v>
      </c>
      <c r="Y182">
        <v>21.1517983968163</v>
      </c>
      <c r="Z182">
        <v>21.1517983968163</v>
      </c>
      <c r="AA182">
        <v>21.1517983968163</v>
      </c>
      <c r="AB182">
        <v>21.1517983968163</v>
      </c>
      <c r="AC182">
        <v>23.442499489017202</v>
      </c>
      <c r="AD182">
        <v>23.442499489017202</v>
      </c>
      <c r="AE182">
        <v>23.442499489017202</v>
      </c>
      <c r="AF182">
        <v>23.442499489017202</v>
      </c>
      <c r="AG182">
        <v>23.858990596690099</v>
      </c>
      <c r="AH182">
        <v>23.858990596690099</v>
      </c>
      <c r="AI182">
        <v>23.858990596690099</v>
      </c>
      <c r="AJ182">
        <v>23.858990596690099</v>
      </c>
      <c r="AK182">
        <v>23.858990596690099</v>
      </c>
      <c r="AL182">
        <v>24.810970271371001</v>
      </c>
      <c r="AM182">
        <v>24.810970271371001</v>
      </c>
      <c r="AN182">
        <v>24.810970271371001</v>
      </c>
      <c r="AO182">
        <v>24.810970271371001</v>
      </c>
      <c r="AP182">
        <v>24.513476623033199</v>
      </c>
      <c r="AQ182">
        <v>24.513476623033199</v>
      </c>
      <c r="AR182">
        <v>24.513476623033199</v>
      </c>
      <c r="AS182">
        <v>24.513476623033199</v>
      </c>
      <c r="AT182">
        <v>24.3052310691968</v>
      </c>
      <c r="AU182">
        <v>24.3052310691968</v>
      </c>
      <c r="AV182">
        <v>24.3052310691968</v>
      </c>
      <c r="AW182">
        <v>24.3052310691968</v>
      </c>
      <c r="AX182">
        <v>24.3052310691968</v>
      </c>
      <c r="AY182">
        <v>23.353251394515901</v>
      </c>
      <c r="AZ182">
        <v>23.353251394515901</v>
      </c>
      <c r="BA182">
        <v>23.353251394515901</v>
      </c>
      <c r="BB182">
        <v>23.353251394515901</v>
      </c>
      <c r="BC182">
        <v>22.550018544003802</v>
      </c>
      <c r="BD182">
        <v>22.550018544003802</v>
      </c>
      <c r="BE182">
        <v>22.550018544003802</v>
      </c>
      <c r="BF182">
        <v>22.550018544003802</v>
      </c>
      <c r="BG182">
        <v>23.204504570347002</v>
      </c>
      <c r="BH182">
        <v>23.204504570347002</v>
      </c>
      <c r="BI182">
        <v>23.204504570347002</v>
      </c>
      <c r="BJ182">
        <v>23.204504570347002</v>
      </c>
      <c r="BK182">
        <v>20.289066816636701</v>
      </c>
      <c r="BL182">
        <v>20.289066816636701</v>
      </c>
      <c r="BM182">
        <v>20.289066816636701</v>
      </c>
      <c r="BN182">
        <v>20.289066816636701</v>
      </c>
      <c r="BO182">
        <v>20.289066816636701</v>
      </c>
      <c r="BP182">
        <v>21.568289504489201</v>
      </c>
      <c r="BQ182">
        <v>21.568289504489201</v>
      </c>
      <c r="BR182">
        <v>21.568289504489201</v>
      </c>
      <c r="BS182">
        <v>21.568289504489201</v>
      </c>
      <c r="BT182">
        <v>22.669016003338999</v>
      </c>
      <c r="BU182">
        <v>22.669016003338999</v>
      </c>
      <c r="BV182">
        <v>22.669016003338999</v>
      </c>
      <c r="BW182">
        <v>22.669016003338999</v>
      </c>
      <c r="BX182">
        <v>22.669016003338999</v>
      </c>
      <c r="BY182">
        <v>24.067236150526501</v>
      </c>
      <c r="BZ182">
        <v>24.067236150526501</v>
      </c>
      <c r="CA182">
        <v>24.067236150526501</v>
      </c>
      <c r="CB182">
        <v>24.067236150526501</v>
      </c>
      <c r="CC182">
        <v>24.4539778933656</v>
      </c>
      <c r="CD182">
        <v>24.4539778933656</v>
      </c>
      <c r="CE182">
        <v>24.4539778933656</v>
      </c>
      <c r="CF182">
        <v>24.4539778933656</v>
      </c>
      <c r="CG182">
        <v>24.334980434030498</v>
      </c>
      <c r="CH182">
        <v>24.334980434030498</v>
      </c>
      <c r="CI182">
        <v>24.334980434030498</v>
      </c>
      <c r="CJ182">
        <v>24.334980434030498</v>
      </c>
      <c r="CK182">
        <v>24.334980434030498</v>
      </c>
      <c r="CL182">
        <v>22.401271719835002</v>
      </c>
      <c r="CM182">
        <v>22.401271719835002</v>
      </c>
      <c r="CN182">
        <v>22.401271719835002</v>
      </c>
      <c r="CO182">
        <v>22.401271719835002</v>
      </c>
      <c r="CP182">
        <v>22.698765368172701</v>
      </c>
      <c r="CQ182">
        <v>22.698765368172701</v>
      </c>
      <c r="CR182">
        <v>22.698765368172701</v>
      </c>
      <c r="CS182">
        <v>22.698765368172701</v>
      </c>
      <c r="CT182">
        <v>22.282274260499801</v>
      </c>
      <c r="CU182">
        <v>22.282274260499801</v>
      </c>
      <c r="CV182">
        <v>22.282274260499801</v>
      </c>
      <c r="CW182">
        <v>22.282274260499801</v>
      </c>
      <c r="CX182">
        <v>22.282274260499801</v>
      </c>
      <c r="CY182" s="80">
        <f t="shared" si="8"/>
        <v>532.21613687629144</v>
      </c>
      <c r="CZ182" s="80">
        <f t="shared" si="9"/>
        <v>559.43680569919763</v>
      </c>
      <c r="DB182" s="80">
        <f t="shared" si="10"/>
        <v>290.02655776450297</v>
      </c>
      <c r="DC182" s="80">
        <f t="shared" si="11"/>
        <v>269.41024793469484</v>
      </c>
    </row>
    <row r="183" spans="1:107" x14ac:dyDescent="0.25">
      <c r="A183" t="s">
        <v>4</v>
      </c>
      <c r="B183" t="s">
        <v>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s="80">
        <f t="shared" si="8"/>
        <v>0</v>
      </c>
      <c r="CZ183" s="80">
        <f t="shared" si="9"/>
        <v>0</v>
      </c>
      <c r="DB183" s="80">
        <f t="shared" si="10"/>
        <v>0</v>
      </c>
      <c r="DC183" s="80">
        <f t="shared" si="11"/>
        <v>0</v>
      </c>
    </row>
    <row r="184" spans="1:107" x14ac:dyDescent="0.25">
      <c r="A184" t="s">
        <v>4</v>
      </c>
      <c r="B184" t="s">
        <v>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68.7179241285437</v>
      </c>
      <c r="BD184">
        <v>176.388789817733</v>
      </c>
      <c r="BE184">
        <v>301.93513365762698</v>
      </c>
      <c r="BF184">
        <v>282.84367052997499</v>
      </c>
      <c r="BG184">
        <v>273.11358447144698</v>
      </c>
      <c r="BH184">
        <v>269.05152387192697</v>
      </c>
      <c r="BI184">
        <v>269.05284199602198</v>
      </c>
      <c r="BJ184">
        <v>266.78929920244599</v>
      </c>
      <c r="BK184">
        <v>270.50439075469802</v>
      </c>
      <c r="BL184">
        <v>272.02085635795498</v>
      </c>
      <c r="BM184">
        <v>271.79230968734203</v>
      </c>
      <c r="BN184">
        <v>283.55408840090797</v>
      </c>
      <c r="BO184">
        <v>279.92101564270303</v>
      </c>
      <c r="BP184">
        <v>285.89502603565597</v>
      </c>
      <c r="BQ184">
        <v>300.52274279947602</v>
      </c>
      <c r="BR184">
        <v>311.09362175743303</v>
      </c>
      <c r="BS184">
        <v>284.26525328347401</v>
      </c>
      <c r="BT184">
        <v>271.84350517259202</v>
      </c>
      <c r="BU184">
        <v>273.15571573629302</v>
      </c>
      <c r="BV184">
        <v>286.51067370570399</v>
      </c>
      <c r="BW184">
        <v>291.56718921059098</v>
      </c>
      <c r="BX184">
        <v>284.91344566038299</v>
      </c>
      <c r="BY184">
        <v>262.38411025663601</v>
      </c>
      <c r="BZ184">
        <v>266.03435392844699</v>
      </c>
      <c r="CA184">
        <v>298.73241833652099</v>
      </c>
      <c r="CB184">
        <v>349.02106297815902</v>
      </c>
      <c r="CC184">
        <v>375.93157429684601</v>
      </c>
      <c r="CD184">
        <v>378.59342839530501</v>
      </c>
      <c r="CE184">
        <v>351.16472157370799</v>
      </c>
      <c r="CF184">
        <v>282.42302484400898</v>
      </c>
      <c r="CG184">
        <v>214.145432077945</v>
      </c>
      <c r="CH184">
        <v>174.751106583384</v>
      </c>
      <c r="CI184">
        <v>181.647875601805</v>
      </c>
      <c r="CJ184">
        <v>230.65159988009501</v>
      </c>
      <c r="CK184">
        <v>302.58576616464001</v>
      </c>
      <c r="CL184">
        <v>323.54740696700202</v>
      </c>
      <c r="CM184">
        <v>292.08000705005003</v>
      </c>
      <c r="CN184">
        <v>223.966079214769</v>
      </c>
      <c r="CO184">
        <v>186.82668178130299</v>
      </c>
      <c r="CP184">
        <v>198.42739919491601</v>
      </c>
      <c r="CQ184">
        <v>251.566573227052</v>
      </c>
      <c r="CR184">
        <v>319.459595810851</v>
      </c>
      <c r="CS184">
        <v>386.81496637537299</v>
      </c>
      <c r="CT184">
        <v>403.24523589261798</v>
      </c>
      <c r="CU184">
        <v>418.092541220182</v>
      </c>
      <c r="CV184">
        <v>400.32411695526298</v>
      </c>
      <c r="CW184">
        <v>342.97513335018999</v>
      </c>
      <c r="CX184">
        <v>284.23086789334701</v>
      </c>
      <c r="CY184" s="80">
        <f t="shared" si="8"/>
        <v>6403.8710660660108</v>
      </c>
      <c r="CZ184" s="80">
        <f t="shared" si="9"/>
        <v>7171.2046156653332</v>
      </c>
      <c r="DB184" s="80">
        <f t="shared" si="10"/>
        <v>3463.1954176994195</v>
      </c>
      <c r="DC184" s="80">
        <f t="shared" si="11"/>
        <v>3708.0091979659132</v>
      </c>
    </row>
    <row r="185" spans="1:107" x14ac:dyDescent="0.25">
      <c r="A185" t="s">
        <v>4</v>
      </c>
      <c r="B185" t="s">
        <v>114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s="80">
        <f t="shared" si="8"/>
        <v>0</v>
      </c>
      <c r="CZ185" s="80">
        <f t="shared" si="9"/>
        <v>0</v>
      </c>
      <c r="DB185" s="80">
        <f t="shared" si="10"/>
        <v>0</v>
      </c>
      <c r="DC185" s="80">
        <f t="shared" si="11"/>
        <v>0</v>
      </c>
    </row>
    <row r="186" spans="1:107" x14ac:dyDescent="0.25">
      <c r="A186" t="s">
        <v>4</v>
      </c>
      <c r="B186" t="s">
        <v>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1.36349619313867</v>
      </c>
      <c r="BD186">
        <v>6.0805119736003403</v>
      </c>
      <c r="BE186">
        <v>12.839210847730801</v>
      </c>
      <c r="BF186">
        <v>20.3343053161149</v>
      </c>
      <c r="BG186">
        <v>24.217477982864501</v>
      </c>
      <c r="BH186">
        <v>23.634958957562102</v>
      </c>
      <c r="BI186">
        <v>22.977877454796399</v>
      </c>
      <c r="BJ186">
        <v>22.211658173433101</v>
      </c>
      <c r="BK186">
        <v>23.935116033716501</v>
      </c>
      <c r="BL186">
        <v>24.100528459563101</v>
      </c>
      <c r="BM186">
        <v>22.871083688017201</v>
      </c>
      <c r="BN186">
        <v>28.128149706620199</v>
      </c>
      <c r="BO186">
        <v>37.105462223896701</v>
      </c>
      <c r="BP186">
        <v>43.989946629019499</v>
      </c>
      <c r="BQ186">
        <v>50.420380206272199</v>
      </c>
      <c r="BR186">
        <v>45.085016777384297</v>
      </c>
      <c r="BS186">
        <v>35.009979441009598</v>
      </c>
      <c r="BT186">
        <v>30.8247966710044</v>
      </c>
      <c r="BU186">
        <v>23.126918032584001</v>
      </c>
      <c r="BV186">
        <v>19.040307318148798</v>
      </c>
      <c r="BW186">
        <v>18.069266120631202</v>
      </c>
      <c r="BX186">
        <v>16.596936730923499</v>
      </c>
      <c r="BY186">
        <v>15.9242238773023</v>
      </c>
      <c r="BZ186">
        <v>13.308646132254999</v>
      </c>
      <c r="CA186">
        <v>9.0269406220829609</v>
      </c>
      <c r="CB186">
        <v>6.3337550695519598</v>
      </c>
      <c r="CC186">
        <v>3.6742225906294199</v>
      </c>
      <c r="CD186">
        <v>4.7836391711074899</v>
      </c>
      <c r="CE186">
        <v>6.9427975150066796</v>
      </c>
      <c r="CF186">
        <v>13.4101620595449</v>
      </c>
      <c r="CG186">
        <v>21.0864250073611</v>
      </c>
      <c r="CH186">
        <v>27.851776496708499</v>
      </c>
      <c r="CI186">
        <v>30.0819583043493</v>
      </c>
      <c r="CJ186">
        <v>21.518873845355799</v>
      </c>
      <c r="CK186">
        <v>16.821921791473901</v>
      </c>
      <c r="CL186">
        <v>35.654065212359001</v>
      </c>
      <c r="CM186">
        <v>61.9281950449625</v>
      </c>
      <c r="CN186">
        <v>73.8088123687467</v>
      </c>
      <c r="CO186">
        <v>72.3547462219219</v>
      </c>
      <c r="CP186">
        <v>36.823862060612697</v>
      </c>
      <c r="CQ186">
        <v>17.7797372423959</v>
      </c>
      <c r="CR186">
        <v>16.949354353798299</v>
      </c>
      <c r="CS186">
        <v>16.349994758637301</v>
      </c>
      <c r="CT186">
        <v>15.480658268496001</v>
      </c>
      <c r="CU186">
        <v>14.8413378397569</v>
      </c>
      <c r="CV186">
        <v>13.6149549468598</v>
      </c>
      <c r="CW186">
        <v>9.2876535766181103</v>
      </c>
      <c r="CX186">
        <v>8.3321755948872305</v>
      </c>
      <c r="CY186" s="80">
        <f t="shared" si="8"/>
        <v>581.19625494758941</v>
      </c>
      <c r="CZ186" s="80">
        <f t="shared" si="9"/>
        <v>554.73801996322447</v>
      </c>
      <c r="DB186" s="80">
        <f t="shared" si="10"/>
        <v>197.18653768553102</v>
      </c>
      <c r="DC186" s="80">
        <f t="shared" si="11"/>
        <v>357.55148227769337</v>
      </c>
    </row>
    <row r="187" spans="1:107" x14ac:dyDescent="0.25">
      <c r="A187" t="s">
        <v>4</v>
      </c>
      <c r="B187" t="s">
        <v>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s="80">
        <f t="shared" si="8"/>
        <v>0</v>
      </c>
      <c r="CZ187" s="80">
        <f t="shared" si="9"/>
        <v>0</v>
      </c>
      <c r="DB187" s="80">
        <f t="shared" si="10"/>
        <v>0</v>
      </c>
      <c r="DC187" s="80">
        <f t="shared" si="11"/>
        <v>0</v>
      </c>
    </row>
    <row r="188" spans="1:107" x14ac:dyDescent="0.25">
      <c r="A188" t="s">
        <v>4</v>
      </c>
      <c r="B188" t="s">
        <v>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112.10543212334299</v>
      </c>
      <c r="BD188">
        <v>277.03287803882199</v>
      </c>
      <c r="BE188">
        <v>469.396894088556</v>
      </c>
      <c r="BF188">
        <v>481.39939651367598</v>
      </c>
      <c r="BG188">
        <v>513.760530468816</v>
      </c>
      <c r="BH188">
        <v>550.75026033995096</v>
      </c>
      <c r="BI188">
        <v>671.20404051732498</v>
      </c>
      <c r="BJ188">
        <v>818.93941170688595</v>
      </c>
      <c r="BK188">
        <v>977.15374331277803</v>
      </c>
      <c r="BL188">
        <v>1005.64363971315</v>
      </c>
      <c r="BM188">
        <v>990.85936590646497</v>
      </c>
      <c r="BN188">
        <v>941.69427866844603</v>
      </c>
      <c r="BO188">
        <v>931.22311213685202</v>
      </c>
      <c r="BP188">
        <v>961.78962123869405</v>
      </c>
      <c r="BQ188">
        <v>1063.25625691905</v>
      </c>
      <c r="BR188">
        <v>1134.6663140600399</v>
      </c>
      <c r="BS188">
        <v>1167.53474779833</v>
      </c>
      <c r="BT188">
        <v>1172.6746512734501</v>
      </c>
      <c r="BU188">
        <v>1215.39414191367</v>
      </c>
      <c r="BV188">
        <v>1304.97384229512</v>
      </c>
      <c r="BW188">
        <v>1309.8262521982799</v>
      </c>
      <c r="BX188">
        <v>1330.3099621469601</v>
      </c>
      <c r="BY188">
        <v>1289.5635902264701</v>
      </c>
      <c r="BZ188">
        <v>1316.20303137519</v>
      </c>
      <c r="CA188">
        <v>1340.4503227196701</v>
      </c>
      <c r="CB188">
        <v>1379.0033341660501</v>
      </c>
      <c r="CC188">
        <v>1374.1238312471</v>
      </c>
      <c r="CD188">
        <v>1416.66074971592</v>
      </c>
      <c r="CE188">
        <v>1452.6555848180101</v>
      </c>
      <c r="CF188">
        <v>1458.22692388255</v>
      </c>
      <c r="CG188">
        <v>1421.9990963299099</v>
      </c>
      <c r="CH188">
        <v>1356.5637106783299</v>
      </c>
      <c r="CI188">
        <v>1255.2267207457701</v>
      </c>
      <c r="CJ188">
        <v>1221.65749007829</v>
      </c>
      <c r="CK188">
        <v>1251.7842062781101</v>
      </c>
      <c r="CL188">
        <v>1285.5660240616501</v>
      </c>
      <c r="CM188">
        <v>1227.8353122573301</v>
      </c>
      <c r="CN188">
        <v>1140.5647012212</v>
      </c>
      <c r="CO188">
        <v>1071.9582209105999</v>
      </c>
      <c r="CP188">
        <v>1038.82300113313</v>
      </c>
      <c r="CQ188">
        <v>1050.1550324268901</v>
      </c>
      <c r="CR188">
        <v>1067.6312912247599</v>
      </c>
      <c r="CS188">
        <v>1056.8913653044201</v>
      </c>
      <c r="CT188">
        <v>1016.5351639404701</v>
      </c>
      <c r="CU188">
        <v>931.644100778763</v>
      </c>
      <c r="CV188">
        <v>863.15674899873397</v>
      </c>
      <c r="CW188">
        <v>841.62812781749597</v>
      </c>
      <c r="CX188">
        <v>869.72185809692701</v>
      </c>
      <c r="CY188" s="80">
        <f t="shared" si="8"/>
        <v>22007.355394980317</v>
      </c>
      <c r="CZ188" s="80">
        <f t="shared" si="9"/>
        <v>28390.462918832083</v>
      </c>
      <c r="DB188" s="80">
        <f t="shared" si="10"/>
        <v>16213.917994721362</v>
      </c>
      <c r="DC188" s="80">
        <f t="shared" si="11"/>
        <v>12176.544924110722</v>
      </c>
    </row>
    <row r="189" spans="1:107" x14ac:dyDescent="0.25">
      <c r="A189" t="s">
        <v>4</v>
      </c>
      <c r="B189" t="s">
        <v>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s="80">
        <f t="shared" si="8"/>
        <v>0</v>
      </c>
      <c r="CZ189" s="80">
        <f t="shared" si="9"/>
        <v>0</v>
      </c>
      <c r="DB189" s="80">
        <f t="shared" si="10"/>
        <v>0</v>
      </c>
      <c r="DC189" s="80">
        <f t="shared" si="11"/>
        <v>0</v>
      </c>
    </row>
    <row r="190" spans="1:107" x14ac:dyDescent="0.25">
      <c r="A190" t="s">
        <v>4</v>
      </c>
      <c r="B190" t="s">
        <v>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21.542183667627501</v>
      </c>
      <c r="BD190">
        <v>70.218619010226902</v>
      </c>
      <c r="BE190">
        <v>67.721482644048507</v>
      </c>
      <c r="BF190">
        <v>18.108836093769799</v>
      </c>
      <c r="BG190">
        <v>3.93766152174793</v>
      </c>
      <c r="BH190">
        <v>3.8223289273919701</v>
      </c>
      <c r="BI190">
        <v>6.4990138115774698</v>
      </c>
      <c r="BJ190">
        <v>8.4818598328322707</v>
      </c>
      <c r="BK190">
        <v>8.53235602965791</v>
      </c>
      <c r="BL190">
        <v>7.9882199084686398</v>
      </c>
      <c r="BM190">
        <v>5.3445819045950902</v>
      </c>
      <c r="BN190">
        <v>2.9508660707519101</v>
      </c>
      <c r="BO190">
        <v>3.2960491717006999</v>
      </c>
      <c r="BP190">
        <v>3.5723443994064499</v>
      </c>
      <c r="BQ190">
        <v>1.93582971318049</v>
      </c>
      <c r="BR190">
        <v>2.42895000000467</v>
      </c>
      <c r="BS190">
        <v>4.6534412780035703</v>
      </c>
      <c r="BT190">
        <v>5.2133384259680096</v>
      </c>
      <c r="BU190">
        <v>2.78641069678245</v>
      </c>
      <c r="BV190">
        <v>2.0535964214986899</v>
      </c>
      <c r="BW190">
        <v>4.70208541059709</v>
      </c>
      <c r="BX190">
        <v>13.6218927141049</v>
      </c>
      <c r="BY190">
        <v>22.540127914588801</v>
      </c>
      <c r="BZ190">
        <v>24.004941792625502</v>
      </c>
      <c r="CA190">
        <v>17.217557133809699</v>
      </c>
      <c r="CB190">
        <v>11.7044813339356</v>
      </c>
      <c r="CC190">
        <v>14.833777075464701</v>
      </c>
      <c r="CD190">
        <v>15.479316790630101</v>
      </c>
      <c r="CE190">
        <v>26.214134406394098</v>
      </c>
      <c r="CF190">
        <v>41.355647891114202</v>
      </c>
      <c r="CG190">
        <v>40.773576066607703</v>
      </c>
      <c r="CH190">
        <v>32.761452693985198</v>
      </c>
      <c r="CI190">
        <v>42.701659787594998</v>
      </c>
      <c r="CJ190">
        <v>61.875144307203698</v>
      </c>
      <c r="CK190">
        <v>73.696775540490506</v>
      </c>
      <c r="CL190">
        <v>247.496325187759</v>
      </c>
      <c r="CM190">
        <v>433.86661569758297</v>
      </c>
      <c r="CN190">
        <v>204.81096221001101</v>
      </c>
      <c r="CO190">
        <v>54.172301588518003</v>
      </c>
      <c r="CP190">
        <v>82.043593099504804</v>
      </c>
      <c r="CQ190">
        <v>165.54053610382101</v>
      </c>
      <c r="CR190">
        <v>385.52210245138099</v>
      </c>
      <c r="CS190">
        <v>428.35183581665302</v>
      </c>
      <c r="CT190">
        <v>233.572530288812</v>
      </c>
      <c r="CU190">
        <v>195.68374178824499</v>
      </c>
      <c r="CV190">
        <v>110.136623406802</v>
      </c>
      <c r="CW190">
        <v>33.518907252559501</v>
      </c>
      <c r="CX190">
        <v>49.845186017003101</v>
      </c>
      <c r="CY190" s="80">
        <f t="shared" si="8"/>
        <v>315.95701736115728</v>
      </c>
      <c r="CZ190" s="80">
        <f t="shared" si="9"/>
        <v>3003.1747839358827</v>
      </c>
      <c r="DB190" s="80">
        <f t="shared" si="10"/>
        <v>626.10984821498948</v>
      </c>
      <c r="DC190" s="80">
        <f t="shared" si="11"/>
        <v>2377.0649357208931</v>
      </c>
    </row>
    <row r="191" spans="1:107" x14ac:dyDescent="0.25">
      <c r="A191" t="s">
        <v>4</v>
      </c>
      <c r="B191" t="s">
        <v>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s="80">
        <f t="shared" si="8"/>
        <v>0</v>
      </c>
      <c r="CZ191" s="80">
        <f t="shared" si="9"/>
        <v>0</v>
      </c>
      <c r="DB191" s="80">
        <f t="shared" si="10"/>
        <v>0</v>
      </c>
      <c r="DC191" s="80">
        <f t="shared" si="11"/>
        <v>0</v>
      </c>
    </row>
    <row r="192" spans="1:107" x14ac:dyDescent="0.25">
      <c r="A192" t="s">
        <v>4</v>
      </c>
      <c r="B192" t="s">
        <v>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211.71238991509699</v>
      </c>
      <c r="BD192">
        <v>405.44805495643601</v>
      </c>
      <c r="BE192">
        <v>307.67359633497102</v>
      </c>
      <c r="BF192">
        <v>191.04713833882801</v>
      </c>
      <c r="BG192">
        <v>167.88463952973601</v>
      </c>
      <c r="BH192">
        <v>145.32966471887201</v>
      </c>
      <c r="BI192">
        <v>117.544810445864</v>
      </c>
      <c r="BJ192">
        <v>233.42529926057301</v>
      </c>
      <c r="BK192">
        <v>355.452235441732</v>
      </c>
      <c r="BL192">
        <v>337.64550643566002</v>
      </c>
      <c r="BM192">
        <v>260.49922343971502</v>
      </c>
      <c r="BN192">
        <v>230.37624068601801</v>
      </c>
      <c r="BO192">
        <v>283.96199482303598</v>
      </c>
      <c r="BP192">
        <v>519.79971788770195</v>
      </c>
      <c r="BQ192">
        <v>435.65356323813398</v>
      </c>
      <c r="BR192">
        <v>342.58257125489098</v>
      </c>
      <c r="BS192">
        <v>431.34881813789099</v>
      </c>
      <c r="BT192">
        <v>438.74165288496698</v>
      </c>
      <c r="BU192">
        <v>410.14812875070203</v>
      </c>
      <c r="BV192">
        <v>401.45373103061399</v>
      </c>
      <c r="BW192">
        <v>491.95989846061201</v>
      </c>
      <c r="BX192">
        <v>507.72672125244799</v>
      </c>
      <c r="BY192">
        <v>416.66667134376002</v>
      </c>
      <c r="BZ192">
        <v>412.20519718522098</v>
      </c>
      <c r="CA192">
        <v>518.90707216270596</v>
      </c>
      <c r="CB192">
        <v>673.346276351396</v>
      </c>
      <c r="CC192">
        <v>765.29905816100904</v>
      </c>
      <c r="CD192">
        <v>803.11684170828698</v>
      </c>
      <c r="CE192">
        <v>909.53788856600295</v>
      </c>
      <c r="CF192">
        <v>873.64805886122201</v>
      </c>
      <c r="CG192">
        <v>923.99434918627799</v>
      </c>
      <c r="CH192">
        <v>1128.30460927025</v>
      </c>
      <c r="CI192">
        <v>1047.5172126079999</v>
      </c>
      <c r="CJ192">
        <v>928.48388955056498</v>
      </c>
      <c r="CK192">
        <v>815.50699379859202</v>
      </c>
      <c r="CL192">
        <v>733.04173391962399</v>
      </c>
      <c r="CM192">
        <v>717.43733269846905</v>
      </c>
      <c r="CN192">
        <v>633.087963745823</v>
      </c>
      <c r="CO192">
        <v>679.86725158602496</v>
      </c>
      <c r="CP192">
        <v>788.80300606148603</v>
      </c>
      <c r="CQ192">
        <v>720.12493361516204</v>
      </c>
      <c r="CR192">
        <v>804.15600013505696</v>
      </c>
      <c r="CS192">
        <v>948.69276216854905</v>
      </c>
      <c r="CT192">
        <v>761.91888232006204</v>
      </c>
      <c r="CU192">
        <v>574.26856452986101</v>
      </c>
      <c r="CV192">
        <v>580.95444232123498</v>
      </c>
      <c r="CW192">
        <v>463.00250532221401</v>
      </c>
      <c r="CX192">
        <v>475.908946611283</v>
      </c>
      <c r="CY192" s="80">
        <f t="shared" si="8"/>
        <v>8056.2874657534794</v>
      </c>
      <c r="CZ192" s="80">
        <f t="shared" si="9"/>
        <v>18268.926575259156</v>
      </c>
      <c r="DB192" s="80">
        <f t="shared" si="10"/>
        <v>10120.703984143931</v>
      </c>
      <c r="DC192" s="80">
        <f t="shared" si="11"/>
        <v>8148.2225911152254</v>
      </c>
    </row>
    <row r="193" spans="1:107" x14ac:dyDescent="0.25">
      <c r="A193" t="s">
        <v>4</v>
      </c>
      <c r="B193" t="s">
        <v>32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s="80">
        <f t="shared" si="8"/>
        <v>0</v>
      </c>
      <c r="CZ193" s="80">
        <f t="shared" si="9"/>
        <v>0</v>
      </c>
      <c r="DB193" s="80">
        <f t="shared" si="10"/>
        <v>0</v>
      </c>
      <c r="DC193" s="80">
        <f t="shared" si="11"/>
        <v>0</v>
      </c>
    </row>
    <row r="194" spans="1:107" x14ac:dyDescent="0.25">
      <c r="A194" t="s">
        <v>4</v>
      </c>
      <c r="B194" t="s">
        <v>33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s="80">
        <f t="shared" si="8"/>
        <v>0</v>
      </c>
      <c r="CZ194" s="80">
        <f t="shared" si="9"/>
        <v>0</v>
      </c>
      <c r="DB194" s="80">
        <f t="shared" si="10"/>
        <v>0</v>
      </c>
      <c r="DC194" s="80">
        <f t="shared" si="11"/>
        <v>0</v>
      </c>
    </row>
    <row r="195" spans="1:107" x14ac:dyDescent="0.25">
      <c r="A195" t="s">
        <v>4</v>
      </c>
      <c r="B195" t="s">
        <v>101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s="80">
        <f t="shared" si="8"/>
        <v>0</v>
      </c>
      <c r="CZ195" s="80">
        <f t="shared" si="9"/>
        <v>0</v>
      </c>
      <c r="DB195" s="80">
        <f t="shared" si="10"/>
        <v>0</v>
      </c>
      <c r="DC195" s="80">
        <f t="shared" si="11"/>
        <v>0</v>
      </c>
    </row>
    <row r="196" spans="1:107" x14ac:dyDescent="0.25">
      <c r="A196" t="s">
        <v>4</v>
      </c>
      <c r="B196" t="s">
        <v>102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s="80">
        <f t="shared" si="8"/>
        <v>0</v>
      </c>
      <c r="CZ196" s="80">
        <f t="shared" si="9"/>
        <v>0</v>
      </c>
      <c r="DB196" s="80">
        <f t="shared" si="10"/>
        <v>0</v>
      </c>
      <c r="DC196" s="80">
        <f t="shared" si="11"/>
        <v>0</v>
      </c>
    </row>
    <row r="197" spans="1:107" x14ac:dyDescent="0.25">
      <c r="A197" t="s">
        <v>4</v>
      </c>
      <c r="B197" t="s">
        <v>35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s="80">
        <f t="shared" si="8"/>
        <v>0</v>
      </c>
      <c r="CZ197" s="80">
        <f t="shared" si="9"/>
        <v>0</v>
      </c>
      <c r="DB197" s="80">
        <f t="shared" si="10"/>
        <v>0</v>
      </c>
      <c r="DC197" s="80">
        <f t="shared" si="11"/>
        <v>0</v>
      </c>
    </row>
    <row r="198" spans="1:107" x14ac:dyDescent="0.25">
      <c r="A198" t="s">
        <v>4</v>
      </c>
      <c r="B198" t="s">
        <v>115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s="80">
        <f t="shared" ref="CY198:CY224" si="12">SUM(BC198:BZ198)</f>
        <v>0</v>
      </c>
      <c r="CZ198" s="80">
        <f t="shared" ref="CZ198:CZ224" si="13">SUM(CA198:CX198)</f>
        <v>0</v>
      </c>
      <c r="DB198" s="80">
        <f t="shared" ref="DB198:DB224" si="14">SUM(CA198:CL198)</f>
        <v>0</v>
      </c>
      <c r="DC198" s="80">
        <f t="shared" ref="DC198:DC224" si="15">SUM(CM198:CX198)</f>
        <v>0</v>
      </c>
    </row>
    <row r="199" spans="1:107" x14ac:dyDescent="0.25">
      <c r="A199" t="s">
        <v>4</v>
      </c>
      <c r="B199" t="s">
        <v>116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s="80">
        <f t="shared" si="12"/>
        <v>0</v>
      </c>
      <c r="CZ199" s="80">
        <f t="shared" si="13"/>
        <v>0</v>
      </c>
      <c r="DB199" s="80">
        <f t="shared" si="14"/>
        <v>0</v>
      </c>
      <c r="DC199" s="80">
        <f t="shared" si="15"/>
        <v>0</v>
      </c>
    </row>
    <row r="200" spans="1:107" x14ac:dyDescent="0.25">
      <c r="A200" t="s">
        <v>4</v>
      </c>
      <c r="B200" t="s">
        <v>129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s="80">
        <f t="shared" si="12"/>
        <v>0</v>
      </c>
      <c r="CZ200" s="80">
        <f t="shared" si="13"/>
        <v>0</v>
      </c>
      <c r="DB200" s="80">
        <f t="shared" si="14"/>
        <v>0</v>
      </c>
      <c r="DC200" s="80">
        <f t="shared" si="15"/>
        <v>0</v>
      </c>
    </row>
    <row r="201" spans="1:107" x14ac:dyDescent="0.25">
      <c r="A201" t="s">
        <v>4</v>
      </c>
      <c r="B201" t="s">
        <v>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s="80">
        <f t="shared" si="12"/>
        <v>0</v>
      </c>
      <c r="CZ201" s="80">
        <f t="shared" si="13"/>
        <v>0</v>
      </c>
      <c r="DB201" s="80">
        <f t="shared" si="14"/>
        <v>0</v>
      </c>
      <c r="DC201" s="80">
        <f t="shared" si="15"/>
        <v>0</v>
      </c>
    </row>
    <row r="202" spans="1:107" x14ac:dyDescent="0.25">
      <c r="A202" t="s">
        <v>4</v>
      </c>
      <c r="B202" t="s">
        <v>38</v>
      </c>
      <c r="C202">
        <v>932.29799996955103</v>
      </c>
      <c r="D202">
        <v>932.29799996955103</v>
      </c>
      <c r="E202">
        <v>932.29799996955103</v>
      </c>
      <c r="F202">
        <v>932.29799996955103</v>
      </c>
      <c r="G202">
        <v>932.29799996955103</v>
      </c>
      <c r="H202">
        <v>932.29799996955103</v>
      </c>
      <c r="I202">
        <v>932.29799996955103</v>
      </c>
      <c r="J202">
        <v>932.29799996955103</v>
      </c>
      <c r="K202">
        <v>932.29799996955103</v>
      </c>
      <c r="L202">
        <v>932.29799996955103</v>
      </c>
      <c r="M202">
        <v>932.29799996955103</v>
      </c>
      <c r="N202">
        <v>932.29799996955103</v>
      </c>
      <c r="O202">
        <v>932.29799996955103</v>
      </c>
      <c r="P202">
        <v>932.29799996955103</v>
      </c>
      <c r="Q202">
        <v>932.29799996955103</v>
      </c>
      <c r="R202">
        <v>932.29799996955103</v>
      </c>
      <c r="S202">
        <v>932.29799996955103</v>
      </c>
      <c r="T202">
        <v>932.29799996955103</v>
      </c>
      <c r="U202">
        <v>932.29799996955103</v>
      </c>
      <c r="V202">
        <v>932.29799996955103</v>
      </c>
      <c r="W202">
        <v>932.29799996955103</v>
      </c>
      <c r="X202">
        <v>932.29799996955103</v>
      </c>
      <c r="Y202">
        <v>932.29799996955103</v>
      </c>
      <c r="Z202">
        <v>932.29799996955103</v>
      </c>
      <c r="AA202">
        <v>932.29799996955103</v>
      </c>
      <c r="AB202">
        <v>932.29799996955103</v>
      </c>
      <c r="AC202">
        <v>932.29799996955103</v>
      </c>
      <c r="AD202">
        <v>932.29799996955103</v>
      </c>
      <c r="AE202">
        <v>932.29799996955103</v>
      </c>
      <c r="AF202">
        <v>932.29799996955103</v>
      </c>
      <c r="AG202">
        <v>932.29799996955103</v>
      </c>
      <c r="AH202">
        <v>932.29799996955103</v>
      </c>
      <c r="AI202">
        <v>932.29799996955103</v>
      </c>
      <c r="AJ202">
        <v>932.29799996955103</v>
      </c>
      <c r="AK202">
        <v>932.29799996955103</v>
      </c>
      <c r="AL202">
        <v>932.29799996955103</v>
      </c>
      <c r="AM202">
        <v>932.29799996955103</v>
      </c>
      <c r="AN202">
        <v>932.29799996955103</v>
      </c>
      <c r="AO202">
        <v>932.29799996955103</v>
      </c>
      <c r="AP202">
        <v>932.29799996955103</v>
      </c>
      <c r="AQ202">
        <v>932.29799996955103</v>
      </c>
      <c r="AR202">
        <v>932.29799996955103</v>
      </c>
      <c r="AS202">
        <v>932.29799996955103</v>
      </c>
      <c r="AT202">
        <v>932.29799996955103</v>
      </c>
      <c r="AU202">
        <v>932.29799996955103</v>
      </c>
      <c r="AV202">
        <v>932.29799996955103</v>
      </c>
      <c r="AW202">
        <v>932.29799996955103</v>
      </c>
      <c r="AX202">
        <v>932.29799996955103</v>
      </c>
      <c r="AY202">
        <v>932.29799996955103</v>
      </c>
      <c r="AZ202">
        <v>932.29799996955103</v>
      </c>
      <c r="BA202">
        <v>932.29799996955103</v>
      </c>
      <c r="BB202">
        <v>932.29799996955103</v>
      </c>
      <c r="BC202">
        <v>932.29799996955103</v>
      </c>
      <c r="BD202">
        <v>932.29799996955103</v>
      </c>
      <c r="BE202">
        <v>932.29799996955103</v>
      </c>
      <c r="BF202">
        <v>932.29799996955103</v>
      </c>
      <c r="BG202">
        <v>932.29799996955103</v>
      </c>
      <c r="BH202">
        <v>932.29799996955103</v>
      </c>
      <c r="BI202">
        <v>932.29799996955103</v>
      </c>
      <c r="BJ202">
        <v>932.29799996955103</v>
      </c>
      <c r="BK202">
        <v>932.29799996955103</v>
      </c>
      <c r="BL202">
        <v>932.29799996955103</v>
      </c>
      <c r="BM202">
        <v>932.29799996955103</v>
      </c>
      <c r="BN202">
        <v>932.29799996955103</v>
      </c>
      <c r="BO202">
        <v>932.29799996955103</v>
      </c>
      <c r="BP202">
        <v>932.29799996955103</v>
      </c>
      <c r="BQ202">
        <v>932.29799996955103</v>
      </c>
      <c r="BR202">
        <v>932.29799996955103</v>
      </c>
      <c r="BS202">
        <v>932.29799996955103</v>
      </c>
      <c r="BT202">
        <v>932.29799996955103</v>
      </c>
      <c r="BU202">
        <v>932.29799996955103</v>
      </c>
      <c r="BV202">
        <v>932.29799996955103</v>
      </c>
      <c r="BW202">
        <v>932.29799996955103</v>
      </c>
      <c r="BX202">
        <v>932.29799996955103</v>
      </c>
      <c r="BY202">
        <v>932.29799996955103</v>
      </c>
      <c r="BZ202">
        <v>932.29799996955103</v>
      </c>
      <c r="CA202">
        <v>932.29799996955103</v>
      </c>
      <c r="CB202">
        <v>932.29799996955103</v>
      </c>
      <c r="CC202">
        <v>932.29799996955103</v>
      </c>
      <c r="CD202">
        <v>932.29799996955103</v>
      </c>
      <c r="CE202">
        <v>932.29799996955103</v>
      </c>
      <c r="CF202">
        <v>932.29799996955103</v>
      </c>
      <c r="CG202">
        <v>932.29799996955103</v>
      </c>
      <c r="CH202">
        <v>932.29799996955103</v>
      </c>
      <c r="CI202">
        <v>932.29799996955103</v>
      </c>
      <c r="CJ202">
        <v>932.29799996955103</v>
      </c>
      <c r="CK202">
        <v>932.29799996955103</v>
      </c>
      <c r="CL202">
        <v>932.29799996955103</v>
      </c>
      <c r="CM202">
        <v>932.29799996955103</v>
      </c>
      <c r="CN202">
        <v>932.29799996955103</v>
      </c>
      <c r="CO202">
        <v>932.29799996955103</v>
      </c>
      <c r="CP202">
        <v>932.29799996955103</v>
      </c>
      <c r="CQ202">
        <v>932.29799996955103</v>
      </c>
      <c r="CR202">
        <v>932.29799996955103</v>
      </c>
      <c r="CS202">
        <v>932.29799996955103</v>
      </c>
      <c r="CT202">
        <v>932.29799996955103</v>
      </c>
      <c r="CU202">
        <v>932.29799996955103</v>
      </c>
      <c r="CV202">
        <v>932.29799996955103</v>
      </c>
      <c r="CW202">
        <v>932.29799996955103</v>
      </c>
      <c r="CX202">
        <v>932.29799996955103</v>
      </c>
      <c r="CY202" s="80">
        <f t="shared" si="12"/>
        <v>22375.151999269234</v>
      </c>
      <c r="CZ202" s="80">
        <f t="shared" si="13"/>
        <v>22375.151999269234</v>
      </c>
      <c r="DB202" s="80">
        <f t="shared" si="14"/>
        <v>11187.575999634611</v>
      </c>
      <c r="DC202" s="80">
        <f t="shared" si="15"/>
        <v>11187.575999634611</v>
      </c>
    </row>
    <row r="203" spans="1:107" x14ac:dyDescent="0.25">
      <c r="A203" t="s">
        <v>4</v>
      </c>
      <c r="B203" t="s">
        <v>154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-13.738406465300899</v>
      </c>
      <c r="I203">
        <v>13.1352895557095</v>
      </c>
      <c r="J203">
        <v>-90.627577869462897</v>
      </c>
      <c r="K203">
        <v>7.0188291173577904</v>
      </c>
      <c r="L203">
        <v>10.1429892623757</v>
      </c>
      <c r="M203">
        <v>-176.08438642516299</v>
      </c>
      <c r="N203">
        <v>-391.995119453315</v>
      </c>
      <c r="O203">
        <v>-344.92640768810099</v>
      </c>
      <c r="P203">
        <v>-327.94399705576899</v>
      </c>
      <c r="Q203">
        <v>-307.30895747948</v>
      </c>
      <c r="R203">
        <v>-309.45656899233802</v>
      </c>
      <c r="S203">
        <v>-292.00470519160598</v>
      </c>
      <c r="T203">
        <v>-252.88640697111401</v>
      </c>
      <c r="U203">
        <v>-280.835481155889</v>
      </c>
      <c r="V203">
        <v>-281.98953990652501</v>
      </c>
      <c r="W203">
        <v>-267.02984099199801</v>
      </c>
      <c r="X203">
        <v>-256.46857477906099</v>
      </c>
      <c r="Y203">
        <v>-262.91214995281598</v>
      </c>
      <c r="Z203">
        <v>-246.60343664965899</v>
      </c>
      <c r="AA203">
        <v>-259.52020995517898</v>
      </c>
      <c r="AB203">
        <v>-240.147828437101</v>
      </c>
      <c r="AC203">
        <v>-230.28472942036501</v>
      </c>
      <c r="AD203">
        <v>-235.81946490816</v>
      </c>
      <c r="AE203">
        <v>-229.44437440593001</v>
      </c>
      <c r="AF203">
        <v>-225.610039817271</v>
      </c>
      <c r="AG203">
        <v>-187.067796103935</v>
      </c>
      <c r="AH203">
        <v>-202.92311593629299</v>
      </c>
      <c r="AI203">
        <v>-212.81311374729199</v>
      </c>
      <c r="AJ203">
        <v>-175.16251049928999</v>
      </c>
      <c r="AK203">
        <v>-148.33053486802299</v>
      </c>
      <c r="AL203">
        <v>-164.91079981938199</v>
      </c>
      <c r="AM203">
        <v>-165.86466365052101</v>
      </c>
      <c r="AN203">
        <v>-169.04046940774299</v>
      </c>
      <c r="AO203">
        <v>-131.753912721897</v>
      </c>
      <c r="AP203">
        <v>-105.547804728419</v>
      </c>
      <c r="AQ203">
        <v>-150.69601381701901</v>
      </c>
      <c r="AR203">
        <v>-146.38062327957201</v>
      </c>
      <c r="AS203">
        <v>-128.53815111161799</v>
      </c>
      <c r="AT203">
        <v>-127.20682940222601</v>
      </c>
      <c r="AU203">
        <v>-100.606649045083</v>
      </c>
      <c r="AV203">
        <v>-126.24214946012199</v>
      </c>
      <c r="AW203">
        <v>-111.95347917845299</v>
      </c>
      <c r="AX203">
        <v>-115.39418967074</v>
      </c>
      <c r="AY203">
        <v>-114.6668059002</v>
      </c>
      <c r="AZ203">
        <v>-101.225463308211</v>
      </c>
      <c r="BA203">
        <v>-133.32025224663599</v>
      </c>
      <c r="BB203">
        <v>-168.66776269110801</v>
      </c>
      <c r="BC203">
        <v>-140.79057393282</v>
      </c>
      <c r="BD203">
        <v>-110.57893692063099</v>
      </c>
      <c r="BE203">
        <v>-116.051793392072</v>
      </c>
      <c r="BF203">
        <v>-111.629759289505</v>
      </c>
      <c r="BG203">
        <v>-86.651862211587499</v>
      </c>
      <c r="BH203">
        <v>-80.154402800088704</v>
      </c>
      <c r="BI203">
        <v>-107.496891734531</v>
      </c>
      <c r="BJ203">
        <v>-113.28222009504999</v>
      </c>
      <c r="BK203">
        <v>-139.53937781040401</v>
      </c>
      <c r="BL203">
        <v>-152.956473260933</v>
      </c>
      <c r="BM203">
        <v>-187.910706736545</v>
      </c>
      <c r="BN203">
        <v>-197.93679680088201</v>
      </c>
      <c r="BO203">
        <v>-205.38401837862301</v>
      </c>
      <c r="BP203">
        <v>-159.97318700626499</v>
      </c>
      <c r="BQ203">
        <v>-156.91245296918399</v>
      </c>
      <c r="BR203">
        <v>-170.893389031971</v>
      </c>
      <c r="BS203">
        <v>-138.54700941124099</v>
      </c>
      <c r="BT203">
        <v>-97.837449775860705</v>
      </c>
      <c r="BU203">
        <v>-127.50501769586501</v>
      </c>
      <c r="BV203">
        <v>-137.28100934354501</v>
      </c>
      <c r="BW203">
        <v>-139.375511093992</v>
      </c>
      <c r="BX203">
        <v>-157.725347598729</v>
      </c>
      <c r="BY203">
        <v>-123.68397910100499</v>
      </c>
      <c r="BZ203">
        <v>-129.63398590979801</v>
      </c>
      <c r="CA203">
        <v>-122.603706312245</v>
      </c>
      <c r="CB203">
        <v>-118.18051984888901</v>
      </c>
      <c r="CC203">
        <v>-99.605518585237206</v>
      </c>
      <c r="CD203">
        <v>-100.14487005361801</v>
      </c>
      <c r="CE203">
        <v>-101.261951956392</v>
      </c>
      <c r="CF203">
        <v>-117.51715879311099</v>
      </c>
      <c r="CG203">
        <v>-71.420996806633198</v>
      </c>
      <c r="CH203">
        <v>-85.252059331587901</v>
      </c>
      <c r="CI203">
        <v>-75.717591549202695</v>
      </c>
      <c r="CJ203">
        <v>-86.897060376444003</v>
      </c>
      <c r="CK203">
        <v>-55.672430334106203</v>
      </c>
      <c r="CL203">
        <v>-95.107216836948794</v>
      </c>
      <c r="CM203">
        <v>-59.740322153843401</v>
      </c>
      <c r="CN203">
        <v>-61.101321591360502</v>
      </c>
      <c r="CO203">
        <v>-59.067884373768401</v>
      </c>
      <c r="CP203">
        <v>-41.405237856196301</v>
      </c>
      <c r="CQ203">
        <v>-87.779635242462206</v>
      </c>
      <c r="CR203">
        <v>-50.828515928465102</v>
      </c>
      <c r="CS203">
        <v>-41.549592736478701</v>
      </c>
      <c r="CT203">
        <v>-71.729897504466805</v>
      </c>
      <c r="CU203">
        <v>-17.164845441674402</v>
      </c>
      <c r="CV203">
        <v>-56.713870714910399</v>
      </c>
      <c r="CW203">
        <v>-17.767169135408199</v>
      </c>
      <c r="CX203">
        <v>-7.5547169214081702</v>
      </c>
      <c r="CY203" s="80">
        <f t="shared" si="12"/>
        <v>-3289.7321523011283</v>
      </c>
      <c r="CZ203" s="80">
        <f t="shared" si="13"/>
        <v>-1701.7840903848578</v>
      </c>
      <c r="DB203" s="80">
        <f t="shared" si="14"/>
        <v>-1129.3810807844147</v>
      </c>
      <c r="DC203" s="80">
        <f t="shared" si="15"/>
        <v>-572.40300960044249</v>
      </c>
    </row>
    <row r="204" spans="1:107" x14ac:dyDescent="0.25">
      <c r="A204" t="s">
        <v>4</v>
      </c>
      <c r="B204" t="s">
        <v>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-261.95128816982998</v>
      </c>
      <c r="BB204">
        <v>-209.56103053586401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s="80">
        <f t="shared" si="12"/>
        <v>0</v>
      </c>
      <c r="CZ204" s="80">
        <f t="shared" si="13"/>
        <v>0</v>
      </c>
      <c r="DB204" s="80">
        <f t="shared" si="14"/>
        <v>0</v>
      </c>
      <c r="DC204" s="80">
        <f t="shared" si="15"/>
        <v>0</v>
      </c>
    </row>
    <row r="205" spans="1:107" x14ac:dyDescent="0.25">
      <c r="A205" t="s">
        <v>4</v>
      </c>
      <c r="B205" t="s">
        <v>104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s="80">
        <f t="shared" si="12"/>
        <v>0</v>
      </c>
      <c r="CZ205" s="80">
        <f t="shared" si="13"/>
        <v>0</v>
      </c>
      <c r="DB205" s="80">
        <f t="shared" si="14"/>
        <v>0</v>
      </c>
      <c r="DC205" s="80">
        <f t="shared" si="15"/>
        <v>0</v>
      </c>
    </row>
    <row r="206" spans="1:107" x14ac:dyDescent="0.25">
      <c r="A206" t="s">
        <v>4</v>
      </c>
      <c r="B206" t="s">
        <v>164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s="80">
        <f t="shared" si="12"/>
        <v>0</v>
      </c>
      <c r="CZ206" s="80">
        <f t="shared" si="13"/>
        <v>0</v>
      </c>
      <c r="DB206" s="80">
        <f t="shared" si="14"/>
        <v>0</v>
      </c>
      <c r="DC206" s="80">
        <f t="shared" si="15"/>
        <v>0</v>
      </c>
    </row>
    <row r="207" spans="1:107" x14ac:dyDescent="0.25">
      <c r="A207" t="s">
        <v>4</v>
      </c>
      <c r="B207" t="s">
        <v>167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s="80">
        <f t="shared" si="12"/>
        <v>0</v>
      </c>
      <c r="CZ207" s="80">
        <f t="shared" si="13"/>
        <v>0</v>
      </c>
      <c r="DB207" s="80">
        <f t="shared" si="14"/>
        <v>0</v>
      </c>
      <c r="DC207" s="80">
        <f t="shared" si="15"/>
        <v>0</v>
      </c>
    </row>
    <row r="208" spans="1:107" x14ac:dyDescent="0.25">
      <c r="A208" t="s">
        <v>4</v>
      </c>
      <c r="B208" t="s">
        <v>155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s="80">
        <f t="shared" si="12"/>
        <v>0</v>
      </c>
      <c r="CZ208" s="80">
        <f t="shared" si="13"/>
        <v>0</v>
      </c>
      <c r="DB208" s="80">
        <f t="shared" si="14"/>
        <v>0</v>
      </c>
      <c r="DC208" s="80">
        <f t="shared" si="15"/>
        <v>0</v>
      </c>
    </row>
    <row r="209" spans="1:107" x14ac:dyDescent="0.25">
      <c r="A209" t="s">
        <v>4</v>
      </c>
      <c r="B209" t="s">
        <v>160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s="80">
        <f t="shared" si="12"/>
        <v>0</v>
      </c>
      <c r="CZ209" s="80">
        <f t="shared" si="13"/>
        <v>0</v>
      </c>
      <c r="DB209" s="80">
        <f t="shared" si="14"/>
        <v>0</v>
      </c>
      <c r="DC209" s="80">
        <f t="shared" si="15"/>
        <v>0</v>
      </c>
    </row>
    <row r="210" spans="1:107" x14ac:dyDescent="0.25">
      <c r="A210" t="s">
        <v>4</v>
      </c>
      <c r="B210" t="s">
        <v>168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s="80">
        <f t="shared" si="12"/>
        <v>0</v>
      </c>
      <c r="CZ210" s="80">
        <f t="shared" si="13"/>
        <v>0</v>
      </c>
      <c r="DB210" s="80">
        <f t="shared" si="14"/>
        <v>0</v>
      </c>
      <c r="DC210" s="80">
        <f t="shared" si="15"/>
        <v>0</v>
      </c>
    </row>
    <row r="211" spans="1:107" x14ac:dyDescent="0.25">
      <c r="A211" t="s">
        <v>4</v>
      </c>
      <c r="B211" t="s">
        <v>118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s="80">
        <f t="shared" si="12"/>
        <v>0</v>
      </c>
      <c r="CZ211" s="80">
        <f t="shared" si="13"/>
        <v>0</v>
      </c>
      <c r="DB211" s="80">
        <f t="shared" si="14"/>
        <v>0</v>
      </c>
      <c r="DC211" s="80">
        <f t="shared" si="15"/>
        <v>0</v>
      </c>
    </row>
    <row r="212" spans="1:107" x14ac:dyDescent="0.25">
      <c r="A212" t="s">
        <v>4</v>
      </c>
      <c r="B212" t="s">
        <v>105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s="80">
        <f t="shared" si="12"/>
        <v>0</v>
      </c>
      <c r="CZ212" s="80">
        <f t="shared" si="13"/>
        <v>0</v>
      </c>
      <c r="DB212" s="80">
        <f t="shared" si="14"/>
        <v>0</v>
      </c>
      <c r="DC212" s="80">
        <f t="shared" si="15"/>
        <v>0</v>
      </c>
    </row>
    <row r="213" spans="1:107" x14ac:dyDescent="0.25">
      <c r="A213" t="s">
        <v>4</v>
      </c>
      <c r="B213" t="s">
        <v>106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s="80">
        <f t="shared" si="12"/>
        <v>0</v>
      </c>
      <c r="CZ213" s="80">
        <f t="shared" si="13"/>
        <v>0</v>
      </c>
      <c r="DB213" s="80">
        <f t="shared" si="14"/>
        <v>0</v>
      </c>
      <c r="DC213" s="80">
        <f t="shared" si="15"/>
        <v>0</v>
      </c>
    </row>
    <row r="214" spans="1:107" x14ac:dyDescent="0.25">
      <c r="A214" t="s">
        <v>4</v>
      </c>
      <c r="B214" t="s">
        <v>41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s="80">
        <f t="shared" si="12"/>
        <v>0</v>
      </c>
      <c r="CZ214" s="80">
        <f t="shared" si="13"/>
        <v>0</v>
      </c>
      <c r="DB214" s="80">
        <f t="shared" si="14"/>
        <v>0</v>
      </c>
      <c r="DC214" s="80">
        <f t="shared" si="15"/>
        <v>0</v>
      </c>
    </row>
    <row r="215" spans="1:107" x14ac:dyDescent="0.25">
      <c r="A215" t="s">
        <v>4</v>
      </c>
      <c r="B215" t="s">
        <v>119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s="80">
        <f t="shared" si="12"/>
        <v>0</v>
      </c>
      <c r="CZ215" s="80">
        <f t="shared" si="13"/>
        <v>0</v>
      </c>
      <c r="DB215" s="80">
        <f t="shared" si="14"/>
        <v>0</v>
      </c>
      <c r="DC215" s="80">
        <f t="shared" si="15"/>
        <v>0</v>
      </c>
    </row>
    <row r="216" spans="1:107" x14ac:dyDescent="0.25">
      <c r="A216" t="s">
        <v>4</v>
      </c>
      <c r="B216" t="s">
        <v>132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14.8158547030165</v>
      </c>
      <c r="CS216">
        <v>14.8158547030165</v>
      </c>
      <c r="CT216">
        <v>0</v>
      </c>
      <c r="CU216">
        <v>0</v>
      </c>
      <c r="CV216">
        <v>0</v>
      </c>
      <c r="CW216">
        <v>0</v>
      </c>
      <c r="CX216">
        <v>0</v>
      </c>
      <c r="CY216" s="80">
        <f t="shared" si="12"/>
        <v>0</v>
      </c>
      <c r="CZ216" s="80">
        <f t="shared" si="13"/>
        <v>29.631709406033</v>
      </c>
      <c r="DB216" s="80">
        <f t="shared" si="14"/>
        <v>0</v>
      </c>
      <c r="DC216" s="80">
        <f t="shared" si="15"/>
        <v>29.631709406033</v>
      </c>
    </row>
    <row r="217" spans="1:107" x14ac:dyDescent="0.25">
      <c r="A217" t="s">
        <v>4</v>
      </c>
      <c r="B217" t="s">
        <v>47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0.48065269836441399</v>
      </c>
      <c r="CC217">
        <v>0.84114222239590797</v>
      </c>
      <c r="CD217">
        <v>0.84114222239590797</v>
      </c>
      <c r="CE217">
        <v>0.84114222239590797</v>
      </c>
      <c r="CF217">
        <v>1.2788069243831299</v>
      </c>
      <c r="CG217">
        <v>3.9047951366507201</v>
      </c>
      <c r="CH217">
        <v>3.9047951366507201</v>
      </c>
      <c r="CI217">
        <v>3.9047951366507201</v>
      </c>
      <c r="CJ217">
        <v>3.9047951366507201</v>
      </c>
      <c r="CK217">
        <v>5.4486079030728698</v>
      </c>
      <c r="CL217">
        <v>6.0661330110187102</v>
      </c>
      <c r="CM217">
        <v>6.0661330110187102</v>
      </c>
      <c r="CN217">
        <v>6.0661330110187102</v>
      </c>
      <c r="CO217">
        <v>6.04314434514722</v>
      </c>
      <c r="CP217">
        <v>6.0124927895044298</v>
      </c>
      <c r="CQ217">
        <v>6.0124927895044298</v>
      </c>
      <c r="CR217">
        <v>6.0124927895044298</v>
      </c>
      <c r="CS217">
        <v>6.0124927895044298</v>
      </c>
      <c r="CT217">
        <v>9.5844913355519807</v>
      </c>
      <c r="CU217">
        <v>9.5844913355519807</v>
      </c>
      <c r="CV217">
        <v>9.5844913355519807</v>
      </c>
      <c r="CW217">
        <v>9.5844913355519807</v>
      </c>
      <c r="CX217">
        <v>5.5627344056045196</v>
      </c>
      <c r="CY217" s="80">
        <f t="shared" si="12"/>
        <v>0</v>
      </c>
      <c r="CZ217" s="80">
        <f t="shared" si="13"/>
        <v>117.54288902364451</v>
      </c>
      <c r="DB217" s="80">
        <f t="shared" si="14"/>
        <v>31.416807750629726</v>
      </c>
      <c r="DC217" s="80">
        <f t="shared" si="15"/>
        <v>86.12608127301479</v>
      </c>
    </row>
    <row r="218" spans="1:107" x14ac:dyDescent="0.25">
      <c r="A218" t="s">
        <v>4</v>
      </c>
      <c r="B218" t="s">
        <v>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1.5646397847018501</v>
      </c>
      <c r="BS218">
        <v>4.1899807038944097</v>
      </c>
      <c r="BT218">
        <v>6.2862898542760401</v>
      </c>
      <c r="BU218">
        <v>8.4964971805505307</v>
      </c>
      <c r="BV218">
        <v>9.4168666947861102</v>
      </c>
      <c r="BW218">
        <v>9.2265655041741397</v>
      </c>
      <c r="BX218">
        <v>9.5021091851979893</v>
      </c>
      <c r="BY218">
        <v>8.0214326107266203</v>
      </c>
      <c r="BZ218">
        <v>5.3157975160847597</v>
      </c>
      <c r="CA218">
        <v>3.1797840469169998</v>
      </c>
      <c r="CB218">
        <v>1.1970747097327701</v>
      </c>
      <c r="CC218">
        <v>0.42786090000170901</v>
      </c>
      <c r="CD218">
        <v>0.21207909663382199</v>
      </c>
      <c r="CE218">
        <v>0.24336550873616999</v>
      </c>
      <c r="CF218">
        <v>0.283829724086824</v>
      </c>
      <c r="CG218">
        <v>0.33422984530656802</v>
      </c>
      <c r="CH218">
        <v>0.37634283555547099</v>
      </c>
      <c r="CI218">
        <v>0.391023886683382</v>
      </c>
      <c r="CJ218">
        <v>0.423696520669198</v>
      </c>
      <c r="CK218">
        <v>0.43477121100399901</v>
      </c>
      <c r="CL218">
        <v>0.41911224535033698</v>
      </c>
      <c r="CM218">
        <v>0.42758926228306399</v>
      </c>
      <c r="CN218">
        <v>0.43544776164952698</v>
      </c>
      <c r="CO218">
        <v>0.45566786772968298</v>
      </c>
      <c r="CP218">
        <v>0.45596770196560998</v>
      </c>
      <c r="CQ218">
        <v>0.39704991737711898</v>
      </c>
      <c r="CR218">
        <v>0.33097339393445202</v>
      </c>
      <c r="CS218">
        <v>0.30113907122695299</v>
      </c>
      <c r="CT218">
        <v>0.29144904659579401</v>
      </c>
      <c r="CU218">
        <v>0.31982845336675297</v>
      </c>
      <c r="CV218">
        <v>0.32651837016721502</v>
      </c>
      <c r="CW218">
        <v>0.33769432341053601</v>
      </c>
      <c r="CX218">
        <v>0.34366056478456602</v>
      </c>
      <c r="CY218" s="80">
        <f t="shared" si="12"/>
        <v>62.020179034392442</v>
      </c>
      <c r="CZ218" s="80">
        <f t="shared" si="13"/>
        <v>12.346156265168522</v>
      </c>
      <c r="DB218" s="80">
        <f t="shared" si="14"/>
        <v>7.9231705306772504</v>
      </c>
      <c r="DC218" s="80">
        <f t="shared" si="15"/>
        <v>4.4229857344912711</v>
      </c>
    </row>
    <row r="219" spans="1:107" x14ac:dyDescent="0.25">
      <c r="A219" t="s">
        <v>4</v>
      </c>
      <c r="B219" t="s">
        <v>50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1.1535229359149199</v>
      </c>
      <c r="BY219">
        <v>4.7320112100908904</v>
      </c>
      <c r="BZ219">
        <v>9.5201286698705196</v>
      </c>
      <c r="CA219">
        <v>14.4006446816419</v>
      </c>
      <c r="CB219">
        <v>17.455943347042702</v>
      </c>
      <c r="CC219">
        <v>17.6727146584089</v>
      </c>
      <c r="CD219">
        <v>19.553592502181299</v>
      </c>
      <c r="CE219">
        <v>20.2251024272582</v>
      </c>
      <c r="CF219">
        <v>19.215440665408</v>
      </c>
      <c r="CG219">
        <v>17.204630112404502</v>
      </c>
      <c r="CH219">
        <v>12.475962130322999</v>
      </c>
      <c r="CI219">
        <v>12.4913717630142</v>
      </c>
      <c r="CJ219">
        <v>13.6891222114389</v>
      </c>
      <c r="CK219">
        <v>15.6604048574392</v>
      </c>
      <c r="CL219">
        <v>17.761751863738102</v>
      </c>
      <c r="CM219">
        <v>20.190951022192301</v>
      </c>
      <c r="CN219">
        <v>23.897184335798499</v>
      </c>
      <c r="CO219">
        <v>28.7777408518483</v>
      </c>
      <c r="CP219">
        <v>34.499881962113498</v>
      </c>
      <c r="CQ219">
        <v>38.386124714281401</v>
      </c>
      <c r="CR219">
        <v>39.343803716470198</v>
      </c>
      <c r="CS219">
        <v>36.964624385046399</v>
      </c>
      <c r="CT219">
        <v>36.637994662291199</v>
      </c>
      <c r="CU219">
        <v>36.706129394548398</v>
      </c>
      <c r="CV219">
        <v>36.307130711401904</v>
      </c>
      <c r="CW219">
        <v>34.656661292907003</v>
      </c>
      <c r="CX219">
        <v>29.528889031987401</v>
      </c>
      <c r="CY219" s="80">
        <f t="shared" si="12"/>
        <v>15.40566281587633</v>
      </c>
      <c r="CZ219" s="80">
        <f t="shared" si="13"/>
        <v>593.70379730118543</v>
      </c>
      <c r="DB219" s="80">
        <f t="shared" si="14"/>
        <v>197.80668122029894</v>
      </c>
      <c r="DC219" s="80">
        <f t="shared" si="15"/>
        <v>395.89711608088646</v>
      </c>
    </row>
    <row r="220" spans="1:107" x14ac:dyDescent="0.25">
      <c r="A220" t="s">
        <v>4</v>
      </c>
      <c r="B220" t="s">
        <v>120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15.808850344354701</v>
      </c>
      <c r="BD220">
        <v>36.4725344071121</v>
      </c>
      <c r="BE220">
        <v>52.545693334408703</v>
      </c>
      <c r="BF220">
        <v>64.946598108864293</v>
      </c>
      <c r="BG220">
        <v>74.509760982105405</v>
      </c>
      <c r="BH220">
        <v>81.988864101723195</v>
      </c>
      <c r="BI220">
        <v>88.059688138231195</v>
      </c>
      <c r="BJ220">
        <v>93.323040912023004</v>
      </c>
      <c r="BK220">
        <v>98.307686020330294</v>
      </c>
      <c r="BL220">
        <v>103.473271464181</v>
      </c>
      <c r="BM220">
        <v>109.213258275355</v>
      </c>
      <c r="BN220">
        <v>115.857849143347</v>
      </c>
      <c r="BO220">
        <v>123.67691704231601</v>
      </c>
      <c r="BP220">
        <v>132.88293385805301</v>
      </c>
      <c r="BQ220">
        <v>143.63389901493099</v>
      </c>
      <c r="BR220">
        <v>156.03626810286499</v>
      </c>
      <c r="BS220">
        <v>170.14788150427299</v>
      </c>
      <c r="BT220">
        <v>185.98089302103</v>
      </c>
      <c r="BU220">
        <v>203.50469850142599</v>
      </c>
      <c r="BV220">
        <v>222.648864467126</v>
      </c>
      <c r="BW220">
        <v>243.30605674012699</v>
      </c>
      <c r="BX220">
        <v>265.33496906971402</v>
      </c>
      <c r="BY220">
        <v>288.56325175942197</v>
      </c>
      <c r="BZ220">
        <v>312.79044029398699</v>
      </c>
      <c r="CA220">
        <v>337.79088396631101</v>
      </c>
      <c r="CB220">
        <v>363.31667450441699</v>
      </c>
      <c r="CC220">
        <v>389.10057469840302</v>
      </c>
      <c r="CD220">
        <v>414.858947027407</v>
      </c>
      <c r="CE220">
        <v>440.29468228655998</v>
      </c>
      <c r="CF220">
        <v>465.100128213944</v>
      </c>
      <c r="CG220">
        <v>488.96001811755099</v>
      </c>
      <c r="CH220">
        <v>511.55439950224098</v>
      </c>
      <c r="CI220">
        <v>532.56156269669998</v>
      </c>
      <c r="CJ220">
        <v>551.66096948039501</v>
      </c>
      <c r="CK220">
        <v>568.53618171053597</v>
      </c>
      <c r="CL220">
        <v>582.87778994902999</v>
      </c>
      <c r="CM220">
        <v>594.38634208944302</v>
      </c>
      <c r="CN220">
        <v>602.77527198395205</v>
      </c>
      <c r="CO220">
        <v>607.77382807030904</v>
      </c>
      <c r="CP220">
        <v>609.130001998794</v>
      </c>
      <c r="CQ220">
        <v>606.61345725917704</v>
      </c>
      <c r="CR220">
        <v>600.01845780767098</v>
      </c>
      <c r="CS220">
        <v>589.16679669389396</v>
      </c>
      <c r="CT220">
        <v>573.910724687825</v>
      </c>
      <c r="CU220">
        <v>554.13587890676195</v>
      </c>
      <c r="CV220">
        <v>529.764211442278</v>
      </c>
      <c r="CW220">
        <v>500.75691798718401</v>
      </c>
      <c r="CX220">
        <v>467.117366462478</v>
      </c>
      <c r="CY220" s="80">
        <f t="shared" si="12"/>
        <v>3383.0141686073061</v>
      </c>
      <c r="CZ220" s="80">
        <f t="shared" si="13"/>
        <v>12482.16206754326</v>
      </c>
      <c r="DB220" s="80">
        <f t="shared" si="14"/>
        <v>5646.6128121534939</v>
      </c>
      <c r="DC220" s="80">
        <f t="shared" si="15"/>
        <v>6835.5492553897675</v>
      </c>
    </row>
    <row r="221" spans="1:107" x14ac:dyDescent="0.25">
      <c r="A221" t="s">
        <v>4</v>
      </c>
      <c r="B221" t="s">
        <v>133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552.17606972702799</v>
      </c>
      <c r="BD221">
        <v>663.93726394279099</v>
      </c>
      <c r="BE221">
        <v>1131.81887362573</v>
      </c>
      <c r="BF221">
        <v>1158.3384790328601</v>
      </c>
      <c r="BG221">
        <v>1089.1980792214099</v>
      </c>
      <c r="BH221">
        <v>1358.1826483508701</v>
      </c>
      <c r="BI221">
        <v>1401.7505715197301</v>
      </c>
      <c r="BJ221">
        <v>1910.3587180779</v>
      </c>
      <c r="BK221">
        <v>1952.9795124822199</v>
      </c>
      <c r="BL221">
        <v>2472.9532042148699</v>
      </c>
      <c r="BM221">
        <v>2383.92310034808</v>
      </c>
      <c r="BN221">
        <v>2246.5894294897298</v>
      </c>
      <c r="BO221">
        <v>1858.2666360281801</v>
      </c>
      <c r="BP221">
        <v>3074.379969698</v>
      </c>
      <c r="BQ221">
        <v>2865.0645127345801</v>
      </c>
      <c r="BR221">
        <v>2684.16291870738</v>
      </c>
      <c r="BS221">
        <v>3593.4065326661098</v>
      </c>
      <c r="BT221">
        <v>3309.2679033040099</v>
      </c>
      <c r="BU221">
        <v>5013.1525507120996</v>
      </c>
      <c r="BV221">
        <v>4761.2162993443799</v>
      </c>
      <c r="BW221">
        <v>4866.3475922083499</v>
      </c>
      <c r="BX221">
        <v>4717.6483761755098</v>
      </c>
      <c r="BY221">
        <v>5162.7988955094897</v>
      </c>
      <c r="BZ221">
        <v>5601.3195134916796</v>
      </c>
      <c r="CA221">
        <v>5254.6703856698896</v>
      </c>
      <c r="CB221">
        <v>6097.6149861108197</v>
      </c>
      <c r="CC221">
        <v>6541.8183766802404</v>
      </c>
      <c r="CD221">
        <v>8645.3913627244001</v>
      </c>
      <c r="CE221">
        <v>10009.2567836625</v>
      </c>
      <c r="CF221">
        <v>9774.3688500564804</v>
      </c>
      <c r="CG221">
        <v>9570.7361656803296</v>
      </c>
      <c r="CH221">
        <v>10539.6488918051</v>
      </c>
      <c r="CI221">
        <v>10546.2787931569</v>
      </c>
      <c r="CJ221">
        <v>10730.0217734777</v>
      </c>
      <c r="CK221">
        <v>11214.9517009224</v>
      </c>
      <c r="CL221">
        <v>9603.8856724392299</v>
      </c>
      <c r="CM221">
        <v>11452.681020821999</v>
      </c>
      <c r="CN221">
        <v>11396.800423714099</v>
      </c>
      <c r="CO221">
        <v>12468.9501851738</v>
      </c>
      <c r="CP221">
        <v>10509.340771339799</v>
      </c>
      <c r="CQ221">
        <v>10054.7189643604</v>
      </c>
      <c r="CR221">
        <v>12039.900854837</v>
      </c>
      <c r="CS221">
        <v>14420.982568891501</v>
      </c>
      <c r="CT221">
        <v>9396.4644730049004</v>
      </c>
      <c r="CU221">
        <v>10122.912235407301</v>
      </c>
      <c r="CV221">
        <v>9362.3678374814408</v>
      </c>
      <c r="CW221">
        <v>9420.1426921183902</v>
      </c>
      <c r="CX221">
        <v>8882.1735538594894</v>
      </c>
      <c r="CY221" s="80">
        <f t="shared" si="12"/>
        <v>65829.23765061298</v>
      </c>
      <c r="CZ221" s="80">
        <f t="shared" si="13"/>
        <v>238056.07932339609</v>
      </c>
      <c r="DB221" s="80">
        <f t="shared" si="14"/>
        <v>108528.64374238598</v>
      </c>
      <c r="DC221" s="80">
        <f t="shared" si="15"/>
        <v>129527.43558101013</v>
      </c>
    </row>
    <row r="222" spans="1:107" x14ac:dyDescent="0.25">
      <c r="A222" t="s">
        <v>4</v>
      </c>
      <c r="B222" t="s">
        <v>51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0.82189191390648797</v>
      </c>
      <c r="BZ222">
        <v>2.2378713528749099</v>
      </c>
      <c r="CA222">
        <v>4.1210165866524697</v>
      </c>
      <c r="CB222">
        <v>6.7845357994493298</v>
      </c>
      <c r="CC222">
        <v>8.2591193834298195</v>
      </c>
      <c r="CD222">
        <v>11.1674665444169</v>
      </c>
      <c r="CE222">
        <v>13.9459840507583</v>
      </c>
      <c r="CF222">
        <v>15.119557732444401</v>
      </c>
      <c r="CG222">
        <v>15.296257878428399</v>
      </c>
      <c r="CH222">
        <v>12.295490531905701</v>
      </c>
      <c r="CI222">
        <v>12.099853315509099</v>
      </c>
      <c r="CJ222">
        <v>13.3855073167326</v>
      </c>
      <c r="CK222">
        <v>16.077965341702999</v>
      </c>
      <c r="CL222">
        <v>19.551246768849101</v>
      </c>
      <c r="CM222">
        <v>20.575063517734598</v>
      </c>
      <c r="CN222">
        <v>22.162253169895301</v>
      </c>
      <c r="CO222">
        <v>21.791809307527</v>
      </c>
      <c r="CP222">
        <v>21.238606300728598</v>
      </c>
      <c r="CQ222">
        <v>20.6700261189009</v>
      </c>
      <c r="CR222">
        <v>18.874030550841201</v>
      </c>
      <c r="CS222">
        <v>17.8262392500258</v>
      </c>
      <c r="CT222">
        <v>17.27225294342</v>
      </c>
      <c r="CU222">
        <v>16.324989838943001</v>
      </c>
      <c r="CV222">
        <v>15.0194111949728</v>
      </c>
      <c r="CW222">
        <v>13.365707622611399</v>
      </c>
      <c r="CX222">
        <v>8.5819884642543105</v>
      </c>
      <c r="CY222" s="80">
        <f t="shared" si="12"/>
        <v>3.0597632667813981</v>
      </c>
      <c r="CZ222" s="80">
        <f t="shared" si="13"/>
        <v>361.80637953013405</v>
      </c>
      <c r="DB222" s="80">
        <f t="shared" si="14"/>
        <v>148.10400125027911</v>
      </c>
      <c r="DC222" s="80">
        <f t="shared" si="15"/>
        <v>213.70237827985494</v>
      </c>
    </row>
    <row r="223" spans="1:107" x14ac:dyDescent="0.25">
      <c r="A223" t="s">
        <v>4</v>
      </c>
      <c r="B223" t="s">
        <v>147</v>
      </c>
      <c r="C223">
        <v>-173.98094001112099</v>
      </c>
      <c r="D223">
        <v>-173.98094001112099</v>
      </c>
      <c r="E223">
        <v>-173.98094001112099</v>
      </c>
      <c r="F223">
        <v>-173.98094001112099</v>
      </c>
      <c r="G223">
        <v>-173.98094001112099</v>
      </c>
      <c r="H223">
        <v>-173.98094001112099</v>
      </c>
      <c r="I223">
        <v>-173.98094001112099</v>
      </c>
      <c r="J223">
        <v>-173.98094001112099</v>
      </c>
      <c r="K223">
        <v>-164.31533223272601</v>
      </c>
      <c r="L223">
        <v>-164.31533223272601</v>
      </c>
      <c r="M223">
        <v>-164.31533223272601</v>
      </c>
      <c r="N223">
        <v>-164.31533223272601</v>
      </c>
      <c r="O223">
        <v>-164.31533223272601</v>
      </c>
      <c r="P223">
        <v>-144.98411667593399</v>
      </c>
      <c r="Q223">
        <v>-144.98411667593399</v>
      </c>
      <c r="R223">
        <v>-144.98411667593399</v>
      </c>
      <c r="S223">
        <v>-144.98411667593399</v>
      </c>
      <c r="T223">
        <v>-144.98411667593399</v>
      </c>
      <c r="U223">
        <v>-144.98411667593399</v>
      </c>
      <c r="V223">
        <v>-144.98411667593399</v>
      </c>
      <c r="W223">
        <v>-144.98411667593399</v>
      </c>
      <c r="X223">
        <v>-115.987293340747</v>
      </c>
      <c r="Y223">
        <v>-115.987293340747</v>
      </c>
      <c r="Z223">
        <v>-115.987293340747</v>
      </c>
      <c r="AA223">
        <v>-115.987293340747</v>
      </c>
      <c r="AB223">
        <v>-115.987293340747</v>
      </c>
      <c r="AC223">
        <v>-86.990470005560596</v>
      </c>
      <c r="AD223">
        <v>-86.990470005560596</v>
      </c>
      <c r="AE223">
        <v>-86.990470005560596</v>
      </c>
      <c r="AF223">
        <v>-86.990470005560596</v>
      </c>
      <c r="AG223">
        <v>-77.324862227164999</v>
      </c>
      <c r="AH223">
        <v>-77.324862227164999</v>
      </c>
      <c r="AI223">
        <v>-77.324862227164999</v>
      </c>
      <c r="AJ223">
        <v>-77.324862227164999</v>
      </c>
      <c r="AK223">
        <v>-77.324862227164999</v>
      </c>
      <c r="AL223">
        <v>-77.324862227164999</v>
      </c>
      <c r="AM223">
        <v>-77.324862227164999</v>
      </c>
      <c r="AN223">
        <v>-77.324862227164999</v>
      </c>
      <c r="AO223">
        <v>-77.324862227164999</v>
      </c>
      <c r="AP223">
        <v>-77.324862227164999</v>
      </c>
      <c r="AQ223">
        <v>-77.324862227164999</v>
      </c>
      <c r="AR223">
        <v>-77.324862227164999</v>
      </c>
      <c r="AS223">
        <v>-77.324862227164999</v>
      </c>
      <c r="AT223">
        <v>-77.324862227164999</v>
      </c>
      <c r="AU223">
        <v>-77.324862227164999</v>
      </c>
      <c r="AV223">
        <v>-77.324862227164999</v>
      </c>
      <c r="AW223">
        <v>-77.324862227164999</v>
      </c>
      <c r="AX223">
        <v>-77.324862227164999</v>
      </c>
      <c r="AY223">
        <v>-77.324862227164999</v>
      </c>
      <c r="AZ223">
        <v>-77.324862227164999</v>
      </c>
      <c r="BA223">
        <v>-77.324862227164999</v>
      </c>
      <c r="BB223">
        <v>-77.324862227164999</v>
      </c>
      <c r="BC223">
        <v>-77.324862227164999</v>
      </c>
      <c r="BD223">
        <v>-77.324862227164999</v>
      </c>
      <c r="BE223">
        <v>-77.324862227164999</v>
      </c>
      <c r="BF223">
        <v>-77.324862227164999</v>
      </c>
      <c r="BG223">
        <v>-77.324862227164999</v>
      </c>
      <c r="BH223">
        <v>-77.324862227164999</v>
      </c>
      <c r="BI223">
        <v>-77.324862227164999</v>
      </c>
      <c r="BJ223">
        <v>-77.324862227164999</v>
      </c>
      <c r="BK223">
        <v>-77.324862227164999</v>
      </c>
      <c r="BL223">
        <v>-77.324862227164999</v>
      </c>
      <c r="BM223">
        <v>-77.324862227164999</v>
      </c>
      <c r="BN223">
        <v>-77.324862227164999</v>
      </c>
      <c r="BO223">
        <v>-77.324862227164999</v>
      </c>
      <c r="BP223">
        <v>-106.321685562352</v>
      </c>
      <c r="BQ223">
        <v>-106.321685562352</v>
      </c>
      <c r="BR223">
        <v>-106.321685562352</v>
      </c>
      <c r="BS223">
        <v>-106.321685562352</v>
      </c>
      <c r="BT223">
        <v>-135.318508897539</v>
      </c>
      <c r="BU223">
        <v>-135.318508897539</v>
      </c>
      <c r="BV223">
        <v>-135.318508897539</v>
      </c>
      <c r="BW223">
        <v>-135.318508897539</v>
      </c>
      <c r="BX223">
        <v>-135.318508897539</v>
      </c>
      <c r="BY223">
        <v>-164.31533223272601</v>
      </c>
      <c r="BZ223">
        <v>-164.31533223272601</v>
      </c>
      <c r="CA223">
        <v>-164.31533223272601</v>
      </c>
      <c r="CB223">
        <v>-164.31533223272601</v>
      </c>
      <c r="CC223">
        <v>-164.31533223272601</v>
      </c>
      <c r="CD223">
        <v>-164.31533223272601</v>
      </c>
      <c r="CE223">
        <v>-164.31533223272601</v>
      </c>
      <c r="CF223">
        <v>-164.31533223272601</v>
      </c>
      <c r="CG223">
        <v>-202.977763346308</v>
      </c>
      <c r="CH223">
        <v>-202.977763346308</v>
      </c>
      <c r="CI223">
        <v>-202.977763346308</v>
      </c>
      <c r="CJ223">
        <v>-202.977763346308</v>
      </c>
      <c r="CK223">
        <v>-202.977763346308</v>
      </c>
      <c r="CL223">
        <v>-241.64019445989101</v>
      </c>
      <c r="CM223">
        <v>-241.64019445989101</v>
      </c>
      <c r="CN223">
        <v>-241.64019445989101</v>
      </c>
      <c r="CO223">
        <v>-241.64019445989101</v>
      </c>
      <c r="CP223">
        <v>-241.64019445989101</v>
      </c>
      <c r="CQ223">
        <v>-241.64019445989101</v>
      </c>
      <c r="CR223">
        <v>-241.64019445989101</v>
      </c>
      <c r="CS223">
        <v>-241.64019445989101</v>
      </c>
      <c r="CT223">
        <v>-299.63384113026399</v>
      </c>
      <c r="CU223">
        <v>-299.63384113026399</v>
      </c>
      <c r="CV223">
        <v>-299.63384113026399</v>
      </c>
      <c r="CW223">
        <v>-299.63384113026399</v>
      </c>
      <c r="CX223">
        <v>-299.63384113026399</v>
      </c>
      <c r="CY223" s="80">
        <f t="shared" si="12"/>
        <v>-2435.7331601557007</v>
      </c>
      <c r="CZ223" s="80">
        <f t="shared" si="13"/>
        <v>-5432.0715714583439</v>
      </c>
      <c r="DB223" s="80">
        <f t="shared" si="14"/>
        <v>-2242.4210045877867</v>
      </c>
      <c r="DC223" s="80">
        <f t="shared" si="15"/>
        <v>-3189.6505668705572</v>
      </c>
    </row>
    <row r="224" spans="1:107" x14ac:dyDescent="0.25">
      <c r="A224" t="s">
        <v>4</v>
      </c>
      <c r="B224" t="s">
        <v>107</v>
      </c>
      <c r="C224">
        <v>-390.18640613565901</v>
      </c>
      <c r="D224">
        <v>-390.18640613565901</v>
      </c>
      <c r="E224">
        <v>-390.18640613565901</v>
      </c>
      <c r="F224">
        <v>-390.18640613565901</v>
      </c>
      <c r="G224">
        <v>-404.12163492621801</v>
      </c>
      <c r="H224">
        <v>-404.12163492621801</v>
      </c>
      <c r="I224">
        <v>-404.12163492621801</v>
      </c>
      <c r="J224">
        <v>-404.12163492621801</v>
      </c>
      <c r="K224">
        <v>-425.02447811205701</v>
      </c>
      <c r="L224">
        <v>-425.02447811205701</v>
      </c>
      <c r="M224">
        <v>-425.02447811205701</v>
      </c>
      <c r="N224">
        <v>-425.02447811205701</v>
      </c>
      <c r="O224">
        <v>-425.02447811205701</v>
      </c>
      <c r="P224">
        <v>-438.95970690261601</v>
      </c>
      <c r="Q224">
        <v>-438.95970690261601</v>
      </c>
      <c r="R224">
        <v>-438.95970690261601</v>
      </c>
      <c r="S224">
        <v>-438.95970690261601</v>
      </c>
      <c r="T224">
        <v>-449.41112849553599</v>
      </c>
      <c r="U224">
        <v>-449.41112849553599</v>
      </c>
      <c r="V224">
        <v>-449.41112849553599</v>
      </c>
      <c r="W224">
        <v>-449.41112849553599</v>
      </c>
      <c r="X224">
        <v>-463.34635728609499</v>
      </c>
      <c r="Y224">
        <v>-463.34635728609499</v>
      </c>
      <c r="Z224">
        <v>-463.34635728609499</v>
      </c>
      <c r="AA224">
        <v>-463.34635728609499</v>
      </c>
      <c r="AB224">
        <v>-463.34635728609499</v>
      </c>
      <c r="AC224">
        <v>-480.76539327429401</v>
      </c>
      <c r="AD224">
        <v>-480.76539327429401</v>
      </c>
      <c r="AE224">
        <v>-480.76539327429401</v>
      </c>
      <c r="AF224">
        <v>-480.76539327429401</v>
      </c>
      <c r="AG224">
        <v>-501.66823646013302</v>
      </c>
      <c r="AH224">
        <v>-501.66823646013302</v>
      </c>
      <c r="AI224">
        <v>-501.66823646013302</v>
      </c>
      <c r="AJ224">
        <v>-501.66823646013302</v>
      </c>
      <c r="AK224">
        <v>-501.66823646013302</v>
      </c>
      <c r="AL224">
        <v>-508.635850855412</v>
      </c>
      <c r="AM224">
        <v>-508.635850855412</v>
      </c>
      <c r="AN224">
        <v>-508.635850855412</v>
      </c>
      <c r="AO224">
        <v>-508.635850855412</v>
      </c>
      <c r="AP224">
        <v>-498.18442926249298</v>
      </c>
      <c r="AQ224">
        <v>-498.18442926249298</v>
      </c>
      <c r="AR224">
        <v>-498.18442926249298</v>
      </c>
      <c r="AS224">
        <v>-498.18442926249298</v>
      </c>
      <c r="AT224">
        <v>-491.21681486721297</v>
      </c>
      <c r="AU224">
        <v>-491.21681486721297</v>
      </c>
      <c r="AV224">
        <v>-491.21681486721297</v>
      </c>
      <c r="AW224">
        <v>-491.21681486721297</v>
      </c>
      <c r="AX224">
        <v>-491.21681486721297</v>
      </c>
      <c r="AY224">
        <v>-484.24920047193399</v>
      </c>
      <c r="AZ224">
        <v>-484.24920047193399</v>
      </c>
      <c r="BA224">
        <v>-484.24920047193399</v>
      </c>
      <c r="BB224">
        <v>-484.24920047193399</v>
      </c>
      <c r="BC224">
        <v>-494.70062206485301</v>
      </c>
      <c r="BD224">
        <v>-494.70062206485301</v>
      </c>
      <c r="BE224">
        <v>-494.70062206485301</v>
      </c>
      <c r="BF224">
        <v>-494.70062206485301</v>
      </c>
      <c r="BG224">
        <v>-501.66823646013302</v>
      </c>
      <c r="BH224">
        <v>-501.66823646013302</v>
      </c>
      <c r="BI224">
        <v>-501.66823646013302</v>
      </c>
      <c r="BJ224">
        <v>-501.66823646013302</v>
      </c>
      <c r="BK224">
        <v>-494.70062206485301</v>
      </c>
      <c r="BL224">
        <v>-494.70062206485301</v>
      </c>
      <c r="BM224">
        <v>-494.70062206485301</v>
      </c>
      <c r="BN224">
        <v>-494.70062206485301</v>
      </c>
      <c r="BO224">
        <v>-494.70062206485301</v>
      </c>
      <c r="BP224">
        <v>-501.66823646013302</v>
      </c>
      <c r="BQ224">
        <v>-501.66823646013302</v>
      </c>
      <c r="BR224">
        <v>-501.66823646013302</v>
      </c>
      <c r="BS224">
        <v>-501.66823646013302</v>
      </c>
      <c r="BT224">
        <v>-512.11965805305204</v>
      </c>
      <c r="BU224">
        <v>-512.11965805305204</v>
      </c>
      <c r="BV224">
        <v>-512.11965805305204</v>
      </c>
      <c r="BW224">
        <v>-512.11965805305204</v>
      </c>
      <c r="BX224">
        <v>-512.11965805305204</v>
      </c>
      <c r="BY224">
        <v>-512.11965805305204</v>
      </c>
      <c r="BZ224">
        <v>-512.11965805305204</v>
      </c>
      <c r="CA224">
        <v>-512.11965805305204</v>
      </c>
      <c r="CB224">
        <v>-512.11965805305204</v>
      </c>
      <c r="CC224">
        <v>-508.635850855412</v>
      </c>
      <c r="CD224">
        <v>-508.635850855412</v>
      </c>
      <c r="CE224">
        <v>-508.635850855412</v>
      </c>
      <c r="CF224">
        <v>-508.635850855412</v>
      </c>
      <c r="CG224">
        <v>-491.21681486721297</v>
      </c>
      <c r="CH224">
        <v>-491.21681486721297</v>
      </c>
      <c r="CI224">
        <v>-491.21681486721297</v>
      </c>
      <c r="CJ224">
        <v>-491.21681486721297</v>
      </c>
      <c r="CK224">
        <v>-491.21681486721297</v>
      </c>
      <c r="CL224">
        <v>-477.28158607665398</v>
      </c>
      <c r="CM224">
        <v>-477.28158607665398</v>
      </c>
      <c r="CN224">
        <v>-477.28158607665398</v>
      </c>
      <c r="CO224">
        <v>-477.28158607665398</v>
      </c>
      <c r="CP224">
        <v>-459.86255008845501</v>
      </c>
      <c r="CQ224">
        <v>-459.86255008845501</v>
      </c>
      <c r="CR224">
        <v>-459.86255008845501</v>
      </c>
      <c r="CS224">
        <v>-459.86255008845501</v>
      </c>
      <c r="CT224">
        <v>-438.95970690261601</v>
      </c>
      <c r="CU224">
        <v>-438.95970690261601</v>
      </c>
      <c r="CV224">
        <v>-438.95970690261601</v>
      </c>
      <c r="CW224">
        <v>-438.95970690261601</v>
      </c>
      <c r="CX224">
        <v>-438.95970690261601</v>
      </c>
      <c r="CY224" s="80">
        <f t="shared" si="12"/>
        <v>-12050.489096636105</v>
      </c>
      <c r="CZ224" s="80">
        <f t="shared" si="13"/>
        <v>-11458.241873037337</v>
      </c>
      <c r="DB224" s="80">
        <f t="shared" si="14"/>
        <v>-5992.1483799404705</v>
      </c>
      <c r="DC224" s="80">
        <f t="shared" si="15"/>
        <v>-5466.0934930968615</v>
      </c>
    </row>
    <row r="225" spans="1:102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</row>
    <row r="226" spans="1:102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2BB3-2299-4604-B164-955BBC2D6C47}">
  <sheetPr>
    <tabColor rgb="FF45C363"/>
  </sheetPr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-4.5440000000000001E-2</v>
      </c>
      <c r="B1" s="399">
        <v>-0.67701120290254369</v>
      </c>
    </row>
    <row r="2" spans="1:2" x14ac:dyDescent="0.25">
      <c r="A2">
        <f>A1*B2</f>
        <v>2.6355199999999999E-2</v>
      </c>
      <c r="B2" s="400">
        <v>-0.57999999999999996</v>
      </c>
    </row>
    <row r="3" spans="1:2" x14ac:dyDescent="0.25">
      <c r="A3">
        <f>A2/B1</f>
        <v>-3.8928750199417085E-2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11BA-62C4-4FA5-ADEA-3C9FBAF83AFE}">
  <sheetPr>
    <tabColor rgb="FF45C363"/>
  </sheetPr>
  <dimension ref="A1:Y112"/>
  <sheetViews>
    <sheetView showGridLines="0" zoomScale="80" zoomScaleNormal="80" workbookViewId="0">
      <pane xSplit="3" ySplit="3" topLeftCell="D28" activePane="bottomRight" state="frozen"/>
      <selection activeCell="B1" sqref="B1"/>
      <selection pane="topRight" activeCell="D1" sqref="D1"/>
      <selection pane="bottomLeft" activeCell="B4" sqref="B4"/>
      <selection pane="bottomRight" activeCell="K46" sqref="K46"/>
    </sheetView>
  </sheetViews>
  <sheetFormatPr defaultRowHeight="15" x14ac:dyDescent="0.25"/>
  <cols>
    <col min="1" max="1" width="2.42578125" style="79" customWidth="1"/>
    <col min="2" max="2" width="14.28515625" style="79" customWidth="1"/>
    <col min="3" max="3" width="22.7109375" style="84" customWidth="1"/>
    <col min="4" max="4" width="9.85546875" style="84" bestFit="1" customWidth="1"/>
    <col min="5" max="5" width="12.42578125" style="84" bestFit="1" customWidth="1"/>
    <col min="6" max="6" width="9.28515625" style="84" bestFit="1" customWidth="1"/>
    <col min="7" max="7" width="9.28515625" style="84" hidden="1" customWidth="1"/>
    <col min="8" max="8" width="14.28515625" style="84" hidden="1" customWidth="1"/>
    <col min="9" max="9" width="9.140625" style="80"/>
    <col min="10" max="10" width="8.42578125" style="80" customWidth="1"/>
    <col min="11" max="11" width="20.85546875" style="80" bestFit="1" customWidth="1"/>
    <col min="12" max="12" width="8.140625" style="80" customWidth="1"/>
    <col min="13" max="13" width="0.5703125" style="81" customWidth="1"/>
    <col min="14" max="14" width="6.42578125" style="80" customWidth="1"/>
    <col min="15" max="17" width="17.42578125" style="80" bestFit="1" customWidth="1"/>
    <col min="18" max="18" width="9.140625" style="80"/>
    <col min="19" max="19" width="15.5703125" style="80" bestFit="1" customWidth="1"/>
    <col min="20" max="20" width="9.140625" style="80"/>
    <col min="21" max="21" width="22" style="80" bestFit="1" customWidth="1"/>
    <col min="22" max="16384" width="9.140625" style="80"/>
  </cols>
  <sheetData>
    <row r="1" spans="1:25" ht="15.75" thickBot="1" x14ac:dyDescent="0.3">
      <c r="A1" s="79" t="s">
        <v>137</v>
      </c>
    </row>
    <row r="2" spans="1:25" ht="30" customHeight="1" thickBot="1" x14ac:dyDescent="0.3">
      <c r="B2" s="156" t="s">
        <v>79</v>
      </c>
      <c r="C2" s="156" t="s">
        <v>134</v>
      </c>
      <c r="D2" s="455" t="s">
        <v>135</v>
      </c>
      <c r="E2" s="455"/>
      <c r="F2" s="465" t="s">
        <v>136</v>
      </c>
      <c r="G2" s="466"/>
      <c r="H2" s="156" t="s">
        <v>81</v>
      </c>
      <c r="J2" s="456" t="s">
        <v>140</v>
      </c>
      <c r="K2" s="457"/>
      <c r="O2" s="458" t="s">
        <v>82</v>
      </c>
      <c r="P2" s="459"/>
      <c r="Q2" s="460"/>
      <c r="S2" s="169" t="s">
        <v>138</v>
      </c>
    </row>
    <row r="3" spans="1:25" ht="15.75" thickBot="1" x14ac:dyDescent="0.3">
      <c r="B3" s="157"/>
      <c r="C3" s="222"/>
      <c r="D3" s="382" t="s">
        <v>173</v>
      </c>
      <c r="E3" s="382" t="s">
        <v>174</v>
      </c>
      <c r="F3" s="382" t="s">
        <v>173</v>
      </c>
      <c r="G3" s="382" t="s">
        <v>174</v>
      </c>
      <c r="H3" s="223"/>
      <c r="J3" s="463" t="s">
        <v>172</v>
      </c>
      <c r="K3" s="464"/>
      <c r="O3" s="163">
        <v>2020</v>
      </c>
      <c r="P3" s="82">
        <v>2021</v>
      </c>
      <c r="Q3" s="164" t="s">
        <v>81</v>
      </c>
      <c r="S3" s="170" t="s">
        <v>139</v>
      </c>
    </row>
    <row r="4" spans="1:25" x14ac:dyDescent="0.25">
      <c r="B4" s="157"/>
      <c r="C4" s="368" t="s">
        <v>142</v>
      </c>
      <c r="D4" s="224">
        <v>155499</v>
      </c>
      <c r="E4" s="224">
        <v>192784</v>
      </c>
      <c r="F4" s="225"/>
      <c r="G4" s="383">
        <f>E4/D4-1</f>
        <v>0.23977646158496202</v>
      </c>
      <c r="H4" s="369"/>
      <c r="J4" s="182"/>
      <c r="K4" s="217"/>
      <c r="O4" s="218"/>
      <c r="P4" s="219"/>
      <c r="Q4" s="220"/>
      <c r="S4" s="221"/>
    </row>
    <row r="5" spans="1:25" x14ac:dyDescent="0.25">
      <c r="A5" s="88" t="str">
        <f>_xlfn.CONCAT($B$6,C5)</f>
        <v>Auto_CredFB Ton</v>
      </c>
      <c r="B5" s="395"/>
      <c r="C5" s="133" t="s">
        <v>72</v>
      </c>
      <c r="D5" s="89">
        <f>VLOOKUP(A5,'Contri use this'!$A$4:$F$167,5,FALSE)</f>
        <v>41898.598397690977</v>
      </c>
      <c r="E5" s="89">
        <f>VLOOKUP(A5,'Contri use this'!$A$4:$G$167,6,FALSE)</f>
        <v>53510.486905359903</v>
      </c>
      <c r="F5" s="397">
        <f>E5-D5</f>
        <v>11611.888507668926</v>
      </c>
      <c r="G5" s="148">
        <f>E5/E$4</f>
        <v>0.27756705382894797</v>
      </c>
      <c r="H5" s="158">
        <f t="shared" ref="H5:H13" si="0">SUM(D5:E5)</f>
        <v>95409.085303050873</v>
      </c>
      <c r="I5" s="83"/>
      <c r="J5" s="175"/>
      <c r="K5" s="178">
        <f t="shared" ref="K5:K13" si="1">(E5-D5)/$D$4</f>
        <v>7.4675004390182098E-2</v>
      </c>
      <c r="L5" s="384">
        <f t="shared" ref="L5:L13" si="2">K5/$G$4</f>
        <v>0.3114359261812773</v>
      </c>
      <c r="M5" s="85"/>
      <c r="N5" s="84"/>
      <c r="O5" s="165">
        <v>3324155991.4285712</v>
      </c>
      <c r="P5" s="89">
        <v>3922502286.7142859</v>
      </c>
      <c r="Q5" s="158">
        <f>SUM(O5:P5)</f>
        <v>7246658278.1428566</v>
      </c>
      <c r="R5" s="84"/>
      <c r="S5" s="171">
        <f>IFERROR(P5/O5-1,0)</f>
        <v>0.17999946357167573</v>
      </c>
      <c r="T5" s="84"/>
      <c r="U5" s="86"/>
      <c r="V5" s="86"/>
      <c r="W5" s="86"/>
    </row>
    <row r="6" spans="1:25" x14ac:dyDescent="0.25">
      <c r="A6" s="88" t="str">
        <f>_xlfn.CONCAT($B$6,C6)</f>
        <v>Auto_CredFB Stone Leads</v>
      </c>
      <c r="B6" s="394" t="s">
        <v>1</v>
      </c>
      <c r="C6" s="133" t="s">
        <v>70</v>
      </c>
      <c r="D6" s="89">
        <f>VLOOKUP(A6,'Contri use this'!$A$4:$F$167,5,FALSE)</f>
        <v>9086.2799609274134</v>
      </c>
      <c r="E6" s="89">
        <f>VLOOKUP(A6,'Contri use this'!$A$4:$G$167,6,FALSE)</f>
        <v>9914.5502419456134</v>
      </c>
      <c r="F6" s="397">
        <f t="shared" ref="F6:F23" si="3">E6-D6</f>
        <v>828.27028101819997</v>
      </c>
      <c r="G6" s="148">
        <f t="shared" ref="G6:G11" si="4">E6/E$4</f>
        <v>5.1428283685085965E-2</v>
      </c>
      <c r="H6" s="158">
        <f t="shared" si="0"/>
        <v>19000.830202873025</v>
      </c>
      <c r="I6" s="83"/>
      <c r="J6" s="175"/>
      <c r="K6" s="178">
        <f t="shared" si="1"/>
        <v>5.326531238260053E-3</v>
      </c>
      <c r="L6" s="384">
        <f t="shared" si="2"/>
        <v>2.2214571034415979E-2</v>
      </c>
      <c r="M6" s="85"/>
      <c r="N6" s="84"/>
      <c r="O6" s="165">
        <v>1356139031.7142854</v>
      </c>
      <c r="P6" s="89">
        <v>1432877943.8571427</v>
      </c>
      <c r="Q6" s="158">
        <f t="shared" ref="Q6:Q13" si="5">SUM(O6:P6)</f>
        <v>2789016975.5714283</v>
      </c>
      <c r="R6" s="84"/>
      <c r="S6" s="171">
        <f>IFERROR(P6/O6-1,0)</f>
        <v>5.6586316261284964E-2</v>
      </c>
      <c r="T6" s="84"/>
      <c r="U6" s="86"/>
      <c r="V6" s="86"/>
      <c r="W6" s="86"/>
    </row>
    <row r="7" spans="1:25" x14ac:dyDescent="0.25">
      <c r="A7" s="88" t="str">
        <f t="shared" ref="A7:A26" si="6">_xlfn.CONCAT($B$6,C7)</f>
        <v>Auto_CredFB Stone SA</v>
      </c>
      <c r="B7" s="395"/>
      <c r="C7" s="133" t="s">
        <v>71</v>
      </c>
      <c r="D7" s="89">
        <f>VLOOKUP(A7,'Contri use this'!$A$4:$F$167,5,FALSE)</f>
        <v>897.18227953987412</v>
      </c>
      <c r="E7" s="89">
        <f>VLOOKUP(A7,'Contri use this'!$A$4:$G$167,6,FALSE)</f>
        <v>834.31146541832982</v>
      </c>
      <c r="F7" s="397">
        <f t="shared" si="3"/>
        <v>-62.870814121544299</v>
      </c>
      <c r="G7" s="148">
        <f t="shared" si="4"/>
        <v>4.3277007709059349E-3</v>
      </c>
      <c r="H7" s="158">
        <f t="shared" si="0"/>
        <v>1731.4937449582039</v>
      </c>
      <c r="I7" s="83"/>
      <c r="J7" s="175"/>
      <c r="K7" s="179">
        <f t="shared" si="1"/>
        <v>-4.0431651728656969E-4</v>
      </c>
      <c r="L7" s="384">
        <f t="shared" si="2"/>
        <v>-1.6862227201701566E-3</v>
      </c>
      <c r="M7" s="85"/>
      <c r="N7" s="84"/>
      <c r="O7" s="165">
        <v>201461878</v>
      </c>
      <c r="P7" s="89">
        <v>183671187</v>
      </c>
      <c r="Q7" s="158">
        <f t="shared" si="5"/>
        <v>385133065</v>
      </c>
      <c r="R7" s="84"/>
      <c r="S7" s="171">
        <f t="shared" ref="S7:S60" si="7">IFERROR(P7/O7-1,0)</f>
        <v>-8.8307977551961514E-2</v>
      </c>
      <c r="T7" s="84"/>
      <c r="U7" s="86"/>
      <c r="V7" s="86"/>
      <c r="W7" s="86"/>
    </row>
    <row r="8" spans="1:25" x14ac:dyDescent="0.25">
      <c r="A8" s="88" t="str">
        <f>_xlfn.CONCAT($B$6,C8)</f>
        <v>Auto_CredGoogle Ton</v>
      </c>
      <c r="B8" s="395"/>
      <c r="C8" s="133" t="s">
        <v>74</v>
      </c>
      <c r="D8" s="89">
        <f>VLOOKUP(A8,'Contri use this'!$A$4:$F$167,5,FALSE)</f>
        <v>15294.118218143709</v>
      </c>
      <c r="E8" s="89">
        <f>VLOOKUP(A8,'Contri use this'!$A$4:$G$167,6,FALSE)</f>
        <v>34483.386929647946</v>
      </c>
      <c r="F8" s="397">
        <f t="shared" si="3"/>
        <v>19189.268711504235</v>
      </c>
      <c r="G8" s="148">
        <f>E8/E$4</f>
        <v>0.17887058536832903</v>
      </c>
      <c r="H8" s="158">
        <f t="shared" si="0"/>
        <v>49777.505147791657</v>
      </c>
      <c r="I8" s="83"/>
      <c r="J8" s="175"/>
      <c r="K8" s="178">
        <f t="shared" si="1"/>
        <v>0.12340445090646393</v>
      </c>
      <c r="L8" s="384">
        <f t="shared" si="2"/>
        <v>0.51466457587513026</v>
      </c>
      <c r="M8" s="85"/>
      <c r="N8" s="84"/>
      <c r="O8" s="165">
        <v>750114965</v>
      </c>
      <c r="P8" s="89">
        <v>1667253568</v>
      </c>
      <c r="Q8" s="158">
        <f>SUM(O8:P8)</f>
        <v>2417368533</v>
      </c>
      <c r="R8" s="84"/>
      <c r="S8" s="171">
        <f>IFERROR(P8/O8-1,0)</f>
        <v>1.2226640525695953</v>
      </c>
      <c r="T8" s="84"/>
      <c r="U8" s="86"/>
      <c r="V8" s="86"/>
      <c r="W8" s="86"/>
    </row>
    <row r="9" spans="1:25" x14ac:dyDescent="0.25">
      <c r="A9" s="88" t="str">
        <f t="shared" si="6"/>
        <v>Auto_CredGoogle Stone</v>
      </c>
      <c r="B9" s="395"/>
      <c r="C9" s="133" t="s">
        <v>73</v>
      </c>
      <c r="D9" s="89">
        <f>VLOOKUP(A9,'Contri use this'!$A$4:$F$167,5,FALSE)</f>
        <v>328.88885877226323</v>
      </c>
      <c r="E9" s="89">
        <f>VLOOKUP(A9,'Contri use this'!$A$4:$G$167,6,FALSE)</f>
        <v>2919.2213608986117</v>
      </c>
      <c r="F9" s="397">
        <f t="shared" si="3"/>
        <v>2590.3325021263486</v>
      </c>
      <c r="G9" s="148">
        <f t="shared" si="4"/>
        <v>1.5142446265761743E-2</v>
      </c>
      <c r="H9" s="158">
        <f t="shared" si="0"/>
        <v>3248.1102196708748</v>
      </c>
      <c r="I9" s="83"/>
      <c r="J9" s="175"/>
      <c r="K9" s="179">
        <f t="shared" si="1"/>
        <v>1.6658193957043765E-2</v>
      </c>
      <c r="L9" s="384">
        <f t="shared" si="2"/>
        <v>6.9473850130785775E-2</v>
      </c>
      <c r="M9" s="85"/>
      <c r="N9" s="84"/>
      <c r="O9" s="165">
        <v>38717925</v>
      </c>
      <c r="P9" s="89">
        <v>356234988</v>
      </c>
      <c r="Q9" s="158">
        <f t="shared" si="5"/>
        <v>394952913</v>
      </c>
      <c r="R9" s="84"/>
      <c r="S9" s="171">
        <f>IFERROR(P9/O9-1,0)</f>
        <v>8.2007768494825068</v>
      </c>
      <c r="T9" s="84"/>
      <c r="U9" s="86"/>
      <c r="V9" s="86"/>
      <c r="W9" s="86"/>
    </row>
    <row r="10" spans="1:25" x14ac:dyDescent="0.25">
      <c r="A10" s="88" t="str">
        <f>_xlfn.CONCAT($B$6,C10)</f>
        <v>Auto_CredCriteo</v>
      </c>
      <c r="B10" s="395"/>
      <c r="C10" s="134" t="s">
        <v>59</v>
      </c>
      <c r="D10" s="89">
        <f>VLOOKUP(A10,'Contri use this'!$A$4:$F$167,5,FALSE)</f>
        <v>31.436891688690881</v>
      </c>
      <c r="E10" s="89">
        <f>VLOOKUP(A10,'Contri use this'!$A$4:$G$167,6,FALSE)</f>
        <v>1211.5156740732671</v>
      </c>
      <c r="F10" s="397">
        <f t="shared" si="3"/>
        <v>1180.0787823845762</v>
      </c>
      <c r="G10" s="148">
        <f>E10/$E$4</f>
        <v>6.2843165100488997E-3</v>
      </c>
      <c r="H10" s="158">
        <f t="shared" si="0"/>
        <v>1242.9525657619579</v>
      </c>
      <c r="I10" s="83"/>
      <c r="J10" s="175"/>
      <c r="K10" s="178">
        <f t="shared" si="1"/>
        <v>7.5889798801572761E-3</v>
      </c>
      <c r="L10" s="384">
        <f t="shared" si="2"/>
        <v>3.165022884228446E-2</v>
      </c>
      <c r="M10" s="85"/>
      <c r="N10" s="84"/>
      <c r="O10" s="165">
        <v>26240424</v>
      </c>
      <c r="P10" s="89">
        <v>383106294</v>
      </c>
      <c r="Q10" s="158">
        <f>SUM(O10:P10)</f>
        <v>409346718</v>
      </c>
      <c r="R10" s="84"/>
      <c r="S10" s="171">
        <f>IFERROR(P10/O10-1,0)</f>
        <v>13.599851511545697</v>
      </c>
      <c r="T10" s="84"/>
      <c r="U10" s="87"/>
      <c r="V10" s="87"/>
      <c r="W10" s="84"/>
    </row>
    <row r="11" spans="1:25" x14ac:dyDescent="0.25">
      <c r="A11" s="88" t="str">
        <f t="shared" si="6"/>
        <v>Auto_CredTikTok</v>
      </c>
      <c r="B11" s="395"/>
      <c r="C11" s="143" t="s">
        <v>60</v>
      </c>
      <c r="D11" s="89">
        <f>VLOOKUP(A11,'Contri use this'!$A$4:$F$167,5,FALSE)</f>
        <v>12.400163415816639</v>
      </c>
      <c r="E11" s="89">
        <f>VLOOKUP(A11,'Contri use this'!$A$4:$G$167,6,FALSE)</f>
        <v>689.531328497755</v>
      </c>
      <c r="F11" s="397">
        <f t="shared" si="3"/>
        <v>677.13116508193832</v>
      </c>
      <c r="G11" s="148">
        <f t="shared" si="4"/>
        <v>3.5767041274055679E-3</v>
      </c>
      <c r="H11" s="158">
        <f t="shared" si="0"/>
        <v>701.93149191357168</v>
      </c>
      <c r="I11" s="83"/>
      <c r="J11" s="175"/>
      <c r="K11" s="178">
        <f t="shared" si="1"/>
        <v>4.3545692582070512E-3</v>
      </c>
      <c r="L11" s="384">
        <f t="shared" si="2"/>
        <v>1.8160953871045677E-2</v>
      </c>
      <c r="M11" s="85"/>
      <c r="N11" s="84"/>
      <c r="O11" s="165">
        <v>8813396</v>
      </c>
      <c r="P11" s="89">
        <v>273884026</v>
      </c>
      <c r="Q11" s="158">
        <f t="shared" si="5"/>
        <v>282697422</v>
      </c>
      <c r="R11" s="84"/>
      <c r="S11" s="171">
        <f t="shared" si="7"/>
        <v>30.075878809938871</v>
      </c>
      <c r="T11" s="84"/>
      <c r="U11" s="84"/>
      <c r="V11" s="84"/>
      <c r="W11" s="84"/>
    </row>
    <row r="12" spans="1:25" x14ac:dyDescent="0.25">
      <c r="A12" s="88" t="s">
        <v>141</v>
      </c>
      <c r="B12" s="395"/>
      <c r="C12" s="133" t="s">
        <v>56</v>
      </c>
      <c r="D12" s="89">
        <f>VLOOKUP(A12,'Contri use this'!$A$4:$F$167,5,FALSE)</f>
        <v>0</v>
      </c>
      <c r="E12" s="89">
        <f>VLOOKUP(A12,'Contri use this'!$A$4:$G$167,6,FALSE)</f>
        <v>226.86265086024139</v>
      </c>
      <c r="F12" s="397">
        <f t="shared" si="3"/>
        <v>226.86265086024139</v>
      </c>
      <c r="G12" s="148">
        <f>E12/E$4</f>
        <v>1.1767711576699384E-3</v>
      </c>
      <c r="H12" s="158">
        <f t="shared" si="0"/>
        <v>226.86265086024139</v>
      </c>
      <c r="I12" s="83"/>
      <c r="J12" s="175"/>
      <c r="K12" s="178">
        <f t="shared" si="1"/>
        <v>1.4589331819512756E-3</v>
      </c>
      <c r="L12" s="384">
        <f t="shared" si="2"/>
        <v>6.0845554743259042E-3</v>
      </c>
      <c r="M12" s="85"/>
      <c r="N12" s="84"/>
      <c r="O12" s="165">
        <v>0</v>
      </c>
      <c r="P12" s="89">
        <v>3414.5174193548378</v>
      </c>
      <c r="Q12" s="158">
        <f>SUM(O12:P12)</f>
        <v>3414.5174193548378</v>
      </c>
      <c r="R12" s="84"/>
      <c r="S12" s="171">
        <f>IFERROR(P12/O12-1,0)</f>
        <v>0</v>
      </c>
      <c r="T12" s="84"/>
      <c r="U12" s="86"/>
      <c r="V12" s="86"/>
      <c r="W12" s="86"/>
    </row>
    <row r="13" spans="1:25" x14ac:dyDescent="0.25">
      <c r="A13" s="88" t="str">
        <f t="shared" si="6"/>
        <v>Auto_CredBing</v>
      </c>
      <c r="B13" s="395"/>
      <c r="C13" s="134" t="s">
        <v>58</v>
      </c>
      <c r="D13" s="89">
        <f>VLOOKUP(A13,'Contri use this'!$A$4:$F$167,5,FALSE)</f>
        <v>115.73404569365825</v>
      </c>
      <c r="E13" s="89">
        <f>VLOOKUP(A13,'Contri use this'!$A$4:$G$167,6,FALSE)</f>
        <v>21.197623290305</v>
      </c>
      <c r="F13" s="397">
        <f t="shared" si="3"/>
        <v>-94.536422403353242</v>
      </c>
      <c r="G13" s="148">
        <f>E13/$E$4</f>
        <v>1.0995530381310171E-4</v>
      </c>
      <c r="H13" s="158">
        <f t="shared" si="0"/>
        <v>136.93166898396325</v>
      </c>
      <c r="I13" s="83"/>
      <c r="J13" s="175"/>
      <c r="K13" s="178">
        <f t="shared" si="1"/>
        <v>-6.0795517915454914E-4</v>
      </c>
      <c r="L13" s="384">
        <f t="shared" si="2"/>
        <v>-2.5355081776412287E-3</v>
      </c>
      <c r="M13" s="85"/>
      <c r="N13" s="84"/>
      <c r="O13" s="165">
        <v>1897025</v>
      </c>
      <c r="P13" s="89">
        <v>237746</v>
      </c>
      <c r="Q13" s="158">
        <f t="shared" si="5"/>
        <v>2134771</v>
      </c>
      <c r="R13" s="84"/>
      <c r="S13" s="171">
        <f t="shared" si="7"/>
        <v>-0.87467429264242691</v>
      </c>
      <c r="T13" s="84"/>
      <c r="U13" s="87"/>
      <c r="V13" s="87"/>
      <c r="W13" s="84"/>
    </row>
    <row r="15" spans="1:25" x14ac:dyDescent="0.25">
      <c r="A15" s="88" t="str">
        <f t="shared" si="6"/>
        <v>Auto_CredPrice</v>
      </c>
      <c r="B15" s="395"/>
      <c r="C15" s="135" t="s">
        <v>57</v>
      </c>
      <c r="D15" s="89">
        <f>VLOOKUP(A15,'Contri use this'!$A$4:$F$167,5,FALSE)</f>
        <v>-23413.882106706664</v>
      </c>
      <c r="E15" s="89">
        <f>VLOOKUP(A15,'Contri use this'!$A$4:$G$167,6,FALSE)</f>
        <v>-27972.094622484452</v>
      </c>
      <c r="F15" s="397">
        <f t="shared" si="3"/>
        <v>-4558.2125157777882</v>
      </c>
      <c r="G15" s="148">
        <f>E15/$E$4</f>
        <v>-0.14509551945433466</v>
      </c>
      <c r="H15" s="158">
        <f t="shared" ref="H15:H24" si="8">SUM(D15:E15)</f>
        <v>-51385.976729191112</v>
      </c>
      <c r="I15" s="83"/>
      <c r="J15" s="175"/>
      <c r="K15" s="178">
        <f t="shared" ref="K15:K24" si="9">(E15-D15)/$D$4</f>
        <v>-2.9313452278006857E-2</v>
      </c>
      <c r="L15" s="384">
        <f t="shared" ref="L15:L24" si="10">K15/$G$4</f>
        <v>-0.12225325240117439</v>
      </c>
      <c r="M15" s="85"/>
      <c r="N15" s="84"/>
      <c r="O15" s="165">
        <v>3524.0313028574224</v>
      </c>
      <c r="P15" s="89">
        <v>4210.089407936729</v>
      </c>
      <c r="Q15" s="158">
        <v>3867.0603553970755</v>
      </c>
      <c r="R15" s="84"/>
      <c r="S15" s="171">
        <f>IFERROR(P15/O15-1,0)</f>
        <v>0.194679912327403</v>
      </c>
      <c r="T15" s="84"/>
      <c r="U15" s="87"/>
      <c r="V15" s="87"/>
      <c r="W15" s="84"/>
      <c r="X15" s="136">
        <v>-101114.11068310108</v>
      </c>
      <c r="Y15" s="136">
        <v>-4276.4787372157289</v>
      </c>
    </row>
    <row r="16" spans="1:25" x14ac:dyDescent="0.25">
      <c r="A16" s="88" t="str">
        <f t="shared" si="6"/>
        <v>Auto_CredUnemployment</v>
      </c>
      <c r="B16" s="395"/>
      <c r="C16" s="135" t="s">
        <v>121</v>
      </c>
      <c r="D16" s="89">
        <f>VLOOKUP(A16,'Contri use this'!$A$4:$F$167,5,FALSE)</f>
        <v>-12767.67228067432</v>
      </c>
      <c r="E16" s="89">
        <f>VLOOKUP(A16,'Contri use this'!$A$4:$G$167,6,FALSE)</f>
        <v>-12140.17754586234</v>
      </c>
      <c r="F16" s="397">
        <f t="shared" si="3"/>
        <v>627.49473481198038</v>
      </c>
      <c r="G16" s="148">
        <f>E16/$E$4</f>
        <v>-6.297295183138818E-2</v>
      </c>
      <c r="H16" s="158">
        <f t="shared" si="8"/>
        <v>-24907.849826536658</v>
      </c>
      <c r="I16" s="83"/>
      <c r="J16" s="175"/>
      <c r="K16" s="178">
        <f t="shared" si="9"/>
        <v>4.0353618660697518E-3</v>
      </c>
      <c r="L16" s="384">
        <f t="shared" si="10"/>
        <v>1.6829683111492025E-2</v>
      </c>
      <c r="M16" s="85"/>
      <c r="N16" s="84"/>
      <c r="O16" s="205">
        <v>14.412499999999996</v>
      </c>
      <c r="P16" s="142">
        <v>13.704166666666667</v>
      </c>
      <c r="Q16" s="166">
        <v>13.617821782178211</v>
      </c>
      <c r="R16" s="84"/>
      <c r="S16" s="171">
        <f t="shared" si="7"/>
        <v>-4.9147152356171953E-2</v>
      </c>
      <c r="T16" s="84"/>
      <c r="U16" s="87"/>
      <c r="V16" s="87"/>
      <c r="W16" s="84"/>
    </row>
    <row r="17" spans="1:23" x14ac:dyDescent="0.25">
      <c r="A17" s="88" t="str">
        <f t="shared" si="6"/>
        <v>Auto_CredCCI</v>
      </c>
      <c r="B17" s="395"/>
      <c r="C17" s="374" t="s">
        <v>175</v>
      </c>
      <c r="D17" s="89">
        <f>VLOOKUP(A17,'Contri use this'!$A$4:$F$167,5,FALSE)</f>
        <v>9302.6232853832116</v>
      </c>
      <c r="E17" s="89">
        <f>VLOOKUP(A17,'Contri use this'!$A$4:$G$167,6,FALSE)</f>
        <v>9778.414247156581</v>
      </c>
      <c r="F17" s="397">
        <f t="shared" si="3"/>
        <v>475.79096177336942</v>
      </c>
      <c r="G17" s="148">
        <f t="shared" ref="G17:G23" si="11">E17/$E$4</f>
        <v>5.0722125524714605E-2</v>
      </c>
      <c r="H17" s="158">
        <f t="shared" si="8"/>
        <v>19081.037532539791</v>
      </c>
      <c r="I17" s="83"/>
      <c r="J17" s="175"/>
      <c r="K17" s="178">
        <f t="shared" si="9"/>
        <v>3.0597686272797217E-3</v>
      </c>
      <c r="L17" s="384">
        <f t="shared" si="10"/>
        <v>1.276092159778381E-2</v>
      </c>
      <c r="M17" s="85"/>
      <c r="N17" s="84"/>
      <c r="O17" s="376">
        <v>74.5416666666667</v>
      </c>
      <c r="P17" s="375">
        <v>78.354166666666671</v>
      </c>
      <c r="Q17" s="377"/>
      <c r="R17" s="84"/>
      <c r="S17" s="171">
        <f t="shared" si="7"/>
        <v>5.1145891559529977E-2</v>
      </c>
      <c r="T17" s="84"/>
      <c r="U17" s="87"/>
      <c r="V17" s="87"/>
      <c r="W17" s="84"/>
    </row>
    <row r="18" spans="1:23" x14ac:dyDescent="0.25">
      <c r="A18" s="88" t="str">
        <f t="shared" si="6"/>
        <v>Auto_CredTaxa Selic</v>
      </c>
      <c r="B18" s="395"/>
      <c r="C18" s="374" t="s">
        <v>176</v>
      </c>
      <c r="D18" s="89">
        <f>VLOOKUP(A18,'Contri use this'!$A$4:$F$167,5,FALSE)</f>
        <v>-4631.1935155430747</v>
      </c>
      <c r="E18" s="89">
        <f>VLOOKUP(A18,'Contri use this'!$A$4:$G$167,6,FALSE)</f>
        <v>-10328.296649742879</v>
      </c>
      <c r="F18" s="397">
        <f t="shared" si="3"/>
        <v>-5697.1031341998041</v>
      </c>
      <c r="G18" s="148">
        <f t="shared" si="11"/>
        <v>-5.3574449382432561E-2</v>
      </c>
      <c r="H18" s="158">
        <f t="shared" si="8"/>
        <v>-14959.490165285953</v>
      </c>
      <c r="I18" s="83"/>
      <c r="J18" s="175"/>
      <c r="K18" s="178">
        <f t="shared" si="9"/>
        <v>-3.6637554802280425E-2</v>
      </c>
      <c r="L18" s="384">
        <f t="shared" si="10"/>
        <v>-0.15279879667962459</v>
      </c>
      <c r="M18" s="85"/>
      <c r="N18" s="84"/>
      <c r="O18" s="379">
        <v>2.625</v>
      </c>
      <c r="P18" s="380">
        <v>5.854166666666667</v>
      </c>
      <c r="Q18" s="377"/>
      <c r="R18" s="84"/>
      <c r="S18" s="171">
        <f t="shared" si="7"/>
        <v>1.2301587301587302</v>
      </c>
      <c r="T18" s="84"/>
      <c r="U18" s="87"/>
      <c r="V18" s="87"/>
      <c r="W18" s="84"/>
    </row>
    <row r="19" spans="1:23" x14ac:dyDescent="0.25">
      <c r="A19" s="88" t="str">
        <f t="shared" si="6"/>
        <v>Auto_CredCovid</v>
      </c>
      <c r="B19" s="395"/>
      <c r="C19" s="374" t="s">
        <v>69</v>
      </c>
      <c r="D19" s="89">
        <f>VLOOKUP(A19,'Contri use this'!$A$4:$F$167,5,FALSE)</f>
        <v>-3969.5676725539201</v>
      </c>
      <c r="E19" s="89">
        <f>VLOOKUP(A19,'Contri use this'!$A$4:$G$167,6,FALSE)</f>
        <v>-2053.4641721919611</v>
      </c>
      <c r="F19" s="397">
        <f t="shared" si="3"/>
        <v>1916.103500361959</v>
      </c>
      <c r="G19" s="148">
        <f t="shared" si="11"/>
        <v>-1.0651631733919626E-2</v>
      </c>
      <c r="H19" s="158">
        <f t="shared" si="8"/>
        <v>-6023.0318447458812</v>
      </c>
      <c r="I19" s="83"/>
      <c r="J19" s="175"/>
      <c r="K19" s="178">
        <f t="shared" si="9"/>
        <v>1.232228824855439E-2</v>
      </c>
      <c r="L19" s="384">
        <f t="shared" si="10"/>
        <v>5.1390733548664573E-2</v>
      </c>
      <c r="M19" s="85"/>
      <c r="N19" s="84"/>
      <c r="O19" s="379">
        <v>6.9687437038008824</v>
      </c>
      <c r="P19" s="380">
        <v>3.6049430823122042</v>
      </c>
      <c r="Q19" s="377"/>
      <c r="R19" s="84"/>
      <c r="S19" s="171">
        <f t="shared" si="7"/>
        <v>-0.48269828314305763</v>
      </c>
      <c r="T19" s="84"/>
      <c r="U19" s="87"/>
      <c r="V19" s="87"/>
      <c r="W19" s="84"/>
    </row>
    <row r="20" spans="1:23" x14ac:dyDescent="0.25">
      <c r="A20" s="88" t="str">
        <f t="shared" si="6"/>
        <v>Auto_CredHoliday</v>
      </c>
      <c r="B20" s="395"/>
      <c r="C20" s="374" t="s">
        <v>63</v>
      </c>
      <c r="D20" s="89">
        <f>VLOOKUP(A20,'Contri use this'!$A$4:$F$167,5,FALSE)</f>
        <v>1024.6069763257799</v>
      </c>
      <c r="E20" s="89">
        <f>VLOOKUP(A20,'Contri use this'!$A$4:$G$167,6,FALSE)</f>
        <v>1428.668071173998</v>
      </c>
      <c r="F20" s="397">
        <f t="shared" si="3"/>
        <v>404.06109484821809</v>
      </c>
      <c r="G20" s="148">
        <f t="shared" si="11"/>
        <v>7.4107191010353455E-3</v>
      </c>
      <c r="H20" s="158">
        <f t="shared" si="8"/>
        <v>2453.2750474997779</v>
      </c>
      <c r="I20" s="83"/>
      <c r="J20" s="175"/>
      <c r="K20" s="178">
        <f t="shared" si="9"/>
        <v>2.5984803429489455E-3</v>
      </c>
      <c r="L20" s="384">
        <f t="shared" si="10"/>
        <v>1.0837095208481104E-2</v>
      </c>
      <c r="M20" s="85"/>
      <c r="N20" s="84"/>
      <c r="O20" s="379"/>
      <c r="P20" s="380"/>
      <c r="Q20" s="377"/>
      <c r="R20" s="84"/>
      <c r="S20" s="381"/>
      <c r="T20" s="84"/>
      <c r="U20" s="87"/>
      <c r="V20" s="87"/>
      <c r="W20" s="84"/>
    </row>
    <row r="21" spans="1:23" x14ac:dyDescent="0.25">
      <c r="A21" s="88" t="str">
        <f t="shared" si="6"/>
        <v>Auto_CredPoly T</v>
      </c>
      <c r="B21" s="395"/>
      <c r="C21" s="374" t="s">
        <v>179</v>
      </c>
      <c r="D21" s="89">
        <f>VLOOKUP(A21,'Contri use this'!$A$4:$F$167,5,FALSE)</f>
        <v>39857.769772633328</v>
      </c>
      <c r="E21" s="89">
        <f>VLOOKUP(A21,'Contri use this'!$A$4:$G$167,6,FALSE)</f>
        <v>49852.400046875489</v>
      </c>
      <c r="F21" s="397">
        <f t="shared" si="3"/>
        <v>9994.6302742421612</v>
      </c>
      <c r="G21" s="148">
        <f t="shared" si="11"/>
        <v>0.25859199957919482</v>
      </c>
      <c r="H21" s="158">
        <f t="shared" si="8"/>
        <v>89710.169819508825</v>
      </c>
      <c r="I21" s="83"/>
      <c r="J21" s="175"/>
      <c r="K21" s="178">
        <f t="shared" si="9"/>
        <v>6.4274563014824287E-2</v>
      </c>
      <c r="L21" s="384">
        <f t="shared" si="10"/>
        <v>0.26806035333893413</v>
      </c>
      <c r="M21" s="85"/>
      <c r="N21" s="84"/>
      <c r="O21" s="379"/>
      <c r="P21" s="380"/>
      <c r="Q21" s="377"/>
      <c r="R21" s="84"/>
      <c r="S21" s="381"/>
      <c r="T21" s="84"/>
      <c r="U21" s="87"/>
      <c r="V21" s="87"/>
      <c r="W21" s="84"/>
    </row>
    <row r="22" spans="1:23" x14ac:dyDescent="0.25">
      <c r="A22" s="88" t="str">
        <f t="shared" si="6"/>
        <v>Auto_CredSeas</v>
      </c>
      <c r="B22" s="395"/>
      <c r="C22" s="374" t="s">
        <v>180</v>
      </c>
      <c r="D22" s="89">
        <f>VLOOKUP(A22,'Contri use this'!$A$4:$F$167,5,FALSE)</f>
        <v>0</v>
      </c>
      <c r="E22" s="89">
        <f>VLOOKUP(A22,'Contri use this'!$A$4:$G$167,6,FALSE)</f>
        <v>0</v>
      </c>
      <c r="F22" s="397">
        <f t="shared" si="3"/>
        <v>0</v>
      </c>
      <c r="G22" s="148">
        <f t="shared" si="11"/>
        <v>0</v>
      </c>
      <c r="H22" s="158">
        <f t="shared" si="8"/>
        <v>0</v>
      </c>
      <c r="I22" s="83"/>
      <c r="J22" s="175"/>
      <c r="K22" s="178">
        <f t="shared" si="9"/>
        <v>0</v>
      </c>
      <c r="L22" s="384">
        <f t="shared" si="10"/>
        <v>0</v>
      </c>
      <c r="M22" s="85"/>
      <c r="N22" s="84"/>
      <c r="O22" s="379"/>
      <c r="P22" s="380"/>
      <c r="Q22" s="377"/>
      <c r="R22" s="84"/>
      <c r="S22" s="381"/>
      <c r="T22" s="84"/>
      <c r="U22" s="87"/>
      <c r="V22" s="87"/>
      <c r="W22" s="84"/>
    </row>
    <row r="23" spans="1:23" x14ac:dyDescent="0.25">
      <c r="A23" s="88" t="str">
        <f t="shared" si="6"/>
        <v>Auto_CredIntercept</v>
      </c>
      <c r="B23" s="395"/>
      <c r="C23" s="374" t="s">
        <v>181</v>
      </c>
      <c r="D23" s="89">
        <f>VLOOKUP(A23,'Contri use this'!$A$4:$F$167,5,FALSE)</f>
        <v>22339.895442473462</v>
      </c>
      <c r="E23" s="89">
        <f>VLOOKUP(A23,'Contri use this'!$A$4:$G$167,6,FALSE)</f>
        <v>22339.895442473462</v>
      </c>
      <c r="F23" s="397">
        <f t="shared" si="3"/>
        <v>0</v>
      </c>
      <c r="G23" s="148">
        <f t="shared" si="11"/>
        <v>0.11588044361810867</v>
      </c>
      <c r="H23" s="158">
        <f t="shared" si="8"/>
        <v>44679.790884946924</v>
      </c>
      <c r="I23" s="83"/>
      <c r="J23" s="175"/>
      <c r="K23" s="178">
        <f t="shared" si="9"/>
        <v>0</v>
      </c>
      <c r="L23" s="384">
        <f t="shared" si="10"/>
        <v>0</v>
      </c>
      <c r="M23" s="85"/>
      <c r="N23" s="84"/>
      <c r="O23" s="379"/>
      <c r="P23" s="380"/>
      <c r="Q23" s="377"/>
      <c r="R23" s="84"/>
      <c r="S23" s="381"/>
      <c r="T23" s="84"/>
      <c r="U23" s="87"/>
      <c r="V23" s="87"/>
      <c r="W23" s="84"/>
    </row>
    <row r="24" spans="1:23" ht="15.75" thickBot="1" x14ac:dyDescent="0.3">
      <c r="A24" s="88" t="str">
        <f t="shared" si="6"/>
        <v>Auto_CredOther Base</v>
      </c>
      <c r="B24" s="396"/>
      <c r="C24" s="159" t="s">
        <v>170</v>
      </c>
      <c r="D24" s="160">
        <f>D4-SUM(D5:D19)</f>
        <v>123314.05347422235</v>
      </c>
      <c r="E24" s="160">
        <f>E4-SUM(E5:E19)</f>
        <v>131688.55456313308</v>
      </c>
      <c r="F24" s="397">
        <f>E24-D24</f>
        <v>8374.5010889107216</v>
      </c>
      <c r="G24" s="161">
        <f>E24/$E$4</f>
        <v>0.68308860985939224</v>
      </c>
      <c r="H24" s="162">
        <f t="shared" si="8"/>
        <v>255002.60803735541</v>
      </c>
      <c r="I24" s="83"/>
      <c r="J24" s="176"/>
      <c r="K24" s="180">
        <f t="shared" si="9"/>
        <v>5.3855658807521085E-2</v>
      </c>
      <c r="L24" s="384">
        <f t="shared" si="10"/>
        <v>0.22460778031140458</v>
      </c>
      <c r="M24" s="85"/>
      <c r="N24" s="84"/>
      <c r="O24" s="167"/>
      <c r="P24" s="160"/>
      <c r="Q24" s="168"/>
      <c r="R24" s="84"/>
      <c r="S24" s="172"/>
      <c r="T24" s="84"/>
      <c r="U24" s="87"/>
      <c r="V24" s="87"/>
      <c r="W24" s="84"/>
    </row>
    <row r="25" spans="1:23" ht="15.75" thickBot="1" x14ac:dyDescent="0.3">
      <c r="B25" s="153"/>
      <c r="C25" s="122"/>
      <c r="D25" s="149"/>
      <c r="E25" s="149"/>
      <c r="F25" s="154"/>
      <c r="G25" s="154"/>
      <c r="H25" s="149"/>
      <c r="I25" s="83"/>
      <c r="J25" s="84"/>
      <c r="K25" s="155"/>
      <c r="L25" s="384"/>
      <c r="M25" s="85"/>
      <c r="N25" s="84"/>
      <c r="O25" s="149"/>
      <c r="P25" s="149"/>
      <c r="Q25" s="150"/>
      <c r="R25" s="84"/>
      <c r="S25" s="151"/>
      <c r="T25" s="84"/>
      <c r="U25" s="152"/>
      <c r="V25" s="152"/>
      <c r="W25" s="84"/>
    </row>
    <row r="26" spans="1:23" x14ac:dyDescent="0.25">
      <c r="A26" s="88" t="str">
        <f t="shared" si="6"/>
        <v>Auto_CredSales--&gt;</v>
      </c>
      <c r="B26" s="184"/>
      <c r="C26" s="185" t="s">
        <v>142</v>
      </c>
      <c r="D26" s="186">
        <v>92001</v>
      </c>
      <c r="E26" s="186">
        <v>152873</v>
      </c>
      <c r="F26" s="187"/>
      <c r="G26" s="188">
        <f>E26/D26-1</f>
        <v>0.66164498211975964</v>
      </c>
      <c r="H26" s="189"/>
      <c r="I26" s="83"/>
      <c r="J26" s="181"/>
      <c r="K26" s="177"/>
      <c r="L26" s="84"/>
      <c r="M26" s="85"/>
      <c r="N26" s="84"/>
      <c r="O26" s="190"/>
      <c r="P26" s="191"/>
      <c r="Q26" s="192"/>
      <c r="R26" s="84"/>
      <c r="S26" s="194"/>
      <c r="T26" s="84"/>
      <c r="U26" s="87"/>
      <c r="V26" s="87"/>
      <c r="W26" s="84"/>
    </row>
    <row r="27" spans="1:23" x14ac:dyDescent="0.25">
      <c r="A27" s="88" t="str">
        <f t="shared" ref="A27:A46" si="12">_xlfn.CONCAT($B$27,C27)</f>
        <v>InboundFB Stone Leads</v>
      </c>
      <c r="B27" s="453" t="s">
        <v>2</v>
      </c>
      <c r="C27" s="133" t="s">
        <v>70</v>
      </c>
      <c r="D27" s="89">
        <f>VLOOKUP(A27,'Contri use this'!$A$4:$F$167,5,FALSE)</f>
        <v>12956.122328637019</v>
      </c>
      <c r="E27" s="89">
        <f>VLOOKUP(A27,'Contri use this'!$A$4:$G$167,6,FALSE)</f>
        <v>14185.888007400819</v>
      </c>
      <c r="F27" s="397">
        <f>E27-D27</f>
        <v>1229.7656787638007</v>
      </c>
      <c r="G27" s="148">
        <f>E27/$E$26</f>
        <v>9.2795248391807708E-2</v>
      </c>
      <c r="H27" s="158">
        <f t="shared" ref="H27:H46" si="13">SUM(D27:E27)</f>
        <v>27142.010336037838</v>
      </c>
      <c r="J27" s="182"/>
      <c r="K27" s="178">
        <f t="shared" ref="K27:K46" si="14">(E27-D27)/$D$26</f>
        <v>1.3366872955335276E-2</v>
      </c>
      <c r="L27" s="384">
        <f t="shared" ref="L27:L46" si="15">K27/$G$26</f>
        <v>2.020248519456894E-2</v>
      </c>
      <c r="O27" s="165">
        <v>1356139031.7142854</v>
      </c>
      <c r="P27" s="89">
        <v>1432877943.8571427</v>
      </c>
      <c r="Q27" s="158">
        <f>SUM(O27:P27)</f>
        <v>2789016975.5714283</v>
      </c>
      <c r="S27" s="171">
        <f t="shared" si="7"/>
        <v>5.6586316261284964E-2</v>
      </c>
    </row>
    <row r="28" spans="1:23" x14ac:dyDescent="0.25">
      <c r="A28" s="88" t="str">
        <f t="shared" si="12"/>
        <v>InboundFB Stone SA</v>
      </c>
      <c r="B28" s="461"/>
      <c r="C28" s="133" t="s">
        <v>71</v>
      </c>
      <c r="D28" s="89">
        <f>VLOOKUP(A28,'Contri use this'!$A$4:$F$167,5,FALSE)</f>
        <v>707.19214786443058</v>
      </c>
      <c r="E28" s="89">
        <f>VLOOKUP(A28,'Contri use this'!$A$4:$G$167,6,FALSE)</f>
        <v>654.61358414626795</v>
      </c>
      <c r="F28" s="397">
        <f t="shared" ref="F28:F46" si="16">E28-D28</f>
        <v>-52.578563718162627</v>
      </c>
      <c r="G28" s="148">
        <f t="shared" ref="G28:G46" si="17">E28/$E$26</f>
        <v>4.2820745595773483E-3</v>
      </c>
      <c r="H28" s="158">
        <f t="shared" si="13"/>
        <v>1361.8057320106986</v>
      </c>
      <c r="J28" s="182"/>
      <c r="K28" s="178">
        <f t="shared" si="14"/>
        <v>-5.7149991541573057E-4</v>
      </c>
      <c r="L28" s="384">
        <f t="shared" si="15"/>
        <v>-8.6375613940995236E-4</v>
      </c>
      <c r="O28" s="165">
        <v>201461878</v>
      </c>
      <c r="P28" s="89">
        <v>183671187</v>
      </c>
      <c r="Q28" s="158">
        <f t="shared" ref="Q28:Q56" si="18">SUM(O28:P28)</f>
        <v>385133065</v>
      </c>
      <c r="S28" s="171">
        <f t="shared" si="7"/>
        <v>-8.8307977551961514E-2</v>
      </c>
    </row>
    <row r="29" spans="1:23" x14ac:dyDescent="0.25">
      <c r="A29" s="88" t="str">
        <f t="shared" si="12"/>
        <v>InboundFB Ton</v>
      </c>
      <c r="B29" s="461"/>
      <c r="C29" s="133" t="s">
        <v>72</v>
      </c>
      <c r="D29" s="89">
        <f>VLOOKUP(A29,'Contri use this'!$A$4:$F$167,5,FALSE)</f>
        <v>19571.515600065286</v>
      </c>
      <c r="E29" s="89">
        <f>VLOOKUP(A29,'Contri use this'!$A$4:$G$167,6,FALSE)</f>
        <v>24916.671555314322</v>
      </c>
      <c r="F29" s="397">
        <f t="shared" si="16"/>
        <v>5345.1559552490362</v>
      </c>
      <c r="G29" s="148">
        <f t="shared" si="17"/>
        <v>0.16298935426997785</v>
      </c>
      <c r="H29" s="158">
        <f t="shared" si="13"/>
        <v>44488.187155379608</v>
      </c>
      <c r="J29" s="182"/>
      <c r="K29" s="178">
        <f t="shared" si="14"/>
        <v>5.8098889743035793E-2</v>
      </c>
      <c r="L29" s="384">
        <f t="shared" si="15"/>
        <v>8.780976401710204E-2</v>
      </c>
      <c r="O29" s="165">
        <v>3324155991.4285712</v>
      </c>
      <c r="P29" s="89">
        <v>3922502286.7142859</v>
      </c>
      <c r="Q29" s="158">
        <f t="shared" si="18"/>
        <v>7246658278.1428566</v>
      </c>
      <c r="S29" s="171">
        <f t="shared" si="7"/>
        <v>0.17999946357167573</v>
      </c>
    </row>
    <row r="30" spans="1:23" x14ac:dyDescent="0.25">
      <c r="A30" s="88" t="str">
        <f t="shared" si="12"/>
        <v>InboundGoogle Stone</v>
      </c>
      <c r="B30" s="461"/>
      <c r="C30" s="133" t="s">
        <v>73</v>
      </c>
      <c r="D30" s="89">
        <f>VLOOKUP(A30,'Contri use this'!$A$4:$F$167,5,FALSE)</f>
        <v>465.58099364989903</v>
      </c>
      <c r="E30" s="89">
        <f>VLOOKUP(A30,'Contri use this'!$A$4:$G$167,6,FALSE)</f>
        <v>4190.1146250153615</v>
      </c>
      <c r="F30" s="397">
        <f t="shared" si="16"/>
        <v>3724.5336313654625</v>
      </c>
      <c r="G30" s="148">
        <f t="shared" si="17"/>
        <v>2.7409121460397597E-2</v>
      </c>
      <c r="H30" s="158">
        <f t="shared" si="13"/>
        <v>4655.6956186652606</v>
      </c>
      <c r="J30" s="182"/>
      <c r="K30" s="179">
        <f t="shared" si="14"/>
        <v>4.0483621171133605E-2</v>
      </c>
      <c r="L30" s="384">
        <f t="shared" si="15"/>
        <v>6.1186319348230093E-2</v>
      </c>
      <c r="O30" s="165">
        <v>38717925</v>
      </c>
      <c r="P30" s="89">
        <v>356234988</v>
      </c>
      <c r="Q30" s="158">
        <f t="shared" si="18"/>
        <v>394952913</v>
      </c>
      <c r="S30" s="171">
        <f t="shared" si="7"/>
        <v>8.2007768494825068</v>
      </c>
    </row>
    <row r="31" spans="1:23" x14ac:dyDescent="0.25">
      <c r="A31" s="88" t="str">
        <f t="shared" si="12"/>
        <v>InboundGoogle Ton</v>
      </c>
      <c r="B31" s="461"/>
      <c r="C31" s="133" t="s">
        <v>74</v>
      </c>
      <c r="D31" s="89">
        <f>VLOOKUP(A31,'Contri use this'!$A$4:$F$167,5,FALSE)</f>
        <v>5852.2522054768151</v>
      </c>
      <c r="E31" s="89">
        <f>VLOOKUP(A31,'Contri use this'!$A$4:$G$167,6,FALSE)</f>
        <v>13077.072057109388</v>
      </c>
      <c r="F31" s="397">
        <f t="shared" si="16"/>
        <v>7224.8198516325729</v>
      </c>
      <c r="G31" s="148">
        <f t="shared" si="17"/>
        <v>8.5542064701480236E-2</v>
      </c>
      <c r="H31" s="158">
        <f t="shared" si="13"/>
        <v>18929.324262586204</v>
      </c>
      <c r="J31" s="182"/>
      <c r="K31" s="178">
        <f t="shared" si="14"/>
        <v>7.8529796976473873E-2</v>
      </c>
      <c r="L31" s="384">
        <f t="shared" si="15"/>
        <v>0.11868872144224885</v>
      </c>
      <c r="O31" s="165">
        <v>750114965</v>
      </c>
      <c r="P31" s="89">
        <v>1667253568</v>
      </c>
      <c r="Q31" s="158">
        <f t="shared" si="18"/>
        <v>2417368533</v>
      </c>
      <c r="S31" s="171">
        <f t="shared" si="7"/>
        <v>1.2226640525695953</v>
      </c>
    </row>
    <row r="32" spans="1:23" x14ac:dyDescent="0.25">
      <c r="A32" s="88" t="str">
        <f t="shared" si="12"/>
        <v>InboundAffiliate</v>
      </c>
      <c r="B32" s="461"/>
      <c r="C32" s="133" t="s">
        <v>56</v>
      </c>
      <c r="D32" s="89">
        <f>VLOOKUP(A32,'Contri use this'!$A$4:$F$167,5,FALSE)</f>
        <v>0.17147845469802403</v>
      </c>
      <c r="E32" s="89">
        <f>VLOOKUP(A32,'Contri use this'!$A$4:$G$167,6,FALSE)</f>
        <v>0.98572962374171835</v>
      </c>
      <c r="F32" s="397">
        <f t="shared" si="16"/>
        <v>0.81425116904369432</v>
      </c>
      <c r="G32" s="148">
        <f t="shared" si="17"/>
        <v>6.448029565336707E-6</v>
      </c>
      <c r="H32" s="158">
        <f t="shared" si="13"/>
        <v>1.1572080784397425</v>
      </c>
      <c r="J32" s="182"/>
      <c r="K32" s="178">
        <f t="shared" si="14"/>
        <v>8.8504599846055404E-6</v>
      </c>
      <c r="L32" s="384">
        <f t="shared" si="15"/>
        <v>1.337644843349478E-5</v>
      </c>
      <c r="O32" s="165">
        <v>21830</v>
      </c>
      <c r="P32" s="89">
        <v>103784</v>
      </c>
      <c r="Q32" s="158">
        <f t="shared" si="18"/>
        <v>125614</v>
      </c>
      <c r="S32" s="171">
        <f t="shared" si="7"/>
        <v>3.7541914796152085</v>
      </c>
    </row>
    <row r="33" spans="1:19" x14ac:dyDescent="0.25">
      <c r="A33" s="88" t="str">
        <f t="shared" si="12"/>
        <v>InboundTikTok</v>
      </c>
      <c r="B33" s="461"/>
      <c r="C33" s="143" t="s">
        <v>60</v>
      </c>
      <c r="D33" s="89">
        <f>VLOOKUP(A33,'Contri use this'!$A$4:$F$167,5,FALSE)</f>
        <v>178.97334406660585</v>
      </c>
      <c r="E33" s="89">
        <f>VLOOKUP(A33,'Contri use this'!$A$4:$G$167,6,FALSE)</f>
        <v>490.18852621639093</v>
      </c>
      <c r="F33" s="397">
        <f t="shared" si="16"/>
        <v>311.21518214978505</v>
      </c>
      <c r="G33" s="148">
        <f t="shared" si="17"/>
        <v>3.206508187949415E-3</v>
      </c>
      <c r="H33" s="158">
        <f t="shared" si="13"/>
        <v>669.1618702829968</v>
      </c>
      <c r="J33" s="182"/>
      <c r="K33" s="178">
        <f t="shared" si="14"/>
        <v>3.3827369501395099E-3</v>
      </c>
      <c r="L33" s="384">
        <f t="shared" si="15"/>
        <v>5.112616344949813E-3</v>
      </c>
      <c r="O33" s="165">
        <v>71701651</v>
      </c>
      <c r="P33" s="89">
        <v>181443582</v>
      </c>
      <c r="Q33" s="158">
        <f t="shared" si="18"/>
        <v>253145233</v>
      </c>
      <c r="S33" s="171">
        <f t="shared" si="7"/>
        <v>1.5305356218366577</v>
      </c>
    </row>
    <row r="34" spans="1:19" x14ac:dyDescent="0.25">
      <c r="A34" s="88" t="str">
        <f t="shared" si="12"/>
        <v>InboundBing</v>
      </c>
      <c r="B34" s="461"/>
      <c r="C34" s="134" t="s">
        <v>58</v>
      </c>
      <c r="D34" s="89">
        <f>VLOOKUP(A34,'Contri use this'!$A$4:$F$167,5,FALSE)</f>
        <v>79.613424601565228</v>
      </c>
      <c r="E34" s="89">
        <f>VLOOKUP(A34,'Contri use this'!$A$4:$G$167,6,FALSE)</f>
        <v>111.03092136986427</v>
      </c>
      <c r="F34" s="397">
        <f t="shared" si="16"/>
        <v>31.417496768299046</v>
      </c>
      <c r="G34" s="148">
        <f t="shared" si="17"/>
        <v>7.2629516899559948E-4</v>
      </c>
      <c r="H34" s="158">
        <f t="shared" si="13"/>
        <v>190.64434597142952</v>
      </c>
      <c r="J34" s="182"/>
      <c r="K34" s="178">
        <f t="shared" si="14"/>
        <v>3.4149081823348711E-4</v>
      </c>
      <c r="L34" s="384">
        <f t="shared" si="15"/>
        <v>5.1612394480712062E-4</v>
      </c>
      <c r="O34" s="165">
        <v>1419560</v>
      </c>
      <c r="P34" s="89">
        <v>1963514</v>
      </c>
      <c r="Q34" s="158">
        <f t="shared" si="18"/>
        <v>3383074</v>
      </c>
      <c r="S34" s="171">
        <f t="shared" si="7"/>
        <v>0.38318493054185798</v>
      </c>
    </row>
    <row r="35" spans="1:19" x14ac:dyDescent="0.25">
      <c r="A35" s="88" t="str">
        <f t="shared" si="12"/>
        <v>InboundOpen TV</v>
      </c>
      <c r="B35" s="461"/>
      <c r="C35" s="133" t="s">
        <v>66</v>
      </c>
      <c r="D35" s="89">
        <f>VLOOKUP(A35,'Contri use this'!$A$4:$F$167,5,FALSE)</f>
        <v>2715.1984956330534</v>
      </c>
      <c r="E35" s="89">
        <f>VLOOKUP(A35,'Contri use this'!$A$4:$G$167,6,FALSE)</f>
        <v>2333.5216116344527</v>
      </c>
      <c r="F35" s="397">
        <f t="shared" si="16"/>
        <v>-381.67688399860072</v>
      </c>
      <c r="G35" s="148">
        <f t="shared" si="17"/>
        <v>1.5264445727070527E-2</v>
      </c>
      <c r="H35" s="158">
        <f t="shared" si="13"/>
        <v>5048.7201072675061</v>
      </c>
      <c r="J35" s="182"/>
      <c r="K35" s="178">
        <f t="shared" si="14"/>
        <v>-4.148616688933824E-3</v>
      </c>
      <c r="L35" s="384">
        <f t="shared" si="15"/>
        <v>-6.2701551451997753E-3</v>
      </c>
      <c r="O35" s="165">
        <v>461.80320000000006</v>
      </c>
      <c r="P35" s="89">
        <v>453.8562</v>
      </c>
      <c r="Q35" s="158"/>
      <c r="S35" s="171">
        <f t="shared" si="7"/>
        <v>-1.7208629130330944E-2</v>
      </c>
    </row>
    <row r="36" spans="1:19" x14ac:dyDescent="0.25">
      <c r="A36" s="88" t="str">
        <f t="shared" si="12"/>
        <v>InboundPay TV</v>
      </c>
      <c r="B36" s="461"/>
      <c r="C36" s="143" t="s">
        <v>67</v>
      </c>
      <c r="D36" s="89">
        <f>VLOOKUP(A36,'Contri use this'!$A$4:$F$167,5,FALSE)</f>
        <v>0</v>
      </c>
      <c r="E36" s="89">
        <f>VLOOKUP(A36,'Contri use this'!$A$4:$G$167,6,FALSE)</f>
        <v>734.40128926779221</v>
      </c>
      <c r="F36" s="397">
        <f t="shared" si="16"/>
        <v>734.40128926779221</v>
      </c>
      <c r="G36" s="148">
        <f t="shared" si="17"/>
        <v>4.8039960573011079E-3</v>
      </c>
      <c r="H36" s="158">
        <f t="shared" si="13"/>
        <v>734.40128926779221</v>
      </c>
      <c r="J36" s="182"/>
      <c r="K36" s="178">
        <f t="shared" si="14"/>
        <v>7.9825359427374946E-3</v>
      </c>
      <c r="L36" s="384">
        <f t="shared" si="15"/>
        <v>1.2064681450712843E-2</v>
      </c>
      <c r="O36" s="165">
        <v>0</v>
      </c>
      <c r="P36" s="89">
        <v>1431973.6880000008</v>
      </c>
      <c r="Q36" s="158"/>
      <c r="S36" s="171">
        <f t="shared" si="7"/>
        <v>0</v>
      </c>
    </row>
    <row r="37" spans="1:19" x14ac:dyDescent="0.25">
      <c r="A37" s="88" t="str">
        <f t="shared" si="12"/>
        <v>InboundHeadcount</v>
      </c>
      <c r="B37" s="461"/>
      <c r="C37" s="135" t="s">
        <v>64</v>
      </c>
      <c r="D37" s="89">
        <f>VLOOKUP(A37,'Contri use this'!$A$4:$F$167,5,FALSE)</f>
        <v>6408.6141281093396</v>
      </c>
      <c r="E37" s="89">
        <f>VLOOKUP(A37,'Contri use this'!$A$4:$G$167,6,FALSE)</f>
        <v>8388.5181451268854</v>
      </c>
      <c r="F37" s="397">
        <f t="shared" si="16"/>
        <v>1979.9040170175458</v>
      </c>
      <c r="G37" s="148">
        <f t="shared" si="17"/>
        <v>5.487246371253842E-2</v>
      </c>
      <c r="H37" s="158">
        <f t="shared" si="13"/>
        <v>14797.132273236224</v>
      </c>
      <c r="J37" s="182"/>
      <c r="K37" s="178">
        <f t="shared" si="14"/>
        <v>2.1520461919082898E-2</v>
      </c>
      <c r="L37" s="384">
        <f t="shared" si="15"/>
        <v>3.2525693537546745E-2</v>
      </c>
      <c r="O37" s="165">
        <v>1869</v>
      </c>
      <c r="P37" s="89">
        <v>2446.4166666666665</v>
      </c>
      <c r="Q37" s="127">
        <f>SUM(O37:P37)</f>
        <v>4315.4166666666661</v>
      </c>
      <c r="S37" s="171">
        <f t="shared" si="7"/>
        <v>0.30894417692170495</v>
      </c>
    </row>
    <row r="38" spans="1:19" x14ac:dyDescent="0.25">
      <c r="A38" s="88" t="str">
        <f t="shared" si="12"/>
        <v>InboundUnemployment</v>
      </c>
      <c r="B38" s="461"/>
      <c r="C38" s="135" t="s">
        <v>121</v>
      </c>
      <c r="D38" s="89">
        <f>VLOOKUP(A38,'Contri use this'!$A$4:$F$167,5,FALSE)</f>
        <v>-76634.638653849135</v>
      </c>
      <c r="E38" s="89">
        <f>VLOOKUP(A38,'Contri use this'!$A$4:$G$167,6,FALSE)</f>
        <v>-72868.264392168261</v>
      </c>
      <c r="F38" s="397">
        <f t="shared" si="16"/>
        <v>3766.374261680874</v>
      </c>
      <c r="G38" s="148">
        <f t="shared" si="17"/>
        <v>-0.4766588239399257</v>
      </c>
      <c r="H38" s="158">
        <f t="shared" si="13"/>
        <v>-149502.9030460174</v>
      </c>
      <c r="J38" s="182"/>
      <c r="K38" s="178">
        <f t="shared" si="14"/>
        <v>4.0938405687773766E-2</v>
      </c>
      <c r="L38" s="384">
        <f t="shared" si="15"/>
        <v>6.1873673637811703E-2</v>
      </c>
      <c r="O38" s="205">
        <v>14.412499999999996</v>
      </c>
      <c r="P38" s="142">
        <v>13.704166666666667</v>
      </c>
      <c r="Q38" s="127">
        <v>13.617821782178211</v>
      </c>
      <c r="S38" s="171">
        <f t="shared" si="7"/>
        <v>-4.9147152356171953E-2</v>
      </c>
    </row>
    <row r="39" spans="1:19" x14ac:dyDescent="0.25">
      <c r="A39" s="88" t="str">
        <f t="shared" si="12"/>
        <v>InboundCCI</v>
      </c>
      <c r="B39" s="461"/>
      <c r="C39" s="374" t="s">
        <v>175</v>
      </c>
      <c r="D39" s="89">
        <f>VLOOKUP(A39,'Contri use this'!$A$4:$F$167,5,FALSE)</f>
        <v>34506.45288172811</v>
      </c>
      <c r="E39" s="89">
        <f>VLOOKUP(A39,'Contri use this'!$A$4:$G$167,6,FALSE)</f>
        <v>36271.316178921035</v>
      </c>
      <c r="F39" s="397">
        <f t="shared" si="16"/>
        <v>1764.8632971929255</v>
      </c>
      <c r="G39" s="148">
        <f t="shared" si="17"/>
        <v>0.2372643709413764</v>
      </c>
      <c r="H39" s="158">
        <f t="shared" si="13"/>
        <v>70777.769060649152</v>
      </c>
      <c r="J39" s="182"/>
      <c r="K39" s="178">
        <f t="shared" si="14"/>
        <v>1.9183088196790529E-2</v>
      </c>
      <c r="L39" s="384">
        <f t="shared" si="15"/>
        <v>2.8993023018677313E-2</v>
      </c>
      <c r="O39" s="376">
        <v>74.5416666666667</v>
      </c>
      <c r="P39" s="375">
        <v>78.354166666666671</v>
      </c>
      <c r="Q39" s="378"/>
      <c r="S39" s="171">
        <f t="shared" si="7"/>
        <v>5.1145891559529977E-2</v>
      </c>
    </row>
    <row r="40" spans="1:19" x14ac:dyDescent="0.25">
      <c r="A40" s="88" t="str">
        <f t="shared" si="12"/>
        <v>InboundTaxa Selic</v>
      </c>
      <c r="B40" s="461"/>
      <c r="C40" s="374" t="s">
        <v>176</v>
      </c>
      <c r="D40" s="89">
        <f>VLOOKUP(A40,'Contri use this'!$A$4:$F$167,5,FALSE)</f>
        <v>-3391.447964828676</v>
      </c>
      <c r="E40" s="89">
        <f>VLOOKUP(A40,'Contri use this'!$A$4:$G$167,6,FALSE)</f>
        <v>-7563.4672866417341</v>
      </c>
      <c r="F40" s="397">
        <f t="shared" si="16"/>
        <v>-4172.019321813058</v>
      </c>
      <c r="G40" s="148">
        <f t="shared" si="17"/>
        <v>-4.947549460429071E-2</v>
      </c>
      <c r="H40" s="158">
        <f t="shared" si="13"/>
        <v>-10954.915251470411</v>
      </c>
      <c r="J40" s="182"/>
      <c r="K40" s="178">
        <f t="shared" si="14"/>
        <v>-4.534754319858543E-2</v>
      </c>
      <c r="L40" s="384">
        <f t="shared" si="15"/>
        <v>-6.8537575926748875E-2</v>
      </c>
      <c r="O40" s="379">
        <v>2.625</v>
      </c>
      <c r="P40" s="380">
        <v>5.854166666666667</v>
      </c>
      <c r="Q40" s="378"/>
      <c r="S40" s="171">
        <f t="shared" si="7"/>
        <v>1.2301587301587302</v>
      </c>
    </row>
    <row r="41" spans="1:19" x14ac:dyDescent="0.25">
      <c r="A41" s="88" t="str">
        <f t="shared" si="12"/>
        <v>InboundCovid</v>
      </c>
      <c r="B41" s="461"/>
      <c r="C41" s="374" t="s">
        <v>69</v>
      </c>
      <c r="D41" s="89">
        <f>VLOOKUP(A41,'Contri use this'!$A$4:$F$167,5,FALSE)</f>
        <v>-10813.962087740998</v>
      </c>
      <c r="E41" s="89">
        <f>VLOOKUP(A41,'Contri use this'!$A$4:$G$167,6,FALSE)</f>
        <v>-5594.081154014305</v>
      </c>
      <c r="F41" s="397">
        <f t="shared" si="16"/>
        <v>5219.880933726693</v>
      </c>
      <c r="G41" s="148">
        <f t="shared" si="17"/>
        <v>-3.6592996500456623E-2</v>
      </c>
      <c r="H41" s="158">
        <f t="shared" si="13"/>
        <v>-16408.043241755302</v>
      </c>
      <c r="J41" s="182"/>
      <c r="K41" s="178">
        <f t="shared" si="14"/>
        <v>5.6737219527251803E-2</v>
      </c>
      <c r="L41" s="384">
        <f t="shared" si="15"/>
        <v>8.5751756698099174E-2</v>
      </c>
      <c r="O41" s="379">
        <v>6.9687437038008824</v>
      </c>
      <c r="P41" s="380">
        <v>3.6049430823122042</v>
      </c>
      <c r="Q41" s="378"/>
      <c r="S41" s="171">
        <f t="shared" si="7"/>
        <v>-0.48269828314305763</v>
      </c>
    </row>
    <row r="42" spans="1:19" x14ac:dyDescent="0.25">
      <c r="A42" s="88" t="str">
        <f t="shared" si="12"/>
        <v>InboundHoliday</v>
      </c>
      <c r="B42" s="461"/>
      <c r="C42" s="374" t="s">
        <v>63</v>
      </c>
      <c r="D42" s="89">
        <f>VLOOKUP(A42,'Contri use this'!$A$4:$F$167,5,FALSE)</f>
        <v>952.77979094007105</v>
      </c>
      <c r="E42" s="89">
        <f>VLOOKUP(A42,'Contri use this'!$A$4:$G$167,6,FALSE)</f>
        <v>629.77173507783004</v>
      </c>
      <c r="F42" s="397">
        <f t="shared" si="16"/>
        <v>-323.00805586224101</v>
      </c>
      <c r="G42" s="148">
        <f t="shared" si="17"/>
        <v>4.1195746474382662E-3</v>
      </c>
      <c r="H42" s="158">
        <f t="shared" si="13"/>
        <v>1582.5515260179011</v>
      </c>
      <c r="J42" s="182"/>
      <c r="K42" s="178">
        <f t="shared" si="14"/>
        <v>-3.5109189667747198E-3</v>
      </c>
      <c r="L42" s="384">
        <f t="shared" si="15"/>
        <v>-5.3063486637902639E-3</v>
      </c>
      <c r="O42" s="379"/>
      <c r="P42" s="380"/>
      <c r="Q42" s="378"/>
      <c r="S42" s="381"/>
    </row>
    <row r="43" spans="1:19" x14ac:dyDescent="0.25">
      <c r="A43" s="88" t="str">
        <f t="shared" si="12"/>
        <v>InboundPoly T</v>
      </c>
      <c r="B43" s="461"/>
      <c r="C43" s="374" t="s">
        <v>179</v>
      </c>
      <c r="D43" s="89">
        <f>VLOOKUP(A43,'Contri use this'!$A$4:$F$167,5,FALSE)</f>
        <v>41962.625816564025</v>
      </c>
      <c r="E43" s="89">
        <f>VLOOKUP(A43,'Contri use this'!$A$4:$G$167,6,FALSE)</f>
        <v>58388.93106432083</v>
      </c>
      <c r="F43" s="397">
        <f t="shared" si="16"/>
        <v>16426.305247756805</v>
      </c>
      <c r="G43" s="148">
        <f t="shared" si="17"/>
        <v>0.38194403893637746</v>
      </c>
      <c r="H43" s="158">
        <f t="shared" si="13"/>
        <v>100351.55688088486</v>
      </c>
      <c r="J43" s="182"/>
      <c r="K43" s="178">
        <f t="shared" si="14"/>
        <v>0.1785448554663189</v>
      </c>
      <c r="L43" s="384">
        <f t="shared" si="15"/>
        <v>0.2698499350728874</v>
      </c>
      <c r="O43" s="390">
        <f>D37/O37</f>
        <v>3.4289000150397753</v>
      </c>
      <c r="P43" s="390">
        <f>E37/P37</f>
        <v>3.4289000150397735</v>
      </c>
      <c r="Q43" s="378"/>
      <c r="S43" s="381"/>
    </row>
    <row r="44" spans="1:19" x14ac:dyDescent="0.25">
      <c r="A44" s="88" t="str">
        <f t="shared" si="12"/>
        <v>InboundSeas</v>
      </c>
      <c r="B44" s="461"/>
      <c r="C44" s="374" t="s">
        <v>180</v>
      </c>
      <c r="D44" s="89">
        <f>VLOOKUP(A44,'Contri use this'!$A$4:$F$167,5,FALSE)</f>
        <v>51239.615693094318</v>
      </c>
      <c r="E44" s="89">
        <f>VLOOKUP(A44,'Contri use this'!$A$4:$G$167,6,FALSE)</f>
        <v>75938.618040973568</v>
      </c>
      <c r="F44" s="397">
        <f t="shared" si="16"/>
        <v>24699.00234787925</v>
      </c>
      <c r="G44" s="148">
        <f t="shared" si="17"/>
        <v>0.49674316616389791</v>
      </c>
      <c r="H44" s="158">
        <f t="shared" si="13"/>
        <v>127178.23373406788</v>
      </c>
      <c r="J44" s="182"/>
      <c r="K44" s="178">
        <f t="shared" si="14"/>
        <v>0.26846449873239692</v>
      </c>
      <c r="L44" s="384">
        <f t="shared" si="15"/>
        <v>0.40575309416282113</v>
      </c>
      <c r="O44" s="379"/>
      <c r="P44" s="380"/>
      <c r="Q44" s="378"/>
      <c r="S44" s="381"/>
    </row>
    <row r="45" spans="1:19" x14ac:dyDescent="0.25">
      <c r="A45" s="88" t="str">
        <f t="shared" si="12"/>
        <v>InboundIntercept</v>
      </c>
      <c r="B45" s="461"/>
      <c r="C45" s="374" t="s">
        <v>181</v>
      </c>
      <c r="D45" s="89">
        <f>VLOOKUP(A45,'Contri use this'!$A$4:$F$167,5,FALSE)</f>
        <v>16359.625802416424</v>
      </c>
      <c r="E45" s="89">
        <f>VLOOKUP(A45,'Contri use this'!$A$4:$G$167,6,FALSE)</f>
        <v>16359.625802416424</v>
      </c>
      <c r="F45" s="397">
        <f t="shared" si="16"/>
        <v>0</v>
      </c>
      <c r="G45" s="148">
        <f t="shared" si="17"/>
        <v>0.10701448785865669</v>
      </c>
      <c r="H45" s="158">
        <f t="shared" si="13"/>
        <v>32719.251604832847</v>
      </c>
      <c r="J45" s="182"/>
      <c r="K45" s="178">
        <f t="shared" si="14"/>
        <v>0</v>
      </c>
      <c r="L45" s="384">
        <f t="shared" si="15"/>
        <v>0</v>
      </c>
      <c r="O45" s="379"/>
      <c r="P45" s="380"/>
      <c r="Q45" s="378"/>
      <c r="S45" s="381"/>
    </row>
    <row r="46" spans="1:19" ht="15.75" thickBot="1" x14ac:dyDescent="0.3">
      <c r="A46" s="88" t="str">
        <f t="shared" si="12"/>
        <v>InboundOther Base</v>
      </c>
      <c r="B46" s="462"/>
      <c r="C46" s="159" t="s">
        <v>170</v>
      </c>
      <c r="D46" s="160">
        <f>D26-SUM(D27:D41)</f>
        <v>99399.361678131987</v>
      </c>
      <c r="E46" s="160">
        <f>E26-SUM(E27:E41)</f>
        <v>133544.490601678</v>
      </c>
      <c r="F46" s="397">
        <f t="shared" si="16"/>
        <v>34145.128923546014</v>
      </c>
      <c r="G46" s="161">
        <f t="shared" si="17"/>
        <v>0.87356492383663564</v>
      </c>
      <c r="H46" s="162">
        <f t="shared" si="13"/>
        <v>232943.85227981</v>
      </c>
      <c r="J46" s="183"/>
      <c r="K46" s="180">
        <f t="shared" si="14"/>
        <v>0.37113867157472213</v>
      </c>
      <c r="L46" s="384">
        <f t="shared" si="15"/>
        <v>0.56093325212817069</v>
      </c>
      <c r="O46" s="167"/>
      <c r="P46" s="160"/>
      <c r="Q46" s="193"/>
      <c r="S46" s="172"/>
    </row>
    <row r="47" spans="1:19" ht="15.75" thickBot="1" x14ac:dyDescent="0.3">
      <c r="B47" s="153"/>
      <c r="C47" s="122"/>
      <c r="D47" s="149"/>
      <c r="E47" s="149"/>
      <c r="F47" s="154"/>
      <c r="G47" s="154"/>
      <c r="H47" s="149"/>
      <c r="K47" s="155"/>
      <c r="O47" s="149"/>
      <c r="P47" s="149"/>
      <c r="Q47" s="174"/>
      <c r="S47" s="151"/>
    </row>
    <row r="48" spans="1:19" x14ac:dyDescent="0.25">
      <c r="A48" s="88"/>
      <c r="B48" s="184"/>
      <c r="C48" s="195" t="s">
        <v>142</v>
      </c>
      <c r="D48" s="196">
        <v>167930</v>
      </c>
      <c r="E48" s="196">
        <v>196664</v>
      </c>
      <c r="F48" s="197"/>
      <c r="G48" s="188">
        <f>E48/D48-1</f>
        <v>0.17110700887274466</v>
      </c>
      <c r="H48" s="198"/>
      <c r="J48" s="199"/>
      <c r="K48" s="177"/>
      <c r="O48" s="200"/>
      <c r="P48" s="201"/>
      <c r="Q48" s="202"/>
      <c r="S48" s="203"/>
    </row>
    <row r="49" spans="1:19" x14ac:dyDescent="0.25">
      <c r="A49" s="88" t="str">
        <f t="shared" ref="A49:A65" si="19">_xlfn.CONCAT($B$49,C49)</f>
        <v>PoloFB Stone Leads</v>
      </c>
      <c r="B49" s="453" t="s">
        <v>3</v>
      </c>
      <c r="C49" s="133" t="s">
        <v>70</v>
      </c>
      <c r="D49" s="89">
        <f>VLOOKUP(A49,'Contri use this'!$A$4:$F$167,5,FALSE)</f>
        <v>9376.2184078955543</v>
      </c>
      <c r="E49" s="89">
        <f>VLOOKUP(A49,'Contri use this'!$A$4:$G$167,6,FALSE)</f>
        <v>10212.897948779048</v>
      </c>
      <c r="F49" s="397">
        <f t="shared" ref="F49:F65" si="20">E49-D49</f>
        <v>836.67954088349325</v>
      </c>
      <c r="G49" s="148">
        <f>E49/$E$48</f>
        <v>5.1930693715062481E-2</v>
      </c>
      <c r="H49" s="158">
        <f t="shared" ref="H49:H65" si="21">SUM(D49:E49)</f>
        <v>19589.116356674604</v>
      </c>
      <c r="J49" s="182"/>
      <c r="K49" s="178">
        <f t="shared" ref="K49:K65" si="22">(E49-D49)/$D$48</f>
        <v>4.9823113254540176E-3</v>
      </c>
      <c r="L49" s="384">
        <f t="shared" ref="L49:L65" si="23">K49/$G$48</f>
        <v>2.9118101930935229E-2</v>
      </c>
      <c r="O49" s="165">
        <v>1356139031.7142854</v>
      </c>
      <c r="P49" s="89">
        <v>1432877943.8571427</v>
      </c>
      <c r="Q49" s="158">
        <f t="shared" si="18"/>
        <v>2789016975.5714283</v>
      </c>
      <c r="S49" s="171">
        <f>IFERROR(P49/O49-1,0)</f>
        <v>5.6586316261284964E-2</v>
      </c>
    </row>
    <row r="50" spans="1:19" x14ac:dyDescent="0.25">
      <c r="A50" s="88" t="str">
        <f t="shared" si="19"/>
        <v>PoloFB Stone SA</v>
      </c>
      <c r="B50" s="461"/>
      <c r="C50" s="133" t="s">
        <v>71</v>
      </c>
      <c r="D50" s="89">
        <f>VLOOKUP(A50,'Contri use this'!$A$4:$F$167,5,FALSE)</f>
        <v>654.43770592177805</v>
      </c>
      <c r="E50" s="89">
        <f>VLOOKUP(A50,'Contri use this'!$A$4:$G$167,6,FALSE)</f>
        <v>610.73926682054719</v>
      </c>
      <c r="F50" s="397">
        <f t="shared" si="20"/>
        <v>-43.698439101230861</v>
      </c>
      <c r="G50" s="148">
        <f t="shared" ref="G50:G65" si="24">E50/$E$48</f>
        <v>3.1054960075079688E-3</v>
      </c>
      <c r="H50" s="158">
        <f t="shared" si="21"/>
        <v>1265.1769727423252</v>
      </c>
      <c r="J50" s="182"/>
      <c r="K50" s="178">
        <f t="shared" si="22"/>
        <v>-2.602181807969443E-4</v>
      </c>
      <c r="L50" s="384">
        <f t="shared" si="23"/>
        <v>-1.5207920617119385E-3</v>
      </c>
      <c r="O50" s="165">
        <v>201461878</v>
      </c>
      <c r="P50" s="89">
        <v>183671187</v>
      </c>
      <c r="Q50" s="158">
        <f t="shared" si="18"/>
        <v>385133065</v>
      </c>
      <c r="S50" s="171">
        <f t="shared" si="7"/>
        <v>-8.8307977551961514E-2</v>
      </c>
    </row>
    <row r="51" spans="1:19" x14ac:dyDescent="0.25">
      <c r="A51" s="88" t="str">
        <f t="shared" si="19"/>
        <v>PoloFB Ton</v>
      </c>
      <c r="B51" s="461"/>
      <c r="C51" s="133" t="s">
        <v>72</v>
      </c>
      <c r="D51" s="89">
        <f>VLOOKUP(A51,'Contri use this'!$A$4:$F$167,5,FALSE)</f>
        <v>15016.2325292074</v>
      </c>
      <c r="E51" s="89">
        <f>VLOOKUP(A51,'Contri use this'!$A$4:$G$167,6,FALSE)</f>
        <v>19038.943072014648</v>
      </c>
      <c r="F51" s="397">
        <f t="shared" si="20"/>
        <v>4022.7105428072482</v>
      </c>
      <c r="G51" s="148">
        <f t="shared" si="24"/>
        <v>9.6809497783095277E-2</v>
      </c>
      <c r="H51" s="158">
        <f t="shared" si="21"/>
        <v>34055.17560122205</v>
      </c>
      <c r="J51" s="182"/>
      <c r="K51" s="178">
        <f t="shared" si="22"/>
        <v>2.3954686731419331E-2</v>
      </c>
      <c r="L51" s="384">
        <f t="shared" si="23"/>
        <v>0.13999827879192756</v>
      </c>
      <c r="O51" s="165">
        <v>3324155991.4285712</v>
      </c>
      <c r="P51" s="89">
        <v>3922502286.7142859</v>
      </c>
      <c r="Q51" s="158">
        <f t="shared" si="18"/>
        <v>7246658278.1428566</v>
      </c>
      <c r="S51" s="171">
        <f t="shared" si="7"/>
        <v>0.17999946357167573</v>
      </c>
    </row>
    <row r="52" spans="1:19" x14ac:dyDescent="0.25">
      <c r="A52" s="88" t="str">
        <f t="shared" si="19"/>
        <v>PoloGoogle Stone</v>
      </c>
      <c r="B52" s="461"/>
      <c r="C52" s="133" t="s">
        <v>73</v>
      </c>
      <c r="D52" s="89">
        <f>VLOOKUP(A52,'Contri use this'!$A$4:$F$167,5,FALSE)</f>
        <v>351.54244196918921</v>
      </c>
      <c r="E52" s="89">
        <f>VLOOKUP(A52,'Contri use this'!$A$4:$G$167,6,FALSE)</f>
        <v>3119.5896466284839</v>
      </c>
      <c r="F52" s="397">
        <f t="shared" si="20"/>
        <v>2768.0472046592949</v>
      </c>
      <c r="G52" s="148">
        <f t="shared" si="24"/>
        <v>1.5862535322318697E-2</v>
      </c>
      <c r="H52" s="158">
        <f t="shared" si="21"/>
        <v>3471.1320885976729</v>
      </c>
      <c r="J52" s="182"/>
      <c r="K52" s="179">
        <f t="shared" si="22"/>
        <v>1.6483339514436344E-2</v>
      </c>
      <c r="L52" s="384">
        <f t="shared" si="23"/>
        <v>9.6333514465765088E-2</v>
      </c>
      <c r="O52" s="165">
        <v>38717925</v>
      </c>
      <c r="P52" s="89">
        <v>356234988</v>
      </c>
      <c r="Q52" s="158">
        <f t="shared" si="18"/>
        <v>394952913</v>
      </c>
      <c r="S52" s="171">
        <f t="shared" si="7"/>
        <v>8.2007768494825068</v>
      </c>
    </row>
    <row r="53" spans="1:19" x14ac:dyDescent="0.25">
      <c r="A53" s="88" t="str">
        <f t="shared" si="19"/>
        <v>PoloGoogle Ton</v>
      </c>
      <c r="B53" s="461"/>
      <c r="C53" s="133" t="s">
        <v>74</v>
      </c>
      <c r="D53" s="89">
        <f>VLOOKUP(A53,'Contri use this'!$A$4:$F$167,5,FALSE)</f>
        <v>5557.0731863488863</v>
      </c>
      <c r="E53" s="89">
        <f>VLOOKUP(A53,'Contri use this'!$A$4:$G$167,6,FALSE)</f>
        <v>12417.667814516957</v>
      </c>
      <c r="F53" s="397">
        <f t="shared" si="20"/>
        <v>6860.5946281680708</v>
      </c>
      <c r="G53" s="148">
        <f t="shared" si="24"/>
        <v>6.3141539959102613E-2</v>
      </c>
      <c r="H53" s="158">
        <f t="shared" si="21"/>
        <v>17974.741000865844</v>
      </c>
      <c r="J53" s="182"/>
      <c r="K53" s="178">
        <f t="shared" si="22"/>
        <v>4.0853895243065985E-2</v>
      </c>
      <c r="L53" s="384">
        <f t="shared" si="23"/>
        <v>0.23876225475631893</v>
      </c>
      <c r="O53" s="165">
        <v>750114965</v>
      </c>
      <c r="P53" s="89">
        <v>1667253568</v>
      </c>
      <c r="Q53" s="158">
        <f t="shared" si="18"/>
        <v>2417368533</v>
      </c>
      <c r="S53" s="171">
        <f t="shared" si="7"/>
        <v>1.2226640525695953</v>
      </c>
    </row>
    <row r="54" spans="1:19" x14ac:dyDescent="0.25">
      <c r="A54" s="88" t="str">
        <f t="shared" si="19"/>
        <v>PoloOpen TV</v>
      </c>
      <c r="B54" s="461"/>
      <c r="C54" s="133" t="s">
        <v>66</v>
      </c>
      <c r="D54" s="89">
        <f>VLOOKUP(A54,'Contri use this'!$A$4:$F$167,5,FALSE)</f>
        <v>2426.9603096409592</v>
      </c>
      <c r="E54" s="89">
        <f>VLOOKUP(A54,'Contri use this'!$A$4:$G$167,6,FALSE)</f>
        <v>2286.850863262443</v>
      </c>
      <c r="F54" s="397">
        <f t="shared" si="20"/>
        <v>-140.10944637851617</v>
      </c>
      <c r="G54" s="148">
        <f t="shared" si="24"/>
        <v>1.1628212907611169E-2</v>
      </c>
      <c r="H54" s="158">
        <f t="shared" si="21"/>
        <v>4713.8111729034026</v>
      </c>
      <c r="J54" s="182"/>
      <c r="K54" s="178">
        <f t="shared" si="22"/>
        <v>-8.3433243838811511E-4</v>
      </c>
      <c r="L54" s="384">
        <f t="shared" si="23"/>
        <v>-4.8760856956398735E-3</v>
      </c>
      <c r="O54" s="165">
        <v>461.80319999999978</v>
      </c>
      <c r="P54" s="89">
        <v>453.85619999999994</v>
      </c>
      <c r="Q54" s="158">
        <f t="shared" si="18"/>
        <v>915.65939999999978</v>
      </c>
      <c r="S54" s="171">
        <f t="shared" si="7"/>
        <v>-1.7208629130330499E-2</v>
      </c>
    </row>
    <row r="55" spans="1:19" x14ac:dyDescent="0.25">
      <c r="A55" s="88" t="str">
        <f t="shared" si="19"/>
        <v>PoloPay TV</v>
      </c>
      <c r="B55" s="461"/>
      <c r="C55" s="143" t="s">
        <v>67</v>
      </c>
      <c r="D55" s="89">
        <f>VLOOKUP(A55,'Contri use this'!$A$4:$F$167,5,FALSE)</f>
        <v>0</v>
      </c>
      <c r="E55" s="89">
        <f>VLOOKUP(A55,'Contri use this'!$A$4:$G$167,6,FALSE)</f>
        <v>630.72075200248912</v>
      </c>
      <c r="F55" s="397">
        <f t="shared" si="20"/>
        <v>630.72075200248912</v>
      </c>
      <c r="G55" s="148">
        <f t="shared" si="24"/>
        <v>3.2070981572758059E-3</v>
      </c>
      <c r="H55" s="158">
        <f t="shared" si="21"/>
        <v>630.72075200248912</v>
      </c>
      <c r="J55" s="182"/>
      <c r="K55" s="178">
        <f t="shared" si="22"/>
        <v>3.7558551301285601E-3</v>
      </c>
      <c r="L55" s="384">
        <f t="shared" si="23"/>
        <v>2.195032894837088E-2</v>
      </c>
      <c r="O55" s="165">
        <v>0</v>
      </c>
      <c r="P55" s="89">
        <v>1431973.6880000008</v>
      </c>
      <c r="Q55" s="158">
        <f t="shared" si="18"/>
        <v>1431973.6880000008</v>
      </c>
      <c r="S55" s="171">
        <f t="shared" si="7"/>
        <v>0</v>
      </c>
    </row>
    <row r="56" spans="1:19" x14ac:dyDescent="0.25">
      <c r="A56" s="88" t="str">
        <f t="shared" si="19"/>
        <v>PoloHeadcount</v>
      </c>
      <c r="B56" s="461"/>
      <c r="C56" s="135" t="s">
        <v>64</v>
      </c>
      <c r="D56" s="89">
        <f>VLOOKUP(A56,'Contri use this'!$A$4:$F$167,5,FALSE)</f>
        <v>94460.45544146061</v>
      </c>
      <c r="E56" s="89">
        <f>VLOOKUP(A56,'Contri use this'!$A$4:$G$167,6,FALSE)</f>
        <v>106650.1957658999</v>
      </c>
      <c r="F56" s="397">
        <f t="shared" si="20"/>
        <v>12189.740324439292</v>
      </c>
      <c r="G56" s="148">
        <f t="shared" si="24"/>
        <v>0.5422964841857173</v>
      </c>
      <c r="H56" s="158">
        <f t="shared" si="21"/>
        <v>201110.6512073605</v>
      </c>
      <c r="J56" s="182"/>
      <c r="K56" s="178">
        <f t="shared" si="22"/>
        <v>7.2588223214668568E-2</v>
      </c>
      <c r="L56" s="384">
        <f t="shared" si="23"/>
        <v>0.42422705938746041</v>
      </c>
      <c r="O56" s="165">
        <v>15300.75</v>
      </c>
      <c r="P56" s="89">
        <v>17275.25</v>
      </c>
      <c r="Q56" s="158">
        <f t="shared" si="18"/>
        <v>32576</v>
      </c>
      <c r="S56" s="171">
        <f t="shared" si="7"/>
        <v>0.12904596179925831</v>
      </c>
    </row>
    <row r="57" spans="1:19" x14ac:dyDescent="0.25">
      <c r="A57" s="88" t="str">
        <f t="shared" si="19"/>
        <v>PoloUnemployment</v>
      </c>
      <c r="B57" s="461"/>
      <c r="C57" s="135" t="s">
        <v>121</v>
      </c>
      <c r="D57" s="89">
        <f>VLOOKUP(A57,'Contri use this'!$A$4:$F$167,5,FALSE)</f>
        <v>-69166.353879890245</v>
      </c>
      <c r="E57" s="89">
        <f>VLOOKUP(A57,'Contri use this'!$A$4:$G$167,6,FALSE)</f>
        <v>-65767.024547834313</v>
      </c>
      <c r="F57" s="397">
        <f t="shared" si="20"/>
        <v>3399.3293320559314</v>
      </c>
      <c r="G57" s="148">
        <f t="shared" si="24"/>
        <v>-0.33441313381114141</v>
      </c>
      <c r="H57" s="158">
        <f t="shared" si="21"/>
        <v>-134933.37842772456</v>
      </c>
      <c r="J57" s="182"/>
      <c r="K57" s="178">
        <f t="shared" si="22"/>
        <v>2.0242537557648613E-2</v>
      </c>
      <c r="L57" s="384">
        <f t="shared" si="23"/>
        <v>0.11830338038755239</v>
      </c>
      <c r="O57" s="205">
        <v>14.412499999999996</v>
      </c>
      <c r="P57" s="142">
        <v>13.704166666666667</v>
      </c>
      <c r="Q57" s="127">
        <v>13.617821782178211</v>
      </c>
      <c r="S57" s="171">
        <f t="shared" si="7"/>
        <v>-4.9147152356171953E-2</v>
      </c>
    </row>
    <row r="58" spans="1:19" x14ac:dyDescent="0.25">
      <c r="A58" s="88" t="str">
        <f t="shared" si="19"/>
        <v>PoloCCI</v>
      </c>
      <c r="B58" s="461"/>
      <c r="C58" s="374" t="s">
        <v>175</v>
      </c>
      <c r="D58" s="89">
        <f>VLOOKUP(A58,'Contri use this'!$A$4:$F$167,5,FALSE)</f>
        <v>20559.628910769636</v>
      </c>
      <c r="E58" s="89">
        <f>VLOOKUP(A58,'Contri use this'!$A$4:$G$167,6,FALSE)</f>
        <v>21611.169461544043</v>
      </c>
      <c r="F58" s="397">
        <f t="shared" si="20"/>
        <v>1051.5405507744072</v>
      </c>
      <c r="G58" s="148">
        <f t="shared" si="24"/>
        <v>0.1098887923643577</v>
      </c>
      <c r="H58" s="158">
        <f t="shared" si="21"/>
        <v>42170.798372313679</v>
      </c>
      <c r="J58" s="182"/>
      <c r="K58" s="178">
        <f t="shared" si="22"/>
        <v>6.2617790196772887E-3</v>
      </c>
      <c r="L58" s="384">
        <f t="shared" si="23"/>
        <v>3.6595689802130113E-2</v>
      </c>
      <c r="O58" s="376">
        <v>74.5416666666667</v>
      </c>
      <c r="P58" s="375">
        <v>78.354166666666671</v>
      </c>
      <c r="Q58" s="378"/>
      <c r="S58" s="171">
        <f t="shared" si="7"/>
        <v>5.1145891559529977E-2</v>
      </c>
    </row>
    <row r="59" spans="1:19" x14ac:dyDescent="0.25">
      <c r="A59" s="88" t="str">
        <f t="shared" si="19"/>
        <v>PoloTaxa Selic</v>
      </c>
      <c r="B59" s="461"/>
      <c r="C59" s="374" t="s">
        <v>176</v>
      </c>
      <c r="D59" s="89">
        <f>VLOOKUP(A59,'Contri use this'!$A$4:$F$167,5,FALSE)</f>
        <v>-6328.3087826389046</v>
      </c>
      <c r="E59" s="89">
        <f>VLOOKUP(A59,'Contri use this'!$A$4:$G$167,6,FALSE)</f>
        <v>-14113.133078742319</v>
      </c>
      <c r="F59" s="397">
        <f t="shared" si="20"/>
        <v>-7784.8242961034148</v>
      </c>
      <c r="G59" s="148">
        <f t="shared" si="24"/>
        <v>-7.1762666673831105E-2</v>
      </c>
      <c r="H59" s="158">
        <f t="shared" si="21"/>
        <v>-20441.441861381223</v>
      </c>
      <c r="J59" s="182"/>
      <c r="K59" s="178">
        <f t="shared" si="22"/>
        <v>-4.6357555505885877E-2</v>
      </c>
      <c r="L59" s="384">
        <f t="shared" si="23"/>
        <v>-0.27092727417357182</v>
      </c>
      <c r="O59" s="379">
        <v>2.625</v>
      </c>
      <c r="P59" s="380">
        <v>5.854166666666667</v>
      </c>
      <c r="Q59" s="378"/>
      <c r="S59" s="171">
        <f t="shared" si="7"/>
        <v>1.2301587301587302</v>
      </c>
    </row>
    <row r="60" spans="1:19" x14ac:dyDescent="0.25">
      <c r="A60" s="88" t="str">
        <f t="shared" si="19"/>
        <v>PoloCovid</v>
      </c>
      <c r="B60" s="461"/>
      <c r="C60" s="374" t="s">
        <v>69</v>
      </c>
      <c r="D60" s="89">
        <f>VLOOKUP(A60,'Contri use this'!$A$4:$F$167,5,FALSE)</f>
        <v>-5389.0477743543188</v>
      </c>
      <c r="E60" s="89">
        <f>VLOOKUP(A60,'Contri use this'!$A$4:$G$167,6,FALSE)</f>
        <v>-2787.7636658975739</v>
      </c>
      <c r="F60" s="397">
        <f t="shared" si="20"/>
        <v>2601.2841084567449</v>
      </c>
      <c r="G60" s="148">
        <f t="shared" si="24"/>
        <v>-1.4175261694553014E-2</v>
      </c>
      <c r="H60" s="158">
        <f t="shared" si="21"/>
        <v>-8176.8114402518931</v>
      </c>
      <c r="J60" s="182"/>
      <c r="K60" s="178">
        <f t="shared" si="22"/>
        <v>1.5490288265686564E-2</v>
      </c>
      <c r="L60" s="384">
        <f t="shared" si="23"/>
        <v>9.0529829068585782E-2</v>
      </c>
      <c r="O60" s="379">
        <v>6.9687437038008824</v>
      </c>
      <c r="P60" s="380">
        <v>3.6049430823122042</v>
      </c>
      <c r="Q60" s="378"/>
      <c r="S60" s="171">
        <f t="shared" si="7"/>
        <v>-0.48269828314305763</v>
      </c>
    </row>
    <row r="61" spans="1:19" x14ac:dyDescent="0.25">
      <c r="A61" s="88" t="str">
        <f t="shared" si="19"/>
        <v>PoloHoliday</v>
      </c>
      <c r="B61" s="461"/>
      <c r="C61" s="374" t="s">
        <v>63</v>
      </c>
      <c r="D61" s="89">
        <f>VLOOKUP(A61,'Contri use this'!$A$4:$F$167,5,FALSE)</f>
        <v>-1662.3424058045339</v>
      </c>
      <c r="E61" s="89">
        <f>VLOOKUP(A61,'Contri use this'!$A$4:$G$167,6,FALSE)</f>
        <v>-2310.561515041938</v>
      </c>
      <c r="F61" s="397">
        <f t="shared" si="20"/>
        <v>-648.21910923740415</v>
      </c>
      <c r="G61" s="148">
        <f t="shared" si="24"/>
        <v>-1.1748777178547869E-2</v>
      </c>
      <c r="H61" s="158">
        <f t="shared" si="21"/>
        <v>-3972.9039208464719</v>
      </c>
      <c r="J61" s="182"/>
      <c r="K61" s="178">
        <f t="shared" si="22"/>
        <v>-3.8600554352254163E-3</v>
      </c>
      <c r="L61" s="384">
        <f t="shared" si="23"/>
        <v>-2.2559306370063478E-2</v>
      </c>
      <c r="O61" s="379"/>
      <c r="P61" s="380"/>
      <c r="Q61" s="378"/>
      <c r="S61" s="381"/>
    </row>
    <row r="62" spans="1:19" x14ac:dyDescent="0.25">
      <c r="A62" s="88" t="str">
        <f t="shared" si="19"/>
        <v>PoloPoly T</v>
      </c>
      <c r="B62" s="461"/>
      <c r="C62" s="374" t="s">
        <v>179</v>
      </c>
      <c r="D62" s="89">
        <f>VLOOKUP(A62,'Contri use this'!$A$4:$F$167,5,FALSE)</f>
        <v>0</v>
      </c>
      <c r="E62" s="89">
        <f>VLOOKUP(A62,'Contri use this'!$A$4:$G$167,6,FALSE)</f>
        <v>0</v>
      </c>
      <c r="F62" s="397">
        <f t="shared" si="20"/>
        <v>0</v>
      </c>
      <c r="G62" s="148">
        <f t="shared" si="24"/>
        <v>0</v>
      </c>
      <c r="H62" s="158">
        <f t="shared" si="21"/>
        <v>0</v>
      </c>
      <c r="J62" s="182"/>
      <c r="K62" s="178">
        <f t="shared" si="22"/>
        <v>0</v>
      </c>
      <c r="L62" s="384">
        <f t="shared" si="23"/>
        <v>0</v>
      </c>
      <c r="O62" s="379"/>
      <c r="P62" s="380"/>
      <c r="Q62" s="378"/>
      <c r="S62" s="381"/>
    </row>
    <row r="63" spans="1:19" x14ac:dyDescent="0.25">
      <c r="A63" s="88" t="str">
        <f t="shared" si="19"/>
        <v>PoloSeas</v>
      </c>
      <c r="B63" s="461"/>
      <c r="C63" s="374" t="s">
        <v>180</v>
      </c>
      <c r="D63" s="89">
        <f>VLOOKUP(A63,'Contri use this'!$A$4:$F$167,5,FALSE)</f>
        <v>86554.963569897838</v>
      </c>
      <c r="E63" s="89">
        <f>VLOOKUP(A63,'Contri use this'!$A$4:$G$167,6,FALSE)</f>
        <v>96932.240455278225</v>
      </c>
      <c r="F63" s="397">
        <f t="shared" si="20"/>
        <v>10377.276885380386</v>
      </c>
      <c r="G63" s="148">
        <f t="shared" si="24"/>
        <v>0.4928824820774429</v>
      </c>
      <c r="H63" s="158">
        <f t="shared" si="21"/>
        <v>183487.20402517606</v>
      </c>
      <c r="J63" s="182"/>
      <c r="K63" s="178">
        <f t="shared" si="22"/>
        <v>6.1795253292326484E-2</v>
      </c>
      <c r="L63" s="384">
        <f t="shared" si="23"/>
        <v>0.36114974891697582</v>
      </c>
      <c r="O63" s="379">
        <f>D56/O56</f>
        <v>6.1735833499312527</v>
      </c>
      <c r="P63" s="379">
        <f>E56/P56</f>
        <v>6.1735833499312545</v>
      </c>
      <c r="Q63" s="378"/>
      <c r="S63" s="381"/>
    </row>
    <row r="64" spans="1:19" x14ac:dyDescent="0.25">
      <c r="A64" s="88" t="str">
        <f t="shared" si="19"/>
        <v>PoloIntercept</v>
      </c>
      <c r="B64" s="461"/>
      <c r="C64" s="374" t="s">
        <v>181</v>
      </c>
      <c r="D64" s="89">
        <f>VLOOKUP(A64,'Contri use this'!$A$4:$F$167,5,FALSE)</f>
        <v>30526.419605953688</v>
      </c>
      <c r="E64" s="89">
        <f>VLOOKUP(A64,'Contri use this'!$A$4:$G$167,6,FALSE)</f>
        <v>30526.419605953688</v>
      </c>
      <c r="F64" s="397">
        <f t="shared" si="20"/>
        <v>0</v>
      </c>
      <c r="G64" s="148">
        <f t="shared" si="24"/>
        <v>0.15522118743620433</v>
      </c>
      <c r="H64" s="158">
        <f t="shared" si="21"/>
        <v>61052.839211907376</v>
      </c>
      <c r="J64" s="182"/>
      <c r="K64" s="178">
        <f t="shared" si="22"/>
        <v>0</v>
      </c>
      <c r="L64" s="384">
        <f t="shared" si="23"/>
        <v>0</v>
      </c>
      <c r="O64" s="379"/>
      <c r="P64" s="380"/>
      <c r="Q64" s="378"/>
      <c r="S64" s="381"/>
    </row>
    <row r="65" spans="1:21" ht="15.75" thickBot="1" x14ac:dyDescent="0.3">
      <c r="A65" s="88" t="str">
        <f t="shared" si="19"/>
        <v>PoloOther Base</v>
      </c>
      <c r="B65" s="462"/>
      <c r="C65" s="159" t="s">
        <v>170</v>
      </c>
      <c r="D65" s="160">
        <f>D48-SUM(D49:D60)</f>
        <v>100411.16150366946</v>
      </c>
      <c r="E65" s="160">
        <f>E48-SUM(E49:E60)</f>
        <v>102753.14670100565</v>
      </c>
      <c r="F65" s="397">
        <f t="shared" si="20"/>
        <v>2341.9851973361947</v>
      </c>
      <c r="G65" s="161">
        <f t="shared" si="24"/>
        <v>0.52248071177747657</v>
      </c>
      <c r="H65" s="162">
        <f t="shared" si="21"/>
        <v>203164.30820467509</v>
      </c>
      <c r="J65" s="183"/>
      <c r="K65" s="180">
        <f t="shared" si="22"/>
        <v>1.394619899563029E-2</v>
      </c>
      <c r="L65" s="384">
        <f t="shared" si="23"/>
        <v>8.1505714391876996E-2</v>
      </c>
      <c r="O65" s="167"/>
      <c r="P65" s="160"/>
      <c r="Q65" s="193"/>
      <c r="S65" s="172"/>
      <c r="T65" s="137"/>
    </row>
    <row r="66" spans="1:21" ht="15.75" thickBot="1" x14ac:dyDescent="0.3">
      <c r="B66" s="153"/>
      <c r="C66" s="122"/>
      <c r="D66" s="149"/>
      <c r="E66" s="149"/>
      <c r="F66" s="154"/>
      <c r="G66" s="154"/>
      <c r="H66" s="149"/>
      <c r="K66" s="155"/>
      <c r="L66" s="384"/>
      <c r="O66" s="149"/>
      <c r="P66" s="149"/>
      <c r="Q66" s="174"/>
      <c r="S66" s="151"/>
      <c r="T66" s="137"/>
    </row>
    <row r="67" spans="1:21" ht="15.75" thickBot="1" x14ac:dyDescent="0.3">
      <c r="A67" s="88"/>
      <c r="B67" s="184"/>
      <c r="C67" s="185" t="s">
        <v>142</v>
      </c>
      <c r="D67" s="186">
        <v>114587</v>
      </c>
      <c r="E67" s="186">
        <v>136758</v>
      </c>
      <c r="F67" s="187"/>
      <c r="G67" s="188">
        <f>E67/D67-1</f>
        <v>0.19348617207885721</v>
      </c>
      <c r="H67" s="189"/>
      <c r="J67" s="463" t="s">
        <v>199</v>
      </c>
      <c r="K67" s="464"/>
      <c r="L67" s="384"/>
      <c r="O67" s="200"/>
      <c r="P67" s="201"/>
      <c r="Q67" s="202"/>
      <c r="S67" s="203"/>
    </row>
    <row r="68" spans="1:21" x14ac:dyDescent="0.25">
      <c r="A68" s="88" t="str">
        <f>_xlfn.CONCAT($B$69,C68)</f>
        <v>Renda_ExtraFB Ton</v>
      </c>
      <c r="B68" s="395"/>
      <c r="C68" s="133" t="s">
        <v>72</v>
      </c>
      <c r="D68" s="89">
        <f>VLOOKUP(A68,'Contri use this'!$A$4:$F$167,5,FALSE)</f>
        <v>16589.49275149055</v>
      </c>
      <c r="E68" s="89">
        <f>VLOOKUP(A68,'Contri use this'!$A$4:$G$167,6,FALSE)</f>
        <v>12458.599076577191</v>
      </c>
      <c r="F68" s="397">
        <f>E68-D68</f>
        <v>-4130.8936749133591</v>
      </c>
      <c r="G68" s="148">
        <f>E68/$E$67</f>
        <v>9.1099599852127053E-2</v>
      </c>
      <c r="H68" s="158">
        <f t="shared" ref="H68:H76" si="25">SUM(D68:E68)</f>
        <v>29048.091828067743</v>
      </c>
      <c r="J68" s="182"/>
      <c r="K68" s="178">
        <f t="shared" ref="K68:K76" si="26">(E68-D68)/$D$67</f>
        <v>-3.6050282099307593E-2</v>
      </c>
      <c r="L68" s="384">
        <f t="shared" ref="L68:L76" si="27">K68/$G$67</f>
        <v>-0.18631968223866119</v>
      </c>
      <c r="O68" s="165">
        <v>2264643392.5714283</v>
      </c>
      <c r="P68" s="89">
        <v>1657858894.1428573</v>
      </c>
      <c r="Q68" s="158">
        <f>SUM(O68:P68)</f>
        <v>3922502286.7142859</v>
      </c>
      <c r="S68" s="171">
        <f>IFERROR(P68/O68-1,0)</f>
        <v>-0.26793821067765866</v>
      </c>
    </row>
    <row r="69" spans="1:21" x14ac:dyDescent="0.25">
      <c r="A69" s="88" t="str">
        <f t="shared" ref="A69:A87" si="28">_xlfn.CONCAT($B$69,C69)</f>
        <v>Renda_ExtraFB Stone Leads</v>
      </c>
      <c r="B69" s="394" t="s">
        <v>4</v>
      </c>
      <c r="C69" s="133" t="s">
        <v>70</v>
      </c>
      <c r="D69" s="89">
        <f>VLOOKUP(A69,'Contri use this'!$A$4:$F$167,5,FALSE)</f>
        <v>3543.4159280702033</v>
      </c>
      <c r="E69" s="89">
        <f>VLOOKUP(A69,'Contri use this'!$A$4:$G$167,6,FALSE)</f>
        <v>3793.9005077084021</v>
      </c>
      <c r="F69" s="397">
        <f t="shared" ref="F69:F87" si="29">E69-D69</f>
        <v>250.48457963819874</v>
      </c>
      <c r="G69" s="148">
        <f t="shared" ref="G69:G87" si="30">E69/$E$67</f>
        <v>2.7741708036885609E-2</v>
      </c>
      <c r="H69" s="158">
        <f t="shared" si="25"/>
        <v>7337.3164357786054</v>
      </c>
      <c r="J69" s="182"/>
      <c r="K69" s="178">
        <f t="shared" si="26"/>
        <v>2.1859772892055709E-3</v>
      </c>
      <c r="L69" s="384">
        <f t="shared" si="27"/>
        <v>1.1297847622488776E-2</v>
      </c>
      <c r="O69" s="165">
        <v>696344767.28571427</v>
      </c>
      <c r="P69" s="89">
        <v>736533176.57142878</v>
      </c>
      <c r="Q69" s="158">
        <f t="shared" ref="Q69:Q74" si="31">SUM(O69:P69)</f>
        <v>1432877943.8571429</v>
      </c>
      <c r="S69" s="171">
        <f>IFERROR(P69/O69-1,0)</f>
        <v>5.7713378736750087E-2</v>
      </c>
    </row>
    <row r="70" spans="1:21" x14ac:dyDescent="0.25">
      <c r="A70" s="88" t="str">
        <f t="shared" si="28"/>
        <v>Renda_ExtraFB Stone SA</v>
      </c>
      <c r="B70" s="395"/>
      <c r="C70" s="133" t="s">
        <v>71</v>
      </c>
      <c r="D70" s="89">
        <f>VLOOKUP(A70,'Contri use this'!$A$4:$F$167,5,FALSE)</f>
        <v>201.75411265128039</v>
      </c>
      <c r="E70" s="89">
        <f>VLOOKUP(A70,'Contri use this'!$A$4:$G$167,6,FALSE)</f>
        <v>365.83370690918736</v>
      </c>
      <c r="F70" s="397">
        <f t="shared" si="29"/>
        <v>164.07959425790696</v>
      </c>
      <c r="G70" s="148">
        <f t="shared" si="30"/>
        <v>2.6750442892495311E-3</v>
      </c>
      <c r="H70" s="158">
        <f t="shared" si="25"/>
        <v>567.58781956046778</v>
      </c>
      <c r="J70" s="182"/>
      <c r="K70" s="179">
        <f t="shared" si="26"/>
        <v>1.4319215465795157E-3</v>
      </c>
      <c r="L70" s="384">
        <f t="shared" si="27"/>
        <v>7.4006402173067013E-3</v>
      </c>
      <c r="O70" s="165">
        <v>106981687</v>
      </c>
      <c r="P70" s="89">
        <v>76689500</v>
      </c>
      <c r="Q70" s="158">
        <f t="shared" si="31"/>
        <v>183671187</v>
      </c>
      <c r="S70" s="171">
        <f t="shared" ref="S70:S82" si="32">IFERROR(P70/O70-1,0)</f>
        <v>-0.28315301290771377</v>
      </c>
    </row>
    <row r="71" spans="1:21" x14ac:dyDescent="0.25">
      <c r="A71" s="88" t="str">
        <f>_xlfn.CONCAT($B$69,C71)</f>
        <v>Renda_ExtraGoogle Ton</v>
      </c>
      <c r="B71" s="395"/>
      <c r="C71" s="133" t="s">
        <v>74</v>
      </c>
      <c r="D71" s="89">
        <f>VLOOKUP(A71,'Contri use this'!$A$4:$F$167,5,FALSE)</f>
        <v>10355.137200002997</v>
      </c>
      <c r="E71" s="89">
        <f>VLOOKUP(A71,'Contri use this'!$A$4:$G$167,6,FALSE)</f>
        <v>8336.9657880868363</v>
      </c>
      <c r="F71" s="397">
        <f>E71-D71</f>
        <v>-2018.1714119161607</v>
      </c>
      <c r="G71" s="148">
        <f>E71/$E$67</f>
        <v>6.0961448603276125E-2</v>
      </c>
      <c r="H71" s="158">
        <f t="shared" si="25"/>
        <v>18692.102988089835</v>
      </c>
      <c r="J71" s="182"/>
      <c r="K71" s="178">
        <f t="shared" si="26"/>
        <v>-1.7612568719978364E-2</v>
      </c>
      <c r="L71" s="384">
        <f t="shared" si="27"/>
        <v>-9.1027531997481384E-2</v>
      </c>
      <c r="O71" s="165">
        <v>932425499</v>
      </c>
      <c r="P71" s="89">
        <v>734828069</v>
      </c>
      <c r="Q71" s="158">
        <f>SUM(O71:P71)</f>
        <v>1667253568</v>
      </c>
      <c r="S71" s="171">
        <f>IFERROR(P71/O71-1,0)</f>
        <v>-0.21191766013683411</v>
      </c>
    </row>
    <row r="72" spans="1:21" x14ac:dyDescent="0.25">
      <c r="A72" s="88" t="str">
        <f t="shared" si="28"/>
        <v>Renda_ExtraGoogle Stone</v>
      </c>
      <c r="B72" s="395"/>
      <c r="C72" s="133" t="s">
        <v>73</v>
      </c>
      <c r="D72" s="89">
        <f>VLOOKUP(A72,'Contri use this'!$A$4:$F$167,5,FALSE)</f>
        <v>640.61288529897365</v>
      </c>
      <c r="E72" s="89">
        <f>VLOOKUP(A72,'Contri use this'!$A$4:$G$167,6,FALSE)</f>
        <v>2432.1266170090694</v>
      </c>
      <c r="F72" s="397">
        <f t="shared" si="29"/>
        <v>1791.5137317100957</v>
      </c>
      <c r="G72" s="148">
        <f t="shared" si="30"/>
        <v>1.7784163390873436E-2</v>
      </c>
      <c r="H72" s="158">
        <f t="shared" si="25"/>
        <v>3072.739502308043</v>
      </c>
      <c r="J72" s="182"/>
      <c r="K72" s="178">
        <f t="shared" si="26"/>
        <v>1.5634528626372064E-2</v>
      </c>
      <c r="L72" s="384">
        <f t="shared" si="27"/>
        <v>8.080437200442446E-2</v>
      </c>
      <c r="O72" s="165">
        <v>107952163</v>
      </c>
      <c r="P72" s="89">
        <v>248282825</v>
      </c>
      <c r="Q72" s="158">
        <f t="shared" si="31"/>
        <v>356234988</v>
      </c>
      <c r="S72" s="171">
        <f t="shared" si="32"/>
        <v>1.2999337678856886</v>
      </c>
    </row>
    <row r="73" spans="1:21" x14ac:dyDescent="0.25">
      <c r="A73" s="88" t="str">
        <f>_xlfn.CONCAT($B$69,C73)</f>
        <v>Renda_ExtraCriteo</v>
      </c>
      <c r="B73" s="395"/>
      <c r="C73" s="134" t="s">
        <v>59</v>
      </c>
      <c r="D73" s="89">
        <f>VLOOKUP(A73,'Contri use this'!$A$4:$F$167,5,FALSE)</f>
        <v>202.38862102108121</v>
      </c>
      <c r="E73" s="89">
        <f>VLOOKUP(A73,'Contri use this'!$A$4:$G$167,6,FALSE)</f>
        <v>405.06756847407792</v>
      </c>
      <c r="F73" s="397">
        <f>E73-D73</f>
        <v>202.67894745299671</v>
      </c>
      <c r="G73" s="148">
        <f>E73/$E$67</f>
        <v>2.9619296017350202E-3</v>
      </c>
      <c r="H73" s="158">
        <f t="shared" si="25"/>
        <v>607.45618949515915</v>
      </c>
      <c r="J73" s="182"/>
      <c r="K73" s="178">
        <f t="shared" si="26"/>
        <v>1.768777849607693E-3</v>
      </c>
      <c r="L73" s="384">
        <f t="shared" si="27"/>
        <v>9.1416240788866811E-3</v>
      </c>
      <c r="O73" s="165">
        <v>126906693</v>
      </c>
      <c r="P73" s="89">
        <v>256199601</v>
      </c>
      <c r="Q73" s="158">
        <f>SUM(O73:P73)</f>
        <v>383106294</v>
      </c>
      <c r="S73" s="171">
        <f>IFERROR(P73/O73-1,0)</f>
        <v>1.0188029090002368</v>
      </c>
    </row>
    <row r="74" spans="1:21" x14ac:dyDescent="0.25">
      <c r="A74" s="88" t="str">
        <f t="shared" si="28"/>
        <v>Renda_ExtraTikTok</v>
      </c>
      <c r="B74" s="395"/>
      <c r="C74" s="143" t="s">
        <v>60</v>
      </c>
      <c r="D74" s="89">
        <f>VLOOKUP(A74,'Contri use this'!$A$4:$F$167,5,FALSE)</f>
        <v>151.53464178171799</v>
      </c>
      <c r="E74" s="89">
        <f>VLOOKUP(A74,'Contri use this'!$A$4:$G$167,6,FALSE)</f>
        <v>218.65252165479859</v>
      </c>
      <c r="F74" s="397">
        <f t="shared" si="29"/>
        <v>67.117879873080597</v>
      </c>
      <c r="G74" s="148">
        <f t="shared" si="30"/>
        <v>1.598828014849578E-3</v>
      </c>
      <c r="H74" s="158">
        <f t="shared" si="25"/>
        <v>370.18716343651658</v>
      </c>
      <c r="J74" s="182"/>
      <c r="K74" s="178">
        <f t="shared" si="26"/>
        <v>5.8573729893513751E-4</v>
      </c>
      <c r="L74" s="384">
        <f t="shared" si="27"/>
        <v>3.0272824804059612E-3</v>
      </c>
      <c r="O74" s="165">
        <v>133572035</v>
      </c>
      <c r="P74" s="89">
        <v>140311991</v>
      </c>
      <c r="Q74" s="158">
        <f t="shared" si="31"/>
        <v>273884026</v>
      </c>
      <c r="S74" s="171">
        <f t="shared" si="32"/>
        <v>5.0459334545588153E-2</v>
      </c>
    </row>
    <row r="75" spans="1:21" x14ac:dyDescent="0.25">
      <c r="A75" s="88" t="str">
        <f>_xlfn.CONCAT($B$69,C75)</f>
        <v>Renda_ExtraAffiliate</v>
      </c>
      <c r="B75" s="395"/>
      <c r="C75" s="133" t="s">
        <v>56</v>
      </c>
      <c r="D75" s="89">
        <f>VLOOKUP(A75,'Contri use this'!$A$4:$F$167,5,FALSE)</f>
        <v>32.144538082881837</v>
      </c>
      <c r="E75" s="89">
        <f>VLOOKUP(A75,'Contri use this'!$A$4:$G$167,6,FALSE)</f>
        <v>88.121082236762476</v>
      </c>
      <c r="F75" s="397">
        <f>E75-D75</f>
        <v>55.976544153880639</v>
      </c>
      <c r="G75" s="148">
        <f>E75/$E$67</f>
        <v>6.4435778701620733E-4</v>
      </c>
      <c r="H75" s="158">
        <f t="shared" si="25"/>
        <v>120.26562031964431</v>
      </c>
      <c r="J75" s="182"/>
      <c r="K75" s="178">
        <f t="shared" si="26"/>
        <v>4.8850693493922206E-4</v>
      </c>
      <c r="L75" s="384">
        <f t="shared" si="27"/>
        <v>2.5247640681016017E-3</v>
      </c>
      <c r="O75" s="165">
        <v>912.63059999999984</v>
      </c>
      <c r="P75" s="89">
        <v>2501.8868193548383</v>
      </c>
      <c r="Q75" s="158">
        <f>SUM(O75:P75)</f>
        <v>3414.5174193548382</v>
      </c>
      <c r="S75" s="171">
        <f>IFERROR(P75/O75-1,0)</f>
        <v>1.7414014162519189</v>
      </c>
    </row>
    <row r="76" spans="1:21" x14ac:dyDescent="0.25">
      <c r="A76" s="88" t="str">
        <f t="shared" si="28"/>
        <v>Renda_ExtraBing</v>
      </c>
      <c r="B76" s="395"/>
      <c r="C76" s="134" t="s">
        <v>58</v>
      </c>
      <c r="D76" s="89">
        <f>VLOOKUP(A76,'Contri use this'!$A$4:$F$167,5,FALSE)</f>
        <v>8.106700683344144</v>
      </c>
      <c r="E76" s="89">
        <f>VLOOKUP(A76,'Contri use this'!$A$4:$G$167,6,FALSE)</f>
        <v>4.5254385649524824</v>
      </c>
      <c r="F76" s="397">
        <f t="shared" si="29"/>
        <v>-3.5812621183916615</v>
      </c>
      <c r="G76" s="148">
        <f t="shared" si="30"/>
        <v>3.3090850735989722E-5</v>
      </c>
      <c r="H76" s="158">
        <f t="shared" si="25"/>
        <v>12.632139248296626</v>
      </c>
      <c r="J76" s="182"/>
      <c r="K76" s="178">
        <f t="shared" si="26"/>
        <v>-3.125365109821936E-5</v>
      </c>
      <c r="L76" s="384">
        <f t="shared" si="27"/>
        <v>-1.6152911994910739E-4</v>
      </c>
      <c r="O76" s="165">
        <v>114922</v>
      </c>
      <c r="P76" s="89">
        <v>122824</v>
      </c>
      <c r="Q76" s="158">
        <f>SUM(O76:P76)</f>
        <v>237746</v>
      </c>
      <c r="S76" s="171">
        <f t="shared" si="32"/>
        <v>6.8759680478933438E-2</v>
      </c>
    </row>
    <row r="78" spans="1:21" x14ac:dyDescent="0.25">
      <c r="A78" s="88" t="str">
        <f t="shared" si="28"/>
        <v>Renda_ExtraPrice</v>
      </c>
      <c r="B78" s="395"/>
      <c r="C78" s="135" t="s">
        <v>57</v>
      </c>
      <c r="D78" s="89">
        <f>VLOOKUP(A78,'Contri use this'!$A$4:$F$167,5,FALSE)</f>
        <v>-15680.895985122243</v>
      </c>
      <c r="E78" s="89">
        <f>VLOOKUP(A78,'Contri use this'!$A$4:$G$167,6,FALSE)</f>
        <v>-15949.778693753788</v>
      </c>
      <c r="F78" s="397">
        <f t="shared" si="29"/>
        <v>-268.88270863154503</v>
      </c>
      <c r="G78" s="148">
        <f t="shared" si="30"/>
        <v>-0.11662775628302394</v>
      </c>
      <c r="H78" s="158">
        <f t="shared" ref="H78:H87" si="33">SUM(D78:E78)</f>
        <v>-31630.674678876028</v>
      </c>
      <c r="J78" s="182"/>
      <c r="K78" s="178">
        <f t="shared" ref="K78:K87" si="34">(E78-D78)/$D$67</f>
        <v>-2.3465376406708008E-3</v>
      </c>
      <c r="L78" s="384">
        <f t="shared" ref="L78:L87" si="35">K78/$G$67</f>
        <v>-1.2127676182019076E-2</v>
      </c>
      <c r="O78" s="165">
        <v>4174.3007232159734</v>
      </c>
      <c r="P78" s="89">
        <v>4245.8780926574827</v>
      </c>
      <c r="Q78" s="158">
        <v>4210.089407936729</v>
      </c>
      <c r="R78" s="84"/>
      <c r="S78" s="171">
        <f t="shared" si="32"/>
        <v>1.7147152107039432E-2</v>
      </c>
      <c r="U78" s="140">
        <f>SUM(K69:K79)</f>
        <v>6.8023089235190841E-3</v>
      </c>
    </row>
    <row r="79" spans="1:21" x14ac:dyDescent="0.25">
      <c r="A79" s="88" t="str">
        <f t="shared" si="28"/>
        <v>Renda_ExtraUnemployment</v>
      </c>
      <c r="B79" s="395"/>
      <c r="C79" s="135" t="s">
        <v>121</v>
      </c>
      <c r="D79" s="89">
        <f>VLOOKUP(A79,'Contri use this'!$A$4:$F$167,5,FALSE)</f>
        <v>-6130.9488642560873</v>
      </c>
      <c r="E79" s="89">
        <f>VLOOKUP(A79,'Contri use this'!$A$4:$G$167,6,FALSE)</f>
        <v>-5592.7085860568677</v>
      </c>
      <c r="F79" s="397">
        <f t="shared" si="29"/>
        <v>538.24027819921957</v>
      </c>
      <c r="G79" s="148">
        <f t="shared" si="30"/>
        <v>-4.0894928165495746E-2</v>
      </c>
      <c r="H79" s="158">
        <f t="shared" si="33"/>
        <v>-11723.657450312956</v>
      </c>
      <c r="J79" s="182"/>
      <c r="K79" s="178">
        <f t="shared" si="34"/>
        <v>4.6972193896272661E-3</v>
      </c>
      <c r="L79" s="384">
        <f t="shared" si="35"/>
        <v>2.4276770474909535E-2</v>
      </c>
      <c r="O79" s="205">
        <v>14.33333333333333</v>
      </c>
      <c r="P79" s="142">
        <v>13.074999999999998</v>
      </c>
      <c r="Q79" s="166">
        <v>13.617821782178211</v>
      </c>
      <c r="R79" s="84"/>
      <c r="S79" s="171">
        <f t="shared" si="32"/>
        <v>-8.7790697674418605E-2</v>
      </c>
      <c r="U79" s="140">
        <f>G67-U78</f>
        <v>0.18668386315533814</v>
      </c>
    </row>
    <row r="80" spans="1:21" x14ac:dyDescent="0.25">
      <c r="A80" s="88" t="str">
        <f t="shared" si="28"/>
        <v>Renda_ExtraCCI</v>
      </c>
      <c r="B80" s="395"/>
      <c r="C80" s="374" t="s">
        <v>175</v>
      </c>
      <c r="D80" s="89">
        <f>VLOOKUP(A80,'Contri use this'!$A$4:$F$167,5,FALSE)</f>
        <v>296.74465353410454</v>
      </c>
      <c r="E80" s="89">
        <f>VLOOKUP(A80,'Contri use this'!$A$4:$G$167,6,FALSE)</f>
        <v>275.65079314851289</v>
      </c>
      <c r="F80" s="397">
        <f t="shared" si="29"/>
        <v>-21.093860385591654</v>
      </c>
      <c r="G80" s="148">
        <f t="shared" si="30"/>
        <v>2.0156100056195098E-3</v>
      </c>
      <c r="H80" s="158">
        <f t="shared" si="33"/>
        <v>572.39544668261738</v>
      </c>
      <c r="J80" s="182"/>
      <c r="K80" s="179">
        <f t="shared" si="34"/>
        <v>-1.8408598170465806E-4</v>
      </c>
      <c r="L80" s="384">
        <f t="shared" si="35"/>
        <v>-9.5141673292100683E-4</v>
      </c>
      <c r="O80" s="376">
        <v>81.241666666666646</v>
      </c>
      <c r="P80" s="375">
        <v>75.466666666666654</v>
      </c>
      <c r="Q80" s="377"/>
      <c r="R80" s="84"/>
      <c r="S80" s="171">
        <f t="shared" si="32"/>
        <v>-7.1084213765514326E-2</v>
      </c>
      <c r="U80" s="140"/>
    </row>
    <row r="81" spans="1:21" x14ac:dyDescent="0.25">
      <c r="A81" s="88" t="str">
        <f t="shared" si="28"/>
        <v>Renda_ExtraTaxa Selic</v>
      </c>
      <c r="B81" s="395"/>
      <c r="C81" s="374" t="s">
        <v>176</v>
      </c>
      <c r="D81" s="89">
        <f>VLOOKUP(A81,'Contri use this'!$A$4:$F$167,5,FALSE)</f>
        <v>-3084.1620512818326</v>
      </c>
      <c r="E81" s="89">
        <f>VLOOKUP(A81,'Contri use this'!$A$4:$G$167,6,FALSE)</f>
        <v>-4386.9546419095059</v>
      </c>
      <c r="F81" s="397">
        <f t="shared" si="29"/>
        <v>-1302.7925906276732</v>
      </c>
      <c r="G81" s="148">
        <f t="shared" si="30"/>
        <v>-3.2078230464832082E-2</v>
      </c>
      <c r="H81" s="158">
        <f t="shared" si="33"/>
        <v>-7471.1166931913385</v>
      </c>
      <c r="J81" s="182"/>
      <c r="K81" s="178">
        <f t="shared" si="34"/>
        <v>-1.1369462422680349E-2</v>
      </c>
      <c r="L81" s="384">
        <f t="shared" si="35"/>
        <v>-5.8761110938959568E-2</v>
      </c>
      <c r="O81" s="379">
        <v>4.833333333333333</v>
      </c>
      <c r="P81" s="380">
        <v>6.875</v>
      </c>
      <c r="Q81" s="377"/>
      <c r="R81" s="84"/>
      <c r="S81" s="171">
        <f t="shared" si="32"/>
        <v>0.4224137931034484</v>
      </c>
      <c r="U81" s="140"/>
    </row>
    <row r="82" spans="1:21" x14ac:dyDescent="0.25">
      <c r="A82" s="88" t="str">
        <f t="shared" si="28"/>
        <v>Renda_ExtraCovid</v>
      </c>
      <c r="B82" s="395"/>
      <c r="C82" s="374" t="s">
        <v>69</v>
      </c>
      <c r="D82" s="89">
        <f>VLOOKUP(A82,'Contri use this'!$A$4:$F$167,5,FALSE)</f>
        <v>-1156.1866706790479</v>
      </c>
      <c r="E82" s="89">
        <f>VLOOKUP(A82,'Contri use this'!$A$4:$G$167,6,FALSE)</f>
        <v>-585.98885816021016</v>
      </c>
      <c r="F82" s="397">
        <f t="shared" si="29"/>
        <v>570.19781251883774</v>
      </c>
      <c r="G82" s="148">
        <f t="shared" si="30"/>
        <v>-4.2848598119320999E-3</v>
      </c>
      <c r="H82" s="158">
        <f t="shared" si="33"/>
        <v>-1742.175528839258</v>
      </c>
      <c r="J82" s="182"/>
      <c r="K82" s="178">
        <f t="shared" si="34"/>
        <v>4.9761125827435726E-3</v>
      </c>
      <c r="L82" s="384">
        <f t="shared" si="35"/>
        <v>2.571818197279498E-2</v>
      </c>
      <c r="O82" s="379">
        <v>4.7848073530259922</v>
      </c>
      <c r="P82" s="380">
        <v>2.425078811598417</v>
      </c>
      <c r="Q82" s="377"/>
      <c r="R82" s="84"/>
      <c r="S82" s="171">
        <f t="shared" si="32"/>
        <v>-0.49317106569300928</v>
      </c>
      <c r="U82" s="140"/>
    </row>
    <row r="83" spans="1:21" x14ac:dyDescent="0.25">
      <c r="A83" s="88" t="str">
        <f t="shared" si="28"/>
        <v>Renda_ExtraHoliday</v>
      </c>
      <c r="B83" s="395"/>
      <c r="C83" s="374" t="s">
        <v>63</v>
      </c>
      <c r="D83" s="89">
        <f>VLOOKUP(A83,'Contri use this'!$A$4:$F$167,5,FALSE)</f>
        <v>0</v>
      </c>
      <c r="E83" s="89">
        <f>VLOOKUP(A83,'Contri use this'!$A$4:$G$167,6,FALSE)</f>
        <v>30.4225152947586</v>
      </c>
      <c r="F83" s="397">
        <f t="shared" si="29"/>
        <v>30.4225152947586</v>
      </c>
      <c r="G83" s="148">
        <f t="shared" si="30"/>
        <v>2.2245510533028124E-4</v>
      </c>
      <c r="H83" s="158">
        <f t="shared" si="33"/>
        <v>30.4225152947586</v>
      </c>
      <c r="J83" s="182"/>
      <c r="K83" s="178">
        <f t="shared" si="34"/>
        <v>2.6549709212003633E-4</v>
      </c>
      <c r="L83" s="384">
        <f t="shared" si="35"/>
        <v>1.372176054068765E-3</v>
      </c>
      <c r="O83" s="379"/>
      <c r="P83" s="380"/>
      <c r="Q83" s="377"/>
      <c r="R83" s="84"/>
      <c r="S83" s="381"/>
      <c r="U83" s="140"/>
    </row>
    <row r="84" spans="1:21" x14ac:dyDescent="0.25">
      <c r="A84" s="88" t="str">
        <f t="shared" si="28"/>
        <v>Renda_ExtraPoly T</v>
      </c>
      <c r="B84" s="395"/>
      <c r="C84" s="374" t="s">
        <v>179</v>
      </c>
      <c r="D84" s="89">
        <f>VLOOKUP(A84,'Contri use this'!$A$4:$F$167,5,FALSE)</f>
        <v>5781.1435053168689</v>
      </c>
      <c r="E84" s="89">
        <f>VLOOKUP(A84,'Contri use this'!$A$4:$G$167,6,FALSE)</f>
        <v>6998.4063894048159</v>
      </c>
      <c r="F84" s="397">
        <f t="shared" si="29"/>
        <v>1217.262884087947</v>
      </c>
      <c r="G84" s="148">
        <f t="shared" si="30"/>
        <v>5.1173652652165252E-2</v>
      </c>
      <c r="H84" s="158">
        <f t="shared" si="33"/>
        <v>12779.549894721684</v>
      </c>
      <c r="J84" s="182"/>
      <c r="K84" s="178">
        <f t="shared" si="34"/>
        <v>1.0623045232774634E-2</v>
      </c>
      <c r="L84" s="384">
        <f t="shared" si="35"/>
        <v>5.4903382079651182E-2</v>
      </c>
      <c r="O84" s="379"/>
      <c r="P84" s="380"/>
      <c r="Q84" s="377"/>
      <c r="R84" s="84"/>
      <c r="S84" s="381"/>
      <c r="U84" s="140"/>
    </row>
    <row r="85" spans="1:21" x14ac:dyDescent="0.25">
      <c r="A85" s="88" t="str">
        <f t="shared" si="28"/>
        <v>Renda_ExtraSeas</v>
      </c>
      <c r="B85" s="395"/>
      <c r="C85" s="374" t="s">
        <v>180</v>
      </c>
      <c r="D85" s="89">
        <f>VLOOKUP(A85,'Contri use this'!$A$4:$F$167,5,FALSE)</f>
        <v>111041.1842086126</v>
      </c>
      <c r="E85" s="89">
        <f>VLOOKUP(A85,'Contri use this'!$A$4:$G$167,6,FALSE)</f>
        <v>132526.11788424038</v>
      </c>
      <c r="F85" s="397">
        <f t="shared" si="29"/>
        <v>21484.933675627777</v>
      </c>
      <c r="G85" s="148">
        <f t="shared" si="30"/>
        <v>0.96905568876585191</v>
      </c>
      <c r="H85" s="158">
        <f t="shared" si="33"/>
        <v>243567.30209285297</v>
      </c>
      <c r="J85" s="182"/>
      <c r="K85" s="178">
        <f t="shared" si="34"/>
        <v>0.18749887575054566</v>
      </c>
      <c r="L85" s="384">
        <f t="shared" si="35"/>
        <v>0.96905568876585468</v>
      </c>
      <c r="O85" s="379"/>
      <c r="P85" s="380"/>
      <c r="Q85" s="377"/>
      <c r="R85" s="84"/>
      <c r="S85" s="381"/>
      <c r="U85" s="140"/>
    </row>
    <row r="86" spans="1:21" x14ac:dyDescent="0.25">
      <c r="A86" s="88" t="str">
        <f t="shared" si="28"/>
        <v>Renda_ExtraIntercept</v>
      </c>
      <c r="B86" s="395"/>
      <c r="C86" s="374" t="s">
        <v>181</v>
      </c>
      <c r="D86" s="89">
        <f>VLOOKUP(A86,'Contri use this'!$A$4:$F$167,5,FALSE)</f>
        <v>8079.9366741933854</v>
      </c>
      <c r="E86" s="89">
        <f>VLOOKUP(A86,'Contri use this'!$A$4:$G$167,6,FALSE)</f>
        <v>8079.9366741933854</v>
      </c>
      <c r="F86" s="397">
        <f t="shared" si="29"/>
        <v>0</v>
      </c>
      <c r="G86" s="148">
        <f t="shared" si="30"/>
        <v>5.9082003789126675E-2</v>
      </c>
      <c r="H86" s="158">
        <f t="shared" si="33"/>
        <v>16159.873348386771</v>
      </c>
      <c r="J86" s="182"/>
      <c r="K86" s="178">
        <f t="shared" si="34"/>
        <v>0</v>
      </c>
      <c r="L86" s="384">
        <f t="shared" si="35"/>
        <v>0</v>
      </c>
      <c r="O86" s="379"/>
      <c r="P86" s="380"/>
      <c r="Q86" s="377"/>
      <c r="R86" s="84"/>
      <c r="S86" s="381"/>
      <c r="U86" s="140"/>
    </row>
    <row r="87" spans="1:21" ht="15.75" thickBot="1" x14ac:dyDescent="0.3">
      <c r="A87" s="88" t="str">
        <f t="shared" si="28"/>
        <v>Renda_ExtraOther Base</v>
      </c>
      <c r="B87" s="396"/>
      <c r="C87" s="159" t="s">
        <v>170</v>
      </c>
      <c r="D87" s="160">
        <f>D67-SUM(D68:D82)</f>
        <v>108617.86153872208</v>
      </c>
      <c r="E87" s="160">
        <f>E67-SUM(E68:E82)</f>
        <v>134893.98767951058</v>
      </c>
      <c r="F87" s="397">
        <f t="shared" si="29"/>
        <v>26276.126140788503</v>
      </c>
      <c r="G87" s="161">
        <f t="shared" si="30"/>
        <v>0.98636999429291583</v>
      </c>
      <c r="H87" s="162">
        <f t="shared" si="33"/>
        <v>243511.84921823267</v>
      </c>
      <c r="J87" s="183"/>
      <c r="K87" s="180">
        <f t="shared" si="34"/>
        <v>0.22931158107628705</v>
      </c>
      <c r="L87" s="384">
        <f t="shared" si="35"/>
        <v>1.1851574642906721</v>
      </c>
      <c r="O87" s="206"/>
      <c r="P87" s="207"/>
      <c r="Q87" s="208"/>
      <c r="S87" s="209"/>
    </row>
    <row r="88" spans="1:21" x14ac:dyDescent="0.25">
      <c r="B88" s="153"/>
      <c r="C88" s="122"/>
      <c r="D88" s="149"/>
      <c r="E88" s="149"/>
      <c r="F88" s="154"/>
      <c r="G88" s="154"/>
      <c r="H88" s="149"/>
      <c r="K88" s="155"/>
      <c r="O88"/>
    </row>
    <row r="89" spans="1:21" s="81" customFormat="1" ht="3.75" customHeight="1" x14ac:dyDescent="0.25">
      <c r="A89" s="361"/>
      <c r="B89" s="362"/>
      <c r="C89" s="363"/>
      <c r="D89" s="364"/>
      <c r="E89" s="364"/>
      <c r="F89" s="365"/>
      <c r="G89" s="365"/>
      <c r="H89" s="364"/>
      <c r="K89" s="366"/>
      <c r="O89" s="367"/>
    </row>
    <row r="90" spans="1:21" ht="15.75" thickBot="1" x14ac:dyDescent="0.3">
      <c r="B90" s="153"/>
      <c r="C90" s="122"/>
      <c r="D90" s="149"/>
      <c r="E90" s="149"/>
      <c r="F90" s="154"/>
      <c r="G90" s="154"/>
      <c r="H90" s="149"/>
      <c r="K90" s="155"/>
      <c r="O90"/>
    </row>
    <row r="91" spans="1:21" x14ac:dyDescent="0.25">
      <c r="B91" s="451" t="s">
        <v>81</v>
      </c>
      <c r="C91" s="185" t="s">
        <v>142</v>
      </c>
      <c r="D91" s="186">
        <f>SUM(D4,D26,D48)</f>
        <v>415430</v>
      </c>
      <c r="E91" s="186">
        <f>SUM(E4,E26,E48)</f>
        <v>542321</v>
      </c>
      <c r="F91" s="187"/>
      <c r="G91" s="387">
        <f>E91/D91-1</f>
        <v>0.30544496064318905</v>
      </c>
      <c r="H91" s="189"/>
      <c r="J91" s="199"/>
      <c r="K91" s="204"/>
      <c r="L91" s="384">
        <f t="shared" ref="L91:L112" si="36">K91/$G$91</f>
        <v>0</v>
      </c>
      <c r="O91" s="199"/>
      <c r="P91" s="211"/>
      <c r="Q91" s="204"/>
      <c r="S91" s="203"/>
    </row>
    <row r="92" spans="1:21" x14ac:dyDescent="0.25">
      <c r="B92" s="452"/>
      <c r="C92" s="133" t="s">
        <v>70</v>
      </c>
      <c r="D92" s="147">
        <f>SUM(D6,D27,D49)</f>
        <v>31418.620697459985</v>
      </c>
      <c r="E92" s="147">
        <f>SUM(E6,E27,E49)</f>
        <v>34313.336198125478</v>
      </c>
      <c r="F92" s="148">
        <f>D92/$D$91</f>
        <v>7.5629157011915332E-2</v>
      </c>
      <c r="G92" s="148">
        <f>E92/$E$91</f>
        <v>6.3271265907323293E-2</v>
      </c>
      <c r="H92" s="158">
        <f t="shared" ref="H92:H105" si="37">SUM(D92:E92)</f>
        <v>65731.956895585463</v>
      </c>
      <c r="J92" s="182"/>
      <c r="K92" s="178">
        <f t="shared" ref="K92:K112" si="38">(E92-D92)/$D$91</f>
        <v>6.9679982203150808E-3</v>
      </c>
      <c r="L92" s="384">
        <f t="shared" si="36"/>
        <v>2.2812614769097048E-2</v>
      </c>
      <c r="O92" s="212">
        <f>SUM(O6,O27,O49)</f>
        <v>4068417095.1428561</v>
      </c>
      <c r="P92" s="147">
        <f>SUM(P6,P27,P49)</f>
        <v>4298633831.5714283</v>
      </c>
      <c r="Q92" s="213">
        <f>SUM(O92:P92)</f>
        <v>8367050926.7142849</v>
      </c>
      <c r="S92" s="171">
        <f t="shared" ref="S92:S108" si="39">IFERROR(P92/O92-1,0)</f>
        <v>5.6586316261284964E-2</v>
      </c>
    </row>
    <row r="93" spans="1:21" x14ac:dyDescent="0.25">
      <c r="B93" s="452"/>
      <c r="C93" s="133" t="s">
        <v>71</v>
      </c>
      <c r="D93" s="147">
        <f>SUM(D7,D28,D50)</f>
        <v>2258.8121333260829</v>
      </c>
      <c r="E93" s="147">
        <f>SUM(E7,E28,E50)</f>
        <v>2099.664316385145</v>
      </c>
      <c r="F93" s="148">
        <f t="shared" ref="F93:F112" si="40">D93/$D$91</f>
        <v>5.4372869877622777E-3</v>
      </c>
      <c r="G93" s="148">
        <f t="shared" ref="G93:G112" si="41">E93/$E$91</f>
        <v>3.8716264286006719E-3</v>
      </c>
      <c r="H93" s="158">
        <f t="shared" si="37"/>
        <v>4358.4764497112283</v>
      </c>
      <c r="J93" s="182"/>
      <c r="K93" s="178">
        <f t="shared" si="38"/>
        <v>-3.8309177705254292E-4</v>
      </c>
      <c r="L93" s="384">
        <f t="shared" si="36"/>
        <v>-1.2542088638354011E-3</v>
      </c>
      <c r="O93" s="212">
        <f>SUM(O7,O28,O50)</f>
        <v>604385634</v>
      </c>
      <c r="P93" s="147">
        <f>SUM(P7,P28,P50)</f>
        <v>551013561</v>
      </c>
      <c r="Q93" s="213">
        <f t="shared" ref="Q93:Q104" si="42">SUM(O93:P93)</f>
        <v>1155399195</v>
      </c>
      <c r="S93" s="171">
        <f t="shared" si="39"/>
        <v>-8.8307977551961514E-2</v>
      </c>
    </row>
    <row r="94" spans="1:21" x14ac:dyDescent="0.25">
      <c r="B94" s="452"/>
      <c r="C94" s="133" t="s">
        <v>72</v>
      </c>
      <c r="D94" s="147">
        <f>SUM(D5,D29,D51)</f>
        <v>76486.346526963665</v>
      </c>
      <c r="E94" s="147">
        <f>SUM(E5,E29,E51)</f>
        <v>97466.101532688874</v>
      </c>
      <c r="F94" s="148">
        <f t="shared" si="40"/>
        <v>0.18411368107012893</v>
      </c>
      <c r="G94" s="148">
        <f t="shared" si="41"/>
        <v>0.1797203160723794</v>
      </c>
      <c r="H94" s="158">
        <f t="shared" si="37"/>
        <v>173952.44805965252</v>
      </c>
      <c r="J94" s="182"/>
      <c r="K94" s="178">
        <f t="shared" si="38"/>
        <v>5.0501299871759886E-2</v>
      </c>
      <c r="L94" s="384">
        <f t="shared" si="36"/>
        <v>0.16533682456380047</v>
      </c>
      <c r="O94" s="212">
        <f>SUM(O5,O29,O51)</f>
        <v>9972467974.2857132</v>
      </c>
      <c r="P94" s="147">
        <f>SUM(P5,P29,P51)</f>
        <v>11767506860.142857</v>
      </c>
      <c r="Q94" s="213">
        <f t="shared" si="42"/>
        <v>21739974834.42857</v>
      </c>
      <c r="S94" s="171">
        <f t="shared" si="39"/>
        <v>0.17999946357167573</v>
      </c>
    </row>
    <row r="95" spans="1:21" x14ac:dyDescent="0.25">
      <c r="B95" s="452"/>
      <c r="C95" s="133" t="s">
        <v>73</v>
      </c>
      <c r="D95" s="147">
        <f>SUM(D9,D30,D52)</f>
        <v>1146.0122943913516</v>
      </c>
      <c r="E95" s="147">
        <f>SUM(E9,E30,E52)</f>
        <v>10228.925632542458</v>
      </c>
      <c r="F95" s="148">
        <f t="shared" si="40"/>
        <v>2.7586170820387348E-3</v>
      </c>
      <c r="G95" s="148">
        <f t="shared" si="41"/>
        <v>1.8861385844439839E-2</v>
      </c>
      <c r="H95" s="158">
        <f t="shared" si="37"/>
        <v>11374.93792693381</v>
      </c>
      <c r="J95" s="182"/>
      <c r="K95" s="178">
        <f t="shared" si="38"/>
        <v>2.1863884019332029E-2</v>
      </c>
      <c r="L95" s="384">
        <f t="shared" si="36"/>
        <v>7.1580437841541972E-2</v>
      </c>
      <c r="O95" s="212">
        <f>SUM(O9,O30,O52)</f>
        <v>116153775</v>
      </c>
      <c r="P95" s="147">
        <f>SUM(P9,P30,P52)</f>
        <v>1068704964</v>
      </c>
      <c r="Q95" s="213">
        <f t="shared" si="42"/>
        <v>1184858739</v>
      </c>
      <c r="S95" s="171">
        <f t="shared" si="39"/>
        <v>8.2007768494825068</v>
      </c>
    </row>
    <row r="96" spans="1:21" x14ac:dyDescent="0.25">
      <c r="B96" s="452"/>
      <c r="C96" s="133" t="s">
        <v>74</v>
      </c>
      <c r="D96" s="147">
        <f>SUM(D8,D31,D53)</f>
        <v>26703.44360996941</v>
      </c>
      <c r="E96" s="147">
        <f>SUM(E8,E31,E53)</f>
        <v>59978.126801274295</v>
      </c>
      <c r="F96" s="148">
        <f t="shared" si="40"/>
        <v>6.4279044869098065E-2</v>
      </c>
      <c r="G96" s="148">
        <f t="shared" si="41"/>
        <v>0.11059525041677216</v>
      </c>
      <c r="H96" s="158">
        <f t="shared" si="37"/>
        <v>86681.570411243709</v>
      </c>
      <c r="J96" s="182"/>
      <c r="K96" s="178">
        <f t="shared" si="38"/>
        <v>8.009696745854869E-2</v>
      </c>
      <c r="L96" s="384">
        <f t="shared" si="36"/>
        <v>0.26223044338294188</v>
      </c>
      <c r="O96" s="212">
        <f>SUM(O8,O31,O53)</f>
        <v>2250344895</v>
      </c>
      <c r="P96" s="147">
        <f>SUM(P8,P31,P53)</f>
        <v>5001760704</v>
      </c>
      <c r="Q96" s="213">
        <f>SUM(O96:P96)</f>
        <v>7252105599</v>
      </c>
      <c r="S96" s="171">
        <f t="shared" si="39"/>
        <v>1.2226640525695953</v>
      </c>
    </row>
    <row r="97" spans="2:19" x14ac:dyDescent="0.25">
      <c r="B97" s="452"/>
      <c r="C97" s="133" t="s">
        <v>56</v>
      </c>
      <c r="D97" s="147">
        <f>SUM(D12,D32)</f>
        <v>0.17147845469802403</v>
      </c>
      <c r="E97" s="147">
        <f>SUM(E12,E32)</f>
        <v>227.84838048398311</v>
      </c>
      <c r="F97" s="148">
        <f t="shared" si="40"/>
        <v>4.1277340273457388E-7</v>
      </c>
      <c r="G97" s="148">
        <f t="shared" si="41"/>
        <v>4.2013564011716883E-4</v>
      </c>
      <c r="H97" s="158">
        <f t="shared" si="37"/>
        <v>228.01985893868112</v>
      </c>
      <c r="J97" s="182"/>
      <c r="K97" s="178">
        <f t="shared" si="38"/>
        <v>5.4805118077482385E-4</v>
      </c>
      <c r="L97" s="384">
        <f t="shared" si="36"/>
        <v>1.794271477325303E-3</v>
      </c>
      <c r="O97" s="212">
        <f>SUM(O12,O32)</f>
        <v>21830</v>
      </c>
      <c r="P97" s="147">
        <f>SUM(P12,P32)</f>
        <v>107198.51741935484</v>
      </c>
      <c r="Q97" s="213">
        <f t="shared" si="42"/>
        <v>129028.51741935484</v>
      </c>
      <c r="S97" s="171">
        <f t="shared" si="39"/>
        <v>3.9106054704239508</v>
      </c>
    </row>
    <row r="98" spans="2:19" x14ac:dyDescent="0.25">
      <c r="B98" s="452"/>
      <c r="C98" s="143" t="s">
        <v>60</v>
      </c>
      <c r="D98" s="147">
        <f>SUM(D11,D33)</f>
        <v>191.3735074824225</v>
      </c>
      <c r="E98" s="147">
        <f>SUM(E11,E33)</f>
        <v>1179.7198547141459</v>
      </c>
      <c r="F98" s="148">
        <f t="shared" si="40"/>
        <v>4.6066366772361771E-4</v>
      </c>
      <c r="G98" s="148">
        <f t="shared" si="41"/>
        <v>2.1753165647543536E-3</v>
      </c>
      <c r="H98" s="158">
        <f t="shared" si="37"/>
        <v>1371.0933621965683</v>
      </c>
      <c r="J98" s="182"/>
      <c r="K98" s="178">
        <f t="shared" si="38"/>
        <v>2.3790923795386065E-3</v>
      </c>
      <c r="L98" s="384">
        <f t="shared" si="36"/>
        <v>7.7889396981009138E-3</v>
      </c>
      <c r="O98" s="212">
        <f>SUM(O11,O33)</f>
        <v>80515047</v>
      </c>
      <c r="P98" s="147">
        <f>SUM(P11,P33)</f>
        <v>455327608</v>
      </c>
      <c r="Q98" s="213">
        <f t="shared" si="42"/>
        <v>535842655</v>
      </c>
      <c r="S98" s="171">
        <f t="shared" si="39"/>
        <v>4.6551865143915272</v>
      </c>
    </row>
    <row r="99" spans="2:19" x14ac:dyDescent="0.25">
      <c r="B99" s="452"/>
      <c r="C99" s="134" t="s">
        <v>58</v>
      </c>
      <c r="D99" s="147">
        <f>SUM(D13,D34)</f>
        <v>195.34747029522347</v>
      </c>
      <c r="E99" s="147">
        <f>SUM(E13,E34)</f>
        <v>132.22854466016926</v>
      </c>
      <c r="F99" s="148">
        <f t="shared" si="40"/>
        <v>4.7022957007251156E-4</v>
      </c>
      <c r="G99" s="148">
        <f t="shared" si="41"/>
        <v>2.4381970209556565E-4</v>
      </c>
      <c r="H99" s="158">
        <f t="shared" si="37"/>
        <v>327.57601495539274</v>
      </c>
      <c r="J99" s="182"/>
      <c r="K99" s="178">
        <f t="shared" si="38"/>
        <v>-1.5193636866633179E-4</v>
      </c>
      <c r="L99" s="384">
        <f t="shared" si="36"/>
        <v>-4.9742633941772226E-4</v>
      </c>
      <c r="O99" s="212">
        <f>SUM(O13,O34)</f>
        <v>3316585</v>
      </c>
      <c r="P99" s="147">
        <f>SUM(P13,P34)</f>
        <v>2201260</v>
      </c>
      <c r="Q99" s="213">
        <f t="shared" si="42"/>
        <v>5517845</v>
      </c>
      <c r="S99" s="171">
        <f t="shared" si="39"/>
        <v>-0.33628717491033699</v>
      </c>
    </row>
    <row r="100" spans="2:19" x14ac:dyDescent="0.25">
      <c r="B100" s="452"/>
      <c r="C100" s="134" t="s">
        <v>59</v>
      </c>
      <c r="D100" s="147">
        <f>SUM(D10)</f>
        <v>31.436891688690881</v>
      </c>
      <c r="E100" s="147">
        <f>SUM(E10)</f>
        <v>1211.5156740732671</v>
      </c>
      <c r="F100" s="148">
        <f t="shared" si="40"/>
        <v>7.5673137926223142E-5</v>
      </c>
      <c r="G100" s="148">
        <f t="shared" si="41"/>
        <v>2.2339457149423811E-3</v>
      </c>
      <c r="H100" s="158">
        <f t="shared" si="37"/>
        <v>1242.9525657619579</v>
      </c>
      <c r="J100" s="182"/>
      <c r="K100" s="178">
        <f t="shared" si="38"/>
        <v>2.8406200379957544E-3</v>
      </c>
      <c r="L100" s="384">
        <f t="shared" si="36"/>
        <v>9.299940755329977E-3</v>
      </c>
      <c r="O100" s="212">
        <f>SUM(O10)</f>
        <v>26240424</v>
      </c>
      <c r="P100" s="147">
        <f>SUM(P10)</f>
        <v>383106294</v>
      </c>
      <c r="Q100" s="213">
        <f t="shared" si="42"/>
        <v>409346718</v>
      </c>
      <c r="S100" s="171">
        <f t="shared" si="39"/>
        <v>13.599851511545697</v>
      </c>
    </row>
    <row r="101" spans="2:19" x14ac:dyDescent="0.25">
      <c r="B101" s="452"/>
      <c r="C101" s="134" t="s">
        <v>66</v>
      </c>
      <c r="D101" s="147">
        <f>SUM(D35,D54)</f>
        <v>5142.1588052740126</v>
      </c>
      <c r="E101" s="147">
        <f>SUM(E35,E54)</f>
        <v>4620.3724748968962</v>
      </c>
      <c r="F101" s="148">
        <f t="shared" si="40"/>
        <v>1.2377918795643098E-2</v>
      </c>
      <c r="G101" s="148">
        <f t="shared" si="41"/>
        <v>8.5196267061332601E-3</v>
      </c>
      <c r="H101" s="158">
        <f t="shared" si="37"/>
        <v>9762.5312801709078</v>
      </c>
      <c r="J101" s="182"/>
      <c r="K101" s="178">
        <f t="shared" si="38"/>
        <v>-1.2560150455603024E-3</v>
      </c>
      <c r="L101" s="384">
        <f t="shared" si="36"/>
        <v>-4.1120830506270441E-3</v>
      </c>
      <c r="O101" s="212">
        <f>SUM(O35,O54)</f>
        <v>923.60639999999989</v>
      </c>
      <c r="P101" s="147">
        <f>SUM(P35,P54)</f>
        <v>907.71239999999989</v>
      </c>
      <c r="Q101" s="213">
        <f t="shared" si="42"/>
        <v>1831.3187999999998</v>
      </c>
      <c r="S101" s="171">
        <f t="shared" si="39"/>
        <v>-1.7208629130330833E-2</v>
      </c>
    </row>
    <row r="102" spans="2:19" x14ac:dyDescent="0.25">
      <c r="B102" s="452"/>
      <c r="C102" s="134" t="s">
        <v>166</v>
      </c>
      <c r="D102" s="147">
        <f>SUM(D36,D55)</f>
        <v>0</v>
      </c>
      <c r="E102" s="147">
        <f>SUM(E36,E55)</f>
        <v>1365.1220412702814</v>
      </c>
      <c r="F102" s="148">
        <f t="shared" si="40"/>
        <v>0</v>
      </c>
      <c r="G102" s="148">
        <f t="shared" si="41"/>
        <v>2.5171845480265035E-3</v>
      </c>
      <c r="H102" s="158">
        <f t="shared" si="37"/>
        <v>1365.1220412702814</v>
      </c>
      <c r="J102" s="182"/>
      <c r="K102" s="178">
        <f t="shared" si="38"/>
        <v>3.2860458832301024E-3</v>
      </c>
      <c r="L102" s="384">
        <f t="shared" si="36"/>
        <v>1.0758225888914747E-2</v>
      </c>
      <c r="O102" s="212">
        <f>SUM(O36,O55)</f>
        <v>0</v>
      </c>
      <c r="P102" s="147">
        <f>SUM(P36,P55)</f>
        <v>2863947.3760000016</v>
      </c>
      <c r="Q102" s="213">
        <f t="shared" si="42"/>
        <v>2863947.3760000016</v>
      </c>
      <c r="S102" s="171">
        <f t="shared" si="39"/>
        <v>0</v>
      </c>
    </row>
    <row r="103" spans="2:19" x14ac:dyDescent="0.25">
      <c r="B103" s="452"/>
      <c r="C103" s="134" t="s">
        <v>57</v>
      </c>
      <c r="D103" s="147">
        <f>SUM(D15)</f>
        <v>-23413.882106706664</v>
      </c>
      <c r="E103" s="147">
        <f>SUM(E15)</f>
        <v>-27972.094622484452</v>
      </c>
      <c r="F103" s="148">
        <f t="shared" si="40"/>
        <v>-5.6360595302955167E-2</v>
      </c>
      <c r="G103" s="148">
        <f t="shared" si="41"/>
        <v>-5.1578483264495475E-2</v>
      </c>
      <c r="H103" s="158">
        <f t="shared" si="37"/>
        <v>-51385.976729191112</v>
      </c>
      <c r="J103" s="182"/>
      <c r="K103" s="178">
        <f t="shared" si="38"/>
        <v>-1.0972275752299516E-2</v>
      </c>
      <c r="L103" s="384">
        <f t="shared" si="36"/>
        <v>-3.5922268055084972E-2</v>
      </c>
      <c r="O103" s="212">
        <f>SUM(O15)</f>
        <v>3524.0313028574224</v>
      </c>
      <c r="P103" s="147">
        <f>SUM(P15)</f>
        <v>4210.089407936729</v>
      </c>
      <c r="Q103" s="213">
        <f t="shared" si="42"/>
        <v>7734.1207107941518</v>
      </c>
      <c r="S103" s="171">
        <f t="shared" si="39"/>
        <v>0.194679912327403</v>
      </c>
    </row>
    <row r="104" spans="2:19" x14ac:dyDescent="0.25">
      <c r="B104" s="452"/>
      <c r="C104" s="134" t="s">
        <v>64</v>
      </c>
      <c r="D104" s="147">
        <f>SUM(D37,D56)</f>
        <v>100869.06956956995</v>
      </c>
      <c r="E104" s="147">
        <f>SUM(E37,E56)</f>
        <v>115038.71391102679</v>
      </c>
      <c r="F104" s="148">
        <f t="shared" si="40"/>
        <v>0.24280641641087536</v>
      </c>
      <c r="G104" s="148">
        <f t="shared" si="41"/>
        <v>0.21212291965648902</v>
      </c>
      <c r="H104" s="158">
        <f t="shared" si="37"/>
        <v>215907.78348059673</v>
      </c>
      <c r="J104" s="182"/>
      <c r="K104" s="178">
        <f t="shared" si="38"/>
        <v>3.4108380091608298E-2</v>
      </c>
      <c r="L104" s="384">
        <f t="shared" si="36"/>
        <v>0.11166784359376813</v>
      </c>
      <c r="O104" s="212">
        <f>SUM(O37,O56)</f>
        <v>17169.75</v>
      </c>
      <c r="P104" s="147">
        <f>SUM(P37,P56)</f>
        <v>19721.666666666668</v>
      </c>
      <c r="Q104" s="213">
        <f t="shared" si="42"/>
        <v>36891.416666666672</v>
      </c>
      <c r="S104" s="171">
        <f t="shared" si="39"/>
        <v>0.14862864436970069</v>
      </c>
    </row>
    <row r="105" spans="2:19" x14ac:dyDescent="0.25">
      <c r="B105" s="452"/>
      <c r="C105" s="135" t="s">
        <v>121</v>
      </c>
      <c r="D105" s="147">
        <f t="shared" ref="D105:E108" si="43">SUM(D16,D38,D57)</f>
        <v>-158568.6648144137</v>
      </c>
      <c r="E105" s="147">
        <f t="shared" si="43"/>
        <v>-150775.46648586492</v>
      </c>
      <c r="F105" s="148">
        <f t="shared" si="40"/>
        <v>-0.38169767425177215</v>
      </c>
      <c r="G105" s="148">
        <f t="shared" si="41"/>
        <v>-0.27801886057494529</v>
      </c>
      <c r="H105" s="158">
        <f t="shared" si="37"/>
        <v>-309344.13130027859</v>
      </c>
      <c r="J105" s="182"/>
      <c r="K105" s="178">
        <f t="shared" si="38"/>
        <v>1.8759353750448404E-2</v>
      </c>
      <c r="L105" s="384">
        <f t="shared" si="36"/>
        <v>6.141647814698268E-2</v>
      </c>
      <c r="O105" s="205">
        <v>13.208333333333334</v>
      </c>
      <c r="P105" s="142">
        <v>14.058333333333344</v>
      </c>
      <c r="Q105" s="127">
        <v>13.617821782178211</v>
      </c>
      <c r="S105" s="171">
        <f t="shared" si="39"/>
        <v>6.4353312302839916E-2</v>
      </c>
    </row>
    <row r="106" spans="2:19" x14ac:dyDescent="0.25">
      <c r="B106" s="453"/>
      <c r="C106" s="374" t="s">
        <v>175</v>
      </c>
      <c r="D106" s="147">
        <f t="shared" si="43"/>
        <v>64368.705077880957</v>
      </c>
      <c r="E106" s="147">
        <f t="shared" si="43"/>
        <v>67660.899887621665</v>
      </c>
      <c r="F106" s="148">
        <f t="shared" si="40"/>
        <v>0.15494476825910733</v>
      </c>
      <c r="G106" s="148">
        <f t="shared" si="41"/>
        <v>0.12476171840592871</v>
      </c>
      <c r="H106" s="158">
        <f t="shared" ref="H106:H112" si="44">SUM(D106:E106)</f>
        <v>132029.60496550263</v>
      </c>
      <c r="J106" s="182"/>
      <c r="K106" s="178">
        <f t="shared" si="38"/>
        <v>7.9247883150969055E-3</v>
      </c>
      <c r="L106" s="384">
        <f t="shared" si="36"/>
        <v>2.5945061586248881E-2</v>
      </c>
      <c r="O106" s="376">
        <v>74.5416666666667</v>
      </c>
      <c r="P106" s="375">
        <v>78.354166666666671</v>
      </c>
      <c r="Q106" s="378"/>
      <c r="S106" s="171">
        <f t="shared" si="39"/>
        <v>5.1145891559529977E-2</v>
      </c>
    </row>
    <row r="107" spans="2:19" x14ac:dyDescent="0.25">
      <c r="B107" s="453"/>
      <c r="C107" s="374" t="s">
        <v>176</v>
      </c>
      <c r="D107" s="147">
        <f t="shared" si="43"/>
        <v>-14350.950263010654</v>
      </c>
      <c r="E107" s="147">
        <f t="shared" si="43"/>
        <v>-32004.897015126931</v>
      </c>
      <c r="F107" s="148">
        <f t="shared" si="40"/>
        <v>-3.4544809626196119E-2</v>
      </c>
      <c r="G107" s="148">
        <f t="shared" si="41"/>
        <v>-5.901467399404952E-2</v>
      </c>
      <c r="H107" s="158">
        <f t="shared" si="44"/>
        <v>-46355.847278137589</v>
      </c>
      <c r="J107" s="182"/>
      <c r="K107" s="178">
        <f t="shared" si="38"/>
        <v>-4.249559914333649E-2</v>
      </c>
      <c r="L107" s="384">
        <f t="shared" si="36"/>
        <v>-0.13912686283594797</v>
      </c>
      <c r="O107" s="379">
        <v>2.625</v>
      </c>
      <c r="P107" s="380">
        <v>5.854166666666667</v>
      </c>
      <c r="Q107" s="378"/>
      <c r="S107" s="171">
        <f t="shared" si="39"/>
        <v>1.2301587301587302</v>
      </c>
    </row>
    <row r="108" spans="2:19" x14ac:dyDescent="0.25">
      <c r="B108" s="453"/>
      <c r="C108" s="374" t="s">
        <v>69</v>
      </c>
      <c r="D108" s="147">
        <f t="shared" si="43"/>
        <v>-20172.577534649237</v>
      </c>
      <c r="E108" s="147">
        <f t="shared" si="43"/>
        <v>-10435.308992103839</v>
      </c>
      <c r="F108" s="148">
        <f t="shared" si="40"/>
        <v>-4.8558307138745968E-2</v>
      </c>
      <c r="G108" s="148">
        <f t="shared" si="41"/>
        <v>-1.9241941566164392E-2</v>
      </c>
      <c r="H108" s="158">
        <f t="shared" si="44"/>
        <v>-30607.886526753078</v>
      </c>
      <c r="J108" s="182"/>
      <c r="K108" s="178">
        <f t="shared" si="38"/>
        <v>2.3439011488205951E-2</v>
      </c>
      <c r="L108" s="384">
        <f t="shared" si="36"/>
        <v>7.6737266965705972E-2</v>
      </c>
      <c r="O108" s="379">
        <v>6.9687437038008824</v>
      </c>
      <c r="P108" s="380">
        <v>3.6049430823122042</v>
      </c>
      <c r="Q108" s="378"/>
      <c r="S108" s="171">
        <f t="shared" si="39"/>
        <v>-0.48269828314305763</v>
      </c>
    </row>
    <row r="109" spans="2:19" x14ac:dyDescent="0.25">
      <c r="B109" s="453"/>
      <c r="C109" s="374" t="s">
        <v>179</v>
      </c>
      <c r="D109" s="147">
        <f t="shared" ref="D109:E111" si="45">SUM(D21,D43,D62)</f>
        <v>81820.395589197346</v>
      </c>
      <c r="E109" s="147">
        <f t="shared" si="45"/>
        <v>108241.33111119631</v>
      </c>
      <c r="F109" s="148">
        <f t="shared" si="40"/>
        <v>0.19695350742410839</v>
      </c>
      <c r="G109" s="148">
        <f t="shared" si="41"/>
        <v>0.19958904617596648</v>
      </c>
      <c r="H109" s="158">
        <f t="shared" si="44"/>
        <v>190061.72670039366</v>
      </c>
      <c r="J109" s="182"/>
      <c r="K109" s="178">
        <f t="shared" si="38"/>
        <v>6.3599007105887798E-2</v>
      </c>
      <c r="L109" s="384">
        <f t="shared" si="36"/>
        <v>0.20821756879525705</v>
      </c>
      <c r="O109" s="379"/>
      <c r="P109" s="380"/>
      <c r="Q109" s="378"/>
      <c r="S109" s="381"/>
    </row>
    <row r="110" spans="2:19" x14ac:dyDescent="0.25">
      <c r="B110" s="453"/>
      <c r="C110" s="374" t="s">
        <v>180</v>
      </c>
      <c r="D110" s="147">
        <f t="shared" si="45"/>
        <v>137794.57926299216</v>
      </c>
      <c r="E110" s="147">
        <f t="shared" si="45"/>
        <v>172870.85849625181</v>
      </c>
      <c r="F110" s="148">
        <f t="shared" si="40"/>
        <v>0.33169145045613502</v>
      </c>
      <c r="G110" s="148">
        <f t="shared" si="41"/>
        <v>0.31876113684746082</v>
      </c>
      <c r="H110" s="158">
        <f t="shared" si="44"/>
        <v>310665.437759244</v>
      </c>
      <c r="J110" s="182"/>
      <c r="K110" s="178">
        <f t="shared" si="38"/>
        <v>8.4433669290276681E-2</v>
      </c>
      <c r="L110" s="384">
        <f t="shared" si="36"/>
        <v>0.27642842465785306</v>
      </c>
      <c r="O110" s="379"/>
      <c r="P110" s="380"/>
      <c r="Q110" s="378"/>
      <c r="S110" s="381"/>
    </row>
    <row r="111" spans="2:19" x14ac:dyDescent="0.25">
      <c r="B111" s="453"/>
      <c r="C111" s="374" t="s">
        <v>181</v>
      </c>
      <c r="D111" s="147">
        <f t="shared" si="45"/>
        <v>69225.940850843574</v>
      </c>
      <c r="E111" s="147">
        <f t="shared" si="45"/>
        <v>69225.940850843574</v>
      </c>
      <c r="F111" s="148">
        <f t="shared" si="40"/>
        <v>0.16663683617178243</v>
      </c>
      <c r="G111" s="148">
        <f t="shared" si="41"/>
        <v>0.12764753872861934</v>
      </c>
      <c r="H111" s="158">
        <f t="shared" si="44"/>
        <v>138451.88170168715</v>
      </c>
      <c r="J111" s="182"/>
      <c r="K111" s="178">
        <f t="shared" si="38"/>
        <v>0</v>
      </c>
      <c r="L111" s="384">
        <f t="shared" si="36"/>
        <v>0</v>
      </c>
      <c r="O111" s="379"/>
      <c r="P111" s="380"/>
      <c r="Q111" s="378"/>
      <c r="S111" s="381"/>
    </row>
    <row r="112" spans="2:19" ht="15.75" thickBot="1" x14ac:dyDescent="0.3">
      <c r="B112" s="454"/>
      <c r="C112" s="159" t="s">
        <v>170</v>
      </c>
      <c r="D112" s="210">
        <f>D91-SUM(D92:D111)</f>
        <v>34283.660952990642</v>
      </c>
      <c r="E112" s="210">
        <f>E91-SUM(E92:E111)</f>
        <v>17648.061407524976</v>
      </c>
      <c r="F112" s="161">
        <f t="shared" si="40"/>
        <v>8.2525722631949169E-2</v>
      </c>
      <c r="G112" s="161">
        <f t="shared" si="41"/>
        <v>3.2541726039605652E-2</v>
      </c>
      <c r="H112" s="162">
        <f t="shared" si="44"/>
        <v>51931.722360515618</v>
      </c>
      <c r="J112" s="183"/>
      <c r="K112" s="180">
        <f t="shared" si="38"/>
        <v>-4.0044290362914729E-2</v>
      </c>
      <c r="L112" s="384">
        <f t="shared" si="36"/>
        <v>-0.13110149297795481</v>
      </c>
      <c r="O112" s="214"/>
      <c r="P112" s="210"/>
      <c r="Q112" s="215"/>
      <c r="S112" s="216"/>
    </row>
  </sheetData>
  <mergeCells count="9">
    <mergeCell ref="B91:B112"/>
    <mergeCell ref="D2:E2"/>
    <mergeCell ref="F2:G2"/>
    <mergeCell ref="J2:K2"/>
    <mergeCell ref="O2:Q2"/>
    <mergeCell ref="J3:K3"/>
    <mergeCell ref="B27:B46"/>
    <mergeCell ref="B49:B65"/>
    <mergeCell ref="J67:K67"/>
  </mergeCells>
  <conditionalFormatting sqref="K88:K9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{0C83A924-088C-4E7D-9C93-7D0AEE7B23F4}</x14:id>
        </ext>
      </extLst>
    </cfRule>
  </conditionalFormatting>
  <conditionalFormatting sqref="K92:K11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{C65040C7-37C0-4FAB-B0EA-57C250F61CBC}</x14:id>
        </ext>
      </extLst>
    </cfRule>
  </conditionalFormatting>
  <conditionalFormatting sqref="K78:K87 K15:K66 K5:K13 K68:K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{E16D362C-596E-422F-A23D-325672EA29A9}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83A924-088C-4E7D-9C93-7D0AEE7B23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K88:K90</xm:sqref>
        </x14:conditionalFormatting>
        <x14:conditionalFormatting xmlns:xm="http://schemas.microsoft.com/office/excel/2006/main">
          <x14:cfRule type="dataBar" id="{C65040C7-37C0-4FAB-B0EA-57C250F61CB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K92:K112</xm:sqref>
        </x14:conditionalFormatting>
        <x14:conditionalFormatting xmlns:xm="http://schemas.microsoft.com/office/excel/2006/main">
          <x14:cfRule type="dataBar" id="{E16D362C-596E-422F-A23D-325672EA29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K78:K87 K15:K66 K5:K13 K68:K76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47CF-55DB-40CD-B833-E47F341BDE7F}">
  <dimension ref="A3:DC225"/>
  <sheetViews>
    <sheetView topLeftCell="CM1" workbookViewId="0">
      <selection activeCell="CZ6" sqref="CZ6"/>
    </sheetView>
  </sheetViews>
  <sheetFormatPr defaultRowHeight="15" x14ac:dyDescent="0.25"/>
  <cols>
    <col min="1" max="1" width="34.140625" style="80" bestFit="1" customWidth="1"/>
    <col min="2" max="2" width="30.42578125" style="80" bestFit="1" customWidth="1"/>
    <col min="3" max="102" width="12.7109375" style="80" bestFit="1" customWidth="1"/>
    <col min="103" max="129" width="12" style="80" bestFit="1" customWidth="1"/>
    <col min="130" max="130" width="11" style="80" bestFit="1" customWidth="1"/>
    <col min="131" max="131" width="12" style="80" bestFit="1" customWidth="1"/>
    <col min="132" max="132" width="11" style="80" bestFit="1" customWidth="1"/>
    <col min="133" max="134" width="12" style="80" bestFit="1" customWidth="1"/>
    <col min="135" max="135" width="11.28515625" style="80" bestFit="1" customWidth="1"/>
    <col min="136" max="16384" width="9.140625" style="80"/>
  </cols>
  <sheetData>
    <row r="3" spans="1:107" x14ac:dyDescent="0.25">
      <c r="A3" s="1" t="s">
        <v>200</v>
      </c>
      <c r="B3"/>
      <c r="C3" s="1" t="s">
        <v>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</row>
    <row r="4" spans="1:107" x14ac:dyDescent="0.25">
      <c r="A4" s="1" t="s">
        <v>201</v>
      </c>
      <c r="B4" s="1" t="s">
        <v>148</v>
      </c>
      <c r="C4" s="398">
        <v>43836</v>
      </c>
      <c r="D4" s="398">
        <v>43843</v>
      </c>
      <c r="E4" s="398">
        <v>43850</v>
      </c>
      <c r="F4" s="398">
        <v>43857</v>
      </c>
      <c r="G4" s="398">
        <v>43864</v>
      </c>
      <c r="H4" s="398">
        <v>43871</v>
      </c>
      <c r="I4" s="398">
        <v>43878</v>
      </c>
      <c r="J4" s="398">
        <v>43885</v>
      </c>
      <c r="K4" s="398">
        <v>43892</v>
      </c>
      <c r="L4" s="398">
        <v>43899</v>
      </c>
      <c r="M4" s="398">
        <v>43906</v>
      </c>
      <c r="N4" s="398">
        <v>43913</v>
      </c>
      <c r="O4" s="398">
        <v>43920</v>
      </c>
      <c r="P4" s="398">
        <v>43927</v>
      </c>
      <c r="Q4" s="398">
        <v>43934</v>
      </c>
      <c r="R4" s="398">
        <v>43941</v>
      </c>
      <c r="S4" s="398">
        <v>43948</v>
      </c>
      <c r="T4" s="398">
        <v>43955</v>
      </c>
      <c r="U4" s="398">
        <v>43962</v>
      </c>
      <c r="V4" s="398">
        <v>43969</v>
      </c>
      <c r="W4" s="398">
        <v>43976</v>
      </c>
      <c r="X4" s="398">
        <v>43983</v>
      </c>
      <c r="Y4" s="398">
        <v>43990</v>
      </c>
      <c r="Z4" s="398">
        <v>43997</v>
      </c>
      <c r="AA4" s="398">
        <v>44004</v>
      </c>
      <c r="AB4" s="398">
        <v>44011</v>
      </c>
      <c r="AC4" s="398">
        <v>44018</v>
      </c>
      <c r="AD4" s="398">
        <v>44025</v>
      </c>
      <c r="AE4" s="398">
        <v>44032</v>
      </c>
      <c r="AF4" s="398">
        <v>44039</v>
      </c>
      <c r="AG4" s="398">
        <v>44046</v>
      </c>
      <c r="AH4" s="398">
        <v>44053</v>
      </c>
      <c r="AI4" s="398">
        <v>44060</v>
      </c>
      <c r="AJ4" s="398">
        <v>44067</v>
      </c>
      <c r="AK4" s="398">
        <v>44074</v>
      </c>
      <c r="AL4" s="398">
        <v>44081</v>
      </c>
      <c r="AM4" s="398">
        <v>44088</v>
      </c>
      <c r="AN4" s="398">
        <v>44095</v>
      </c>
      <c r="AO4" s="398">
        <v>44102</v>
      </c>
      <c r="AP4" s="398">
        <v>44109</v>
      </c>
      <c r="AQ4" s="398">
        <v>44116</v>
      </c>
      <c r="AR4" s="398">
        <v>44123</v>
      </c>
      <c r="AS4" s="398">
        <v>44130</v>
      </c>
      <c r="AT4" s="398">
        <v>44137</v>
      </c>
      <c r="AU4" s="398">
        <v>44144</v>
      </c>
      <c r="AV4" s="398">
        <v>44151</v>
      </c>
      <c r="AW4" s="398">
        <v>44158</v>
      </c>
      <c r="AX4" s="398">
        <v>44165</v>
      </c>
      <c r="AY4" s="398">
        <v>44172</v>
      </c>
      <c r="AZ4" s="398">
        <v>44179</v>
      </c>
      <c r="BA4" s="398">
        <v>44186</v>
      </c>
      <c r="BB4" s="398">
        <v>44193</v>
      </c>
      <c r="BC4" s="398">
        <v>44200</v>
      </c>
      <c r="BD4" s="398">
        <v>44207</v>
      </c>
      <c r="BE4" s="398">
        <v>44214</v>
      </c>
      <c r="BF4" s="398">
        <v>44221</v>
      </c>
      <c r="BG4" s="398">
        <v>44228</v>
      </c>
      <c r="BH4" s="398">
        <v>44235</v>
      </c>
      <c r="BI4" s="398">
        <v>44242</v>
      </c>
      <c r="BJ4" s="398">
        <v>44249</v>
      </c>
      <c r="BK4" s="398">
        <v>44256</v>
      </c>
      <c r="BL4" s="398">
        <v>44263</v>
      </c>
      <c r="BM4" s="398">
        <v>44270</v>
      </c>
      <c r="BN4" s="398">
        <v>44277</v>
      </c>
      <c r="BO4" s="398">
        <v>44284</v>
      </c>
      <c r="BP4" s="398">
        <v>44291</v>
      </c>
      <c r="BQ4" s="398">
        <v>44298</v>
      </c>
      <c r="BR4" s="398">
        <v>44305</v>
      </c>
      <c r="BS4" s="398">
        <v>44312</v>
      </c>
      <c r="BT4" s="398">
        <v>44319</v>
      </c>
      <c r="BU4" s="398">
        <v>44326</v>
      </c>
      <c r="BV4" s="398">
        <v>44333</v>
      </c>
      <c r="BW4" s="398">
        <v>44340</v>
      </c>
      <c r="BX4" s="398">
        <v>44347</v>
      </c>
      <c r="BY4" s="398">
        <v>44354</v>
      </c>
      <c r="BZ4" s="398">
        <v>44361</v>
      </c>
      <c r="CA4" s="398">
        <v>44368</v>
      </c>
      <c r="CB4" s="398">
        <v>44375</v>
      </c>
      <c r="CC4" s="398">
        <v>44382</v>
      </c>
      <c r="CD4" s="398">
        <v>44389</v>
      </c>
      <c r="CE4" s="398">
        <v>44396</v>
      </c>
      <c r="CF4" s="398">
        <v>44403</v>
      </c>
      <c r="CG4" s="398">
        <v>44410</v>
      </c>
      <c r="CH4" s="398">
        <v>44417</v>
      </c>
      <c r="CI4" s="398">
        <v>44424</v>
      </c>
      <c r="CJ4" s="398">
        <v>44431</v>
      </c>
      <c r="CK4" s="398">
        <v>44438</v>
      </c>
      <c r="CL4" s="398">
        <v>44445</v>
      </c>
      <c r="CM4" s="398">
        <v>44452</v>
      </c>
      <c r="CN4" s="398">
        <v>44459</v>
      </c>
      <c r="CO4" s="398">
        <v>44466</v>
      </c>
      <c r="CP4" s="398">
        <v>44473</v>
      </c>
      <c r="CQ4" s="398">
        <v>44480</v>
      </c>
      <c r="CR4" s="398">
        <v>44487</v>
      </c>
      <c r="CS4" s="398">
        <v>44494</v>
      </c>
      <c r="CT4" s="398">
        <v>44501</v>
      </c>
      <c r="CU4" s="398">
        <v>44508</v>
      </c>
      <c r="CV4" s="398">
        <v>44515</v>
      </c>
      <c r="CW4" s="398">
        <v>44522</v>
      </c>
      <c r="CX4" s="398">
        <v>44529</v>
      </c>
    </row>
    <row r="5" spans="1:107" x14ac:dyDescent="0.25">
      <c r="A5" t="s">
        <v>1</v>
      </c>
      <c r="B5" t="s">
        <v>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0.90667761104521805</v>
      </c>
      <c r="CC5">
        <v>1.58668581932914</v>
      </c>
      <c r="CD5">
        <v>1.58668581932914</v>
      </c>
      <c r="CE5">
        <v>1.58668581932914</v>
      </c>
      <c r="CF5">
        <v>2.4122731670593498</v>
      </c>
      <c r="CG5">
        <v>7.3657972534406602</v>
      </c>
      <c r="CH5">
        <v>7.3657972534406602</v>
      </c>
      <c r="CI5">
        <v>7.3657972534406602</v>
      </c>
      <c r="CJ5">
        <v>7.3657972534406602</v>
      </c>
      <c r="CK5">
        <v>10.277963306670999</v>
      </c>
      <c r="CL5">
        <v>11.442829727963099</v>
      </c>
      <c r="CM5">
        <v>11.442829727963099</v>
      </c>
      <c r="CN5">
        <v>11.442829727963099</v>
      </c>
      <c r="CO5">
        <v>11.3994651325026</v>
      </c>
      <c r="CP5">
        <v>11.341645671888701</v>
      </c>
      <c r="CQ5">
        <v>11.341645671888701</v>
      </c>
      <c r="CR5">
        <v>11.341645671888701</v>
      </c>
      <c r="CS5">
        <v>11.341645671888701</v>
      </c>
      <c r="CT5">
        <v>18.0796731924512</v>
      </c>
      <c r="CU5">
        <v>18.0796731924512</v>
      </c>
      <c r="CV5">
        <v>18.0796731924512</v>
      </c>
      <c r="CW5">
        <v>18.0796731924512</v>
      </c>
      <c r="CX5">
        <v>10.4932454514328</v>
      </c>
      <c r="CY5" s="80">
        <f>SUM(BC5:BZ5)</f>
        <v>0</v>
      </c>
      <c r="CZ5" s="80">
        <f>SUM(CA5:CX5)</f>
        <v>221.72663578170992</v>
      </c>
      <c r="DB5" s="80">
        <f>SUM(CA5:CL5)</f>
        <v>59.26299028448873</v>
      </c>
      <c r="DC5" s="80">
        <f>SUM(CM5:CX5)</f>
        <v>162.46364549722119</v>
      </c>
    </row>
    <row r="6" spans="1:107" x14ac:dyDescent="0.25">
      <c r="A6" t="s">
        <v>1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3.7583077718100002</v>
      </c>
      <c r="BS6">
        <v>9.1511168224651396</v>
      </c>
      <c r="BT6">
        <v>12.2082522095826</v>
      </c>
      <c r="BU6">
        <v>15.3314141976337</v>
      </c>
      <c r="BV6">
        <v>17.2837649856287</v>
      </c>
      <c r="BW6">
        <v>16.8691629446467</v>
      </c>
      <c r="BX6">
        <v>16.698539944510699</v>
      </c>
      <c r="BY6">
        <v>13.352570503449</v>
      </c>
      <c r="BZ6">
        <v>8.4607767646135894</v>
      </c>
      <c r="CA6">
        <v>4.6944854704005801</v>
      </c>
      <c r="CB6">
        <v>1.7507620051998101</v>
      </c>
      <c r="CC6">
        <v>0.65935394196037</v>
      </c>
      <c r="CD6">
        <v>0.38604795021369598</v>
      </c>
      <c r="CE6">
        <v>0.45794050138329201</v>
      </c>
      <c r="CF6">
        <v>0.53454562103028003</v>
      </c>
      <c r="CG6">
        <v>0.61715366485358103</v>
      </c>
      <c r="CH6">
        <v>0.68808053234283795</v>
      </c>
      <c r="CI6">
        <v>0.70929819710238295</v>
      </c>
      <c r="CJ6">
        <v>0.77435694967744895</v>
      </c>
      <c r="CK6">
        <v>0.78457666729215703</v>
      </c>
      <c r="CL6">
        <v>0.74343046423316606</v>
      </c>
      <c r="CM6">
        <v>0.76144006543152198</v>
      </c>
      <c r="CN6">
        <v>0.80527614097853595</v>
      </c>
      <c r="CO6">
        <v>0.83462042892334398</v>
      </c>
      <c r="CP6">
        <v>0.79904285160843402</v>
      </c>
      <c r="CQ6">
        <v>0.67000683285796103</v>
      </c>
      <c r="CR6">
        <v>0.57431140594997698</v>
      </c>
      <c r="CS6">
        <v>0.54613066554925704</v>
      </c>
      <c r="CT6">
        <v>0.52944385416812301</v>
      </c>
      <c r="CU6">
        <v>0.57801721798297001</v>
      </c>
      <c r="CV6">
        <v>0.59182050949298404</v>
      </c>
      <c r="CW6">
        <v>0.61863167679547904</v>
      </c>
      <c r="CX6">
        <v>0.60894999797885496</v>
      </c>
      <c r="CY6" s="80">
        <f t="shared" ref="CY6:CY69" si="0">SUM(BC6:BZ6)</f>
        <v>113.11390614434012</v>
      </c>
      <c r="CZ6" s="80">
        <f t="shared" ref="CZ6:CZ69" si="1">SUM(CA6:CX6)</f>
        <v>20.717723613407042</v>
      </c>
      <c r="DB6" s="80">
        <f t="shared" ref="DB6:DB69" si="2">SUM(CA6:CL6)</f>
        <v>12.8000319656896</v>
      </c>
      <c r="DC6" s="80">
        <f t="shared" ref="DC6:DC69" si="3">SUM(CM6:CX6)</f>
        <v>7.9176916477174428</v>
      </c>
    </row>
    <row r="7" spans="1:107" x14ac:dyDescent="0.25">
      <c r="A7" t="s">
        <v>1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2.3005957325504802</v>
      </c>
      <c r="BY7">
        <v>9.4375624943092404</v>
      </c>
      <c r="BZ7">
        <v>18.9870237594053</v>
      </c>
      <c r="CA7">
        <v>28.720765464696999</v>
      </c>
      <c r="CB7">
        <v>34.814278521473</v>
      </c>
      <c r="CC7">
        <v>35.246609026867901</v>
      </c>
      <c r="CD7">
        <v>38.997847434103598</v>
      </c>
      <c r="CE7">
        <v>40.337112410895699</v>
      </c>
      <c r="CF7">
        <v>38.3234345998085</v>
      </c>
      <c r="CG7">
        <v>34.313057317159902</v>
      </c>
      <c r="CH7">
        <v>24.882162584584702</v>
      </c>
      <c r="CI7">
        <v>24.9128956841232</v>
      </c>
      <c r="CJ7">
        <v>27.301699135283702</v>
      </c>
      <c r="CK7">
        <v>31.233241631612199</v>
      </c>
      <c r="CL7">
        <v>35.424185569336899</v>
      </c>
      <c r="CM7">
        <v>40.269000564733901</v>
      </c>
      <c r="CN7">
        <v>47.660743095068497</v>
      </c>
      <c r="CO7">
        <v>57.394565582429699</v>
      </c>
      <c r="CP7">
        <v>68.806851380532805</v>
      </c>
      <c r="CQ7">
        <v>76.557606231541598</v>
      </c>
      <c r="CR7">
        <v>78.467609194630896</v>
      </c>
      <c r="CS7">
        <v>73.7225541580748</v>
      </c>
      <c r="CT7">
        <v>73.071121123760093</v>
      </c>
      <c r="CU7">
        <v>73.207009600173507</v>
      </c>
      <c r="CV7">
        <v>72.411243309655802</v>
      </c>
      <c r="CW7">
        <v>69.119533381163606</v>
      </c>
      <c r="CX7">
        <v>58.892661757145603</v>
      </c>
      <c r="CY7" s="80">
        <f t="shared" si="0"/>
        <v>30.725181986265021</v>
      </c>
      <c r="CZ7" s="80">
        <f t="shared" si="1"/>
        <v>1184.087788758857</v>
      </c>
      <c r="DB7" s="80">
        <f t="shared" si="2"/>
        <v>394.50728937994626</v>
      </c>
      <c r="DC7" s="80">
        <f t="shared" si="3"/>
        <v>789.58049937891064</v>
      </c>
    </row>
    <row r="8" spans="1:107" x14ac:dyDescent="0.25">
      <c r="A8" t="s">
        <v>1</v>
      </c>
      <c r="B8" t="s">
        <v>108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1001.35797701936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s="80">
        <f t="shared" si="0"/>
        <v>1001.35797701936</v>
      </c>
      <c r="CZ8" s="80">
        <f t="shared" si="1"/>
        <v>0</v>
      </c>
      <c r="DB8" s="80">
        <f t="shared" si="2"/>
        <v>0</v>
      </c>
      <c r="DC8" s="80">
        <f t="shared" si="3"/>
        <v>0</v>
      </c>
    </row>
    <row r="9" spans="1:107" x14ac:dyDescent="0.25">
      <c r="A9" t="s">
        <v>1</v>
      </c>
      <c r="B9" t="s">
        <v>109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-1127.2089531301799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s="80">
        <f t="shared" si="0"/>
        <v>0</v>
      </c>
      <c r="CZ9" s="80">
        <f t="shared" si="1"/>
        <v>0</v>
      </c>
      <c r="DB9" s="80">
        <f t="shared" si="2"/>
        <v>0</v>
      </c>
      <c r="DC9" s="80">
        <f t="shared" si="3"/>
        <v>0</v>
      </c>
    </row>
    <row r="10" spans="1:107" x14ac:dyDescent="0.25">
      <c r="A10" t="s">
        <v>1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1374.0572490359</v>
      </c>
      <c r="AL10">
        <v>0</v>
      </c>
      <c r="AM10">
        <v>0</v>
      </c>
      <c r="AN10">
        <v>0</v>
      </c>
      <c r="AO10">
        <v>0</v>
      </c>
      <c r="AP10">
        <v>1374.0572490359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s="80">
        <f t="shared" si="0"/>
        <v>0</v>
      </c>
      <c r="CZ10" s="80">
        <f t="shared" si="1"/>
        <v>0</v>
      </c>
      <c r="DB10" s="80">
        <f t="shared" si="2"/>
        <v>0</v>
      </c>
      <c r="DC10" s="80">
        <f t="shared" si="3"/>
        <v>0</v>
      </c>
    </row>
    <row r="11" spans="1:107" x14ac:dyDescent="0.25">
      <c r="A11" t="s">
        <v>1</v>
      </c>
      <c r="B11" t="s">
        <v>124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805.13752951807703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s="80">
        <f t="shared" si="0"/>
        <v>0</v>
      </c>
      <c r="CZ11" s="80">
        <f t="shared" si="1"/>
        <v>0</v>
      </c>
      <c r="DB11" s="80">
        <f t="shared" si="2"/>
        <v>0</v>
      </c>
      <c r="DC11" s="80">
        <f t="shared" si="3"/>
        <v>0</v>
      </c>
    </row>
    <row r="12" spans="1:107" x14ac:dyDescent="0.25">
      <c r="A12" t="s">
        <v>1</v>
      </c>
      <c r="B12" t="s">
        <v>125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1524.4336587599</v>
      </c>
      <c r="AV12">
        <v>1374.7943912419501</v>
      </c>
      <c r="AW12">
        <v>1269.96828439925</v>
      </c>
      <c r="AX12">
        <v>1357.23601834581</v>
      </c>
      <c r="AY12">
        <v>1056.1230264401599</v>
      </c>
      <c r="AZ12">
        <v>1080.7571615482</v>
      </c>
      <c r="BA12">
        <v>721.98981087906702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s="80">
        <f t="shared" si="0"/>
        <v>0</v>
      </c>
      <c r="CZ12" s="80">
        <f t="shared" si="1"/>
        <v>0</v>
      </c>
      <c r="DB12" s="80">
        <f t="shared" si="2"/>
        <v>0</v>
      </c>
      <c r="DC12" s="80">
        <f t="shared" si="3"/>
        <v>0</v>
      </c>
    </row>
    <row r="13" spans="1:107" x14ac:dyDescent="0.25">
      <c r="A13" t="s">
        <v>1</v>
      </c>
      <c r="B13" t="s">
        <v>159</v>
      </c>
      <c r="C13">
        <v>93.177616605473503</v>
      </c>
      <c r="D13">
        <v>68.2313152741567</v>
      </c>
      <c r="E13">
        <v>49.715336652854504</v>
      </c>
      <c r="F13">
        <v>37.118219826744799</v>
      </c>
      <c r="G13">
        <v>29.953420877268599</v>
      </c>
      <c r="H13">
        <v>27.758742636346199</v>
      </c>
      <c r="I13">
        <v>30.095764440593001</v>
      </c>
      <c r="J13">
        <v>36.549271885535802</v>
      </c>
      <c r="K13">
        <v>46.726686579828502</v>
      </c>
      <c r="L13">
        <v>60.257495899467898</v>
      </c>
      <c r="M13">
        <v>76.792682742010399</v>
      </c>
      <c r="N13">
        <v>96.004155280787003</v>
      </c>
      <c r="O13">
        <v>117.58417671911999</v>
      </c>
      <c r="P13">
        <v>141.24479504453899</v>
      </c>
      <c r="Q13">
        <v>166.71727278299699</v>
      </c>
      <c r="R13">
        <v>193.75151675308399</v>
      </c>
      <c r="S13">
        <v>222.11550782024801</v>
      </c>
      <c r="T13">
        <v>251.59473065100599</v>
      </c>
      <c r="U13">
        <v>281.99160346716201</v>
      </c>
      <c r="V13">
        <v>313.124907800024</v>
      </c>
      <c r="W13">
        <v>344.82921824461698</v>
      </c>
      <c r="X13">
        <v>376.95433221390499</v>
      </c>
      <c r="Y13">
        <v>409.36469969299702</v>
      </c>
      <c r="Z13">
        <v>441.93885299337501</v>
      </c>
      <c r="AA13">
        <v>474.56883650709801</v>
      </c>
      <c r="AB13">
        <v>507.15963646102898</v>
      </c>
      <c r="AC13">
        <v>539.628610671042</v>
      </c>
      <c r="AD13">
        <v>571.90491829624398</v>
      </c>
      <c r="AE13">
        <v>603.92894959318801</v>
      </c>
      <c r="AF13">
        <v>635.65175567008896</v>
      </c>
      <c r="AG13">
        <v>667.03447824104296</v>
      </c>
      <c r="AH13">
        <v>698.04777938023801</v>
      </c>
      <c r="AI13">
        <v>728.67127127617505</v>
      </c>
      <c r="AJ13">
        <v>758.89294598588003</v>
      </c>
      <c r="AK13">
        <v>788.70860518912104</v>
      </c>
      <c r="AL13">
        <v>818.12128994262901</v>
      </c>
      <c r="AM13">
        <v>847.14071043430295</v>
      </c>
      <c r="AN13">
        <v>875.78267573743904</v>
      </c>
      <c r="AO13">
        <v>904.06852356493403</v>
      </c>
      <c r="AP13">
        <v>932.02455002351201</v>
      </c>
      <c r="AQ13">
        <v>959.68143936793399</v>
      </c>
      <c r="AR13">
        <v>987.073693755215</v>
      </c>
      <c r="AS13">
        <v>1014.23906299884</v>
      </c>
      <c r="AT13">
        <v>1041.2179743229799</v>
      </c>
      <c r="AU13">
        <v>1068.05296211671</v>
      </c>
      <c r="AV13">
        <v>1094.78809768823</v>
      </c>
      <c r="AW13">
        <v>1121.4684190190601</v>
      </c>
      <c r="AX13">
        <v>1148.13936051827</v>
      </c>
      <c r="AY13">
        <v>1174.8461827767201</v>
      </c>
      <c r="AZ13">
        <v>1201.6334023212401</v>
      </c>
      <c r="BA13">
        <v>1228.54422136883</v>
      </c>
      <c r="BB13">
        <v>1255.6199575809501</v>
      </c>
      <c r="BC13">
        <v>1282.89947381767</v>
      </c>
      <c r="BD13">
        <v>1310.4186078918899</v>
      </c>
      <c r="BE13">
        <v>1338.2096023235999</v>
      </c>
      <c r="BF13">
        <v>1366.3005340940599</v>
      </c>
      <c r="BG13">
        <v>1394.71474440001</v>
      </c>
      <c r="BH13">
        <v>1423.47026840792</v>
      </c>
      <c r="BI13">
        <v>1452.5792650081601</v>
      </c>
      <c r="BJ13">
        <v>1482.0474465692801</v>
      </c>
      <c r="BK13">
        <v>1511.8735086921599</v>
      </c>
      <c r="BL13">
        <v>1542.04855996426</v>
      </c>
      <c r="BM13">
        <v>1572.55555171382</v>
      </c>
      <c r="BN13">
        <v>1603.36870776412</v>
      </c>
      <c r="BO13">
        <v>1634.45295418762</v>
      </c>
      <c r="BP13">
        <v>1665.76334906024</v>
      </c>
      <c r="BQ13">
        <v>1697.24451221557</v>
      </c>
      <c r="BR13">
        <v>1728.8300549990299</v>
      </c>
      <c r="BS13">
        <v>1760.44201002215</v>
      </c>
      <c r="BT13">
        <v>1791.99026091676</v>
      </c>
      <c r="BU13">
        <v>1823.37197208923</v>
      </c>
      <c r="BV13">
        <v>1854.47101847461</v>
      </c>
      <c r="BW13">
        <v>1885.15741529094</v>
      </c>
      <c r="BX13">
        <v>1915.2867477934301</v>
      </c>
      <c r="BY13">
        <v>1944.69960102865</v>
      </c>
      <c r="BZ13">
        <v>1973.22098958877</v>
      </c>
      <c r="CA13">
        <v>2000.6597873657799</v>
      </c>
      <c r="CB13">
        <v>2026.80815730572</v>
      </c>
      <c r="CC13">
        <v>2051.4409811628502</v>
      </c>
      <c r="CD13">
        <v>2074.3152892538701</v>
      </c>
      <c r="CE13">
        <v>2095.1696902122098</v>
      </c>
      <c r="CF13">
        <v>2113.7238007421702</v>
      </c>
      <c r="CG13">
        <v>2129.6776753731501</v>
      </c>
      <c r="CH13">
        <v>2142.7112362138901</v>
      </c>
      <c r="CI13">
        <v>2152.4837027066501</v>
      </c>
      <c r="CJ13">
        <v>2158.6330213814999</v>
      </c>
      <c r="CK13">
        <v>2160.77529561042</v>
      </c>
      <c r="CL13">
        <v>2158.50421536161</v>
      </c>
      <c r="CM13">
        <v>2151.39048695366</v>
      </c>
      <c r="CN13">
        <v>2138.9812628098298</v>
      </c>
      <c r="CO13">
        <v>2120.7995712121401</v>
      </c>
      <c r="CP13">
        <v>2096.3437460557502</v>
      </c>
      <c r="CQ13">
        <v>2065.0868566030199</v>
      </c>
      <c r="CR13">
        <v>2026.4761372378</v>
      </c>
      <c r="CS13">
        <v>1979.93241721969</v>
      </c>
      <c r="CT13">
        <v>1924.8495504381599</v>
      </c>
      <c r="CU13">
        <v>1860.5938451668601</v>
      </c>
      <c r="CV13">
        <v>1786.50349381773</v>
      </c>
      <c r="CW13">
        <v>1701.88800269532</v>
      </c>
      <c r="CX13">
        <v>1606.02762175096</v>
      </c>
      <c r="CY13" s="80">
        <f t="shared" si="0"/>
        <v>38955.417156313946</v>
      </c>
      <c r="CZ13" s="80">
        <f t="shared" si="1"/>
        <v>48723.775844650729</v>
      </c>
      <c r="DB13" s="80">
        <f t="shared" si="2"/>
        <v>25264.902852689822</v>
      </c>
      <c r="DC13" s="80">
        <f t="shared" si="3"/>
        <v>23458.872991960918</v>
      </c>
    </row>
    <row r="14" spans="1:107" x14ac:dyDescent="0.25">
      <c r="A14" t="s">
        <v>1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4.1732166357505598</v>
      </c>
      <c r="BZ14">
        <v>7.9462155709472704</v>
      </c>
      <c r="CA14">
        <v>11.621562957181601</v>
      </c>
      <c r="CB14">
        <v>15.026921185898001</v>
      </c>
      <c r="CC14">
        <v>18.746607126644498</v>
      </c>
      <c r="CD14">
        <v>27.702418244826401</v>
      </c>
      <c r="CE14">
        <v>29.299380714640201</v>
      </c>
      <c r="CF14">
        <v>27.917521817599699</v>
      </c>
      <c r="CG14">
        <v>22.5415297482201</v>
      </c>
      <c r="CH14">
        <v>20.109976118960699</v>
      </c>
      <c r="CI14">
        <v>25.069345640607001</v>
      </c>
      <c r="CJ14">
        <v>29.1412510912436</v>
      </c>
      <c r="CK14">
        <v>36.188387471886898</v>
      </c>
      <c r="CL14">
        <v>38.778181445944497</v>
      </c>
      <c r="CM14">
        <v>40.228706050253301</v>
      </c>
      <c r="CN14">
        <v>41.312259910919302</v>
      </c>
      <c r="CO14">
        <v>39.137715026979798</v>
      </c>
      <c r="CP14">
        <v>38.388438022890497</v>
      </c>
      <c r="CQ14">
        <v>35.161998802648903</v>
      </c>
      <c r="CR14">
        <v>33.359734219829598</v>
      </c>
      <c r="CS14">
        <v>29.722253990757999</v>
      </c>
      <c r="CT14">
        <v>33.1040021426995</v>
      </c>
      <c r="CU14">
        <v>28.1586898948011</v>
      </c>
      <c r="CV14">
        <v>24.9884049078724</v>
      </c>
      <c r="CW14">
        <v>15.652267183691601</v>
      </c>
      <c r="CX14">
        <v>12.5632576380922</v>
      </c>
      <c r="CY14" s="80">
        <f t="shared" si="0"/>
        <v>12.11943220669783</v>
      </c>
      <c r="CZ14" s="80">
        <f t="shared" si="1"/>
        <v>673.92081135508943</v>
      </c>
      <c r="DB14" s="80">
        <f t="shared" si="2"/>
        <v>302.14308356365314</v>
      </c>
      <c r="DC14" s="80">
        <f t="shared" si="3"/>
        <v>371.77772779143623</v>
      </c>
    </row>
    <row r="15" spans="1:107" x14ac:dyDescent="0.25">
      <c r="A15" t="s">
        <v>1</v>
      </c>
      <c r="B15" t="s">
        <v>127</v>
      </c>
      <c r="C15">
        <v>-971.43026418831096</v>
      </c>
      <c r="D15">
        <v>-971.43026418831096</v>
      </c>
      <c r="E15">
        <v>-971.43026418831096</v>
      </c>
      <c r="F15">
        <v>-971.43026418831096</v>
      </c>
      <c r="G15">
        <v>-971.43026418831096</v>
      </c>
      <c r="H15">
        <v>-971.43026418831096</v>
      </c>
      <c r="I15">
        <v>-971.43026418831096</v>
      </c>
      <c r="J15">
        <v>-971.43026418831096</v>
      </c>
      <c r="K15">
        <v>-971.43026418831096</v>
      </c>
      <c r="L15">
        <v>-971.43026418831096</v>
      </c>
      <c r="M15">
        <v>-971.43026418831096</v>
      </c>
      <c r="N15">
        <v>-971.43026418831096</v>
      </c>
      <c r="O15">
        <v>-971.43026418831096</v>
      </c>
      <c r="P15">
        <v>-971.43026418831096</v>
      </c>
      <c r="Q15">
        <v>-971.43026418831096</v>
      </c>
      <c r="R15">
        <v>-971.43026418831096</v>
      </c>
      <c r="S15">
        <v>-971.43026418831096</v>
      </c>
      <c r="T15">
        <v>-971.43026418831096</v>
      </c>
      <c r="U15">
        <v>-971.43026418831096</v>
      </c>
      <c r="V15">
        <v>-971.43026418831096</v>
      </c>
      <c r="W15">
        <v>-971.43026418831096</v>
      </c>
      <c r="X15">
        <v>-971.43026418831096</v>
      </c>
      <c r="Y15">
        <v>-971.43026418831096</v>
      </c>
      <c r="Z15">
        <v>-971.43026418831096</v>
      </c>
      <c r="AA15">
        <v>-971.43026418831096</v>
      </c>
      <c r="AB15">
        <v>-1259.8938618760901</v>
      </c>
      <c r="AC15">
        <v>-1259.8938618760901</v>
      </c>
      <c r="AD15">
        <v>-1259.8938618760901</v>
      </c>
      <c r="AE15">
        <v>-1259.8938618760901</v>
      </c>
      <c r="AF15">
        <v>-1172.6162351407399</v>
      </c>
      <c r="AG15">
        <v>-1172.6162351407399</v>
      </c>
      <c r="AH15">
        <v>-1172.6162351407399</v>
      </c>
      <c r="AI15">
        <v>-1172.6162351407399</v>
      </c>
      <c r="AJ15">
        <v>-1172.6162351407399</v>
      </c>
      <c r="AK15">
        <v>-1187.63708073099</v>
      </c>
      <c r="AL15">
        <v>-1187.63708073099</v>
      </c>
      <c r="AM15">
        <v>-1187.63708073099</v>
      </c>
      <c r="AN15">
        <v>-1187.63708073099</v>
      </c>
      <c r="AO15">
        <v>-1210.07104039764</v>
      </c>
      <c r="AP15">
        <v>-1210.07104039764</v>
      </c>
      <c r="AQ15">
        <v>-1210.07104039764</v>
      </c>
      <c r="AR15">
        <v>-1210.07104039764</v>
      </c>
      <c r="AS15">
        <v>-1312.0200649115</v>
      </c>
      <c r="AT15">
        <v>-1312.0200649115</v>
      </c>
      <c r="AU15">
        <v>-1312.0200649115</v>
      </c>
      <c r="AV15">
        <v>-1312.0200649115</v>
      </c>
      <c r="AW15">
        <v>-1312.0200649115</v>
      </c>
      <c r="AX15">
        <v>-1574.51956551238</v>
      </c>
      <c r="AY15">
        <v>-1574.51956551238</v>
      </c>
      <c r="AZ15">
        <v>-1574.51956551238</v>
      </c>
      <c r="BA15">
        <v>-1574.51956551238</v>
      </c>
      <c r="BB15">
        <v>-1314.0128474632199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s="80">
        <f t="shared" si="0"/>
        <v>0</v>
      </c>
      <c r="CZ15" s="80">
        <f t="shared" si="1"/>
        <v>0</v>
      </c>
      <c r="DB15" s="80">
        <f t="shared" si="2"/>
        <v>0</v>
      </c>
      <c r="DC15" s="80">
        <f t="shared" si="3"/>
        <v>0</v>
      </c>
    </row>
    <row r="16" spans="1:107" x14ac:dyDescent="0.25">
      <c r="A16" t="s">
        <v>1</v>
      </c>
      <c r="B16" t="s">
        <v>128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-661.71374162218797</v>
      </c>
      <c r="BD16">
        <v>-661.71374162218797</v>
      </c>
      <c r="BE16">
        <v>-661.71374162218797</v>
      </c>
      <c r="BF16">
        <v>-661.71374162218797</v>
      </c>
      <c r="BG16">
        <v>-741.81043315252805</v>
      </c>
      <c r="BH16">
        <v>-741.81043315252805</v>
      </c>
      <c r="BI16">
        <v>-741.81043315252805</v>
      </c>
      <c r="BJ16">
        <v>-741.81043315252805</v>
      </c>
      <c r="BK16">
        <v>-962.99317512337495</v>
      </c>
      <c r="BL16">
        <v>-962.99317512337495</v>
      </c>
      <c r="BM16">
        <v>-962.99317512337495</v>
      </c>
      <c r="BN16">
        <v>-962.99317512337495</v>
      </c>
      <c r="BO16">
        <v>-1009.76601967543</v>
      </c>
      <c r="BP16">
        <v>-1009.76601967543</v>
      </c>
      <c r="BQ16">
        <v>-1009.76601967543</v>
      </c>
      <c r="BR16">
        <v>-1009.76601967543</v>
      </c>
      <c r="BS16">
        <v>-1174.60514411132</v>
      </c>
      <c r="BT16">
        <v>-1174.60514411132</v>
      </c>
      <c r="BU16">
        <v>-1174.60514411132</v>
      </c>
      <c r="BV16">
        <v>-1174.60514411132</v>
      </c>
      <c r="BW16">
        <v>-1174.60514411132</v>
      </c>
      <c r="BX16">
        <v>-1168.54954962236</v>
      </c>
      <c r="BY16">
        <v>-1168.54954962236</v>
      </c>
      <c r="BZ16">
        <v>-1168.54954962236</v>
      </c>
      <c r="CA16">
        <v>-1168.54954962236</v>
      </c>
      <c r="CB16">
        <v>-1117.28053065833</v>
      </c>
      <c r="CC16">
        <v>-1117.28053065833</v>
      </c>
      <c r="CD16">
        <v>-1117.28053065833</v>
      </c>
      <c r="CE16">
        <v>-1117.28053065833</v>
      </c>
      <c r="CF16">
        <v>-1144.85774019274</v>
      </c>
      <c r="CG16">
        <v>-1144.85774019274</v>
      </c>
      <c r="CH16">
        <v>-1144.85774019274</v>
      </c>
      <c r="CI16">
        <v>-1144.85774019274</v>
      </c>
      <c r="CJ16">
        <v>-1144.85774019274</v>
      </c>
      <c r="CK16">
        <v>-1095.6264493195399</v>
      </c>
      <c r="CL16">
        <v>-1095.6264493195399</v>
      </c>
      <c r="CM16">
        <v>-1095.6264493195399</v>
      </c>
      <c r="CN16">
        <v>-1095.6264493195399</v>
      </c>
      <c r="CO16">
        <v>-1128.6106247427899</v>
      </c>
      <c r="CP16">
        <v>-1128.6106247427899</v>
      </c>
      <c r="CQ16">
        <v>-1128.6106247427899</v>
      </c>
      <c r="CR16">
        <v>-1128.6106247427899</v>
      </c>
      <c r="CS16">
        <v>-1128.6106247427899</v>
      </c>
      <c r="CT16">
        <v>-1202.02888258131</v>
      </c>
      <c r="CU16">
        <v>-1202.02888258131</v>
      </c>
      <c r="CV16">
        <v>-1202.02888258131</v>
      </c>
      <c r="CW16">
        <v>-1202.02888258131</v>
      </c>
      <c r="CX16">
        <v>-1143.1907286918499</v>
      </c>
      <c r="CY16" s="80">
        <f t="shared" si="0"/>
        <v>-22883.807847717759</v>
      </c>
      <c r="CZ16" s="80">
        <f t="shared" si="1"/>
        <v>-27338.825553228577</v>
      </c>
      <c r="DB16" s="80">
        <f t="shared" si="2"/>
        <v>-13553.213271858456</v>
      </c>
      <c r="DC16" s="80">
        <f t="shared" si="3"/>
        <v>-13785.612281370117</v>
      </c>
    </row>
    <row r="17" spans="1:107" x14ac:dyDescent="0.25">
      <c r="A17" t="s">
        <v>1</v>
      </c>
      <c r="B17" t="s">
        <v>18</v>
      </c>
      <c r="C17">
        <v>459.42898326125299</v>
      </c>
      <c r="D17">
        <v>459.42898326125299</v>
      </c>
      <c r="E17">
        <v>459.42898326125299</v>
      </c>
      <c r="F17">
        <v>459.42898326125299</v>
      </c>
      <c r="G17">
        <v>446.21531781347301</v>
      </c>
      <c r="H17">
        <v>446.21531781347301</v>
      </c>
      <c r="I17">
        <v>446.21531781347301</v>
      </c>
      <c r="J17">
        <v>446.21531781347301</v>
      </c>
      <c r="K17">
        <v>407.59075727381003</v>
      </c>
      <c r="L17">
        <v>407.59075727381003</v>
      </c>
      <c r="M17">
        <v>407.59075727381003</v>
      </c>
      <c r="N17">
        <v>407.59075727381003</v>
      </c>
      <c r="O17">
        <v>407.59075727381003</v>
      </c>
      <c r="P17">
        <v>295.782818869523</v>
      </c>
      <c r="Q17">
        <v>295.782818869523</v>
      </c>
      <c r="R17">
        <v>295.782818869523</v>
      </c>
      <c r="S17">
        <v>295.782818869523</v>
      </c>
      <c r="T17">
        <v>315.60331704119199</v>
      </c>
      <c r="U17">
        <v>315.60331704119199</v>
      </c>
      <c r="V17">
        <v>315.60331704119199</v>
      </c>
      <c r="W17">
        <v>315.60331704119199</v>
      </c>
      <c r="X17">
        <v>361.34292820658197</v>
      </c>
      <c r="Y17">
        <v>361.34292820658197</v>
      </c>
      <c r="Z17">
        <v>361.34292820658197</v>
      </c>
      <c r="AA17">
        <v>361.34292820658197</v>
      </c>
      <c r="AB17">
        <v>361.34292820658197</v>
      </c>
      <c r="AC17">
        <v>400.47570664808302</v>
      </c>
      <c r="AD17">
        <v>400.47570664808302</v>
      </c>
      <c r="AE17">
        <v>400.47570664808302</v>
      </c>
      <c r="AF17">
        <v>400.47570664808302</v>
      </c>
      <c r="AG17">
        <v>407.59075727381003</v>
      </c>
      <c r="AH17">
        <v>407.59075727381003</v>
      </c>
      <c r="AI17">
        <v>407.59075727381003</v>
      </c>
      <c r="AJ17">
        <v>407.59075727381003</v>
      </c>
      <c r="AK17">
        <v>407.59075727381003</v>
      </c>
      <c r="AL17">
        <v>423.85373013261602</v>
      </c>
      <c r="AM17">
        <v>423.85373013261602</v>
      </c>
      <c r="AN17">
        <v>423.85373013261602</v>
      </c>
      <c r="AO17">
        <v>423.85373013261602</v>
      </c>
      <c r="AP17">
        <v>418.771551114239</v>
      </c>
      <c r="AQ17">
        <v>418.771551114239</v>
      </c>
      <c r="AR17">
        <v>418.771551114239</v>
      </c>
      <c r="AS17">
        <v>418.771551114239</v>
      </c>
      <c r="AT17">
        <v>415.21402580137499</v>
      </c>
      <c r="AU17">
        <v>415.21402580137499</v>
      </c>
      <c r="AV17">
        <v>415.21402580137499</v>
      </c>
      <c r="AW17">
        <v>415.21402580137499</v>
      </c>
      <c r="AX17">
        <v>415.21402580137499</v>
      </c>
      <c r="AY17">
        <v>398.95105294257002</v>
      </c>
      <c r="AZ17">
        <v>398.95105294257002</v>
      </c>
      <c r="BA17">
        <v>398.95105294257002</v>
      </c>
      <c r="BB17">
        <v>398.95105294257002</v>
      </c>
      <c r="BC17">
        <v>385.22916959295299</v>
      </c>
      <c r="BD17">
        <v>385.22916959295299</v>
      </c>
      <c r="BE17">
        <v>385.22916959295299</v>
      </c>
      <c r="BF17">
        <v>385.22916959295299</v>
      </c>
      <c r="BG17">
        <v>396.40996343338202</v>
      </c>
      <c r="BH17">
        <v>396.40996343338202</v>
      </c>
      <c r="BI17">
        <v>396.40996343338202</v>
      </c>
      <c r="BJ17">
        <v>396.40996343338202</v>
      </c>
      <c r="BK17">
        <v>346.60460905329001</v>
      </c>
      <c r="BL17">
        <v>346.60460905329001</v>
      </c>
      <c r="BM17">
        <v>346.60460905329001</v>
      </c>
      <c r="BN17">
        <v>346.60460905329001</v>
      </c>
      <c r="BO17">
        <v>346.60460905329001</v>
      </c>
      <c r="BP17">
        <v>368.45797883231</v>
      </c>
      <c r="BQ17">
        <v>368.45797883231</v>
      </c>
      <c r="BR17">
        <v>368.45797883231</v>
      </c>
      <c r="BS17">
        <v>368.45797883231</v>
      </c>
      <c r="BT17">
        <v>387.262041200304</v>
      </c>
      <c r="BU17">
        <v>387.262041200304</v>
      </c>
      <c r="BV17">
        <v>387.262041200304</v>
      </c>
      <c r="BW17">
        <v>387.262041200304</v>
      </c>
      <c r="BX17">
        <v>387.262041200304</v>
      </c>
      <c r="BY17">
        <v>411.14828258667399</v>
      </c>
      <c r="BZ17">
        <v>411.14828258667399</v>
      </c>
      <c r="CA17">
        <v>411.14828258667399</v>
      </c>
      <c r="CB17">
        <v>411.14828258667399</v>
      </c>
      <c r="CC17">
        <v>417.75511531056401</v>
      </c>
      <c r="CD17">
        <v>417.75511531056401</v>
      </c>
      <c r="CE17">
        <v>417.75511531056401</v>
      </c>
      <c r="CF17">
        <v>417.75511531056401</v>
      </c>
      <c r="CG17">
        <v>415.722243703213</v>
      </c>
      <c r="CH17">
        <v>415.722243703213</v>
      </c>
      <c r="CI17">
        <v>415.722243703213</v>
      </c>
      <c r="CJ17">
        <v>415.722243703213</v>
      </c>
      <c r="CK17">
        <v>415.722243703213</v>
      </c>
      <c r="CL17">
        <v>382.68808008376499</v>
      </c>
      <c r="CM17">
        <v>382.68808008376499</v>
      </c>
      <c r="CN17">
        <v>382.68808008376499</v>
      </c>
      <c r="CO17">
        <v>382.68808008376499</v>
      </c>
      <c r="CP17">
        <v>387.77025910214098</v>
      </c>
      <c r="CQ17">
        <v>387.77025910214098</v>
      </c>
      <c r="CR17">
        <v>387.77025910214098</v>
      </c>
      <c r="CS17">
        <v>387.77025910214098</v>
      </c>
      <c r="CT17">
        <v>380.65520847641397</v>
      </c>
      <c r="CU17">
        <v>380.65520847641397</v>
      </c>
      <c r="CV17">
        <v>380.65520847641397</v>
      </c>
      <c r="CW17">
        <v>380.65520847641397</v>
      </c>
      <c r="CX17">
        <v>380.65520847641397</v>
      </c>
      <c r="CY17" s="80">
        <f t="shared" si="0"/>
        <v>9092.0182638758979</v>
      </c>
      <c r="CZ17" s="80">
        <f t="shared" si="1"/>
        <v>9557.0376440573618</v>
      </c>
      <c r="DB17" s="80">
        <f t="shared" si="2"/>
        <v>4954.6163250154341</v>
      </c>
      <c r="DC17" s="80">
        <f t="shared" si="3"/>
        <v>4602.4213190419296</v>
      </c>
    </row>
    <row r="18" spans="1:107" x14ac:dyDescent="0.25">
      <c r="A18" t="s">
        <v>1</v>
      </c>
      <c r="B18" t="s">
        <v>19</v>
      </c>
      <c r="C18">
        <v>65.807113643705094</v>
      </c>
      <c r="D18">
        <v>88.127260309946394</v>
      </c>
      <c r="E18">
        <v>87.383103027654798</v>
      </c>
      <c r="F18">
        <v>90.824256030045902</v>
      </c>
      <c r="G18">
        <v>107.88949513278099</v>
      </c>
      <c r="H18">
        <v>126.130599949976</v>
      </c>
      <c r="I18">
        <v>117.40866081276199</v>
      </c>
      <c r="J18">
        <v>112.57491279456301</v>
      </c>
      <c r="K18">
        <v>119.44142398973</v>
      </c>
      <c r="L18">
        <v>140.12679698883099</v>
      </c>
      <c r="M18">
        <v>187.652748470982</v>
      </c>
      <c r="N18">
        <v>233.45177874682901</v>
      </c>
      <c r="O18">
        <v>254.817817602357</v>
      </c>
      <c r="P18">
        <v>244.17240432696801</v>
      </c>
      <c r="Q18">
        <v>228.73449484202001</v>
      </c>
      <c r="R18">
        <v>209.91165851343001</v>
      </c>
      <c r="S18">
        <v>200.41224798887899</v>
      </c>
      <c r="T18">
        <v>181.070101813788</v>
      </c>
      <c r="U18">
        <v>155.844929401126</v>
      </c>
      <c r="V18">
        <v>123.579197716721</v>
      </c>
      <c r="W18">
        <v>107.899457198962</v>
      </c>
      <c r="X18">
        <v>104.039915555381</v>
      </c>
      <c r="Y18">
        <v>109.260294340719</v>
      </c>
      <c r="Z18">
        <v>104.88336437070301</v>
      </c>
      <c r="AA18">
        <v>95.784648799916695</v>
      </c>
      <c r="AB18">
        <v>90.275004223016794</v>
      </c>
      <c r="AC18">
        <v>89.512971702456696</v>
      </c>
      <c r="AD18">
        <v>91.824916323394007</v>
      </c>
      <c r="AE18">
        <v>91.606689797235603</v>
      </c>
      <c r="AF18">
        <v>91.904417616661206</v>
      </c>
      <c r="AG18">
        <v>95.361531491724094</v>
      </c>
      <c r="AH18">
        <v>99.690626380828604</v>
      </c>
      <c r="AI18">
        <v>101.443512078119</v>
      </c>
      <c r="AJ18">
        <v>129.42837356821099</v>
      </c>
      <c r="AK18">
        <v>144.798848927363</v>
      </c>
      <c r="AL18">
        <v>164.27266497747701</v>
      </c>
      <c r="AM18">
        <v>168.614027873369</v>
      </c>
      <c r="AN18">
        <v>174.80411252513599</v>
      </c>
      <c r="AO18">
        <v>177.32469716538401</v>
      </c>
      <c r="AP18">
        <v>165.696163110985</v>
      </c>
      <c r="AQ18">
        <v>157.39390515105799</v>
      </c>
      <c r="AR18">
        <v>151.48733298767999</v>
      </c>
      <c r="AS18">
        <v>160.654272486747</v>
      </c>
      <c r="AT18">
        <v>252.78438524987399</v>
      </c>
      <c r="AU18">
        <v>314.71618983581402</v>
      </c>
      <c r="AV18">
        <v>325.11152007816901</v>
      </c>
      <c r="AW18">
        <v>257.42016673451701</v>
      </c>
      <c r="AX18">
        <v>233.427195656533</v>
      </c>
      <c r="AY18">
        <v>238.01175844910301</v>
      </c>
      <c r="AZ18">
        <v>267.51992175506598</v>
      </c>
      <c r="BA18">
        <v>277.19549473260099</v>
      </c>
      <c r="BB18">
        <v>271.08856415406098</v>
      </c>
      <c r="BC18">
        <v>159.18386272788399</v>
      </c>
      <c r="BD18">
        <v>68.156934439161503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s="80">
        <f t="shared" si="0"/>
        <v>227.34079716704548</v>
      </c>
      <c r="CZ18" s="80">
        <f t="shared" si="1"/>
        <v>0</v>
      </c>
      <c r="DB18" s="80">
        <f t="shared" si="2"/>
        <v>0</v>
      </c>
      <c r="DC18" s="80">
        <f t="shared" si="3"/>
        <v>0</v>
      </c>
    </row>
    <row r="19" spans="1:107" x14ac:dyDescent="0.25">
      <c r="A19" t="s">
        <v>1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92.855108166308099</v>
      </c>
      <c r="BD19">
        <v>238.345386091873</v>
      </c>
      <c r="BE19">
        <v>407.98990729904898</v>
      </c>
      <c r="BF19">
        <v>382.19256408397899</v>
      </c>
      <c r="BG19">
        <v>369.04478343009902</v>
      </c>
      <c r="BH19">
        <v>363.55592326545002</v>
      </c>
      <c r="BI19">
        <v>363.55770438088598</v>
      </c>
      <c r="BJ19">
        <v>360.49909174667198</v>
      </c>
      <c r="BK19">
        <v>365.51910991961199</v>
      </c>
      <c r="BL19">
        <v>367.56823435703802</v>
      </c>
      <c r="BM19">
        <v>367.25941062451199</v>
      </c>
      <c r="BN19">
        <v>383.15251636841299</v>
      </c>
      <c r="BO19">
        <v>378.24332610666801</v>
      </c>
      <c r="BP19">
        <v>386.31570879661399</v>
      </c>
      <c r="BQ19">
        <v>406.08141388092201</v>
      </c>
      <c r="BR19">
        <v>420.36531610151297</v>
      </c>
      <c r="BS19">
        <v>384.11347805245998</v>
      </c>
      <c r="BT19">
        <v>367.32858853378099</v>
      </c>
      <c r="BU19">
        <v>369.101713309807</v>
      </c>
      <c r="BV19">
        <v>387.14760282891501</v>
      </c>
      <c r="BW19">
        <v>393.98022037528602</v>
      </c>
      <c r="BX19">
        <v>384.98934812615198</v>
      </c>
      <c r="BY19">
        <v>354.54657933824899</v>
      </c>
      <c r="BZ19">
        <v>359.47897180029901</v>
      </c>
      <c r="CA19">
        <v>403.662237606774</v>
      </c>
      <c r="CB19">
        <v>471.61477832964999</v>
      </c>
      <c r="CC19">
        <v>507.97761191340498</v>
      </c>
      <c r="CD19">
        <v>511.57444277478203</v>
      </c>
      <c r="CE19">
        <v>474.51139741827302</v>
      </c>
      <c r="CF19">
        <v>381.62416652009199</v>
      </c>
      <c r="CG19">
        <v>289.36405619183802</v>
      </c>
      <c r="CH19">
        <v>236.132466307172</v>
      </c>
      <c r="CI19">
        <v>245.451726766869</v>
      </c>
      <c r="CJ19">
        <v>311.66801860218101</v>
      </c>
      <c r="CK19">
        <v>408.86907459901403</v>
      </c>
      <c r="CL19">
        <v>437.19349575593998</v>
      </c>
      <c r="CM19">
        <v>394.67316557927001</v>
      </c>
      <c r="CN19">
        <v>302.63420752014503</v>
      </c>
      <c r="CO19">
        <v>252.449589610777</v>
      </c>
      <c r="CP19">
        <v>268.12506124220698</v>
      </c>
      <c r="CQ19">
        <v>339.929380351036</v>
      </c>
      <c r="CR19">
        <v>431.66984014670197</v>
      </c>
      <c r="CS19">
        <v>522.68379754813895</v>
      </c>
      <c r="CT19">
        <v>544.885202386439</v>
      </c>
      <c r="CU19">
        <v>564.94762655964701</v>
      </c>
      <c r="CV19">
        <v>540.93803986174805</v>
      </c>
      <c r="CW19">
        <v>463.44521475958499</v>
      </c>
      <c r="CX19">
        <v>384.067014787451</v>
      </c>
      <c r="CY19" s="80">
        <f t="shared" si="0"/>
        <v>8653.2320069845555</v>
      </c>
      <c r="CZ19" s="80">
        <f t="shared" si="1"/>
        <v>9690.0916131391368</v>
      </c>
      <c r="DB19" s="80">
        <f t="shared" si="2"/>
        <v>4679.6434727859887</v>
      </c>
      <c r="DC19" s="80">
        <f t="shared" si="3"/>
        <v>5010.4481403531454</v>
      </c>
    </row>
    <row r="20" spans="1:107" x14ac:dyDescent="0.25">
      <c r="A20" t="s">
        <v>1</v>
      </c>
      <c r="B20" t="s">
        <v>114</v>
      </c>
      <c r="C20">
        <v>0.46012922083754199</v>
      </c>
      <c r="D20">
        <v>1.3212393955978701</v>
      </c>
      <c r="E20">
        <v>2.67238486706592</v>
      </c>
      <c r="F20">
        <v>4.42022775781615</v>
      </c>
      <c r="G20">
        <v>6.4295180058106496</v>
      </c>
      <c r="H20">
        <v>8.4775413297971607</v>
      </c>
      <c r="I20">
        <v>5.9511208066030603</v>
      </c>
      <c r="J20">
        <v>5.1598406081045702</v>
      </c>
      <c r="K20">
        <v>4.43484530985564</v>
      </c>
      <c r="L20">
        <v>4.6289696406663099</v>
      </c>
      <c r="M20">
        <v>4.2081803556091701</v>
      </c>
      <c r="N20">
        <v>5.9785863230690302</v>
      </c>
      <c r="O20">
        <v>8.7578900451888195</v>
      </c>
      <c r="P20">
        <v>7.9055434671442297</v>
      </c>
      <c r="Q20">
        <v>10.676775011614801</v>
      </c>
      <c r="R20">
        <v>15.202014851784201</v>
      </c>
      <c r="S20">
        <v>19.831932938657101</v>
      </c>
      <c r="T20">
        <v>21.8327397203043</v>
      </c>
      <c r="U20">
        <v>20.629836936700499</v>
      </c>
      <c r="V20">
        <v>20.487891459953602</v>
      </c>
      <c r="W20">
        <v>17.063478251855798</v>
      </c>
      <c r="X20">
        <v>11.2301788131221</v>
      </c>
      <c r="Y20">
        <v>13.5278875393889</v>
      </c>
      <c r="Z20">
        <v>11.9615383660541</v>
      </c>
      <c r="AA20">
        <v>7.81161638040279</v>
      </c>
      <c r="AB20">
        <v>8.4573367149536693</v>
      </c>
      <c r="AC20">
        <v>8.4846812119828403</v>
      </c>
      <c r="AD20">
        <v>4.58176926987153</v>
      </c>
      <c r="AE20">
        <v>5.57688936287808</v>
      </c>
      <c r="AF20">
        <v>7.8799048225110804</v>
      </c>
      <c r="AG20">
        <v>10.4107187727205</v>
      </c>
      <c r="AH20">
        <v>10.6901930581275</v>
      </c>
      <c r="AI20">
        <v>8.7239102336963992</v>
      </c>
      <c r="AJ20">
        <v>11.1351405000153</v>
      </c>
      <c r="AK20">
        <v>11.2732748740387</v>
      </c>
      <c r="AL20">
        <v>9.8134930629956703</v>
      </c>
      <c r="AM20">
        <v>11.860958636454001</v>
      </c>
      <c r="AN20">
        <v>13.8780451370255</v>
      </c>
      <c r="AO20">
        <v>15.771250111608</v>
      </c>
      <c r="AP20">
        <v>18.0522960352545</v>
      </c>
      <c r="AQ20">
        <v>17.418988562763701</v>
      </c>
      <c r="AR20">
        <v>18.268248887990602</v>
      </c>
      <c r="AS20">
        <v>17.162545904378501</v>
      </c>
      <c r="AT20">
        <v>16.839178540315899</v>
      </c>
      <c r="AU20">
        <v>15.3916710672663</v>
      </c>
      <c r="AV20">
        <v>11.5082598166351</v>
      </c>
      <c r="AW20">
        <v>9.5664249881802306</v>
      </c>
      <c r="AX20">
        <v>8.4628122680766609</v>
      </c>
      <c r="AY20">
        <v>7.6728220938831697</v>
      </c>
      <c r="AZ20">
        <v>6.8006277636554504</v>
      </c>
      <c r="BA20">
        <v>7.4996799538014001</v>
      </c>
      <c r="BB20">
        <v>8.03708963120636</v>
      </c>
      <c r="BC20">
        <v>6.9865752847556202</v>
      </c>
      <c r="BD20">
        <v>4.5093157146269398</v>
      </c>
      <c r="BE20">
        <v>4.0887097480093004</v>
      </c>
      <c r="BF20">
        <v>3.5254562461002399</v>
      </c>
      <c r="BG20">
        <v>2.24989183161947</v>
      </c>
      <c r="BH20">
        <v>1.1958948626328101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s="80">
        <f t="shared" si="0"/>
        <v>22.555843687744382</v>
      </c>
      <c r="CZ20" s="80">
        <f t="shared" si="1"/>
        <v>0</v>
      </c>
      <c r="DB20" s="80">
        <f t="shared" si="2"/>
        <v>0</v>
      </c>
      <c r="DC20" s="80">
        <f t="shared" si="3"/>
        <v>0</v>
      </c>
    </row>
    <row r="21" spans="1:107" x14ac:dyDescent="0.25">
      <c r="A21" t="s">
        <v>1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2.0042369969650999</v>
      </c>
      <c r="BD21">
        <v>8.9378959173519394</v>
      </c>
      <c r="BE21">
        <v>18.872675642476601</v>
      </c>
      <c r="BF21">
        <v>29.889901583316401</v>
      </c>
      <c r="BG21">
        <v>35.597873753291999</v>
      </c>
      <c r="BH21">
        <v>34.7416145368584</v>
      </c>
      <c r="BI21">
        <v>33.775754078654302</v>
      </c>
      <c r="BJ21">
        <v>32.649469282830097</v>
      </c>
      <c r="BK21">
        <v>35.182822895163099</v>
      </c>
      <c r="BL21">
        <v>35.425966737667302</v>
      </c>
      <c r="BM21">
        <v>33.618775262357502</v>
      </c>
      <c r="BN21">
        <v>41.3462674717182</v>
      </c>
      <c r="BO21">
        <v>54.542242620739799</v>
      </c>
      <c r="BP21">
        <v>64.661917629156306</v>
      </c>
      <c r="BQ21">
        <v>74.114172022612905</v>
      </c>
      <c r="BR21">
        <v>66.271588500750298</v>
      </c>
      <c r="BS21">
        <v>51.462040313538701</v>
      </c>
      <c r="BT21">
        <v>45.3101359745934</v>
      </c>
      <c r="BU21">
        <v>33.994832534138197</v>
      </c>
      <c r="BV21">
        <v>27.987821713513199</v>
      </c>
      <c r="BW21">
        <v>26.560464084327499</v>
      </c>
      <c r="BX21">
        <v>24.3962504624484</v>
      </c>
      <c r="BY21">
        <v>23.407413092497201</v>
      </c>
      <c r="BZ21">
        <v>19.562710253250501</v>
      </c>
      <c r="CA21">
        <v>13.268924735711201</v>
      </c>
      <c r="CB21">
        <v>9.31014424828704</v>
      </c>
      <c r="CC21">
        <v>5.4008312515145303</v>
      </c>
      <c r="CD21">
        <v>7.0315903008098797</v>
      </c>
      <c r="CE21">
        <v>10.205390900272601</v>
      </c>
      <c r="CF21">
        <v>19.7119310418963</v>
      </c>
      <c r="CG21">
        <v>30.9954610406344</v>
      </c>
      <c r="CH21">
        <v>40.940019610475701</v>
      </c>
      <c r="CI21">
        <v>44.218219367339699</v>
      </c>
      <c r="CJ21">
        <v>31.631128352919699</v>
      </c>
      <c r="CK21">
        <v>24.726961603695798</v>
      </c>
      <c r="CL21">
        <v>52.408798022620203</v>
      </c>
      <c r="CM21">
        <v>91.029795527827403</v>
      </c>
      <c r="CN21">
        <v>108.49341068637101</v>
      </c>
      <c r="CO21">
        <v>106.356042659848</v>
      </c>
      <c r="CP21">
        <v>54.128311530616301</v>
      </c>
      <c r="CQ21">
        <v>26.134878378720799</v>
      </c>
      <c r="CR21">
        <v>24.914277899343599</v>
      </c>
      <c r="CS21">
        <v>24.033264310048299</v>
      </c>
      <c r="CT21">
        <v>22.7554049620569</v>
      </c>
      <c r="CU21">
        <v>21.815651948706002</v>
      </c>
      <c r="CV21">
        <v>20.012961205044</v>
      </c>
      <c r="CW21">
        <v>13.652153197731799</v>
      </c>
      <c r="CX21">
        <v>12.2476723268594</v>
      </c>
      <c r="CY21" s="80">
        <f t="shared" si="0"/>
        <v>854.31484336021754</v>
      </c>
      <c r="CZ21" s="80">
        <f t="shared" si="1"/>
        <v>815.42322510935048</v>
      </c>
      <c r="DB21" s="80">
        <f t="shared" si="2"/>
        <v>289.84940047617704</v>
      </c>
      <c r="DC21" s="80">
        <f t="shared" si="3"/>
        <v>525.57382463317356</v>
      </c>
    </row>
    <row r="22" spans="1:107" x14ac:dyDescent="0.25">
      <c r="A22" t="s">
        <v>1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3.4110628636866398</v>
      </c>
      <c r="K22">
        <v>51.354631629391001</v>
      </c>
      <c r="L22">
        <v>117.294257748349</v>
      </c>
      <c r="M22">
        <v>105.50359162474101</v>
      </c>
      <c r="N22">
        <v>69.159521739067699</v>
      </c>
      <c r="O22">
        <v>49.552992994506099</v>
      </c>
      <c r="P22">
        <v>49.418584112553702</v>
      </c>
      <c r="Q22">
        <v>56.908512483844603</v>
      </c>
      <c r="R22">
        <v>96.831032127518299</v>
      </c>
      <c r="S22">
        <v>151.97582206451</v>
      </c>
      <c r="T22">
        <v>180.20727914977701</v>
      </c>
      <c r="U22">
        <v>192.70590592108101</v>
      </c>
      <c r="V22">
        <v>210.368646065072</v>
      </c>
      <c r="W22">
        <v>262.416764023312</v>
      </c>
      <c r="X22">
        <v>360.59264930153802</v>
      </c>
      <c r="Y22">
        <v>441.58068311126698</v>
      </c>
      <c r="Z22">
        <v>464.92367968979602</v>
      </c>
      <c r="AA22">
        <v>428.889197756969</v>
      </c>
      <c r="AB22">
        <v>380.51386418958703</v>
      </c>
      <c r="AC22">
        <v>380.87087993336399</v>
      </c>
      <c r="AD22">
        <v>401.08249284122599</v>
      </c>
      <c r="AE22">
        <v>428.39292052575303</v>
      </c>
      <c r="AF22">
        <v>411.59241919557502</v>
      </c>
      <c r="AG22">
        <v>427.16158665734901</v>
      </c>
      <c r="AH22">
        <v>462.13174083493101</v>
      </c>
      <c r="AI22">
        <v>460.02793620366401</v>
      </c>
      <c r="AJ22">
        <v>456.01243136495202</v>
      </c>
      <c r="AK22">
        <v>457.92381536995998</v>
      </c>
      <c r="AL22">
        <v>444.22870333889699</v>
      </c>
      <c r="AM22">
        <v>464.20233120180501</v>
      </c>
      <c r="AN22">
        <v>453.61021213885402</v>
      </c>
      <c r="AO22">
        <v>513.39768076292205</v>
      </c>
      <c r="AP22">
        <v>625.63717011680001</v>
      </c>
      <c r="AQ22">
        <v>597.28931044977696</v>
      </c>
      <c r="AR22">
        <v>531.01333199392798</v>
      </c>
      <c r="AS22">
        <v>516.088135952426</v>
      </c>
      <c r="AT22">
        <v>532.00988330586802</v>
      </c>
      <c r="AU22">
        <v>567.51470707100304</v>
      </c>
      <c r="AV22">
        <v>606.23677788104101</v>
      </c>
      <c r="AW22">
        <v>600.03187728148202</v>
      </c>
      <c r="AX22">
        <v>622.56607183989604</v>
      </c>
      <c r="AY22">
        <v>672.45976078491799</v>
      </c>
      <c r="AZ22">
        <v>668.87932247822005</v>
      </c>
      <c r="BA22">
        <v>654.59061337263404</v>
      </c>
      <c r="BB22">
        <v>651.98192198166805</v>
      </c>
      <c r="BC22">
        <v>409.53813924849101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s="80">
        <f t="shared" si="0"/>
        <v>409.53813924849101</v>
      </c>
      <c r="CZ22" s="80">
        <f t="shared" si="1"/>
        <v>0</v>
      </c>
      <c r="DB22" s="80">
        <f t="shared" si="2"/>
        <v>0</v>
      </c>
      <c r="DC22" s="80">
        <f t="shared" si="3"/>
        <v>0</v>
      </c>
    </row>
    <row r="23" spans="1:107" x14ac:dyDescent="0.25">
      <c r="A23" t="s">
        <v>1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206.51326404371599</v>
      </c>
      <c r="BD23">
        <v>510.33177257883398</v>
      </c>
      <c r="BE23">
        <v>864.69212859869799</v>
      </c>
      <c r="BF23">
        <v>886.80235024948195</v>
      </c>
      <c r="BG23">
        <v>946.41590576282101</v>
      </c>
      <c r="BH23">
        <v>1014.5559566693501</v>
      </c>
      <c r="BI23">
        <v>1236.4479991839801</v>
      </c>
      <c r="BJ23">
        <v>1508.5963968236199</v>
      </c>
      <c r="BK23">
        <v>1800.0484470907199</v>
      </c>
      <c r="BL23">
        <v>1852.5306630411001</v>
      </c>
      <c r="BM23">
        <v>1825.2960448561801</v>
      </c>
      <c r="BN23">
        <v>1734.72735027815</v>
      </c>
      <c r="BO23">
        <v>1715.4380550332401</v>
      </c>
      <c r="BP23">
        <v>1771.7456705116599</v>
      </c>
      <c r="BQ23">
        <v>1958.66084249753</v>
      </c>
      <c r="BR23">
        <v>2090.2077595952601</v>
      </c>
      <c r="BS23">
        <v>2150.75582944998</v>
      </c>
      <c r="BT23">
        <v>2160.2242220462499</v>
      </c>
      <c r="BU23">
        <v>2238.9192619145201</v>
      </c>
      <c r="BV23">
        <v>2403.9371024191501</v>
      </c>
      <c r="BW23">
        <v>2412.8758932395199</v>
      </c>
      <c r="BX23">
        <v>2450.6096383498598</v>
      </c>
      <c r="BY23">
        <v>2375.5493481938902</v>
      </c>
      <c r="BZ23">
        <v>2424.6227770164101</v>
      </c>
      <c r="CA23">
        <v>2469.2895445844401</v>
      </c>
      <c r="CB23">
        <v>2540.3093701335401</v>
      </c>
      <c r="CC23">
        <v>2531.3206703389201</v>
      </c>
      <c r="CD23">
        <v>2609.6793877442701</v>
      </c>
      <c r="CE23">
        <v>2675.9867088513201</v>
      </c>
      <c r="CF23">
        <v>2686.2498637539902</v>
      </c>
      <c r="CG23">
        <v>2619.5133392573298</v>
      </c>
      <c r="CH23">
        <v>2498.9725695647498</v>
      </c>
      <c r="CI23">
        <v>2312.2962224604198</v>
      </c>
      <c r="CJ23">
        <v>2250.4571905306502</v>
      </c>
      <c r="CK23">
        <v>2305.9546484102698</v>
      </c>
      <c r="CL23">
        <v>2368.18529436268</v>
      </c>
      <c r="CM23">
        <v>2261.8375687934199</v>
      </c>
      <c r="CN23">
        <v>2101.07338102121</v>
      </c>
      <c r="CO23">
        <v>1974.6910290232699</v>
      </c>
      <c r="CP23">
        <v>1913.6515034495001</v>
      </c>
      <c r="CQ23">
        <v>1934.52662721822</v>
      </c>
      <c r="CR23">
        <v>1966.72024334603</v>
      </c>
      <c r="CS23">
        <v>1946.9358572071201</v>
      </c>
      <c r="CT23">
        <v>1872.5943136242399</v>
      </c>
      <c r="CU23">
        <v>1716.2135726591</v>
      </c>
      <c r="CV23">
        <v>1590.0506714159001</v>
      </c>
      <c r="CW23">
        <v>1550.3920594620499</v>
      </c>
      <c r="CX23">
        <v>1602.14448420438</v>
      </c>
      <c r="CY23" s="80">
        <f t="shared" si="0"/>
        <v>40540.504679443926</v>
      </c>
      <c r="CZ23" s="80">
        <f t="shared" si="1"/>
        <v>52299.046121417028</v>
      </c>
      <c r="DB23" s="80">
        <f t="shared" si="2"/>
        <v>29868.214809992583</v>
      </c>
      <c r="DC23" s="80">
        <f t="shared" si="3"/>
        <v>22430.831311424437</v>
      </c>
    </row>
    <row r="24" spans="1:107" x14ac:dyDescent="0.25">
      <c r="A24" t="s">
        <v>1</v>
      </c>
      <c r="B24" t="s">
        <v>25</v>
      </c>
      <c r="C24">
        <v>15.749209223400801</v>
      </c>
      <c r="D24">
        <v>13.656202539646801</v>
      </c>
      <c r="E24">
        <v>14.137368718040801</v>
      </c>
      <c r="F24">
        <v>16.925319183408899</v>
      </c>
      <c r="G24">
        <v>20.011892794204599</v>
      </c>
      <c r="H24">
        <v>18.824553630151499</v>
      </c>
      <c r="I24">
        <v>20.817886707102701</v>
      </c>
      <c r="J24">
        <v>19.206989593093802</v>
      </c>
      <c r="K24">
        <v>22.1068419913558</v>
      </c>
      <c r="L24">
        <v>30.047670493668399</v>
      </c>
      <c r="M24">
        <v>27.343774716414998</v>
      </c>
      <c r="N24">
        <v>64.502333156304203</v>
      </c>
      <c r="O24">
        <v>138.320781430068</v>
      </c>
      <c r="P24">
        <v>140.72489755556401</v>
      </c>
      <c r="Q24">
        <v>114.29774330040399</v>
      </c>
      <c r="R24">
        <v>72.612109440776905</v>
      </c>
      <c r="S24">
        <v>51.638394027469303</v>
      </c>
      <c r="T24">
        <v>41.553676619792398</v>
      </c>
      <c r="U24">
        <v>24.409205103449501</v>
      </c>
      <c r="V24">
        <v>22.558917836907298</v>
      </c>
      <c r="W24">
        <v>18.757585462153099</v>
      </c>
      <c r="X24">
        <v>4.1025331876146698</v>
      </c>
      <c r="Y24">
        <v>5.0174907521714998</v>
      </c>
      <c r="Z24">
        <v>8.7256629813161002</v>
      </c>
      <c r="AA24">
        <v>6.3069689791307804</v>
      </c>
      <c r="AB24">
        <v>2.8657314535495999</v>
      </c>
      <c r="AC24">
        <v>3.2887811499263599</v>
      </c>
      <c r="AD24">
        <v>7.5259101748261799</v>
      </c>
      <c r="AE24">
        <v>16.7569031393251</v>
      </c>
      <c r="AF24">
        <v>20.8828712117222</v>
      </c>
      <c r="AG24">
        <v>25.1639724265228</v>
      </c>
      <c r="AH24">
        <v>20.818360894569299</v>
      </c>
      <c r="AI24">
        <v>12.767149770619399</v>
      </c>
      <c r="AJ24">
        <v>27.093624606573101</v>
      </c>
      <c r="AK24">
        <v>39.0632193549717</v>
      </c>
      <c r="AL24">
        <v>61.368821658771601</v>
      </c>
      <c r="AM24">
        <v>67.932702400993605</v>
      </c>
      <c r="AN24">
        <v>62.899172348352302</v>
      </c>
      <c r="AO24">
        <v>69.445846258370494</v>
      </c>
      <c r="AP24">
        <v>66.250335841434804</v>
      </c>
      <c r="AQ24">
        <v>55.77816201393</v>
      </c>
      <c r="AR24">
        <v>60.130734014873198</v>
      </c>
      <c r="AS24">
        <v>74.151891174818601</v>
      </c>
      <c r="AT24">
        <v>309.36310494993398</v>
      </c>
      <c r="AU24">
        <v>477.682432140385</v>
      </c>
      <c r="AV24">
        <v>215.59754593280999</v>
      </c>
      <c r="AW24">
        <v>120.085601370676</v>
      </c>
      <c r="AX24">
        <v>46.624112007413103</v>
      </c>
      <c r="AY24">
        <v>31.599776667740802</v>
      </c>
      <c r="AZ24">
        <v>34.3038637162689</v>
      </c>
      <c r="BA24">
        <v>41.032180991042999</v>
      </c>
      <c r="BB24">
        <v>39.806723763531302</v>
      </c>
      <c r="BC24">
        <v>21.2716545371681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s="80">
        <f t="shared" si="0"/>
        <v>21.2716545371681</v>
      </c>
      <c r="CZ24" s="80">
        <f t="shared" si="1"/>
        <v>0</v>
      </c>
      <c r="DB24" s="80">
        <f t="shared" si="2"/>
        <v>0</v>
      </c>
      <c r="DC24" s="80">
        <f t="shared" si="3"/>
        <v>0</v>
      </c>
    </row>
    <row r="25" spans="1:107" x14ac:dyDescent="0.25">
      <c r="A25" t="s">
        <v>1</v>
      </c>
      <c r="B25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20.465907596691299</v>
      </c>
      <c r="BD25">
        <v>66.710403662101996</v>
      </c>
      <c r="BE25">
        <v>64.338027541135901</v>
      </c>
      <c r="BF25">
        <v>17.204094621830698</v>
      </c>
      <c r="BG25">
        <v>3.7409307289605498</v>
      </c>
      <c r="BH25">
        <v>3.6313603040029898</v>
      </c>
      <c r="BI25">
        <v>6.1743144608521101</v>
      </c>
      <c r="BJ25">
        <v>8.0580948647138797</v>
      </c>
      <c r="BK25">
        <v>8.1060682045647798</v>
      </c>
      <c r="BL25">
        <v>7.5891178457663599</v>
      </c>
      <c r="BM25">
        <v>5.0775595032533598</v>
      </c>
      <c r="BN25">
        <v>2.80343688764358</v>
      </c>
      <c r="BO25">
        <v>3.1313741829964798</v>
      </c>
      <c r="BP25">
        <v>3.3938653346307599</v>
      </c>
      <c r="BQ25">
        <v>1.8391130929042201</v>
      </c>
      <c r="BR25">
        <v>2.3075964360930299</v>
      </c>
      <c r="BS25">
        <v>4.4209491791385602</v>
      </c>
      <c r="BT25">
        <v>4.9528731229080503</v>
      </c>
      <c r="BU25">
        <v>2.6471979223015398</v>
      </c>
      <c r="BV25">
        <v>1.95099602026171</v>
      </c>
      <c r="BW25">
        <v>4.4671629863430802</v>
      </c>
      <c r="BX25">
        <v>12.9413248851766</v>
      </c>
      <c r="BY25">
        <v>21.413993225338601</v>
      </c>
      <c r="BZ25">
        <v>22.805623059007701</v>
      </c>
      <c r="CA25">
        <v>16.357345140958401</v>
      </c>
      <c r="CB25">
        <v>11.119709920935099</v>
      </c>
      <c r="CC25">
        <v>14.0926618963235</v>
      </c>
      <c r="CD25">
        <v>14.7059495910349</v>
      </c>
      <c r="CE25">
        <v>24.904441479380999</v>
      </c>
      <c r="CF25">
        <v>39.289464865752699</v>
      </c>
      <c r="CG25">
        <v>38.736474121695103</v>
      </c>
      <c r="CH25">
        <v>31.124647060550998</v>
      </c>
      <c r="CI25">
        <v>40.568228222450799</v>
      </c>
      <c r="CJ25">
        <v>58.783780022549202</v>
      </c>
      <c r="CK25">
        <v>70.014786878468996</v>
      </c>
      <c r="CL25">
        <v>235.13108048675201</v>
      </c>
      <c r="CM25">
        <v>412.19006406948</v>
      </c>
      <c r="CN25">
        <v>194.578334863912</v>
      </c>
      <c r="CO25">
        <v>51.465781543622001</v>
      </c>
      <c r="CP25">
        <v>77.944586360493403</v>
      </c>
      <c r="CQ25">
        <v>157.26991133673999</v>
      </c>
      <c r="CR25">
        <v>366.260906832248</v>
      </c>
      <c r="CS25">
        <v>406.950809906551</v>
      </c>
      <c r="CT25">
        <v>221.90293685034999</v>
      </c>
      <c r="CU25">
        <v>185.907122481334</v>
      </c>
      <c r="CV25">
        <v>104.63405160928301</v>
      </c>
      <c r="CW25">
        <v>31.844258184643799</v>
      </c>
      <c r="CX25">
        <v>47.3548544058171</v>
      </c>
      <c r="CY25" s="80">
        <f t="shared" si="0"/>
        <v>300.1713856686178</v>
      </c>
      <c r="CZ25" s="80">
        <f t="shared" si="1"/>
        <v>2853.1321881313274</v>
      </c>
      <c r="DB25" s="80">
        <f t="shared" si="2"/>
        <v>594.82856968685269</v>
      </c>
      <c r="DC25" s="80">
        <f t="shared" si="3"/>
        <v>2258.303618444475</v>
      </c>
    </row>
    <row r="26" spans="1:107" x14ac:dyDescent="0.25">
      <c r="A26" t="s">
        <v>1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8.6040664519381693E-2</v>
      </c>
      <c r="H26">
        <v>0.20348458196474001</v>
      </c>
      <c r="I26">
        <v>0.45958471213477198</v>
      </c>
      <c r="J26">
        <v>0.647035762658834</v>
      </c>
      <c r="K26">
        <v>14.917139239816001</v>
      </c>
      <c r="L26">
        <v>70.745119220727005</v>
      </c>
      <c r="M26">
        <v>81.892109364501707</v>
      </c>
      <c r="N26">
        <v>61.358988850377301</v>
      </c>
      <c r="O26">
        <v>25.7391417705885</v>
      </c>
      <c r="P26">
        <v>9.35979436896422</v>
      </c>
      <c r="Q26">
        <v>7.5849156383220304</v>
      </c>
      <c r="R26">
        <v>5.67919781587252</v>
      </c>
      <c r="S26">
        <v>7.3400297344805203</v>
      </c>
      <c r="T26">
        <v>6.4893947249683803</v>
      </c>
      <c r="U26">
        <v>6.55894096496983</v>
      </c>
      <c r="V26">
        <v>6.1107514548270103</v>
      </c>
      <c r="W26">
        <v>9.1395021542802706</v>
      </c>
      <c r="X26">
        <v>15.3274463359922</v>
      </c>
      <c r="Y26">
        <v>21.058548979746</v>
      </c>
      <c r="Z26">
        <v>33.674591673194897</v>
      </c>
      <c r="AA26">
        <v>31.668562707951899</v>
      </c>
      <c r="AB26">
        <v>28.735582040648101</v>
      </c>
      <c r="AC26">
        <v>32.414585447482899</v>
      </c>
      <c r="AD26">
        <v>29.510976181293401</v>
      </c>
      <c r="AE26">
        <v>30.7518628875908</v>
      </c>
      <c r="AF26">
        <v>28.819286038698198</v>
      </c>
      <c r="AG26">
        <v>43.5673521181713</v>
      </c>
      <c r="AH26">
        <v>67.780206065612006</v>
      </c>
      <c r="AI26">
        <v>100.619044962332</v>
      </c>
      <c r="AJ26">
        <v>133.43913721311699</v>
      </c>
      <c r="AK26">
        <v>138.65057422241199</v>
      </c>
      <c r="AL26">
        <v>106.829245281664</v>
      </c>
      <c r="AM26">
        <v>111.165831161971</v>
      </c>
      <c r="AN26">
        <v>174.81159678336701</v>
      </c>
      <c r="AO26">
        <v>287.02027166305697</v>
      </c>
      <c r="AP26">
        <v>351.13362375144197</v>
      </c>
      <c r="AQ26">
        <v>320.621709509678</v>
      </c>
      <c r="AR26">
        <v>248.429184152141</v>
      </c>
      <c r="AS26">
        <v>187.86671075589399</v>
      </c>
      <c r="AT26">
        <v>178.43198789321801</v>
      </c>
      <c r="AU26">
        <v>268.75815412262898</v>
      </c>
      <c r="AV26">
        <v>305.48609605194503</v>
      </c>
      <c r="AW26">
        <v>283.831542712241</v>
      </c>
      <c r="AX26">
        <v>376.97994018041902</v>
      </c>
      <c r="AY26">
        <v>397.479503033561</v>
      </c>
      <c r="AZ26">
        <v>329.54775597573303</v>
      </c>
      <c r="BA26">
        <v>215.13501114794201</v>
      </c>
      <c r="BB26">
        <v>126.973362916282</v>
      </c>
      <c r="BC26">
        <v>64.717404207427705</v>
      </c>
      <c r="BD26">
        <v>20.829142565279501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s="80">
        <f t="shared" si="0"/>
        <v>85.546546772707202</v>
      </c>
      <c r="CZ26" s="80">
        <f t="shared" si="1"/>
        <v>0</v>
      </c>
      <c r="DB26" s="80">
        <f t="shared" si="2"/>
        <v>0</v>
      </c>
      <c r="DC26" s="80">
        <f t="shared" si="3"/>
        <v>0</v>
      </c>
    </row>
    <row r="27" spans="1:107" x14ac:dyDescent="0.25">
      <c r="A27" t="s">
        <v>1</v>
      </c>
      <c r="B27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390.56922936357302</v>
      </c>
      <c r="BD27">
        <v>747.97480881869899</v>
      </c>
      <c r="BE27">
        <v>567.59946578591496</v>
      </c>
      <c r="BF27">
        <v>352.44575729854802</v>
      </c>
      <c r="BG27">
        <v>309.71533744154499</v>
      </c>
      <c r="BH27">
        <v>268.105684205253</v>
      </c>
      <c r="BI27">
        <v>216.847894683628</v>
      </c>
      <c r="BJ27">
        <v>430.62543142951898</v>
      </c>
      <c r="BK27">
        <v>655.74199850897196</v>
      </c>
      <c r="BL27">
        <v>622.89195875373298</v>
      </c>
      <c r="BM27">
        <v>480.57168968458001</v>
      </c>
      <c r="BN27">
        <v>425.00049630774498</v>
      </c>
      <c r="BO27">
        <v>523.85605552444599</v>
      </c>
      <c r="BP27">
        <v>958.93195159819595</v>
      </c>
      <c r="BQ27">
        <v>803.69824615200298</v>
      </c>
      <c r="BR27">
        <v>631.99990752583005</v>
      </c>
      <c r="BS27">
        <v>795.75680740539497</v>
      </c>
      <c r="BT27">
        <v>809.39518620380102</v>
      </c>
      <c r="BU27">
        <v>756.64555407132502</v>
      </c>
      <c r="BV27">
        <v>740.60603829864499</v>
      </c>
      <c r="BW27">
        <v>907.57276178592201</v>
      </c>
      <c r="BX27">
        <v>936.65956123960098</v>
      </c>
      <c r="BY27">
        <v>768.67102956742303</v>
      </c>
      <c r="BZ27">
        <v>760.44045541621404</v>
      </c>
      <c r="CA27">
        <v>957.28518943635004</v>
      </c>
      <c r="CB27">
        <v>1242.1962472525199</v>
      </c>
      <c r="CC27">
        <v>1411.8317000648001</v>
      </c>
      <c r="CD27">
        <v>1481.59834235825</v>
      </c>
      <c r="CE27">
        <v>1677.92500172831</v>
      </c>
      <c r="CF27">
        <v>1611.7150688311101</v>
      </c>
      <c r="CG27">
        <v>1704.59443135428</v>
      </c>
      <c r="CH27">
        <v>2081.5081342512499</v>
      </c>
      <c r="CI27">
        <v>1932.4707006399501</v>
      </c>
      <c r="CJ27">
        <v>1712.87678233515</v>
      </c>
      <c r="CK27">
        <v>1504.4558244146799</v>
      </c>
      <c r="CL27">
        <v>1352.32305120707</v>
      </c>
      <c r="CM27">
        <v>1323.5358887643299</v>
      </c>
      <c r="CN27">
        <v>1167.9272914481801</v>
      </c>
      <c r="CO27">
        <v>1254.22621051121</v>
      </c>
      <c r="CP27">
        <v>1455.1920287738201</v>
      </c>
      <c r="CQ27">
        <v>1328.49400302156</v>
      </c>
      <c r="CR27">
        <v>1483.51539268343</v>
      </c>
      <c r="CS27">
        <v>1750.15832172866</v>
      </c>
      <c r="CT27">
        <v>1405.59591634973</v>
      </c>
      <c r="CU27">
        <v>1059.4166490969201</v>
      </c>
      <c r="CV27">
        <v>1071.7508263155701</v>
      </c>
      <c r="CW27">
        <v>854.15186031209805</v>
      </c>
      <c r="CX27">
        <v>877.96179807776002</v>
      </c>
      <c r="CY27" s="80">
        <f t="shared" si="0"/>
        <v>14862.32330707051</v>
      </c>
      <c r="CZ27" s="80">
        <f t="shared" si="1"/>
        <v>33702.706660956996</v>
      </c>
      <c r="DB27" s="80">
        <f t="shared" si="2"/>
        <v>18670.780473873718</v>
      </c>
      <c r="DC27" s="80">
        <f t="shared" si="3"/>
        <v>15031.926187083271</v>
      </c>
    </row>
    <row r="28" spans="1:107" x14ac:dyDescent="0.25">
      <c r="A28" t="s">
        <v>1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s="80">
        <f t="shared" si="0"/>
        <v>0</v>
      </c>
      <c r="CZ28" s="80">
        <f t="shared" si="1"/>
        <v>0</v>
      </c>
      <c r="DB28" s="80">
        <f t="shared" si="2"/>
        <v>0</v>
      </c>
      <c r="DC28" s="80">
        <f t="shared" si="3"/>
        <v>0</v>
      </c>
    </row>
    <row r="29" spans="1:107" x14ac:dyDescent="0.25">
      <c r="A29" t="s">
        <v>1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s="80">
        <f t="shared" si="0"/>
        <v>0</v>
      </c>
      <c r="CZ29" s="80">
        <f t="shared" si="1"/>
        <v>0</v>
      </c>
      <c r="DB29" s="80">
        <f t="shared" si="2"/>
        <v>0</v>
      </c>
      <c r="DC29" s="80">
        <f t="shared" si="3"/>
        <v>0</v>
      </c>
    </row>
    <row r="30" spans="1:107" x14ac:dyDescent="0.25">
      <c r="A30" t="s">
        <v>1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s="80">
        <f t="shared" si="0"/>
        <v>0</v>
      </c>
      <c r="CZ30" s="80">
        <f t="shared" si="1"/>
        <v>0</v>
      </c>
      <c r="DB30" s="80">
        <f t="shared" si="2"/>
        <v>0</v>
      </c>
      <c r="DC30" s="80">
        <f t="shared" si="3"/>
        <v>0</v>
      </c>
    </row>
    <row r="31" spans="1:107" x14ac:dyDescent="0.25">
      <c r="A31" t="s">
        <v>1</v>
      </c>
      <c r="B31" t="s">
        <v>102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s="80">
        <f t="shared" si="0"/>
        <v>0</v>
      </c>
      <c r="CZ31" s="80">
        <f t="shared" si="1"/>
        <v>0</v>
      </c>
      <c r="DB31" s="80">
        <f t="shared" si="2"/>
        <v>0</v>
      </c>
      <c r="DC31" s="80">
        <f t="shared" si="3"/>
        <v>0</v>
      </c>
    </row>
    <row r="32" spans="1:107" x14ac:dyDescent="0.25">
      <c r="A32" t="s">
        <v>1</v>
      </c>
      <c r="B32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s="80">
        <f t="shared" si="0"/>
        <v>0</v>
      </c>
      <c r="CZ32" s="80">
        <f t="shared" si="1"/>
        <v>0</v>
      </c>
      <c r="DB32" s="80">
        <f t="shared" si="2"/>
        <v>0</v>
      </c>
      <c r="DC32" s="80">
        <f t="shared" si="3"/>
        <v>0</v>
      </c>
    </row>
    <row r="33" spans="1:107" x14ac:dyDescent="0.25">
      <c r="A33" t="s">
        <v>1</v>
      </c>
      <c r="B33" t="s">
        <v>115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s="80">
        <f t="shared" si="0"/>
        <v>0</v>
      </c>
      <c r="CZ33" s="80">
        <f t="shared" si="1"/>
        <v>0</v>
      </c>
      <c r="DB33" s="80">
        <f t="shared" si="2"/>
        <v>0</v>
      </c>
      <c r="DC33" s="80">
        <f t="shared" si="3"/>
        <v>0</v>
      </c>
    </row>
    <row r="34" spans="1:107" x14ac:dyDescent="0.25">
      <c r="A34" t="s">
        <v>1</v>
      </c>
      <c r="B34" t="s">
        <v>116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s="80">
        <f t="shared" si="0"/>
        <v>0</v>
      </c>
      <c r="CZ34" s="80">
        <f t="shared" si="1"/>
        <v>0</v>
      </c>
      <c r="DB34" s="80">
        <f t="shared" si="2"/>
        <v>0</v>
      </c>
      <c r="DC34" s="80">
        <f t="shared" si="3"/>
        <v>0</v>
      </c>
    </row>
    <row r="35" spans="1:107" x14ac:dyDescent="0.25">
      <c r="A35" t="s">
        <v>1</v>
      </c>
      <c r="B35" t="s">
        <v>129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s="80">
        <f t="shared" si="0"/>
        <v>0</v>
      </c>
      <c r="CZ35" s="80">
        <f t="shared" si="1"/>
        <v>0</v>
      </c>
      <c r="DB35" s="80">
        <f t="shared" si="2"/>
        <v>0</v>
      </c>
      <c r="DC35" s="80">
        <f t="shared" si="3"/>
        <v>0</v>
      </c>
    </row>
    <row r="36" spans="1:107" x14ac:dyDescent="0.25">
      <c r="A36" t="s">
        <v>1</v>
      </c>
      <c r="B36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s="80">
        <f t="shared" si="0"/>
        <v>0</v>
      </c>
      <c r="CZ36" s="80">
        <f t="shared" si="1"/>
        <v>0</v>
      </c>
      <c r="DB36" s="80">
        <f t="shared" si="2"/>
        <v>0</v>
      </c>
      <c r="DC36" s="80">
        <f t="shared" si="3"/>
        <v>0</v>
      </c>
    </row>
    <row r="37" spans="1:107" x14ac:dyDescent="0.25">
      <c r="A37" t="s">
        <v>1</v>
      </c>
      <c r="B37" t="s">
        <v>38</v>
      </c>
      <c r="C37">
        <v>1288.8368238743701</v>
      </c>
      <c r="D37">
        <v>1288.8368238743701</v>
      </c>
      <c r="E37">
        <v>1288.8368238743701</v>
      </c>
      <c r="F37">
        <v>1288.8368238743701</v>
      </c>
      <c r="G37">
        <v>1288.8368238743701</v>
      </c>
      <c r="H37">
        <v>1288.8368238743701</v>
      </c>
      <c r="I37">
        <v>1288.8368238743701</v>
      </c>
      <c r="J37">
        <v>1288.8368238743701</v>
      </c>
      <c r="K37">
        <v>1288.8368238743701</v>
      </c>
      <c r="L37">
        <v>1288.8368238743701</v>
      </c>
      <c r="M37">
        <v>1288.8368238743701</v>
      </c>
      <c r="N37">
        <v>1288.8368238743701</v>
      </c>
      <c r="O37">
        <v>1288.8368238743701</v>
      </c>
      <c r="P37">
        <v>1288.8368238743701</v>
      </c>
      <c r="Q37">
        <v>1288.8368238743701</v>
      </c>
      <c r="R37">
        <v>1288.8368238743701</v>
      </c>
      <c r="S37">
        <v>1288.8368238743701</v>
      </c>
      <c r="T37">
        <v>1288.8368238743701</v>
      </c>
      <c r="U37">
        <v>1288.8368238743701</v>
      </c>
      <c r="V37">
        <v>1288.8368238743701</v>
      </c>
      <c r="W37">
        <v>1288.8368238743701</v>
      </c>
      <c r="X37">
        <v>1288.8368238743701</v>
      </c>
      <c r="Y37">
        <v>1288.8368238743701</v>
      </c>
      <c r="Z37">
        <v>1288.8368238743701</v>
      </c>
      <c r="AA37">
        <v>1288.8368238743701</v>
      </c>
      <c r="AB37">
        <v>1288.8368238743701</v>
      </c>
      <c r="AC37">
        <v>1288.8368238743701</v>
      </c>
      <c r="AD37">
        <v>1288.8368238743701</v>
      </c>
      <c r="AE37">
        <v>1288.8368238743701</v>
      </c>
      <c r="AF37">
        <v>1288.8368238743701</v>
      </c>
      <c r="AG37">
        <v>1288.8368238743701</v>
      </c>
      <c r="AH37">
        <v>1288.8368238743701</v>
      </c>
      <c r="AI37">
        <v>1288.8368238743701</v>
      </c>
      <c r="AJ37">
        <v>1288.8368238743701</v>
      </c>
      <c r="AK37">
        <v>1288.8368238743701</v>
      </c>
      <c r="AL37">
        <v>1288.8368238743701</v>
      </c>
      <c r="AM37">
        <v>1288.8368238743701</v>
      </c>
      <c r="AN37">
        <v>1288.8368238743701</v>
      </c>
      <c r="AO37">
        <v>1288.8368238743701</v>
      </c>
      <c r="AP37">
        <v>1288.8368238743701</v>
      </c>
      <c r="AQ37">
        <v>1288.8368238743701</v>
      </c>
      <c r="AR37">
        <v>1288.8368238743701</v>
      </c>
      <c r="AS37">
        <v>1288.8368238743701</v>
      </c>
      <c r="AT37">
        <v>1288.8368238743701</v>
      </c>
      <c r="AU37">
        <v>1288.8368238743701</v>
      </c>
      <c r="AV37">
        <v>1288.8368238743701</v>
      </c>
      <c r="AW37">
        <v>1288.8368238743701</v>
      </c>
      <c r="AX37">
        <v>1288.8368238743701</v>
      </c>
      <c r="AY37">
        <v>1288.8368238743701</v>
      </c>
      <c r="AZ37">
        <v>1288.8368238743701</v>
      </c>
      <c r="BA37">
        <v>1288.8368238743701</v>
      </c>
      <c r="BB37">
        <v>1288.8368238743701</v>
      </c>
      <c r="BC37">
        <v>1288.8368238743701</v>
      </c>
      <c r="BD37">
        <v>1288.8368238743701</v>
      </c>
      <c r="BE37">
        <v>1288.8368238743701</v>
      </c>
      <c r="BF37">
        <v>1288.8368238743701</v>
      </c>
      <c r="BG37">
        <v>1288.8368238743701</v>
      </c>
      <c r="BH37">
        <v>1288.8368238743701</v>
      </c>
      <c r="BI37">
        <v>1288.8368238743701</v>
      </c>
      <c r="BJ37">
        <v>1288.8368238743701</v>
      </c>
      <c r="BK37">
        <v>1288.8368238743701</v>
      </c>
      <c r="BL37">
        <v>1288.8368238743701</v>
      </c>
      <c r="BM37">
        <v>1288.8368238743701</v>
      </c>
      <c r="BN37">
        <v>1288.8368238743701</v>
      </c>
      <c r="BO37">
        <v>1288.8368238743701</v>
      </c>
      <c r="BP37">
        <v>1288.8368238743701</v>
      </c>
      <c r="BQ37">
        <v>1288.8368238743701</v>
      </c>
      <c r="BR37">
        <v>1288.8368238743701</v>
      </c>
      <c r="BS37">
        <v>1288.8368238743701</v>
      </c>
      <c r="BT37">
        <v>1288.8368238743701</v>
      </c>
      <c r="BU37">
        <v>1288.8368238743701</v>
      </c>
      <c r="BV37">
        <v>1288.8368238743701</v>
      </c>
      <c r="BW37">
        <v>1288.8368238743701</v>
      </c>
      <c r="BX37">
        <v>1288.8368238743701</v>
      </c>
      <c r="BY37">
        <v>1288.8368238743701</v>
      </c>
      <c r="BZ37">
        <v>1288.8368238743701</v>
      </c>
      <c r="CA37">
        <v>1288.8368238743701</v>
      </c>
      <c r="CB37">
        <v>1288.8368238743701</v>
      </c>
      <c r="CC37">
        <v>1288.8368238743701</v>
      </c>
      <c r="CD37">
        <v>1288.8368238743701</v>
      </c>
      <c r="CE37">
        <v>1288.8368238743701</v>
      </c>
      <c r="CF37">
        <v>1288.8368238743701</v>
      </c>
      <c r="CG37">
        <v>1288.8368238743701</v>
      </c>
      <c r="CH37">
        <v>1288.8368238743701</v>
      </c>
      <c r="CI37">
        <v>1288.8368238743701</v>
      </c>
      <c r="CJ37">
        <v>1288.8368238743701</v>
      </c>
      <c r="CK37">
        <v>1288.8368238743701</v>
      </c>
      <c r="CL37">
        <v>1288.8368238743701</v>
      </c>
      <c r="CM37">
        <v>1288.8368238743701</v>
      </c>
      <c r="CN37">
        <v>1288.8368238743701</v>
      </c>
      <c r="CO37">
        <v>1288.8368238743701</v>
      </c>
      <c r="CP37">
        <v>1288.8368238743701</v>
      </c>
      <c r="CQ37">
        <v>1288.8368238743701</v>
      </c>
      <c r="CR37">
        <v>1288.8368238743701</v>
      </c>
      <c r="CS37">
        <v>1288.8368238743701</v>
      </c>
      <c r="CT37">
        <v>1288.8368238743701</v>
      </c>
      <c r="CU37">
        <v>1288.8368238743701</v>
      </c>
      <c r="CV37">
        <v>1288.8368238743701</v>
      </c>
      <c r="CW37">
        <v>1288.8368238743701</v>
      </c>
      <c r="CX37">
        <v>1288.8368238743701</v>
      </c>
      <c r="CY37" s="80">
        <f t="shared" si="0"/>
        <v>30932.083772984894</v>
      </c>
      <c r="CZ37" s="80">
        <f t="shared" si="1"/>
        <v>30932.083772984894</v>
      </c>
      <c r="DB37" s="80">
        <f t="shared" si="2"/>
        <v>15466.041886492438</v>
      </c>
      <c r="DC37" s="80">
        <f t="shared" si="3"/>
        <v>15466.041886492438</v>
      </c>
    </row>
    <row r="38" spans="1:107" x14ac:dyDescent="0.25">
      <c r="A38" t="s">
        <v>1</v>
      </c>
      <c r="B38" t="s">
        <v>154</v>
      </c>
      <c r="C38">
        <v>0</v>
      </c>
      <c r="D38">
        <v>0</v>
      </c>
      <c r="E38">
        <v>0</v>
      </c>
      <c r="F38">
        <v>0</v>
      </c>
      <c r="G38">
        <v>0</v>
      </c>
      <c r="H38">
        <v>-16.185393169661399</v>
      </c>
      <c r="I38">
        <v>15.4748533895447</v>
      </c>
      <c r="J38">
        <v>-106.76951388329999</v>
      </c>
      <c r="K38">
        <v>8.2689727620178299</v>
      </c>
      <c r="L38">
        <v>11.9495859684924</v>
      </c>
      <c r="M38">
        <v>-207.447278003317</v>
      </c>
      <c r="N38">
        <v>-461.81448663386197</v>
      </c>
      <c r="O38">
        <v>-406.36223255813599</v>
      </c>
      <c r="P38">
        <v>-386.35503639989503</v>
      </c>
      <c r="Q38">
        <v>-362.044631153311</v>
      </c>
      <c r="R38">
        <v>-364.57475986941</v>
      </c>
      <c r="S38">
        <v>-344.014494901879</v>
      </c>
      <c r="T38">
        <v>-297.92872517117098</v>
      </c>
      <c r="U38">
        <v>-330.85588856171103</v>
      </c>
      <c r="V38">
        <v>-332.21550000333701</v>
      </c>
      <c r="W38">
        <v>-314.59128650791303</v>
      </c>
      <c r="X38">
        <v>-302.14892308988601</v>
      </c>
      <c r="Y38">
        <v>-309.74018179000501</v>
      </c>
      <c r="Z38">
        <v>-290.52667711101799</v>
      </c>
      <c r="AA38">
        <v>-305.74409369868903</v>
      </c>
      <c r="AB38">
        <v>-282.92124213328299</v>
      </c>
      <c r="AC38">
        <v>-271.30139845924703</v>
      </c>
      <c r="AD38">
        <v>-277.821941448443</v>
      </c>
      <c r="AE38">
        <v>-270.31136541974701</v>
      </c>
      <c r="AF38">
        <v>-265.79408657680199</v>
      </c>
      <c r="AG38">
        <v>-220.38697406220001</v>
      </c>
      <c r="AH38">
        <v>-239.06633006797799</v>
      </c>
      <c r="AI38">
        <v>-250.71786355713601</v>
      </c>
      <c r="AJ38">
        <v>-206.36120413066001</v>
      </c>
      <c r="AK38">
        <v>-174.75010889864001</v>
      </c>
      <c r="AL38">
        <v>-194.28353206330601</v>
      </c>
      <c r="AM38">
        <v>-195.40729129814099</v>
      </c>
      <c r="AN38">
        <v>-199.14874886390299</v>
      </c>
      <c r="AO38">
        <v>-155.220977369623</v>
      </c>
      <c r="AP38">
        <v>-124.34722484291299</v>
      </c>
      <c r="AQ38">
        <v>-177.53691004044401</v>
      </c>
      <c r="AR38">
        <v>-172.45289300356001</v>
      </c>
      <c r="AS38">
        <v>-151.432447300017</v>
      </c>
      <c r="AT38">
        <v>-149.86400008918099</v>
      </c>
      <c r="AU38">
        <v>-118.525985847743</v>
      </c>
      <c r="AV38">
        <v>-148.72749825505099</v>
      </c>
      <c r="AW38">
        <v>-131.89383221346301</v>
      </c>
      <c r="AX38">
        <v>-135.94737745113699</v>
      </c>
      <c r="AY38">
        <v>-135.09043728553999</v>
      </c>
      <c r="AZ38">
        <v>-119.255018881743</v>
      </c>
      <c r="BA38">
        <v>-157.066302088258</v>
      </c>
      <c r="BB38">
        <v>-198.70965829245</v>
      </c>
      <c r="BC38">
        <v>-165.86718404644699</v>
      </c>
      <c r="BD38">
        <v>-130.27446631922001</v>
      </c>
      <c r="BE38">
        <v>-136.72210884421901</v>
      </c>
      <c r="BF38">
        <v>-131.512453653097</v>
      </c>
      <c r="BG38">
        <v>-102.085672186228</v>
      </c>
      <c r="BH38">
        <v>-94.430931773310604</v>
      </c>
      <c r="BI38">
        <v>-126.64346928694501</v>
      </c>
      <c r="BJ38">
        <v>-133.459238959148</v>
      </c>
      <c r="BK38">
        <v>-164.393133819094</v>
      </c>
      <c r="BL38">
        <v>-180.19998635400501</v>
      </c>
      <c r="BM38">
        <v>-221.380017908307</v>
      </c>
      <c r="BN38">
        <v>-233.19188342965299</v>
      </c>
      <c r="BO38">
        <v>-241.965550853293</v>
      </c>
      <c r="BP38">
        <v>-188.46646696906001</v>
      </c>
      <c r="BQ38">
        <v>-184.860576875253</v>
      </c>
      <c r="BR38">
        <v>-201.33169727976599</v>
      </c>
      <c r="BS38">
        <v>-163.22401185795701</v>
      </c>
      <c r="BT38">
        <v>-115.26355660962901</v>
      </c>
      <c r="BU38">
        <v>-150.21529954907999</v>
      </c>
      <c r="BV38">
        <v>-161.73252091246499</v>
      </c>
      <c r="BW38">
        <v>-164.200080335107</v>
      </c>
      <c r="BX38">
        <v>-185.818258482499</v>
      </c>
      <c r="BY38">
        <v>-145.71368488725901</v>
      </c>
      <c r="BZ38">
        <v>-152.72346435518401</v>
      </c>
      <c r="CA38">
        <v>-144.44100163533199</v>
      </c>
      <c r="CB38">
        <v>-139.22998883315799</v>
      </c>
      <c r="CC38">
        <v>-117.346541190341</v>
      </c>
      <c r="CD38">
        <v>-117.9819580849</v>
      </c>
      <c r="CE38">
        <v>-119.298006626976</v>
      </c>
      <c r="CF38">
        <v>-138.44847465039501</v>
      </c>
      <c r="CG38">
        <v>-84.141993964448204</v>
      </c>
      <c r="CH38">
        <v>-100.436546428445</v>
      </c>
      <c r="CI38">
        <v>-89.203867433895297</v>
      </c>
      <c r="CJ38">
        <v>-102.374543294585</v>
      </c>
      <c r="CK38">
        <v>-65.588405463468206</v>
      </c>
      <c r="CL38">
        <v>-112.047034105897</v>
      </c>
      <c r="CM38">
        <v>-70.380841081120806</v>
      </c>
      <c r="CN38">
        <v>-71.984252004763107</v>
      </c>
      <c r="CO38">
        <v>-69.588633492843499</v>
      </c>
      <c r="CP38">
        <v>-48.780042698438599</v>
      </c>
      <c r="CQ38">
        <v>-103.414316083681</v>
      </c>
      <c r="CR38">
        <v>-59.88172766692</v>
      </c>
      <c r="CS38">
        <v>-48.950109037590202</v>
      </c>
      <c r="CT38">
        <v>-84.505913845363693</v>
      </c>
      <c r="CU38">
        <v>-20.2221249510749</v>
      </c>
      <c r="CV38">
        <v>-66.815339756659498</v>
      </c>
      <c r="CW38">
        <v>-20.931730233398302</v>
      </c>
      <c r="CX38">
        <v>-8.9003090691280207</v>
      </c>
      <c r="CY38" s="80">
        <f t="shared" si="0"/>
        <v>-3875.6757155462269</v>
      </c>
      <c r="CZ38" s="80">
        <f t="shared" si="1"/>
        <v>-2004.8937016328221</v>
      </c>
      <c r="DB38" s="80">
        <f t="shared" si="2"/>
        <v>-1330.5383617118407</v>
      </c>
      <c r="DC38" s="80">
        <f t="shared" si="3"/>
        <v>-674.35533992098158</v>
      </c>
    </row>
    <row r="39" spans="1:107" x14ac:dyDescent="0.25">
      <c r="A39" t="s">
        <v>1</v>
      </c>
      <c r="B39" t="s">
        <v>95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-362.12934733918701</v>
      </c>
      <c r="BB39">
        <v>-289.70347787135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s="80">
        <f t="shared" si="0"/>
        <v>0</v>
      </c>
      <c r="CZ39" s="80">
        <f t="shared" si="1"/>
        <v>0</v>
      </c>
      <c r="DB39" s="80">
        <f t="shared" si="2"/>
        <v>0</v>
      </c>
      <c r="DC39" s="80">
        <f t="shared" si="3"/>
        <v>0</v>
      </c>
    </row>
    <row r="40" spans="1:107" x14ac:dyDescent="0.25">
      <c r="A40" t="s">
        <v>1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s="80">
        <f t="shared" si="0"/>
        <v>0</v>
      </c>
      <c r="CZ40" s="80">
        <f t="shared" si="1"/>
        <v>0</v>
      </c>
      <c r="DB40" s="80">
        <f t="shared" si="2"/>
        <v>0</v>
      </c>
      <c r="DC40" s="80">
        <f t="shared" si="3"/>
        <v>0</v>
      </c>
    </row>
    <row r="41" spans="1:107" x14ac:dyDescent="0.25">
      <c r="A41" t="s">
        <v>1</v>
      </c>
      <c r="B41" t="s">
        <v>164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s="80">
        <f t="shared" si="0"/>
        <v>0</v>
      </c>
      <c r="CZ41" s="80">
        <f t="shared" si="1"/>
        <v>0</v>
      </c>
      <c r="DB41" s="80">
        <f t="shared" si="2"/>
        <v>0</v>
      </c>
      <c r="DC41" s="80">
        <f t="shared" si="3"/>
        <v>0</v>
      </c>
    </row>
    <row r="42" spans="1:107" x14ac:dyDescent="0.25">
      <c r="A42" t="s">
        <v>1</v>
      </c>
      <c r="B42" t="s">
        <v>167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s="80">
        <f t="shared" si="0"/>
        <v>0</v>
      </c>
      <c r="CZ42" s="80">
        <f t="shared" si="1"/>
        <v>0</v>
      </c>
      <c r="DB42" s="80">
        <f t="shared" si="2"/>
        <v>0</v>
      </c>
      <c r="DC42" s="80">
        <f t="shared" si="3"/>
        <v>0</v>
      </c>
    </row>
    <row r="43" spans="1:107" x14ac:dyDescent="0.25">
      <c r="A43" t="s">
        <v>1</v>
      </c>
      <c r="B43" t="s">
        <v>155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s="80">
        <f t="shared" si="0"/>
        <v>0</v>
      </c>
      <c r="CZ43" s="80">
        <f t="shared" si="1"/>
        <v>0</v>
      </c>
      <c r="DB43" s="80">
        <f t="shared" si="2"/>
        <v>0</v>
      </c>
      <c r="DC43" s="80">
        <f t="shared" si="3"/>
        <v>0</v>
      </c>
    </row>
    <row r="44" spans="1:107" x14ac:dyDescent="0.25">
      <c r="A44" t="s">
        <v>1</v>
      </c>
      <c r="B44" t="s">
        <v>160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s="80">
        <f t="shared" si="0"/>
        <v>0</v>
      </c>
      <c r="CZ44" s="80">
        <f t="shared" si="1"/>
        <v>0</v>
      </c>
      <c r="DB44" s="80">
        <f t="shared" si="2"/>
        <v>0</v>
      </c>
      <c r="DC44" s="80">
        <f t="shared" si="3"/>
        <v>0</v>
      </c>
    </row>
    <row r="45" spans="1:107" x14ac:dyDescent="0.25">
      <c r="A45" t="s">
        <v>1</v>
      </c>
      <c r="B45" t="s">
        <v>168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s="80">
        <f t="shared" si="0"/>
        <v>0</v>
      </c>
      <c r="CZ45" s="80">
        <f t="shared" si="1"/>
        <v>0</v>
      </c>
      <c r="DB45" s="80">
        <f t="shared" si="2"/>
        <v>0</v>
      </c>
      <c r="DC45" s="80">
        <f t="shared" si="3"/>
        <v>0</v>
      </c>
    </row>
    <row r="46" spans="1:107" x14ac:dyDescent="0.25">
      <c r="A46" t="s">
        <v>1</v>
      </c>
      <c r="B46" t="s">
        <v>118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s="80">
        <f t="shared" si="0"/>
        <v>0</v>
      </c>
      <c r="CZ46" s="80">
        <f t="shared" si="1"/>
        <v>0</v>
      </c>
      <c r="DB46" s="80">
        <f t="shared" si="2"/>
        <v>0</v>
      </c>
      <c r="DC46" s="80">
        <f t="shared" si="3"/>
        <v>0</v>
      </c>
    </row>
    <row r="47" spans="1:107" x14ac:dyDescent="0.25">
      <c r="A47" t="s">
        <v>1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s="80">
        <f t="shared" si="0"/>
        <v>0</v>
      </c>
      <c r="CZ47" s="80">
        <f t="shared" si="1"/>
        <v>0</v>
      </c>
      <c r="DB47" s="80">
        <f t="shared" si="2"/>
        <v>0</v>
      </c>
      <c r="DC47" s="80">
        <f t="shared" si="3"/>
        <v>0</v>
      </c>
    </row>
    <row r="48" spans="1:107" x14ac:dyDescent="0.25">
      <c r="A48" t="s">
        <v>1</v>
      </c>
      <c r="B48" t="s">
        <v>106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s="80">
        <f t="shared" si="0"/>
        <v>0</v>
      </c>
      <c r="CZ48" s="80">
        <f t="shared" si="1"/>
        <v>0</v>
      </c>
      <c r="DB48" s="80">
        <f t="shared" si="2"/>
        <v>0</v>
      </c>
      <c r="DC48" s="80">
        <f t="shared" si="3"/>
        <v>0</v>
      </c>
    </row>
    <row r="49" spans="1:107" x14ac:dyDescent="0.25">
      <c r="A49" t="s">
        <v>1</v>
      </c>
      <c r="B49" t="s">
        <v>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s="80">
        <f t="shared" si="0"/>
        <v>0</v>
      </c>
      <c r="CZ49" s="80">
        <f t="shared" si="1"/>
        <v>0</v>
      </c>
      <c r="DB49" s="80">
        <f t="shared" si="2"/>
        <v>0</v>
      </c>
      <c r="DC49" s="80">
        <f t="shared" si="3"/>
        <v>0</v>
      </c>
    </row>
    <row r="50" spans="1:107" x14ac:dyDescent="0.25">
      <c r="A50" t="s">
        <v>1</v>
      </c>
      <c r="B50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s="80">
        <f t="shared" si="0"/>
        <v>0</v>
      </c>
      <c r="CZ50" s="80">
        <f t="shared" si="1"/>
        <v>0</v>
      </c>
      <c r="DB50" s="80">
        <f t="shared" si="2"/>
        <v>0</v>
      </c>
      <c r="DC50" s="80">
        <f t="shared" si="3"/>
        <v>0</v>
      </c>
    </row>
    <row r="51" spans="1:107" x14ac:dyDescent="0.25">
      <c r="A51" t="s">
        <v>1</v>
      </c>
      <c r="B51" t="s">
        <v>132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698.25793128629596</v>
      </c>
      <c r="CS51">
        <v>698.25793128629596</v>
      </c>
      <c r="CT51">
        <v>0</v>
      </c>
      <c r="CU51">
        <v>0</v>
      </c>
      <c r="CV51">
        <v>0</v>
      </c>
      <c r="CW51">
        <v>0</v>
      </c>
      <c r="CX51">
        <v>0</v>
      </c>
      <c r="CY51" s="80">
        <f t="shared" si="0"/>
        <v>0</v>
      </c>
      <c r="CZ51" s="80">
        <f t="shared" si="1"/>
        <v>1396.5158625725919</v>
      </c>
      <c r="DB51" s="80">
        <f t="shared" si="2"/>
        <v>0</v>
      </c>
      <c r="DC51" s="80">
        <f t="shared" si="3"/>
        <v>1396.5158625725919</v>
      </c>
    </row>
    <row r="52" spans="1:107" x14ac:dyDescent="0.25">
      <c r="A52" t="s">
        <v>1</v>
      </c>
      <c r="B52" t="s">
        <v>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s="80">
        <f t="shared" si="0"/>
        <v>0</v>
      </c>
      <c r="CZ52" s="80">
        <f t="shared" si="1"/>
        <v>0</v>
      </c>
      <c r="DB52" s="80">
        <f t="shared" si="2"/>
        <v>0</v>
      </c>
      <c r="DC52" s="80">
        <f t="shared" si="3"/>
        <v>0</v>
      </c>
    </row>
    <row r="53" spans="1:107" x14ac:dyDescent="0.25">
      <c r="A53" t="s">
        <v>1</v>
      </c>
      <c r="B53" t="s">
        <v>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s="80">
        <f t="shared" si="0"/>
        <v>0</v>
      </c>
      <c r="CZ53" s="80">
        <f t="shared" si="1"/>
        <v>0</v>
      </c>
      <c r="DB53" s="80">
        <f t="shared" si="2"/>
        <v>0</v>
      </c>
      <c r="DC53" s="80">
        <f t="shared" si="3"/>
        <v>0</v>
      </c>
    </row>
    <row r="54" spans="1:107" x14ac:dyDescent="0.25">
      <c r="A54" t="s">
        <v>1</v>
      </c>
      <c r="B54" t="s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s="80">
        <f t="shared" si="0"/>
        <v>0</v>
      </c>
      <c r="CZ54" s="80">
        <f t="shared" si="1"/>
        <v>0</v>
      </c>
      <c r="DB54" s="80">
        <f t="shared" si="2"/>
        <v>0</v>
      </c>
      <c r="DC54" s="80">
        <f t="shared" si="3"/>
        <v>0</v>
      </c>
    </row>
    <row r="55" spans="1:107" x14ac:dyDescent="0.25">
      <c r="A55" t="s">
        <v>1</v>
      </c>
      <c r="B55" t="s">
        <v>120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s="80">
        <f t="shared" si="0"/>
        <v>0</v>
      </c>
      <c r="CZ55" s="80">
        <f t="shared" si="1"/>
        <v>0</v>
      </c>
      <c r="DB55" s="80">
        <f t="shared" si="2"/>
        <v>0</v>
      </c>
      <c r="DC55" s="80">
        <f t="shared" si="3"/>
        <v>0</v>
      </c>
    </row>
    <row r="56" spans="1:107" x14ac:dyDescent="0.25">
      <c r="A56" t="s">
        <v>1</v>
      </c>
      <c r="B56" t="s">
        <v>133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s="80">
        <f t="shared" si="0"/>
        <v>0</v>
      </c>
      <c r="CZ56" s="80">
        <f t="shared" si="1"/>
        <v>0</v>
      </c>
      <c r="DB56" s="80">
        <f t="shared" si="2"/>
        <v>0</v>
      </c>
      <c r="DC56" s="80">
        <f t="shared" si="3"/>
        <v>0</v>
      </c>
    </row>
    <row r="57" spans="1:107" x14ac:dyDescent="0.25">
      <c r="A57" t="s">
        <v>1</v>
      </c>
      <c r="B57" t="s">
        <v>51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s="80">
        <f t="shared" si="0"/>
        <v>0</v>
      </c>
      <c r="CZ57" s="80">
        <f t="shared" si="1"/>
        <v>0</v>
      </c>
      <c r="DB57" s="80">
        <f t="shared" si="2"/>
        <v>0</v>
      </c>
      <c r="DC57" s="80">
        <f t="shared" si="3"/>
        <v>0</v>
      </c>
    </row>
    <row r="58" spans="1:107" x14ac:dyDescent="0.25">
      <c r="A58" t="s">
        <v>1</v>
      </c>
      <c r="B58" t="s">
        <v>147</v>
      </c>
      <c r="C58">
        <v>-240.516489519375</v>
      </c>
      <c r="D58">
        <v>-240.516489519375</v>
      </c>
      <c r="E58">
        <v>-240.516489519375</v>
      </c>
      <c r="F58">
        <v>-240.516489519375</v>
      </c>
      <c r="G58">
        <v>-240.516489519375</v>
      </c>
      <c r="H58">
        <v>-240.516489519375</v>
      </c>
      <c r="I58">
        <v>-240.516489519375</v>
      </c>
      <c r="J58">
        <v>-240.516489519375</v>
      </c>
      <c r="K58">
        <v>-227.15446232385401</v>
      </c>
      <c r="L58">
        <v>-227.15446232385401</v>
      </c>
      <c r="M58">
        <v>-227.15446232385401</v>
      </c>
      <c r="N58">
        <v>-227.15446232385401</v>
      </c>
      <c r="O58">
        <v>-227.15446232385401</v>
      </c>
      <c r="P58">
        <v>-200.43040793281199</v>
      </c>
      <c r="Q58">
        <v>-200.43040793281199</v>
      </c>
      <c r="R58">
        <v>-200.43040793281199</v>
      </c>
      <c r="S58">
        <v>-200.43040793281199</v>
      </c>
      <c r="T58">
        <v>-200.43040793281199</v>
      </c>
      <c r="U58">
        <v>-200.43040793281199</v>
      </c>
      <c r="V58">
        <v>-200.43040793281199</v>
      </c>
      <c r="W58">
        <v>-200.43040793281199</v>
      </c>
      <c r="X58">
        <v>-160.34432634625</v>
      </c>
      <c r="Y58">
        <v>-160.34432634625</v>
      </c>
      <c r="Z58">
        <v>-160.34432634625</v>
      </c>
      <c r="AA58">
        <v>-160.34432634625</v>
      </c>
      <c r="AB58">
        <v>-160.34432634625</v>
      </c>
      <c r="AC58">
        <v>-120.258244759687</v>
      </c>
      <c r="AD58">
        <v>-120.258244759687</v>
      </c>
      <c r="AE58">
        <v>-120.258244759687</v>
      </c>
      <c r="AF58">
        <v>-120.258244759687</v>
      </c>
      <c r="AG58">
        <v>-106.896217564167</v>
      </c>
      <c r="AH58">
        <v>-106.896217564167</v>
      </c>
      <c r="AI58">
        <v>-106.896217564167</v>
      </c>
      <c r="AJ58">
        <v>-106.896217564167</v>
      </c>
      <c r="AK58">
        <v>-106.896217564167</v>
      </c>
      <c r="AL58">
        <v>-106.896217564167</v>
      </c>
      <c r="AM58">
        <v>-106.896217564167</v>
      </c>
      <c r="AN58">
        <v>-106.896217564167</v>
      </c>
      <c r="AO58">
        <v>-106.896217564167</v>
      </c>
      <c r="AP58">
        <v>-106.896217564167</v>
      </c>
      <c r="AQ58">
        <v>-106.896217564167</v>
      </c>
      <c r="AR58">
        <v>-106.896217564167</v>
      </c>
      <c r="AS58">
        <v>-106.896217564167</v>
      </c>
      <c r="AT58">
        <v>-106.896217564167</v>
      </c>
      <c r="AU58">
        <v>-106.896217564167</v>
      </c>
      <c r="AV58">
        <v>-106.896217564167</v>
      </c>
      <c r="AW58">
        <v>-106.896217564167</v>
      </c>
      <c r="AX58">
        <v>-106.896217564167</v>
      </c>
      <c r="AY58">
        <v>-106.896217564167</v>
      </c>
      <c r="AZ58">
        <v>-106.896217564167</v>
      </c>
      <c r="BA58">
        <v>-106.896217564167</v>
      </c>
      <c r="BB58">
        <v>-106.896217564167</v>
      </c>
      <c r="BC58">
        <v>-106.896217564167</v>
      </c>
      <c r="BD58">
        <v>-106.896217564167</v>
      </c>
      <c r="BE58">
        <v>-106.896217564167</v>
      </c>
      <c r="BF58">
        <v>-106.896217564167</v>
      </c>
      <c r="BG58">
        <v>-106.896217564167</v>
      </c>
      <c r="BH58">
        <v>-106.896217564167</v>
      </c>
      <c r="BI58">
        <v>-106.896217564167</v>
      </c>
      <c r="BJ58">
        <v>-106.896217564167</v>
      </c>
      <c r="BK58">
        <v>-106.896217564167</v>
      </c>
      <c r="BL58">
        <v>-106.896217564167</v>
      </c>
      <c r="BM58">
        <v>-106.896217564167</v>
      </c>
      <c r="BN58">
        <v>-106.896217564167</v>
      </c>
      <c r="BO58">
        <v>-106.896217564167</v>
      </c>
      <c r="BP58">
        <v>-146.98229915072901</v>
      </c>
      <c r="BQ58">
        <v>-146.98229915072901</v>
      </c>
      <c r="BR58">
        <v>-146.98229915072901</v>
      </c>
      <c r="BS58">
        <v>-146.98229915072901</v>
      </c>
      <c r="BT58">
        <v>-187.06838073729099</v>
      </c>
      <c r="BU58">
        <v>-187.06838073729099</v>
      </c>
      <c r="BV58">
        <v>-187.06838073729099</v>
      </c>
      <c r="BW58">
        <v>-187.06838073729099</v>
      </c>
      <c r="BX58">
        <v>-187.06838073729099</v>
      </c>
      <c r="BY58">
        <v>-227.15446232385401</v>
      </c>
      <c r="BZ58">
        <v>-227.15446232385401</v>
      </c>
      <c r="CA58">
        <v>-227.15446232385401</v>
      </c>
      <c r="CB58">
        <v>-227.15446232385401</v>
      </c>
      <c r="CC58">
        <v>-227.15446232385401</v>
      </c>
      <c r="CD58">
        <v>-227.15446232385401</v>
      </c>
      <c r="CE58">
        <v>-227.15446232385401</v>
      </c>
      <c r="CF58">
        <v>-227.15446232385401</v>
      </c>
      <c r="CG58">
        <v>-280.60257110593699</v>
      </c>
      <c r="CH58">
        <v>-280.60257110593699</v>
      </c>
      <c r="CI58">
        <v>-280.60257110593699</v>
      </c>
      <c r="CJ58">
        <v>-280.60257110593699</v>
      </c>
      <c r="CK58">
        <v>-280.60257110593699</v>
      </c>
      <c r="CL58">
        <v>-334.05067988802</v>
      </c>
      <c r="CM58">
        <v>-334.05067988802</v>
      </c>
      <c r="CN58">
        <v>-334.05067988802</v>
      </c>
      <c r="CO58">
        <v>-334.05067988802</v>
      </c>
      <c r="CP58">
        <v>-334.05067988802</v>
      </c>
      <c r="CQ58">
        <v>-334.05067988802</v>
      </c>
      <c r="CR58">
        <v>-334.05067988802</v>
      </c>
      <c r="CS58">
        <v>-334.05067988802</v>
      </c>
      <c r="CT58">
        <v>-414.222843061145</v>
      </c>
      <c r="CU58">
        <v>-414.222843061145</v>
      </c>
      <c r="CV58">
        <v>-414.222843061145</v>
      </c>
      <c r="CW58">
        <v>-414.222843061145</v>
      </c>
      <c r="CX58">
        <v>-414.222843061145</v>
      </c>
      <c r="CY58" s="80">
        <f t="shared" si="0"/>
        <v>-3367.2308532712514</v>
      </c>
      <c r="CZ58" s="80">
        <f t="shared" si="1"/>
        <v>-7509.459283882692</v>
      </c>
      <c r="DB58" s="80">
        <f t="shared" si="2"/>
        <v>-3099.9903093608291</v>
      </c>
      <c r="DC58" s="80">
        <f t="shared" si="3"/>
        <v>-4409.4689745218648</v>
      </c>
    </row>
    <row r="59" spans="1:107" x14ac:dyDescent="0.25">
      <c r="A59" t="s">
        <v>1</v>
      </c>
      <c r="B59" t="s">
        <v>107</v>
      </c>
      <c r="C59">
        <v>-404.04901512560002</v>
      </c>
      <c r="D59">
        <v>-404.04901512560002</v>
      </c>
      <c r="E59">
        <v>-404.04901512560002</v>
      </c>
      <c r="F59">
        <v>-404.04901512560002</v>
      </c>
      <c r="G59">
        <v>-418.47933709437098</v>
      </c>
      <c r="H59">
        <v>-418.47933709437098</v>
      </c>
      <c r="I59">
        <v>-418.47933709437098</v>
      </c>
      <c r="J59">
        <v>-418.47933709437098</v>
      </c>
      <c r="K59">
        <v>-440.124820047529</v>
      </c>
      <c r="L59">
        <v>-440.124820047529</v>
      </c>
      <c r="M59">
        <v>-440.124820047529</v>
      </c>
      <c r="N59">
        <v>-440.124820047529</v>
      </c>
      <c r="O59">
        <v>-440.124820047529</v>
      </c>
      <c r="P59">
        <v>-454.55514201630001</v>
      </c>
      <c r="Q59">
        <v>-454.55514201630001</v>
      </c>
      <c r="R59">
        <v>-454.55514201630001</v>
      </c>
      <c r="S59">
        <v>-454.55514201630001</v>
      </c>
      <c r="T59">
        <v>-465.37788349287899</v>
      </c>
      <c r="U59">
        <v>-465.37788349287899</v>
      </c>
      <c r="V59">
        <v>-465.37788349287899</v>
      </c>
      <c r="W59">
        <v>-465.37788349287899</v>
      </c>
      <c r="X59">
        <v>-479.80820546165</v>
      </c>
      <c r="Y59">
        <v>-479.80820546165</v>
      </c>
      <c r="Z59">
        <v>-479.80820546165</v>
      </c>
      <c r="AA59">
        <v>-479.80820546165</v>
      </c>
      <c r="AB59">
        <v>-479.80820546165</v>
      </c>
      <c r="AC59">
        <v>-497.84610792261401</v>
      </c>
      <c r="AD59">
        <v>-497.84610792261401</v>
      </c>
      <c r="AE59">
        <v>-497.84610792261401</v>
      </c>
      <c r="AF59">
        <v>-497.84610792261401</v>
      </c>
      <c r="AG59">
        <v>-519.49159087577095</v>
      </c>
      <c r="AH59">
        <v>-519.49159087577095</v>
      </c>
      <c r="AI59">
        <v>-519.49159087577095</v>
      </c>
      <c r="AJ59">
        <v>-519.49159087577095</v>
      </c>
      <c r="AK59">
        <v>-519.49159087577095</v>
      </c>
      <c r="AL59">
        <v>-526.70675186015706</v>
      </c>
      <c r="AM59">
        <v>-526.70675186015706</v>
      </c>
      <c r="AN59">
        <v>-526.70675186015706</v>
      </c>
      <c r="AO59">
        <v>-526.70675186015706</v>
      </c>
      <c r="AP59">
        <v>-515.88401038357904</v>
      </c>
      <c r="AQ59">
        <v>-515.88401038357904</v>
      </c>
      <c r="AR59">
        <v>-515.88401038357904</v>
      </c>
      <c r="AS59">
        <v>-515.88401038357904</v>
      </c>
      <c r="AT59">
        <v>-508.66884939919299</v>
      </c>
      <c r="AU59">
        <v>-508.66884939919299</v>
      </c>
      <c r="AV59">
        <v>-508.66884939919299</v>
      </c>
      <c r="AW59">
        <v>-508.66884939919299</v>
      </c>
      <c r="AX59">
        <v>-508.66884939919299</v>
      </c>
      <c r="AY59">
        <v>-501.453688414807</v>
      </c>
      <c r="AZ59">
        <v>-501.453688414807</v>
      </c>
      <c r="BA59">
        <v>-501.453688414807</v>
      </c>
      <c r="BB59">
        <v>-501.453688414807</v>
      </c>
      <c r="BC59">
        <v>-512.27642989138599</v>
      </c>
      <c r="BD59">
        <v>-512.27642989138599</v>
      </c>
      <c r="BE59">
        <v>-512.27642989138599</v>
      </c>
      <c r="BF59">
        <v>-512.27642989138599</v>
      </c>
      <c r="BG59">
        <v>-519.49159087577095</v>
      </c>
      <c r="BH59">
        <v>-519.49159087577095</v>
      </c>
      <c r="BI59">
        <v>-519.49159087577095</v>
      </c>
      <c r="BJ59">
        <v>-519.49159087577095</v>
      </c>
      <c r="BK59">
        <v>-512.27642989138599</v>
      </c>
      <c r="BL59">
        <v>-512.27642989138599</v>
      </c>
      <c r="BM59">
        <v>-512.27642989138599</v>
      </c>
      <c r="BN59">
        <v>-512.27642989138599</v>
      </c>
      <c r="BO59">
        <v>-512.27642989138599</v>
      </c>
      <c r="BP59">
        <v>-519.49159087577095</v>
      </c>
      <c r="BQ59">
        <v>-519.49159087577095</v>
      </c>
      <c r="BR59">
        <v>-519.49159087577095</v>
      </c>
      <c r="BS59">
        <v>-519.49159087577095</v>
      </c>
      <c r="BT59">
        <v>-530.31433235234999</v>
      </c>
      <c r="BU59">
        <v>-530.31433235234999</v>
      </c>
      <c r="BV59">
        <v>-530.31433235234999</v>
      </c>
      <c r="BW59">
        <v>-530.31433235234999</v>
      </c>
      <c r="BX59">
        <v>-530.31433235234999</v>
      </c>
      <c r="BY59">
        <v>-530.31433235234999</v>
      </c>
      <c r="BZ59">
        <v>-530.31433235234999</v>
      </c>
      <c r="CA59">
        <v>-530.31433235234999</v>
      </c>
      <c r="CB59">
        <v>-530.31433235234999</v>
      </c>
      <c r="CC59">
        <v>-526.70675186015706</v>
      </c>
      <c r="CD59">
        <v>-526.70675186015706</v>
      </c>
      <c r="CE59">
        <v>-526.70675186015706</v>
      </c>
      <c r="CF59">
        <v>-526.70675186015706</v>
      </c>
      <c r="CG59">
        <v>-508.66884939919299</v>
      </c>
      <c r="CH59">
        <v>-508.66884939919299</v>
      </c>
      <c r="CI59">
        <v>-508.66884939919299</v>
      </c>
      <c r="CJ59">
        <v>-508.66884939919299</v>
      </c>
      <c r="CK59">
        <v>-508.66884939919299</v>
      </c>
      <c r="CL59">
        <v>-494.23852743042102</v>
      </c>
      <c r="CM59">
        <v>-494.23852743042102</v>
      </c>
      <c r="CN59">
        <v>-494.23852743042102</v>
      </c>
      <c r="CO59">
        <v>-494.23852743042102</v>
      </c>
      <c r="CP59">
        <v>-476.20062496945701</v>
      </c>
      <c r="CQ59">
        <v>-476.20062496945701</v>
      </c>
      <c r="CR59">
        <v>-476.20062496945701</v>
      </c>
      <c r="CS59">
        <v>-476.20062496945701</v>
      </c>
      <c r="CT59">
        <v>-454.55514201630001</v>
      </c>
      <c r="CU59">
        <v>-454.55514201630001</v>
      </c>
      <c r="CV59">
        <v>-454.55514201630001</v>
      </c>
      <c r="CW59">
        <v>-454.55514201630001</v>
      </c>
      <c r="CX59">
        <v>-454.55514201630001</v>
      </c>
      <c r="CY59" s="80">
        <f t="shared" si="0"/>
        <v>-12478.620922495098</v>
      </c>
      <c r="CZ59" s="80">
        <f t="shared" si="1"/>
        <v>-11865.3322388223</v>
      </c>
      <c r="DB59" s="80">
        <f t="shared" si="2"/>
        <v>-6205.0384465717143</v>
      </c>
      <c r="DC59" s="80">
        <f t="shared" si="3"/>
        <v>-5660.2937922505907</v>
      </c>
    </row>
    <row r="60" spans="1:107" x14ac:dyDescent="0.25">
      <c r="A60" t="s">
        <v>2</v>
      </c>
      <c r="B60" t="s">
        <v>123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s="80">
        <f t="shared" si="0"/>
        <v>0</v>
      </c>
      <c r="CZ60" s="80">
        <f t="shared" si="1"/>
        <v>0</v>
      </c>
      <c r="DB60" s="80">
        <f t="shared" si="2"/>
        <v>0</v>
      </c>
      <c r="DC60" s="80">
        <f t="shared" si="3"/>
        <v>0</v>
      </c>
    </row>
    <row r="61" spans="1:107" x14ac:dyDescent="0.25">
      <c r="A61" t="s">
        <v>2</v>
      </c>
      <c r="B61" t="s">
        <v>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s="80">
        <f t="shared" si="0"/>
        <v>0</v>
      </c>
      <c r="CZ61" s="80">
        <f t="shared" si="1"/>
        <v>0</v>
      </c>
      <c r="DB61" s="80">
        <f t="shared" si="2"/>
        <v>0</v>
      </c>
      <c r="DC61" s="80">
        <f t="shared" si="3"/>
        <v>0</v>
      </c>
    </row>
    <row r="62" spans="1:107" x14ac:dyDescent="0.25">
      <c r="A62" t="s">
        <v>2</v>
      </c>
      <c r="B62" t="s">
        <v>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s="80">
        <f t="shared" si="0"/>
        <v>0</v>
      </c>
      <c r="CZ62" s="80">
        <f t="shared" si="1"/>
        <v>0</v>
      </c>
      <c r="DB62" s="80">
        <f t="shared" si="2"/>
        <v>0</v>
      </c>
      <c r="DC62" s="80">
        <f t="shared" si="3"/>
        <v>0</v>
      </c>
    </row>
    <row r="63" spans="1:107" x14ac:dyDescent="0.25">
      <c r="A63" t="s">
        <v>2</v>
      </c>
      <c r="B63" t="s">
        <v>108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s="80">
        <f t="shared" si="0"/>
        <v>0</v>
      </c>
      <c r="CZ63" s="80">
        <f t="shared" si="1"/>
        <v>0</v>
      </c>
      <c r="DB63" s="80">
        <f t="shared" si="2"/>
        <v>0</v>
      </c>
      <c r="DC63" s="80">
        <f t="shared" si="3"/>
        <v>0</v>
      </c>
    </row>
    <row r="64" spans="1:107" x14ac:dyDescent="0.25">
      <c r="A64" t="s">
        <v>2</v>
      </c>
      <c r="B64" t="s">
        <v>109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s="80">
        <f t="shared" si="0"/>
        <v>0</v>
      </c>
      <c r="CZ64" s="80">
        <f t="shared" si="1"/>
        <v>0</v>
      </c>
      <c r="DB64" s="80">
        <f t="shared" si="2"/>
        <v>0</v>
      </c>
      <c r="DC64" s="80">
        <f t="shared" si="3"/>
        <v>0</v>
      </c>
    </row>
    <row r="65" spans="1:107" x14ac:dyDescent="0.25">
      <c r="A65" t="s">
        <v>2</v>
      </c>
      <c r="B65" t="s">
        <v>113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s="80">
        <f t="shared" si="0"/>
        <v>0</v>
      </c>
      <c r="CZ65" s="80">
        <f t="shared" si="1"/>
        <v>0</v>
      </c>
      <c r="DB65" s="80">
        <f t="shared" si="2"/>
        <v>0</v>
      </c>
      <c r="DC65" s="80">
        <f t="shared" si="3"/>
        <v>0</v>
      </c>
    </row>
    <row r="66" spans="1:107" x14ac:dyDescent="0.25">
      <c r="A66" t="s">
        <v>2</v>
      </c>
      <c r="B66" t="s">
        <v>124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s="80">
        <f t="shared" si="0"/>
        <v>0</v>
      </c>
      <c r="CZ66" s="80">
        <f t="shared" si="1"/>
        <v>0</v>
      </c>
      <c r="DB66" s="80">
        <f t="shared" si="2"/>
        <v>0</v>
      </c>
      <c r="DC66" s="80">
        <f t="shared" si="3"/>
        <v>0</v>
      </c>
    </row>
    <row r="67" spans="1:107" x14ac:dyDescent="0.25">
      <c r="A67" t="s">
        <v>2</v>
      </c>
      <c r="B67" t="s">
        <v>125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s="80">
        <f t="shared" si="0"/>
        <v>0</v>
      </c>
      <c r="CZ67" s="80">
        <f t="shared" si="1"/>
        <v>0</v>
      </c>
      <c r="DB67" s="80">
        <f t="shared" si="2"/>
        <v>0</v>
      </c>
      <c r="DC67" s="80">
        <f t="shared" si="3"/>
        <v>0</v>
      </c>
    </row>
    <row r="68" spans="1:107" x14ac:dyDescent="0.25">
      <c r="A68" t="s">
        <v>2</v>
      </c>
      <c r="B68" t="s">
        <v>159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s="80">
        <f t="shared" si="0"/>
        <v>0</v>
      </c>
      <c r="CZ68" s="80">
        <f t="shared" si="1"/>
        <v>0</v>
      </c>
      <c r="DB68" s="80">
        <f t="shared" si="2"/>
        <v>0</v>
      </c>
      <c r="DC68" s="80">
        <f t="shared" si="3"/>
        <v>0</v>
      </c>
    </row>
    <row r="69" spans="1:107" x14ac:dyDescent="0.25">
      <c r="A69" t="s">
        <v>2</v>
      </c>
      <c r="B69" t="s">
        <v>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s="80">
        <f t="shared" si="0"/>
        <v>0</v>
      </c>
      <c r="CZ69" s="80">
        <f t="shared" si="1"/>
        <v>0</v>
      </c>
      <c r="DB69" s="80">
        <f t="shared" si="2"/>
        <v>0</v>
      </c>
      <c r="DC69" s="80">
        <f t="shared" si="3"/>
        <v>0</v>
      </c>
    </row>
    <row r="70" spans="1:107" x14ac:dyDescent="0.25">
      <c r="A70" t="s">
        <v>2</v>
      </c>
      <c r="B70" t="s">
        <v>127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s="80">
        <f t="shared" ref="CY70:CY133" si="4">SUM(BC70:BZ70)</f>
        <v>0</v>
      </c>
      <c r="CZ70" s="80">
        <f t="shared" ref="CZ70:CZ133" si="5">SUM(CA70:CX70)</f>
        <v>0</v>
      </c>
      <c r="DB70" s="80">
        <f t="shared" ref="DB70:DB133" si="6">SUM(CA70:CL70)</f>
        <v>0</v>
      </c>
      <c r="DC70" s="80">
        <f t="shared" ref="DC70:DC133" si="7">SUM(CM70:CX70)</f>
        <v>0</v>
      </c>
    </row>
    <row r="71" spans="1:107" x14ac:dyDescent="0.25">
      <c r="A71" t="s">
        <v>2</v>
      </c>
      <c r="B71" t="s">
        <v>128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s="80">
        <f t="shared" si="4"/>
        <v>0</v>
      </c>
      <c r="CZ71" s="80">
        <f t="shared" si="5"/>
        <v>0</v>
      </c>
      <c r="DB71" s="80">
        <f t="shared" si="6"/>
        <v>0</v>
      </c>
      <c r="DC71" s="80">
        <f t="shared" si="7"/>
        <v>0</v>
      </c>
    </row>
    <row r="72" spans="1:107" x14ac:dyDescent="0.25">
      <c r="A72" t="s">
        <v>2</v>
      </c>
      <c r="B72" t="s">
        <v>18</v>
      </c>
      <c r="C72">
        <v>828.23919460895399</v>
      </c>
      <c r="D72">
        <v>828.23919460895399</v>
      </c>
      <c r="E72">
        <v>828.23919460895399</v>
      </c>
      <c r="F72">
        <v>828.23919460895399</v>
      </c>
      <c r="G72">
        <v>804.41815582595302</v>
      </c>
      <c r="H72">
        <v>804.41815582595302</v>
      </c>
      <c r="I72">
        <v>804.41815582595302</v>
      </c>
      <c r="J72">
        <v>804.41815582595302</v>
      </c>
      <c r="K72">
        <v>734.787427075643</v>
      </c>
      <c r="L72">
        <v>734.787427075643</v>
      </c>
      <c r="M72">
        <v>734.787427075643</v>
      </c>
      <c r="N72">
        <v>734.787427075643</v>
      </c>
      <c r="O72">
        <v>734.787427075643</v>
      </c>
      <c r="P72">
        <v>533.22479121948197</v>
      </c>
      <c r="Q72">
        <v>533.22479121948197</v>
      </c>
      <c r="R72">
        <v>533.22479121948197</v>
      </c>
      <c r="S72">
        <v>533.22479121948197</v>
      </c>
      <c r="T72">
        <v>568.95634939398303</v>
      </c>
      <c r="U72">
        <v>568.95634939398303</v>
      </c>
      <c r="V72">
        <v>568.95634939398303</v>
      </c>
      <c r="W72">
        <v>568.95634939398303</v>
      </c>
      <c r="X72">
        <v>651.41379133513999</v>
      </c>
      <c r="Y72">
        <v>651.41379133513999</v>
      </c>
      <c r="Z72">
        <v>651.41379133513999</v>
      </c>
      <c r="AA72">
        <v>651.41379133513999</v>
      </c>
      <c r="AB72">
        <v>651.41379133513999</v>
      </c>
      <c r="AC72">
        <v>721.96071388479595</v>
      </c>
      <c r="AD72">
        <v>721.96071388479595</v>
      </c>
      <c r="AE72">
        <v>721.96071388479595</v>
      </c>
      <c r="AF72">
        <v>721.96071388479595</v>
      </c>
      <c r="AG72">
        <v>734.787427075643</v>
      </c>
      <c r="AH72">
        <v>734.787427075643</v>
      </c>
      <c r="AI72">
        <v>734.787427075643</v>
      </c>
      <c r="AJ72">
        <v>734.787427075643</v>
      </c>
      <c r="AK72">
        <v>734.787427075643</v>
      </c>
      <c r="AL72">
        <v>764.10562865472104</v>
      </c>
      <c r="AM72">
        <v>764.10562865472104</v>
      </c>
      <c r="AN72">
        <v>764.10562865472104</v>
      </c>
      <c r="AO72">
        <v>764.10562865472104</v>
      </c>
      <c r="AP72">
        <v>754.94369066125898</v>
      </c>
      <c r="AQ72">
        <v>754.94369066125898</v>
      </c>
      <c r="AR72">
        <v>754.94369066125898</v>
      </c>
      <c r="AS72">
        <v>754.94369066125898</v>
      </c>
      <c r="AT72">
        <v>748.53033406583597</v>
      </c>
      <c r="AU72">
        <v>748.53033406583597</v>
      </c>
      <c r="AV72">
        <v>748.53033406583597</v>
      </c>
      <c r="AW72">
        <v>748.53033406583597</v>
      </c>
      <c r="AX72">
        <v>748.53033406583597</v>
      </c>
      <c r="AY72">
        <v>719.21213248675804</v>
      </c>
      <c r="AZ72">
        <v>719.21213248675804</v>
      </c>
      <c r="BA72">
        <v>719.21213248675804</v>
      </c>
      <c r="BB72">
        <v>719.21213248675804</v>
      </c>
      <c r="BC72">
        <v>694.47489990441102</v>
      </c>
      <c r="BD72">
        <v>694.47489990441102</v>
      </c>
      <c r="BE72">
        <v>694.47489990441102</v>
      </c>
      <c r="BF72">
        <v>694.47489990441102</v>
      </c>
      <c r="BG72">
        <v>714.63116349002701</v>
      </c>
      <c r="BH72">
        <v>714.63116349002701</v>
      </c>
      <c r="BI72">
        <v>714.63116349002701</v>
      </c>
      <c r="BJ72">
        <v>714.63116349002701</v>
      </c>
      <c r="BK72">
        <v>624.84417115409997</v>
      </c>
      <c r="BL72">
        <v>624.84417115409997</v>
      </c>
      <c r="BM72">
        <v>624.84417115409997</v>
      </c>
      <c r="BN72">
        <v>624.84417115409997</v>
      </c>
      <c r="BO72">
        <v>624.84417115409997</v>
      </c>
      <c r="BP72">
        <v>664.24050452598601</v>
      </c>
      <c r="BQ72">
        <v>664.24050452598601</v>
      </c>
      <c r="BR72">
        <v>664.24050452598601</v>
      </c>
      <c r="BS72">
        <v>664.24050452598601</v>
      </c>
      <c r="BT72">
        <v>698.139675101796</v>
      </c>
      <c r="BU72">
        <v>698.139675101796</v>
      </c>
      <c r="BV72">
        <v>698.139675101796</v>
      </c>
      <c r="BW72">
        <v>698.139675101796</v>
      </c>
      <c r="BX72">
        <v>698.139675101796</v>
      </c>
      <c r="BY72">
        <v>741.20078367106601</v>
      </c>
      <c r="BZ72">
        <v>741.20078367106601</v>
      </c>
      <c r="CA72">
        <v>741.20078367106601</v>
      </c>
      <c r="CB72">
        <v>741.20078367106601</v>
      </c>
      <c r="CC72">
        <v>753.111303062567</v>
      </c>
      <c r="CD72">
        <v>753.111303062567</v>
      </c>
      <c r="CE72">
        <v>753.111303062567</v>
      </c>
      <c r="CF72">
        <v>753.111303062567</v>
      </c>
      <c r="CG72">
        <v>749.44652786518202</v>
      </c>
      <c r="CH72">
        <v>749.44652786518202</v>
      </c>
      <c r="CI72">
        <v>749.44652786518202</v>
      </c>
      <c r="CJ72">
        <v>749.44652786518202</v>
      </c>
      <c r="CK72">
        <v>749.44652786518202</v>
      </c>
      <c r="CL72">
        <v>689.89393090767999</v>
      </c>
      <c r="CM72">
        <v>689.89393090767999</v>
      </c>
      <c r="CN72">
        <v>689.89393090767999</v>
      </c>
      <c r="CO72">
        <v>689.89393090767999</v>
      </c>
      <c r="CP72">
        <v>699.05586890114205</v>
      </c>
      <c r="CQ72">
        <v>699.05586890114205</v>
      </c>
      <c r="CR72">
        <v>699.05586890114205</v>
      </c>
      <c r="CS72">
        <v>699.05586890114205</v>
      </c>
      <c r="CT72">
        <v>686.229155710295</v>
      </c>
      <c r="CU72">
        <v>686.229155710295</v>
      </c>
      <c r="CV72">
        <v>686.229155710295</v>
      </c>
      <c r="CW72">
        <v>686.229155710295</v>
      </c>
      <c r="CX72">
        <v>686.229155710295</v>
      </c>
      <c r="CY72" s="80">
        <f t="shared" si="4"/>
        <v>16390.707070303306</v>
      </c>
      <c r="CZ72" s="80">
        <f t="shared" si="5"/>
        <v>17229.02439670507</v>
      </c>
      <c r="DB72" s="80">
        <f t="shared" si="6"/>
        <v>8931.973349825992</v>
      </c>
      <c r="DC72" s="80">
        <f t="shared" si="7"/>
        <v>8297.0510468790853</v>
      </c>
    </row>
    <row r="73" spans="1:107" x14ac:dyDescent="0.25">
      <c r="A73" t="s">
        <v>2</v>
      </c>
      <c r="B73" t="s">
        <v>19</v>
      </c>
      <c r="C73">
        <v>81.521839640934601</v>
      </c>
      <c r="D73">
        <v>109.17203300968001</v>
      </c>
      <c r="E73">
        <v>108.250171112453</v>
      </c>
      <c r="F73">
        <v>112.513070785575</v>
      </c>
      <c r="G73">
        <v>133.65348568204999</v>
      </c>
      <c r="H73">
        <v>156.25056279793901</v>
      </c>
      <c r="I73">
        <v>145.44582628340899</v>
      </c>
      <c r="J73">
        <v>139.457780174324</v>
      </c>
      <c r="K73">
        <v>147.96401291347399</v>
      </c>
      <c r="L73">
        <v>173.58904897987401</v>
      </c>
      <c r="M73">
        <v>232.46418847448399</v>
      </c>
      <c r="N73">
        <v>289.20001831307297</v>
      </c>
      <c r="O73">
        <v>315.66826311062999</v>
      </c>
      <c r="P73">
        <v>302.480727206133</v>
      </c>
      <c r="Q73">
        <v>283.35624792510703</v>
      </c>
      <c r="R73">
        <v>260.03852192553001</v>
      </c>
      <c r="S73">
        <v>248.27065400689301</v>
      </c>
      <c r="T73">
        <v>224.30960707001501</v>
      </c>
      <c r="U73">
        <v>193.06066836904401</v>
      </c>
      <c r="V73">
        <v>153.089886205358</v>
      </c>
      <c r="W73">
        <v>133.66582668770599</v>
      </c>
      <c r="X73">
        <v>128.88462724688301</v>
      </c>
      <c r="Y73">
        <v>135.35163147544401</v>
      </c>
      <c r="Z73">
        <v>129.92949147600299</v>
      </c>
      <c r="AA73">
        <v>118.658004388512</v>
      </c>
      <c r="AB73">
        <v>111.832657753368</v>
      </c>
      <c r="AC73">
        <v>110.888652014435</v>
      </c>
      <c r="AD73">
        <v>113.752688563238</v>
      </c>
      <c r="AE73">
        <v>113.482349584883</v>
      </c>
      <c r="AF73">
        <v>113.851174749945</v>
      </c>
      <c r="AG73">
        <v>118.13384674904199</v>
      </c>
      <c r="AH73">
        <v>123.49672865951101</v>
      </c>
      <c r="AI73">
        <v>125.668203121939</v>
      </c>
      <c r="AJ73">
        <v>160.33584411772799</v>
      </c>
      <c r="AK73">
        <v>179.37678601677399</v>
      </c>
      <c r="AL73">
        <v>203.500945569338</v>
      </c>
      <c r="AM73">
        <v>208.879025084239</v>
      </c>
      <c r="AN73">
        <v>216.547300752388</v>
      </c>
      <c r="AO73">
        <v>219.669800516718</v>
      </c>
      <c r="AP73">
        <v>205.26437478152499</v>
      </c>
      <c r="AQ73">
        <v>194.97953922816299</v>
      </c>
      <c r="AR73">
        <v>187.66247877574</v>
      </c>
      <c r="AS73">
        <v>199.01848165237701</v>
      </c>
      <c r="AT73">
        <v>313.14924750606701</v>
      </c>
      <c r="AU73">
        <v>389.87035503653902</v>
      </c>
      <c r="AV73">
        <v>402.748088128132</v>
      </c>
      <c r="AW73">
        <v>318.89205271171102</v>
      </c>
      <c r="AX73">
        <v>289.16956478557302</v>
      </c>
      <c r="AY73">
        <v>294.84892028539298</v>
      </c>
      <c r="AZ73">
        <v>331.40362727575803</v>
      </c>
      <c r="BA73">
        <v>343.38972520704402</v>
      </c>
      <c r="BB73">
        <v>335.82446078870902</v>
      </c>
      <c r="BC73">
        <v>197.19693832778299</v>
      </c>
      <c r="BD73">
        <v>84.432797187398094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s="80">
        <f t="shared" si="4"/>
        <v>281.6297355151811</v>
      </c>
      <c r="CZ73" s="80">
        <f t="shared" si="5"/>
        <v>0</v>
      </c>
      <c r="DB73" s="80">
        <f t="shared" si="6"/>
        <v>0</v>
      </c>
      <c r="DC73" s="80">
        <f t="shared" si="7"/>
        <v>0</v>
      </c>
    </row>
    <row r="74" spans="1:107" x14ac:dyDescent="0.25">
      <c r="A74" t="s">
        <v>2</v>
      </c>
      <c r="B74" t="s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115.59710324088999</v>
      </c>
      <c r="BD74">
        <v>296.72073779403598</v>
      </c>
      <c r="BE74">
        <v>507.914452598764</v>
      </c>
      <c r="BF74">
        <v>475.79884575856698</v>
      </c>
      <c r="BG74">
        <v>459.43092171379499</v>
      </c>
      <c r="BH74">
        <v>452.59773452939902</v>
      </c>
      <c r="BI74">
        <v>452.59995187413102</v>
      </c>
      <c r="BJ74">
        <v>448.792226403413</v>
      </c>
      <c r="BK74">
        <v>455.04174320941598</v>
      </c>
      <c r="BL74">
        <v>457.592737482367</v>
      </c>
      <c r="BM74">
        <v>457.208276900746</v>
      </c>
      <c r="BN74">
        <v>476.99390874994498</v>
      </c>
      <c r="BO74">
        <v>470.88236373402901</v>
      </c>
      <c r="BP74">
        <v>480.93182760992499</v>
      </c>
      <c r="BQ74">
        <v>505.53853257619801</v>
      </c>
      <c r="BR74">
        <v>523.32083612722101</v>
      </c>
      <c r="BS74">
        <v>478.19022836224298</v>
      </c>
      <c r="BT74">
        <v>457.29439780542998</v>
      </c>
      <c r="BU74">
        <v>459.50179481180902</v>
      </c>
      <c r="BV74">
        <v>481.96746842965399</v>
      </c>
      <c r="BW74">
        <v>490.47352492466899</v>
      </c>
      <c r="BX74">
        <v>479.28061579847099</v>
      </c>
      <c r="BY74">
        <v>441.38182965726202</v>
      </c>
      <c r="BZ74">
        <v>447.522259536886</v>
      </c>
      <c r="CA74">
        <v>502.52685368159399</v>
      </c>
      <c r="CB74">
        <v>587.12227358411803</v>
      </c>
      <c r="CC74">
        <v>632.39106181689999</v>
      </c>
      <c r="CD74">
        <v>636.868825470763</v>
      </c>
      <c r="CE74">
        <v>590.728330186167</v>
      </c>
      <c r="CF74">
        <v>475.09123674090398</v>
      </c>
      <c r="CG74">
        <v>360.23485770864198</v>
      </c>
      <c r="CH74">
        <v>293.96583155497802</v>
      </c>
      <c r="CI74">
        <v>305.56755745635502</v>
      </c>
      <c r="CJ74">
        <v>388.00148785258199</v>
      </c>
      <c r="CK74">
        <v>509.00894481515297</v>
      </c>
      <c r="CL74">
        <v>544.27055940345701</v>
      </c>
      <c r="CM74">
        <v>491.33618568579499</v>
      </c>
      <c r="CN74">
        <v>376.755123350605</v>
      </c>
      <c r="CO74">
        <v>314.27933098834001</v>
      </c>
      <c r="CP74">
        <v>333.79402596109998</v>
      </c>
      <c r="CQ74">
        <v>423.18459857557298</v>
      </c>
      <c r="CR74">
        <v>537.39405470341796</v>
      </c>
      <c r="CS74">
        <v>650.69907408105405</v>
      </c>
      <c r="CT74">
        <v>678.33802833857396</v>
      </c>
      <c r="CU74">
        <v>703.31412458369505</v>
      </c>
      <c r="CV74">
        <v>673.42413008476899</v>
      </c>
      <c r="CW74">
        <v>576.95182736859795</v>
      </c>
      <c r="CX74">
        <v>478.13238535340599</v>
      </c>
      <c r="CY74" s="80">
        <f t="shared" si="4"/>
        <v>10772.574319629266</v>
      </c>
      <c r="CZ74" s="80">
        <f t="shared" si="5"/>
        <v>12063.38070934654</v>
      </c>
      <c r="DB74" s="80">
        <f t="shared" si="6"/>
        <v>5825.7778202716127</v>
      </c>
      <c r="DC74" s="80">
        <f t="shared" si="7"/>
        <v>6237.6028890749267</v>
      </c>
    </row>
    <row r="75" spans="1:107" x14ac:dyDescent="0.25">
      <c r="A75" t="s">
        <v>2</v>
      </c>
      <c r="B75" t="s">
        <v>114</v>
      </c>
      <c r="C75">
        <v>0.42580526481000702</v>
      </c>
      <c r="D75">
        <v>1.2226797717735001</v>
      </c>
      <c r="E75">
        <v>2.4730347355988198</v>
      </c>
      <c r="F75">
        <v>4.0904949429455604</v>
      </c>
      <c r="G75">
        <v>5.9498994914550796</v>
      </c>
      <c r="H75">
        <v>7.8451477702316303</v>
      </c>
      <c r="I75">
        <v>5.5071889726096002</v>
      </c>
      <c r="J75">
        <v>4.7749353812222202</v>
      </c>
      <c r="K75">
        <v>4.1040220790959703</v>
      </c>
      <c r="L75">
        <v>4.28366544522786</v>
      </c>
      <c r="M75">
        <v>3.8942655009538898</v>
      </c>
      <c r="N75">
        <v>5.5326056620575104</v>
      </c>
      <c r="O75">
        <v>8.1045834973936604</v>
      </c>
      <c r="P75">
        <v>7.3158188549013801</v>
      </c>
      <c r="Q75">
        <v>9.8803266675007801</v>
      </c>
      <c r="R75">
        <v>14.068000175748701</v>
      </c>
      <c r="S75">
        <v>18.352543316567001</v>
      </c>
      <c r="T75">
        <v>20.204097234273402</v>
      </c>
      <c r="U75">
        <v>19.090926596292999</v>
      </c>
      <c r="V75">
        <v>18.9595697326607</v>
      </c>
      <c r="W75">
        <v>15.7906052182166</v>
      </c>
      <c r="X75">
        <v>10.392448570601699</v>
      </c>
      <c r="Y75">
        <v>12.5187566343743</v>
      </c>
      <c r="Z75">
        <v>11.069251377301701</v>
      </c>
      <c r="AA75">
        <v>7.2288983851038502</v>
      </c>
      <c r="AB75">
        <v>7.8264503457164896</v>
      </c>
      <c r="AC75">
        <v>7.8517550433347196</v>
      </c>
      <c r="AD75">
        <v>4.2399860493641999</v>
      </c>
      <c r="AE75">
        <v>5.1608738250832298</v>
      </c>
      <c r="AF75">
        <v>7.2920927593330198</v>
      </c>
      <c r="AG75">
        <v>9.6341172503928192</v>
      </c>
      <c r="AH75">
        <v>9.8927437768470394</v>
      </c>
      <c r="AI75">
        <v>8.0731384554891594</v>
      </c>
      <c r="AJ75">
        <v>10.304499767859101</v>
      </c>
      <c r="AK75">
        <v>10.4323298230843</v>
      </c>
      <c r="AL75">
        <v>9.0814423930606907</v>
      </c>
      <c r="AM75">
        <v>10.976174527457299</v>
      </c>
      <c r="AN75">
        <v>12.8427937566321</v>
      </c>
      <c r="AO75">
        <v>14.5947725683111</v>
      </c>
      <c r="AP75">
        <v>16.705660813561199</v>
      </c>
      <c r="AQ75">
        <v>16.1195957609239</v>
      </c>
      <c r="AR75">
        <v>16.9055043737646</v>
      </c>
      <c r="AS75">
        <v>15.882282786400101</v>
      </c>
      <c r="AT75">
        <v>15.583037444330801</v>
      </c>
      <c r="AU75">
        <v>14.2435087316044</v>
      </c>
      <c r="AV75">
        <v>10.6497857488925</v>
      </c>
      <c r="AW75">
        <v>8.8528046924786796</v>
      </c>
      <c r="AX75">
        <v>7.8315174426143503</v>
      </c>
      <c r="AY75">
        <v>7.1004576444396701</v>
      </c>
      <c r="AZ75">
        <v>6.2933258194440898</v>
      </c>
      <c r="BA75">
        <v>6.9402312743928096</v>
      </c>
      <c r="BB75">
        <v>7.4375521565188203</v>
      </c>
      <c r="BC75">
        <v>6.4654023359467798</v>
      </c>
      <c r="BD75">
        <v>4.1729372641964302</v>
      </c>
      <c r="BE75">
        <v>3.78370696347723</v>
      </c>
      <c r="BF75">
        <v>3.2624701115794199</v>
      </c>
      <c r="BG75">
        <v>2.0820581344796798</v>
      </c>
      <c r="BH75">
        <v>1.10668548226821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s="80">
        <f t="shared" si="4"/>
        <v>20.873260291947751</v>
      </c>
      <c r="CZ75" s="80">
        <f t="shared" si="5"/>
        <v>0</v>
      </c>
      <c r="DB75" s="80">
        <f t="shared" si="6"/>
        <v>0</v>
      </c>
      <c r="DC75" s="80">
        <f t="shared" si="7"/>
        <v>0</v>
      </c>
    </row>
    <row r="76" spans="1:107" x14ac:dyDescent="0.25">
      <c r="A76" t="s">
        <v>2</v>
      </c>
      <c r="B76" t="s">
        <v>22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1.57255511693589</v>
      </c>
      <c r="BD76">
        <v>7.0128103516477296</v>
      </c>
      <c r="BE76">
        <v>14.807791043069299</v>
      </c>
      <c r="BF76">
        <v>23.452075653093502</v>
      </c>
      <c r="BG76">
        <v>27.930638246646499</v>
      </c>
      <c r="BH76">
        <v>27.258804120110899</v>
      </c>
      <c r="BI76">
        <v>26.5009751766802</v>
      </c>
      <c r="BJ76">
        <v>25.6172748351126</v>
      </c>
      <c r="BK76">
        <v>27.6049829714831</v>
      </c>
      <c r="BL76">
        <v>27.795757363064801</v>
      </c>
      <c r="BM76">
        <v>26.377807187469401</v>
      </c>
      <c r="BN76">
        <v>32.440916207666803</v>
      </c>
      <c r="BO76">
        <v>42.794680894665099</v>
      </c>
      <c r="BP76">
        <v>50.7347332638764</v>
      </c>
      <c r="BQ76">
        <v>58.1511171723253</v>
      </c>
      <c r="BR76">
        <v>51.997705741452997</v>
      </c>
      <c r="BS76">
        <v>40.377906877060603</v>
      </c>
      <c r="BT76">
        <v>35.551028288471699</v>
      </c>
      <c r="BU76">
        <v>26.672867496153099</v>
      </c>
      <c r="BV76">
        <v>21.9596745864486</v>
      </c>
      <c r="BW76">
        <v>20.839747877744902</v>
      </c>
      <c r="BX76">
        <v>19.141672644934602</v>
      </c>
      <c r="BY76">
        <v>18.365815663804799</v>
      </c>
      <c r="BZ76">
        <v>15.3492027921182</v>
      </c>
      <c r="CA76">
        <v>10.411002052639599</v>
      </c>
      <c r="CB76">
        <v>7.30488210686892</v>
      </c>
      <c r="CC76">
        <v>4.2375751136901796</v>
      </c>
      <c r="CD76">
        <v>5.5170936992377602</v>
      </c>
      <c r="CE76">
        <v>8.0073063738749592</v>
      </c>
      <c r="CF76">
        <v>15.4662837137325</v>
      </c>
      <c r="CG76">
        <v>24.319514575892999</v>
      </c>
      <c r="CH76">
        <v>32.122167899004403</v>
      </c>
      <c r="CI76">
        <v>34.694293755278203</v>
      </c>
      <c r="CJ76">
        <v>24.818268907899</v>
      </c>
      <c r="CK76">
        <v>19.401153683446498</v>
      </c>
      <c r="CL76">
        <v>41.120747510263698</v>
      </c>
      <c r="CM76">
        <v>71.423375063765306</v>
      </c>
      <c r="CN76">
        <v>85.125595619194499</v>
      </c>
      <c r="CO76">
        <v>83.448583852634897</v>
      </c>
      <c r="CP76">
        <v>42.469904206669497</v>
      </c>
      <c r="CQ76">
        <v>20.505826799519099</v>
      </c>
      <c r="CR76">
        <v>19.5481249246982</v>
      </c>
      <c r="CS76">
        <v>18.856868137185302</v>
      </c>
      <c r="CT76">
        <v>17.8542400750095</v>
      </c>
      <c r="CU76">
        <v>17.116895433612999</v>
      </c>
      <c r="CV76">
        <v>15.7024766011638</v>
      </c>
      <c r="CW76">
        <v>10.7116889872778</v>
      </c>
      <c r="CX76">
        <v>9.60971173435148</v>
      </c>
      <c r="CY76" s="80">
        <f t="shared" si="4"/>
        <v>670.30854157203703</v>
      </c>
      <c r="CZ76" s="80">
        <f t="shared" si="5"/>
        <v>639.79358082691101</v>
      </c>
      <c r="DB76" s="80">
        <f t="shared" si="6"/>
        <v>227.42028939182873</v>
      </c>
      <c r="DC76" s="80">
        <f t="shared" si="7"/>
        <v>412.37329143508242</v>
      </c>
    </row>
    <row r="77" spans="1:107" x14ac:dyDescent="0.25">
      <c r="A77" t="s">
        <v>2</v>
      </c>
      <c r="B77" t="s">
        <v>23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2.0915288877433902</v>
      </c>
      <c r="K77">
        <v>31.488629751081302</v>
      </c>
      <c r="L77">
        <v>71.920201488737007</v>
      </c>
      <c r="M77">
        <v>64.690631179202896</v>
      </c>
      <c r="N77">
        <v>42.405884429653099</v>
      </c>
      <c r="O77">
        <v>30.3839361700126</v>
      </c>
      <c r="P77">
        <v>30.301521957608202</v>
      </c>
      <c r="Q77">
        <v>34.894049912004398</v>
      </c>
      <c r="R77">
        <v>59.372960575058499</v>
      </c>
      <c r="S77">
        <v>93.185565552119499</v>
      </c>
      <c r="T77">
        <v>110.49597887388001</v>
      </c>
      <c r="U77">
        <v>118.15964266254799</v>
      </c>
      <c r="V77">
        <v>128.98973660222299</v>
      </c>
      <c r="W77">
        <v>160.90358475238</v>
      </c>
      <c r="X77">
        <v>221.10115610914499</v>
      </c>
      <c r="Y77">
        <v>270.759816486783</v>
      </c>
      <c r="Z77">
        <v>285.07281909668598</v>
      </c>
      <c r="AA77">
        <v>262.97789943990801</v>
      </c>
      <c r="AB77">
        <v>233.31605747049599</v>
      </c>
      <c r="AC77">
        <v>233.53496540955399</v>
      </c>
      <c r="AD77">
        <v>245.927927355436</v>
      </c>
      <c r="AE77">
        <v>262.67360186261402</v>
      </c>
      <c r="AF77">
        <v>252.37219867397201</v>
      </c>
      <c r="AG77">
        <v>261.91859661669997</v>
      </c>
      <c r="AH77">
        <v>283.36091257337603</v>
      </c>
      <c r="AI77">
        <v>282.07094274980398</v>
      </c>
      <c r="AJ77">
        <v>279.60879394028001</v>
      </c>
      <c r="AK77">
        <v>280.78077904339898</v>
      </c>
      <c r="AL77">
        <v>272.38347779785897</v>
      </c>
      <c r="AM77">
        <v>284.63051672318602</v>
      </c>
      <c r="AN77">
        <v>278.13584808531903</v>
      </c>
      <c r="AO77">
        <v>314.79516007968698</v>
      </c>
      <c r="AP77">
        <v>383.61597743497998</v>
      </c>
      <c r="AQ77">
        <v>366.23419065219599</v>
      </c>
      <c r="AR77">
        <v>325.596380959633</v>
      </c>
      <c r="AS77">
        <v>316.44484083166901</v>
      </c>
      <c r="AT77">
        <v>326.20742682431899</v>
      </c>
      <c r="AU77">
        <v>347.97758103331</v>
      </c>
      <c r="AV77">
        <v>371.72042393269498</v>
      </c>
      <c r="AW77">
        <v>367.91582420288302</v>
      </c>
      <c r="AX77">
        <v>381.732901390964</v>
      </c>
      <c r="AY77">
        <v>412.325738848029</v>
      </c>
      <c r="AZ77">
        <v>410.13035563508203</v>
      </c>
      <c r="BA77">
        <v>401.36908413198398</v>
      </c>
      <c r="BB77">
        <v>399.76953770863901</v>
      </c>
      <c r="BC77">
        <v>251.112595428726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s="80">
        <f t="shared" si="4"/>
        <v>251.112595428726</v>
      </c>
      <c r="CZ77" s="80">
        <f t="shared" si="5"/>
        <v>0</v>
      </c>
      <c r="DB77" s="80">
        <f t="shared" si="6"/>
        <v>0</v>
      </c>
      <c r="DC77" s="80">
        <f t="shared" si="7"/>
        <v>0</v>
      </c>
    </row>
    <row r="78" spans="1:107" x14ac:dyDescent="0.25">
      <c r="A78" t="s">
        <v>2</v>
      </c>
      <c r="B78" t="s">
        <v>24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96.161023185863598</v>
      </c>
      <c r="BD78">
        <v>237.63134848833701</v>
      </c>
      <c r="BE78">
        <v>402.63602539937398</v>
      </c>
      <c r="BF78">
        <v>412.93144902095599</v>
      </c>
      <c r="BG78">
        <v>440.68995896681798</v>
      </c>
      <c r="BH78">
        <v>472.41875394495599</v>
      </c>
      <c r="BI78">
        <v>575.74076545745197</v>
      </c>
      <c r="BJ78">
        <v>702.46419165771999</v>
      </c>
      <c r="BK78">
        <v>838.17618813930801</v>
      </c>
      <c r="BL78">
        <v>862.61405467645</v>
      </c>
      <c r="BM78">
        <v>849.93250241458895</v>
      </c>
      <c r="BN78">
        <v>807.76001349693797</v>
      </c>
      <c r="BO78">
        <v>798.77812860023005</v>
      </c>
      <c r="BP78">
        <v>824.99725763600395</v>
      </c>
      <c r="BQ78">
        <v>912.03260749768697</v>
      </c>
      <c r="BR78">
        <v>973.28623303907602</v>
      </c>
      <c r="BS78">
        <v>1001.47989108869</v>
      </c>
      <c r="BT78">
        <v>1005.88876198713</v>
      </c>
      <c r="BU78">
        <v>1042.5323915787999</v>
      </c>
      <c r="BV78">
        <v>1119.37144819013</v>
      </c>
      <c r="BW78">
        <v>1123.5337148382901</v>
      </c>
      <c r="BX78">
        <v>1141.1040900645401</v>
      </c>
      <c r="BY78">
        <v>1106.1529486187301</v>
      </c>
      <c r="BZ78">
        <v>1129.0035444323501</v>
      </c>
      <c r="CA78">
        <v>1149.8022185109201</v>
      </c>
      <c r="CB78">
        <v>1182.8719543601201</v>
      </c>
      <c r="CC78">
        <v>1178.6864480520201</v>
      </c>
      <c r="CD78">
        <v>1215.17347214765</v>
      </c>
      <c r="CE78">
        <v>1246.0488731631399</v>
      </c>
      <c r="CF78">
        <v>1250.82781790127</v>
      </c>
      <c r="CG78">
        <v>1219.7525622309699</v>
      </c>
      <c r="CH78">
        <v>1163.6238491290501</v>
      </c>
      <c r="CI78">
        <v>1076.69970590137</v>
      </c>
      <c r="CJ78">
        <v>1047.90492310267</v>
      </c>
      <c r="CK78">
        <v>1073.7468096208599</v>
      </c>
      <c r="CL78">
        <v>1102.7239439275099</v>
      </c>
      <c r="CM78">
        <v>1053.2040927374001</v>
      </c>
      <c r="CN78">
        <v>978.34571083440096</v>
      </c>
      <c r="CO78">
        <v>919.49691806056001</v>
      </c>
      <c r="CP78">
        <v>891.07441812510399</v>
      </c>
      <c r="CQ78">
        <v>900.79472965098705</v>
      </c>
      <c r="CR78">
        <v>915.78539420339905</v>
      </c>
      <c r="CS78">
        <v>906.57297473469703</v>
      </c>
      <c r="CT78">
        <v>871.95651109373296</v>
      </c>
      <c r="CU78">
        <v>799.13924132946204</v>
      </c>
      <c r="CV78">
        <v>740.39263380368402</v>
      </c>
      <c r="CW78">
        <v>721.92596183821695</v>
      </c>
      <c r="CX78">
        <v>746.02400773670195</v>
      </c>
      <c r="CY78" s="80">
        <f t="shared" si="4"/>
        <v>18877.317292420419</v>
      </c>
      <c r="CZ78" s="80">
        <f t="shared" si="5"/>
        <v>24352.575172195891</v>
      </c>
      <c r="DB78" s="80">
        <f t="shared" si="6"/>
        <v>13907.862578047549</v>
      </c>
      <c r="DC78" s="80">
        <f t="shared" si="7"/>
        <v>10444.712594148345</v>
      </c>
    </row>
    <row r="79" spans="1:107" x14ac:dyDescent="0.25">
      <c r="A79" t="s">
        <v>2</v>
      </c>
      <c r="B79" t="s">
        <v>25</v>
      </c>
      <c r="C79">
        <v>17.908802320991001</v>
      </c>
      <c r="D79">
        <v>15.5287943838198</v>
      </c>
      <c r="E79">
        <v>16.0759399484112</v>
      </c>
      <c r="F79">
        <v>19.246185073531802</v>
      </c>
      <c r="G79">
        <v>22.756001716439499</v>
      </c>
      <c r="H79">
        <v>21.405849967524802</v>
      </c>
      <c r="I79">
        <v>23.672516663524402</v>
      </c>
      <c r="J79">
        <v>21.840727043803401</v>
      </c>
      <c r="K79">
        <v>25.1382185320339</v>
      </c>
      <c r="L79">
        <v>34.167924461745301</v>
      </c>
      <c r="M79">
        <v>31.0932599319577</v>
      </c>
      <c r="N79">
        <v>73.347145075866493</v>
      </c>
      <c r="O79">
        <v>157.287867370219</v>
      </c>
      <c r="P79">
        <v>160.021645291223</v>
      </c>
      <c r="Q79">
        <v>129.97069639921301</v>
      </c>
      <c r="R79">
        <v>82.568965567671498</v>
      </c>
      <c r="S79">
        <v>58.719252356957099</v>
      </c>
      <c r="T79">
        <v>47.251679099450797</v>
      </c>
      <c r="U79">
        <v>27.756290668910601</v>
      </c>
      <c r="V79">
        <v>25.652284783693499</v>
      </c>
      <c r="W79">
        <v>21.3296988626999</v>
      </c>
      <c r="X79">
        <v>4.6650885660423702</v>
      </c>
      <c r="Y79">
        <v>5.7055086863997104</v>
      </c>
      <c r="Z79">
        <v>9.9221599786605292</v>
      </c>
      <c r="AA79">
        <v>7.1718052055622703</v>
      </c>
      <c r="AB79">
        <v>3.2586917462757401</v>
      </c>
      <c r="AC79">
        <v>3.73975166978666</v>
      </c>
      <c r="AD79">
        <v>8.5578923801605793</v>
      </c>
      <c r="AE79">
        <v>19.054675163516901</v>
      </c>
      <c r="AF79">
        <v>23.7464120972983</v>
      </c>
      <c r="AG79">
        <v>28.6145546360423</v>
      </c>
      <c r="AH79">
        <v>23.673055873429</v>
      </c>
      <c r="AI79">
        <v>14.5178312257596</v>
      </c>
      <c r="AJ79">
        <v>30.80880826177</v>
      </c>
      <c r="AK79">
        <v>44.419720604780501</v>
      </c>
      <c r="AL79">
        <v>69.783954239815898</v>
      </c>
      <c r="AM79">
        <v>77.247899953125199</v>
      </c>
      <c r="AN79">
        <v>71.524152594713101</v>
      </c>
      <c r="AO79">
        <v>78.968532007763201</v>
      </c>
      <c r="AP79">
        <v>75.334840718264303</v>
      </c>
      <c r="AQ79">
        <v>63.426681502931899</v>
      </c>
      <c r="AR79">
        <v>68.376095181235797</v>
      </c>
      <c r="AS79">
        <v>84.319888188691195</v>
      </c>
      <c r="AT79">
        <v>351.78418251783199</v>
      </c>
      <c r="AU79">
        <v>543.184113441161</v>
      </c>
      <c r="AV79">
        <v>245.16112372578701</v>
      </c>
      <c r="AW79">
        <v>136.552208180035</v>
      </c>
      <c r="AX79">
        <v>53.017392396556097</v>
      </c>
      <c r="AY79">
        <v>35.932861498161699</v>
      </c>
      <c r="AZ79">
        <v>39.007743527088401</v>
      </c>
      <c r="BA79">
        <v>46.658673952712597</v>
      </c>
      <c r="BB79">
        <v>45.2651772425586</v>
      </c>
      <c r="BC79">
        <v>24.1885069112247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s="80">
        <f t="shared" si="4"/>
        <v>24.1885069112247</v>
      </c>
      <c r="CZ79" s="80">
        <f t="shared" si="5"/>
        <v>0</v>
      </c>
      <c r="DB79" s="80">
        <f t="shared" si="6"/>
        <v>0</v>
      </c>
      <c r="DC79" s="80">
        <f t="shared" si="7"/>
        <v>0</v>
      </c>
    </row>
    <row r="80" spans="1:107" x14ac:dyDescent="0.25">
      <c r="A80" t="s">
        <v>2</v>
      </c>
      <c r="B80" t="s">
        <v>26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23.3455996364019</v>
      </c>
      <c r="BD80">
        <v>76.097010021191295</v>
      </c>
      <c r="BE80">
        <v>73.390824485789594</v>
      </c>
      <c r="BF80">
        <v>19.624827447817101</v>
      </c>
      <c r="BG80">
        <v>4.2673050610247802</v>
      </c>
      <c r="BH80">
        <v>4.1423173339491797</v>
      </c>
      <c r="BI80">
        <v>7.0430823920852497</v>
      </c>
      <c r="BJ80">
        <v>9.1919234783494197</v>
      </c>
      <c r="BK80">
        <v>9.2466469925688095</v>
      </c>
      <c r="BL80">
        <v>8.6569582112927108</v>
      </c>
      <c r="BM80">
        <v>5.7920065715592601</v>
      </c>
      <c r="BN80">
        <v>3.19789947626992</v>
      </c>
      <c r="BO80">
        <v>3.5719797738078198</v>
      </c>
      <c r="BP80">
        <v>3.8714052112187902</v>
      </c>
      <c r="BQ80">
        <v>2.0978887816315499</v>
      </c>
      <c r="BR80">
        <v>2.6322909094012101</v>
      </c>
      <c r="BS80">
        <v>5.0430067203926097</v>
      </c>
      <c r="BT80">
        <v>5.64977597162612</v>
      </c>
      <c r="BU80">
        <v>3.0196766285780501</v>
      </c>
      <c r="BV80">
        <v>2.2255143958827901</v>
      </c>
      <c r="BW80">
        <v>5.0957231237856</v>
      </c>
      <c r="BX80">
        <v>14.762257090556901</v>
      </c>
      <c r="BY80">
        <v>24.427087344819299</v>
      </c>
      <c r="BZ80">
        <v>26.014528936911901</v>
      </c>
      <c r="CA80">
        <v>18.6589345706318</v>
      </c>
      <c r="CB80">
        <v>12.684328542998299</v>
      </c>
      <c r="CC80">
        <v>16.075595029850302</v>
      </c>
      <c r="CD80">
        <v>16.7751764637555</v>
      </c>
      <c r="CE80">
        <v>28.408665347429999</v>
      </c>
      <c r="CF80">
        <v>44.817759112360598</v>
      </c>
      <c r="CG80">
        <v>44.186958819121202</v>
      </c>
      <c r="CH80">
        <v>35.504096051787599</v>
      </c>
      <c r="CI80">
        <v>46.276453148485501</v>
      </c>
      <c r="CJ80">
        <v>67.055056661284894</v>
      </c>
      <c r="CK80">
        <v>79.866342373059297</v>
      </c>
      <c r="CL80">
        <v>268.21561864208502</v>
      </c>
      <c r="CM80">
        <v>470.18800238425001</v>
      </c>
      <c r="CN80">
        <v>221.95682660000901</v>
      </c>
      <c r="CO80">
        <v>58.707366151021198</v>
      </c>
      <c r="CP80">
        <v>88.911918438018105</v>
      </c>
      <c r="CQ80">
        <v>179.39885478196601</v>
      </c>
      <c r="CR80">
        <v>417.79630114002498</v>
      </c>
      <c r="CS80">
        <v>464.211549617461</v>
      </c>
      <c r="CT80">
        <v>253.12618545622601</v>
      </c>
      <c r="CU80">
        <v>212.06551580963901</v>
      </c>
      <c r="CV80">
        <v>119.356772508826</v>
      </c>
      <c r="CW80">
        <v>36.324961342887001</v>
      </c>
      <c r="CX80">
        <v>54.018003676369503</v>
      </c>
      <c r="CY80" s="80">
        <f t="shared" si="4"/>
        <v>342.40753599691186</v>
      </c>
      <c r="CZ80" s="80">
        <f t="shared" si="5"/>
        <v>3254.5872426695478</v>
      </c>
      <c r="DB80" s="80">
        <f t="shared" si="6"/>
        <v>678.52498476284995</v>
      </c>
      <c r="DC80" s="80">
        <f t="shared" si="7"/>
        <v>2576.0622579066976</v>
      </c>
    </row>
    <row r="81" spans="1:107" x14ac:dyDescent="0.25">
      <c r="A81" t="s">
        <v>2</v>
      </c>
      <c r="B81" t="s">
        <v>27</v>
      </c>
      <c r="C81">
        <v>0</v>
      </c>
      <c r="D81">
        <v>0</v>
      </c>
      <c r="E81">
        <v>0</v>
      </c>
      <c r="F81">
        <v>0</v>
      </c>
      <c r="G81">
        <v>8.4031990272685403E-2</v>
      </c>
      <c r="H81">
        <v>0.19873410448208101</v>
      </c>
      <c r="I81">
        <v>0.44885541360369802</v>
      </c>
      <c r="J81">
        <v>0.63193029967334602</v>
      </c>
      <c r="K81">
        <v>14.5688891002712</v>
      </c>
      <c r="L81">
        <v>69.093529244616093</v>
      </c>
      <c r="M81">
        <v>79.980285786581106</v>
      </c>
      <c r="N81">
        <v>59.926524080427598</v>
      </c>
      <c r="O81">
        <v>25.138245072551101</v>
      </c>
      <c r="P81">
        <v>9.14128399356985</v>
      </c>
      <c r="Q81">
        <v>7.4078409400829299</v>
      </c>
      <c r="R81">
        <v>5.5466133169224099</v>
      </c>
      <c r="S81">
        <v>7.16867205401637</v>
      </c>
      <c r="T81">
        <v>6.3378956618974103</v>
      </c>
      <c r="U81">
        <v>6.4058183005235501</v>
      </c>
      <c r="V81">
        <v>5.9680920606459296</v>
      </c>
      <c r="W81">
        <v>8.9261346412853797</v>
      </c>
      <c r="X81">
        <v>14.9696173153226</v>
      </c>
      <c r="Y81">
        <v>20.566923708780301</v>
      </c>
      <c r="Z81">
        <v>32.8884368307166</v>
      </c>
      <c r="AA81">
        <v>30.929239892435799</v>
      </c>
      <c r="AB81">
        <v>28.0647315314</v>
      </c>
      <c r="AC81">
        <v>31.657846254807001</v>
      </c>
      <c r="AD81">
        <v>28.822023600773999</v>
      </c>
      <c r="AE81">
        <v>30.0339410146569</v>
      </c>
      <c r="AF81">
        <v>28.146481406173901</v>
      </c>
      <c r="AG81">
        <v>42.550244466976899</v>
      </c>
      <c r="AH81">
        <v>66.197833880084701</v>
      </c>
      <c r="AI81">
        <v>98.270029116487507</v>
      </c>
      <c r="AJ81">
        <v>130.32391535937401</v>
      </c>
      <c r="AK81">
        <v>135.413688044395</v>
      </c>
      <c r="AL81">
        <v>104.335248344403</v>
      </c>
      <c r="AM81">
        <v>108.570593858598</v>
      </c>
      <c r="AN81">
        <v>170.73050844631101</v>
      </c>
      <c r="AO81">
        <v>280.31960017022499</v>
      </c>
      <c r="AP81">
        <v>342.93618512031901</v>
      </c>
      <c r="AQ81">
        <v>313.136590997155</v>
      </c>
      <c r="AR81">
        <v>242.62944623610201</v>
      </c>
      <c r="AS81">
        <v>183.48084244798599</v>
      </c>
      <c r="AT81">
        <v>174.266379214229</v>
      </c>
      <c r="AU81">
        <v>262.48382342340301</v>
      </c>
      <c r="AV81">
        <v>298.35432809907098</v>
      </c>
      <c r="AW81">
        <v>277.20531413264098</v>
      </c>
      <c r="AX81">
        <v>368.17910279043201</v>
      </c>
      <c r="AY81">
        <v>388.20009026062399</v>
      </c>
      <c r="AZ81">
        <v>321.85425320953902</v>
      </c>
      <c r="BA81">
        <v>210.112546957673</v>
      </c>
      <c r="BB81">
        <v>124.00908869163401</v>
      </c>
      <c r="BC81">
        <v>63.206535086754997</v>
      </c>
      <c r="BD81">
        <v>20.342872933526301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s="80">
        <f t="shared" si="4"/>
        <v>83.549408020281305</v>
      </c>
      <c r="CZ81" s="80">
        <f t="shared" si="5"/>
        <v>0</v>
      </c>
      <c r="DB81" s="80">
        <f t="shared" si="6"/>
        <v>0</v>
      </c>
      <c r="DC81" s="80">
        <f t="shared" si="7"/>
        <v>0</v>
      </c>
    </row>
    <row r="82" spans="1:107" x14ac:dyDescent="0.25">
      <c r="A82" t="s">
        <v>2</v>
      </c>
      <c r="B82" t="s">
        <v>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148.114857919766</v>
      </c>
      <c r="BD82">
        <v>283.65312525072801</v>
      </c>
      <c r="BE82">
        <v>215.24971223976499</v>
      </c>
      <c r="BF82">
        <v>133.657363002615</v>
      </c>
      <c r="BG82">
        <v>117.452783660088</v>
      </c>
      <c r="BH82">
        <v>101.673230603062</v>
      </c>
      <c r="BI82">
        <v>82.234832384523799</v>
      </c>
      <c r="BJ82">
        <v>163.30529851712399</v>
      </c>
      <c r="BK82">
        <v>248.67584448330399</v>
      </c>
      <c r="BL82">
        <v>236.21818370205401</v>
      </c>
      <c r="BM82">
        <v>182.246327120751</v>
      </c>
      <c r="BN82">
        <v>161.172164609655</v>
      </c>
      <c r="BO82">
        <v>198.660978390043</v>
      </c>
      <c r="BP82">
        <v>363.65401851326101</v>
      </c>
      <c r="BQ82">
        <v>304.78502296031502</v>
      </c>
      <c r="BR82">
        <v>239.672174536196</v>
      </c>
      <c r="BS82">
        <v>301.77340559980502</v>
      </c>
      <c r="BT82">
        <v>306.94546316633</v>
      </c>
      <c r="BU82">
        <v>286.94131618999802</v>
      </c>
      <c r="BV82">
        <v>280.85867981937798</v>
      </c>
      <c r="BW82">
        <v>344.17716644707298</v>
      </c>
      <c r="BX82">
        <v>355.20770045878402</v>
      </c>
      <c r="BY82">
        <v>291.50171537306898</v>
      </c>
      <c r="BZ82">
        <v>288.38044971937001</v>
      </c>
      <c r="CA82">
        <v>363.02951989613501</v>
      </c>
      <c r="CB82">
        <v>471.07582174376398</v>
      </c>
      <c r="CC82">
        <v>535.40636573563995</v>
      </c>
      <c r="CD82">
        <v>561.86384250018705</v>
      </c>
      <c r="CE82">
        <v>636.31644417042696</v>
      </c>
      <c r="CF82">
        <v>611.20777183613495</v>
      </c>
      <c r="CG82">
        <v>646.43024342258002</v>
      </c>
      <c r="CH82">
        <v>789.36654089682395</v>
      </c>
      <c r="CI82">
        <v>732.84734623308896</v>
      </c>
      <c r="CJ82">
        <v>649.57114430914601</v>
      </c>
      <c r="CK82">
        <v>570.53204381422302</v>
      </c>
      <c r="CL82">
        <v>512.83900914965704</v>
      </c>
      <c r="CM82">
        <v>501.922105936192</v>
      </c>
      <c r="CN82">
        <v>442.91094082179598</v>
      </c>
      <c r="CO82">
        <v>475.63792281287402</v>
      </c>
      <c r="CP82">
        <v>551.84982426552904</v>
      </c>
      <c r="CQ82">
        <v>503.80236258097699</v>
      </c>
      <c r="CR82">
        <v>562.59084200550103</v>
      </c>
      <c r="CS82">
        <v>663.70935463180001</v>
      </c>
      <c r="CT82">
        <v>533.04158082802701</v>
      </c>
      <c r="CU82">
        <v>401.76064743891101</v>
      </c>
      <c r="CV82">
        <v>406.43811501430997</v>
      </c>
      <c r="CW82">
        <v>323.91845522029701</v>
      </c>
      <c r="CX82">
        <v>332.94785457924303</v>
      </c>
      <c r="CY82" s="80">
        <f t="shared" si="4"/>
        <v>5636.2118146670555</v>
      </c>
      <c r="CZ82" s="80">
        <f t="shared" si="5"/>
        <v>12781.01609984326</v>
      </c>
      <c r="DB82" s="80">
        <f t="shared" si="6"/>
        <v>7080.4860937078065</v>
      </c>
      <c r="DC82" s="80">
        <f t="shared" si="7"/>
        <v>5700.5300061354574</v>
      </c>
    </row>
    <row r="83" spans="1:107" x14ac:dyDescent="0.25">
      <c r="A83" t="s">
        <v>2</v>
      </c>
      <c r="B83" t="s">
        <v>32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3.2255807138570399E-3</v>
      </c>
      <c r="BP83">
        <v>9.0027458624647207E-3</v>
      </c>
      <c r="BQ83">
        <v>2.0337612337561799E-2</v>
      </c>
      <c r="BR83">
        <v>2.7217063191187399E-2</v>
      </c>
      <c r="BS83">
        <v>2.18044108877735E-2</v>
      </c>
      <c r="BT83">
        <v>2.9537104963464102E-2</v>
      </c>
      <c r="BU83">
        <v>7.6088987182545795E-2</v>
      </c>
      <c r="BV83">
        <v>7.01463236991864E-2</v>
      </c>
      <c r="BW83">
        <v>7.5519062705914505E-2</v>
      </c>
      <c r="BX83">
        <v>5.3023429314371998E-2</v>
      </c>
      <c r="BY83">
        <v>0.10448560116304099</v>
      </c>
      <c r="BZ83">
        <v>0.12664662864266901</v>
      </c>
      <c r="CA83">
        <v>0.147786251008794</v>
      </c>
      <c r="CB83">
        <v>0.12347054061538</v>
      </c>
      <c r="CC83">
        <v>0.11282533968663799</v>
      </c>
      <c r="CD83">
        <v>0.15233446798927899</v>
      </c>
      <c r="CE83">
        <v>0.19328826895127199</v>
      </c>
      <c r="CF83">
        <v>0.22401126652338699</v>
      </c>
      <c r="CG83">
        <v>0.22625340106536801</v>
      </c>
      <c r="CH83">
        <v>0.23622342090901399</v>
      </c>
      <c r="CI83">
        <v>0.19894317908555301</v>
      </c>
      <c r="CJ83">
        <v>0.17792824985936001</v>
      </c>
      <c r="CK83">
        <v>0.16670228762925901</v>
      </c>
      <c r="CL83">
        <v>0.154479804737161</v>
      </c>
      <c r="CM83">
        <v>0.14404745272528799</v>
      </c>
      <c r="CN83">
        <v>0.13879165007283001</v>
      </c>
      <c r="CO83">
        <v>0.13171533481387501</v>
      </c>
      <c r="CP83">
        <v>0.119714091111093</v>
      </c>
      <c r="CQ83">
        <v>0.104492747972232</v>
      </c>
      <c r="CR83">
        <v>0.112925937970004</v>
      </c>
      <c r="CS83">
        <v>0.13220845375583001</v>
      </c>
      <c r="CT83">
        <v>0.128302794856581</v>
      </c>
      <c r="CU83">
        <v>0.12923873443299799</v>
      </c>
      <c r="CV83">
        <v>0.110282991510619</v>
      </c>
      <c r="CW83">
        <v>9.2608575814399005E-2</v>
      </c>
      <c r="CX83">
        <v>8.8396512234809502E-2</v>
      </c>
      <c r="CY83" s="80">
        <f t="shared" si="4"/>
        <v>0.61703455066403734</v>
      </c>
      <c r="CZ83" s="80">
        <f t="shared" si="5"/>
        <v>3.546971755331024</v>
      </c>
      <c r="DB83" s="80">
        <f t="shared" si="6"/>
        <v>2.1142464780604646</v>
      </c>
      <c r="DC83" s="80">
        <f t="shared" si="7"/>
        <v>1.4327252772705585</v>
      </c>
    </row>
    <row r="84" spans="1:107" x14ac:dyDescent="0.25">
      <c r="A84" t="s">
        <v>2</v>
      </c>
      <c r="B84" t="s">
        <v>33</v>
      </c>
      <c r="C84">
        <v>0</v>
      </c>
      <c r="D84">
        <v>6.5729239709376205E-2</v>
      </c>
      <c r="E84">
        <v>0.31260757140699602</v>
      </c>
      <c r="F84">
        <v>0.49617256718368302</v>
      </c>
      <c r="G84">
        <v>0.46773198692748502</v>
      </c>
      <c r="H84">
        <v>0.17346873485759801</v>
      </c>
      <c r="I84">
        <v>2.9919719213249599E-2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0.31474743835174701</v>
      </c>
      <c r="AZ84">
        <v>1.47519692756787</v>
      </c>
      <c r="BA84">
        <v>2.2237918828712702</v>
      </c>
      <c r="BB84">
        <v>2.8348445459337102</v>
      </c>
      <c r="BC84">
        <v>3.4481824803634402</v>
      </c>
      <c r="BD84">
        <v>4.3849202034771197</v>
      </c>
      <c r="BE84">
        <v>4.1873484410703101</v>
      </c>
      <c r="BF84">
        <v>2.7840351500854599</v>
      </c>
      <c r="BG84">
        <v>2.6010981273440898</v>
      </c>
      <c r="BH84">
        <v>3.13008173404581</v>
      </c>
      <c r="BI84">
        <v>3.3352308687173902</v>
      </c>
      <c r="BJ84">
        <v>3.3543843069782899</v>
      </c>
      <c r="BK84">
        <v>2.47745878116331</v>
      </c>
      <c r="BL84">
        <v>2.3148081603548598</v>
      </c>
      <c r="BM84">
        <v>2.14366242073068</v>
      </c>
      <c r="BN84">
        <v>2.5266035686911601</v>
      </c>
      <c r="BO84">
        <v>2.9620963050706699</v>
      </c>
      <c r="BP84">
        <v>3.0536833025640902</v>
      </c>
      <c r="BQ84">
        <v>2.7816336427999002</v>
      </c>
      <c r="BR84">
        <v>2.14632546928003</v>
      </c>
      <c r="BS84">
        <v>1.81614857003135</v>
      </c>
      <c r="BT84">
        <v>2.7557476084215402</v>
      </c>
      <c r="BU84">
        <v>4.5396326545380203</v>
      </c>
      <c r="BV84">
        <v>6.1682042043841898</v>
      </c>
      <c r="BW84">
        <v>5.0035194729887396</v>
      </c>
      <c r="BX84">
        <v>3.5368332955041102</v>
      </c>
      <c r="BY84">
        <v>2.8896877002422499</v>
      </c>
      <c r="BZ84">
        <v>3.4697047124851301</v>
      </c>
      <c r="CA84">
        <v>3.4173071808612798</v>
      </c>
      <c r="CB84">
        <v>3.2504467496791798</v>
      </c>
      <c r="CC84">
        <v>3.7683411850340098</v>
      </c>
      <c r="CD84">
        <v>3.9249734976799</v>
      </c>
      <c r="CE84">
        <v>4.2507044700582401</v>
      </c>
      <c r="CF84">
        <v>4.5529568100582196</v>
      </c>
      <c r="CG84">
        <v>4.9897191122433204</v>
      </c>
      <c r="CH84">
        <v>4.4055930992209396</v>
      </c>
      <c r="CI84">
        <v>3.8970558236087398</v>
      </c>
      <c r="CJ84">
        <v>3.73477584742621</v>
      </c>
      <c r="CK84">
        <v>3.3331143365265601</v>
      </c>
      <c r="CL84">
        <v>2.3638837829579802</v>
      </c>
      <c r="CM84">
        <v>1.97244797116054</v>
      </c>
      <c r="CN84">
        <v>1.94144662071784</v>
      </c>
      <c r="CO84">
        <v>2.1598627464134399</v>
      </c>
      <c r="CP84">
        <v>2.9971192191332201</v>
      </c>
      <c r="CQ84">
        <v>4.5655411652819797</v>
      </c>
      <c r="CR84">
        <v>5.9910374164905802</v>
      </c>
      <c r="CS84">
        <v>6.97628919577798</v>
      </c>
      <c r="CT84">
        <v>7.4204945570131002</v>
      </c>
      <c r="CU84">
        <v>7.8363436112660398</v>
      </c>
      <c r="CV84">
        <v>7.8475747704629004</v>
      </c>
      <c r="CW84">
        <v>7.1897348852628404</v>
      </c>
      <c r="CX84">
        <v>5.73049328058769</v>
      </c>
      <c r="CY84" s="80">
        <f t="shared" si="4"/>
        <v>77.811031181331927</v>
      </c>
      <c r="CZ84" s="80">
        <f t="shared" si="5"/>
        <v>108.51725733492273</v>
      </c>
      <c r="DB84" s="80">
        <f t="shared" si="6"/>
        <v>45.888871895354576</v>
      </c>
      <c r="DC84" s="80">
        <f t="shared" si="7"/>
        <v>62.628385439568142</v>
      </c>
    </row>
    <row r="85" spans="1:107" x14ac:dyDescent="0.25">
      <c r="A85" t="s">
        <v>2</v>
      </c>
      <c r="B85" t="s">
        <v>101</v>
      </c>
      <c r="C85">
        <v>329.85166210174401</v>
      </c>
      <c r="D85">
        <v>329.85166210174401</v>
      </c>
      <c r="E85">
        <v>329.85166210174401</v>
      </c>
      <c r="F85">
        <v>319.22618839258502</v>
      </c>
      <c r="G85">
        <v>266.09881984678498</v>
      </c>
      <c r="H85">
        <v>310.448623154583</v>
      </c>
      <c r="I85">
        <v>266.09881984678498</v>
      </c>
      <c r="J85">
        <v>265.63684272899599</v>
      </c>
      <c r="K85">
        <v>307.21478333005598</v>
      </c>
      <c r="L85">
        <v>307.21478333005598</v>
      </c>
      <c r="M85">
        <v>307.21478333005598</v>
      </c>
      <c r="N85">
        <v>263.32695714004802</v>
      </c>
      <c r="O85">
        <v>263.32695714004802</v>
      </c>
      <c r="P85">
        <v>263.32695714004802</v>
      </c>
      <c r="Q85">
        <v>263.32695714004802</v>
      </c>
      <c r="R85">
        <v>263.32695714004802</v>
      </c>
      <c r="S85">
        <v>281.80604185163003</v>
      </c>
      <c r="T85">
        <v>318.764211274795</v>
      </c>
      <c r="U85">
        <v>318.764211274795</v>
      </c>
      <c r="V85">
        <v>318.764211274795</v>
      </c>
      <c r="W85">
        <v>318.764211274795</v>
      </c>
      <c r="X85">
        <v>274.414407966998</v>
      </c>
      <c r="Y85">
        <v>320.15014262816402</v>
      </c>
      <c r="Z85">
        <v>320.15014262816402</v>
      </c>
      <c r="AA85">
        <v>274.414407966998</v>
      </c>
      <c r="AB85">
        <v>283.653950322789</v>
      </c>
      <c r="AC85">
        <v>288.27372150068402</v>
      </c>
      <c r="AD85">
        <v>288.27372150068402</v>
      </c>
      <c r="AE85">
        <v>288.27372150068402</v>
      </c>
      <c r="AF85">
        <v>291.045584207422</v>
      </c>
      <c r="AG85">
        <v>304.90489774110802</v>
      </c>
      <c r="AH85">
        <v>304.90489774110802</v>
      </c>
      <c r="AI85">
        <v>304.90489774110802</v>
      </c>
      <c r="AJ85">
        <v>355.72238069795998</v>
      </c>
      <c r="AK85">
        <v>311.83455450795202</v>
      </c>
      <c r="AL85">
        <v>261.0170715511</v>
      </c>
      <c r="AM85">
        <v>313.22048586132001</v>
      </c>
      <c r="AN85">
        <v>365.42390017154003</v>
      </c>
      <c r="AO85">
        <v>329.85166210174401</v>
      </c>
      <c r="AP85">
        <v>346.48283834216898</v>
      </c>
      <c r="AQ85">
        <v>288.73569861847398</v>
      </c>
      <c r="AR85">
        <v>404.22997806586301</v>
      </c>
      <c r="AS85">
        <v>410.697657714917</v>
      </c>
      <c r="AT85">
        <v>385.28891623649099</v>
      </c>
      <c r="AU85">
        <v>385.28891623649099</v>
      </c>
      <c r="AV85">
        <v>385.28891623649099</v>
      </c>
      <c r="AW85">
        <v>449.50373560923998</v>
      </c>
      <c r="AX85">
        <v>690.65579109538896</v>
      </c>
      <c r="AY85">
        <v>730.84780034308096</v>
      </c>
      <c r="AZ85">
        <v>730.84780034308096</v>
      </c>
      <c r="BA85">
        <v>626.44097172264105</v>
      </c>
      <c r="BB85">
        <v>508.17482956851399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s="80">
        <f t="shared" si="4"/>
        <v>0</v>
      </c>
      <c r="CZ85" s="80">
        <f t="shared" si="5"/>
        <v>0</v>
      </c>
      <c r="DB85" s="80">
        <f t="shared" si="6"/>
        <v>0</v>
      </c>
      <c r="DC85" s="80">
        <f t="shared" si="7"/>
        <v>0</v>
      </c>
    </row>
    <row r="86" spans="1:107" x14ac:dyDescent="0.25">
      <c r="A86" t="s">
        <v>2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1731.6617596275801</v>
      </c>
      <c r="BD86">
        <v>1731.6617596275801</v>
      </c>
      <c r="BE86">
        <v>1731.6617596275801</v>
      </c>
      <c r="BF86">
        <v>1731.6617596275801</v>
      </c>
      <c r="BG86">
        <v>1775.83680451604</v>
      </c>
      <c r="BH86">
        <v>1775.83680451604</v>
      </c>
      <c r="BI86">
        <v>1775.83680451604</v>
      </c>
      <c r="BJ86">
        <v>1775.83680451604</v>
      </c>
      <c r="BK86">
        <v>2040.8870738467899</v>
      </c>
      <c r="BL86">
        <v>2040.8870738467899</v>
      </c>
      <c r="BM86">
        <v>2040.8870738467899</v>
      </c>
      <c r="BN86">
        <v>2040.8870738467899</v>
      </c>
      <c r="BO86">
        <v>1874.28404741032</v>
      </c>
      <c r="BP86">
        <v>2332.4423701106198</v>
      </c>
      <c r="BQ86">
        <v>2332.4423701106198</v>
      </c>
      <c r="BR86">
        <v>2332.4423701106198</v>
      </c>
      <c r="BS86">
        <v>2607.5897925587301</v>
      </c>
      <c r="BT86">
        <v>3295.4583486790102</v>
      </c>
      <c r="BU86">
        <v>3295.4583486790102</v>
      </c>
      <c r="BV86">
        <v>3295.4583486790102</v>
      </c>
      <c r="BW86">
        <v>3295.4583486790102</v>
      </c>
      <c r="BX86">
        <v>3257.5940244889098</v>
      </c>
      <c r="BY86">
        <v>3251.2833037905498</v>
      </c>
      <c r="BZ86">
        <v>3251.2833037905498</v>
      </c>
      <c r="CA86">
        <v>3251.2833037905498</v>
      </c>
      <c r="CB86">
        <v>3226.0404209971498</v>
      </c>
      <c r="CC86">
        <v>3207.1082589020998</v>
      </c>
      <c r="CD86">
        <v>3207.1082589020998</v>
      </c>
      <c r="CE86">
        <v>3207.1082589020998</v>
      </c>
      <c r="CF86">
        <v>3208.3704030417698</v>
      </c>
      <c r="CG86">
        <v>3215.9432678797898</v>
      </c>
      <c r="CH86">
        <v>3215.9432678797898</v>
      </c>
      <c r="CI86">
        <v>3215.9432678797898</v>
      </c>
      <c r="CJ86">
        <v>3215.9432678797898</v>
      </c>
      <c r="CK86">
        <v>3272.7397541649502</v>
      </c>
      <c r="CL86">
        <v>3295.4583486790102</v>
      </c>
      <c r="CM86">
        <v>3295.4583486790102</v>
      </c>
      <c r="CN86">
        <v>3295.4583486790102</v>
      </c>
      <c r="CO86">
        <v>3064.4859711193599</v>
      </c>
      <c r="CP86">
        <v>2756.52280103982</v>
      </c>
      <c r="CQ86">
        <v>2756.52280103982</v>
      </c>
      <c r="CR86">
        <v>2756.52280103982</v>
      </c>
      <c r="CS86">
        <v>2756.52280103982</v>
      </c>
      <c r="CT86">
        <v>2924.3879716159599</v>
      </c>
      <c r="CU86">
        <v>2924.3879716159599</v>
      </c>
      <c r="CV86">
        <v>2924.3879716159599</v>
      </c>
      <c r="CW86">
        <v>2924.3879716159599</v>
      </c>
      <c r="CX86">
        <v>2987.4951785994699</v>
      </c>
      <c r="CY86" s="80">
        <f t="shared" si="4"/>
        <v>56614.737529048594</v>
      </c>
      <c r="CZ86" s="80">
        <f t="shared" si="5"/>
        <v>74105.531016598834</v>
      </c>
      <c r="DB86" s="80">
        <f t="shared" si="6"/>
        <v>38738.990078898882</v>
      </c>
      <c r="DC86" s="80">
        <f t="shared" si="7"/>
        <v>35366.540937699974</v>
      </c>
    </row>
    <row r="87" spans="1:107" x14ac:dyDescent="0.25">
      <c r="A87" t="s">
        <v>2</v>
      </c>
      <c r="B87" t="s">
        <v>35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26.0095356770703</v>
      </c>
      <c r="BS87">
        <v>222.60415913520299</v>
      </c>
      <c r="BT87">
        <v>566.63615430421305</v>
      </c>
      <c r="BU87">
        <v>717.38102243482899</v>
      </c>
      <c r="BV87">
        <v>712.75174226599495</v>
      </c>
      <c r="BW87">
        <v>408.34564701993901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32.0117362179327</v>
      </c>
      <c r="CL87">
        <v>161.471565208188</v>
      </c>
      <c r="CM87">
        <v>249.684011119161</v>
      </c>
      <c r="CN87">
        <v>287.32565635623502</v>
      </c>
      <c r="CO87">
        <v>240.473924036733</v>
      </c>
      <c r="CP87">
        <v>74.441703332790595</v>
      </c>
      <c r="CQ87">
        <v>131.957142657308</v>
      </c>
      <c r="CR87">
        <v>211.63367838185101</v>
      </c>
      <c r="CS87">
        <v>246.50164262599199</v>
      </c>
      <c r="CT87">
        <v>220.45484697591101</v>
      </c>
      <c r="CU87">
        <v>66.701878596882196</v>
      </c>
      <c r="CV87">
        <v>35.012836488363902</v>
      </c>
      <c r="CW87">
        <v>137.90783554235401</v>
      </c>
      <c r="CX87">
        <v>185.11382261163499</v>
      </c>
      <c r="CY87" s="80">
        <f t="shared" si="4"/>
        <v>2653.7282608372493</v>
      </c>
      <c r="CZ87" s="80">
        <f t="shared" si="5"/>
        <v>2280.6922801513374</v>
      </c>
      <c r="DB87" s="80">
        <f t="shared" si="6"/>
        <v>193.4833014261207</v>
      </c>
      <c r="DC87" s="80">
        <f t="shared" si="7"/>
        <v>2087.2089787252166</v>
      </c>
    </row>
    <row r="88" spans="1:107" x14ac:dyDescent="0.25">
      <c r="A88" t="s">
        <v>2</v>
      </c>
      <c r="B88" t="s">
        <v>115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0.90005854870646296</v>
      </c>
      <c r="CG88">
        <v>2.45262794497744</v>
      </c>
      <c r="CH88">
        <v>4.3343050798650902</v>
      </c>
      <c r="CI88">
        <v>3.5291752034256998</v>
      </c>
      <c r="CJ88">
        <v>1.9380400712564101</v>
      </c>
      <c r="CK88">
        <v>0.10419503389752099</v>
      </c>
      <c r="CL88">
        <v>16.786544863599399</v>
      </c>
      <c r="CM88">
        <v>32.566794006576202</v>
      </c>
      <c r="CN88">
        <v>44.706529199003597</v>
      </c>
      <c r="CO88">
        <v>17.315972406032799</v>
      </c>
      <c r="CP88">
        <v>13.841710080816799</v>
      </c>
      <c r="CQ88">
        <v>26.120079624549</v>
      </c>
      <c r="CR88">
        <v>54.443558783104599</v>
      </c>
      <c r="CS88">
        <v>93.047358984499297</v>
      </c>
      <c r="CT88">
        <v>113.194871066114</v>
      </c>
      <c r="CU88">
        <v>114.854257014821</v>
      </c>
      <c r="CV88">
        <v>89.222227815624194</v>
      </c>
      <c r="CW88">
        <v>64.563951261782407</v>
      </c>
      <c r="CX88">
        <v>23.8526899479108</v>
      </c>
      <c r="CY88" s="80">
        <f t="shared" si="4"/>
        <v>0</v>
      </c>
      <c r="CZ88" s="80">
        <f t="shared" si="5"/>
        <v>717.77494693656274</v>
      </c>
      <c r="DB88" s="80">
        <f t="shared" si="6"/>
        <v>30.044946745728019</v>
      </c>
      <c r="DC88" s="80">
        <f t="shared" si="7"/>
        <v>687.73000019083463</v>
      </c>
    </row>
    <row r="89" spans="1:107" x14ac:dyDescent="0.25">
      <c r="A89" t="s">
        <v>2</v>
      </c>
      <c r="B89" t="s">
        <v>116</v>
      </c>
      <c r="C89">
        <v>424.65607850504199</v>
      </c>
      <c r="D89">
        <v>437.94733730011802</v>
      </c>
      <c r="E89">
        <v>449.531866536726</v>
      </c>
      <c r="F89">
        <v>459.49611337963199</v>
      </c>
      <c r="G89">
        <v>467.927457038505</v>
      </c>
      <c r="H89">
        <v>474.914075618646</v>
      </c>
      <c r="I89">
        <v>480.544812971716</v>
      </c>
      <c r="J89">
        <v>484.90904554646102</v>
      </c>
      <c r="K89">
        <v>488.09654923944498</v>
      </c>
      <c r="L89">
        <v>490.19736624577502</v>
      </c>
      <c r="M89">
        <v>491.30167190983002</v>
      </c>
      <c r="N89">
        <v>491.49964157598902</v>
      </c>
      <c r="O89">
        <v>490.88131743935901</v>
      </c>
      <c r="P89">
        <v>489.53647539650302</v>
      </c>
      <c r="Q89">
        <v>487.554491896169</v>
      </c>
      <c r="R89">
        <v>485.02421079001601</v>
      </c>
      <c r="S89">
        <v>482.03381018334699</v>
      </c>
      <c r="T89">
        <v>478.67066928583</v>
      </c>
      <c r="U89">
        <v>475.02123526223102</v>
      </c>
      <c r="V89">
        <v>471.17089008314099</v>
      </c>
      <c r="W89">
        <v>467.20381737570699</v>
      </c>
      <c r="X89">
        <v>463.202869274352</v>
      </c>
      <c r="Y89">
        <v>459.24943327151101</v>
      </c>
      <c r="Z89">
        <v>455.42329906835897</v>
      </c>
      <c r="AA89">
        <v>451.80252542553097</v>
      </c>
      <c r="AB89">
        <v>448.46330701386103</v>
      </c>
      <c r="AC89">
        <v>445.47984126510198</v>
      </c>
      <c r="AD89">
        <v>442.92419522265698</v>
      </c>
      <c r="AE89">
        <v>440.86617239230799</v>
      </c>
      <c r="AF89">
        <v>439.37317959294398</v>
      </c>
      <c r="AG89">
        <v>438.51009380728499</v>
      </c>
      <c r="AH89">
        <v>438.339129032617</v>
      </c>
      <c r="AI89">
        <v>438.91970313151597</v>
      </c>
      <c r="AJ89">
        <v>440.30830468257398</v>
      </c>
      <c r="AK89">
        <v>442.55835983113298</v>
      </c>
      <c r="AL89">
        <v>445.72009914000898</v>
      </c>
      <c r="AM89">
        <v>449.84042444021998</v>
      </c>
      <c r="AN89">
        <v>454.96277568171701</v>
      </c>
      <c r="AO89">
        <v>461.12699778410803</v>
      </c>
      <c r="AP89">
        <v>468.36920748738999</v>
      </c>
      <c r="AQ89">
        <v>476.72166020267599</v>
      </c>
      <c r="AR89">
        <v>486.21261686292098</v>
      </c>
      <c r="AS89">
        <v>496.86621077365402</v>
      </c>
      <c r="AT89">
        <v>508.70231446370099</v>
      </c>
      <c r="AU89">
        <v>521.73640653591997</v>
      </c>
      <c r="AV89">
        <v>535.97943851792002</v>
      </c>
      <c r="AW89">
        <v>551.43770171280005</v>
      </c>
      <c r="AX89">
        <v>568.11269404986695</v>
      </c>
      <c r="AY89">
        <v>586.00098693537097</v>
      </c>
      <c r="AZ89">
        <v>605.09409210322895</v>
      </c>
      <c r="BA89">
        <v>625.378328465756</v>
      </c>
      <c r="BB89">
        <v>646.83468896439194</v>
      </c>
      <c r="BC89">
        <v>669.43870742042895</v>
      </c>
      <c r="BD89">
        <v>693.16032538573995</v>
      </c>
      <c r="BE89">
        <v>717.96375899350903</v>
      </c>
      <c r="BF89">
        <v>743.807365808957</v>
      </c>
      <c r="BG89">
        <v>770.64351168006795</v>
      </c>
      <c r="BH89">
        <v>798.41843758832294</v>
      </c>
      <c r="BI89">
        <v>827.07212649942301</v>
      </c>
      <c r="BJ89">
        <v>856.53817021401903</v>
      </c>
      <c r="BK89">
        <v>886.74363621843997</v>
      </c>
      <c r="BL89">
        <v>917.60893453542201</v>
      </c>
      <c r="BM89">
        <v>949.04768457483397</v>
      </c>
      <c r="BN89">
        <v>980.96658198440798</v>
      </c>
      <c r="BO89">
        <v>1013.26526550047</v>
      </c>
      <c r="BP89">
        <v>1045.8361837986499</v>
      </c>
      <c r="BQ89">
        <v>1078.5644623446501</v>
      </c>
      <c r="BR89">
        <v>1111.32777024493</v>
      </c>
      <c r="BS89">
        <v>1143.99618709744</v>
      </c>
      <c r="BT89">
        <v>1176.4320698424001</v>
      </c>
      <c r="BU89">
        <v>1208.48991961295</v>
      </c>
      <c r="BV89">
        <v>1240.01624858594</v>
      </c>
      <c r="BW89">
        <v>1270.8494468326201</v>
      </c>
      <c r="BX89">
        <v>1300.81964916941</v>
      </c>
      <c r="BY89">
        <v>1329.7486020085701</v>
      </c>
      <c r="BZ89">
        <v>1357.4495302089799</v>
      </c>
      <c r="CA89">
        <v>1383.7270039268401</v>
      </c>
      <c r="CB89">
        <v>1408.3768054664099</v>
      </c>
      <c r="CC89">
        <v>1431.1857961307301</v>
      </c>
      <c r="CD89">
        <v>1451.9317830723501</v>
      </c>
      <c r="CE89">
        <v>1470.3833861440801</v>
      </c>
      <c r="CF89">
        <v>1486.2999047496701</v>
      </c>
      <c r="CG89">
        <v>1499.43118469459</v>
      </c>
      <c r="CH89">
        <v>1509.51748503671</v>
      </c>
      <c r="CI89">
        <v>1516.2893449370899</v>
      </c>
      <c r="CJ89">
        <v>1519.46745051063</v>
      </c>
      <c r="CK89">
        <v>1518.76250167687</v>
      </c>
      <c r="CL89">
        <v>1513.8750790106801</v>
      </c>
      <c r="CM89">
        <v>1504.4955105929801</v>
      </c>
      <c r="CN89">
        <v>1490.30373886149</v>
      </c>
      <c r="CO89">
        <v>1470.96918746148</v>
      </c>
      <c r="CP89">
        <v>1446.15062809642</v>
      </c>
      <c r="CQ89">
        <v>1415.4960473788001</v>
      </c>
      <c r="CR89">
        <v>1378.6425136808</v>
      </c>
      <c r="CS89">
        <v>1335.21604398503</v>
      </c>
      <c r="CT89">
        <v>1284.8314707352699</v>
      </c>
      <c r="CU89">
        <v>1227.0923086871901</v>
      </c>
      <c r="CV89">
        <v>1161.59062175907</v>
      </c>
      <c r="CW89">
        <v>1087.9068898825401</v>
      </c>
      <c r="CX89">
        <v>1005.60987585331</v>
      </c>
      <c r="CY89" s="80">
        <f t="shared" si="4"/>
        <v>24088.204576150587</v>
      </c>
      <c r="CZ89" s="80">
        <f t="shared" si="5"/>
        <v>33517.552562331031</v>
      </c>
      <c r="DB89" s="80">
        <f t="shared" si="6"/>
        <v>17709.24772535665</v>
      </c>
      <c r="DC89" s="80">
        <f t="shared" si="7"/>
        <v>15808.304836974381</v>
      </c>
    </row>
    <row r="90" spans="1:107" x14ac:dyDescent="0.25">
      <c r="A90" t="s">
        <v>2</v>
      </c>
      <c r="B90" t="s">
        <v>129</v>
      </c>
      <c r="C90">
        <v>470.02722595791698</v>
      </c>
      <c r="D90">
        <v>453.78692621275098</v>
      </c>
      <c r="E90">
        <v>442.13627639556597</v>
      </c>
      <c r="F90">
        <v>446.372876329088</v>
      </c>
      <c r="G90">
        <v>454.96375952761798</v>
      </c>
      <c r="H90">
        <v>573.70624099770703</v>
      </c>
      <c r="I90">
        <v>499.33037549810803</v>
      </c>
      <c r="J90">
        <v>517.57129187854696</v>
      </c>
      <c r="K90">
        <v>704.21705561646797</v>
      </c>
      <c r="L90">
        <v>709.63048886485603</v>
      </c>
      <c r="M90">
        <v>690.80115582698295</v>
      </c>
      <c r="N90">
        <v>647.37600650838704</v>
      </c>
      <c r="O90">
        <v>587.82824077611303</v>
      </c>
      <c r="P90">
        <v>672.20718945208296</v>
      </c>
      <c r="Q90">
        <v>719.75125537271401</v>
      </c>
      <c r="R90">
        <v>694.21397244009802</v>
      </c>
      <c r="S90">
        <v>723.87017197474802</v>
      </c>
      <c r="T90">
        <v>796.951520827997</v>
      </c>
      <c r="U90">
        <v>864.03101977541803</v>
      </c>
      <c r="V90">
        <v>739.52205506248004</v>
      </c>
      <c r="W90">
        <v>820.60587045682098</v>
      </c>
      <c r="X90">
        <v>735.87387178639301</v>
      </c>
      <c r="Y90">
        <v>766.47153797293697</v>
      </c>
      <c r="Z90">
        <v>812.01498725829003</v>
      </c>
      <c r="AA90">
        <v>842.730336776326</v>
      </c>
      <c r="AB90">
        <v>856.38160322878196</v>
      </c>
      <c r="AC90">
        <v>904.63176913833195</v>
      </c>
      <c r="AD90">
        <v>953.47035170531603</v>
      </c>
      <c r="AE90">
        <v>947.46850179949604</v>
      </c>
      <c r="AF90">
        <v>951.46973507004498</v>
      </c>
      <c r="AG90">
        <v>957.58926830735504</v>
      </c>
      <c r="AH90">
        <v>989.24608447727701</v>
      </c>
      <c r="AI90">
        <v>937.81846861758902</v>
      </c>
      <c r="AJ90">
        <v>926.28550213188601</v>
      </c>
      <c r="AK90">
        <v>964.41490153357904</v>
      </c>
      <c r="AL90">
        <v>873.68105295733301</v>
      </c>
      <c r="AM90">
        <v>996.07171770350806</v>
      </c>
      <c r="AN90">
        <v>998.77843432770203</v>
      </c>
      <c r="AO90">
        <v>988.53998448835398</v>
      </c>
      <c r="AP90">
        <v>1021.9620506305801</v>
      </c>
      <c r="AQ90">
        <v>923.46110217621106</v>
      </c>
      <c r="AR90">
        <v>1105.63489931763</v>
      </c>
      <c r="AS90">
        <v>1065.9756166066099</v>
      </c>
      <c r="AT90">
        <v>826.60772036264802</v>
      </c>
      <c r="AU90">
        <v>1033.6127004477701</v>
      </c>
      <c r="AV90">
        <v>917.22388560741194</v>
      </c>
      <c r="AW90">
        <v>1003.60345091866</v>
      </c>
      <c r="AX90">
        <v>1048.9115335410399</v>
      </c>
      <c r="AY90">
        <v>639.020489972831</v>
      </c>
      <c r="AZ90">
        <v>665.38155622585396</v>
      </c>
      <c r="BA90">
        <v>357.99269438256903</v>
      </c>
      <c r="BB90">
        <v>355.87439441580801</v>
      </c>
      <c r="BC90">
        <v>470.02722595791698</v>
      </c>
      <c r="BD90">
        <v>453.78692621275098</v>
      </c>
      <c r="BE90">
        <v>442.13627639556597</v>
      </c>
      <c r="BF90">
        <v>446.372876329088</v>
      </c>
      <c r="BG90">
        <v>454.96375952761798</v>
      </c>
      <c r="BH90">
        <v>573.70624099770703</v>
      </c>
      <c r="BI90">
        <v>499.33037549810803</v>
      </c>
      <c r="BJ90">
        <v>517.57129187854696</v>
      </c>
      <c r="BK90">
        <v>704.21705561646797</v>
      </c>
      <c r="BL90">
        <v>709.63048886485603</v>
      </c>
      <c r="BM90">
        <v>690.80115582698295</v>
      </c>
      <c r="BN90">
        <v>647.37600650838704</v>
      </c>
      <c r="BO90">
        <v>587.82824077611303</v>
      </c>
      <c r="BP90">
        <v>672.20718945208296</v>
      </c>
      <c r="BQ90">
        <v>719.75125537271401</v>
      </c>
      <c r="BR90">
        <v>694.21397244009802</v>
      </c>
      <c r="BS90">
        <v>723.87017197474802</v>
      </c>
      <c r="BT90">
        <v>796.951520827997</v>
      </c>
      <c r="BU90">
        <v>864.03101977541803</v>
      </c>
      <c r="BV90">
        <v>739.52205506248004</v>
      </c>
      <c r="BW90">
        <v>820.60587045682098</v>
      </c>
      <c r="BX90">
        <v>735.87387178639301</v>
      </c>
      <c r="BY90">
        <v>766.47153797293697</v>
      </c>
      <c r="BZ90">
        <v>812.01498725829003</v>
      </c>
      <c r="CA90">
        <v>842.730336776326</v>
      </c>
      <c r="CB90">
        <v>856.38160322878196</v>
      </c>
      <c r="CC90">
        <v>904.63176913833195</v>
      </c>
      <c r="CD90">
        <v>953.47035170531603</v>
      </c>
      <c r="CE90">
        <v>947.46850179949604</v>
      </c>
      <c r="CF90">
        <v>951.46973507004498</v>
      </c>
      <c r="CG90">
        <v>957.58926830735504</v>
      </c>
      <c r="CH90">
        <v>989.24608447727701</v>
      </c>
      <c r="CI90">
        <v>937.81846861758902</v>
      </c>
      <c r="CJ90">
        <v>926.28550213188601</v>
      </c>
      <c r="CK90">
        <v>964.41490153357904</v>
      </c>
      <c r="CL90">
        <v>873.68105295733301</v>
      </c>
      <c r="CM90">
        <v>996.07171770350806</v>
      </c>
      <c r="CN90">
        <v>998.77843432770203</v>
      </c>
      <c r="CO90">
        <v>988.53998448835398</v>
      </c>
      <c r="CP90">
        <v>1021.9620506305801</v>
      </c>
      <c r="CQ90">
        <v>923.46110217621106</v>
      </c>
      <c r="CR90">
        <v>1105.63489931763</v>
      </c>
      <c r="CS90">
        <v>1065.9756166066099</v>
      </c>
      <c r="CT90">
        <v>826.60772036264802</v>
      </c>
      <c r="CU90">
        <v>1033.6127004477701</v>
      </c>
      <c r="CV90">
        <v>917.22388560741194</v>
      </c>
      <c r="CW90">
        <v>1003.60345091866</v>
      </c>
      <c r="CX90">
        <v>1048.9115335410399</v>
      </c>
      <c r="CY90" s="80">
        <f t="shared" si="4"/>
        <v>15543.261372770088</v>
      </c>
      <c r="CZ90" s="80">
        <f t="shared" si="5"/>
        <v>23035.570671871439</v>
      </c>
      <c r="DB90" s="80">
        <f t="shared" si="6"/>
        <v>11105.187575743315</v>
      </c>
      <c r="DC90" s="80">
        <f t="shared" si="7"/>
        <v>11930.383096128126</v>
      </c>
    </row>
    <row r="91" spans="1:107" x14ac:dyDescent="0.25">
      <c r="A91" t="s">
        <v>2</v>
      </c>
      <c r="B91" t="s">
        <v>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2.3845546398947701</v>
      </c>
      <c r="BF91">
        <v>6.2616839252060599</v>
      </c>
      <c r="BG91">
        <v>14.5769232638534</v>
      </c>
      <c r="BH91">
        <v>18.2668056398376</v>
      </c>
      <c r="BI91">
        <v>21.3378729288053</v>
      </c>
      <c r="BJ91">
        <v>13.2723377799836</v>
      </c>
      <c r="BK91">
        <v>7.0814739935536801</v>
      </c>
      <c r="BL91">
        <v>1.01566243215142</v>
      </c>
      <c r="BM91">
        <v>1.0415017182972099</v>
      </c>
      <c r="BN91">
        <v>2.5370244991731501</v>
      </c>
      <c r="BO91">
        <v>4.2884739582587601</v>
      </c>
      <c r="BP91">
        <v>7.2127563341918997</v>
      </c>
      <c r="BQ91">
        <v>12.558483564564501</v>
      </c>
      <c r="BR91">
        <v>17.145648461940699</v>
      </c>
      <c r="BS91">
        <v>13.4420394110437</v>
      </c>
      <c r="BT91">
        <v>3.8842171916438502</v>
      </c>
      <c r="BU91">
        <v>7.6807472722578096E-2</v>
      </c>
      <c r="BV91">
        <v>0</v>
      </c>
      <c r="BW91">
        <v>0</v>
      </c>
      <c r="BX91">
        <v>4.1044710639147901</v>
      </c>
      <c r="BY91">
        <v>9.4857438016909708</v>
      </c>
      <c r="BZ91">
        <v>14.9470280224829</v>
      </c>
      <c r="CA91">
        <v>11.173728826499101</v>
      </c>
      <c r="CB91">
        <v>10.480625386601201</v>
      </c>
      <c r="CC91">
        <v>13.4042730170317</v>
      </c>
      <c r="CD91">
        <v>17.789045687361899</v>
      </c>
      <c r="CE91">
        <v>20.1684648706728</v>
      </c>
      <c r="CF91">
        <v>17.496648515016901</v>
      </c>
      <c r="CG91">
        <v>15.4839826629182</v>
      </c>
      <c r="CH91">
        <v>16.569420895596501</v>
      </c>
      <c r="CI91">
        <v>18.295300527426299</v>
      </c>
      <c r="CJ91">
        <v>17.8995306790402</v>
      </c>
      <c r="CK91">
        <v>17.016679597839602</v>
      </c>
      <c r="CL91">
        <v>16.927821457660901</v>
      </c>
      <c r="CM91">
        <v>20.122668099957899</v>
      </c>
      <c r="CN91">
        <v>25.157550805816701</v>
      </c>
      <c r="CO91">
        <v>29.483795560135501</v>
      </c>
      <c r="CP91">
        <v>33.182776667662402</v>
      </c>
      <c r="CQ91">
        <v>29.425968415134999</v>
      </c>
      <c r="CR91">
        <v>27.163258722063599</v>
      </c>
      <c r="CS91">
        <v>23.6533493960915</v>
      </c>
      <c r="CT91">
        <v>25.5167552619539</v>
      </c>
      <c r="CU91">
        <v>23.439165667678399</v>
      </c>
      <c r="CV91">
        <v>21.852235655315202</v>
      </c>
      <c r="CW91">
        <v>15.551976875092199</v>
      </c>
      <c r="CX91">
        <v>11.835970373199601</v>
      </c>
      <c r="CY91" s="80">
        <f t="shared" si="4"/>
        <v>174.92151010321084</v>
      </c>
      <c r="CZ91" s="80">
        <f t="shared" si="5"/>
        <v>479.09099362376713</v>
      </c>
      <c r="DB91" s="80">
        <f t="shared" si="6"/>
        <v>192.7055221236653</v>
      </c>
      <c r="DC91" s="80">
        <f t="shared" si="7"/>
        <v>286.38547150010186</v>
      </c>
    </row>
    <row r="92" spans="1:107" x14ac:dyDescent="0.25">
      <c r="A92" t="s">
        <v>2</v>
      </c>
      <c r="B92" t="s">
        <v>38</v>
      </c>
      <c r="C92">
        <v>943.82215052234096</v>
      </c>
      <c r="D92">
        <v>943.82215052234096</v>
      </c>
      <c r="E92">
        <v>943.82215052234096</v>
      </c>
      <c r="F92">
        <v>943.82215052234096</v>
      </c>
      <c r="G92">
        <v>943.82215052234096</v>
      </c>
      <c r="H92">
        <v>943.82215052234096</v>
      </c>
      <c r="I92">
        <v>943.82215052234096</v>
      </c>
      <c r="J92">
        <v>943.82215052234096</v>
      </c>
      <c r="K92">
        <v>943.82215052234096</v>
      </c>
      <c r="L92">
        <v>943.82215052234096</v>
      </c>
      <c r="M92">
        <v>943.82215052234096</v>
      </c>
      <c r="N92">
        <v>943.82215052234096</v>
      </c>
      <c r="O92">
        <v>943.82215052234096</v>
      </c>
      <c r="P92">
        <v>943.82215052234096</v>
      </c>
      <c r="Q92">
        <v>943.82215052234096</v>
      </c>
      <c r="R92">
        <v>943.82215052234096</v>
      </c>
      <c r="S92">
        <v>943.82215052234096</v>
      </c>
      <c r="T92">
        <v>943.82215052234096</v>
      </c>
      <c r="U92">
        <v>943.82215052234096</v>
      </c>
      <c r="V92">
        <v>943.82215052234096</v>
      </c>
      <c r="W92">
        <v>943.82215052234096</v>
      </c>
      <c r="X92">
        <v>943.82215052234096</v>
      </c>
      <c r="Y92">
        <v>943.82215052234096</v>
      </c>
      <c r="Z92">
        <v>943.82215052234096</v>
      </c>
      <c r="AA92">
        <v>943.82215052234096</v>
      </c>
      <c r="AB92">
        <v>943.82215052234096</v>
      </c>
      <c r="AC92">
        <v>943.82215052234096</v>
      </c>
      <c r="AD92">
        <v>943.82215052234096</v>
      </c>
      <c r="AE92">
        <v>943.82215052234096</v>
      </c>
      <c r="AF92">
        <v>943.82215052234096</v>
      </c>
      <c r="AG92">
        <v>943.82215052234096</v>
      </c>
      <c r="AH92">
        <v>943.82215052234096</v>
      </c>
      <c r="AI92">
        <v>943.82215052234096</v>
      </c>
      <c r="AJ92">
        <v>943.82215052234096</v>
      </c>
      <c r="AK92">
        <v>943.82215052234096</v>
      </c>
      <c r="AL92">
        <v>943.82215052234096</v>
      </c>
      <c r="AM92">
        <v>943.82215052234096</v>
      </c>
      <c r="AN92">
        <v>943.82215052234096</v>
      </c>
      <c r="AO92">
        <v>943.82215052234096</v>
      </c>
      <c r="AP92">
        <v>943.82215052234096</v>
      </c>
      <c r="AQ92">
        <v>943.82215052234096</v>
      </c>
      <c r="AR92">
        <v>943.82215052234096</v>
      </c>
      <c r="AS92">
        <v>943.82215052234096</v>
      </c>
      <c r="AT92">
        <v>943.82215052234096</v>
      </c>
      <c r="AU92">
        <v>943.82215052234096</v>
      </c>
      <c r="AV92">
        <v>943.82215052234096</v>
      </c>
      <c r="AW92">
        <v>943.82215052234096</v>
      </c>
      <c r="AX92">
        <v>943.82215052234096</v>
      </c>
      <c r="AY92">
        <v>943.82215052234096</v>
      </c>
      <c r="AZ92">
        <v>943.82215052234096</v>
      </c>
      <c r="BA92">
        <v>943.82215052234096</v>
      </c>
      <c r="BB92">
        <v>943.82215052234096</v>
      </c>
      <c r="BC92">
        <v>943.82215052234096</v>
      </c>
      <c r="BD92">
        <v>943.82215052234096</v>
      </c>
      <c r="BE92">
        <v>943.82215052234096</v>
      </c>
      <c r="BF92">
        <v>943.82215052234096</v>
      </c>
      <c r="BG92">
        <v>943.82215052234096</v>
      </c>
      <c r="BH92">
        <v>943.82215052234096</v>
      </c>
      <c r="BI92">
        <v>943.82215052234096</v>
      </c>
      <c r="BJ92">
        <v>943.82215052234096</v>
      </c>
      <c r="BK92">
        <v>943.82215052234096</v>
      </c>
      <c r="BL92">
        <v>943.82215052234096</v>
      </c>
      <c r="BM92">
        <v>943.82215052234096</v>
      </c>
      <c r="BN92">
        <v>943.82215052234096</v>
      </c>
      <c r="BO92">
        <v>943.82215052234096</v>
      </c>
      <c r="BP92">
        <v>943.82215052234096</v>
      </c>
      <c r="BQ92">
        <v>943.82215052234096</v>
      </c>
      <c r="BR92">
        <v>943.82215052234096</v>
      </c>
      <c r="BS92">
        <v>943.82215052234096</v>
      </c>
      <c r="BT92">
        <v>943.82215052234096</v>
      </c>
      <c r="BU92">
        <v>943.82215052234096</v>
      </c>
      <c r="BV92">
        <v>943.82215052234096</v>
      </c>
      <c r="BW92">
        <v>943.82215052234096</v>
      </c>
      <c r="BX92">
        <v>943.82215052234096</v>
      </c>
      <c r="BY92">
        <v>943.82215052234096</v>
      </c>
      <c r="BZ92">
        <v>943.82215052234096</v>
      </c>
      <c r="CA92">
        <v>943.82215052234096</v>
      </c>
      <c r="CB92">
        <v>943.82215052234096</v>
      </c>
      <c r="CC92">
        <v>943.82215052234096</v>
      </c>
      <c r="CD92">
        <v>943.82215052234096</v>
      </c>
      <c r="CE92">
        <v>943.82215052234096</v>
      </c>
      <c r="CF92">
        <v>943.82215052234096</v>
      </c>
      <c r="CG92">
        <v>943.82215052234096</v>
      </c>
      <c r="CH92">
        <v>943.82215052234096</v>
      </c>
      <c r="CI92">
        <v>943.82215052234096</v>
      </c>
      <c r="CJ92">
        <v>943.82215052234096</v>
      </c>
      <c r="CK92">
        <v>943.82215052234096</v>
      </c>
      <c r="CL92">
        <v>943.82215052234096</v>
      </c>
      <c r="CM92">
        <v>943.82215052234096</v>
      </c>
      <c r="CN92">
        <v>943.82215052234096</v>
      </c>
      <c r="CO92">
        <v>943.82215052234096</v>
      </c>
      <c r="CP92">
        <v>943.82215052234096</v>
      </c>
      <c r="CQ92">
        <v>943.82215052234096</v>
      </c>
      <c r="CR92">
        <v>943.82215052234096</v>
      </c>
      <c r="CS92">
        <v>943.82215052234096</v>
      </c>
      <c r="CT92">
        <v>943.82215052234096</v>
      </c>
      <c r="CU92">
        <v>943.82215052234096</v>
      </c>
      <c r="CV92">
        <v>943.82215052234096</v>
      </c>
      <c r="CW92">
        <v>943.82215052234096</v>
      </c>
      <c r="CX92">
        <v>943.82215052234096</v>
      </c>
      <c r="CY92" s="80">
        <f t="shared" si="4"/>
        <v>22651.731612536183</v>
      </c>
      <c r="CZ92" s="80">
        <f t="shared" si="5"/>
        <v>22651.731612536183</v>
      </c>
      <c r="DB92" s="80">
        <f t="shared" si="6"/>
        <v>11325.865806268092</v>
      </c>
      <c r="DC92" s="80">
        <f t="shared" si="7"/>
        <v>11325.865806268092</v>
      </c>
    </row>
    <row r="93" spans="1:107" x14ac:dyDescent="0.25">
      <c r="A93" t="s">
        <v>2</v>
      </c>
      <c r="B93" t="s">
        <v>154</v>
      </c>
      <c r="C93">
        <v>0</v>
      </c>
      <c r="D93">
        <v>0</v>
      </c>
      <c r="E93">
        <v>0</v>
      </c>
      <c r="F93">
        <v>0</v>
      </c>
      <c r="G93">
        <v>0</v>
      </c>
      <c r="H93">
        <v>-44.058717213121902</v>
      </c>
      <c r="I93">
        <v>42.124536750980702</v>
      </c>
      <c r="J93">
        <v>-290.64031808534702</v>
      </c>
      <c r="K93">
        <v>22.509204981665199</v>
      </c>
      <c r="L93">
        <v>32.528306447727203</v>
      </c>
      <c r="M93">
        <v>-564.69811158570894</v>
      </c>
      <c r="N93">
        <v>-1257.1182953815201</v>
      </c>
      <c r="O93">
        <v>-1106.1701438264399</v>
      </c>
      <c r="P93">
        <v>-1051.70798844206</v>
      </c>
      <c r="Q93">
        <v>-985.53194570598498</v>
      </c>
      <c r="R93">
        <v>-992.41928075227702</v>
      </c>
      <c r="S93">
        <v>-936.45160109595099</v>
      </c>
      <c r="T93">
        <v>-811.00022189063395</v>
      </c>
      <c r="U93">
        <v>-900.63218604788301</v>
      </c>
      <c r="V93">
        <v>-904.33322286536497</v>
      </c>
      <c r="W93">
        <v>-856.35785208759</v>
      </c>
      <c r="X93">
        <v>-822.48814218611506</v>
      </c>
      <c r="Y93">
        <v>-843.15252252301696</v>
      </c>
      <c r="Z93">
        <v>-790.85089719634698</v>
      </c>
      <c r="AA93">
        <v>-832.27465793681495</v>
      </c>
      <c r="AB93">
        <v>-770.14792721259005</v>
      </c>
      <c r="AC93">
        <v>-738.51722160485201</v>
      </c>
      <c r="AD93">
        <v>-756.266976376054</v>
      </c>
      <c r="AE93">
        <v>-735.82222462444201</v>
      </c>
      <c r="AF93">
        <v>-723.52561193002805</v>
      </c>
      <c r="AG93">
        <v>-599.92162475626003</v>
      </c>
      <c r="AH93">
        <v>-650.76922884934004</v>
      </c>
      <c r="AI93">
        <v>-682.48619820046304</v>
      </c>
      <c r="AJ93">
        <v>-561.74167913291899</v>
      </c>
      <c r="AK93">
        <v>-475.69222138880599</v>
      </c>
      <c r="AL93">
        <v>-528.86470588732698</v>
      </c>
      <c r="AM93">
        <v>-531.92372273197498</v>
      </c>
      <c r="AN93">
        <v>-542.10845035192403</v>
      </c>
      <c r="AO93">
        <v>-422.531419273251</v>
      </c>
      <c r="AP93">
        <v>-338.489102993166</v>
      </c>
      <c r="AQ93">
        <v>-483.278251715588</v>
      </c>
      <c r="AR93">
        <v>-469.43890493007802</v>
      </c>
      <c r="AS93">
        <v>-412.21855425721498</v>
      </c>
      <c r="AT93">
        <v>-407.94903967690499</v>
      </c>
      <c r="AU93">
        <v>-322.642943432523</v>
      </c>
      <c r="AV93">
        <v>-404.85533584177199</v>
      </c>
      <c r="AW93">
        <v>-359.03193668105899</v>
      </c>
      <c r="AX93">
        <v>-370.06620699288999</v>
      </c>
      <c r="AY93">
        <v>-367.73350589450598</v>
      </c>
      <c r="AZ93">
        <v>-324.62746490489798</v>
      </c>
      <c r="BA93">
        <v>-427.554629960348</v>
      </c>
      <c r="BB93">
        <v>-540.91318946973104</v>
      </c>
      <c r="BC93">
        <v>-451.51176003172498</v>
      </c>
      <c r="BD93">
        <v>-354.62381491032801</v>
      </c>
      <c r="BE93">
        <v>-372.17512526296798</v>
      </c>
      <c r="BF93">
        <v>-357.993775298993</v>
      </c>
      <c r="BG93">
        <v>-277.890299927672</v>
      </c>
      <c r="BH93">
        <v>-257.05311422218301</v>
      </c>
      <c r="BI93">
        <v>-344.73977503747801</v>
      </c>
      <c r="BJ93">
        <v>-363.29317472505801</v>
      </c>
      <c r="BK93">
        <v>-447.49920615403198</v>
      </c>
      <c r="BL93">
        <v>-490.52748718279298</v>
      </c>
      <c r="BM93">
        <v>-602.62481753861596</v>
      </c>
      <c r="BN93">
        <v>-634.77823125611098</v>
      </c>
      <c r="BO93">
        <v>-658.661279872112</v>
      </c>
      <c r="BP93">
        <v>-513.02990822061895</v>
      </c>
      <c r="BQ93">
        <v>-503.21421265614998</v>
      </c>
      <c r="BR93">
        <v>-548.05071606874299</v>
      </c>
      <c r="BS93">
        <v>-444.31670614717802</v>
      </c>
      <c r="BT93">
        <v>-313.76219239217602</v>
      </c>
      <c r="BU93">
        <v>-408.90532188757402</v>
      </c>
      <c r="BV93">
        <v>-440.256676396616</v>
      </c>
      <c r="BW93">
        <v>-446.97368979685501</v>
      </c>
      <c r="BX93">
        <v>-505.82114488643703</v>
      </c>
      <c r="BY93">
        <v>-396.65134910429902</v>
      </c>
      <c r="BZ93">
        <v>-415.73286835232</v>
      </c>
      <c r="CA93">
        <v>-393.18694197431802</v>
      </c>
      <c r="CB93">
        <v>-379.00189641884202</v>
      </c>
      <c r="CC93">
        <v>-319.43234372176499</v>
      </c>
      <c r="CD93">
        <v>-321.16203004920698</v>
      </c>
      <c r="CE93">
        <v>-324.74448306386398</v>
      </c>
      <c r="CF93">
        <v>-376.87451452484203</v>
      </c>
      <c r="CG93">
        <v>-229.04530516915401</v>
      </c>
      <c r="CH93">
        <v>-273.40116798942302</v>
      </c>
      <c r="CI93">
        <v>-242.82437432250799</v>
      </c>
      <c r="CJ93">
        <v>-278.676644154266</v>
      </c>
      <c r="CK93">
        <v>-178.54005636336299</v>
      </c>
      <c r="CL93">
        <v>-305.00640537384197</v>
      </c>
      <c r="CM93">
        <v>-191.585681108274</v>
      </c>
      <c r="CN93">
        <v>-195.950371401593</v>
      </c>
      <c r="CO93">
        <v>-189.42919039222301</v>
      </c>
      <c r="CP93">
        <v>-132.78553596850799</v>
      </c>
      <c r="CQ93">
        <v>-281.50703911597498</v>
      </c>
      <c r="CR93">
        <v>-163.00574708653801</v>
      </c>
      <c r="CS93">
        <v>-133.24847836759599</v>
      </c>
      <c r="CT93">
        <v>-230.03594178535599</v>
      </c>
      <c r="CU93">
        <v>-55.0472191394079</v>
      </c>
      <c r="CV93">
        <v>-181.87992895688899</v>
      </c>
      <c r="CW93">
        <v>-56.978855778635698</v>
      </c>
      <c r="CX93">
        <v>-24.227783426425098</v>
      </c>
      <c r="CY93" s="80">
        <f t="shared" si="4"/>
        <v>-10550.086647329033</v>
      </c>
      <c r="CZ93" s="80">
        <f t="shared" si="5"/>
        <v>-5457.5779356528155</v>
      </c>
      <c r="DB93" s="80">
        <f t="shared" si="6"/>
        <v>-3621.8961631253937</v>
      </c>
      <c r="DC93" s="80">
        <f t="shared" si="7"/>
        <v>-1835.6817725274204</v>
      </c>
    </row>
    <row r="94" spans="1:107" x14ac:dyDescent="0.25">
      <c r="A94" t="s">
        <v>2</v>
      </c>
      <c r="B94" t="s">
        <v>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-265.18927225052698</v>
      </c>
      <c r="BB94">
        <v>-212.151417800421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s="80">
        <f t="shared" si="4"/>
        <v>0</v>
      </c>
      <c r="CZ94" s="80">
        <f t="shared" si="5"/>
        <v>0</v>
      </c>
      <c r="DB94" s="80">
        <f t="shared" si="6"/>
        <v>0</v>
      </c>
      <c r="DC94" s="80">
        <f t="shared" si="7"/>
        <v>0</v>
      </c>
    </row>
    <row r="95" spans="1:107" x14ac:dyDescent="0.25">
      <c r="A95" t="s">
        <v>2</v>
      </c>
      <c r="B95" t="s">
        <v>104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374.63082217615801</v>
      </c>
      <c r="BA95">
        <v>201.56118872654301</v>
      </c>
      <c r="BB95">
        <v>200.368518970764</v>
      </c>
      <c r="BC95">
        <v>306.51612723503803</v>
      </c>
      <c r="BD95">
        <v>310.22665536412597</v>
      </c>
      <c r="BE95">
        <v>314.334740078474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s="80">
        <f t="shared" si="4"/>
        <v>931.07752267763794</v>
      </c>
      <c r="CZ95" s="80">
        <f t="shared" si="5"/>
        <v>0</v>
      </c>
      <c r="DB95" s="80">
        <f t="shared" si="6"/>
        <v>0</v>
      </c>
      <c r="DC95" s="80">
        <f t="shared" si="7"/>
        <v>0</v>
      </c>
    </row>
    <row r="96" spans="1:107" x14ac:dyDescent="0.25">
      <c r="A96" t="s">
        <v>2</v>
      </c>
      <c r="B96" t="s">
        <v>164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s="80">
        <f t="shared" si="4"/>
        <v>0</v>
      </c>
      <c r="CZ96" s="80">
        <f t="shared" si="5"/>
        <v>0</v>
      </c>
      <c r="DB96" s="80">
        <f t="shared" si="6"/>
        <v>0</v>
      </c>
      <c r="DC96" s="80">
        <f t="shared" si="7"/>
        <v>0</v>
      </c>
    </row>
    <row r="97" spans="1:107" x14ac:dyDescent="0.25">
      <c r="A97" t="s">
        <v>2</v>
      </c>
      <c r="B97" t="s">
        <v>167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s="80">
        <f t="shared" si="4"/>
        <v>0</v>
      </c>
      <c r="CZ97" s="80">
        <f t="shared" si="5"/>
        <v>0</v>
      </c>
      <c r="DB97" s="80">
        <f t="shared" si="6"/>
        <v>0</v>
      </c>
      <c r="DC97" s="80">
        <f t="shared" si="7"/>
        <v>0</v>
      </c>
    </row>
    <row r="98" spans="1:107" x14ac:dyDescent="0.25">
      <c r="A98" t="s">
        <v>2</v>
      </c>
      <c r="B98" t="s">
        <v>155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s="80">
        <f t="shared" si="4"/>
        <v>0</v>
      </c>
      <c r="CZ98" s="80">
        <f t="shared" si="5"/>
        <v>0</v>
      </c>
      <c r="DB98" s="80">
        <f t="shared" si="6"/>
        <v>0</v>
      </c>
      <c r="DC98" s="80">
        <f t="shared" si="7"/>
        <v>0</v>
      </c>
    </row>
    <row r="99" spans="1:107" x14ac:dyDescent="0.25">
      <c r="A99" t="s">
        <v>2</v>
      </c>
      <c r="B99" t="s">
        <v>160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s="80">
        <f t="shared" si="4"/>
        <v>0</v>
      </c>
      <c r="CZ99" s="80">
        <f t="shared" si="5"/>
        <v>0</v>
      </c>
      <c r="DB99" s="80">
        <f t="shared" si="6"/>
        <v>0</v>
      </c>
      <c r="DC99" s="80">
        <f t="shared" si="7"/>
        <v>0</v>
      </c>
    </row>
    <row r="100" spans="1:107" x14ac:dyDescent="0.25">
      <c r="A100" t="s">
        <v>2</v>
      </c>
      <c r="B100" t="s">
        <v>168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s="80">
        <f t="shared" si="4"/>
        <v>0</v>
      </c>
      <c r="CZ100" s="80">
        <f t="shared" si="5"/>
        <v>0</v>
      </c>
      <c r="DB100" s="80">
        <f t="shared" si="6"/>
        <v>0</v>
      </c>
      <c r="DC100" s="80">
        <f t="shared" si="7"/>
        <v>0</v>
      </c>
    </row>
    <row r="101" spans="1:107" x14ac:dyDescent="0.25">
      <c r="A101" t="s">
        <v>2</v>
      </c>
      <c r="B101" t="s">
        <v>118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s="80">
        <f t="shared" si="4"/>
        <v>0</v>
      </c>
      <c r="CZ101" s="80">
        <f t="shared" si="5"/>
        <v>0</v>
      </c>
      <c r="DB101" s="80">
        <f t="shared" si="6"/>
        <v>0</v>
      </c>
      <c r="DC101" s="80">
        <f t="shared" si="7"/>
        <v>0</v>
      </c>
    </row>
    <row r="102" spans="1:107" x14ac:dyDescent="0.25">
      <c r="A102" t="s">
        <v>2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s="80">
        <f t="shared" si="4"/>
        <v>0</v>
      </c>
      <c r="CZ102" s="80">
        <f t="shared" si="5"/>
        <v>0</v>
      </c>
      <c r="DB102" s="80">
        <f t="shared" si="6"/>
        <v>0</v>
      </c>
      <c r="DC102" s="80">
        <f t="shared" si="7"/>
        <v>0</v>
      </c>
    </row>
    <row r="103" spans="1:107" x14ac:dyDescent="0.25">
      <c r="A103" t="s">
        <v>2</v>
      </c>
      <c r="B103" t="s">
        <v>106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s="80">
        <f t="shared" si="4"/>
        <v>0</v>
      </c>
      <c r="CZ103" s="80">
        <f t="shared" si="5"/>
        <v>0</v>
      </c>
      <c r="DB103" s="80">
        <f t="shared" si="6"/>
        <v>0</v>
      </c>
      <c r="DC103" s="80">
        <f t="shared" si="7"/>
        <v>0</v>
      </c>
    </row>
    <row r="104" spans="1:107" x14ac:dyDescent="0.25">
      <c r="A104" t="s">
        <v>2</v>
      </c>
      <c r="B104" t="s">
        <v>41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s="80">
        <f t="shared" si="4"/>
        <v>0</v>
      </c>
      <c r="CZ104" s="80">
        <f t="shared" si="5"/>
        <v>0</v>
      </c>
      <c r="DB104" s="80">
        <f t="shared" si="6"/>
        <v>0</v>
      </c>
      <c r="DC104" s="80">
        <f t="shared" si="7"/>
        <v>0</v>
      </c>
    </row>
    <row r="105" spans="1:107" x14ac:dyDescent="0.25">
      <c r="A105" t="s">
        <v>2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s="80">
        <f t="shared" si="4"/>
        <v>0</v>
      </c>
      <c r="CZ105" s="80">
        <f t="shared" si="5"/>
        <v>0</v>
      </c>
      <c r="DB105" s="80">
        <f t="shared" si="6"/>
        <v>0</v>
      </c>
      <c r="DC105" s="80">
        <f t="shared" si="7"/>
        <v>0</v>
      </c>
    </row>
    <row r="106" spans="1:107" x14ac:dyDescent="0.25">
      <c r="A106" t="s">
        <v>2</v>
      </c>
      <c r="B106" t="s">
        <v>132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307.75658477921598</v>
      </c>
      <c r="CS106">
        <v>307.75658477921598</v>
      </c>
      <c r="CT106">
        <v>0</v>
      </c>
      <c r="CU106">
        <v>0</v>
      </c>
      <c r="CV106">
        <v>0</v>
      </c>
      <c r="CW106">
        <v>0</v>
      </c>
      <c r="CX106">
        <v>0</v>
      </c>
      <c r="CY106" s="80">
        <f t="shared" si="4"/>
        <v>0</v>
      </c>
      <c r="CZ106" s="80">
        <f t="shared" si="5"/>
        <v>615.51316955843197</v>
      </c>
      <c r="DB106" s="80">
        <f t="shared" si="6"/>
        <v>0</v>
      </c>
      <c r="DC106" s="80">
        <f t="shared" si="7"/>
        <v>615.51316955843197</v>
      </c>
    </row>
    <row r="107" spans="1:107" x14ac:dyDescent="0.25">
      <c r="A107" t="s">
        <v>2</v>
      </c>
      <c r="B107" t="s">
        <v>47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s="80">
        <f t="shared" si="4"/>
        <v>0</v>
      </c>
      <c r="CZ107" s="80">
        <f t="shared" si="5"/>
        <v>0</v>
      </c>
      <c r="DB107" s="80">
        <f t="shared" si="6"/>
        <v>0</v>
      </c>
      <c r="DC107" s="80">
        <f t="shared" si="7"/>
        <v>0</v>
      </c>
    </row>
    <row r="108" spans="1:107" x14ac:dyDescent="0.25">
      <c r="A108" t="s">
        <v>2</v>
      </c>
      <c r="B108" t="s">
        <v>49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s="80">
        <f t="shared" si="4"/>
        <v>0</v>
      </c>
      <c r="CZ108" s="80">
        <f t="shared" si="5"/>
        <v>0</v>
      </c>
      <c r="DB108" s="80">
        <f t="shared" si="6"/>
        <v>0</v>
      </c>
      <c r="DC108" s="80">
        <f t="shared" si="7"/>
        <v>0</v>
      </c>
    </row>
    <row r="109" spans="1:107" x14ac:dyDescent="0.25">
      <c r="A109" t="s">
        <v>2</v>
      </c>
      <c r="B109" t="s">
        <v>50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s="80">
        <f t="shared" si="4"/>
        <v>0</v>
      </c>
      <c r="CZ109" s="80">
        <f t="shared" si="5"/>
        <v>0</v>
      </c>
      <c r="DB109" s="80">
        <f t="shared" si="6"/>
        <v>0</v>
      </c>
      <c r="DC109" s="80">
        <f t="shared" si="7"/>
        <v>0</v>
      </c>
    </row>
    <row r="110" spans="1:107" x14ac:dyDescent="0.25">
      <c r="A110" t="s">
        <v>2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s="80">
        <f t="shared" si="4"/>
        <v>0</v>
      </c>
      <c r="CZ110" s="80">
        <f t="shared" si="5"/>
        <v>0</v>
      </c>
      <c r="DB110" s="80">
        <f t="shared" si="6"/>
        <v>0</v>
      </c>
      <c r="DC110" s="80">
        <f t="shared" si="7"/>
        <v>0</v>
      </c>
    </row>
    <row r="111" spans="1:107" x14ac:dyDescent="0.25">
      <c r="A111" t="s">
        <v>2</v>
      </c>
      <c r="B111" t="s">
        <v>133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s="80">
        <f t="shared" si="4"/>
        <v>0</v>
      </c>
      <c r="CZ111" s="80">
        <f t="shared" si="5"/>
        <v>0</v>
      </c>
      <c r="DB111" s="80">
        <f t="shared" si="6"/>
        <v>0</v>
      </c>
      <c r="DC111" s="80">
        <f t="shared" si="7"/>
        <v>0</v>
      </c>
    </row>
    <row r="112" spans="1:107" x14ac:dyDescent="0.25">
      <c r="A112" t="s">
        <v>2</v>
      </c>
      <c r="B112" t="s">
        <v>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s="80">
        <f t="shared" si="4"/>
        <v>0</v>
      </c>
      <c r="CZ112" s="80">
        <f t="shared" si="5"/>
        <v>0</v>
      </c>
      <c r="DB112" s="80">
        <f t="shared" si="6"/>
        <v>0</v>
      </c>
      <c r="DC112" s="80">
        <f t="shared" si="7"/>
        <v>0</v>
      </c>
    </row>
    <row r="113" spans="1:107" x14ac:dyDescent="0.25">
      <c r="A113" t="s">
        <v>2</v>
      </c>
      <c r="B113" t="s">
        <v>147</v>
      </c>
      <c r="C113">
        <v>-176.131521205192</v>
      </c>
      <c r="D113">
        <v>-176.131521205192</v>
      </c>
      <c r="E113">
        <v>-176.131521205192</v>
      </c>
      <c r="F113">
        <v>-176.131521205192</v>
      </c>
      <c r="G113">
        <v>-176.131521205192</v>
      </c>
      <c r="H113">
        <v>-176.131521205192</v>
      </c>
      <c r="I113">
        <v>-176.131521205192</v>
      </c>
      <c r="J113">
        <v>-176.131521205192</v>
      </c>
      <c r="K113">
        <v>-166.34643669379199</v>
      </c>
      <c r="L113">
        <v>-166.34643669379199</v>
      </c>
      <c r="M113">
        <v>-166.34643669379199</v>
      </c>
      <c r="N113">
        <v>-166.34643669379199</v>
      </c>
      <c r="O113">
        <v>-166.34643669379199</v>
      </c>
      <c r="P113">
        <v>-146.77626767099301</v>
      </c>
      <c r="Q113">
        <v>-146.77626767099301</v>
      </c>
      <c r="R113">
        <v>-146.77626767099301</v>
      </c>
      <c r="S113">
        <v>-146.77626767099301</v>
      </c>
      <c r="T113">
        <v>-146.77626767099301</v>
      </c>
      <c r="U113">
        <v>-146.77626767099301</v>
      </c>
      <c r="V113">
        <v>-146.77626767099301</v>
      </c>
      <c r="W113">
        <v>-146.77626767099301</v>
      </c>
      <c r="X113">
        <v>-117.42101413679499</v>
      </c>
      <c r="Y113">
        <v>-117.42101413679499</v>
      </c>
      <c r="Z113">
        <v>-117.42101413679499</v>
      </c>
      <c r="AA113">
        <v>-117.42101413679499</v>
      </c>
      <c r="AB113">
        <v>-117.42101413679499</v>
      </c>
      <c r="AC113">
        <v>-88.065760602595901</v>
      </c>
      <c r="AD113">
        <v>-88.065760602595901</v>
      </c>
      <c r="AE113">
        <v>-88.065760602595901</v>
      </c>
      <c r="AF113">
        <v>-88.065760602595901</v>
      </c>
      <c r="AG113">
        <v>-78.280676091196398</v>
      </c>
      <c r="AH113">
        <v>-78.280676091196398</v>
      </c>
      <c r="AI113">
        <v>-78.280676091196398</v>
      </c>
      <c r="AJ113">
        <v>-78.280676091196398</v>
      </c>
      <c r="AK113">
        <v>-78.280676091196398</v>
      </c>
      <c r="AL113">
        <v>-78.280676091196398</v>
      </c>
      <c r="AM113">
        <v>-78.280676091196398</v>
      </c>
      <c r="AN113">
        <v>-78.280676091196398</v>
      </c>
      <c r="AO113">
        <v>-78.280676091196398</v>
      </c>
      <c r="AP113">
        <v>-78.280676091196398</v>
      </c>
      <c r="AQ113">
        <v>-78.280676091196398</v>
      </c>
      <c r="AR113">
        <v>-78.280676091196398</v>
      </c>
      <c r="AS113">
        <v>-78.280676091196398</v>
      </c>
      <c r="AT113">
        <v>-78.280676091196398</v>
      </c>
      <c r="AU113">
        <v>-78.280676091196398</v>
      </c>
      <c r="AV113">
        <v>-78.280676091196398</v>
      </c>
      <c r="AW113">
        <v>-78.280676091196398</v>
      </c>
      <c r="AX113">
        <v>-78.280676091196398</v>
      </c>
      <c r="AY113">
        <v>-78.280676091196398</v>
      </c>
      <c r="AZ113">
        <v>-78.280676091196398</v>
      </c>
      <c r="BA113">
        <v>-78.280676091196398</v>
      </c>
      <c r="BB113">
        <v>-78.280676091196398</v>
      </c>
      <c r="BC113">
        <v>-78.280676091196398</v>
      </c>
      <c r="BD113">
        <v>-78.280676091196398</v>
      </c>
      <c r="BE113">
        <v>-78.280676091196398</v>
      </c>
      <c r="BF113">
        <v>-78.280676091196398</v>
      </c>
      <c r="BG113">
        <v>-78.280676091196398</v>
      </c>
      <c r="BH113">
        <v>-78.280676091196398</v>
      </c>
      <c r="BI113">
        <v>-78.280676091196398</v>
      </c>
      <c r="BJ113">
        <v>-78.280676091196398</v>
      </c>
      <c r="BK113">
        <v>-78.280676091196398</v>
      </c>
      <c r="BL113">
        <v>-78.280676091196398</v>
      </c>
      <c r="BM113">
        <v>-78.280676091196398</v>
      </c>
      <c r="BN113">
        <v>-78.280676091196398</v>
      </c>
      <c r="BO113">
        <v>-78.280676091196398</v>
      </c>
      <c r="BP113">
        <v>-107.63592962539499</v>
      </c>
      <c r="BQ113">
        <v>-107.63592962539499</v>
      </c>
      <c r="BR113">
        <v>-107.63592962539499</v>
      </c>
      <c r="BS113">
        <v>-107.63592962539499</v>
      </c>
      <c r="BT113">
        <v>-136.99118315959399</v>
      </c>
      <c r="BU113">
        <v>-136.99118315959399</v>
      </c>
      <c r="BV113">
        <v>-136.99118315959399</v>
      </c>
      <c r="BW113">
        <v>-136.99118315959399</v>
      </c>
      <c r="BX113">
        <v>-136.99118315959399</v>
      </c>
      <c r="BY113">
        <v>-166.34643669379199</v>
      </c>
      <c r="BZ113">
        <v>-166.34643669379199</v>
      </c>
      <c r="CA113">
        <v>-166.34643669379199</v>
      </c>
      <c r="CB113">
        <v>-166.34643669379199</v>
      </c>
      <c r="CC113">
        <v>-166.34643669379199</v>
      </c>
      <c r="CD113">
        <v>-166.34643669379199</v>
      </c>
      <c r="CE113">
        <v>-166.34643669379199</v>
      </c>
      <c r="CF113">
        <v>-166.34643669379199</v>
      </c>
      <c r="CG113">
        <v>-205.48677473939</v>
      </c>
      <c r="CH113">
        <v>-205.48677473939</v>
      </c>
      <c r="CI113">
        <v>-205.48677473939</v>
      </c>
      <c r="CJ113">
        <v>-205.48677473939</v>
      </c>
      <c r="CK113">
        <v>-205.48677473939</v>
      </c>
      <c r="CL113">
        <v>-244.62711278498901</v>
      </c>
      <c r="CM113">
        <v>-244.62711278498901</v>
      </c>
      <c r="CN113">
        <v>-244.62711278498901</v>
      </c>
      <c r="CO113">
        <v>-244.62711278498901</v>
      </c>
      <c r="CP113">
        <v>-244.62711278498901</v>
      </c>
      <c r="CQ113">
        <v>-244.62711278498901</v>
      </c>
      <c r="CR113">
        <v>-244.62711278498901</v>
      </c>
      <c r="CS113">
        <v>-244.62711278498901</v>
      </c>
      <c r="CT113">
        <v>-303.337619853386</v>
      </c>
      <c r="CU113">
        <v>-303.337619853386</v>
      </c>
      <c r="CV113">
        <v>-303.337619853386</v>
      </c>
      <c r="CW113">
        <v>-303.337619853386</v>
      </c>
      <c r="CX113">
        <v>-303.337619853386</v>
      </c>
      <c r="CY113" s="80">
        <f t="shared" si="4"/>
        <v>-2465.8412968726861</v>
      </c>
      <c r="CZ113" s="80">
        <f t="shared" si="5"/>
        <v>-5499.2174954065449</v>
      </c>
      <c r="DB113" s="80">
        <f t="shared" si="6"/>
        <v>-2270.139606644691</v>
      </c>
      <c r="DC113" s="80">
        <f t="shared" si="7"/>
        <v>-3229.0778887618535</v>
      </c>
    </row>
    <row r="114" spans="1:107" x14ac:dyDescent="0.25">
      <c r="A114" t="s">
        <v>2</v>
      </c>
      <c r="B114" t="s">
        <v>107</v>
      </c>
      <c r="C114">
        <v>-2016.7676380348501</v>
      </c>
      <c r="D114">
        <v>-2016.7676380348501</v>
      </c>
      <c r="E114">
        <v>-2016.7676380348501</v>
      </c>
      <c r="F114">
        <v>-2016.7676380348501</v>
      </c>
      <c r="G114">
        <v>-2088.7950536789499</v>
      </c>
      <c r="H114">
        <v>-2088.7950536789499</v>
      </c>
      <c r="I114">
        <v>-2088.7950536789499</v>
      </c>
      <c r="J114">
        <v>-2088.7950536789499</v>
      </c>
      <c r="K114">
        <v>-2196.8361771451</v>
      </c>
      <c r="L114">
        <v>-2196.8361771451</v>
      </c>
      <c r="M114">
        <v>-2196.8361771451</v>
      </c>
      <c r="N114">
        <v>-2196.8361771451</v>
      </c>
      <c r="O114">
        <v>-2196.8361771451</v>
      </c>
      <c r="P114">
        <v>-2268.8635927892001</v>
      </c>
      <c r="Q114">
        <v>-2268.8635927892001</v>
      </c>
      <c r="R114">
        <v>-2268.8635927892001</v>
      </c>
      <c r="S114">
        <v>-2268.8635927892001</v>
      </c>
      <c r="T114">
        <v>-2322.8841545222799</v>
      </c>
      <c r="U114">
        <v>-2322.8841545222799</v>
      </c>
      <c r="V114">
        <v>-2322.8841545222799</v>
      </c>
      <c r="W114">
        <v>-2322.8841545222799</v>
      </c>
      <c r="X114">
        <v>-2394.91157016638</v>
      </c>
      <c r="Y114">
        <v>-2394.91157016638</v>
      </c>
      <c r="Z114">
        <v>-2394.91157016638</v>
      </c>
      <c r="AA114">
        <v>-2394.91157016638</v>
      </c>
      <c r="AB114">
        <v>-2394.91157016638</v>
      </c>
      <c r="AC114">
        <v>-2484.9458397215099</v>
      </c>
      <c r="AD114">
        <v>-2484.9458397215099</v>
      </c>
      <c r="AE114">
        <v>-2484.9458397215099</v>
      </c>
      <c r="AF114">
        <v>-2484.9458397215099</v>
      </c>
      <c r="AG114">
        <v>-2592.98696318766</v>
      </c>
      <c r="AH114">
        <v>-2592.98696318766</v>
      </c>
      <c r="AI114">
        <v>-2592.98696318766</v>
      </c>
      <c r="AJ114">
        <v>-2592.98696318766</v>
      </c>
      <c r="AK114">
        <v>-2592.98696318766</v>
      </c>
      <c r="AL114">
        <v>-2629.00067100971</v>
      </c>
      <c r="AM114">
        <v>-2629.00067100971</v>
      </c>
      <c r="AN114">
        <v>-2629.00067100971</v>
      </c>
      <c r="AO114">
        <v>-2629.00067100971</v>
      </c>
      <c r="AP114">
        <v>-2574.9801092766402</v>
      </c>
      <c r="AQ114">
        <v>-2574.9801092766402</v>
      </c>
      <c r="AR114">
        <v>-2574.9801092766402</v>
      </c>
      <c r="AS114">
        <v>-2574.9801092766402</v>
      </c>
      <c r="AT114">
        <v>-2538.9664014545901</v>
      </c>
      <c r="AU114">
        <v>-2538.9664014545901</v>
      </c>
      <c r="AV114">
        <v>-2538.9664014545901</v>
      </c>
      <c r="AW114">
        <v>-2538.9664014545901</v>
      </c>
      <c r="AX114">
        <v>-2538.9664014545901</v>
      </c>
      <c r="AY114">
        <v>-2502.9526936325301</v>
      </c>
      <c r="AZ114">
        <v>-2502.9526936325301</v>
      </c>
      <c r="BA114">
        <v>-2502.9526936325301</v>
      </c>
      <c r="BB114">
        <v>-2502.9526936325301</v>
      </c>
      <c r="BC114">
        <v>-2556.9732553656099</v>
      </c>
      <c r="BD114">
        <v>-2556.9732553656099</v>
      </c>
      <c r="BE114">
        <v>-2556.9732553656099</v>
      </c>
      <c r="BF114">
        <v>-2556.9732553656099</v>
      </c>
      <c r="BG114">
        <v>-2592.98696318766</v>
      </c>
      <c r="BH114">
        <v>-2592.98696318766</v>
      </c>
      <c r="BI114">
        <v>-2592.98696318766</v>
      </c>
      <c r="BJ114">
        <v>-2592.98696318766</v>
      </c>
      <c r="BK114">
        <v>-2556.9732553656099</v>
      </c>
      <c r="BL114">
        <v>-2556.9732553656099</v>
      </c>
      <c r="BM114">
        <v>-2556.9732553656099</v>
      </c>
      <c r="BN114">
        <v>-2556.9732553656099</v>
      </c>
      <c r="BO114">
        <v>-2556.9732553656099</v>
      </c>
      <c r="BP114">
        <v>-2592.98696318766</v>
      </c>
      <c r="BQ114">
        <v>-2592.98696318766</v>
      </c>
      <c r="BR114">
        <v>-2592.98696318766</v>
      </c>
      <c r="BS114">
        <v>-2592.98696318766</v>
      </c>
      <c r="BT114">
        <v>-2647.0075249207398</v>
      </c>
      <c r="BU114">
        <v>-2647.0075249207398</v>
      </c>
      <c r="BV114">
        <v>-2647.0075249207398</v>
      </c>
      <c r="BW114">
        <v>-2647.0075249207398</v>
      </c>
      <c r="BX114">
        <v>-2647.0075249207398</v>
      </c>
      <c r="BY114">
        <v>-2647.0075249207398</v>
      </c>
      <c r="BZ114">
        <v>-2647.0075249207398</v>
      </c>
      <c r="CA114">
        <v>-2647.0075249207398</v>
      </c>
      <c r="CB114">
        <v>-2647.0075249207398</v>
      </c>
      <c r="CC114">
        <v>-2629.00067100971</v>
      </c>
      <c r="CD114">
        <v>-2629.00067100971</v>
      </c>
      <c r="CE114">
        <v>-2629.00067100971</v>
      </c>
      <c r="CF114">
        <v>-2629.00067100971</v>
      </c>
      <c r="CG114">
        <v>-2538.9664014545901</v>
      </c>
      <c r="CH114">
        <v>-2538.9664014545901</v>
      </c>
      <c r="CI114">
        <v>-2538.9664014545901</v>
      </c>
      <c r="CJ114">
        <v>-2538.9664014545901</v>
      </c>
      <c r="CK114">
        <v>-2538.9664014545901</v>
      </c>
      <c r="CL114">
        <v>-2466.9389858104801</v>
      </c>
      <c r="CM114">
        <v>-2466.9389858104801</v>
      </c>
      <c r="CN114">
        <v>-2466.9389858104801</v>
      </c>
      <c r="CO114">
        <v>-2466.9389858104801</v>
      </c>
      <c r="CP114">
        <v>-2376.9047162553602</v>
      </c>
      <c r="CQ114">
        <v>-2376.9047162553602</v>
      </c>
      <c r="CR114">
        <v>-2376.9047162553602</v>
      </c>
      <c r="CS114">
        <v>-2376.9047162553602</v>
      </c>
      <c r="CT114">
        <v>-2268.8635927892001</v>
      </c>
      <c r="CU114">
        <v>-2268.8635927892001</v>
      </c>
      <c r="CV114">
        <v>-2268.8635927892001</v>
      </c>
      <c r="CW114">
        <v>-2268.8635927892001</v>
      </c>
      <c r="CX114">
        <v>-2268.8635927892001</v>
      </c>
      <c r="CY114" s="80">
        <f t="shared" si="4"/>
        <v>-62285.707678236919</v>
      </c>
      <c r="CZ114" s="80">
        <f t="shared" si="5"/>
        <v>-59224.542513362634</v>
      </c>
      <c r="DB114" s="80">
        <f t="shared" si="6"/>
        <v>-30971.788726963743</v>
      </c>
      <c r="DC114" s="80">
        <f t="shared" si="7"/>
        <v>-28252.753786398876</v>
      </c>
    </row>
    <row r="115" spans="1:107" x14ac:dyDescent="0.25">
      <c r="A115" t="s">
        <v>3</v>
      </c>
      <c r="B115" t="s">
        <v>123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s="80">
        <f t="shared" si="4"/>
        <v>0</v>
      </c>
      <c r="CZ115" s="80">
        <f t="shared" si="5"/>
        <v>0</v>
      </c>
      <c r="DB115" s="80">
        <f t="shared" si="6"/>
        <v>0</v>
      </c>
      <c r="DC115" s="80">
        <f t="shared" si="7"/>
        <v>0</v>
      </c>
    </row>
    <row r="116" spans="1:107" x14ac:dyDescent="0.25">
      <c r="A116" t="s">
        <v>3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s="80">
        <f t="shared" si="4"/>
        <v>0</v>
      </c>
      <c r="CZ116" s="80">
        <f t="shared" si="5"/>
        <v>0</v>
      </c>
      <c r="DB116" s="80">
        <f t="shared" si="6"/>
        <v>0</v>
      </c>
      <c r="DC116" s="80">
        <f t="shared" si="7"/>
        <v>0</v>
      </c>
    </row>
    <row r="117" spans="1:107" x14ac:dyDescent="0.25">
      <c r="A117" t="s">
        <v>3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s="80">
        <f t="shared" si="4"/>
        <v>0</v>
      </c>
      <c r="CZ117" s="80">
        <f t="shared" si="5"/>
        <v>0</v>
      </c>
      <c r="DB117" s="80">
        <f t="shared" si="6"/>
        <v>0</v>
      </c>
      <c r="DC117" s="80">
        <f t="shared" si="7"/>
        <v>0</v>
      </c>
    </row>
    <row r="118" spans="1:107" x14ac:dyDescent="0.25">
      <c r="A118" t="s">
        <v>3</v>
      </c>
      <c r="B118" t="s">
        <v>108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s="80">
        <f t="shared" si="4"/>
        <v>0</v>
      </c>
      <c r="CZ118" s="80">
        <f t="shared" si="5"/>
        <v>0</v>
      </c>
      <c r="DB118" s="80">
        <f t="shared" si="6"/>
        <v>0</v>
      </c>
      <c r="DC118" s="80">
        <f t="shared" si="7"/>
        <v>0</v>
      </c>
    </row>
    <row r="119" spans="1:107" x14ac:dyDescent="0.25">
      <c r="A119" t="s">
        <v>3</v>
      </c>
      <c r="B119" t="s">
        <v>109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s="80">
        <f t="shared" si="4"/>
        <v>0</v>
      </c>
      <c r="CZ119" s="80">
        <f t="shared" si="5"/>
        <v>0</v>
      </c>
      <c r="DB119" s="80">
        <f t="shared" si="6"/>
        <v>0</v>
      </c>
      <c r="DC119" s="80">
        <f t="shared" si="7"/>
        <v>0</v>
      </c>
    </row>
    <row r="120" spans="1:107" x14ac:dyDescent="0.25">
      <c r="A120" t="s">
        <v>3</v>
      </c>
      <c r="B120" t="s">
        <v>113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s="80">
        <f t="shared" si="4"/>
        <v>0</v>
      </c>
      <c r="CZ120" s="80">
        <f t="shared" si="5"/>
        <v>0</v>
      </c>
      <c r="DB120" s="80">
        <f t="shared" si="6"/>
        <v>0</v>
      </c>
      <c r="DC120" s="80">
        <f t="shared" si="7"/>
        <v>0</v>
      </c>
    </row>
    <row r="121" spans="1:107" x14ac:dyDescent="0.25">
      <c r="A121" t="s">
        <v>3</v>
      </c>
      <c r="B121" t="s">
        <v>124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s="80">
        <f t="shared" si="4"/>
        <v>0</v>
      </c>
      <c r="CZ121" s="80">
        <f t="shared" si="5"/>
        <v>0</v>
      </c>
      <c r="DB121" s="80">
        <f t="shared" si="6"/>
        <v>0</v>
      </c>
      <c r="DC121" s="80">
        <f t="shared" si="7"/>
        <v>0</v>
      </c>
    </row>
    <row r="122" spans="1:107" x14ac:dyDescent="0.25">
      <c r="A122" t="s">
        <v>3</v>
      </c>
      <c r="B122" t="s">
        <v>125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s="80">
        <f t="shared" si="4"/>
        <v>0</v>
      </c>
      <c r="CZ122" s="80">
        <f t="shared" si="5"/>
        <v>0</v>
      </c>
      <c r="DB122" s="80">
        <f t="shared" si="6"/>
        <v>0</v>
      </c>
      <c r="DC122" s="80">
        <f t="shared" si="7"/>
        <v>0</v>
      </c>
    </row>
    <row r="123" spans="1:107" x14ac:dyDescent="0.25">
      <c r="A123" t="s">
        <v>3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s="80">
        <f t="shared" si="4"/>
        <v>0</v>
      </c>
      <c r="CZ123" s="80">
        <f t="shared" si="5"/>
        <v>0</v>
      </c>
      <c r="DB123" s="80">
        <f t="shared" si="6"/>
        <v>0</v>
      </c>
      <c r="DC123" s="80">
        <f t="shared" si="7"/>
        <v>0</v>
      </c>
    </row>
    <row r="124" spans="1:107" x14ac:dyDescent="0.25">
      <c r="A124" t="s">
        <v>3</v>
      </c>
      <c r="B124" t="s">
        <v>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s="80">
        <f t="shared" si="4"/>
        <v>0</v>
      </c>
      <c r="CZ124" s="80">
        <f t="shared" si="5"/>
        <v>0</v>
      </c>
      <c r="DB124" s="80">
        <f t="shared" si="6"/>
        <v>0</v>
      </c>
      <c r="DC124" s="80">
        <f t="shared" si="7"/>
        <v>0</v>
      </c>
    </row>
    <row r="125" spans="1:107" x14ac:dyDescent="0.25">
      <c r="A125" t="s">
        <v>3</v>
      </c>
      <c r="B125" t="s">
        <v>127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s="80">
        <f t="shared" si="4"/>
        <v>0</v>
      </c>
      <c r="CZ125" s="80">
        <f t="shared" si="5"/>
        <v>0</v>
      </c>
      <c r="DB125" s="80">
        <f t="shared" si="6"/>
        <v>0</v>
      </c>
      <c r="DC125" s="80">
        <f t="shared" si="7"/>
        <v>0</v>
      </c>
    </row>
    <row r="126" spans="1:107" x14ac:dyDescent="0.25">
      <c r="A126" t="s">
        <v>3</v>
      </c>
      <c r="B126" t="s">
        <v>128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s="80">
        <f t="shared" si="4"/>
        <v>0</v>
      </c>
      <c r="CZ126" s="80">
        <f t="shared" si="5"/>
        <v>0</v>
      </c>
      <c r="DB126" s="80">
        <f t="shared" si="6"/>
        <v>0</v>
      </c>
      <c r="DC126" s="80">
        <f t="shared" si="7"/>
        <v>0</v>
      </c>
    </row>
    <row r="127" spans="1:107" x14ac:dyDescent="0.25">
      <c r="A127" t="s">
        <v>3</v>
      </c>
      <c r="B127" t="s">
        <v>18</v>
      </c>
      <c r="C127">
        <v>1015.37911586134</v>
      </c>
      <c r="D127">
        <v>1015.37911586134</v>
      </c>
      <c r="E127">
        <v>1015.37911586134</v>
      </c>
      <c r="F127">
        <v>1015.37911586134</v>
      </c>
      <c r="G127">
        <v>986.17573421046404</v>
      </c>
      <c r="H127">
        <v>986.17573421046404</v>
      </c>
      <c r="I127">
        <v>986.17573421046404</v>
      </c>
      <c r="J127">
        <v>986.17573421046404</v>
      </c>
      <c r="K127">
        <v>900.81200323097005</v>
      </c>
      <c r="L127">
        <v>900.81200323097005</v>
      </c>
      <c r="M127">
        <v>900.81200323097005</v>
      </c>
      <c r="N127">
        <v>900.81200323097005</v>
      </c>
      <c r="O127">
        <v>900.81200323097005</v>
      </c>
      <c r="P127">
        <v>653.70646618506805</v>
      </c>
      <c r="Q127">
        <v>653.70646618506805</v>
      </c>
      <c r="R127">
        <v>653.70646618506805</v>
      </c>
      <c r="S127">
        <v>653.70646618506805</v>
      </c>
      <c r="T127">
        <v>697.51153866138702</v>
      </c>
      <c r="U127">
        <v>697.51153866138702</v>
      </c>
      <c r="V127">
        <v>697.51153866138702</v>
      </c>
      <c r="W127">
        <v>697.51153866138702</v>
      </c>
      <c r="X127">
        <v>798.60016745289295</v>
      </c>
      <c r="Y127">
        <v>798.60016745289295</v>
      </c>
      <c r="Z127">
        <v>798.60016745289295</v>
      </c>
      <c r="AA127">
        <v>798.60016745289295</v>
      </c>
      <c r="AB127">
        <v>798.60016745289295</v>
      </c>
      <c r="AC127">
        <v>885.087105418958</v>
      </c>
      <c r="AD127">
        <v>885.087105418958</v>
      </c>
      <c r="AE127">
        <v>885.087105418958</v>
      </c>
      <c r="AF127">
        <v>885.087105418958</v>
      </c>
      <c r="AG127">
        <v>900.81200323097005</v>
      </c>
      <c r="AH127">
        <v>900.81200323097005</v>
      </c>
      <c r="AI127">
        <v>900.81200323097005</v>
      </c>
      <c r="AJ127">
        <v>900.81200323097005</v>
      </c>
      <c r="AK127">
        <v>900.81200323097005</v>
      </c>
      <c r="AL127">
        <v>936.75462680128396</v>
      </c>
      <c r="AM127">
        <v>936.75462680128396</v>
      </c>
      <c r="AN127">
        <v>936.75462680128396</v>
      </c>
      <c r="AO127">
        <v>936.75462680128396</v>
      </c>
      <c r="AP127">
        <v>925.52255693556106</v>
      </c>
      <c r="AQ127">
        <v>925.52255693556106</v>
      </c>
      <c r="AR127">
        <v>925.52255693556106</v>
      </c>
      <c r="AS127">
        <v>925.52255693556106</v>
      </c>
      <c r="AT127">
        <v>917.66010802955498</v>
      </c>
      <c r="AU127">
        <v>917.66010802955498</v>
      </c>
      <c r="AV127">
        <v>917.66010802955498</v>
      </c>
      <c r="AW127">
        <v>917.66010802955498</v>
      </c>
      <c r="AX127">
        <v>917.66010802955498</v>
      </c>
      <c r="AY127">
        <v>881.71748445924197</v>
      </c>
      <c r="AZ127">
        <v>881.71748445924197</v>
      </c>
      <c r="BA127">
        <v>881.71748445924197</v>
      </c>
      <c r="BB127">
        <v>881.71748445924197</v>
      </c>
      <c r="BC127">
        <v>851.39089582178997</v>
      </c>
      <c r="BD127">
        <v>851.39089582178997</v>
      </c>
      <c r="BE127">
        <v>851.39089582178997</v>
      </c>
      <c r="BF127">
        <v>851.39089582178997</v>
      </c>
      <c r="BG127">
        <v>876.10144952637995</v>
      </c>
      <c r="BH127">
        <v>876.10144952637995</v>
      </c>
      <c r="BI127">
        <v>876.10144952637995</v>
      </c>
      <c r="BJ127">
        <v>876.10144952637995</v>
      </c>
      <c r="BK127">
        <v>766.027164842297</v>
      </c>
      <c r="BL127">
        <v>766.027164842297</v>
      </c>
      <c r="BM127">
        <v>766.027164842297</v>
      </c>
      <c r="BN127">
        <v>766.027164842297</v>
      </c>
      <c r="BO127">
        <v>766.027164842297</v>
      </c>
      <c r="BP127">
        <v>814.32506526490499</v>
      </c>
      <c r="BQ127">
        <v>814.32506526490499</v>
      </c>
      <c r="BR127">
        <v>814.32506526490499</v>
      </c>
      <c r="BS127">
        <v>814.32506526490499</v>
      </c>
      <c r="BT127">
        <v>855.88372376807899</v>
      </c>
      <c r="BU127">
        <v>855.88372376807899</v>
      </c>
      <c r="BV127">
        <v>855.88372376807899</v>
      </c>
      <c r="BW127">
        <v>855.88372376807899</v>
      </c>
      <c r="BX127">
        <v>855.88372376807899</v>
      </c>
      <c r="BY127">
        <v>908.67445213697602</v>
      </c>
      <c r="BZ127">
        <v>908.67445213697602</v>
      </c>
      <c r="CA127">
        <v>908.67445213697602</v>
      </c>
      <c r="CB127">
        <v>908.67445213697602</v>
      </c>
      <c r="CC127">
        <v>923.27614296241597</v>
      </c>
      <c r="CD127">
        <v>923.27614296241597</v>
      </c>
      <c r="CE127">
        <v>923.27614296241597</v>
      </c>
      <c r="CF127">
        <v>923.27614296241597</v>
      </c>
      <c r="CG127">
        <v>918.78331501612695</v>
      </c>
      <c r="CH127">
        <v>918.78331501612695</v>
      </c>
      <c r="CI127">
        <v>918.78331501612695</v>
      </c>
      <c r="CJ127">
        <v>918.78331501612695</v>
      </c>
      <c r="CK127">
        <v>918.78331501612695</v>
      </c>
      <c r="CL127">
        <v>845.77486088892897</v>
      </c>
      <c r="CM127">
        <v>845.77486088892897</v>
      </c>
      <c r="CN127">
        <v>845.77486088892897</v>
      </c>
      <c r="CO127">
        <v>845.77486088892897</v>
      </c>
      <c r="CP127">
        <v>857.00693075465097</v>
      </c>
      <c r="CQ127">
        <v>857.00693075465097</v>
      </c>
      <c r="CR127">
        <v>857.00693075465097</v>
      </c>
      <c r="CS127">
        <v>857.00693075465097</v>
      </c>
      <c r="CT127">
        <v>841.28203294263994</v>
      </c>
      <c r="CU127">
        <v>841.28203294263994</v>
      </c>
      <c r="CV127">
        <v>841.28203294263994</v>
      </c>
      <c r="CW127">
        <v>841.28203294263994</v>
      </c>
      <c r="CX127">
        <v>841.28203294263994</v>
      </c>
      <c r="CY127" s="80">
        <f t="shared" si="4"/>
        <v>20094.172989778133</v>
      </c>
      <c r="CZ127" s="80">
        <f t="shared" si="5"/>
        <v>21121.907382491769</v>
      </c>
      <c r="DB127" s="80">
        <f t="shared" si="6"/>
        <v>10950.144912093181</v>
      </c>
      <c r="DC127" s="80">
        <f t="shared" si="7"/>
        <v>10171.762470398589</v>
      </c>
    </row>
    <row r="128" spans="1:107" x14ac:dyDescent="0.25">
      <c r="A128" t="s">
        <v>3</v>
      </c>
      <c r="B128" t="s">
        <v>19</v>
      </c>
      <c r="C128">
        <v>72.459647361008905</v>
      </c>
      <c r="D128">
        <v>97.036169061053798</v>
      </c>
      <c r="E128">
        <v>96.216783871970406</v>
      </c>
      <c r="F128">
        <v>100.00580787351799</v>
      </c>
      <c r="G128">
        <v>118.796196010131</v>
      </c>
      <c r="H128">
        <v>138.88131978087401</v>
      </c>
      <c r="I128">
        <v>129.277667543391</v>
      </c>
      <c r="J128">
        <v>123.955269136328</v>
      </c>
      <c r="K128">
        <v>131.51592561027701</v>
      </c>
      <c r="L128">
        <v>154.292412072834</v>
      </c>
      <c r="M128">
        <v>206.622828865434</v>
      </c>
      <c r="N128">
        <v>257.05174755698499</v>
      </c>
      <c r="O128">
        <v>280.57770934517902</v>
      </c>
      <c r="P128">
        <v>268.85613626231702</v>
      </c>
      <c r="Q128">
        <v>251.85758678441499</v>
      </c>
      <c r="R128">
        <v>231.131923445219</v>
      </c>
      <c r="S128">
        <v>220.67220414385</v>
      </c>
      <c r="T128">
        <v>199.37473319503499</v>
      </c>
      <c r="U128">
        <v>171.599512608119</v>
      </c>
      <c r="V128">
        <v>136.07199270570899</v>
      </c>
      <c r="W128">
        <v>118.807165155601</v>
      </c>
      <c r="X128">
        <v>114.55745701639999</v>
      </c>
      <c r="Y128">
        <v>120.30557123889101</v>
      </c>
      <c r="Z128">
        <v>115.48617125930301</v>
      </c>
      <c r="AA128">
        <v>105.467653728404</v>
      </c>
      <c r="AB128">
        <v>99.401031428447993</v>
      </c>
      <c r="AC128">
        <v>98.561963968106895</v>
      </c>
      <c r="AD128">
        <v>101.107626323978</v>
      </c>
      <c r="AE128">
        <v>100.86733897121699</v>
      </c>
      <c r="AF128">
        <v>101.19516451485001</v>
      </c>
      <c r="AG128">
        <v>105.001762896146</v>
      </c>
      <c r="AH128">
        <v>109.76849207918301</v>
      </c>
      <c r="AI128">
        <v>111.698579458148</v>
      </c>
      <c r="AJ128">
        <v>142.51246997456801</v>
      </c>
      <c r="AK128">
        <v>159.43676831600999</v>
      </c>
      <c r="AL128">
        <v>180.87921983279099</v>
      </c>
      <c r="AM128">
        <v>185.65945721268301</v>
      </c>
      <c r="AN128">
        <v>192.47530623214101</v>
      </c>
      <c r="AO128">
        <v>195.25070032045801</v>
      </c>
      <c r="AP128">
        <v>182.44662139565901</v>
      </c>
      <c r="AQ128">
        <v>173.30507649622001</v>
      </c>
      <c r="AR128">
        <v>166.80140064154</v>
      </c>
      <c r="AS128">
        <v>176.89503895362901</v>
      </c>
      <c r="AT128">
        <v>278.33871445488302</v>
      </c>
      <c r="AU128">
        <v>346.53129231242002</v>
      </c>
      <c r="AV128">
        <v>357.97750111653897</v>
      </c>
      <c r="AW128">
        <v>283.443133612949</v>
      </c>
      <c r="AX128">
        <v>257.02467932749897</v>
      </c>
      <c r="AY128">
        <v>262.07270202383899</v>
      </c>
      <c r="AZ128">
        <v>294.56388708017801</v>
      </c>
      <c r="BA128">
        <v>305.21757734478598</v>
      </c>
      <c r="BB128">
        <v>298.49328856082502</v>
      </c>
      <c r="BC128">
        <v>175.27598340318701</v>
      </c>
      <c r="BD128">
        <v>75.047014847177607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s="80">
        <f t="shared" si="4"/>
        <v>250.32299825036461</v>
      </c>
      <c r="CZ128" s="80">
        <f t="shared" si="5"/>
        <v>0</v>
      </c>
      <c r="DB128" s="80">
        <f t="shared" si="6"/>
        <v>0</v>
      </c>
      <c r="DC128" s="80">
        <f t="shared" si="7"/>
        <v>0</v>
      </c>
    </row>
    <row r="129" spans="1:107" x14ac:dyDescent="0.25">
      <c r="A129" t="s">
        <v>3</v>
      </c>
      <c r="B129" t="s">
        <v>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95.649295286565405</v>
      </c>
      <c r="BD129">
        <v>245.51765287549301</v>
      </c>
      <c r="BE129">
        <v>420.26710094711598</v>
      </c>
      <c r="BF129">
        <v>393.69346652338902</v>
      </c>
      <c r="BG129">
        <v>380.15004409935199</v>
      </c>
      <c r="BH129">
        <v>374.49601367449998</v>
      </c>
      <c r="BI129">
        <v>374.497848387094</v>
      </c>
      <c r="BJ129">
        <v>371.34719627118398</v>
      </c>
      <c r="BK129">
        <v>376.51827635551899</v>
      </c>
      <c r="BL129">
        <v>378.62906285143498</v>
      </c>
      <c r="BM129">
        <v>378.31094602439902</v>
      </c>
      <c r="BN129">
        <v>394.68230560104502</v>
      </c>
      <c r="BO129">
        <v>389.62538845091302</v>
      </c>
      <c r="BP129">
        <v>397.940684516197</v>
      </c>
      <c r="BQ129">
        <v>418.30117732581198</v>
      </c>
      <c r="BR129">
        <v>433.01490937913798</v>
      </c>
      <c r="BS129">
        <v>395.67218445307202</v>
      </c>
      <c r="BT129">
        <v>378.38220562876199</v>
      </c>
      <c r="BU129">
        <v>380.208687107608</v>
      </c>
      <c r="BV129">
        <v>398.79761182492598</v>
      </c>
      <c r="BW129">
        <v>405.83583585135801</v>
      </c>
      <c r="BX129">
        <v>396.57441112606398</v>
      </c>
      <c r="BY129">
        <v>365.21556142315399</v>
      </c>
      <c r="BZ129">
        <v>370.29637897200399</v>
      </c>
      <c r="CA129">
        <v>415.80920342835202</v>
      </c>
      <c r="CB129">
        <v>485.80656557060098</v>
      </c>
      <c r="CC129">
        <v>523.26362609848695</v>
      </c>
      <c r="CD129">
        <v>526.96869245347398</v>
      </c>
      <c r="CE129">
        <v>488.79034944648799</v>
      </c>
      <c r="CF129">
        <v>393.10796479384499</v>
      </c>
      <c r="CG129">
        <v>298.07157196392097</v>
      </c>
      <c r="CH129">
        <v>243.23814211822599</v>
      </c>
      <c r="CI129">
        <v>252.83783688100999</v>
      </c>
      <c r="CJ129">
        <v>321.04670309861802</v>
      </c>
      <c r="CK129">
        <v>421.17272406620202</v>
      </c>
      <c r="CL129">
        <v>450.349481021862</v>
      </c>
      <c r="CM129">
        <v>406.549633096788</v>
      </c>
      <c r="CN129">
        <v>311.74104742912999</v>
      </c>
      <c r="CO129">
        <v>260.04627875082099</v>
      </c>
      <c r="CP129">
        <v>276.19345518989797</v>
      </c>
      <c r="CQ129">
        <v>350.15850306847199</v>
      </c>
      <c r="CR129">
        <v>444.65960809119798</v>
      </c>
      <c r="CS129">
        <v>538.41234887845997</v>
      </c>
      <c r="CT129">
        <v>561.28183628836803</v>
      </c>
      <c r="CU129">
        <v>581.94797702960295</v>
      </c>
      <c r="CV129">
        <v>557.21589612283606</v>
      </c>
      <c r="CW129">
        <v>477.39116426735802</v>
      </c>
      <c r="CX129">
        <v>395.62432301989298</v>
      </c>
      <c r="CY129" s="80">
        <f t="shared" si="4"/>
        <v>8913.6242449560978</v>
      </c>
      <c r="CZ129" s="80">
        <f t="shared" si="5"/>
        <v>9981.6849321739101</v>
      </c>
      <c r="DB129" s="80">
        <f t="shared" si="6"/>
        <v>4820.4628609410856</v>
      </c>
      <c r="DC129" s="80">
        <f t="shared" si="7"/>
        <v>5161.2220712328253</v>
      </c>
    </row>
    <row r="130" spans="1:107" x14ac:dyDescent="0.25">
      <c r="A130" t="s">
        <v>3</v>
      </c>
      <c r="B130" t="s">
        <v>114</v>
      </c>
      <c r="C130">
        <v>0.29047718531414501</v>
      </c>
      <c r="D130">
        <v>0.83409156249812499</v>
      </c>
      <c r="E130">
        <v>1.6870626752381399</v>
      </c>
      <c r="F130">
        <v>2.79046680669564</v>
      </c>
      <c r="G130">
        <v>4.0589212957502996</v>
      </c>
      <c r="H130">
        <v>5.3518277743400597</v>
      </c>
      <c r="I130">
        <v>3.7569116306500301</v>
      </c>
      <c r="J130">
        <v>3.25738055449651</v>
      </c>
      <c r="K130">
        <v>2.7996947913145802</v>
      </c>
      <c r="L130">
        <v>2.92224447227645</v>
      </c>
      <c r="M130">
        <v>2.6566023839273099</v>
      </c>
      <c r="N130">
        <v>3.7742504684263301</v>
      </c>
      <c r="O130">
        <v>5.5288104610844</v>
      </c>
      <c r="P130">
        <v>4.9907284969529497</v>
      </c>
      <c r="Q130">
        <v>6.7401925658211397</v>
      </c>
      <c r="R130">
        <v>9.5969529542423899</v>
      </c>
      <c r="S130">
        <v>12.519796175679</v>
      </c>
      <c r="T130">
        <v>13.7828950965265</v>
      </c>
      <c r="U130">
        <v>13.023508822054</v>
      </c>
      <c r="V130">
        <v>12.933899380431299</v>
      </c>
      <c r="W130">
        <v>10.772085122623</v>
      </c>
      <c r="X130">
        <v>7.0895535090608703</v>
      </c>
      <c r="Y130">
        <v>8.54008508421893</v>
      </c>
      <c r="Z130">
        <v>7.5512569931421698</v>
      </c>
      <c r="AA130">
        <v>4.93143281533606</v>
      </c>
      <c r="AB130">
        <v>5.3390727060151004</v>
      </c>
      <c r="AC130">
        <v>5.3563351448500196</v>
      </c>
      <c r="AD130">
        <v>2.8924471235462499</v>
      </c>
      <c r="AE130">
        <v>3.5206612655212801</v>
      </c>
      <c r="AF130">
        <v>4.9745429538684496</v>
      </c>
      <c r="AG130">
        <v>6.5722326451957596</v>
      </c>
      <c r="AH130">
        <v>6.7486633088361296</v>
      </c>
      <c r="AI130">
        <v>5.5073591827198998</v>
      </c>
      <c r="AJ130">
        <v>7.0295563160157997</v>
      </c>
      <c r="AK130">
        <v>7.1167598282996103</v>
      </c>
      <c r="AL130">
        <v>6.19520715908918</v>
      </c>
      <c r="AM130">
        <v>7.4877615326697304</v>
      </c>
      <c r="AN130">
        <v>8.7611377554505392</v>
      </c>
      <c r="AO130">
        <v>9.9563082148237907</v>
      </c>
      <c r="AP130">
        <v>11.3963206493026</v>
      </c>
      <c r="AQ130">
        <v>10.9965169339187</v>
      </c>
      <c r="AR130">
        <v>11.532650562689099</v>
      </c>
      <c r="AS130">
        <v>10.834626016696401</v>
      </c>
      <c r="AT130">
        <v>10.630485880661601</v>
      </c>
      <c r="AU130">
        <v>9.7166819372230897</v>
      </c>
      <c r="AV130">
        <v>7.2651046010840599</v>
      </c>
      <c r="AW130">
        <v>6.0392343677443003</v>
      </c>
      <c r="AX130">
        <v>5.3425293942391399</v>
      </c>
      <c r="AY130">
        <v>4.84381270372368</v>
      </c>
      <c r="AZ130">
        <v>4.2932009568097502</v>
      </c>
      <c r="BA130">
        <v>4.7345089707012997</v>
      </c>
      <c r="BB130">
        <v>5.0737729065344404</v>
      </c>
      <c r="BC130">
        <v>4.4105886603053097</v>
      </c>
      <c r="BD130">
        <v>2.8467075707416201</v>
      </c>
      <c r="BE130">
        <v>2.5811812103704299</v>
      </c>
      <c r="BF130">
        <v>2.2256022024668001</v>
      </c>
      <c r="BG130">
        <v>1.4203450181245001</v>
      </c>
      <c r="BH130">
        <v>0.75496221039148703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s="80">
        <f t="shared" si="4"/>
        <v>14.239386872400146</v>
      </c>
      <c r="CZ130" s="80">
        <f t="shared" si="5"/>
        <v>0</v>
      </c>
      <c r="DB130" s="80">
        <f t="shared" si="6"/>
        <v>0</v>
      </c>
      <c r="DC130" s="80">
        <f t="shared" si="7"/>
        <v>0</v>
      </c>
    </row>
    <row r="131" spans="1:107" x14ac:dyDescent="0.25">
      <c r="A131" t="s">
        <v>3</v>
      </c>
      <c r="B131" t="s">
        <v>22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1.4671573924101899</v>
      </c>
      <c r="BD131">
        <v>6.5427891449925699</v>
      </c>
      <c r="BE131">
        <v>13.815325046562601</v>
      </c>
      <c r="BF131">
        <v>21.880241774191401</v>
      </c>
      <c r="BG131">
        <v>26.058636633448199</v>
      </c>
      <c r="BH131">
        <v>25.431831000625198</v>
      </c>
      <c r="BI131">
        <v>24.724794201366201</v>
      </c>
      <c r="BJ131">
        <v>23.900322311737</v>
      </c>
      <c r="BK131">
        <v>25.754807826948799</v>
      </c>
      <c r="BL131">
        <v>25.9327959024554</v>
      </c>
      <c r="BM131">
        <v>24.609881328721698</v>
      </c>
      <c r="BN131">
        <v>30.266621193779301</v>
      </c>
      <c r="BO131">
        <v>39.926443120659499</v>
      </c>
      <c r="BP131">
        <v>47.334327527478301</v>
      </c>
      <c r="BQ131">
        <v>54.2536414256355</v>
      </c>
      <c r="BR131">
        <v>48.512651509214201</v>
      </c>
      <c r="BS131">
        <v>37.671649105794003</v>
      </c>
      <c r="BT131">
        <v>33.168283514822797</v>
      </c>
      <c r="BU131">
        <v>24.885165742240702</v>
      </c>
      <c r="BV131">
        <v>20.487866248661199</v>
      </c>
      <c r="BW131">
        <v>19.443000646218</v>
      </c>
      <c r="BX131">
        <v>17.858735901627998</v>
      </c>
      <c r="BY131">
        <v>17.134879362001101</v>
      </c>
      <c r="BZ131">
        <v>14.3204496310048</v>
      </c>
      <c r="CA131">
        <v>9.7132230593546591</v>
      </c>
      <c r="CB131">
        <v>6.8152853075575601</v>
      </c>
      <c r="CC131">
        <v>3.9535591388733802</v>
      </c>
      <c r="CD131">
        <v>5.1473202549671599</v>
      </c>
      <c r="CE131">
        <v>7.4706308308065497</v>
      </c>
      <c r="CF131">
        <v>14.429683410989201</v>
      </c>
      <c r="CG131">
        <v>22.689542137875598</v>
      </c>
      <c r="CH131">
        <v>29.969236426570902</v>
      </c>
      <c r="CI131">
        <v>32.368970097969701</v>
      </c>
      <c r="CJ131">
        <v>23.154868343182201</v>
      </c>
      <c r="CK131">
        <v>18.100825682611099</v>
      </c>
      <c r="CL131">
        <v>38.364702159800899</v>
      </c>
      <c r="CM131">
        <v>66.636349713369597</v>
      </c>
      <c r="CN131">
        <v>79.420203178234999</v>
      </c>
      <c r="CO131">
        <v>77.855590158336</v>
      </c>
      <c r="CP131">
        <v>39.623434015577303</v>
      </c>
      <c r="CQ131">
        <v>19.131460037482402</v>
      </c>
      <c r="CR131">
        <v>18.237946436441501</v>
      </c>
      <c r="CS131">
        <v>17.593019912130298</v>
      </c>
      <c r="CT131">
        <v>16.657591221958</v>
      </c>
      <c r="CU131">
        <v>15.9696658006304</v>
      </c>
      <c r="CV131">
        <v>14.6500458880162</v>
      </c>
      <c r="CW131">
        <v>9.99375698417834</v>
      </c>
      <c r="CX131">
        <v>8.9656378069955291</v>
      </c>
      <c r="CY131" s="80">
        <f t="shared" si="4"/>
        <v>625.38229749259676</v>
      </c>
      <c r="CZ131" s="80">
        <f t="shared" si="5"/>
        <v>596.91254800390948</v>
      </c>
      <c r="DB131" s="80">
        <f t="shared" si="6"/>
        <v>212.17784685055886</v>
      </c>
      <c r="DC131" s="80">
        <f t="shared" si="7"/>
        <v>384.73470115335056</v>
      </c>
    </row>
    <row r="132" spans="1:107" x14ac:dyDescent="0.25">
      <c r="A132" t="s">
        <v>3</v>
      </c>
      <c r="B132" t="s">
        <v>23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2.0991744925244902</v>
      </c>
      <c r="K132">
        <v>31.603736752273601</v>
      </c>
      <c r="L132">
        <v>72.183106505054198</v>
      </c>
      <c r="M132">
        <v>64.927108428900198</v>
      </c>
      <c r="N132">
        <v>42.5608995645824</v>
      </c>
      <c r="O132">
        <v>30.495004952763502</v>
      </c>
      <c r="P132">
        <v>30.412289474380898</v>
      </c>
      <c r="Q132">
        <v>35.021605460676298</v>
      </c>
      <c r="R132">
        <v>59.589999026643298</v>
      </c>
      <c r="S132">
        <v>93.526206319593499</v>
      </c>
      <c r="T132">
        <v>110.899898030494</v>
      </c>
      <c r="U132">
        <v>118.591576418839</v>
      </c>
      <c r="V132">
        <v>129.461259875297</v>
      </c>
      <c r="W132">
        <v>161.49176941676001</v>
      </c>
      <c r="X132">
        <v>221.90939359807501</v>
      </c>
      <c r="Y132">
        <v>271.74958170570602</v>
      </c>
      <c r="Z132">
        <v>286.11490563989298</v>
      </c>
      <c r="AA132">
        <v>263.93921778318401</v>
      </c>
      <c r="AB132">
        <v>234.16894665359899</v>
      </c>
      <c r="AC132">
        <v>234.388654812819</v>
      </c>
      <c r="AD132">
        <v>246.82691935512301</v>
      </c>
      <c r="AE132">
        <v>263.63380784305099</v>
      </c>
      <c r="AF132">
        <v>253.29474777195699</v>
      </c>
      <c r="AG132">
        <v>262.87604266790498</v>
      </c>
      <c r="AH132">
        <v>284.39674122515498</v>
      </c>
      <c r="AI132">
        <v>283.102055903983</v>
      </c>
      <c r="AJ132">
        <v>280.63090668484398</v>
      </c>
      <c r="AK132">
        <v>281.80717599123699</v>
      </c>
      <c r="AL132">
        <v>273.37917832695399</v>
      </c>
      <c r="AM132">
        <v>285.67098642564099</v>
      </c>
      <c r="AN132">
        <v>279.15257646156999</v>
      </c>
      <c r="AO132">
        <v>315.94589693781802</v>
      </c>
      <c r="AP132">
        <v>385.01828947971001</v>
      </c>
      <c r="AQ132">
        <v>367.57296340138498</v>
      </c>
      <c r="AR132">
        <v>326.78660178878903</v>
      </c>
      <c r="AS132">
        <v>317.60160811429898</v>
      </c>
      <c r="AT132">
        <v>327.39988133774898</v>
      </c>
      <c r="AU132">
        <v>349.24961656332499</v>
      </c>
      <c r="AV132">
        <v>373.07925166254699</v>
      </c>
      <c r="AW132">
        <v>369.26074418034602</v>
      </c>
      <c r="AX132">
        <v>383.12832983236899</v>
      </c>
      <c r="AY132">
        <v>413.83299971293002</v>
      </c>
      <c r="AZ132">
        <v>411.62959125467802</v>
      </c>
      <c r="BA132">
        <v>402.83629283591699</v>
      </c>
      <c r="BB132">
        <v>401.23089925461397</v>
      </c>
      <c r="BC132">
        <v>252.030540034442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s="80">
        <f t="shared" si="4"/>
        <v>252.030540034442</v>
      </c>
      <c r="CZ132" s="80">
        <f t="shared" si="5"/>
        <v>0</v>
      </c>
      <c r="DB132" s="80">
        <f t="shared" si="6"/>
        <v>0</v>
      </c>
      <c r="DC132" s="80">
        <f t="shared" si="7"/>
        <v>0</v>
      </c>
    </row>
    <row r="133" spans="1:107" x14ac:dyDescent="0.25">
      <c r="A133" t="s">
        <v>3</v>
      </c>
      <c r="B133" t="s">
        <v>24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73.477079076071803</v>
      </c>
      <c r="BD133">
        <v>181.575203812909</v>
      </c>
      <c r="BE133">
        <v>307.656034607317</v>
      </c>
      <c r="BF133">
        <v>315.52281503978401</v>
      </c>
      <c r="BG133">
        <v>336.73321986652797</v>
      </c>
      <c r="BH133">
        <v>360.977337705114</v>
      </c>
      <c r="BI133">
        <v>439.92616082161499</v>
      </c>
      <c r="BJ133">
        <v>536.75611228449304</v>
      </c>
      <c r="BK133">
        <v>640.45427154570996</v>
      </c>
      <c r="BL133">
        <v>659.127357506218</v>
      </c>
      <c r="BM133">
        <v>649.43732523034396</v>
      </c>
      <c r="BN133">
        <v>617.21313292898196</v>
      </c>
      <c r="BO133">
        <v>610.35003346370195</v>
      </c>
      <c r="BP133">
        <v>630.38419027320003</v>
      </c>
      <c r="BQ133">
        <v>696.88830048675004</v>
      </c>
      <c r="BR133">
        <v>743.69247684104596</v>
      </c>
      <c r="BS133">
        <v>765.23538033065904</v>
      </c>
      <c r="BT133">
        <v>768.60421881539696</v>
      </c>
      <c r="BU133">
        <v>796.60378433517701</v>
      </c>
      <c r="BV133">
        <v>855.316860087804</v>
      </c>
      <c r="BW133">
        <v>858.49726713330006</v>
      </c>
      <c r="BX133">
        <v>871.92287146989099</v>
      </c>
      <c r="BY133">
        <v>845.21654390879098</v>
      </c>
      <c r="BZ133">
        <v>862.67678902584703</v>
      </c>
      <c r="CA133">
        <v>878.56915132938298</v>
      </c>
      <c r="CB133">
        <v>903.83788824080602</v>
      </c>
      <c r="CC133">
        <v>900.63972366450901</v>
      </c>
      <c r="CD133">
        <v>928.51962620613801</v>
      </c>
      <c r="CE133">
        <v>952.111661801845</v>
      </c>
      <c r="CF133">
        <v>955.76327540567604</v>
      </c>
      <c r="CG133">
        <v>932.01852995114098</v>
      </c>
      <c r="CH133">
        <v>889.13032270883195</v>
      </c>
      <c r="CI133">
        <v>822.711185994625</v>
      </c>
      <c r="CJ133">
        <v>800.70896032581697</v>
      </c>
      <c r="CK133">
        <v>820.45486439655394</v>
      </c>
      <c r="CL133">
        <v>842.59642568935396</v>
      </c>
      <c r="CM133">
        <v>804.75808016032897</v>
      </c>
      <c r="CN133">
        <v>747.55844704117897</v>
      </c>
      <c r="CO133">
        <v>702.59181443976297</v>
      </c>
      <c r="CP133">
        <v>680.87405181508097</v>
      </c>
      <c r="CQ133">
        <v>688.30138645617501</v>
      </c>
      <c r="CR133">
        <v>699.75582202921805</v>
      </c>
      <c r="CS133">
        <v>692.71657003961104</v>
      </c>
      <c r="CT133">
        <v>666.26597132494396</v>
      </c>
      <c r="CU133">
        <v>610.62596135716797</v>
      </c>
      <c r="CV133">
        <v>565.73740897270102</v>
      </c>
      <c r="CW133">
        <v>551.62694018478203</v>
      </c>
      <c r="CX133">
        <v>570.04036763593695</v>
      </c>
      <c r="CY133" s="80">
        <f t="shared" si="4"/>
        <v>14424.24476659665</v>
      </c>
      <c r="CZ133" s="80">
        <f t="shared" si="5"/>
        <v>18607.91443717157</v>
      </c>
      <c r="DB133" s="80">
        <f t="shared" si="6"/>
        <v>10627.06161571468</v>
      </c>
      <c r="DC133" s="80">
        <f t="shared" si="7"/>
        <v>7980.8528214568887</v>
      </c>
    </row>
    <row r="134" spans="1:107" x14ac:dyDescent="0.25">
      <c r="A134" t="s">
        <v>3</v>
      </c>
      <c r="B134" t="s">
        <v>25</v>
      </c>
      <c r="C134">
        <v>16.8876874169408</v>
      </c>
      <c r="D134">
        <v>14.643381551457299</v>
      </c>
      <c r="E134">
        <v>15.1593302509163</v>
      </c>
      <c r="F134">
        <v>18.148815965735299</v>
      </c>
      <c r="G134">
        <v>21.458511683730201</v>
      </c>
      <c r="H134">
        <v>20.185342194647099</v>
      </c>
      <c r="I134">
        <v>22.322769251707399</v>
      </c>
      <c r="J134">
        <v>20.595423672869501</v>
      </c>
      <c r="K134">
        <v>23.704900482940001</v>
      </c>
      <c r="L134">
        <v>32.219755271924399</v>
      </c>
      <c r="M134">
        <v>29.320400387083801</v>
      </c>
      <c r="N134">
        <v>69.165075182855801</v>
      </c>
      <c r="O134">
        <v>148.319708432547</v>
      </c>
      <c r="P134">
        <v>150.897613206399</v>
      </c>
      <c r="Q134">
        <v>122.560093903062</v>
      </c>
      <c r="R134">
        <v>77.861090644381306</v>
      </c>
      <c r="S134">
        <v>55.371228147315001</v>
      </c>
      <c r="T134">
        <v>44.557507099277899</v>
      </c>
      <c r="U134">
        <v>26.1736967257103</v>
      </c>
      <c r="V134">
        <v>24.1896559687634</v>
      </c>
      <c r="W134">
        <v>20.113533034453699</v>
      </c>
      <c r="X134">
        <v>4.3990969392367898</v>
      </c>
      <c r="Y134">
        <v>5.3801949188764802</v>
      </c>
      <c r="Z134">
        <v>9.3564233507730794</v>
      </c>
      <c r="AA134">
        <v>6.7628868952763597</v>
      </c>
      <c r="AB134">
        <v>3.0728893318994701</v>
      </c>
      <c r="AC134">
        <v>3.5265204274612199</v>
      </c>
      <c r="AD134">
        <v>8.0699428623753207</v>
      </c>
      <c r="AE134">
        <v>17.968225469530601</v>
      </c>
      <c r="AF134">
        <v>22.392451353544502</v>
      </c>
      <c r="AG134">
        <v>26.983024638228098</v>
      </c>
      <c r="AH134">
        <v>22.3232777172182</v>
      </c>
      <c r="AI134">
        <v>13.690060972149</v>
      </c>
      <c r="AJ134">
        <v>29.0521674363115</v>
      </c>
      <c r="AK134">
        <v>41.887019761345499</v>
      </c>
      <c r="AL134">
        <v>65.805048534083198</v>
      </c>
      <c r="AM134">
        <v>72.843418819495298</v>
      </c>
      <c r="AN134">
        <v>67.446025151851302</v>
      </c>
      <c r="AO134">
        <v>74.465944758275597</v>
      </c>
      <c r="AP134">
        <v>71.039437414744697</v>
      </c>
      <c r="AQ134">
        <v>59.8102515130171</v>
      </c>
      <c r="AR134">
        <v>64.477462061115006</v>
      </c>
      <c r="AS134">
        <v>79.512180057567505</v>
      </c>
      <c r="AT134">
        <v>331.726332453954</v>
      </c>
      <c r="AU134">
        <v>512.213120298425</v>
      </c>
      <c r="AV134">
        <v>231.182652533625</v>
      </c>
      <c r="AW134">
        <v>128.76634442128699</v>
      </c>
      <c r="AX134">
        <v>49.994473913249998</v>
      </c>
      <c r="AY134">
        <v>33.884060033759098</v>
      </c>
      <c r="AZ134">
        <v>36.783620016484399</v>
      </c>
      <c r="BA134">
        <v>43.998313615802303</v>
      </c>
      <c r="BB134">
        <v>42.684270586245098</v>
      </c>
      <c r="BC134">
        <v>22.809339032152099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s="80">
        <f t="shared" ref="CY134:CY197" si="8">SUM(BC134:BZ134)</f>
        <v>22.809339032152099</v>
      </c>
      <c r="CZ134" s="80">
        <f t="shared" ref="CZ134:CZ197" si="9">SUM(CA134:CX134)</f>
        <v>0</v>
      </c>
      <c r="DB134" s="80">
        <f t="shared" ref="DB134:DB197" si="10">SUM(CA134:CL134)</f>
        <v>0</v>
      </c>
      <c r="DC134" s="80">
        <f t="shared" ref="DC134:DC197" si="11">SUM(CM134:CX134)</f>
        <v>0</v>
      </c>
    </row>
    <row r="135" spans="1:107" x14ac:dyDescent="0.25">
      <c r="A135" t="s">
        <v>3</v>
      </c>
      <c r="B135" t="s">
        <v>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21.870637938823499</v>
      </c>
      <c r="BD135">
        <v>71.289244239648497</v>
      </c>
      <c r="BE135">
        <v>68.7540339661129</v>
      </c>
      <c r="BF135">
        <v>18.384942019387999</v>
      </c>
      <c r="BG135">
        <v>3.99769915606102</v>
      </c>
      <c r="BH135">
        <v>3.8806080824436702</v>
      </c>
      <c r="BI135">
        <v>6.5981044552146004</v>
      </c>
      <c r="BJ135">
        <v>8.6111829846892594</v>
      </c>
      <c r="BK135">
        <v>8.6624490984268601</v>
      </c>
      <c r="BL135">
        <v>8.1100165187227997</v>
      </c>
      <c r="BM135">
        <v>5.42607089296349</v>
      </c>
      <c r="BN135">
        <v>2.9958580074849701</v>
      </c>
      <c r="BO135">
        <v>3.3463041247370602</v>
      </c>
      <c r="BP135">
        <v>3.62681203343426</v>
      </c>
      <c r="BQ135">
        <v>1.9653453624485699</v>
      </c>
      <c r="BR135">
        <v>2.4659842679476101</v>
      </c>
      <c r="BS135">
        <v>4.7243924260906098</v>
      </c>
      <c r="BT135">
        <v>5.2928263413817396</v>
      </c>
      <c r="BU135">
        <v>2.82889517787244</v>
      </c>
      <c r="BV135">
        <v>2.0849076630311698</v>
      </c>
      <c r="BW135">
        <v>4.7737782371214497</v>
      </c>
      <c r="BX135">
        <v>13.829586089704801</v>
      </c>
      <c r="BY135">
        <v>22.8837978693658</v>
      </c>
      <c r="BZ135">
        <v>24.370945805182899</v>
      </c>
      <c r="CA135">
        <v>17.4800737044329</v>
      </c>
      <c r="CB135">
        <v>11.8829398851011</v>
      </c>
      <c r="CC135">
        <v>15.059948085496901</v>
      </c>
      <c r="CD135">
        <v>15.7153303625837</v>
      </c>
      <c r="CE135">
        <v>26.613822039938199</v>
      </c>
      <c r="CF135">
        <v>41.986198600248102</v>
      </c>
      <c r="CG135">
        <v>41.395251910507397</v>
      </c>
      <c r="CH135">
        <v>33.260967470850503</v>
      </c>
      <c r="CI135">
        <v>43.352733177405099</v>
      </c>
      <c r="CJ135">
        <v>62.818556346676402</v>
      </c>
      <c r="CK135">
        <v>74.820432318889601</v>
      </c>
      <c r="CL135">
        <v>251.26990851466101</v>
      </c>
      <c r="CM135">
        <v>440.48179200718698</v>
      </c>
      <c r="CN135">
        <v>207.93372062501501</v>
      </c>
      <c r="CO135">
        <v>54.998268171655297</v>
      </c>
      <c r="CP135">
        <v>83.294514036470801</v>
      </c>
      <c r="CQ135">
        <v>168.06453724401601</v>
      </c>
      <c r="CR135">
        <v>391.40016862815901</v>
      </c>
      <c r="CS135">
        <v>434.88292812462902</v>
      </c>
      <c r="CT135">
        <v>237.133817129139</v>
      </c>
      <c r="CU135">
        <v>198.66733722061301</v>
      </c>
      <c r="CV135">
        <v>111.815879555167</v>
      </c>
      <c r="CW135">
        <v>34.029970960064198</v>
      </c>
      <c r="CX135">
        <v>50.605176949140898</v>
      </c>
      <c r="CY135" s="80">
        <f t="shared" si="8"/>
        <v>320.77442275829799</v>
      </c>
      <c r="CZ135" s="80">
        <f t="shared" si="9"/>
        <v>3048.9642730680471</v>
      </c>
      <c r="DB135" s="80">
        <f t="shared" si="10"/>
        <v>635.65616241679083</v>
      </c>
      <c r="DC135" s="80">
        <f t="shared" si="11"/>
        <v>2413.3081106512559</v>
      </c>
    </row>
    <row r="136" spans="1:107" x14ac:dyDescent="0.25">
      <c r="A136" t="s">
        <v>3</v>
      </c>
      <c r="B136" t="s">
        <v>27</v>
      </c>
      <c r="C136">
        <v>0</v>
      </c>
      <c r="D136">
        <v>0</v>
      </c>
      <c r="E136">
        <v>0</v>
      </c>
      <c r="F136">
        <v>0</v>
      </c>
      <c r="G136">
        <v>7.9713736796339502E-2</v>
      </c>
      <c r="H136">
        <v>0.18852151479137599</v>
      </c>
      <c r="I136">
        <v>0.42578953781185902</v>
      </c>
      <c r="J136">
        <v>0.59945653337889604</v>
      </c>
      <c r="K136">
        <v>13.820219982717401</v>
      </c>
      <c r="L136">
        <v>65.542936525279401</v>
      </c>
      <c r="M136">
        <v>75.8702421470541</v>
      </c>
      <c r="N136">
        <v>56.8470073381025</v>
      </c>
      <c r="O136">
        <v>23.8464356816094</v>
      </c>
      <c r="P136">
        <v>8.6715297814489301</v>
      </c>
      <c r="Q136">
        <v>7.0271652618331801</v>
      </c>
      <c r="R136">
        <v>5.2615827927134404</v>
      </c>
      <c r="S136">
        <v>6.8002868364630702</v>
      </c>
      <c r="T136">
        <v>6.0122025551901404</v>
      </c>
      <c r="U136">
        <v>6.0766347710687301</v>
      </c>
      <c r="V136">
        <v>5.6614024986778402</v>
      </c>
      <c r="W136">
        <v>8.4674365690395401</v>
      </c>
      <c r="X136">
        <v>14.2003554925133</v>
      </c>
      <c r="Y136">
        <v>19.5100263353517</v>
      </c>
      <c r="Z136">
        <v>31.198358966144301</v>
      </c>
      <c r="AA136">
        <v>29.339841649542301</v>
      </c>
      <c r="AB136">
        <v>26.622535242761401</v>
      </c>
      <c r="AC136">
        <v>30.031006235906698</v>
      </c>
      <c r="AD136">
        <v>27.340911429022601</v>
      </c>
      <c r="AE136">
        <v>28.4905505775858</v>
      </c>
      <c r="AF136">
        <v>26.700084137887099</v>
      </c>
      <c r="AG136">
        <v>40.363663612558902</v>
      </c>
      <c r="AH136">
        <v>62.796045759255598</v>
      </c>
      <c r="AI136">
        <v>93.220108324705194</v>
      </c>
      <c r="AJ136">
        <v>123.62680276302299</v>
      </c>
      <c r="AK136">
        <v>128.45502114569399</v>
      </c>
      <c r="AL136">
        <v>98.9736467994843</v>
      </c>
      <c r="AM136">
        <v>102.99134549333399</v>
      </c>
      <c r="AN136">
        <v>161.95697340062</v>
      </c>
      <c r="AO136">
        <v>265.91447797812998</v>
      </c>
      <c r="AP136">
        <v>325.313308775785</v>
      </c>
      <c r="AQ136">
        <v>297.04506242266098</v>
      </c>
      <c r="AR136">
        <v>230.16115355050701</v>
      </c>
      <c r="AS136">
        <v>174.05209057417201</v>
      </c>
      <c r="AT136">
        <v>165.31114210262299</v>
      </c>
      <c r="AU136">
        <v>248.995249853926</v>
      </c>
      <c r="AV136">
        <v>283.02243353944101</v>
      </c>
      <c r="AW136">
        <v>262.96022952223899</v>
      </c>
      <c r="AX136">
        <v>349.25903811763902</v>
      </c>
      <c r="AY136">
        <v>368.25118289991599</v>
      </c>
      <c r="AZ136">
        <v>305.31473958753998</v>
      </c>
      <c r="BA136">
        <v>199.315239487273</v>
      </c>
      <c r="BB136">
        <v>117.63648372769801</v>
      </c>
      <c r="BC136">
        <v>59.958464453410997</v>
      </c>
      <c r="BD136">
        <v>19.2974891281564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s="80">
        <f t="shared" si="8"/>
        <v>79.255953581567397</v>
      </c>
      <c r="CZ136" s="80">
        <f t="shared" si="9"/>
        <v>0</v>
      </c>
      <c r="DB136" s="80">
        <f t="shared" si="10"/>
        <v>0</v>
      </c>
      <c r="DC136" s="80">
        <f t="shared" si="11"/>
        <v>0</v>
      </c>
    </row>
    <row r="137" spans="1:107" x14ac:dyDescent="0.25">
      <c r="A137" t="s">
        <v>3</v>
      </c>
      <c r="B137" t="s">
        <v>28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140.646246805846</v>
      </c>
      <c r="BD137">
        <v>269.350070759777</v>
      </c>
      <c r="BE137">
        <v>204.39586262818199</v>
      </c>
      <c r="BF137">
        <v>126.91776320284799</v>
      </c>
      <c r="BG137">
        <v>111.530290955947</v>
      </c>
      <c r="BH137">
        <v>96.546413275379706</v>
      </c>
      <c r="BI137">
        <v>78.088185709609107</v>
      </c>
      <c r="BJ137">
        <v>155.07071770195799</v>
      </c>
      <c r="BK137">
        <v>236.13650034216701</v>
      </c>
      <c r="BL137">
        <v>224.30701032697601</v>
      </c>
      <c r="BM137">
        <v>173.056655245006</v>
      </c>
      <c r="BN137">
        <v>153.04514591102799</v>
      </c>
      <c r="BO137">
        <v>188.64360665607401</v>
      </c>
      <c r="BP137">
        <v>345.31696251202402</v>
      </c>
      <c r="BQ137">
        <v>289.41640402627797</v>
      </c>
      <c r="BR137">
        <v>227.58683555279501</v>
      </c>
      <c r="BS137">
        <v>286.55664583240002</v>
      </c>
      <c r="BT137">
        <v>291.46790521050798</v>
      </c>
      <c r="BU137">
        <v>272.47245646020298</v>
      </c>
      <c r="BV137">
        <v>266.69653371870498</v>
      </c>
      <c r="BW137">
        <v>326.82222011294698</v>
      </c>
      <c r="BX137">
        <v>337.29654544938001</v>
      </c>
      <c r="BY137">
        <v>276.80289999600802</v>
      </c>
      <c r="BZ137">
        <v>273.83902246446002</v>
      </c>
      <c r="CA137">
        <v>344.723953897846</v>
      </c>
      <c r="CB137">
        <v>447.32207976819097</v>
      </c>
      <c r="CC137">
        <v>508.40879108473399</v>
      </c>
      <c r="CD137">
        <v>533.532163980262</v>
      </c>
      <c r="CE137">
        <v>604.23053372465597</v>
      </c>
      <c r="CF137">
        <v>580.38795252993896</v>
      </c>
      <c r="CG137">
        <v>613.83435015294106</v>
      </c>
      <c r="CH137">
        <v>749.56316260581798</v>
      </c>
      <c r="CI137">
        <v>695.89391757808801</v>
      </c>
      <c r="CJ137">
        <v>616.816872821424</v>
      </c>
      <c r="CK137">
        <v>541.76327595983901</v>
      </c>
      <c r="CL137">
        <v>486.979381174575</v>
      </c>
      <c r="CM137">
        <v>476.612956865218</v>
      </c>
      <c r="CN137">
        <v>420.57739764079599</v>
      </c>
      <c r="CO137">
        <v>451.654139373357</v>
      </c>
      <c r="CP137">
        <v>524.02309716596005</v>
      </c>
      <c r="CQ137">
        <v>478.39840259183097</v>
      </c>
      <c r="CR137">
        <v>534.22250493111801</v>
      </c>
      <c r="CS137">
        <v>630.242171581864</v>
      </c>
      <c r="CT137">
        <v>506.16324916929102</v>
      </c>
      <c r="CU137">
        <v>381.50208540981498</v>
      </c>
      <c r="CV137">
        <v>385.94369422796899</v>
      </c>
      <c r="CW137">
        <v>307.58504337600499</v>
      </c>
      <c r="CX137">
        <v>316.15914018562302</v>
      </c>
      <c r="CY137" s="80">
        <f t="shared" si="8"/>
        <v>5352.0089008565046</v>
      </c>
      <c r="CZ137" s="80">
        <f t="shared" si="9"/>
        <v>12136.540317797157</v>
      </c>
      <c r="DB137" s="80">
        <f t="shared" si="10"/>
        <v>6723.4564352783127</v>
      </c>
      <c r="DC137" s="80">
        <f t="shared" si="11"/>
        <v>5413.0838825188475</v>
      </c>
    </row>
    <row r="138" spans="1:107" x14ac:dyDescent="0.25">
      <c r="A138" t="s">
        <v>3</v>
      </c>
      <c r="B138" t="s">
        <v>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s="80">
        <f t="shared" si="8"/>
        <v>0</v>
      </c>
      <c r="CZ138" s="80">
        <f t="shared" si="9"/>
        <v>0</v>
      </c>
      <c r="DB138" s="80">
        <f t="shared" si="10"/>
        <v>0</v>
      </c>
      <c r="DC138" s="80">
        <f t="shared" si="11"/>
        <v>0</v>
      </c>
    </row>
    <row r="139" spans="1:107" x14ac:dyDescent="0.25">
      <c r="A139" t="s">
        <v>3</v>
      </c>
      <c r="B139" t="s">
        <v>33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s="80">
        <f t="shared" si="8"/>
        <v>0</v>
      </c>
      <c r="CZ139" s="80">
        <f t="shared" si="9"/>
        <v>0</v>
      </c>
      <c r="DB139" s="80">
        <f t="shared" si="10"/>
        <v>0</v>
      </c>
      <c r="DC139" s="80">
        <f t="shared" si="11"/>
        <v>0</v>
      </c>
    </row>
    <row r="140" spans="1:107" x14ac:dyDescent="0.25">
      <c r="A140" t="s">
        <v>3</v>
      </c>
      <c r="B140" t="s">
        <v>101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s="80">
        <f t="shared" si="8"/>
        <v>0</v>
      </c>
      <c r="CZ140" s="80">
        <f t="shared" si="9"/>
        <v>0</v>
      </c>
      <c r="DB140" s="80">
        <f t="shared" si="10"/>
        <v>0</v>
      </c>
      <c r="DC140" s="80">
        <f t="shared" si="11"/>
        <v>0</v>
      </c>
    </row>
    <row r="141" spans="1:107" x14ac:dyDescent="0.25">
      <c r="A141" t="s">
        <v>3</v>
      </c>
      <c r="B141" t="s">
        <v>102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s="80">
        <f t="shared" si="8"/>
        <v>0</v>
      </c>
      <c r="CZ141" s="80">
        <f t="shared" si="9"/>
        <v>0</v>
      </c>
      <c r="DB141" s="80">
        <f t="shared" si="10"/>
        <v>0</v>
      </c>
      <c r="DC141" s="80">
        <f t="shared" si="11"/>
        <v>0</v>
      </c>
    </row>
    <row r="142" spans="1:107" x14ac:dyDescent="0.25">
      <c r="A142" t="s">
        <v>3</v>
      </c>
      <c r="B142" t="s">
        <v>35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s="80">
        <f t="shared" si="8"/>
        <v>0</v>
      </c>
      <c r="CZ142" s="80">
        <f t="shared" si="9"/>
        <v>0</v>
      </c>
      <c r="DB142" s="80">
        <f t="shared" si="10"/>
        <v>0</v>
      </c>
      <c r="DC142" s="80">
        <f t="shared" si="11"/>
        <v>0</v>
      </c>
    </row>
    <row r="143" spans="1:107" x14ac:dyDescent="0.25">
      <c r="A143" t="s">
        <v>3</v>
      </c>
      <c r="B143" t="s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s="80">
        <f t="shared" si="8"/>
        <v>0</v>
      </c>
      <c r="CZ143" s="80">
        <f t="shared" si="9"/>
        <v>0</v>
      </c>
      <c r="DB143" s="80">
        <f t="shared" si="10"/>
        <v>0</v>
      </c>
      <c r="DC143" s="80">
        <f t="shared" si="11"/>
        <v>0</v>
      </c>
    </row>
    <row r="144" spans="1:107" x14ac:dyDescent="0.25">
      <c r="A144" t="s">
        <v>3</v>
      </c>
      <c r="B144" t="s">
        <v>116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s="80">
        <f t="shared" si="8"/>
        <v>0</v>
      </c>
      <c r="CZ144" s="80">
        <f t="shared" si="9"/>
        <v>0</v>
      </c>
      <c r="DB144" s="80">
        <f t="shared" si="10"/>
        <v>0</v>
      </c>
      <c r="DC144" s="80">
        <f t="shared" si="11"/>
        <v>0</v>
      </c>
    </row>
    <row r="145" spans="1:107" x14ac:dyDescent="0.25">
      <c r="A145" t="s">
        <v>3</v>
      </c>
      <c r="B145" t="s">
        <v>129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s="80">
        <f t="shared" si="8"/>
        <v>0</v>
      </c>
      <c r="CZ145" s="80">
        <f t="shared" si="9"/>
        <v>0</v>
      </c>
      <c r="DB145" s="80">
        <f t="shared" si="10"/>
        <v>0</v>
      </c>
      <c r="DC145" s="80">
        <f t="shared" si="11"/>
        <v>0</v>
      </c>
    </row>
    <row r="146" spans="1:107" x14ac:dyDescent="0.25">
      <c r="A146" t="s">
        <v>3</v>
      </c>
      <c r="B146" t="s">
        <v>37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s="80">
        <f t="shared" si="8"/>
        <v>0</v>
      </c>
      <c r="CZ146" s="80">
        <f t="shared" si="9"/>
        <v>0</v>
      </c>
      <c r="DB146" s="80">
        <f t="shared" si="10"/>
        <v>0</v>
      </c>
      <c r="DC146" s="80">
        <f t="shared" si="11"/>
        <v>0</v>
      </c>
    </row>
    <row r="147" spans="1:107" x14ac:dyDescent="0.25">
      <c r="A147" t="s">
        <v>3</v>
      </c>
      <c r="B147" t="s">
        <v>38</v>
      </c>
      <c r="C147">
        <v>1761.1350863528301</v>
      </c>
      <c r="D147">
        <v>1761.1350863528301</v>
      </c>
      <c r="E147">
        <v>1761.1350863528301</v>
      </c>
      <c r="F147">
        <v>1761.1350863528301</v>
      </c>
      <c r="G147">
        <v>1761.1350863528301</v>
      </c>
      <c r="H147">
        <v>1761.1350863528301</v>
      </c>
      <c r="I147">
        <v>1761.1350863528301</v>
      </c>
      <c r="J147">
        <v>1761.1350863528301</v>
      </c>
      <c r="K147">
        <v>1761.1350863528301</v>
      </c>
      <c r="L147">
        <v>1761.1350863528301</v>
      </c>
      <c r="M147">
        <v>1761.1350863528301</v>
      </c>
      <c r="N147">
        <v>1761.1350863528301</v>
      </c>
      <c r="O147">
        <v>1761.1350863528301</v>
      </c>
      <c r="P147">
        <v>1761.1350863528301</v>
      </c>
      <c r="Q147">
        <v>1761.1350863528301</v>
      </c>
      <c r="R147">
        <v>1761.1350863528301</v>
      </c>
      <c r="S147">
        <v>1761.1350863528301</v>
      </c>
      <c r="T147">
        <v>1761.1350863528301</v>
      </c>
      <c r="U147">
        <v>1761.1350863528301</v>
      </c>
      <c r="V147">
        <v>1761.1350863528301</v>
      </c>
      <c r="W147">
        <v>1761.1350863528301</v>
      </c>
      <c r="X147">
        <v>1761.1350863528301</v>
      </c>
      <c r="Y147">
        <v>1761.1350863528301</v>
      </c>
      <c r="Z147">
        <v>1761.1350863528301</v>
      </c>
      <c r="AA147">
        <v>1761.1350863528301</v>
      </c>
      <c r="AB147">
        <v>1761.1350863528301</v>
      </c>
      <c r="AC147">
        <v>1761.1350863528301</v>
      </c>
      <c r="AD147">
        <v>1761.1350863528301</v>
      </c>
      <c r="AE147">
        <v>1761.1350863528301</v>
      </c>
      <c r="AF147">
        <v>1761.1350863528301</v>
      </c>
      <c r="AG147">
        <v>1761.1350863528301</v>
      </c>
      <c r="AH147">
        <v>1761.1350863528301</v>
      </c>
      <c r="AI147">
        <v>1761.1350863528301</v>
      </c>
      <c r="AJ147">
        <v>1761.1350863528301</v>
      </c>
      <c r="AK147">
        <v>1761.1350863528301</v>
      </c>
      <c r="AL147">
        <v>1761.1350863528301</v>
      </c>
      <c r="AM147">
        <v>1761.1350863528301</v>
      </c>
      <c r="AN147">
        <v>1761.1350863528301</v>
      </c>
      <c r="AO147">
        <v>1761.1350863528301</v>
      </c>
      <c r="AP147">
        <v>1761.1350863528301</v>
      </c>
      <c r="AQ147">
        <v>1761.1350863528301</v>
      </c>
      <c r="AR147">
        <v>1761.1350863528301</v>
      </c>
      <c r="AS147">
        <v>1761.1350863528301</v>
      </c>
      <c r="AT147">
        <v>1761.1350863528301</v>
      </c>
      <c r="AU147">
        <v>1761.1350863528301</v>
      </c>
      <c r="AV147">
        <v>1761.1350863528301</v>
      </c>
      <c r="AW147">
        <v>1761.1350863528301</v>
      </c>
      <c r="AX147">
        <v>1761.1350863528301</v>
      </c>
      <c r="AY147">
        <v>1761.1350863528301</v>
      </c>
      <c r="AZ147">
        <v>1761.1350863528301</v>
      </c>
      <c r="BA147">
        <v>1761.1350863528301</v>
      </c>
      <c r="BB147">
        <v>1761.1350863528301</v>
      </c>
      <c r="BC147">
        <v>1761.1350863528301</v>
      </c>
      <c r="BD147">
        <v>1761.1350863528301</v>
      </c>
      <c r="BE147">
        <v>1761.1350863528301</v>
      </c>
      <c r="BF147">
        <v>1761.1350863528301</v>
      </c>
      <c r="BG147">
        <v>1761.1350863528301</v>
      </c>
      <c r="BH147">
        <v>1761.1350863528301</v>
      </c>
      <c r="BI147">
        <v>1761.1350863528301</v>
      </c>
      <c r="BJ147">
        <v>1761.1350863528301</v>
      </c>
      <c r="BK147">
        <v>1761.1350863528301</v>
      </c>
      <c r="BL147">
        <v>1761.1350863528301</v>
      </c>
      <c r="BM147">
        <v>1761.1350863528301</v>
      </c>
      <c r="BN147">
        <v>1761.1350863528301</v>
      </c>
      <c r="BO147">
        <v>1761.1350863528301</v>
      </c>
      <c r="BP147">
        <v>1761.1350863528301</v>
      </c>
      <c r="BQ147">
        <v>1761.1350863528301</v>
      </c>
      <c r="BR147">
        <v>1761.1350863528301</v>
      </c>
      <c r="BS147">
        <v>1761.1350863528301</v>
      </c>
      <c r="BT147">
        <v>1761.1350863528301</v>
      </c>
      <c r="BU147">
        <v>1761.1350863528301</v>
      </c>
      <c r="BV147">
        <v>1761.1350863528301</v>
      </c>
      <c r="BW147">
        <v>1761.1350863528301</v>
      </c>
      <c r="BX147">
        <v>1761.1350863528301</v>
      </c>
      <c r="BY147">
        <v>1761.1350863528301</v>
      </c>
      <c r="BZ147">
        <v>1761.1350863528301</v>
      </c>
      <c r="CA147">
        <v>1761.1350863528301</v>
      </c>
      <c r="CB147">
        <v>1761.1350863528301</v>
      </c>
      <c r="CC147">
        <v>1761.1350863528301</v>
      </c>
      <c r="CD147">
        <v>1761.1350863528301</v>
      </c>
      <c r="CE147">
        <v>1761.1350863528301</v>
      </c>
      <c r="CF147">
        <v>1761.1350863528301</v>
      </c>
      <c r="CG147">
        <v>1761.1350863528301</v>
      </c>
      <c r="CH147">
        <v>1761.1350863528301</v>
      </c>
      <c r="CI147">
        <v>1761.1350863528301</v>
      </c>
      <c r="CJ147">
        <v>1761.1350863528301</v>
      </c>
      <c r="CK147">
        <v>1761.1350863528301</v>
      </c>
      <c r="CL147">
        <v>1761.1350863528301</v>
      </c>
      <c r="CM147">
        <v>1761.1350863528301</v>
      </c>
      <c r="CN147">
        <v>1761.1350863528301</v>
      </c>
      <c r="CO147">
        <v>1761.1350863528301</v>
      </c>
      <c r="CP147">
        <v>1761.1350863528301</v>
      </c>
      <c r="CQ147">
        <v>1761.1350863528301</v>
      </c>
      <c r="CR147">
        <v>1761.1350863528301</v>
      </c>
      <c r="CS147">
        <v>1761.1350863528301</v>
      </c>
      <c r="CT147">
        <v>1761.1350863528301</v>
      </c>
      <c r="CU147">
        <v>1761.1350863528301</v>
      </c>
      <c r="CV147">
        <v>1761.1350863528301</v>
      </c>
      <c r="CW147">
        <v>1761.1350863528301</v>
      </c>
      <c r="CX147">
        <v>1761.1350863528301</v>
      </c>
      <c r="CY147" s="80">
        <f t="shared" si="8"/>
        <v>42267.242072467918</v>
      </c>
      <c r="CZ147" s="80">
        <f t="shared" si="9"/>
        <v>42267.242072467918</v>
      </c>
      <c r="DB147" s="80">
        <f t="shared" si="10"/>
        <v>21133.621036233963</v>
      </c>
      <c r="DC147" s="80">
        <f t="shared" si="11"/>
        <v>21133.621036233963</v>
      </c>
    </row>
    <row r="148" spans="1:107" x14ac:dyDescent="0.25">
      <c r="A148" t="s">
        <v>3</v>
      </c>
      <c r="B148" t="s">
        <v>154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-21.995949840814799</v>
      </c>
      <c r="I148">
        <v>21.030326256665901</v>
      </c>
      <c r="J148">
        <v>-145.099772819073</v>
      </c>
      <c r="K148">
        <v>11.2375342509034</v>
      </c>
      <c r="L148">
        <v>16.2394877174901</v>
      </c>
      <c r="M148">
        <v>-281.92085751291</v>
      </c>
      <c r="N148">
        <v>-627.60590226506099</v>
      </c>
      <c r="O148">
        <v>-552.24628718347697</v>
      </c>
      <c r="P148">
        <v>-525.05650695762995</v>
      </c>
      <c r="Q148">
        <v>-492.01866544160902</v>
      </c>
      <c r="R148">
        <v>-495.45711044858302</v>
      </c>
      <c r="S148">
        <v>-467.51570969303202</v>
      </c>
      <c r="T148">
        <v>-404.88514713912798</v>
      </c>
      <c r="U148">
        <v>-449.633163251349</v>
      </c>
      <c r="V148">
        <v>-451.480875244473</v>
      </c>
      <c r="W148">
        <v>-427.52956853443197</v>
      </c>
      <c r="X148">
        <v>-410.62039624709399</v>
      </c>
      <c r="Y148">
        <v>-420.93691706596701</v>
      </c>
      <c r="Z148">
        <v>-394.825763586086</v>
      </c>
      <c r="AA148">
        <v>-415.50623322068202</v>
      </c>
      <c r="AB148">
        <v>-384.489977205473</v>
      </c>
      <c r="AC148">
        <v>-368.69860927680901</v>
      </c>
      <c r="AD148">
        <v>-377.56002740992398</v>
      </c>
      <c r="AE148">
        <v>-367.353154344122</v>
      </c>
      <c r="AF148">
        <v>-361.21417225052397</v>
      </c>
      <c r="AG148">
        <v>-299.50590487525</v>
      </c>
      <c r="AH148">
        <v>-324.89115029097201</v>
      </c>
      <c r="AI148">
        <v>-340.72558467941099</v>
      </c>
      <c r="AJ148">
        <v>-280.44488308485802</v>
      </c>
      <c r="AK148">
        <v>-237.485403642612</v>
      </c>
      <c r="AL148">
        <v>-264.03132635487498</v>
      </c>
      <c r="AM148">
        <v>-265.55851519134501</v>
      </c>
      <c r="AN148">
        <v>-270.64315614417001</v>
      </c>
      <c r="AO148">
        <v>-210.945313263336</v>
      </c>
      <c r="AP148">
        <v>-168.98788258144401</v>
      </c>
      <c r="AQ148">
        <v>-241.27266648441599</v>
      </c>
      <c r="AR148">
        <v>-234.363487166933</v>
      </c>
      <c r="AS148">
        <v>-205.796700776265</v>
      </c>
      <c r="AT148">
        <v>-203.665180966034</v>
      </c>
      <c r="AU148">
        <v>-161.07681859881799</v>
      </c>
      <c r="AV148">
        <v>-202.12067493671</v>
      </c>
      <c r="AW148">
        <v>-179.24372224199001</v>
      </c>
      <c r="AX148">
        <v>-184.752490351033</v>
      </c>
      <c r="AY148">
        <v>-183.58790863828199</v>
      </c>
      <c r="AZ148">
        <v>-162.06757451559201</v>
      </c>
      <c r="BA148">
        <v>-213.453109615617</v>
      </c>
      <c r="BB148">
        <v>-270.04643204336998</v>
      </c>
      <c r="BC148">
        <v>-225.41350848131299</v>
      </c>
      <c r="BD148">
        <v>-177.04300393936199</v>
      </c>
      <c r="BE148">
        <v>-185.805350339276</v>
      </c>
      <c r="BF148">
        <v>-178.725428766123</v>
      </c>
      <c r="BG148">
        <v>-138.73443180133299</v>
      </c>
      <c r="BH148">
        <v>-128.33163933271399</v>
      </c>
      <c r="BI148">
        <v>-172.108478855117</v>
      </c>
      <c r="BJ148">
        <v>-181.37111005998199</v>
      </c>
      <c r="BK148">
        <v>-223.41027417468601</v>
      </c>
      <c r="BL148">
        <v>-244.89178728063899</v>
      </c>
      <c r="BM148">
        <v>-300.85545149421199</v>
      </c>
      <c r="BN148">
        <v>-316.90777711957901</v>
      </c>
      <c r="BO148">
        <v>-328.83119143194199</v>
      </c>
      <c r="BP148">
        <v>-256.12593470373901</v>
      </c>
      <c r="BQ148">
        <v>-251.22552994968399</v>
      </c>
      <c r="BR148">
        <v>-273.60978311189803</v>
      </c>
      <c r="BS148">
        <v>-221.82143739170601</v>
      </c>
      <c r="BT148">
        <v>-156.643177158752</v>
      </c>
      <c r="BU148">
        <v>-204.14259694339401</v>
      </c>
      <c r="BV148">
        <v>-219.79450114856499</v>
      </c>
      <c r="BW148">
        <v>-223.14791448370701</v>
      </c>
      <c r="BX148">
        <v>-252.527019284891</v>
      </c>
      <c r="BY148">
        <v>-198.02490247245001</v>
      </c>
      <c r="BZ148">
        <v>-207.55119299597399</v>
      </c>
      <c r="CA148">
        <v>-196.29532589193701</v>
      </c>
      <c r="CB148">
        <v>-189.21355932532001</v>
      </c>
      <c r="CC148">
        <v>-159.47395327127799</v>
      </c>
      <c r="CD148">
        <v>-160.337484851526</v>
      </c>
      <c r="CE148">
        <v>-162.125994862753</v>
      </c>
      <c r="CF148">
        <v>-188.15148152568</v>
      </c>
      <c r="CG148">
        <v>-114.34897251784599</v>
      </c>
      <c r="CH148">
        <v>-136.493269843192</v>
      </c>
      <c r="CI148">
        <v>-121.228058726467</v>
      </c>
      <c r="CJ148">
        <v>-139.12700764692801</v>
      </c>
      <c r="CK148">
        <v>-89.134645145210001</v>
      </c>
      <c r="CL148">
        <v>-152.27192297219599</v>
      </c>
      <c r="CM148">
        <v>-95.647565304530801</v>
      </c>
      <c r="CN148">
        <v>-97.826600801596101</v>
      </c>
      <c r="CO148">
        <v>-94.570955166451398</v>
      </c>
      <c r="CP148">
        <v>-66.292079604150203</v>
      </c>
      <c r="CQ148">
        <v>-140.54005890092401</v>
      </c>
      <c r="CR148">
        <v>-81.379269835214302</v>
      </c>
      <c r="CS148">
        <v>-66.523199764555201</v>
      </c>
      <c r="CT148">
        <v>-114.843539647775</v>
      </c>
      <c r="CU148">
        <v>-27.481868462256202</v>
      </c>
      <c r="CV148">
        <v>-90.802048889321597</v>
      </c>
      <c r="CW148">
        <v>-28.446222063874</v>
      </c>
      <c r="CX148">
        <v>-12.0955203126762</v>
      </c>
      <c r="CY148" s="80">
        <f t="shared" si="8"/>
        <v>-5267.043422721038</v>
      </c>
      <c r="CZ148" s="80">
        <f t="shared" si="9"/>
        <v>-2724.6506053336579</v>
      </c>
      <c r="DB148" s="80">
        <f t="shared" si="10"/>
        <v>-1808.201676580333</v>
      </c>
      <c r="DC148" s="80">
        <f t="shared" si="11"/>
        <v>-916.44892875332494</v>
      </c>
    </row>
    <row r="149" spans="1:107" x14ac:dyDescent="0.25">
      <c r="A149" t="s">
        <v>3</v>
      </c>
      <c r="B149" t="s">
        <v>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-494.83277291839602</v>
      </c>
      <c r="BB149">
        <v>-395.86621833471702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s="80">
        <f t="shared" si="8"/>
        <v>0</v>
      </c>
      <c r="CZ149" s="80">
        <f t="shared" si="9"/>
        <v>0</v>
      </c>
      <c r="DB149" s="80">
        <f t="shared" si="10"/>
        <v>0</v>
      </c>
      <c r="DC149" s="80">
        <f t="shared" si="11"/>
        <v>0</v>
      </c>
    </row>
    <row r="150" spans="1:107" x14ac:dyDescent="0.25">
      <c r="A150" t="s">
        <v>3</v>
      </c>
      <c r="B150" t="s">
        <v>104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s="80">
        <f t="shared" si="8"/>
        <v>0</v>
      </c>
      <c r="CZ150" s="80">
        <f t="shared" si="9"/>
        <v>0</v>
      </c>
      <c r="DB150" s="80">
        <f t="shared" si="10"/>
        <v>0</v>
      </c>
      <c r="DC150" s="80">
        <f t="shared" si="11"/>
        <v>0</v>
      </c>
    </row>
    <row r="151" spans="1:107" x14ac:dyDescent="0.25">
      <c r="A151" t="s">
        <v>3</v>
      </c>
      <c r="B151" t="s">
        <v>164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-2003.6281531362499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s="80">
        <f t="shared" si="8"/>
        <v>0</v>
      </c>
      <c r="CZ151" s="80">
        <f t="shared" si="9"/>
        <v>0</v>
      </c>
      <c r="DB151" s="80">
        <f t="shared" si="10"/>
        <v>0</v>
      </c>
      <c r="DC151" s="80">
        <f t="shared" si="11"/>
        <v>0</v>
      </c>
    </row>
    <row r="152" spans="1:107" x14ac:dyDescent="0.25">
      <c r="A152" t="s">
        <v>3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-3388.7107953784698</v>
      </c>
      <c r="CT152">
        <v>0</v>
      </c>
      <c r="CU152">
        <v>0</v>
      </c>
      <c r="CV152">
        <v>0</v>
      </c>
      <c r="CW152">
        <v>0</v>
      </c>
      <c r="CX152">
        <v>0</v>
      </c>
      <c r="CY152" s="80">
        <f t="shared" si="8"/>
        <v>0</v>
      </c>
      <c r="CZ152" s="80">
        <f t="shared" si="9"/>
        <v>-3388.7107953784698</v>
      </c>
      <c r="DB152" s="80">
        <f t="shared" si="10"/>
        <v>0</v>
      </c>
      <c r="DC152" s="80">
        <f t="shared" si="11"/>
        <v>-3388.7107953784698</v>
      </c>
    </row>
    <row r="153" spans="1:107" x14ac:dyDescent="0.25">
      <c r="A153" t="s">
        <v>3</v>
      </c>
      <c r="B153" t="s">
        <v>155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-1709.0692141915299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s="80">
        <f t="shared" si="8"/>
        <v>-1709.0692141915299</v>
      </c>
      <c r="CZ153" s="80">
        <f t="shared" si="9"/>
        <v>0</v>
      </c>
      <c r="DB153" s="80">
        <f t="shared" si="10"/>
        <v>0</v>
      </c>
      <c r="DC153" s="80">
        <f t="shared" si="11"/>
        <v>0</v>
      </c>
    </row>
    <row r="154" spans="1:107" x14ac:dyDescent="0.25">
      <c r="A154" t="s">
        <v>3</v>
      </c>
      <c r="B154" t="s">
        <v>160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16.544748776162599</v>
      </c>
      <c r="BJ154">
        <v>13.9365829298905</v>
      </c>
      <c r="BK154">
        <v>14.1540948655159</v>
      </c>
      <c r="BL154">
        <v>15.2930664557</v>
      </c>
      <c r="BM154">
        <v>14.8975902091083</v>
      </c>
      <c r="BN154">
        <v>9.6852132790300605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s="80">
        <f t="shared" si="8"/>
        <v>84.511296515407366</v>
      </c>
      <c r="CZ154" s="80">
        <f t="shared" si="9"/>
        <v>0</v>
      </c>
      <c r="DB154" s="80">
        <f t="shared" si="10"/>
        <v>0</v>
      </c>
      <c r="DC154" s="80">
        <f t="shared" si="11"/>
        <v>0</v>
      </c>
    </row>
    <row r="155" spans="1:107" x14ac:dyDescent="0.25">
      <c r="A155" t="s">
        <v>3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2154.3741860896898</v>
      </c>
      <c r="U155">
        <v>1749.8217559014699</v>
      </c>
      <c r="V155">
        <v>1777.6457767550301</v>
      </c>
      <c r="W155">
        <v>1645.1504393571399</v>
      </c>
      <c r="X155">
        <v>1938.8484372558</v>
      </c>
      <c r="Y155">
        <v>1698.59022544095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s="80">
        <f t="shared" si="8"/>
        <v>0</v>
      </c>
      <c r="CZ155" s="80">
        <f t="shared" si="9"/>
        <v>0</v>
      </c>
      <c r="DB155" s="80">
        <f t="shared" si="10"/>
        <v>0</v>
      </c>
      <c r="DC155" s="80">
        <f t="shared" si="11"/>
        <v>0</v>
      </c>
    </row>
    <row r="156" spans="1:107" x14ac:dyDescent="0.25">
      <c r="A156" t="s">
        <v>3</v>
      </c>
      <c r="B156" t="s">
        <v>118</v>
      </c>
      <c r="C156">
        <v>3591.1581010783102</v>
      </c>
      <c r="D156">
        <v>4076.8268332734001</v>
      </c>
      <c r="E156">
        <v>4157.2768494255397</v>
      </c>
      <c r="F156">
        <v>4199.43147043514</v>
      </c>
      <c r="G156">
        <v>4086.6233297052199</v>
      </c>
      <c r="H156">
        <v>4251.3825878765201</v>
      </c>
      <c r="I156">
        <v>4037.6408475461599</v>
      </c>
      <c r="J156">
        <v>3440.64829226235</v>
      </c>
      <c r="K156">
        <v>4595.4474171027896</v>
      </c>
      <c r="L156">
        <v>4283.7407124543397</v>
      </c>
      <c r="M156">
        <v>3858.3352764912602</v>
      </c>
      <c r="N156">
        <v>3067.7877007971601</v>
      </c>
      <c r="O156">
        <v>2454.7645149885502</v>
      </c>
      <c r="P156">
        <v>3019.3989456945901</v>
      </c>
      <c r="Q156">
        <v>3310.3252033664699</v>
      </c>
      <c r="R156">
        <v>2871.2640451045199</v>
      </c>
      <c r="S156">
        <v>3362.27632080788</v>
      </c>
      <c r="T156">
        <v>3643.7029455761899</v>
      </c>
      <c r="U156">
        <v>3250.0619071344399</v>
      </c>
      <c r="V156">
        <v>3083.8183313219401</v>
      </c>
      <c r="W156">
        <v>2786.6579395570898</v>
      </c>
      <c r="X156">
        <v>2558.36988634313</v>
      </c>
      <c r="Y156">
        <v>2830.8906052643401</v>
      </c>
      <c r="Z156">
        <v>3777.5883968109101</v>
      </c>
      <c r="AA156">
        <v>3592.9392822477298</v>
      </c>
      <c r="AB156">
        <v>3440.94515579058</v>
      </c>
      <c r="AC156">
        <v>3404.7278053457198</v>
      </c>
      <c r="AD156">
        <v>3809.0559308039801</v>
      </c>
      <c r="AE156">
        <v>3897.8181257467299</v>
      </c>
      <c r="AF156">
        <v>3565.3309741217199</v>
      </c>
      <c r="AG156">
        <v>3909.0989398197098</v>
      </c>
      <c r="AH156">
        <v>4172.1200258373601</v>
      </c>
      <c r="AI156">
        <v>3943.2382455669099</v>
      </c>
      <c r="AJ156">
        <v>4026.95376052967</v>
      </c>
      <c r="AK156">
        <v>3841.1171918535301</v>
      </c>
      <c r="AL156">
        <v>3230.7657777990598</v>
      </c>
      <c r="AM156">
        <v>4415.5481189913698</v>
      </c>
      <c r="AN156">
        <v>4237.1331385211797</v>
      </c>
      <c r="AO156">
        <v>4054.2652051274399</v>
      </c>
      <c r="AP156">
        <v>4066.7334733133598</v>
      </c>
      <c r="AQ156">
        <v>3385.1348124821002</v>
      </c>
      <c r="AR156">
        <v>4391.5021732042096</v>
      </c>
      <c r="AS156">
        <v>4346.9726439687402</v>
      </c>
      <c r="AT156">
        <v>3501.5053155508499</v>
      </c>
      <c r="AU156">
        <v>4592.1819182921699</v>
      </c>
      <c r="AV156">
        <v>4132.9340401101199</v>
      </c>
      <c r="AW156">
        <v>4919.3255264089303</v>
      </c>
      <c r="AX156">
        <v>3860.4133211889098</v>
      </c>
      <c r="AY156">
        <v>4822.8448797320398</v>
      </c>
      <c r="AZ156">
        <v>5018.1810813117299</v>
      </c>
      <c r="BA156">
        <v>2390.9388564176802</v>
      </c>
      <c r="BB156">
        <v>1782.9623505891</v>
      </c>
      <c r="BC156">
        <v>3591.1581010783102</v>
      </c>
      <c r="BD156">
        <v>4076.8268332734001</v>
      </c>
      <c r="BE156">
        <v>4157.2768494255397</v>
      </c>
      <c r="BF156">
        <v>4199.43147043514</v>
      </c>
      <c r="BG156">
        <v>4086.6233297052199</v>
      </c>
      <c r="BH156">
        <v>4251.3825878765201</v>
      </c>
      <c r="BI156">
        <v>4037.6408475461599</v>
      </c>
      <c r="BJ156">
        <v>3440.64829226235</v>
      </c>
      <c r="BK156">
        <v>4595.4474171027896</v>
      </c>
      <c r="BL156">
        <v>4283.7407124543397</v>
      </c>
      <c r="BM156">
        <v>3858.3352764912602</v>
      </c>
      <c r="BN156">
        <v>3067.7877007971601</v>
      </c>
      <c r="BO156">
        <v>2454.7645149885502</v>
      </c>
      <c r="BP156">
        <v>3019.3989456945901</v>
      </c>
      <c r="BQ156">
        <v>3310.3252033664699</v>
      </c>
      <c r="BR156">
        <v>2871.2640451045199</v>
      </c>
      <c r="BS156">
        <v>3362.27632080788</v>
      </c>
      <c r="BT156">
        <v>3643.7029455761899</v>
      </c>
      <c r="BU156">
        <v>3250.0619071344399</v>
      </c>
      <c r="BV156">
        <v>3083.8183313219401</v>
      </c>
      <c r="BW156">
        <v>2786.6579395570898</v>
      </c>
      <c r="BX156">
        <v>2558.36988634313</v>
      </c>
      <c r="BY156">
        <v>2830.8906052643401</v>
      </c>
      <c r="BZ156">
        <v>3777.5883968109101</v>
      </c>
      <c r="CA156">
        <v>3592.9392822477298</v>
      </c>
      <c r="CB156">
        <v>3440.94515579058</v>
      </c>
      <c r="CC156">
        <v>3404.7278053457198</v>
      </c>
      <c r="CD156">
        <v>3809.0559308039801</v>
      </c>
      <c r="CE156">
        <v>3897.8181257467299</v>
      </c>
      <c r="CF156">
        <v>3565.3309741217199</v>
      </c>
      <c r="CG156">
        <v>3909.0989398197098</v>
      </c>
      <c r="CH156">
        <v>4172.1200258373601</v>
      </c>
      <c r="CI156">
        <v>3943.2382455669099</v>
      </c>
      <c r="CJ156">
        <v>4026.95376052967</v>
      </c>
      <c r="CK156">
        <v>3841.1171918535301</v>
      </c>
      <c r="CL156">
        <v>3230.7657777990598</v>
      </c>
      <c r="CM156">
        <v>4415.5481189913698</v>
      </c>
      <c r="CN156">
        <v>4237.1331385211797</v>
      </c>
      <c r="CO156">
        <v>4054.2652051274399</v>
      </c>
      <c r="CP156">
        <v>4066.7334733133598</v>
      </c>
      <c r="CQ156">
        <v>3385.1348124821002</v>
      </c>
      <c r="CR156">
        <v>4391.5021732042096</v>
      </c>
      <c r="CS156">
        <v>4346.9726439687402</v>
      </c>
      <c r="CT156">
        <v>3501.5053155508499</v>
      </c>
      <c r="CU156">
        <v>4592.1819182921699</v>
      </c>
      <c r="CV156">
        <v>4132.9340401101199</v>
      </c>
      <c r="CW156">
        <v>4919.3255264089303</v>
      </c>
      <c r="CX156">
        <v>3860.4133211889098</v>
      </c>
      <c r="CY156" s="80">
        <f t="shared" si="8"/>
        <v>84595.418460418252</v>
      </c>
      <c r="CZ156" s="80">
        <f t="shared" si="9"/>
        <v>94737.760902622089</v>
      </c>
      <c r="DB156" s="80">
        <f t="shared" si="10"/>
        <v>44834.111215462704</v>
      </c>
      <c r="DC156" s="80">
        <f t="shared" si="11"/>
        <v>49903.649687159392</v>
      </c>
    </row>
    <row r="157" spans="1:107" x14ac:dyDescent="0.25">
      <c r="A157" t="s">
        <v>3</v>
      </c>
      <c r="B157" t="s">
        <v>105</v>
      </c>
      <c r="C157">
        <v>3367.7581787290501</v>
      </c>
      <c r="D157">
        <v>3367.7581787290501</v>
      </c>
      <c r="E157">
        <v>3367.7581787290501</v>
      </c>
      <c r="F157">
        <v>3354.9154517347802</v>
      </c>
      <c r="G157">
        <v>3322.8086342491001</v>
      </c>
      <c r="H157">
        <v>3322.8086342491001</v>
      </c>
      <c r="I157">
        <v>3322.8086342491001</v>
      </c>
      <c r="J157">
        <v>3326.5132670359098</v>
      </c>
      <c r="K157">
        <v>3348.74106375676</v>
      </c>
      <c r="L157">
        <v>3348.74106375676</v>
      </c>
      <c r="M157">
        <v>3348.74106375676</v>
      </c>
      <c r="N157">
        <v>3348.74106375676</v>
      </c>
      <c r="O157">
        <v>3207.965017858</v>
      </c>
      <c r="P157">
        <v>2701.4182281415701</v>
      </c>
      <c r="Q157">
        <v>3151.6545994984899</v>
      </c>
      <c r="R157">
        <v>3151.6545994984899</v>
      </c>
      <c r="S157">
        <v>2704.8758854092498</v>
      </c>
      <c r="T157">
        <v>2109.1709332902701</v>
      </c>
      <c r="U157">
        <v>2109.1709332902701</v>
      </c>
      <c r="V157">
        <v>2109.1709332902701</v>
      </c>
      <c r="W157">
        <v>2109.1709332902701</v>
      </c>
      <c r="X157">
        <v>2290.6979398439398</v>
      </c>
      <c r="Y157">
        <v>2290.6979398439398</v>
      </c>
      <c r="Z157">
        <v>2290.6979398439398</v>
      </c>
      <c r="AA157">
        <v>2290.6979398439398</v>
      </c>
      <c r="AB157">
        <v>2220.30991689456</v>
      </c>
      <c r="AC157">
        <v>2192.1547077148098</v>
      </c>
      <c r="AD157">
        <v>2192.1547077148098</v>
      </c>
      <c r="AE157">
        <v>2192.1547077148098</v>
      </c>
      <c r="AF157">
        <v>2196.10631602074</v>
      </c>
      <c r="AG157">
        <v>2205.9853367855599</v>
      </c>
      <c r="AH157">
        <v>2205.9853367855599</v>
      </c>
      <c r="AI157">
        <v>2205.9853367855599</v>
      </c>
      <c r="AJ157">
        <v>2205.9853367855599</v>
      </c>
      <c r="AK157">
        <v>2363.0617669462899</v>
      </c>
      <c r="AL157">
        <v>2389.2411719730799</v>
      </c>
      <c r="AM157">
        <v>2389.2411719730799</v>
      </c>
      <c r="AN157">
        <v>2389.2411719730799</v>
      </c>
      <c r="AO157">
        <v>2458.3943173268599</v>
      </c>
      <c r="AP157">
        <v>2510.2591763421901</v>
      </c>
      <c r="AQ157">
        <v>2510.2591763421901</v>
      </c>
      <c r="AR157">
        <v>2510.2591763421901</v>
      </c>
      <c r="AS157">
        <v>2547.0585286911701</v>
      </c>
      <c r="AT157">
        <v>2767.8546427850201</v>
      </c>
      <c r="AU157">
        <v>2767.8546427850201</v>
      </c>
      <c r="AV157">
        <v>2767.8546427850201</v>
      </c>
      <c r="AW157">
        <v>2767.8546427850201</v>
      </c>
      <c r="AX157">
        <v>3062.7434126150602</v>
      </c>
      <c r="AY157">
        <v>3111.8915409200699</v>
      </c>
      <c r="AZ157">
        <v>3111.8915409200699</v>
      </c>
      <c r="BA157">
        <v>3111.8915409200699</v>
      </c>
      <c r="BB157">
        <v>3231.1807166553399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s="80">
        <f t="shared" si="8"/>
        <v>0</v>
      </c>
      <c r="CZ157" s="80">
        <f t="shared" si="9"/>
        <v>0</v>
      </c>
      <c r="DB157" s="80">
        <f t="shared" si="10"/>
        <v>0</v>
      </c>
      <c r="DC157" s="80">
        <f t="shared" si="11"/>
        <v>0</v>
      </c>
    </row>
    <row r="158" spans="1:107" x14ac:dyDescent="0.25">
      <c r="A158" t="s">
        <v>3</v>
      </c>
      <c r="B158" t="s">
        <v>106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3451.0922867613099</v>
      </c>
      <c r="BD158">
        <v>3451.0922867613099</v>
      </c>
      <c r="BE158">
        <v>3451.0922867613099</v>
      </c>
      <c r="BF158">
        <v>3451.0922867613099</v>
      </c>
      <c r="BG158">
        <v>3644.6772697004899</v>
      </c>
      <c r="BH158">
        <v>3644.6772697004899</v>
      </c>
      <c r="BI158">
        <v>3644.6772697004899</v>
      </c>
      <c r="BJ158">
        <v>3644.6772697004899</v>
      </c>
      <c r="BK158">
        <v>3720.3513993949</v>
      </c>
      <c r="BL158">
        <v>3720.3513993949</v>
      </c>
      <c r="BM158">
        <v>3720.3513993949</v>
      </c>
      <c r="BN158">
        <v>3720.3513993949</v>
      </c>
      <c r="BO158">
        <v>3957.68156029697</v>
      </c>
      <c r="BP158">
        <v>4135.6791809735196</v>
      </c>
      <c r="BQ158">
        <v>4135.6791809735196</v>
      </c>
      <c r="BR158">
        <v>4135.6791809735196</v>
      </c>
      <c r="BS158">
        <v>4104.5044564482496</v>
      </c>
      <c r="BT158">
        <v>4026.5676451350701</v>
      </c>
      <c r="BU158">
        <v>4026.5676451350701</v>
      </c>
      <c r="BV158">
        <v>4026.5676451350701</v>
      </c>
      <c r="BW158">
        <v>4026.5676451350701</v>
      </c>
      <c r="BX158">
        <v>4147.2439981361204</v>
      </c>
      <c r="BY158">
        <v>4167.3567236362896</v>
      </c>
      <c r="BZ158">
        <v>4167.3567236362896</v>
      </c>
      <c r="CA158">
        <v>4167.3567236362896</v>
      </c>
      <c r="CB158">
        <v>4254.8470795620597</v>
      </c>
      <c r="CC158">
        <v>4320.4648465063801</v>
      </c>
      <c r="CD158">
        <v>4320.4648465063801</v>
      </c>
      <c r="CE158">
        <v>4320.4648465063801</v>
      </c>
      <c r="CF158">
        <v>4327.5043004314402</v>
      </c>
      <c r="CG158">
        <v>4369.74102398181</v>
      </c>
      <c r="CH158">
        <v>4369.74102398181</v>
      </c>
      <c r="CI158">
        <v>4369.74102398181</v>
      </c>
      <c r="CJ158">
        <v>4369.74102398181</v>
      </c>
      <c r="CK158">
        <v>4379.7973867318897</v>
      </c>
      <c r="CL158">
        <v>4383.8199318319303</v>
      </c>
      <c r="CM158">
        <v>4383.8199318319303</v>
      </c>
      <c r="CN158">
        <v>4383.8199318319303</v>
      </c>
      <c r="CO158">
        <v>4433.5989274448602</v>
      </c>
      <c r="CP158">
        <v>4499.9709215954399</v>
      </c>
      <c r="CQ158">
        <v>4499.9709215954399</v>
      </c>
      <c r="CR158">
        <v>4499.9709215954399</v>
      </c>
      <c r="CS158">
        <v>4499.9709215954399</v>
      </c>
      <c r="CT158">
        <v>4605.5627304713598</v>
      </c>
      <c r="CU158">
        <v>4605.5627304713598</v>
      </c>
      <c r="CV158">
        <v>4605.5627304713598</v>
      </c>
      <c r="CW158">
        <v>4605.5627304713598</v>
      </c>
      <c r="CX158">
        <v>2658.6509020543999</v>
      </c>
      <c r="CY158" s="80">
        <f t="shared" si="8"/>
        <v>92321.935409041587</v>
      </c>
      <c r="CZ158" s="80">
        <f t="shared" si="9"/>
        <v>104235.70835907028</v>
      </c>
      <c r="DB158" s="80">
        <f t="shared" si="10"/>
        <v>51953.684057639992</v>
      </c>
      <c r="DC158" s="80">
        <f t="shared" si="11"/>
        <v>52282.024301430312</v>
      </c>
    </row>
    <row r="159" spans="1:107" x14ac:dyDescent="0.25">
      <c r="A159" t="s">
        <v>3</v>
      </c>
      <c r="B159" t="s">
        <v>41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58.428492593632001</v>
      </c>
      <c r="BS159">
        <v>456.77883950603098</v>
      </c>
      <c r="BT159">
        <v>902.44976562797899</v>
      </c>
      <c r="BU159">
        <v>644.79597727420503</v>
      </c>
      <c r="BV159">
        <v>309.562515012289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71.911990884469802</v>
      </c>
      <c r="CL159">
        <v>309.46018065863598</v>
      </c>
      <c r="CM159">
        <v>292.17673243128502</v>
      </c>
      <c r="CN159">
        <v>200.69611167001301</v>
      </c>
      <c r="CO159">
        <v>44.521691412957701</v>
      </c>
      <c r="CP159">
        <v>50.097645344919798</v>
      </c>
      <c r="CQ159">
        <v>242.87274039567899</v>
      </c>
      <c r="CR159">
        <v>272.06178971274602</v>
      </c>
      <c r="CS159">
        <v>184.18872348178701</v>
      </c>
      <c r="CT159">
        <v>50.565988507983398</v>
      </c>
      <c r="CU159">
        <v>0</v>
      </c>
      <c r="CV159">
        <v>78.653740029888993</v>
      </c>
      <c r="CW159">
        <v>251.53159924091699</v>
      </c>
      <c r="CX159">
        <v>186.33919179488399</v>
      </c>
      <c r="CY159" s="80">
        <f t="shared" si="8"/>
        <v>2372.0155900141363</v>
      </c>
      <c r="CZ159" s="80">
        <f t="shared" si="9"/>
        <v>2235.0781255661664</v>
      </c>
      <c r="DB159" s="80">
        <f t="shared" si="10"/>
        <v>381.37217154310576</v>
      </c>
      <c r="DC159" s="80">
        <f t="shared" si="11"/>
        <v>1853.7059540230609</v>
      </c>
    </row>
    <row r="160" spans="1:107" x14ac:dyDescent="0.25">
      <c r="A160" t="s">
        <v>3</v>
      </c>
      <c r="B160" t="s">
        <v>119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0.77299102409310805</v>
      </c>
      <c r="CG160">
        <v>2.1063734016327702</v>
      </c>
      <c r="CH160">
        <v>3.72240108960905</v>
      </c>
      <c r="CI160">
        <v>3.0309369969549902</v>
      </c>
      <c r="CJ160">
        <v>1.66443347665214</v>
      </c>
      <c r="CK160">
        <v>8.9485096356912694E-2</v>
      </c>
      <c r="CL160">
        <v>14.4166715862508</v>
      </c>
      <c r="CM160">
        <v>27.969113216858702</v>
      </c>
      <c r="CN160">
        <v>38.394997568604403</v>
      </c>
      <c r="CO160">
        <v>14.871356160711899</v>
      </c>
      <c r="CP160">
        <v>11.887579609068201</v>
      </c>
      <c r="CQ160">
        <v>22.4325263366377</v>
      </c>
      <c r="CR160">
        <v>46.757382971927498</v>
      </c>
      <c r="CS160">
        <v>79.911216235827396</v>
      </c>
      <c r="CT160">
        <v>97.214363924694993</v>
      </c>
      <c r="CU160">
        <v>98.639482819127096</v>
      </c>
      <c r="CV160">
        <v>76.626105435237093</v>
      </c>
      <c r="CW160">
        <v>55.449009263972897</v>
      </c>
      <c r="CX160">
        <v>20.485239828797098</v>
      </c>
      <c r="CY160" s="80">
        <f t="shared" si="8"/>
        <v>0</v>
      </c>
      <c r="CZ160" s="80">
        <f t="shared" si="9"/>
        <v>616.44166604301483</v>
      </c>
      <c r="DB160" s="80">
        <f t="shared" si="10"/>
        <v>25.803292671549773</v>
      </c>
      <c r="DC160" s="80">
        <f t="shared" si="11"/>
        <v>590.63837337146504</v>
      </c>
    </row>
    <row r="161" spans="1:107" x14ac:dyDescent="0.25">
      <c r="A161" t="s">
        <v>3</v>
      </c>
      <c r="B161" t="s">
        <v>132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565.234869565792</v>
      </c>
      <c r="CS161">
        <v>565.234869565792</v>
      </c>
      <c r="CT161">
        <v>0</v>
      </c>
      <c r="CU161">
        <v>0</v>
      </c>
      <c r="CV161">
        <v>0</v>
      </c>
      <c r="CW161">
        <v>0</v>
      </c>
      <c r="CX161">
        <v>0</v>
      </c>
      <c r="CY161" s="80">
        <f t="shared" si="8"/>
        <v>0</v>
      </c>
      <c r="CZ161" s="80">
        <f t="shared" si="9"/>
        <v>1130.469739131584</v>
      </c>
      <c r="DB161" s="80">
        <f t="shared" si="10"/>
        <v>0</v>
      </c>
      <c r="DC161" s="80">
        <f t="shared" si="11"/>
        <v>1130.469739131584</v>
      </c>
    </row>
    <row r="162" spans="1:107" x14ac:dyDescent="0.25">
      <c r="A162" t="s">
        <v>3</v>
      </c>
      <c r="B162" t="s">
        <v>47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s="80">
        <f t="shared" si="8"/>
        <v>0</v>
      </c>
      <c r="CZ162" s="80">
        <f t="shared" si="9"/>
        <v>0</v>
      </c>
      <c r="DB162" s="80">
        <f t="shared" si="10"/>
        <v>0</v>
      </c>
      <c r="DC162" s="80">
        <f t="shared" si="11"/>
        <v>0</v>
      </c>
    </row>
    <row r="163" spans="1:107" x14ac:dyDescent="0.25">
      <c r="A163" t="s">
        <v>3</v>
      </c>
      <c r="B163" t="s">
        <v>49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s="80">
        <f t="shared" si="8"/>
        <v>0</v>
      </c>
      <c r="CZ163" s="80">
        <f t="shared" si="9"/>
        <v>0</v>
      </c>
      <c r="DB163" s="80">
        <f t="shared" si="10"/>
        <v>0</v>
      </c>
      <c r="DC163" s="80">
        <f t="shared" si="11"/>
        <v>0</v>
      </c>
    </row>
    <row r="164" spans="1:107" x14ac:dyDescent="0.25">
      <c r="A164" t="s">
        <v>3</v>
      </c>
      <c r="B164" t="s">
        <v>50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s="80">
        <f t="shared" si="8"/>
        <v>0</v>
      </c>
      <c r="CZ164" s="80">
        <f t="shared" si="9"/>
        <v>0</v>
      </c>
      <c r="DB164" s="80">
        <f t="shared" si="10"/>
        <v>0</v>
      </c>
      <c r="DC164" s="80">
        <f t="shared" si="11"/>
        <v>0</v>
      </c>
    </row>
    <row r="165" spans="1:107" x14ac:dyDescent="0.25">
      <c r="A165" t="s">
        <v>3</v>
      </c>
      <c r="B165" t="s">
        <v>120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s="80">
        <f t="shared" si="8"/>
        <v>0</v>
      </c>
      <c r="CZ165" s="80">
        <f t="shared" si="9"/>
        <v>0</v>
      </c>
      <c r="DB165" s="80">
        <f t="shared" si="10"/>
        <v>0</v>
      </c>
      <c r="DC165" s="80">
        <f t="shared" si="11"/>
        <v>0</v>
      </c>
    </row>
    <row r="166" spans="1:107" x14ac:dyDescent="0.25">
      <c r="A166" t="s">
        <v>3</v>
      </c>
      <c r="B166" t="s">
        <v>133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s="80">
        <f t="shared" si="8"/>
        <v>0</v>
      </c>
      <c r="CZ166" s="80">
        <f t="shared" si="9"/>
        <v>0</v>
      </c>
      <c r="DB166" s="80">
        <f t="shared" si="10"/>
        <v>0</v>
      </c>
      <c r="DC166" s="80">
        <f t="shared" si="11"/>
        <v>0</v>
      </c>
    </row>
    <row r="167" spans="1:107" x14ac:dyDescent="0.25">
      <c r="A167" t="s">
        <v>3</v>
      </c>
      <c r="B167" t="s">
        <v>51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s="80">
        <f t="shared" si="8"/>
        <v>0</v>
      </c>
      <c r="CZ167" s="80">
        <f t="shared" si="9"/>
        <v>0</v>
      </c>
      <c r="DB167" s="80">
        <f t="shared" si="10"/>
        <v>0</v>
      </c>
      <c r="DC167" s="80">
        <f t="shared" si="11"/>
        <v>0</v>
      </c>
    </row>
    <row r="168" spans="1:107" x14ac:dyDescent="0.25">
      <c r="A168" t="s">
        <v>3</v>
      </c>
      <c r="B168" t="s">
        <v>147</v>
      </c>
      <c r="C168">
        <v>-328.65450512630002</v>
      </c>
      <c r="D168">
        <v>-328.65450512630002</v>
      </c>
      <c r="E168">
        <v>-328.65450512630002</v>
      </c>
      <c r="F168">
        <v>-328.65450512630002</v>
      </c>
      <c r="G168">
        <v>-328.65450512630002</v>
      </c>
      <c r="H168">
        <v>-328.65450512630002</v>
      </c>
      <c r="I168">
        <v>-328.65450512630002</v>
      </c>
      <c r="J168">
        <v>-328.65450512630002</v>
      </c>
      <c r="K168">
        <v>-310.39592150817202</v>
      </c>
      <c r="L168">
        <v>-310.39592150817202</v>
      </c>
      <c r="M168">
        <v>-310.39592150817202</v>
      </c>
      <c r="N168">
        <v>-310.39592150817202</v>
      </c>
      <c r="O168">
        <v>-310.39592150817202</v>
      </c>
      <c r="P168">
        <v>-273.87875427191699</v>
      </c>
      <c r="Q168">
        <v>-273.87875427191699</v>
      </c>
      <c r="R168">
        <v>-273.87875427191699</v>
      </c>
      <c r="S168">
        <v>-273.87875427191699</v>
      </c>
      <c r="T168">
        <v>-273.87875427191699</v>
      </c>
      <c r="U168">
        <v>-273.87875427191699</v>
      </c>
      <c r="V168">
        <v>-273.87875427191699</v>
      </c>
      <c r="W168">
        <v>-273.87875427191699</v>
      </c>
      <c r="X168">
        <v>-219.10300341753299</v>
      </c>
      <c r="Y168">
        <v>-219.10300341753299</v>
      </c>
      <c r="Z168">
        <v>-219.10300341753299</v>
      </c>
      <c r="AA168">
        <v>-219.10300341753299</v>
      </c>
      <c r="AB168">
        <v>-219.10300341753299</v>
      </c>
      <c r="AC168">
        <v>-164.32725256315001</v>
      </c>
      <c r="AD168">
        <v>-164.32725256315001</v>
      </c>
      <c r="AE168">
        <v>-164.32725256315001</v>
      </c>
      <c r="AF168">
        <v>-164.32725256315001</v>
      </c>
      <c r="AG168">
        <v>-146.06866894502201</v>
      </c>
      <c r="AH168">
        <v>-146.06866894502201</v>
      </c>
      <c r="AI168">
        <v>-146.06866894502201</v>
      </c>
      <c r="AJ168">
        <v>-146.06866894502201</v>
      </c>
      <c r="AK168">
        <v>-146.06866894502201</v>
      </c>
      <c r="AL168">
        <v>-146.06866894502201</v>
      </c>
      <c r="AM168">
        <v>-146.06866894502201</v>
      </c>
      <c r="AN168">
        <v>-146.06866894502201</v>
      </c>
      <c r="AO168">
        <v>-146.06866894502201</v>
      </c>
      <c r="AP168">
        <v>-146.06866894502201</v>
      </c>
      <c r="AQ168">
        <v>-146.06866894502201</v>
      </c>
      <c r="AR168">
        <v>-146.06866894502201</v>
      </c>
      <c r="AS168">
        <v>-146.06866894502201</v>
      </c>
      <c r="AT168">
        <v>-146.06866894502201</v>
      </c>
      <c r="AU168">
        <v>-146.06866894502201</v>
      </c>
      <c r="AV168">
        <v>-146.06866894502201</v>
      </c>
      <c r="AW168">
        <v>-146.06866894502201</v>
      </c>
      <c r="AX168">
        <v>-146.06866894502201</v>
      </c>
      <c r="AY168">
        <v>-146.06866894502201</v>
      </c>
      <c r="AZ168">
        <v>-146.06866894502201</v>
      </c>
      <c r="BA168">
        <v>-146.06866894502201</v>
      </c>
      <c r="BB168">
        <v>-146.06866894502201</v>
      </c>
      <c r="BC168">
        <v>-146.06866894502201</v>
      </c>
      <c r="BD168">
        <v>-146.06866894502201</v>
      </c>
      <c r="BE168">
        <v>-146.06866894502201</v>
      </c>
      <c r="BF168">
        <v>-146.06866894502201</v>
      </c>
      <c r="BG168">
        <v>-146.06866894502201</v>
      </c>
      <c r="BH168">
        <v>-146.06866894502201</v>
      </c>
      <c r="BI168">
        <v>-146.06866894502201</v>
      </c>
      <c r="BJ168">
        <v>-146.06866894502201</v>
      </c>
      <c r="BK168">
        <v>-146.06866894502201</v>
      </c>
      <c r="BL168">
        <v>-146.06866894502201</v>
      </c>
      <c r="BM168">
        <v>-146.06866894502201</v>
      </c>
      <c r="BN168">
        <v>-146.06866894502201</v>
      </c>
      <c r="BO168">
        <v>-146.06866894502201</v>
      </c>
      <c r="BP168">
        <v>-200.84441979940499</v>
      </c>
      <c r="BQ168">
        <v>-200.84441979940499</v>
      </c>
      <c r="BR168">
        <v>-200.84441979940499</v>
      </c>
      <c r="BS168">
        <v>-200.84441979940499</v>
      </c>
      <c r="BT168">
        <v>-255.62017065378899</v>
      </c>
      <c r="BU168">
        <v>-255.62017065378899</v>
      </c>
      <c r="BV168">
        <v>-255.62017065378899</v>
      </c>
      <c r="BW168">
        <v>-255.62017065378899</v>
      </c>
      <c r="BX168">
        <v>-255.62017065378899</v>
      </c>
      <c r="BY168">
        <v>-310.39592150817202</v>
      </c>
      <c r="BZ168">
        <v>-310.39592150817202</v>
      </c>
      <c r="CA168">
        <v>-310.39592150817202</v>
      </c>
      <c r="CB168">
        <v>-310.39592150817202</v>
      </c>
      <c r="CC168">
        <v>-310.39592150817202</v>
      </c>
      <c r="CD168">
        <v>-310.39592150817202</v>
      </c>
      <c r="CE168">
        <v>-310.39592150817202</v>
      </c>
      <c r="CF168">
        <v>-310.39592150817202</v>
      </c>
      <c r="CG168">
        <v>-383.430255980683</v>
      </c>
      <c r="CH168">
        <v>-383.430255980683</v>
      </c>
      <c r="CI168">
        <v>-383.430255980683</v>
      </c>
      <c r="CJ168">
        <v>-383.430255980683</v>
      </c>
      <c r="CK168">
        <v>-383.430255980683</v>
      </c>
      <c r="CL168">
        <v>-456.46459045319398</v>
      </c>
      <c r="CM168">
        <v>-456.46459045319398</v>
      </c>
      <c r="CN168">
        <v>-456.46459045319398</v>
      </c>
      <c r="CO168">
        <v>-456.46459045319398</v>
      </c>
      <c r="CP168">
        <v>-456.46459045319398</v>
      </c>
      <c r="CQ168">
        <v>-456.46459045319398</v>
      </c>
      <c r="CR168">
        <v>-456.46459045319398</v>
      </c>
      <c r="CS168">
        <v>-456.46459045319398</v>
      </c>
      <c r="CT168">
        <v>-566.01609216196096</v>
      </c>
      <c r="CU168">
        <v>-566.01609216196096</v>
      </c>
      <c r="CV168">
        <v>-566.01609216196096</v>
      </c>
      <c r="CW168">
        <v>-566.01609216196096</v>
      </c>
      <c r="CX168">
        <v>-566.01609216196096</v>
      </c>
      <c r="CY168" s="80">
        <f t="shared" si="8"/>
        <v>-4601.1630717681946</v>
      </c>
      <c r="CZ168" s="80">
        <f t="shared" si="9"/>
        <v>-10261.323993387799</v>
      </c>
      <c r="DB168" s="80">
        <f t="shared" si="10"/>
        <v>-4235.9913994056405</v>
      </c>
      <c r="DC168" s="80">
        <f t="shared" si="11"/>
        <v>-6025.3325939821625</v>
      </c>
    </row>
    <row r="169" spans="1:107" x14ac:dyDescent="0.25">
      <c r="A169" t="s">
        <v>3</v>
      </c>
      <c r="B169" t="s">
        <v>107</v>
      </c>
      <c r="C169">
        <v>-2188.85608516906</v>
      </c>
      <c r="D169">
        <v>-2188.85608516906</v>
      </c>
      <c r="E169">
        <v>-2188.85608516906</v>
      </c>
      <c r="F169">
        <v>-2188.85608516906</v>
      </c>
      <c r="G169">
        <v>-2267.0295167822401</v>
      </c>
      <c r="H169">
        <v>-2267.0295167822401</v>
      </c>
      <c r="I169">
        <v>-2267.0295167822401</v>
      </c>
      <c r="J169">
        <v>-2267.0295167822401</v>
      </c>
      <c r="K169">
        <v>-2384.28966420202</v>
      </c>
      <c r="L169">
        <v>-2384.28966420202</v>
      </c>
      <c r="M169">
        <v>-2384.28966420202</v>
      </c>
      <c r="N169">
        <v>-2384.28966420202</v>
      </c>
      <c r="O169">
        <v>-2384.28966420202</v>
      </c>
      <c r="P169">
        <v>-2462.4630958152002</v>
      </c>
      <c r="Q169">
        <v>-2462.4630958152002</v>
      </c>
      <c r="R169">
        <v>-2462.4630958152002</v>
      </c>
      <c r="S169">
        <v>-2462.4630958152002</v>
      </c>
      <c r="T169">
        <v>-2521.0931695250802</v>
      </c>
      <c r="U169">
        <v>-2521.0931695250802</v>
      </c>
      <c r="V169">
        <v>-2521.0931695250802</v>
      </c>
      <c r="W169">
        <v>-2521.0931695250802</v>
      </c>
      <c r="X169">
        <v>-2599.2666011382598</v>
      </c>
      <c r="Y169">
        <v>-2599.2666011382598</v>
      </c>
      <c r="Z169">
        <v>-2599.2666011382598</v>
      </c>
      <c r="AA169">
        <v>-2599.2666011382598</v>
      </c>
      <c r="AB169">
        <v>-2599.2666011382598</v>
      </c>
      <c r="AC169">
        <v>-2696.9833906547401</v>
      </c>
      <c r="AD169">
        <v>-2696.9833906547401</v>
      </c>
      <c r="AE169">
        <v>-2696.9833906547401</v>
      </c>
      <c r="AF169">
        <v>-2696.9833906547401</v>
      </c>
      <c r="AG169">
        <v>-2814.2435380745101</v>
      </c>
      <c r="AH169">
        <v>-2814.2435380745101</v>
      </c>
      <c r="AI169">
        <v>-2814.2435380745101</v>
      </c>
      <c r="AJ169">
        <v>-2814.2435380745101</v>
      </c>
      <c r="AK169">
        <v>-2814.2435380745101</v>
      </c>
      <c r="AL169">
        <v>-2853.3302538810999</v>
      </c>
      <c r="AM169">
        <v>-2853.3302538810999</v>
      </c>
      <c r="AN169">
        <v>-2853.3302538810999</v>
      </c>
      <c r="AO169">
        <v>-2853.3302538810999</v>
      </c>
      <c r="AP169">
        <v>-2794.7001801712099</v>
      </c>
      <c r="AQ169">
        <v>-2794.7001801712099</v>
      </c>
      <c r="AR169">
        <v>-2794.7001801712099</v>
      </c>
      <c r="AS169">
        <v>-2794.7001801712099</v>
      </c>
      <c r="AT169">
        <v>-2755.6134643646201</v>
      </c>
      <c r="AU169">
        <v>-2755.6134643646201</v>
      </c>
      <c r="AV169">
        <v>-2755.6134643646201</v>
      </c>
      <c r="AW169">
        <v>-2755.6134643646201</v>
      </c>
      <c r="AX169">
        <v>-2755.6134643646201</v>
      </c>
      <c r="AY169">
        <v>-2716.5267485580298</v>
      </c>
      <c r="AZ169">
        <v>-2716.5267485580298</v>
      </c>
      <c r="BA169">
        <v>-2716.5267485580298</v>
      </c>
      <c r="BB169">
        <v>-2716.5267485580298</v>
      </c>
      <c r="BC169">
        <v>-2775.1568222679198</v>
      </c>
      <c r="BD169">
        <v>-2775.1568222679198</v>
      </c>
      <c r="BE169">
        <v>-2775.1568222679198</v>
      </c>
      <c r="BF169">
        <v>-2775.1568222679198</v>
      </c>
      <c r="BG169">
        <v>-2814.2435380745101</v>
      </c>
      <c r="BH169">
        <v>-2814.2435380745101</v>
      </c>
      <c r="BI169">
        <v>-2814.2435380745101</v>
      </c>
      <c r="BJ169">
        <v>-2814.2435380745101</v>
      </c>
      <c r="BK169">
        <v>-2775.1568222679198</v>
      </c>
      <c r="BL169">
        <v>-2775.1568222679198</v>
      </c>
      <c r="BM169">
        <v>-2775.1568222679198</v>
      </c>
      <c r="BN169">
        <v>-2775.1568222679198</v>
      </c>
      <c r="BO169">
        <v>-2775.1568222679198</v>
      </c>
      <c r="BP169">
        <v>-2814.2435380745101</v>
      </c>
      <c r="BQ169">
        <v>-2814.2435380745101</v>
      </c>
      <c r="BR169">
        <v>-2814.2435380745101</v>
      </c>
      <c r="BS169">
        <v>-2814.2435380745101</v>
      </c>
      <c r="BT169">
        <v>-2872.8736117844001</v>
      </c>
      <c r="BU169">
        <v>-2872.8736117844001</v>
      </c>
      <c r="BV169">
        <v>-2872.8736117844001</v>
      </c>
      <c r="BW169">
        <v>-2872.8736117844001</v>
      </c>
      <c r="BX169">
        <v>-2872.8736117844001</v>
      </c>
      <c r="BY169">
        <v>-2872.8736117844001</v>
      </c>
      <c r="BZ169">
        <v>-2872.8736117844001</v>
      </c>
      <c r="CA169">
        <v>-2872.8736117844001</v>
      </c>
      <c r="CB169">
        <v>-2872.8736117844001</v>
      </c>
      <c r="CC169">
        <v>-2853.3302538810999</v>
      </c>
      <c r="CD169">
        <v>-2853.3302538810999</v>
      </c>
      <c r="CE169">
        <v>-2853.3302538810999</v>
      </c>
      <c r="CF169">
        <v>-2853.3302538810999</v>
      </c>
      <c r="CG169">
        <v>-2755.6134643646201</v>
      </c>
      <c r="CH169">
        <v>-2755.6134643646201</v>
      </c>
      <c r="CI169">
        <v>-2755.6134643646201</v>
      </c>
      <c r="CJ169">
        <v>-2755.6134643646201</v>
      </c>
      <c r="CK169">
        <v>-2755.6134643646201</v>
      </c>
      <c r="CL169">
        <v>-2677.44003275144</v>
      </c>
      <c r="CM169">
        <v>-2677.44003275144</v>
      </c>
      <c r="CN169">
        <v>-2677.44003275144</v>
      </c>
      <c r="CO169">
        <v>-2677.44003275144</v>
      </c>
      <c r="CP169">
        <v>-2579.7232432349701</v>
      </c>
      <c r="CQ169">
        <v>-2579.7232432349701</v>
      </c>
      <c r="CR169">
        <v>-2579.7232432349701</v>
      </c>
      <c r="CS169">
        <v>-2579.7232432349701</v>
      </c>
      <c r="CT169">
        <v>-2462.4630958152002</v>
      </c>
      <c r="CU169">
        <v>-2462.4630958152002</v>
      </c>
      <c r="CV169">
        <v>-2462.4630958152002</v>
      </c>
      <c r="CW169">
        <v>-2462.4630958152002</v>
      </c>
      <c r="CX169">
        <v>-2462.4630958152002</v>
      </c>
      <c r="CY169" s="80">
        <f t="shared" si="8"/>
        <v>-67600.474987498164</v>
      </c>
      <c r="CZ169" s="80">
        <f t="shared" si="9"/>
        <v>-64278.104143937926</v>
      </c>
      <c r="DB169" s="80">
        <f t="shared" si="10"/>
        <v>-33614.575593667745</v>
      </c>
      <c r="DC169" s="80">
        <f t="shared" si="11"/>
        <v>-30663.528550270206</v>
      </c>
    </row>
    <row r="170" spans="1:107" x14ac:dyDescent="0.25">
      <c r="A170" t="s">
        <v>4</v>
      </c>
      <c r="B170" t="s">
        <v>123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s="80">
        <f t="shared" si="8"/>
        <v>0</v>
      </c>
      <c r="CZ170" s="80">
        <f t="shared" si="9"/>
        <v>0</v>
      </c>
      <c r="DB170" s="80">
        <f t="shared" si="10"/>
        <v>0</v>
      </c>
      <c r="DC170" s="80">
        <f t="shared" si="11"/>
        <v>0</v>
      </c>
    </row>
    <row r="171" spans="1:107" x14ac:dyDescent="0.25">
      <c r="A171" t="s">
        <v>4</v>
      </c>
      <c r="B171" t="s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s="80">
        <f t="shared" si="8"/>
        <v>0</v>
      </c>
      <c r="CZ171" s="80">
        <f t="shared" si="9"/>
        <v>0</v>
      </c>
      <c r="DB171" s="80">
        <f t="shared" si="10"/>
        <v>0</v>
      </c>
      <c r="DC171" s="80">
        <f t="shared" si="11"/>
        <v>0</v>
      </c>
    </row>
    <row r="172" spans="1:107" x14ac:dyDescent="0.25">
      <c r="A172" t="s">
        <v>4</v>
      </c>
      <c r="B172" t="s">
        <v>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s="80">
        <f t="shared" si="8"/>
        <v>0</v>
      </c>
      <c r="CZ172" s="80">
        <f t="shared" si="9"/>
        <v>0</v>
      </c>
      <c r="DB172" s="80">
        <f t="shared" si="10"/>
        <v>0</v>
      </c>
      <c r="DC172" s="80">
        <f t="shared" si="11"/>
        <v>0</v>
      </c>
    </row>
    <row r="173" spans="1:107" x14ac:dyDescent="0.25">
      <c r="A173" t="s">
        <v>4</v>
      </c>
      <c r="B173" t="s">
        <v>108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s="80">
        <f t="shared" si="8"/>
        <v>0</v>
      </c>
      <c r="CZ173" s="80">
        <f t="shared" si="9"/>
        <v>0</v>
      </c>
      <c r="DB173" s="80">
        <f t="shared" si="10"/>
        <v>0</v>
      </c>
      <c r="DC173" s="80">
        <f t="shared" si="11"/>
        <v>0</v>
      </c>
    </row>
    <row r="174" spans="1:107" x14ac:dyDescent="0.25">
      <c r="A174" t="s">
        <v>4</v>
      </c>
      <c r="B174" t="s">
        <v>109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s="80">
        <f t="shared" si="8"/>
        <v>0</v>
      </c>
      <c r="CZ174" s="80">
        <f t="shared" si="9"/>
        <v>0</v>
      </c>
      <c r="DB174" s="80">
        <f t="shared" si="10"/>
        <v>0</v>
      </c>
      <c r="DC174" s="80">
        <f t="shared" si="11"/>
        <v>0</v>
      </c>
    </row>
    <row r="175" spans="1:107" x14ac:dyDescent="0.25">
      <c r="A175" t="s">
        <v>4</v>
      </c>
      <c r="B175" t="s">
        <v>113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s="80">
        <f t="shared" si="8"/>
        <v>0</v>
      </c>
      <c r="CZ175" s="80">
        <f t="shared" si="9"/>
        <v>0</v>
      </c>
      <c r="DB175" s="80">
        <f t="shared" si="10"/>
        <v>0</v>
      </c>
      <c r="DC175" s="80">
        <f t="shared" si="11"/>
        <v>0</v>
      </c>
    </row>
    <row r="176" spans="1:107" x14ac:dyDescent="0.25">
      <c r="A176" t="s">
        <v>4</v>
      </c>
      <c r="B176" t="s">
        <v>124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s="80">
        <f t="shared" si="8"/>
        <v>0</v>
      </c>
      <c r="CZ176" s="80">
        <f t="shared" si="9"/>
        <v>0</v>
      </c>
      <c r="DB176" s="80">
        <f t="shared" si="10"/>
        <v>0</v>
      </c>
      <c r="DC176" s="80">
        <f t="shared" si="11"/>
        <v>0</v>
      </c>
    </row>
    <row r="177" spans="1:107" x14ac:dyDescent="0.25">
      <c r="A177" t="s">
        <v>4</v>
      </c>
      <c r="B177" t="s">
        <v>125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s="80">
        <f t="shared" si="8"/>
        <v>0</v>
      </c>
      <c r="CZ177" s="80">
        <f t="shared" si="9"/>
        <v>0</v>
      </c>
      <c r="DB177" s="80">
        <f t="shared" si="10"/>
        <v>0</v>
      </c>
      <c r="DC177" s="80">
        <f t="shared" si="11"/>
        <v>0</v>
      </c>
    </row>
    <row r="178" spans="1:107" x14ac:dyDescent="0.25">
      <c r="A178" t="s">
        <v>4</v>
      </c>
      <c r="B178" t="s">
        <v>159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s="80">
        <f t="shared" si="8"/>
        <v>0</v>
      </c>
      <c r="CZ178" s="80">
        <f t="shared" si="9"/>
        <v>0</v>
      </c>
      <c r="DB178" s="80">
        <f t="shared" si="10"/>
        <v>0</v>
      </c>
      <c r="DC178" s="80">
        <f t="shared" si="11"/>
        <v>0</v>
      </c>
    </row>
    <row r="179" spans="1:107" x14ac:dyDescent="0.25">
      <c r="A179" t="s">
        <v>4</v>
      </c>
      <c r="B179" t="s">
        <v>17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s="80">
        <f t="shared" si="8"/>
        <v>0</v>
      </c>
      <c r="CZ179" s="80">
        <f t="shared" si="9"/>
        <v>0</v>
      </c>
      <c r="DB179" s="80">
        <f t="shared" si="10"/>
        <v>0</v>
      </c>
      <c r="DC179" s="80">
        <f t="shared" si="11"/>
        <v>0</v>
      </c>
    </row>
    <row r="180" spans="1:107" x14ac:dyDescent="0.25">
      <c r="A180" t="s">
        <v>4</v>
      </c>
      <c r="B180" t="s">
        <v>127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s="80">
        <f t="shared" si="8"/>
        <v>0</v>
      </c>
      <c r="CZ180" s="80">
        <f t="shared" si="9"/>
        <v>0</v>
      </c>
      <c r="DB180" s="80">
        <f t="shared" si="10"/>
        <v>0</v>
      </c>
      <c r="DC180" s="80">
        <f t="shared" si="11"/>
        <v>0</v>
      </c>
    </row>
    <row r="181" spans="1:107" x14ac:dyDescent="0.25">
      <c r="A181" t="s">
        <v>4</v>
      </c>
      <c r="B181" t="s">
        <v>128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-748.11961859772396</v>
      </c>
      <c r="BD181">
        <v>-748.11961859772396</v>
      </c>
      <c r="BE181">
        <v>-748.11961859772396</v>
      </c>
      <c r="BF181">
        <v>-748.11961859772396</v>
      </c>
      <c r="BG181">
        <v>-838.67525096485599</v>
      </c>
      <c r="BH181">
        <v>-838.67525096485599</v>
      </c>
      <c r="BI181">
        <v>-838.67525096485599</v>
      </c>
      <c r="BJ181">
        <v>-838.67525096485599</v>
      </c>
      <c r="BK181">
        <v>-1088.7398002637401</v>
      </c>
      <c r="BL181">
        <v>-1088.7398002637401</v>
      </c>
      <c r="BM181">
        <v>-1088.7398002637401</v>
      </c>
      <c r="BN181">
        <v>-1088.7398002637401</v>
      </c>
      <c r="BO181">
        <v>-1141.6201931375899</v>
      </c>
      <c r="BP181">
        <v>-1141.6201931375899</v>
      </c>
      <c r="BQ181">
        <v>-1141.6201931375899</v>
      </c>
      <c r="BR181">
        <v>-1141.6201931375899</v>
      </c>
      <c r="BS181">
        <v>-1327.9838352173999</v>
      </c>
      <c r="BT181">
        <v>-1327.9838352173999</v>
      </c>
      <c r="BU181">
        <v>-1327.9838352173999</v>
      </c>
      <c r="BV181">
        <v>-1327.9838352173999</v>
      </c>
      <c r="BW181">
        <v>-1327.9838352173999</v>
      </c>
      <c r="BX181">
        <v>-1321.1375076372001</v>
      </c>
      <c r="BY181">
        <v>-1321.1375076372001</v>
      </c>
      <c r="BZ181">
        <v>-1321.1375076372001</v>
      </c>
      <c r="CA181">
        <v>-1321.1375076372001</v>
      </c>
      <c r="CB181">
        <v>-1263.1738346761099</v>
      </c>
      <c r="CC181">
        <v>-1263.1738346761099</v>
      </c>
      <c r="CD181">
        <v>-1263.1738346761099</v>
      </c>
      <c r="CE181">
        <v>-1263.1738346761099</v>
      </c>
      <c r="CF181">
        <v>-1294.35204691678</v>
      </c>
      <c r="CG181">
        <v>-1294.35204691678</v>
      </c>
      <c r="CH181">
        <v>-1294.35204691678</v>
      </c>
      <c r="CI181">
        <v>-1294.35204691678</v>
      </c>
      <c r="CJ181">
        <v>-1294.35204691678</v>
      </c>
      <c r="CK181">
        <v>-1238.6921864145099</v>
      </c>
      <c r="CL181">
        <v>-1238.6921864145099</v>
      </c>
      <c r="CM181">
        <v>-1238.6921864145099</v>
      </c>
      <c r="CN181">
        <v>-1238.6921864145099</v>
      </c>
      <c r="CO181">
        <v>-1275.98340040216</v>
      </c>
      <c r="CP181">
        <v>-1275.98340040216</v>
      </c>
      <c r="CQ181">
        <v>-1275.98340040216</v>
      </c>
      <c r="CR181">
        <v>-1275.98340040216</v>
      </c>
      <c r="CS181">
        <v>-1275.98340040216</v>
      </c>
      <c r="CT181">
        <v>-1358.9885363052099</v>
      </c>
      <c r="CU181">
        <v>-1358.9885363052099</v>
      </c>
      <c r="CV181">
        <v>-1358.9885363052099</v>
      </c>
      <c r="CW181">
        <v>-1358.9885363052099</v>
      </c>
      <c r="CX181">
        <v>-1292.4673588261501</v>
      </c>
      <c r="CY181" s="80">
        <f t="shared" si="8"/>
        <v>-25871.951150854245</v>
      </c>
      <c r="CZ181" s="80">
        <f t="shared" si="9"/>
        <v>-30908.700332641372</v>
      </c>
      <c r="DB181" s="80">
        <f t="shared" si="10"/>
        <v>-15322.977453754558</v>
      </c>
      <c r="DC181" s="80">
        <f t="shared" si="11"/>
        <v>-15585.722878886805</v>
      </c>
    </row>
    <row r="182" spans="1:107" x14ac:dyDescent="0.25">
      <c r="A182" t="s">
        <v>4</v>
      </c>
      <c r="B182" t="s">
        <v>18</v>
      </c>
      <c r="C182">
        <v>26.893425809735501</v>
      </c>
      <c r="D182">
        <v>26.893425809735501</v>
      </c>
      <c r="E182">
        <v>26.893425809735501</v>
      </c>
      <c r="F182">
        <v>26.893425809735501</v>
      </c>
      <c r="G182">
        <v>26.119942324057199</v>
      </c>
      <c r="H182">
        <v>26.119942324057199</v>
      </c>
      <c r="I182">
        <v>26.119942324057199</v>
      </c>
      <c r="J182">
        <v>26.119942324057199</v>
      </c>
      <c r="K182">
        <v>23.858990596690099</v>
      </c>
      <c r="L182">
        <v>23.858990596690099</v>
      </c>
      <c r="M182">
        <v>23.858990596690099</v>
      </c>
      <c r="N182">
        <v>23.858990596690099</v>
      </c>
      <c r="O182">
        <v>23.858990596690099</v>
      </c>
      <c r="P182">
        <v>17.314130333258898</v>
      </c>
      <c r="Q182">
        <v>17.314130333258898</v>
      </c>
      <c r="R182">
        <v>17.314130333258898</v>
      </c>
      <c r="S182">
        <v>17.314130333258898</v>
      </c>
      <c r="T182">
        <v>18.4743555617762</v>
      </c>
      <c r="U182">
        <v>18.4743555617762</v>
      </c>
      <c r="V182">
        <v>18.4743555617762</v>
      </c>
      <c r="W182">
        <v>18.4743555617762</v>
      </c>
      <c r="X182">
        <v>21.1517983968163</v>
      </c>
      <c r="Y182">
        <v>21.1517983968163</v>
      </c>
      <c r="Z182">
        <v>21.1517983968163</v>
      </c>
      <c r="AA182">
        <v>21.1517983968163</v>
      </c>
      <c r="AB182">
        <v>21.1517983968163</v>
      </c>
      <c r="AC182">
        <v>23.442499489017202</v>
      </c>
      <c r="AD182">
        <v>23.442499489017202</v>
      </c>
      <c r="AE182">
        <v>23.442499489017202</v>
      </c>
      <c r="AF182">
        <v>23.442499489017202</v>
      </c>
      <c r="AG182">
        <v>23.858990596690099</v>
      </c>
      <c r="AH182">
        <v>23.858990596690099</v>
      </c>
      <c r="AI182">
        <v>23.858990596690099</v>
      </c>
      <c r="AJ182">
        <v>23.858990596690099</v>
      </c>
      <c r="AK182">
        <v>23.858990596690099</v>
      </c>
      <c r="AL182">
        <v>24.810970271371001</v>
      </c>
      <c r="AM182">
        <v>24.810970271371001</v>
      </c>
      <c r="AN182">
        <v>24.810970271371001</v>
      </c>
      <c r="AO182">
        <v>24.810970271371001</v>
      </c>
      <c r="AP182">
        <v>24.513476623033199</v>
      </c>
      <c r="AQ182">
        <v>24.513476623033199</v>
      </c>
      <c r="AR182">
        <v>24.513476623033199</v>
      </c>
      <c r="AS182">
        <v>24.513476623033199</v>
      </c>
      <c r="AT182">
        <v>24.3052310691968</v>
      </c>
      <c r="AU182">
        <v>24.3052310691968</v>
      </c>
      <c r="AV182">
        <v>24.3052310691968</v>
      </c>
      <c r="AW182">
        <v>24.3052310691968</v>
      </c>
      <c r="AX182">
        <v>24.3052310691968</v>
      </c>
      <c r="AY182">
        <v>23.353251394515901</v>
      </c>
      <c r="AZ182">
        <v>23.353251394515901</v>
      </c>
      <c r="BA182">
        <v>23.353251394515901</v>
      </c>
      <c r="BB182">
        <v>23.353251394515901</v>
      </c>
      <c r="BC182">
        <v>22.550018544003802</v>
      </c>
      <c r="BD182">
        <v>22.550018544003802</v>
      </c>
      <c r="BE182">
        <v>22.550018544003802</v>
      </c>
      <c r="BF182">
        <v>22.550018544003802</v>
      </c>
      <c r="BG182">
        <v>23.204504570347002</v>
      </c>
      <c r="BH182">
        <v>23.204504570347002</v>
      </c>
      <c r="BI182">
        <v>23.204504570347002</v>
      </c>
      <c r="BJ182">
        <v>23.204504570347002</v>
      </c>
      <c r="BK182">
        <v>20.289066816636701</v>
      </c>
      <c r="BL182">
        <v>20.289066816636701</v>
      </c>
      <c r="BM182">
        <v>20.289066816636701</v>
      </c>
      <c r="BN182">
        <v>20.289066816636701</v>
      </c>
      <c r="BO182">
        <v>20.289066816636701</v>
      </c>
      <c r="BP182">
        <v>21.568289504489201</v>
      </c>
      <c r="BQ182">
        <v>21.568289504489201</v>
      </c>
      <c r="BR182">
        <v>21.568289504489201</v>
      </c>
      <c r="BS182">
        <v>21.568289504489201</v>
      </c>
      <c r="BT182">
        <v>22.669016003338999</v>
      </c>
      <c r="BU182">
        <v>22.669016003338999</v>
      </c>
      <c r="BV182">
        <v>22.669016003338999</v>
      </c>
      <c r="BW182">
        <v>22.669016003338999</v>
      </c>
      <c r="BX182">
        <v>22.669016003338999</v>
      </c>
      <c r="BY182">
        <v>24.067236150526501</v>
      </c>
      <c r="BZ182">
        <v>24.067236150526501</v>
      </c>
      <c r="CA182">
        <v>24.067236150526501</v>
      </c>
      <c r="CB182">
        <v>24.067236150526501</v>
      </c>
      <c r="CC182">
        <v>24.4539778933656</v>
      </c>
      <c r="CD182">
        <v>24.4539778933656</v>
      </c>
      <c r="CE182">
        <v>24.4539778933656</v>
      </c>
      <c r="CF182">
        <v>24.4539778933656</v>
      </c>
      <c r="CG182">
        <v>24.334980434030498</v>
      </c>
      <c r="CH182">
        <v>24.334980434030498</v>
      </c>
      <c r="CI182">
        <v>24.334980434030498</v>
      </c>
      <c r="CJ182">
        <v>24.334980434030498</v>
      </c>
      <c r="CK182">
        <v>24.334980434030498</v>
      </c>
      <c r="CL182">
        <v>22.401271719835002</v>
      </c>
      <c r="CM182">
        <v>22.401271719835002</v>
      </c>
      <c r="CN182">
        <v>22.401271719835002</v>
      </c>
      <c r="CO182">
        <v>22.401271719835002</v>
      </c>
      <c r="CP182">
        <v>22.698765368172701</v>
      </c>
      <c r="CQ182">
        <v>22.698765368172701</v>
      </c>
      <c r="CR182">
        <v>22.698765368172701</v>
      </c>
      <c r="CS182">
        <v>22.698765368172701</v>
      </c>
      <c r="CT182">
        <v>22.282274260499801</v>
      </c>
      <c r="CU182">
        <v>22.282274260499801</v>
      </c>
      <c r="CV182">
        <v>22.282274260499801</v>
      </c>
      <c r="CW182">
        <v>22.282274260499801</v>
      </c>
      <c r="CX182">
        <v>22.282274260499801</v>
      </c>
      <c r="CY182" s="80">
        <f t="shared" si="8"/>
        <v>532.21613687629144</v>
      </c>
      <c r="CZ182" s="80">
        <f t="shared" si="9"/>
        <v>559.43680569919763</v>
      </c>
      <c r="DB182" s="80">
        <f t="shared" si="10"/>
        <v>290.02655776450297</v>
      </c>
      <c r="DC182" s="80">
        <f t="shared" si="11"/>
        <v>269.41024793469484</v>
      </c>
    </row>
    <row r="183" spans="1:107" x14ac:dyDescent="0.25">
      <c r="A183" t="s">
        <v>4</v>
      </c>
      <c r="B183" t="s">
        <v>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s="80">
        <f t="shared" si="8"/>
        <v>0</v>
      </c>
      <c r="CZ183" s="80">
        <f t="shared" si="9"/>
        <v>0</v>
      </c>
      <c r="DB183" s="80">
        <f t="shared" si="10"/>
        <v>0</v>
      </c>
      <c r="DC183" s="80">
        <f t="shared" si="11"/>
        <v>0</v>
      </c>
    </row>
    <row r="184" spans="1:107" x14ac:dyDescent="0.25">
      <c r="A184" t="s">
        <v>4</v>
      </c>
      <c r="B184" t="s">
        <v>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68.7179241285437</v>
      </c>
      <c r="BD184">
        <v>176.388789817733</v>
      </c>
      <c r="BE184">
        <v>301.93513365762698</v>
      </c>
      <c r="BF184">
        <v>282.84367052997499</v>
      </c>
      <c r="BG184">
        <v>273.11358447144698</v>
      </c>
      <c r="BH184">
        <v>269.05152387192697</v>
      </c>
      <c r="BI184">
        <v>269.05284199602198</v>
      </c>
      <c r="BJ184">
        <v>266.78929920244599</v>
      </c>
      <c r="BK184">
        <v>270.50439075469802</v>
      </c>
      <c r="BL184">
        <v>272.02085635795498</v>
      </c>
      <c r="BM184">
        <v>271.79230968734203</v>
      </c>
      <c r="BN184">
        <v>283.55408840090797</v>
      </c>
      <c r="BO184">
        <v>279.92101564270303</v>
      </c>
      <c r="BP184">
        <v>285.89502603565597</v>
      </c>
      <c r="BQ184">
        <v>300.52274279947602</v>
      </c>
      <c r="BR184">
        <v>311.09362175743303</v>
      </c>
      <c r="BS184">
        <v>284.26525328347401</v>
      </c>
      <c r="BT184">
        <v>271.84350517259202</v>
      </c>
      <c r="BU184">
        <v>273.15571573629302</v>
      </c>
      <c r="BV184">
        <v>286.51067370570399</v>
      </c>
      <c r="BW184">
        <v>291.56718921059098</v>
      </c>
      <c r="BX184">
        <v>284.91344566038299</v>
      </c>
      <c r="BY184">
        <v>262.38411025663601</v>
      </c>
      <c r="BZ184">
        <v>266.03435392844699</v>
      </c>
      <c r="CA184">
        <v>298.73241833652099</v>
      </c>
      <c r="CB184">
        <v>349.02106297815902</v>
      </c>
      <c r="CC184">
        <v>375.93157429684601</v>
      </c>
      <c r="CD184">
        <v>378.59342839530501</v>
      </c>
      <c r="CE184">
        <v>351.16472157370799</v>
      </c>
      <c r="CF184">
        <v>282.42302484400898</v>
      </c>
      <c r="CG184">
        <v>214.145432077945</v>
      </c>
      <c r="CH184">
        <v>174.751106583384</v>
      </c>
      <c r="CI184">
        <v>181.647875601805</v>
      </c>
      <c r="CJ184">
        <v>230.65159988009501</v>
      </c>
      <c r="CK184">
        <v>302.58576616464001</v>
      </c>
      <c r="CL184">
        <v>323.54740696700202</v>
      </c>
      <c r="CM184">
        <v>292.08000705005003</v>
      </c>
      <c r="CN184">
        <v>223.966079214769</v>
      </c>
      <c r="CO184">
        <v>186.82668178130299</v>
      </c>
      <c r="CP184">
        <v>198.42739919491601</v>
      </c>
      <c r="CQ184">
        <v>251.566573227052</v>
      </c>
      <c r="CR184">
        <v>319.459595810851</v>
      </c>
      <c r="CS184">
        <v>386.81496637537299</v>
      </c>
      <c r="CT184">
        <v>403.24523589261798</v>
      </c>
      <c r="CU184">
        <v>418.092541220182</v>
      </c>
      <c r="CV184">
        <v>400.32411695526298</v>
      </c>
      <c r="CW184">
        <v>342.97513335018999</v>
      </c>
      <c r="CX184">
        <v>284.23086789334701</v>
      </c>
      <c r="CY184" s="80">
        <f t="shared" si="8"/>
        <v>6403.8710660660108</v>
      </c>
      <c r="CZ184" s="80">
        <f t="shared" si="9"/>
        <v>7171.2046156653332</v>
      </c>
      <c r="DB184" s="80">
        <f t="shared" si="10"/>
        <v>3463.1954176994195</v>
      </c>
      <c r="DC184" s="80">
        <f t="shared" si="11"/>
        <v>3708.0091979659132</v>
      </c>
    </row>
    <row r="185" spans="1:107" x14ac:dyDescent="0.25">
      <c r="A185" t="s">
        <v>4</v>
      </c>
      <c r="B185" t="s">
        <v>114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s="80">
        <f t="shared" si="8"/>
        <v>0</v>
      </c>
      <c r="CZ185" s="80">
        <f t="shared" si="9"/>
        <v>0</v>
      </c>
      <c r="DB185" s="80">
        <f t="shared" si="10"/>
        <v>0</v>
      </c>
      <c r="DC185" s="80">
        <f t="shared" si="11"/>
        <v>0</v>
      </c>
    </row>
    <row r="186" spans="1:107" x14ac:dyDescent="0.25">
      <c r="A186" t="s">
        <v>4</v>
      </c>
      <c r="B186" t="s">
        <v>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1.36349619313867</v>
      </c>
      <c r="BD186">
        <v>6.0805119736003403</v>
      </c>
      <c r="BE186">
        <v>12.839210847730801</v>
      </c>
      <c r="BF186">
        <v>20.3343053161149</v>
      </c>
      <c r="BG186">
        <v>24.217477982864501</v>
      </c>
      <c r="BH186">
        <v>23.634958957562102</v>
      </c>
      <c r="BI186">
        <v>22.977877454796399</v>
      </c>
      <c r="BJ186">
        <v>22.211658173433101</v>
      </c>
      <c r="BK186">
        <v>23.935116033716501</v>
      </c>
      <c r="BL186">
        <v>24.100528459563101</v>
      </c>
      <c r="BM186">
        <v>22.871083688017201</v>
      </c>
      <c r="BN186">
        <v>28.128149706620199</v>
      </c>
      <c r="BO186">
        <v>37.105462223896701</v>
      </c>
      <c r="BP186">
        <v>43.989946629019499</v>
      </c>
      <c r="BQ186">
        <v>50.420380206272199</v>
      </c>
      <c r="BR186">
        <v>45.085016777384297</v>
      </c>
      <c r="BS186">
        <v>35.009979441009598</v>
      </c>
      <c r="BT186">
        <v>30.8247966710044</v>
      </c>
      <c r="BU186">
        <v>23.126918032584001</v>
      </c>
      <c r="BV186">
        <v>19.040307318148798</v>
      </c>
      <c r="BW186">
        <v>18.069266120631202</v>
      </c>
      <c r="BX186">
        <v>16.596936730923499</v>
      </c>
      <c r="BY186">
        <v>15.9242238773023</v>
      </c>
      <c r="BZ186">
        <v>13.308646132254999</v>
      </c>
      <c r="CA186">
        <v>9.0269406220829609</v>
      </c>
      <c r="CB186">
        <v>6.3337550695519598</v>
      </c>
      <c r="CC186">
        <v>3.6742225906294199</v>
      </c>
      <c r="CD186">
        <v>4.7836391711074899</v>
      </c>
      <c r="CE186">
        <v>6.9427975150066796</v>
      </c>
      <c r="CF186">
        <v>13.4101620595449</v>
      </c>
      <c r="CG186">
        <v>21.0864250073611</v>
      </c>
      <c r="CH186">
        <v>27.851776496708499</v>
      </c>
      <c r="CI186">
        <v>30.0819583043493</v>
      </c>
      <c r="CJ186">
        <v>21.518873845355799</v>
      </c>
      <c r="CK186">
        <v>16.821921791473901</v>
      </c>
      <c r="CL186">
        <v>35.654065212359001</v>
      </c>
      <c r="CM186">
        <v>61.9281950449625</v>
      </c>
      <c r="CN186">
        <v>73.8088123687467</v>
      </c>
      <c r="CO186">
        <v>72.3547462219219</v>
      </c>
      <c r="CP186">
        <v>36.823862060612697</v>
      </c>
      <c r="CQ186">
        <v>17.7797372423959</v>
      </c>
      <c r="CR186">
        <v>16.949354353798299</v>
      </c>
      <c r="CS186">
        <v>16.349994758637301</v>
      </c>
      <c r="CT186">
        <v>15.480658268496001</v>
      </c>
      <c r="CU186">
        <v>14.8413378397569</v>
      </c>
      <c r="CV186">
        <v>13.6149549468598</v>
      </c>
      <c r="CW186">
        <v>9.2876535766181103</v>
      </c>
      <c r="CX186">
        <v>8.3321755948872305</v>
      </c>
      <c r="CY186" s="80">
        <f t="shared" si="8"/>
        <v>581.19625494758941</v>
      </c>
      <c r="CZ186" s="80">
        <f t="shared" si="9"/>
        <v>554.73801996322447</v>
      </c>
      <c r="DB186" s="80">
        <f t="shared" si="10"/>
        <v>197.18653768553102</v>
      </c>
      <c r="DC186" s="80">
        <f t="shared" si="11"/>
        <v>357.55148227769337</v>
      </c>
    </row>
    <row r="187" spans="1:107" x14ac:dyDescent="0.25">
      <c r="A187" t="s">
        <v>4</v>
      </c>
      <c r="B187" t="s">
        <v>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s="80">
        <f t="shared" si="8"/>
        <v>0</v>
      </c>
      <c r="CZ187" s="80">
        <f t="shared" si="9"/>
        <v>0</v>
      </c>
      <c r="DB187" s="80">
        <f t="shared" si="10"/>
        <v>0</v>
      </c>
      <c r="DC187" s="80">
        <f t="shared" si="11"/>
        <v>0</v>
      </c>
    </row>
    <row r="188" spans="1:107" x14ac:dyDescent="0.25">
      <c r="A188" t="s">
        <v>4</v>
      </c>
      <c r="B188" t="s">
        <v>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112.10543212334299</v>
      </c>
      <c r="BD188">
        <v>277.03287803882199</v>
      </c>
      <c r="BE188">
        <v>469.396894088556</v>
      </c>
      <c r="BF188">
        <v>481.39939651367598</v>
      </c>
      <c r="BG188">
        <v>513.760530468816</v>
      </c>
      <c r="BH188">
        <v>550.75026033995096</v>
      </c>
      <c r="BI188">
        <v>671.20404051732498</v>
      </c>
      <c r="BJ188">
        <v>818.93941170688595</v>
      </c>
      <c r="BK188">
        <v>977.15374331277803</v>
      </c>
      <c r="BL188">
        <v>1005.64363971315</v>
      </c>
      <c r="BM188">
        <v>990.85936590646497</v>
      </c>
      <c r="BN188">
        <v>941.69427866844603</v>
      </c>
      <c r="BO188">
        <v>931.22311213685202</v>
      </c>
      <c r="BP188">
        <v>961.78962123869405</v>
      </c>
      <c r="BQ188">
        <v>1063.25625691905</v>
      </c>
      <c r="BR188">
        <v>1134.6663140600399</v>
      </c>
      <c r="BS188">
        <v>1167.53474779833</v>
      </c>
      <c r="BT188">
        <v>1172.6746512734501</v>
      </c>
      <c r="BU188">
        <v>1215.39414191367</v>
      </c>
      <c r="BV188">
        <v>1304.97384229512</v>
      </c>
      <c r="BW188">
        <v>1309.8262521982799</v>
      </c>
      <c r="BX188">
        <v>1330.3099621469601</v>
      </c>
      <c r="BY188">
        <v>1289.5635902264701</v>
      </c>
      <c r="BZ188">
        <v>1316.20303137519</v>
      </c>
      <c r="CA188">
        <v>1340.4503227196701</v>
      </c>
      <c r="CB188">
        <v>1379.0033341660501</v>
      </c>
      <c r="CC188">
        <v>1374.1238312471</v>
      </c>
      <c r="CD188">
        <v>1416.66074971592</v>
      </c>
      <c r="CE188">
        <v>1452.6555848180101</v>
      </c>
      <c r="CF188">
        <v>1458.22692388255</v>
      </c>
      <c r="CG188">
        <v>1421.9990963299099</v>
      </c>
      <c r="CH188">
        <v>1356.5637106783299</v>
      </c>
      <c r="CI188">
        <v>1255.2267207457701</v>
      </c>
      <c r="CJ188">
        <v>1221.65749007829</v>
      </c>
      <c r="CK188">
        <v>1251.7842062781101</v>
      </c>
      <c r="CL188">
        <v>1285.5660240616501</v>
      </c>
      <c r="CM188">
        <v>1227.8353122573301</v>
      </c>
      <c r="CN188">
        <v>1140.5647012212</v>
      </c>
      <c r="CO188">
        <v>1071.9582209105999</v>
      </c>
      <c r="CP188">
        <v>1038.82300113313</v>
      </c>
      <c r="CQ188">
        <v>1050.1550324268901</v>
      </c>
      <c r="CR188">
        <v>1067.6312912247599</v>
      </c>
      <c r="CS188">
        <v>1056.8913653044201</v>
      </c>
      <c r="CT188">
        <v>1016.5351639404701</v>
      </c>
      <c r="CU188">
        <v>931.644100778763</v>
      </c>
      <c r="CV188">
        <v>863.15674899873397</v>
      </c>
      <c r="CW188">
        <v>841.62812781749597</v>
      </c>
      <c r="CX188">
        <v>869.72185809692701</v>
      </c>
      <c r="CY188" s="80">
        <f t="shared" si="8"/>
        <v>22007.355394980317</v>
      </c>
      <c r="CZ188" s="80">
        <f t="shared" si="9"/>
        <v>28390.462918832083</v>
      </c>
      <c r="DB188" s="80">
        <f t="shared" si="10"/>
        <v>16213.917994721362</v>
      </c>
      <c r="DC188" s="80">
        <f t="shared" si="11"/>
        <v>12176.544924110722</v>
      </c>
    </row>
    <row r="189" spans="1:107" x14ac:dyDescent="0.25">
      <c r="A189" t="s">
        <v>4</v>
      </c>
      <c r="B189" t="s">
        <v>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s="80">
        <f t="shared" si="8"/>
        <v>0</v>
      </c>
      <c r="CZ189" s="80">
        <f t="shared" si="9"/>
        <v>0</v>
      </c>
      <c r="DB189" s="80">
        <f t="shared" si="10"/>
        <v>0</v>
      </c>
      <c r="DC189" s="80">
        <f t="shared" si="11"/>
        <v>0</v>
      </c>
    </row>
    <row r="190" spans="1:107" x14ac:dyDescent="0.25">
      <c r="A190" t="s">
        <v>4</v>
      </c>
      <c r="B190" t="s">
        <v>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21.542183667627501</v>
      </c>
      <c r="BD190">
        <v>70.218619010226902</v>
      </c>
      <c r="BE190">
        <v>67.721482644048507</v>
      </c>
      <c r="BF190">
        <v>18.108836093769799</v>
      </c>
      <c r="BG190">
        <v>3.93766152174793</v>
      </c>
      <c r="BH190">
        <v>3.8223289273919701</v>
      </c>
      <c r="BI190">
        <v>6.4990138115774698</v>
      </c>
      <c r="BJ190">
        <v>8.4818598328322707</v>
      </c>
      <c r="BK190">
        <v>8.53235602965791</v>
      </c>
      <c r="BL190">
        <v>7.9882199084686398</v>
      </c>
      <c r="BM190">
        <v>5.3445819045950902</v>
      </c>
      <c r="BN190">
        <v>2.9508660707519101</v>
      </c>
      <c r="BO190">
        <v>3.2960491717006999</v>
      </c>
      <c r="BP190">
        <v>3.5723443994064499</v>
      </c>
      <c r="BQ190">
        <v>1.93582971318049</v>
      </c>
      <c r="BR190">
        <v>2.42895000000467</v>
      </c>
      <c r="BS190">
        <v>4.6534412780035703</v>
      </c>
      <c r="BT190">
        <v>5.2133384259680096</v>
      </c>
      <c r="BU190">
        <v>2.78641069678245</v>
      </c>
      <c r="BV190">
        <v>2.0535964214986899</v>
      </c>
      <c r="BW190">
        <v>4.70208541059709</v>
      </c>
      <c r="BX190">
        <v>13.6218927141049</v>
      </c>
      <c r="BY190">
        <v>22.540127914588801</v>
      </c>
      <c r="BZ190">
        <v>24.004941792625502</v>
      </c>
      <c r="CA190">
        <v>17.217557133809699</v>
      </c>
      <c r="CB190">
        <v>11.7044813339356</v>
      </c>
      <c r="CC190">
        <v>14.833777075464701</v>
      </c>
      <c r="CD190">
        <v>15.479316790630101</v>
      </c>
      <c r="CE190">
        <v>26.214134406394098</v>
      </c>
      <c r="CF190">
        <v>41.355647891114202</v>
      </c>
      <c r="CG190">
        <v>40.773576066607703</v>
      </c>
      <c r="CH190">
        <v>32.761452693985198</v>
      </c>
      <c r="CI190">
        <v>42.701659787594998</v>
      </c>
      <c r="CJ190">
        <v>61.875144307203698</v>
      </c>
      <c r="CK190">
        <v>73.696775540490506</v>
      </c>
      <c r="CL190">
        <v>247.496325187759</v>
      </c>
      <c r="CM190">
        <v>433.86661569758297</v>
      </c>
      <c r="CN190">
        <v>204.81096221001101</v>
      </c>
      <c r="CO190">
        <v>54.172301588518003</v>
      </c>
      <c r="CP190">
        <v>82.043593099504804</v>
      </c>
      <c r="CQ190">
        <v>165.54053610382101</v>
      </c>
      <c r="CR190">
        <v>385.52210245138099</v>
      </c>
      <c r="CS190">
        <v>428.35183581665302</v>
      </c>
      <c r="CT190">
        <v>233.572530288812</v>
      </c>
      <c r="CU190">
        <v>195.68374178824499</v>
      </c>
      <c r="CV190">
        <v>110.136623406802</v>
      </c>
      <c r="CW190">
        <v>33.518907252559501</v>
      </c>
      <c r="CX190">
        <v>49.845186017003101</v>
      </c>
      <c r="CY190" s="80">
        <f t="shared" si="8"/>
        <v>315.95701736115728</v>
      </c>
      <c r="CZ190" s="80">
        <f t="shared" si="9"/>
        <v>3003.1747839358827</v>
      </c>
      <c r="DB190" s="80">
        <f t="shared" si="10"/>
        <v>626.10984821498948</v>
      </c>
      <c r="DC190" s="80">
        <f t="shared" si="11"/>
        <v>2377.0649357208931</v>
      </c>
    </row>
    <row r="191" spans="1:107" x14ac:dyDescent="0.25">
      <c r="A191" t="s">
        <v>4</v>
      </c>
      <c r="B191" t="s">
        <v>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s="80">
        <f t="shared" si="8"/>
        <v>0</v>
      </c>
      <c r="CZ191" s="80">
        <f t="shared" si="9"/>
        <v>0</v>
      </c>
      <c r="DB191" s="80">
        <f t="shared" si="10"/>
        <v>0</v>
      </c>
      <c r="DC191" s="80">
        <f t="shared" si="11"/>
        <v>0</v>
      </c>
    </row>
    <row r="192" spans="1:107" x14ac:dyDescent="0.25">
      <c r="A192" t="s">
        <v>4</v>
      </c>
      <c r="B192" t="s">
        <v>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211.71238991509699</v>
      </c>
      <c r="BD192">
        <v>405.44805495643601</v>
      </c>
      <c r="BE192">
        <v>307.67359633497102</v>
      </c>
      <c r="BF192">
        <v>191.04713833882801</v>
      </c>
      <c r="BG192">
        <v>167.88463952973601</v>
      </c>
      <c r="BH192">
        <v>145.32966471887201</v>
      </c>
      <c r="BI192">
        <v>117.544810445864</v>
      </c>
      <c r="BJ192">
        <v>233.42529926057301</v>
      </c>
      <c r="BK192">
        <v>355.452235441732</v>
      </c>
      <c r="BL192">
        <v>337.64550643566002</v>
      </c>
      <c r="BM192">
        <v>260.49922343971502</v>
      </c>
      <c r="BN192">
        <v>230.37624068601801</v>
      </c>
      <c r="BO192">
        <v>283.96199482303598</v>
      </c>
      <c r="BP192">
        <v>519.79971788770195</v>
      </c>
      <c r="BQ192">
        <v>435.65356323813398</v>
      </c>
      <c r="BR192">
        <v>342.58257125489098</v>
      </c>
      <c r="BS192">
        <v>431.34881813789099</v>
      </c>
      <c r="BT192">
        <v>438.74165288496698</v>
      </c>
      <c r="BU192">
        <v>410.14812875070203</v>
      </c>
      <c r="BV192">
        <v>401.45373103061399</v>
      </c>
      <c r="BW192">
        <v>491.95989846061201</v>
      </c>
      <c r="BX192">
        <v>507.72672125244799</v>
      </c>
      <c r="BY192">
        <v>416.66667134376002</v>
      </c>
      <c r="BZ192">
        <v>412.20519718522098</v>
      </c>
      <c r="CA192">
        <v>518.90707216270596</v>
      </c>
      <c r="CB192">
        <v>673.346276351396</v>
      </c>
      <c r="CC192">
        <v>765.29905816100904</v>
      </c>
      <c r="CD192">
        <v>803.11684170828698</v>
      </c>
      <c r="CE192">
        <v>909.53788856600295</v>
      </c>
      <c r="CF192">
        <v>873.64805886122201</v>
      </c>
      <c r="CG192">
        <v>923.99434918627799</v>
      </c>
      <c r="CH192">
        <v>1128.30460927025</v>
      </c>
      <c r="CI192">
        <v>1047.5172126079999</v>
      </c>
      <c r="CJ192">
        <v>928.48388955056498</v>
      </c>
      <c r="CK192">
        <v>815.50699379859202</v>
      </c>
      <c r="CL192">
        <v>733.04173391962399</v>
      </c>
      <c r="CM192">
        <v>717.43733269846905</v>
      </c>
      <c r="CN192">
        <v>633.087963745823</v>
      </c>
      <c r="CO192">
        <v>679.86725158602496</v>
      </c>
      <c r="CP192">
        <v>788.80300606148603</v>
      </c>
      <c r="CQ192">
        <v>720.12493361516204</v>
      </c>
      <c r="CR192">
        <v>804.15600013505696</v>
      </c>
      <c r="CS192">
        <v>948.69276216854905</v>
      </c>
      <c r="CT192">
        <v>761.91888232006204</v>
      </c>
      <c r="CU192">
        <v>574.26856452986101</v>
      </c>
      <c r="CV192">
        <v>580.95444232123498</v>
      </c>
      <c r="CW192">
        <v>463.00250532221401</v>
      </c>
      <c r="CX192">
        <v>475.908946611283</v>
      </c>
      <c r="CY192" s="80">
        <f t="shared" si="8"/>
        <v>8056.2874657534794</v>
      </c>
      <c r="CZ192" s="80">
        <f t="shared" si="9"/>
        <v>18268.926575259156</v>
      </c>
      <c r="DB192" s="80">
        <f t="shared" si="10"/>
        <v>10120.703984143931</v>
      </c>
      <c r="DC192" s="80">
        <f t="shared" si="11"/>
        <v>8148.2225911152254</v>
      </c>
    </row>
    <row r="193" spans="1:107" x14ac:dyDescent="0.25">
      <c r="A193" t="s">
        <v>4</v>
      </c>
      <c r="B193" t="s">
        <v>32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s="80">
        <f t="shared" si="8"/>
        <v>0</v>
      </c>
      <c r="CZ193" s="80">
        <f t="shared" si="9"/>
        <v>0</v>
      </c>
      <c r="DB193" s="80">
        <f t="shared" si="10"/>
        <v>0</v>
      </c>
      <c r="DC193" s="80">
        <f t="shared" si="11"/>
        <v>0</v>
      </c>
    </row>
    <row r="194" spans="1:107" x14ac:dyDescent="0.25">
      <c r="A194" t="s">
        <v>4</v>
      </c>
      <c r="B194" t="s">
        <v>33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s="80">
        <f t="shared" si="8"/>
        <v>0</v>
      </c>
      <c r="CZ194" s="80">
        <f t="shared" si="9"/>
        <v>0</v>
      </c>
      <c r="DB194" s="80">
        <f t="shared" si="10"/>
        <v>0</v>
      </c>
      <c r="DC194" s="80">
        <f t="shared" si="11"/>
        <v>0</v>
      </c>
    </row>
    <row r="195" spans="1:107" x14ac:dyDescent="0.25">
      <c r="A195" t="s">
        <v>4</v>
      </c>
      <c r="B195" t="s">
        <v>101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s="80">
        <f t="shared" si="8"/>
        <v>0</v>
      </c>
      <c r="CZ195" s="80">
        <f t="shared" si="9"/>
        <v>0</v>
      </c>
      <c r="DB195" s="80">
        <f t="shared" si="10"/>
        <v>0</v>
      </c>
      <c r="DC195" s="80">
        <f t="shared" si="11"/>
        <v>0</v>
      </c>
    </row>
    <row r="196" spans="1:107" x14ac:dyDescent="0.25">
      <c r="A196" t="s">
        <v>4</v>
      </c>
      <c r="B196" t="s">
        <v>102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s="80">
        <f t="shared" si="8"/>
        <v>0</v>
      </c>
      <c r="CZ196" s="80">
        <f t="shared" si="9"/>
        <v>0</v>
      </c>
      <c r="DB196" s="80">
        <f t="shared" si="10"/>
        <v>0</v>
      </c>
      <c r="DC196" s="80">
        <f t="shared" si="11"/>
        <v>0</v>
      </c>
    </row>
    <row r="197" spans="1:107" x14ac:dyDescent="0.25">
      <c r="A197" t="s">
        <v>4</v>
      </c>
      <c r="B197" t="s">
        <v>35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s="80">
        <f t="shared" si="8"/>
        <v>0</v>
      </c>
      <c r="CZ197" s="80">
        <f t="shared" si="9"/>
        <v>0</v>
      </c>
      <c r="DB197" s="80">
        <f t="shared" si="10"/>
        <v>0</v>
      </c>
      <c r="DC197" s="80">
        <f t="shared" si="11"/>
        <v>0</v>
      </c>
    </row>
    <row r="198" spans="1:107" x14ac:dyDescent="0.25">
      <c r="A198" t="s">
        <v>4</v>
      </c>
      <c r="B198" t="s">
        <v>115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s="80">
        <f t="shared" ref="CY198:CY224" si="12">SUM(BC198:BZ198)</f>
        <v>0</v>
      </c>
      <c r="CZ198" s="80">
        <f t="shared" ref="CZ198:CZ224" si="13">SUM(CA198:CX198)</f>
        <v>0</v>
      </c>
      <c r="DB198" s="80">
        <f t="shared" ref="DB198:DB224" si="14">SUM(CA198:CL198)</f>
        <v>0</v>
      </c>
      <c r="DC198" s="80">
        <f t="shared" ref="DC198:DC224" si="15">SUM(CM198:CX198)</f>
        <v>0</v>
      </c>
    </row>
    <row r="199" spans="1:107" x14ac:dyDescent="0.25">
      <c r="A199" t="s">
        <v>4</v>
      </c>
      <c r="B199" t="s">
        <v>116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s="80">
        <f t="shared" si="12"/>
        <v>0</v>
      </c>
      <c r="CZ199" s="80">
        <f t="shared" si="13"/>
        <v>0</v>
      </c>
      <c r="DB199" s="80">
        <f t="shared" si="14"/>
        <v>0</v>
      </c>
      <c r="DC199" s="80">
        <f t="shared" si="15"/>
        <v>0</v>
      </c>
    </row>
    <row r="200" spans="1:107" x14ac:dyDescent="0.25">
      <c r="A200" t="s">
        <v>4</v>
      </c>
      <c r="B200" t="s">
        <v>129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s="80">
        <f t="shared" si="12"/>
        <v>0</v>
      </c>
      <c r="CZ200" s="80">
        <f t="shared" si="13"/>
        <v>0</v>
      </c>
      <c r="DB200" s="80">
        <f t="shared" si="14"/>
        <v>0</v>
      </c>
      <c r="DC200" s="80">
        <f t="shared" si="15"/>
        <v>0</v>
      </c>
    </row>
    <row r="201" spans="1:107" x14ac:dyDescent="0.25">
      <c r="A201" t="s">
        <v>4</v>
      </c>
      <c r="B201" t="s">
        <v>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s="80">
        <f t="shared" si="12"/>
        <v>0</v>
      </c>
      <c r="CZ201" s="80">
        <f t="shared" si="13"/>
        <v>0</v>
      </c>
      <c r="DB201" s="80">
        <f t="shared" si="14"/>
        <v>0</v>
      </c>
      <c r="DC201" s="80">
        <f t="shared" si="15"/>
        <v>0</v>
      </c>
    </row>
    <row r="202" spans="1:107" x14ac:dyDescent="0.25">
      <c r="A202" t="s">
        <v>4</v>
      </c>
      <c r="B202" t="s">
        <v>38</v>
      </c>
      <c r="C202">
        <v>932.29799996955103</v>
      </c>
      <c r="D202">
        <v>932.29799996955103</v>
      </c>
      <c r="E202">
        <v>932.29799996955103</v>
      </c>
      <c r="F202">
        <v>932.29799996955103</v>
      </c>
      <c r="G202">
        <v>932.29799996955103</v>
      </c>
      <c r="H202">
        <v>932.29799996955103</v>
      </c>
      <c r="I202">
        <v>932.29799996955103</v>
      </c>
      <c r="J202">
        <v>932.29799996955103</v>
      </c>
      <c r="K202">
        <v>932.29799996955103</v>
      </c>
      <c r="L202">
        <v>932.29799996955103</v>
      </c>
      <c r="M202">
        <v>932.29799996955103</v>
      </c>
      <c r="N202">
        <v>932.29799996955103</v>
      </c>
      <c r="O202">
        <v>932.29799996955103</v>
      </c>
      <c r="P202">
        <v>932.29799996955103</v>
      </c>
      <c r="Q202">
        <v>932.29799996955103</v>
      </c>
      <c r="R202">
        <v>932.29799996955103</v>
      </c>
      <c r="S202">
        <v>932.29799996955103</v>
      </c>
      <c r="T202">
        <v>932.29799996955103</v>
      </c>
      <c r="U202">
        <v>932.29799996955103</v>
      </c>
      <c r="V202">
        <v>932.29799996955103</v>
      </c>
      <c r="W202">
        <v>932.29799996955103</v>
      </c>
      <c r="X202">
        <v>932.29799996955103</v>
      </c>
      <c r="Y202">
        <v>932.29799996955103</v>
      </c>
      <c r="Z202">
        <v>932.29799996955103</v>
      </c>
      <c r="AA202">
        <v>932.29799996955103</v>
      </c>
      <c r="AB202">
        <v>932.29799996955103</v>
      </c>
      <c r="AC202">
        <v>932.29799996955103</v>
      </c>
      <c r="AD202">
        <v>932.29799996955103</v>
      </c>
      <c r="AE202">
        <v>932.29799996955103</v>
      </c>
      <c r="AF202">
        <v>932.29799996955103</v>
      </c>
      <c r="AG202">
        <v>932.29799996955103</v>
      </c>
      <c r="AH202">
        <v>932.29799996955103</v>
      </c>
      <c r="AI202">
        <v>932.29799996955103</v>
      </c>
      <c r="AJ202">
        <v>932.29799996955103</v>
      </c>
      <c r="AK202">
        <v>932.29799996955103</v>
      </c>
      <c r="AL202">
        <v>932.29799996955103</v>
      </c>
      <c r="AM202">
        <v>932.29799996955103</v>
      </c>
      <c r="AN202">
        <v>932.29799996955103</v>
      </c>
      <c r="AO202">
        <v>932.29799996955103</v>
      </c>
      <c r="AP202">
        <v>932.29799996955103</v>
      </c>
      <c r="AQ202">
        <v>932.29799996955103</v>
      </c>
      <c r="AR202">
        <v>932.29799996955103</v>
      </c>
      <c r="AS202">
        <v>932.29799996955103</v>
      </c>
      <c r="AT202">
        <v>932.29799996955103</v>
      </c>
      <c r="AU202">
        <v>932.29799996955103</v>
      </c>
      <c r="AV202">
        <v>932.29799996955103</v>
      </c>
      <c r="AW202">
        <v>932.29799996955103</v>
      </c>
      <c r="AX202">
        <v>932.29799996955103</v>
      </c>
      <c r="AY202">
        <v>932.29799996955103</v>
      </c>
      <c r="AZ202">
        <v>932.29799996955103</v>
      </c>
      <c r="BA202">
        <v>932.29799996955103</v>
      </c>
      <c r="BB202">
        <v>932.29799996955103</v>
      </c>
      <c r="BC202">
        <v>932.29799996955103</v>
      </c>
      <c r="BD202">
        <v>932.29799996955103</v>
      </c>
      <c r="BE202">
        <v>932.29799996955103</v>
      </c>
      <c r="BF202">
        <v>932.29799996955103</v>
      </c>
      <c r="BG202">
        <v>932.29799996955103</v>
      </c>
      <c r="BH202">
        <v>932.29799996955103</v>
      </c>
      <c r="BI202">
        <v>932.29799996955103</v>
      </c>
      <c r="BJ202">
        <v>932.29799996955103</v>
      </c>
      <c r="BK202">
        <v>932.29799996955103</v>
      </c>
      <c r="BL202">
        <v>932.29799996955103</v>
      </c>
      <c r="BM202">
        <v>932.29799996955103</v>
      </c>
      <c r="BN202">
        <v>932.29799996955103</v>
      </c>
      <c r="BO202">
        <v>932.29799996955103</v>
      </c>
      <c r="BP202">
        <v>932.29799996955103</v>
      </c>
      <c r="BQ202">
        <v>932.29799996955103</v>
      </c>
      <c r="BR202">
        <v>932.29799996955103</v>
      </c>
      <c r="BS202">
        <v>932.29799996955103</v>
      </c>
      <c r="BT202">
        <v>932.29799996955103</v>
      </c>
      <c r="BU202">
        <v>932.29799996955103</v>
      </c>
      <c r="BV202">
        <v>932.29799996955103</v>
      </c>
      <c r="BW202">
        <v>932.29799996955103</v>
      </c>
      <c r="BX202">
        <v>932.29799996955103</v>
      </c>
      <c r="BY202">
        <v>932.29799996955103</v>
      </c>
      <c r="BZ202">
        <v>932.29799996955103</v>
      </c>
      <c r="CA202">
        <v>932.29799996955103</v>
      </c>
      <c r="CB202">
        <v>932.29799996955103</v>
      </c>
      <c r="CC202">
        <v>932.29799996955103</v>
      </c>
      <c r="CD202">
        <v>932.29799996955103</v>
      </c>
      <c r="CE202">
        <v>932.29799996955103</v>
      </c>
      <c r="CF202">
        <v>932.29799996955103</v>
      </c>
      <c r="CG202">
        <v>932.29799996955103</v>
      </c>
      <c r="CH202">
        <v>932.29799996955103</v>
      </c>
      <c r="CI202">
        <v>932.29799996955103</v>
      </c>
      <c r="CJ202">
        <v>932.29799996955103</v>
      </c>
      <c r="CK202">
        <v>932.29799996955103</v>
      </c>
      <c r="CL202">
        <v>932.29799996955103</v>
      </c>
      <c r="CM202">
        <v>932.29799996955103</v>
      </c>
      <c r="CN202">
        <v>932.29799996955103</v>
      </c>
      <c r="CO202">
        <v>932.29799996955103</v>
      </c>
      <c r="CP202">
        <v>932.29799996955103</v>
      </c>
      <c r="CQ202">
        <v>932.29799996955103</v>
      </c>
      <c r="CR202">
        <v>932.29799996955103</v>
      </c>
      <c r="CS202">
        <v>932.29799996955103</v>
      </c>
      <c r="CT202">
        <v>932.29799996955103</v>
      </c>
      <c r="CU202">
        <v>932.29799996955103</v>
      </c>
      <c r="CV202">
        <v>932.29799996955103</v>
      </c>
      <c r="CW202">
        <v>932.29799996955103</v>
      </c>
      <c r="CX202">
        <v>932.29799996955103</v>
      </c>
      <c r="CY202" s="80">
        <f t="shared" si="12"/>
        <v>22375.151999269234</v>
      </c>
      <c r="CZ202" s="80">
        <f t="shared" si="13"/>
        <v>22375.151999269234</v>
      </c>
      <c r="DB202" s="80">
        <f t="shared" si="14"/>
        <v>11187.575999634611</v>
      </c>
      <c r="DC202" s="80">
        <f t="shared" si="15"/>
        <v>11187.575999634611</v>
      </c>
    </row>
    <row r="203" spans="1:107" x14ac:dyDescent="0.25">
      <c r="A203" t="s">
        <v>4</v>
      </c>
      <c r="B203" t="s">
        <v>154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-13.738406465300899</v>
      </c>
      <c r="I203">
        <v>13.1352895557095</v>
      </c>
      <c r="J203">
        <v>-90.627577869462897</v>
      </c>
      <c r="K203">
        <v>7.0188291173577904</v>
      </c>
      <c r="L203">
        <v>10.1429892623757</v>
      </c>
      <c r="M203">
        <v>-176.08438642516299</v>
      </c>
      <c r="N203">
        <v>-391.995119453315</v>
      </c>
      <c r="O203">
        <v>-344.92640768810099</v>
      </c>
      <c r="P203">
        <v>-327.94399705576899</v>
      </c>
      <c r="Q203">
        <v>-307.30895747948</v>
      </c>
      <c r="R203">
        <v>-309.45656899233802</v>
      </c>
      <c r="S203">
        <v>-292.00470519160598</v>
      </c>
      <c r="T203">
        <v>-252.88640697111401</v>
      </c>
      <c r="U203">
        <v>-280.835481155889</v>
      </c>
      <c r="V203">
        <v>-281.98953990652501</v>
      </c>
      <c r="W203">
        <v>-267.02984099199801</v>
      </c>
      <c r="X203">
        <v>-256.46857477906099</v>
      </c>
      <c r="Y203">
        <v>-262.91214995281598</v>
      </c>
      <c r="Z203">
        <v>-246.60343664965899</v>
      </c>
      <c r="AA203">
        <v>-259.52020995517898</v>
      </c>
      <c r="AB203">
        <v>-240.147828437101</v>
      </c>
      <c r="AC203">
        <v>-230.28472942036501</v>
      </c>
      <c r="AD203">
        <v>-235.81946490816</v>
      </c>
      <c r="AE203">
        <v>-229.44437440593001</v>
      </c>
      <c r="AF203">
        <v>-225.610039817271</v>
      </c>
      <c r="AG203">
        <v>-187.067796103935</v>
      </c>
      <c r="AH203">
        <v>-202.92311593629299</v>
      </c>
      <c r="AI203">
        <v>-212.81311374729199</v>
      </c>
      <c r="AJ203">
        <v>-175.16251049928999</v>
      </c>
      <c r="AK203">
        <v>-148.33053486802299</v>
      </c>
      <c r="AL203">
        <v>-164.91079981938199</v>
      </c>
      <c r="AM203">
        <v>-165.86466365052101</v>
      </c>
      <c r="AN203">
        <v>-169.04046940774299</v>
      </c>
      <c r="AO203">
        <v>-131.753912721897</v>
      </c>
      <c r="AP203">
        <v>-105.547804728419</v>
      </c>
      <c r="AQ203">
        <v>-150.69601381701901</v>
      </c>
      <c r="AR203">
        <v>-146.38062327957201</v>
      </c>
      <c r="AS203">
        <v>-128.53815111161799</v>
      </c>
      <c r="AT203">
        <v>-127.20682940222601</v>
      </c>
      <c r="AU203">
        <v>-100.606649045083</v>
      </c>
      <c r="AV203">
        <v>-126.24214946012199</v>
      </c>
      <c r="AW203">
        <v>-111.95347917845299</v>
      </c>
      <c r="AX203">
        <v>-115.39418967074</v>
      </c>
      <c r="AY203">
        <v>-114.6668059002</v>
      </c>
      <c r="AZ203">
        <v>-101.225463308211</v>
      </c>
      <c r="BA203">
        <v>-133.32025224663599</v>
      </c>
      <c r="BB203">
        <v>-168.66776269110801</v>
      </c>
      <c r="BC203">
        <v>-140.79057393282</v>
      </c>
      <c r="BD203">
        <v>-110.57893692063099</v>
      </c>
      <c r="BE203">
        <v>-116.051793392072</v>
      </c>
      <c r="BF203">
        <v>-111.629759289505</v>
      </c>
      <c r="BG203">
        <v>-86.651862211587499</v>
      </c>
      <c r="BH203">
        <v>-80.154402800088704</v>
      </c>
      <c r="BI203">
        <v>-107.496891734531</v>
      </c>
      <c r="BJ203">
        <v>-113.28222009504999</v>
      </c>
      <c r="BK203">
        <v>-139.53937781040401</v>
      </c>
      <c r="BL203">
        <v>-152.956473260933</v>
      </c>
      <c r="BM203">
        <v>-187.910706736545</v>
      </c>
      <c r="BN203">
        <v>-197.93679680088201</v>
      </c>
      <c r="BO203">
        <v>-205.38401837862301</v>
      </c>
      <c r="BP203">
        <v>-159.97318700626499</v>
      </c>
      <c r="BQ203">
        <v>-156.91245296918399</v>
      </c>
      <c r="BR203">
        <v>-170.893389031971</v>
      </c>
      <c r="BS203">
        <v>-138.54700941124099</v>
      </c>
      <c r="BT203">
        <v>-97.837449775860705</v>
      </c>
      <c r="BU203">
        <v>-127.50501769586501</v>
      </c>
      <c r="BV203">
        <v>-137.28100934354501</v>
      </c>
      <c r="BW203">
        <v>-139.375511093992</v>
      </c>
      <c r="BX203">
        <v>-157.725347598729</v>
      </c>
      <c r="BY203">
        <v>-123.68397910100499</v>
      </c>
      <c r="BZ203">
        <v>-129.63398590979801</v>
      </c>
      <c r="CA203">
        <v>-122.603706312245</v>
      </c>
      <c r="CB203">
        <v>-118.18051984888901</v>
      </c>
      <c r="CC203">
        <v>-99.605518585237206</v>
      </c>
      <c r="CD203">
        <v>-100.14487005361801</v>
      </c>
      <c r="CE203">
        <v>-101.261951956392</v>
      </c>
      <c r="CF203">
        <v>-117.51715879311099</v>
      </c>
      <c r="CG203">
        <v>-71.420996806633198</v>
      </c>
      <c r="CH203">
        <v>-85.252059331587901</v>
      </c>
      <c r="CI203">
        <v>-75.717591549202695</v>
      </c>
      <c r="CJ203">
        <v>-86.897060376444003</v>
      </c>
      <c r="CK203">
        <v>-55.672430334106203</v>
      </c>
      <c r="CL203">
        <v>-95.107216836948794</v>
      </c>
      <c r="CM203">
        <v>-59.740322153843401</v>
      </c>
      <c r="CN203">
        <v>-61.101321591360502</v>
      </c>
      <c r="CO203">
        <v>-59.067884373768401</v>
      </c>
      <c r="CP203">
        <v>-41.405237856196301</v>
      </c>
      <c r="CQ203">
        <v>-87.779635242462206</v>
      </c>
      <c r="CR203">
        <v>-50.828515928465102</v>
      </c>
      <c r="CS203">
        <v>-41.549592736478701</v>
      </c>
      <c r="CT203">
        <v>-71.729897504466805</v>
      </c>
      <c r="CU203">
        <v>-17.164845441674402</v>
      </c>
      <c r="CV203">
        <v>-56.713870714910399</v>
      </c>
      <c r="CW203">
        <v>-17.767169135408199</v>
      </c>
      <c r="CX203">
        <v>-7.5547169214081702</v>
      </c>
      <c r="CY203" s="80">
        <f t="shared" si="12"/>
        <v>-3289.7321523011283</v>
      </c>
      <c r="CZ203" s="80">
        <f t="shared" si="13"/>
        <v>-1701.7840903848578</v>
      </c>
      <c r="DB203" s="80">
        <f t="shared" si="14"/>
        <v>-1129.3810807844147</v>
      </c>
      <c r="DC203" s="80">
        <f t="shared" si="15"/>
        <v>-572.40300960044249</v>
      </c>
    </row>
    <row r="204" spans="1:107" x14ac:dyDescent="0.25">
      <c r="A204" t="s">
        <v>4</v>
      </c>
      <c r="B204" t="s">
        <v>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-261.95128816982998</v>
      </c>
      <c r="BB204">
        <v>-209.56103053586401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s="80">
        <f t="shared" si="12"/>
        <v>0</v>
      </c>
      <c r="CZ204" s="80">
        <f t="shared" si="13"/>
        <v>0</v>
      </c>
      <c r="DB204" s="80">
        <f t="shared" si="14"/>
        <v>0</v>
      </c>
      <c r="DC204" s="80">
        <f t="shared" si="15"/>
        <v>0</v>
      </c>
    </row>
    <row r="205" spans="1:107" x14ac:dyDescent="0.25">
      <c r="A205" t="s">
        <v>4</v>
      </c>
      <c r="B205" t="s">
        <v>104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s="80">
        <f t="shared" si="12"/>
        <v>0</v>
      </c>
      <c r="CZ205" s="80">
        <f t="shared" si="13"/>
        <v>0</v>
      </c>
      <c r="DB205" s="80">
        <f t="shared" si="14"/>
        <v>0</v>
      </c>
      <c r="DC205" s="80">
        <f t="shared" si="15"/>
        <v>0</v>
      </c>
    </row>
    <row r="206" spans="1:107" x14ac:dyDescent="0.25">
      <c r="A206" t="s">
        <v>4</v>
      </c>
      <c r="B206" t="s">
        <v>164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s="80">
        <f t="shared" si="12"/>
        <v>0</v>
      </c>
      <c r="CZ206" s="80">
        <f t="shared" si="13"/>
        <v>0</v>
      </c>
      <c r="DB206" s="80">
        <f t="shared" si="14"/>
        <v>0</v>
      </c>
      <c r="DC206" s="80">
        <f t="shared" si="15"/>
        <v>0</v>
      </c>
    </row>
    <row r="207" spans="1:107" x14ac:dyDescent="0.25">
      <c r="A207" t="s">
        <v>4</v>
      </c>
      <c r="B207" t="s">
        <v>167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s="80">
        <f t="shared" si="12"/>
        <v>0</v>
      </c>
      <c r="CZ207" s="80">
        <f t="shared" si="13"/>
        <v>0</v>
      </c>
      <c r="DB207" s="80">
        <f t="shared" si="14"/>
        <v>0</v>
      </c>
      <c r="DC207" s="80">
        <f t="shared" si="15"/>
        <v>0</v>
      </c>
    </row>
    <row r="208" spans="1:107" x14ac:dyDescent="0.25">
      <c r="A208" t="s">
        <v>4</v>
      </c>
      <c r="B208" t="s">
        <v>155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s="80">
        <f t="shared" si="12"/>
        <v>0</v>
      </c>
      <c r="CZ208" s="80">
        <f t="shared" si="13"/>
        <v>0</v>
      </c>
      <c r="DB208" s="80">
        <f t="shared" si="14"/>
        <v>0</v>
      </c>
      <c r="DC208" s="80">
        <f t="shared" si="15"/>
        <v>0</v>
      </c>
    </row>
    <row r="209" spans="1:107" x14ac:dyDescent="0.25">
      <c r="A209" t="s">
        <v>4</v>
      </c>
      <c r="B209" t="s">
        <v>160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s="80">
        <f t="shared" si="12"/>
        <v>0</v>
      </c>
      <c r="CZ209" s="80">
        <f t="shared" si="13"/>
        <v>0</v>
      </c>
      <c r="DB209" s="80">
        <f t="shared" si="14"/>
        <v>0</v>
      </c>
      <c r="DC209" s="80">
        <f t="shared" si="15"/>
        <v>0</v>
      </c>
    </row>
    <row r="210" spans="1:107" x14ac:dyDescent="0.25">
      <c r="A210" t="s">
        <v>4</v>
      </c>
      <c r="B210" t="s">
        <v>168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s="80">
        <f t="shared" si="12"/>
        <v>0</v>
      </c>
      <c r="CZ210" s="80">
        <f t="shared" si="13"/>
        <v>0</v>
      </c>
      <c r="DB210" s="80">
        <f t="shared" si="14"/>
        <v>0</v>
      </c>
      <c r="DC210" s="80">
        <f t="shared" si="15"/>
        <v>0</v>
      </c>
    </row>
    <row r="211" spans="1:107" x14ac:dyDescent="0.25">
      <c r="A211" t="s">
        <v>4</v>
      </c>
      <c r="B211" t="s">
        <v>118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s="80">
        <f t="shared" si="12"/>
        <v>0</v>
      </c>
      <c r="CZ211" s="80">
        <f t="shared" si="13"/>
        <v>0</v>
      </c>
      <c r="DB211" s="80">
        <f t="shared" si="14"/>
        <v>0</v>
      </c>
      <c r="DC211" s="80">
        <f t="shared" si="15"/>
        <v>0</v>
      </c>
    </row>
    <row r="212" spans="1:107" x14ac:dyDescent="0.25">
      <c r="A212" t="s">
        <v>4</v>
      </c>
      <c r="B212" t="s">
        <v>105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s="80">
        <f t="shared" si="12"/>
        <v>0</v>
      </c>
      <c r="CZ212" s="80">
        <f t="shared" si="13"/>
        <v>0</v>
      </c>
      <c r="DB212" s="80">
        <f t="shared" si="14"/>
        <v>0</v>
      </c>
      <c r="DC212" s="80">
        <f t="shared" si="15"/>
        <v>0</v>
      </c>
    </row>
    <row r="213" spans="1:107" x14ac:dyDescent="0.25">
      <c r="A213" t="s">
        <v>4</v>
      </c>
      <c r="B213" t="s">
        <v>106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s="80">
        <f t="shared" si="12"/>
        <v>0</v>
      </c>
      <c r="CZ213" s="80">
        <f t="shared" si="13"/>
        <v>0</v>
      </c>
      <c r="DB213" s="80">
        <f t="shared" si="14"/>
        <v>0</v>
      </c>
      <c r="DC213" s="80">
        <f t="shared" si="15"/>
        <v>0</v>
      </c>
    </row>
    <row r="214" spans="1:107" x14ac:dyDescent="0.25">
      <c r="A214" t="s">
        <v>4</v>
      </c>
      <c r="B214" t="s">
        <v>41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s="80">
        <f t="shared" si="12"/>
        <v>0</v>
      </c>
      <c r="CZ214" s="80">
        <f t="shared" si="13"/>
        <v>0</v>
      </c>
      <c r="DB214" s="80">
        <f t="shared" si="14"/>
        <v>0</v>
      </c>
      <c r="DC214" s="80">
        <f t="shared" si="15"/>
        <v>0</v>
      </c>
    </row>
    <row r="215" spans="1:107" x14ac:dyDescent="0.25">
      <c r="A215" t="s">
        <v>4</v>
      </c>
      <c r="B215" t="s">
        <v>119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s="80">
        <f t="shared" si="12"/>
        <v>0</v>
      </c>
      <c r="CZ215" s="80">
        <f t="shared" si="13"/>
        <v>0</v>
      </c>
      <c r="DB215" s="80">
        <f t="shared" si="14"/>
        <v>0</v>
      </c>
      <c r="DC215" s="80">
        <f t="shared" si="15"/>
        <v>0</v>
      </c>
    </row>
    <row r="216" spans="1:107" x14ac:dyDescent="0.25">
      <c r="A216" t="s">
        <v>4</v>
      </c>
      <c r="B216" t="s">
        <v>132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14.8158547030165</v>
      </c>
      <c r="CS216">
        <v>14.8158547030165</v>
      </c>
      <c r="CT216">
        <v>0</v>
      </c>
      <c r="CU216">
        <v>0</v>
      </c>
      <c r="CV216">
        <v>0</v>
      </c>
      <c r="CW216">
        <v>0</v>
      </c>
      <c r="CX216">
        <v>0</v>
      </c>
      <c r="CY216" s="80">
        <f t="shared" si="12"/>
        <v>0</v>
      </c>
      <c r="CZ216" s="80">
        <f t="shared" si="13"/>
        <v>29.631709406033</v>
      </c>
      <c r="DB216" s="80">
        <f t="shared" si="14"/>
        <v>0</v>
      </c>
      <c r="DC216" s="80">
        <f t="shared" si="15"/>
        <v>29.631709406033</v>
      </c>
    </row>
    <row r="217" spans="1:107" x14ac:dyDescent="0.25">
      <c r="A217" t="s">
        <v>4</v>
      </c>
      <c r="B217" t="s">
        <v>47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0.48065269836441399</v>
      </c>
      <c r="CC217">
        <v>0.84114222239590797</v>
      </c>
      <c r="CD217">
        <v>0.84114222239590797</v>
      </c>
      <c r="CE217">
        <v>0.84114222239590797</v>
      </c>
      <c r="CF217">
        <v>1.2788069243831299</v>
      </c>
      <c r="CG217">
        <v>3.9047951366507201</v>
      </c>
      <c r="CH217">
        <v>3.9047951366507201</v>
      </c>
      <c r="CI217">
        <v>3.9047951366507201</v>
      </c>
      <c r="CJ217">
        <v>3.9047951366507201</v>
      </c>
      <c r="CK217">
        <v>5.4486079030728698</v>
      </c>
      <c r="CL217">
        <v>6.0661330110187102</v>
      </c>
      <c r="CM217">
        <v>6.0661330110187102</v>
      </c>
      <c r="CN217">
        <v>6.0661330110187102</v>
      </c>
      <c r="CO217">
        <v>6.04314434514722</v>
      </c>
      <c r="CP217">
        <v>6.0124927895044298</v>
      </c>
      <c r="CQ217">
        <v>6.0124927895044298</v>
      </c>
      <c r="CR217">
        <v>6.0124927895044298</v>
      </c>
      <c r="CS217">
        <v>6.0124927895044298</v>
      </c>
      <c r="CT217">
        <v>9.5844913355519807</v>
      </c>
      <c r="CU217">
        <v>9.5844913355519807</v>
      </c>
      <c r="CV217">
        <v>9.5844913355519807</v>
      </c>
      <c r="CW217">
        <v>9.5844913355519807</v>
      </c>
      <c r="CX217">
        <v>5.5627344056045196</v>
      </c>
      <c r="CY217" s="80">
        <f t="shared" si="12"/>
        <v>0</v>
      </c>
      <c r="CZ217" s="80">
        <f t="shared" si="13"/>
        <v>117.54288902364451</v>
      </c>
      <c r="DB217" s="80">
        <f t="shared" si="14"/>
        <v>31.416807750629726</v>
      </c>
      <c r="DC217" s="80">
        <f t="shared" si="15"/>
        <v>86.12608127301479</v>
      </c>
    </row>
    <row r="218" spans="1:107" x14ac:dyDescent="0.25">
      <c r="A218" t="s">
        <v>4</v>
      </c>
      <c r="B218" t="s">
        <v>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1.5646397847018501</v>
      </c>
      <c r="BS218">
        <v>4.1899807038944097</v>
      </c>
      <c r="BT218">
        <v>6.2862898542760401</v>
      </c>
      <c r="BU218">
        <v>8.4964971805505307</v>
      </c>
      <c r="BV218">
        <v>9.4168666947861102</v>
      </c>
      <c r="BW218">
        <v>9.2265655041741397</v>
      </c>
      <c r="BX218">
        <v>9.5021091851979893</v>
      </c>
      <c r="BY218">
        <v>8.0214326107266203</v>
      </c>
      <c r="BZ218">
        <v>5.3157975160847597</v>
      </c>
      <c r="CA218">
        <v>3.1797840469169998</v>
      </c>
      <c r="CB218">
        <v>1.1970747097327701</v>
      </c>
      <c r="CC218">
        <v>0.42786090000170901</v>
      </c>
      <c r="CD218">
        <v>0.21207909663382199</v>
      </c>
      <c r="CE218">
        <v>0.24336550873616999</v>
      </c>
      <c r="CF218">
        <v>0.283829724086824</v>
      </c>
      <c r="CG218">
        <v>0.33422984530656802</v>
      </c>
      <c r="CH218">
        <v>0.37634283555547099</v>
      </c>
      <c r="CI218">
        <v>0.391023886683382</v>
      </c>
      <c r="CJ218">
        <v>0.423696520669198</v>
      </c>
      <c r="CK218">
        <v>0.43477121100399901</v>
      </c>
      <c r="CL218">
        <v>0.41911224535033698</v>
      </c>
      <c r="CM218">
        <v>0.42758926228306399</v>
      </c>
      <c r="CN218">
        <v>0.43544776164952698</v>
      </c>
      <c r="CO218">
        <v>0.45566786772968298</v>
      </c>
      <c r="CP218">
        <v>0.45596770196560998</v>
      </c>
      <c r="CQ218">
        <v>0.39704991737711898</v>
      </c>
      <c r="CR218">
        <v>0.33097339393445202</v>
      </c>
      <c r="CS218">
        <v>0.30113907122695299</v>
      </c>
      <c r="CT218">
        <v>0.29144904659579401</v>
      </c>
      <c r="CU218">
        <v>0.31982845336675297</v>
      </c>
      <c r="CV218">
        <v>0.32651837016721502</v>
      </c>
      <c r="CW218">
        <v>0.33769432341053601</v>
      </c>
      <c r="CX218">
        <v>0.34366056478456602</v>
      </c>
      <c r="CY218" s="80">
        <f t="shared" si="12"/>
        <v>62.020179034392442</v>
      </c>
      <c r="CZ218" s="80">
        <f t="shared" si="13"/>
        <v>12.346156265168522</v>
      </c>
      <c r="DB218" s="80">
        <f t="shared" si="14"/>
        <v>7.9231705306772504</v>
      </c>
      <c r="DC218" s="80">
        <f t="shared" si="15"/>
        <v>4.4229857344912711</v>
      </c>
    </row>
    <row r="219" spans="1:107" x14ac:dyDescent="0.25">
      <c r="A219" t="s">
        <v>4</v>
      </c>
      <c r="B219" t="s">
        <v>50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1.1535229359149199</v>
      </c>
      <c r="BY219">
        <v>4.7320112100908904</v>
      </c>
      <c r="BZ219">
        <v>9.5201286698705196</v>
      </c>
      <c r="CA219">
        <v>14.4006446816419</v>
      </c>
      <c r="CB219">
        <v>17.455943347042702</v>
      </c>
      <c r="CC219">
        <v>17.6727146584089</v>
      </c>
      <c r="CD219">
        <v>19.553592502181299</v>
      </c>
      <c r="CE219">
        <v>20.2251024272582</v>
      </c>
      <c r="CF219">
        <v>19.215440665408</v>
      </c>
      <c r="CG219">
        <v>17.204630112404502</v>
      </c>
      <c r="CH219">
        <v>12.475962130322999</v>
      </c>
      <c r="CI219">
        <v>12.4913717630142</v>
      </c>
      <c r="CJ219">
        <v>13.6891222114389</v>
      </c>
      <c r="CK219">
        <v>15.6604048574392</v>
      </c>
      <c r="CL219">
        <v>17.761751863738102</v>
      </c>
      <c r="CM219">
        <v>20.190951022192301</v>
      </c>
      <c r="CN219">
        <v>23.897184335798499</v>
      </c>
      <c r="CO219">
        <v>28.7777408518483</v>
      </c>
      <c r="CP219">
        <v>34.499881962113498</v>
      </c>
      <c r="CQ219">
        <v>38.386124714281401</v>
      </c>
      <c r="CR219">
        <v>39.343803716470198</v>
      </c>
      <c r="CS219">
        <v>36.964624385046399</v>
      </c>
      <c r="CT219">
        <v>36.637994662291199</v>
      </c>
      <c r="CU219">
        <v>36.706129394548398</v>
      </c>
      <c r="CV219">
        <v>36.307130711401904</v>
      </c>
      <c r="CW219">
        <v>34.656661292907003</v>
      </c>
      <c r="CX219">
        <v>29.528889031987401</v>
      </c>
      <c r="CY219" s="80">
        <f t="shared" si="12"/>
        <v>15.40566281587633</v>
      </c>
      <c r="CZ219" s="80">
        <f t="shared" si="13"/>
        <v>593.70379730118543</v>
      </c>
      <c r="DB219" s="80">
        <f t="shared" si="14"/>
        <v>197.80668122029894</v>
      </c>
      <c r="DC219" s="80">
        <f t="shared" si="15"/>
        <v>395.89711608088646</v>
      </c>
    </row>
    <row r="220" spans="1:107" x14ac:dyDescent="0.25">
      <c r="A220" t="s">
        <v>4</v>
      </c>
      <c r="B220" t="s">
        <v>120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15.808850344354701</v>
      </c>
      <c r="BD220">
        <v>36.4725344071121</v>
      </c>
      <c r="BE220">
        <v>52.545693334408703</v>
      </c>
      <c r="BF220">
        <v>64.946598108864293</v>
      </c>
      <c r="BG220">
        <v>74.509760982105405</v>
      </c>
      <c r="BH220">
        <v>81.988864101723195</v>
      </c>
      <c r="BI220">
        <v>88.059688138231195</v>
      </c>
      <c r="BJ220">
        <v>93.323040912023004</v>
      </c>
      <c r="BK220">
        <v>98.307686020330294</v>
      </c>
      <c r="BL220">
        <v>103.473271464181</v>
      </c>
      <c r="BM220">
        <v>109.213258275355</v>
      </c>
      <c r="BN220">
        <v>115.857849143347</v>
      </c>
      <c r="BO220">
        <v>123.67691704231601</v>
      </c>
      <c r="BP220">
        <v>132.88293385805301</v>
      </c>
      <c r="BQ220">
        <v>143.63389901493099</v>
      </c>
      <c r="BR220">
        <v>156.03626810286499</v>
      </c>
      <c r="BS220">
        <v>170.14788150427299</v>
      </c>
      <c r="BT220">
        <v>185.98089302103</v>
      </c>
      <c r="BU220">
        <v>203.50469850142599</v>
      </c>
      <c r="BV220">
        <v>222.648864467126</v>
      </c>
      <c r="BW220">
        <v>243.30605674012699</v>
      </c>
      <c r="BX220">
        <v>265.33496906971402</v>
      </c>
      <c r="BY220">
        <v>288.56325175942197</v>
      </c>
      <c r="BZ220">
        <v>312.79044029398699</v>
      </c>
      <c r="CA220">
        <v>337.79088396631101</v>
      </c>
      <c r="CB220">
        <v>363.31667450441699</v>
      </c>
      <c r="CC220">
        <v>389.10057469840302</v>
      </c>
      <c r="CD220">
        <v>414.858947027407</v>
      </c>
      <c r="CE220">
        <v>440.29468228655998</v>
      </c>
      <c r="CF220">
        <v>465.100128213944</v>
      </c>
      <c r="CG220">
        <v>488.96001811755099</v>
      </c>
      <c r="CH220">
        <v>511.55439950224098</v>
      </c>
      <c r="CI220">
        <v>532.56156269669998</v>
      </c>
      <c r="CJ220">
        <v>551.66096948039501</v>
      </c>
      <c r="CK220">
        <v>568.53618171053597</v>
      </c>
      <c r="CL220">
        <v>582.87778994902999</v>
      </c>
      <c r="CM220">
        <v>594.38634208944302</v>
      </c>
      <c r="CN220">
        <v>602.77527198395205</v>
      </c>
      <c r="CO220">
        <v>607.77382807030904</v>
      </c>
      <c r="CP220">
        <v>609.130001998794</v>
      </c>
      <c r="CQ220">
        <v>606.61345725917704</v>
      </c>
      <c r="CR220">
        <v>600.01845780767098</v>
      </c>
      <c r="CS220">
        <v>589.16679669389396</v>
      </c>
      <c r="CT220">
        <v>573.910724687825</v>
      </c>
      <c r="CU220">
        <v>554.13587890676195</v>
      </c>
      <c r="CV220">
        <v>529.764211442278</v>
      </c>
      <c r="CW220">
        <v>500.75691798718401</v>
      </c>
      <c r="CX220">
        <v>467.117366462478</v>
      </c>
      <c r="CY220" s="80">
        <f t="shared" si="12"/>
        <v>3383.0141686073061</v>
      </c>
      <c r="CZ220" s="80">
        <f t="shared" si="13"/>
        <v>12482.16206754326</v>
      </c>
      <c r="DB220" s="80">
        <f t="shared" si="14"/>
        <v>5646.6128121534939</v>
      </c>
      <c r="DC220" s="80">
        <f t="shared" si="15"/>
        <v>6835.5492553897675</v>
      </c>
    </row>
    <row r="221" spans="1:107" x14ac:dyDescent="0.25">
      <c r="A221" t="s">
        <v>4</v>
      </c>
      <c r="B221" t="s">
        <v>133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552.17606972702799</v>
      </c>
      <c r="BD221">
        <v>663.93726394279099</v>
      </c>
      <c r="BE221">
        <v>1131.81887362573</v>
      </c>
      <c r="BF221">
        <v>1158.3384790328601</v>
      </c>
      <c r="BG221">
        <v>1089.1980792214099</v>
      </c>
      <c r="BH221">
        <v>1358.1826483508701</v>
      </c>
      <c r="BI221">
        <v>1401.7505715197301</v>
      </c>
      <c r="BJ221">
        <v>1910.3587180779</v>
      </c>
      <c r="BK221">
        <v>1952.9795124822199</v>
      </c>
      <c r="BL221">
        <v>2472.9532042148699</v>
      </c>
      <c r="BM221">
        <v>2383.92310034808</v>
      </c>
      <c r="BN221">
        <v>2246.5894294897298</v>
      </c>
      <c r="BO221">
        <v>1858.2666360281801</v>
      </c>
      <c r="BP221">
        <v>3074.379969698</v>
      </c>
      <c r="BQ221">
        <v>2865.0645127345801</v>
      </c>
      <c r="BR221">
        <v>2684.16291870738</v>
      </c>
      <c r="BS221">
        <v>3593.4065326661098</v>
      </c>
      <c r="BT221">
        <v>3309.2679033040099</v>
      </c>
      <c r="BU221">
        <v>5013.1525507120996</v>
      </c>
      <c r="BV221">
        <v>4761.2162993443799</v>
      </c>
      <c r="BW221">
        <v>4866.3475922083499</v>
      </c>
      <c r="BX221">
        <v>4717.6483761755098</v>
      </c>
      <c r="BY221">
        <v>5162.7988955094897</v>
      </c>
      <c r="BZ221">
        <v>5601.3195134916796</v>
      </c>
      <c r="CA221">
        <v>5254.6703856698896</v>
      </c>
      <c r="CB221">
        <v>6097.6149861108197</v>
      </c>
      <c r="CC221">
        <v>6541.8183766802404</v>
      </c>
      <c r="CD221">
        <v>8645.3913627244001</v>
      </c>
      <c r="CE221">
        <v>10009.2567836625</v>
      </c>
      <c r="CF221">
        <v>9774.3688500564804</v>
      </c>
      <c r="CG221">
        <v>9570.7361656803296</v>
      </c>
      <c r="CH221">
        <v>10539.6488918051</v>
      </c>
      <c r="CI221">
        <v>10546.2787931569</v>
      </c>
      <c r="CJ221">
        <v>10730.0217734777</v>
      </c>
      <c r="CK221">
        <v>11214.9517009224</v>
      </c>
      <c r="CL221">
        <v>9603.8856724392299</v>
      </c>
      <c r="CM221">
        <v>11452.681020821999</v>
      </c>
      <c r="CN221">
        <v>11396.800423714099</v>
      </c>
      <c r="CO221">
        <v>12468.9501851738</v>
      </c>
      <c r="CP221">
        <v>10509.340771339799</v>
      </c>
      <c r="CQ221">
        <v>10054.7189643604</v>
      </c>
      <c r="CR221">
        <v>12039.900854837</v>
      </c>
      <c r="CS221">
        <v>14420.982568891501</v>
      </c>
      <c r="CT221">
        <v>9396.4644730049004</v>
      </c>
      <c r="CU221">
        <v>10122.912235407301</v>
      </c>
      <c r="CV221">
        <v>9362.3678374814408</v>
      </c>
      <c r="CW221">
        <v>9420.1426921183902</v>
      </c>
      <c r="CX221">
        <v>8882.1735538594894</v>
      </c>
      <c r="CY221" s="80">
        <f t="shared" si="12"/>
        <v>65829.23765061298</v>
      </c>
      <c r="CZ221" s="80">
        <f t="shared" si="13"/>
        <v>238056.07932339609</v>
      </c>
      <c r="DB221" s="80">
        <f t="shared" si="14"/>
        <v>108528.64374238598</v>
      </c>
      <c r="DC221" s="80">
        <f t="shared" si="15"/>
        <v>129527.43558101013</v>
      </c>
    </row>
    <row r="222" spans="1:107" x14ac:dyDescent="0.25">
      <c r="A222" t="s">
        <v>4</v>
      </c>
      <c r="B222" t="s">
        <v>51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0.82189191390648797</v>
      </c>
      <c r="BZ222">
        <v>2.2378713528749099</v>
      </c>
      <c r="CA222">
        <v>4.1210165866524697</v>
      </c>
      <c r="CB222">
        <v>6.7845357994493298</v>
      </c>
      <c r="CC222">
        <v>8.2591193834298195</v>
      </c>
      <c r="CD222">
        <v>11.1674665444169</v>
      </c>
      <c r="CE222">
        <v>13.9459840507583</v>
      </c>
      <c r="CF222">
        <v>15.119557732444401</v>
      </c>
      <c r="CG222">
        <v>15.296257878428399</v>
      </c>
      <c r="CH222">
        <v>12.295490531905701</v>
      </c>
      <c r="CI222">
        <v>12.099853315509099</v>
      </c>
      <c r="CJ222">
        <v>13.3855073167326</v>
      </c>
      <c r="CK222">
        <v>16.077965341702999</v>
      </c>
      <c r="CL222">
        <v>19.551246768849101</v>
      </c>
      <c r="CM222">
        <v>20.575063517734598</v>
      </c>
      <c r="CN222">
        <v>22.162253169895301</v>
      </c>
      <c r="CO222">
        <v>21.791809307527</v>
      </c>
      <c r="CP222">
        <v>21.238606300728598</v>
      </c>
      <c r="CQ222">
        <v>20.6700261189009</v>
      </c>
      <c r="CR222">
        <v>18.874030550841201</v>
      </c>
      <c r="CS222">
        <v>17.8262392500258</v>
      </c>
      <c r="CT222">
        <v>17.27225294342</v>
      </c>
      <c r="CU222">
        <v>16.324989838943001</v>
      </c>
      <c r="CV222">
        <v>15.0194111949728</v>
      </c>
      <c r="CW222">
        <v>13.365707622611399</v>
      </c>
      <c r="CX222">
        <v>8.5819884642543105</v>
      </c>
      <c r="CY222" s="80">
        <f t="shared" si="12"/>
        <v>3.0597632667813981</v>
      </c>
      <c r="CZ222" s="80">
        <f t="shared" si="13"/>
        <v>361.80637953013405</v>
      </c>
      <c r="DB222" s="80">
        <f t="shared" si="14"/>
        <v>148.10400125027911</v>
      </c>
      <c r="DC222" s="80">
        <f t="shared" si="15"/>
        <v>213.70237827985494</v>
      </c>
    </row>
    <row r="223" spans="1:107" x14ac:dyDescent="0.25">
      <c r="A223" t="s">
        <v>4</v>
      </c>
      <c r="B223" t="s">
        <v>147</v>
      </c>
      <c r="C223">
        <v>-173.98094001112099</v>
      </c>
      <c r="D223">
        <v>-173.98094001112099</v>
      </c>
      <c r="E223">
        <v>-173.98094001112099</v>
      </c>
      <c r="F223">
        <v>-173.98094001112099</v>
      </c>
      <c r="G223">
        <v>-173.98094001112099</v>
      </c>
      <c r="H223">
        <v>-173.98094001112099</v>
      </c>
      <c r="I223">
        <v>-173.98094001112099</v>
      </c>
      <c r="J223">
        <v>-173.98094001112099</v>
      </c>
      <c r="K223">
        <v>-164.31533223272601</v>
      </c>
      <c r="L223">
        <v>-164.31533223272601</v>
      </c>
      <c r="M223">
        <v>-164.31533223272601</v>
      </c>
      <c r="N223">
        <v>-164.31533223272601</v>
      </c>
      <c r="O223">
        <v>-164.31533223272601</v>
      </c>
      <c r="P223">
        <v>-144.98411667593399</v>
      </c>
      <c r="Q223">
        <v>-144.98411667593399</v>
      </c>
      <c r="R223">
        <v>-144.98411667593399</v>
      </c>
      <c r="S223">
        <v>-144.98411667593399</v>
      </c>
      <c r="T223">
        <v>-144.98411667593399</v>
      </c>
      <c r="U223">
        <v>-144.98411667593399</v>
      </c>
      <c r="V223">
        <v>-144.98411667593399</v>
      </c>
      <c r="W223">
        <v>-144.98411667593399</v>
      </c>
      <c r="X223">
        <v>-115.987293340747</v>
      </c>
      <c r="Y223">
        <v>-115.987293340747</v>
      </c>
      <c r="Z223">
        <v>-115.987293340747</v>
      </c>
      <c r="AA223">
        <v>-115.987293340747</v>
      </c>
      <c r="AB223">
        <v>-115.987293340747</v>
      </c>
      <c r="AC223">
        <v>-86.990470005560596</v>
      </c>
      <c r="AD223">
        <v>-86.990470005560596</v>
      </c>
      <c r="AE223">
        <v>-86.990470005560596</v>
      </c>
      <c r="AF223">
        <v>-86.990470005560596</v>
      </c>
      <c r="AG223">
        <v>-77.324862227164999</v>
      </c>
      <c r="AH223">
        <v>-77.324862227164999</v>
      </c>
      <c r="AI223">
        <v>-77.324862227164999</v>
      </c>
      <c r="AJ223">
        <v>-77.324862227164999</v>
      </c>
      <c r="AK223">
        <v>-77.324862227164999</v>
      </c>
      <c r="AL223">
        <v>-77.324862227164999</v>
      </c>
      <c r="AM223">
        <v>-77.324862227164999</v>
      </c>
      <c r="AN223">
        <v>-77.324862227164999</v>
      </c>
      <c r="AO223">
        <v>-77.324862227164999</v>
      </c>
      <c r="AP223">
        <v>-77.324862227164999</v>
      </c>
      <c r="AQ223">
        <v>-77.324862227164999</v>
      </c>
      <c r="AR223">
        <v>-77.324862227164999</v>
      </c>
      <c r="AS223">
        <v>-77.324862227164999</v>
      </c>
      <c r="AT223">
        <v>-77.324862227164999</v>
      </c>
      <c r="AU223">
        <v>-77.324862227164999</v>
      </c>
      <c r="AV223">
        <v>-77.324862227164999</v>
      </c>
      <c r="AW223">
        <v>-77.324862227164999</v>
      </c>
      <c r="AX223">
        <v>-77.324862227164999</v>
      </c>
      <c r="AY223">
        <v>-77.324862227164999</v>
      </c>
      <c r="AZ223">
        <v>-77.324862227164999</v>
      </c>
      <c r="BA223">
        <v>-77.324862227164999</v>
      </c>
      <c r="BB223">
        <v>-77.324862227164999</v>
      </c>
      <c r="BC223">
        <v>-77.324862227164999</v>
      </c>
      <c r="BD223">
        <v>-77.324862227164999</v>
      </c>
      <c r="BE223">
        <v>-77.324862227164999</v>
      </c>
      <c r="BF223">
        <v>-77.324862227164999</v>
      </c>
      <c r="BG223">
        <v>-77.324862227164999</v>
      </c>
      <c r="BH223">
        <v>-77.324862227164999</v>
      </c>
      <c r="BI223">
        <v>-77.324862227164999</v>
      </c>
      <c r="BJ223">
        <v>-77.324862227164999</v>
      </c>
      <c r="BK223">
        <v>-77.324862227164999</v>
      </c>
      <c r="BL223">
        <v>-77.324862227164999</v>
      </c>
      <c r="BM223">
        <v>-77.324862227164999</v>
      </c>
      <c r="BN223">
        <v>-77.324862227164999</v>
      </c>
      <c r="BO223">
        <v>-77.324862227164999</v>
      </c>
      <c r="BP223">
        <v>-106.321685562352</v>
      </c>
      <c r="BQ223">
        <v>-106.321685562352</v>
      </c>
      <c r="BR223">
        <v>-106.321685562352</v>
      </c>
      <c r="BS223">
        <v>-106.321685562352</v>
      </c>
      <c r="BT223">
        <v>-135.318508897539</v>
      </c>
      <c r="BU223">
        <v>-135.318508897539</v>
      </c>
      <c r="BV223">
        <v>-135.318508897539</v>
      </c>
      <c r="BW223">
        <v>-135.318508897539</v>
      </c>
      <c r="BX223">
        <v>-135.318508897539</v>
      </c>
      <c r="BY223">
        <v>-164.31533223272601</v>
      </c>
      <c r="BZ223">
        <v>-164.31533223272601</v>
      </c>
      <c r="CA223">
        <v>-164.31533223272601</v>
      </c>
      <c r="CB223">
        <v>-164.31533223272601</v>
      </c>
      <c r="CC223">
        <v>-164.31533223272601</v>
      </c>
      <c r="CD223">
        <v>-164.31533223272601</v>
      </c>
      <c r="CE223">
        <v>-164.31533223272601</v>
      </c>
      <c r="CF223">
        <v>-164.31533223272601</v>
      </c>
      <c r="CG223">
        <v>-202.977763346308</v>
      </c>
      <c r="CH223">
        <v>-202.977763346308</v>
      </c>
      <c r="CI223">
        <v>-202.977763346308</v>
      </c>
      <c r="CJ223">
        <v>-202.977763346308</v>
      </c>
      <c r="CK223">
        <v>-202.977763346308</v>
      </c>
      <c r="CL223">
        <v>-241.64019445989101</v>
      </c>
      <c r="CM223">
        <v>-241.64019445989101</v>
      </c>
      <c r="CN223">
        <v>-241.64019445989101</v>
      </c>
      <c r="CO223">
        <v>-241.64019445989101</v>
      </c>
      <c r="CP223">
        <v>-241.64019445989101</v>
      </c>
      <c r="CQ223">
        <v>-241.64019445989101</v>
      </c>
      <c r="CR223">
        <v>-241.64019445989101</v>
      </c>
      <c r="CS223">
        <v>-241.64019445989101</v>
      </c>
      <c r="CT223">
        <v>-299.63384113026399</v>
      </c>
      <c r="CU223">
        <v>-299.63384113026399</v>
      </c>
      <c r="CV223">
        <v>-299.63384113026399</v>
      </c>
      <c r="CW223">
        <v>-299.63384113026399</v>
      </c>
      <c r="CX223">
        <v>-299.63384113026399</v>
      </c>
      <c r="CY223" s="80">
        <f t="shared" si="12"/>
        <v>-2435.7331601557007</v>
      </c>
      <c r="CZ223" s="80">
        <f t="shared" si="13"/>
        <v>-5432.0715714583439</v>
      </c>
      <c r="DB223" s="80">
        <f t="shared" si="14"/>
        <v>-2242.4210045877867</v>
      </c>
      <c r="DC223" s="80">
        <f t="shared" si="15"/>
        <v>-3189.6505668705572</v>
      </c>
    </row>
    <row r="224" spans="1:107" x14ac:dyDescent="0.25">
      <c r="A224" t="s">
        <v>4</v>
      </c>
      <c r="B224" t="s">
        <v>107</v>
      </c>
      <c r="C224">
        <v>-390.18640613565901</v>
      </c>
      <c r="D224">
        <v>-390.18640613565901</v>
      </c>
      <c r="E224">
        <v>-390.18640613565901</v>
      </c>
      <c r="F224">
        <v>-390.18640613565901</v>
      </c>
      <c r="G224">
        <v>-404.12163492621801</v>
      </c>
      <c r="H224">
        <v>-404.12163492621801</v>
      </c>
      <c r="I224">
        <v>-404.12163492621801</v>
      </c>
      <c r="J224">
        <v>-404.12163492621801</v>
      </c>
      <c r="K224">
        <v>-425.02447811205701</v>
      </c>
      <c r="L224">
        <v>-425.02447811205701</v>
      </c>
      <c r="M224">
        <v>-425.02447811205701</v>
      </c>
      <c r="N224">
        <v>-425.02447811205701</v>
      </c>
      <c r="O224">
        <v>-425.02447811205701</v>
      </c>
      <c r="P224">
        <v>-438.95970690261601</v>
      </c>
      <c r="Q224">
        <v>-438.95970690261601</v>
      </c>
      <c r="R224">
        <v>-438.95970690261601</v>
      </c>
      <c r="S224">
        <v>-438.95970690261601</v>
      </c>
      <c r="T224">
        <v>-449.41112849553599</v>
      </c>
      <c r="U224">
        <v>-449.41112849553599</v>
      </c>
      <c r="V224">
        <v>-449.41112849553599</v>
      </c>
      <c r="W224">
        <v>-449.41112849553599</v>
      </c>
      <c r="X224">
        <v>-463.34635728609499</v>
      </c>
      <c r="Y224">
        <v>-463.34635728609499</v>
      </c>
      <c r="Z224">
        <v>-463.34635728609499</v>
      </c>
      <c r="AA224">
        <v>-463.34635728609499</v>
      </c>
      <c r="AB224">
        <v>-463.34635728609499</v>
      </c>
      <c r="AC224">
        <v>-480.76539327429401</v>
      </c>
      <c r="AD224">
        <v>-480.76539327429401</v>
      </c>
      <c r="AE224">
        <v>-480.76539327429401</v>
      </c>
      <c r="AF224">
        <v>-480.76539327429401</v>
      </c>
      <c r="AG224">
        <v>-501.66823646013302</v>
      </c>
      <c r="AH224">
        <v>-501.66823646013302</v>
      </c>
      <c r="AI224">
        <v>-501.66823646013302</v>
      </c>
      <c r="AJ224">
        <v>-501.66823646013302</v>
      </c>
      <c r="AK224">
        <v>-501.66823646013302</v>
      </c>
      <c r="AL224">
        <v>-508.635850855412</v>
      </c>
      <c r="AM224">
        <v>-508.635850855412</v>
      </c>
      <c r="AN224">
        <v>-508.635850855412</v>
      </c>
      <c r="AO224">
        <v>-508.635850855412</v>
      </c>
      <c r="AP224">
        <v>-498.18442926249298</v>
      </c>
      <c r="AQ224">
        <v>-498.18442926249298</v>
      </c>
      <c r="AR224">
        <v>-498.18442926249298</v>
      </c>
      <c r="AS224">
        <v>-498.18442926249298</v>
      </c>
      <c r="AT224">
        <v>-491.21681486721297</v>
      </c>
      <c r="AU224">
        <v>-491.21681486721297</v>
      </c>
      <c r="AV224">
        <v>-491.21681486721297</v>
      </c>
      <c r="AW224">
        <v>-491.21681486721297</v>
      </c>
      <c r="AX224">
        <v>-491.21681486721297</v>
      </c>
      <c r="AY224">
        <v>-484.24920047193399</v>
      </c>
      <c r="AZ224">
        <v>-484.24920047193399</v>
      </c>
      <c r="BA224">
        <v>-484.24920047193399</v>
      </c>
      <c r="BB224">
        <v>-484.24920047193399</v>
      </c>
      <c r="BC224">
        <v>-494.70062206485301</v>
      </c>
      <c r="BD224">
        <v>-494.70062206485301</v>
      </c>
      <c r="BE224">
        <v>-494.70062206485301</v>
      </c>
      <c r="BF224">
        <v>-494.70062206485301</v>
      </c>
      <c r="BG224">
        <v>-501.66823646013302</v>
      </c>
      <c r="BH224">
        <v>-501.66823646013302</v>
      </c>
      <c r="BI224">
        <v>-501.66823646013302</v>
      </c>
      <c r="BJ224">
        <v>-501.66823646013302</v>
      </c>
      <c r="BK224">
        <v>-494.70062206485301</v>
      </c>
      <c r="BL224">
        <v>-494.70062206485301</v>
      </c>
      <c r="BM224">
        <v>-494.70062206485301</v>
      </c>
      <c r="BN224">
        <v>-494.70062206485301</v>
      </c>
      <c r="BO224">
        <v>-494.70062206485301</v>
      </c>
      <c r="BP224">
        <v>-501.66823646013302</v>
      </c>
      <c r="BQ224">
        <v>-501.66823646013302</v>
      </c>
      <c r="BR224">
        <v>-501.66823646013302</v>
      </c>
      <c r="BS224">
        <v>-501.66823646013302</v>
      </c>
      <c r="BT224">
        <v>-512.11965805305204</v>
      </c>
      <c r="BU224">
        <v>-512.11965805305204</v>
      </c>
      <c r="BV224">
        <v>-512.11965805305204</v>
      </c>
      <c r="BW224">
        <v>-512.11965805305204</v>
      </c>
      <c r="BX224">
        <v>-512.11965805305204</v>
      </c>
      <c r="BY224">
        <v>-512.11965805305204</v>
      </c>
      <c r="BZ224">
        <v>-512.11965805305204</v>
      </c>
      <c r="CA224">
        <v>-512.11965805305204</v>
      </c>
      <c r="CB224">
        <v>-512.11965805305204</v>
      </c>
      <c r="CC224">
        <v>-508.635850855412</v>
      </c>
      <c r="CD224">
        <v>-508.635850855412</v>
      </c>
      <c r="CE224">
        <v>-508.635850855412</v>
      </c>
      <c r="CF224">
        <v>-508.635850855412</v>
      </c>
      <c r="CG224">
        <v>-491.21681486721297</v>
      </c>
      <c r="CH224">
        <v>-491.21681486721297</v>
      </c>
      <c r="CI224">
        <v>-491.21681486721297</v>
      </c>
      <c r="CJ224">
        <v>-491.21681486721297</v>
      </c>
      <c r="CK224">
        <v>-491.21681486721297</v>
      </c>
      <c r="CL224">
        <v>-477.28158607665398</v>
      </c>
      <c r="CM224">
        <v>-477.28158607665398</v>
      </c>
      <c r="CN224">
        <v>-477.28158607665398</v>
      </c>
      <c r="CO224">
        <v>-477.28158607665398</v>
      </c>
      <c r="CP224">
        <v>-459.86255008845501</v>
      </c>
      <c r="CQ224">
        <v>-459.86255008845501</v>
      </c>
      <c r="CR224">
        <v>-459.86255008845501</v>
      </c>
      <c r="CS224">
        <v>-459.86255008845501</v>
      </c>
      <c r="CT224">
        <v>-438.95970690261601</v>
      </c>
      <c r="CU224">
        <v>-438.95970690261601</v>
      </c>
      <c r="CV224">
        <v>-438.95970690261601</v>
      </c>
      <c r="CW224">
        <v>-438.95970690261601</v>
      </c>
      <c r="CX224">
        <v>-438.95970690261601</v>
      </c>
      <c r="CY224" s="80">
        <f t="shared" si="12"/>
        <v>-12050.489096636105</v>
      </c>
      <c r="CZ224" s="80">
        <f t="shared" si="13"/>
        <v>-11458.241873037337</v>
      </c>
      <c r="DB224" s="80">
        <f t="shared" si="14"/>
        <v>-5992.1483799404705</v>
      </c>
      <c r="DC224" s="80">
        <f t="shared" si="15"/>
        <v>-5466.0934930968615</v>
      </c>
    </row>
    <row r="225" spans="1:12" x14ac:dyDescent="0.25">
      <c r="A225"/>
      <c r="B225"/>
      <c r="C225"/>
      <c r="D225"/>
      <c r="E225"/>
      <c r="F225"/>
      <c r="G225"/>
      <c r="H225"/>
      <c r="I225"/>
      <c r="J225"/>
      <c r="K225">
        <f>SUM(G225:H225)</f>
        <v>0</v>
      </c>
      <c r="L225">
        <f>SUM(I225:J225)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AD05-A4C6-496F-855D-5EA5BC8958ED}">
  <dimension ref="A1:I106"/>
  <sheetViews>
    <sheetView workbookViewId="0">
      <selection activeCell="F102" sqref="F55:F102"/>
    </sheetView>
  </sheetViews>
  <sheetFormatPr defaultRowHeight="15" x14ac:dyDescent="0.25"/>
  <cols>
    <col min="1" max="1" width="10.7109375" bestFit="1" customWidth="1"/>
    <col min="6" max="6" width="19.7109375" bestFit="1" customWidth="1"/>
  </cols>
  <sheetData>
    <row r="1" spans="1:9" x14ac:dyDescent="0.25">
      <c r="A1" s="14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154</v>
      </c>
    </row>
    <row r="2" spans="1:9" x14ac:dyDescent="0.25">
      <c r="A2" s="146">
        <v>43829</v>
      </c>
      <c r="B2">
        <v>240</v>
      </c>
      <c r="C2">
        <v>1681</v>
      </c>
      <c r="D2">
        <v>5957</v>
      </c>
      <c r="E2">
        <v>1</v>
      </c>
      <c r="F2">
        <v>0</v>
      </c>
    </row>
    <row r="3" spans="1:9" x14ac:dyDescent="0.25">
      <c r="A3" s="146">
        <v>43836</v>
      </c>
      <c r="B3">
        <v>244</v>
      </c>
      <c r="C3">
        <v>1515</v>
      </c>
      <c r="D3">
        <v>6752</v>
      </c>
      <c r="E3">
        <v>1</v>
      </c>
      <c r="F3">
        <v>0</v>
      </c>
      <c r="H3">
        <f>SUM(F3:F54)</f>
        <v>441.37494592805564</v>
      </c>
    </row>
    <row r="4" spans="1:9" x14ac:dyDescent="0.25">
      <c r="A4" s="146">
        <v>43843</v>
      </c>
      <c r="B4">
        <v>219</v>
      </c>
      <c r="C4">
        <v>1385</v>
      </c>
      <c r="D4">
        <v>6673</v>
      </c>
      <c r="E4">
        <v>0.1</v>
      </c>
      <c r="F4">
        <v>0</v>
      </c>
      <c r="H4">
        <f>SUM(F55:F102)</f>
        <v>253.76848286671407</v>
      </c>
      <c r="I4">
        <f>H4/H3-1</f>
        <v>-0.42505009582469944</v>
      </c>
    </row>
    <row r="5" spans="1:9" x14ac:dyDescent="0.25">
      <c r="A5" s="146">
        <v>43850</v>
      </c>
      <c r="B5">
        <v>239</v>
      </c>
      <c r="C5">
        <v>1545</v>
      </c>
      <c r="D5">
        <v>6926</v>
      </c>
      <c r="E5">
        <v>0.1</v>
      </c>
      <c r="F5">
        <v>0</v>
      </c>
    </row>
    <row r="6" spans="1:9" x14ac:dyDescent="0.25">
      <c r="A6" s="146">
        <v>43857</v>
      </c>
      <c r="B6">
        <v>152</v>
      </c>
      <c r="C6">
        <v>1584</v>
      </c>
      <c r="D6">
        <v>6196</v>
      </c>
      <c r="E6">
        <v>0.1</v>
      </c>
      <c r="F6">
        <v>0</v>
      </c>
    </row>
    <row r="7" spans="1:9" x14ac:dyDescent="0.25">
      <c r="A7" s="146">
        <v>43864</v>
      </c>
      <c r="B7">
        <v>135</v>
      </c>
      <c r="C7">
        <v>2382</v>
      </c>
      <c r="D7">
        <v>6469</v>
      </c>
      <c r="E7">
        <v>0.1</v>
      </c>
      <c r="F7">
        <v>0</v>
      </c>
    </row>
    <row r="8" spans="1:9" x14ac:dyDescent="0.25">
      <c r="A8" s="146">
        <v>43871</v>
      </c>
      <c r="B8">
        <v>109</v>
      </c>
      <c r="C8">
        <v>2004</v>
      </c>
      <c r="D8">
        <v>6396</v>
      </c>
      <c r="E8">
        <v>2</v>
      </c>
      <c r="F8">
        <v>0.69846002621231973</v>
      </c>
    </row>
    <row r="9" spans="1:9" x14ac:dyDescent="0.25">
      <c r="A9" s="146">
        <v>43878</v>
      </c>
      <c r="B9">
        <v>95</v>
      </c>
      <c r="C9">
        <v>1239</v>
      </c>
      <c r="D9">
        <v>3223</v>
      </c>
      <c r="E9">
        <v>1</v>
      </c>
      <c r="F9">
        <v>-0.66779758704615755</v>
      </c>
    </row>
    <row r="10" spans="1:9" x14ac:dyDescent="0.25">
      <c r="A10" s="146">
        <v>43885</v>
      </c>
      <c r="B10">
        <v>325</v>
      </c>
      <c r="C10">
        <v>2033</v>
      </c>
      <c r="D10">
        <v>8432</v>
      </c>
      <c r="E10">
        <v>1</v>
      </c>
      <c r="F10">
        <v>4.6075023747579644</v>
      </c>
    </row>
    <row r="11" spans="1:9" x14ac:dyDescent="0.25">
      <c r="A11" s="146">
        <v>43892</v>
      </c>
      <c r="B11">
        <v>346</v>
      </c>
      <c r="C11">
        <v>1940</v>
      </c>
      <c r="D11">
        <v>7272</v>
      </c>
      <c r="E11">
        <v>3</v>
      </c>
      <c r="F11">
        <v>-0.35683698700219912</v>
      </c>
    </row>
    <row r="12" spans="1:9" x14ac:dyDescent="0.25">
      <c r="A12" s="146">
        <v>43899</v>
      </c>
      <c r="B12">
        <v>302</v>
      </c>
      <c r="C12">
        <v>1819</v>
      </c>
      <c r="D12">
        <v>5263</v>
      </c>
      <c r="E12">
        <v>0.1</v>
      </c>
      <c r="F12">
        <v>-0.51566916177385502</v>
      </c>
    </row>
    <row r="13" spans="1:9" x14ac:dyDescent="0.25">
      <c r="A13" s="146">
        <v>43906</v>
      </c>
      <c r="B13">
        <v>277</v>
      </c>
      <c r="C13">
        <v>1685</v>
      </c>
      <c r="D13">
        <v>2800</v>
      </c>
      <c r="E13">
        <v>0.1</v>
      </c>
      <c r="F13">
        <v>8.9521230478025196</v>
      </c>
    </row>
    <row r="14" spans="1:9" x14ac:dyDescent="0.25">
      <c r="A14" s="146">
        <v>43913</v>
      </c>
      <c r="B14">
        <v>418</v>
      </c>
      <c r="C14">
        <v>2078</v>
      </c>
      <c r="D14">
        <v>3371</v>
      </c>
      <c r="E14">
        <v>1</v>
      </c>
      <c r="F14">
        <v>19.929015937909728</v>
      </c>
    </row>
    <row r="15" spans="1:9" x14ac:dyDescent="0.25">
      <c r="A15" s="146">
        <v>43920</v>
      </c>
      <c r="B15">
        <v>464</v>
      </c>
      <c r="C15">
        <v>1316</v>
      </c>
      <c r="D15">
        <v>2429</v>
      </c>
      <c r="E15">
        <v>1</v>
      </c>
      <c r="F15">
        <v>17.536044545168753</v>
      </c>
    </row>
    <row r="16" spans="1:9" x14ac:dyDescent="0.25">
      <c r="A16" s="146">
        <v>43927</v>
      </c>
      <c r="B16">
        <v>634</v>
      </c>
      <c r="C16">
        <v>1467</v>
      </c>
      <c r="D16">
        <v>2874</v>
      </c>
      <c r="E16">
        <v>8</v>
      </c>
      <c r="F16">
        <v>16.672659478977454</v>
      </c>
    </row>
    <row r="17" spans="1:6" x14ac:dyDescent="0.25">
      <c r="A17" s="146">
        <v>43934</v>
      </c>
      <c r="B17">
        <v>758</v>
      </c>
      <c r="C17">
        <v>1244</v>
      </c>
      <c r="D17">
        <v>2570</v>
      </c>
      <c r="E17">
        <v>42</v>
      </c>
      <c r="F17">
        <v>15.623574905759442</v>
      </c>
    </row>
    <row r="18" spans="1:6" x14ac:dyDescent="0.25">
      <c r="A18" s="146">
        <v>43941</v>
      </c>
      <c r="B18">
        <v>843</v>
      </c>
      <c r="C18">
        <v>1306</v>
      </c>
      <c r="D18">
        <v>3424</v>
      </c>
      <c r="E18">
        <v>57</v>
      </c>
      <c r="F18">
        <v>15.732759387770004</v>
      </c>
    </row>
    <row r="19" spans="1:6" x14ac:dyDescent="0.25">
      <c r="A19" s="146">
        <v>43948</v>
      </c>
      <c r="B19">
        <v>1212</v>
      </c>
      <c r="C19">
        <v>1976</v>
      </c>
      <c r="D19">
        <v>4878</v>
      </c>
      <c r="E19">
        <v>91</v>
      </c>
      <c r="F19">
        <v>14.84550734158112</v>
      </c>
    </row>
    <row r="20" spans="1:6" x14ac:dyDescent="0.25">
      <c r="A20" s="146">
        <v>43955</v>
      </c>
      <c r="B20">
        <v>1205</v>
      </c>
      <c r="C20">
        <v>1939</v>
      </c>
      <c r="D20">
        <v>3962</v>
      </c>
      <c r="E20">
        <v>130</v>
      </c>
      <c r="F20">
        <v>12.856734650259503</v>
      </c>
    </row>
    <row r="21" spans="1:6" x14ac:dyDescent="0.25">
      <c r="A21" s="146">
        <v>43962</v>
      </c>
      <c r="B21">
        <v>1324</v>
      </c>
      <c r="C21">
        <v>1534</v>
      </c>
      <c r="D21">
        <v>4025</v>
      </c>
      <c r="E21">
        <v>140</v>
      </c>
      <c r="F21">
        <v>14.277664445648286</v>
      </c>
    </row>
    <row r="22" spans="1:6" x14ac:dyDescent="0.25">
      <c r="A22" s="146">
        <v>43969</v>
      </c>
      <c r="B22">
        <v>1426</v>
      </c>
      <c r="C22">
        <v>1689</v>
      </c>
      <c r="D22">
        <v>3725</v>
      </c>
      <c r="E22">
        <v>173</v>
      </c>
      <c r="F22">
        <v>14.336336745616672</v>
      </c>
    </row>
    <row r="23" spans="1:6" x14ac:dyDescent="0.25">
      <c r="A23" s="146">
        <v>43976</v>
      </c>
      <c r="B23">
        <v>1603</v>
      </c>
      <c r="C23">
        <v>1604</v>
      </c>
      <c r="D23">
        <v>4390</v>
      </c>
      <c r="E23">
        <v>196</v>
      </c>
      <c r="F23">
        <v>13.575786260932801</v>
      </c>
    </row>
    <row r="24" spans="1:6" x14ac:dyDescent="0.25">
      <c r="A24" s="146">
        <v>43983</v>
      </c>
      <c r="B24">
        <v>1559</v>
      </c>
      <c r="C24">
        <v>1443</v>
      </c>
      <c r="D24">
        <v>3846</v>
      </c>
      <c r="E24">
        <v>181</v>
      </c>
      <c r="F24">
        <v>13.038851915995934</v>
      </c>
    </row>
    <row r="25" spans="1:6" x14ac:dyDescent="0.25">
      <c r="A25" s="146">
        <v>43990</v>
      </c>
      <c r="B25">
        <v>1820</v>
      </c>
      <c r="C25">
        <v>1668</v>
      </c>
      <c r="D25">
        <v>5181</v>
      </c>
      <c r="E25">
        <v>206</v>
      </c>
      <c r="F25">
        <v>13.366443015890097</v>
      </c>
    </row>
    <row r="26" spans="1:6" x14ac:dyDescent="0.25">
      <c r="A26" s="146">
        <v>43997</v>
      </c>
      <c r="B26">
        <v>1573</v>
      </c>
      <c r="C26">
        <v>1603</v>
      </c>
      <c r="D26">
        <v>4623</v>
      </c>
      <c r="E26">
        <v>186</v>
      </c>
      <c r="F26">
        <v>12.537308694527365</v>
      </c>
    </row>
    <row r="27" spans="1:6" x14ac:dyDescent="0.25">
      <c r="A27" s="146">
        <v>44004</v>
      </c>
      <c r="B27">
        <v>1703</v>
      </c>
      <c r="C27">
        <v>1524</v>
      </c>
      <c r="D27">
        <v>4434</v>
      </c>
      <c r="E27">
        <v>169</v>
      </c>
      <c r="F27">
        <v>13.19399692429686</v>
      </c>
    </row>
    <row r="28" spans="1:6" x14ac:dyDescent="0.25">
      <c r="A28" s="146">
        <v>44011</v>
      </c>
      <c r="B28">
        <v>2018</v>
      </c>
      <c r="C28">
        <v>1665</v>
      </c>
      <c r="D28">
        <v>4417</v>
      </c>
      <c r="E28">
        <v>186</v>
      </c>
      <c r="F28">
        <v>12.209105835429567</v>
      </c>
    </row>
    <row r="29" spans="1:6" x14ac:dyDescent="0.25">
      <c r="A29" s="146">
        <v>44018</v>
      </c>
      <c r="B29">
        <v>2318</v>
      </c>
      <c r="C29">
        <v>1754</v>
      </c>
      <c r="D29">
        <v>4464</v>
      </c>
      <c r="E29">
        <v>228</v>
      </c>
      <c r="F29">
        <v>11.707666282366166</v>
      </c>
    </row>
    <row r="30" spans="1:6" x14ac:dyDescent="0.25">
      <c r="A30" s="146">
        <v>44025</v>
      </c>
      <c r="B30">
        <v>2097</v>
      </c>
      <c r="C30">
        <v>1784</v>
      </c>
      <c r="D30">
        <v>4544</v>
      </c>
      <c r="E30">
        <v>229</v>
      </c>
      <c r="F30">
        <v>11.989052009571708</v>
      </c>
    </row>
    <row r="31" spans="1:6" x14ac:dyDescent="0.25">
      <c r="A31" s="146">
        <v>44032</v>
      </c>
      <c r="B31">
        <v>2131</v>
      </c>
      <c r="C31">
        <v>1833</v>
      </c>
      <c r="D31">
        <v>4199</v>
      </c>
      <c r="E31">
        <v>236</v>
      </c>
      <c r="F31">
        <v>11.664942667593769</v>
      </c>
    </row>
    <row r="32" spans="1:6" x14ac:dyDescent="0.25">
      <c r="A32" s="146">
        <v>44039</v>
      </c>
      <c r="B32">
        <v>2036</v>
      </c>
      <c r="C32">
        <v>1817</v>
      </c>
      <c r="D32">
        <v>4485</v>
      </c>
      <c r="E32">
        <v>279</v>
      </c>
      <c r="F32">
        <v>11.470005252976936</v>
      </c>
    </row>
    <row r="33" spans="1:6" x14ac:dyDescent="0.25">
      <c r="A33" s="146">
        <v>44046</v>
      </c>
      <c r="B33">
        <v>2211</v>
      </c>
      <c r="C33">
        <v>1857</v>
      </c>
      <c r="D33">
        <v>4737</v>
      </c>
      <c r="E33">
        <v>296</v>
      </c>
      <c r="F33">
        <v>9.5105191493818317</v>
      </c>
    </row>
    <row r="34" spans="1:6" x14ac:dyDescent="0.25">
      <c r="A34" s="146">
        <v>44053</v>
      </c>
      <c r="B34">
        <v>2268</v>
      </c>
      <c r="C34">
        <v>1719</v>
      </c>
      <c r="D34">
        <v>4329</v>
      </c>
      <c r="E34">
        <v>329</v>
      </c>
      <c r="F34">
        <v>10.316602965120099</v>
      </c>
    </row>
    <row r="35" spans="1:6" x14ac:dyDescent="0.25">
      <c r="A35" s="146">
        <v>44060</v>
      </c>
      <c r="B35">
        <v>3795</v>
      </c>
      <c r="C35">
        <v>1836</v>
      </c>
      <c r="D35">
        <v>4549</v>
      </c>
      <c r="E35">
        <v>265</v>
      </c>
      <c r="F35">
        <v>10.81941005179041</v>
      </c>
    </row>
    <row r="36" spans="1:6" x14ac:dyDescent="0.25">
      <c r="A36" s="146">
        <v>44067</v>
      </c>
      <c r="B36">
        <v>4614</v>
      </c>
      <c r="C36">
        <v>1772</v>
      </c>
      <c r="D36">
        <v>4400</v>
      </c>
      <c r="E36">
        <v>251</v>
      </c>
      <c r="F36">
        <v>8.9052549132065444</v>
      </c>
    </row>
    <row r="37" spans="1:6" x14ac:dyDescent="0.25">
      <c r="A37" s="146">
        <v>44074</v>
      </c>
      <c r="B37">
        <v>3057</v>
      </c>
      <c r="C37">
        <v>1444</v>
      </c>
      <c r="D37">
        <v>3810</v>
      </c>
      <c r="E37">
        <v>220</v>
      </c>
      <c r="F37">
        <v>7.5411183628666434</v>
      </c>
    </row>
    <row r="38" spans="1:6" x14ac:dyDescent="0.25">
      <c r="A38" s="146">
        <v>44081</v>
      </c>
      <c r="B38">
        <v>3171</v>
      </c>
      <c r="C38">
        <v>1534</v>
      </c>
      <c r="D38">
        <v>4895</v>
      </c>
      <c r="E38">
        <v>240</v>
      </c>
      <c r="F38">
        <v>8.3840583589850546</v>
      </c>
    </row>
    <row r="39" spans="1:6" x14ac:dyDescent="0.25">
      <c r="A39" s="146">
        <v>44088</v>
      </c>
      <c r="B39">
        <v>3259</v>
      </c>
      <c r="C39">
        <v>1605</v>
      </c>
      <c r="D39">
        <v>4859</v>
      </c>
      <c r="E39">
        <v>212</v>
      </c>
      <c r="F39">
        <v>8.4325527573843839</v>
      </c>
    </row>
    <row r="40" spans="1:6" x14ac:dyDescent="0.25">
      <c r="A40" s="146">
        <v>44095</v>
      </c>
      <c r="B40">
        <v>3948</v>
      </c>
      <c r="C40">
        <v>1623</v>
      </c>
      <c r="D40">
        <v>4866</v>
      </c>
      <c r="E40">
        <v>236</v>
      </c>
      <c r="F40">
        <v>8.5940105929810198</v>
      </c>
    </row>
    <row r="41" spans="1:6" x14ac:dyDescent="0.25">
      <c r="A41" s="146">
        <v>44102</v>
      </c>
      <c r="B41">
        <v>4813</v>
      </c>
      <c r="C41">
        <v>1834</v>
      </c>
      <c r="D41">
        <v>5177</v>
      </c>
      <c r="E41">
        <v>312</v>
      </c>
      <c r="F41">
        <v>6.6983635668182453</v>
      </c>
    </row>
    <row r="42" spans="1:6" x14ac:dyDescent="0.25">
      <c r="A42" s="146">
        <v>44109</v>
      </c>
      <c r="B42">
        <v>3320</v>
      </c>
      <c r="C42">
        <v>1533</v>
      </c>
      <c r="D42">
        <v>4271</v>
      </c>
      <c r="E42">
        <v>305</v>
      </c>
      <c r="F42">
        <v>5.3660461017412144</v>
      </c>
    </row>
    <row r="43" spans="1:6" x14ac:dyDescent="0.25">
      <c r="A43" s="146">
        <v>44116</v>
      </c>
      <c r="B43">
        <v>3521</v>
      </c>
      <c r="C43">
        <v>2183</v>
      </c>
      <c r="D43">
        <v>5497</v>
      </c>
      <c r="E43">
        <v>323</v>
      </c>
      <c r="F43">
        <v>7.6613792164739243</v>
      </c>
    </row>
    <row r="44" spans="1:6" x14ac:dyDescent="0.25">
      <c r="A44" s="146">
        <v>44123</v>
      </c>
      <c r="B44">
        <v>3715</v>
      </c>
      <c r="C44">
        <v>1950</v>
      </c>
      <c r="D44">
        <v>5455</v>
      </c>
      <c r="E44">
        <v>344</v>
      </c>
      <c r="F44">
        <v>7.4419849369761533</v>
      </c>
    </row>
    <row r="45" spans="1:6" x14ac:dyDescent="0.25">
      <c r="A45" s="146">
        <v>44130</v>
      </c>
      <c r="B45">
        <v>5291</v>
      </c>
      <c r="C45">
        <v>1445</v>
      </c>
      <c r="D45">
        <v>4723</v>
      </c>
      <c r="E45">
        <v>527</v>
      </c>
      <c r="F45">
        <v>6.5348743772764513</v>
      </c>
    </row>
    <row r="46" spans="1:6" x14ac:dyDescent="0.25">
      <c r="A46" s="146">
        <v>44137</v>
      </c>
      <c r="B46">
        <v>5817</v>
      </c>
      <c r="C46">
        <v>2142</v>
      </c>
      <c r="D46">
        <v>6866</v>
      </c>
      <c r="E46">
        <v>548</v>
      </c>
      <c r="F46">
        <v>6.4671900356908312</v>
      </c>
    </row>
    <row r="47" spans="1:6" x14ac:dyDescent="0.25">
      <c r="A47" s="146">
        <v>44144</v>
      </c>
      <c r="B47">
        <v>5246</v>
      </c>
      <c r="C47">
        <v>1994</v>
      </c>
      <c r="D47">
        <v>6896</v>
      </c>
      <c r="E47">
        <v>720</v>
      </c>
      <c r="F47">
        <v>5.1148379476646184</v>
      </c>
    </row>
    <row r="48" spans="1:6" x14ac:dyDescent="0.25">
      <c r="A48" s="146">
        <v>44151</v>
      </c>
      <c r="B48">
        <v>4846</v>
      </c>
      <c r="C48">
        <v>2146</v>
      </c>
      <c r="D48">
        <v>8103</v>
      </c>
      <c r="E48">
        <v>697</v>
      </c>
      <c r="F48">
        <v>6.4181457466497296</v>
      </c>
    </row>
    <row r="49" spans="1:6" x14ac:dyDescent="0.25">
      <c r="A49" s="146">
        <v>44158</v>
      </c>
      <c r="B49">
        <v>5179</v>
      </c>
      <c r="C49">
        <v>2272</v>
      </c>
      <c r="D49">
        <v>7866</v>
      </c>
      <c r="E49">
        <v>737</v>
      </c>
      <c r="F49">
        <v>5.6917103303821719</v>
      </c>
    </row>
    <row r="50" spans="1:6" x14ac:dyDescent="0.25">
      <c r="A50" s="146">
        <v>44165</v>
      </c>
      <c r="B50">
        <v>4030</v>
      </c>
      <c r="C50">
        <v>2715</v>
      </c>
      <c r="D50">
        <v>8123</v>
      </c>
      <c r="E50">
        <v>635</v>
      </c>
      <c r="F50">
        <v>5.8666359119408531</v>
      </c>
    </row>
    <row r="51" spans="1:6" x14ac:dyDescent="0.25">
      <c r="A51" s="146">
        <v>44172</v>
      </c>
      <c r="B51">
        <v>4124</v>
      </c>
      <c r="C51">
        <v>2827</v>
      </c>
      <c r="D51">
        <v>8452</v>
      </c>
      <c r="E51">
        <v>693</v>
      </c>
      <c r="F51">
        <v>5.8296557506156494</v>
      </c>
    </row>
    <row r="52" spans="1:6" x14ac:dyDescent="0.25">
      <c r="A52" s="146">
        <v>44179</v>
      </c>
      <c r="B52">
        <v>2755</v>
      </c>
      <c r="C52">
        <v>1521</v>
      </c>
      <c r="D52">
        <v>4027</v>
      </c>
      <c r="E52">
        <v>427</v>
      </c>
      <c r="F52">
        <v>5.1462984396464577</v>
      </c>
    </row>
    <row r="53" spans="1:6" x14ac:dyDescent="0.25">
      <c r="A53" s="146">
        <v>44186</v>
      </c>
      <c r="B53">
        <v>2275</v>
      </c>
      <c r="C53">
        <v>1512</v>
      </c>
      <c r="D53">
        <v>3003</v>
      </c>
      <c r="E53">
        <v>372</v>
      </c>
      <c r="F53">
        <v>6.7779962045822746</v>
      </c>
    </row>
    <row r="54" spans="1:6" x14ac:dyDescent="0.25">
      <c r="A54" s="146">
        <v>44193</v>
      </c>
      <c r="B54">
        <v>4113</v>
      </c>
      <c r="C54">
        <v>2313</v>
      </c>
      <c r="D54">
        <v>6140</v>
      </c>
      <c r="E54">
        <v>583</v>
      </c>
      <c r="F54">
        <v>8.5750621986583067</v>
      </c>
    </row>
    <row r="55" spans="1:6" x14ac:dyDescent="0.25">
      <c r="A55" s="146">
        <v>44200</v>
      </c>
      <c r="B55">
        <v>4094</v>
      </c>
      <c r="C55">
        <v>2341</v>
      </c>
      <c r="D55">
        <v>6981</v>
      </c>
      <c r="E55">
        <v>701</v>
      </c>
      <c r="F55">
        <v>7.1577870554298721</v>
      </c>
    </row>
    <row r="56" spans="1:6" x14ac:dyDescent="0.25">
      <c r="A56" s="146">
        <v>44207</v>
      </c>
      <c r="B56">
        <v>5108</v>
      </c>
      <c r="C56">
        <v>2372</v>
      </c>
      <c r="D56">
        <v>7331</v>
      </c>
      <c r="E56">
        <v>1195</v>
      </c>
      <c r="F56">
        <v>5.6218286578713963</v>
      </c>
    </row>
    <row r="57" spans="1:6" x14ac:dyDescent="0.25">
      <c r="A57" s="146">
        <v>44214</v>
      </c>
      <c r="B57">
        <v>5181</v>
      </c>
      <c r="C57">
        <v>2248</v>
      </c>
      <c r="D57">
        <v>7220</v>
      </c>
      <c r="E57">
        <v>1223</v>
      </c>
      <c r="F57">
        <v>5.9000684584009075</v>
      </c>
    </row>
    <row r="58" spans="1:6" x14ac:dyDescent="0.25">
      <c r="A58" s="146">
        <v>44221</v>
      </c>
      <c r="B58">
        <v>5555</v>
      </c>
      <c r="C58">
        <v>2282</v>
      </c>
      <c r="D58">
        <v>7570</v>
      </c>
      <c r="E58">
        <v>1150</v>
      </c>
      <c r="F58">
        <v>5.6752524243876961</v>
      </c>
    </row>
    <row r="59" spans="1:6" x14ac:dyDescent="0.25">
      <c r="A59" s="146">
        <v>44228</v>
      </c>
      <c r="B59">
        <v>5998</v>
      </c>
      <c r="C59">
        <v>2493</v>
      </c>
      <c r="D59">
        <v>7852</v>
      </c>
      <c r="E59">
        <v>1434</v>
      </c>
      <c r="F59">
        <v>4.4053771523294447</v>
      </c>
    </row>
    <row r="60" spans="1:6" x14ac:dyDescent="0.25">
      <c r="A60" s="146">
        <v>44235</v>
      </c>
      <c r="B60">
        <v>5548</v>
      </c>
      <c r="C60">
        <v>2239</v>
      </c>
      <c r="D60">
        <v>7205</v>
      </c>
      <c r="E60">
        <v>1480</v>
      </c>
      <c r="F60">
        <v>4.0750465799787676</v>
      </c>
    </row>
    <row r="61" spans="1:6" x14ac:dyDescent="0.25">
      <c r="A61" s="146">
        <v>44242</v>
      </c>
      <c r="B61">
        <v>7210</v>
      </c>
      <c r="C61">
        <v>3159</v>
      </c>
      <c r="D61">
        <v>8367</v>
      </c>
      <c r="E61">
        <v>2017</v>
      </c>
      <c r="F61">
        <v>5.4651376058990895</v>
      </c>
    </row>
    <row r="62" spans="1:6" x14ac:dyDescent="0.25">
      <c r="A62" s="146">
        <v>44249</v>
      </c>
      <c r="B62">
        <v>6859</v>
      </c>
      <c r="C62">
        <v>3951</v>
      </c>
      <c r="D62">
        <v>7048</v>
      </c>
      <c r="E62">
        <v>2062</v>
      </c>
      <c r="F62">
        <v>5.7592634645669731</v>
      </c>
    </row>
    <row r="63" spans="1:6" x14ac:dyDescent="0.25">
      <c r="A63" s="146">
        <v>44256</v>
      </c>
      <c r="B63">
        <v>7068</v>
      </c>
      <c r="C63">
        <v>4090</v>
      </c>
      <c r="D63">
        <v>7158</v>
      </c>
      <c r="E63">
        <v>2611</v>
      </c>
      <c r="F63">
        <v>7.094176295428964</v>
      </c>
    </row>
    <row r="64" spans="1:6" x14ac:dyDescent="0.25">
      <c r="A64" s="146">
        <v>44263</v>
      </c>
      <c r="B64">
        <v>6747</v>
      </c>
      <c r="C64">
        <v>4051</v>
      </c>
      <c r="D64">
        <v>7734</v>
      </c>
      <c r="E64">
        <v>2517</v>
      </c>
      <c r="F64">
        <v>7.7763008827119764</v>
      </c>
    </row>
    <row r="65" spans="1:6" x14ac:dyDescent="0.25">
      <c r="A65" s="146">
        <v>44270</v>
      </c>
      <c r="B65">
        <v>6197</v>
      </c>
      <c r="C65">
        <v>3816</v>
      </c>
      <c r="D65">
        <v>7534</v>
      </c>
      <c r="E65">
        <v>2372</v>
      </c>
      <c r="F65">
        <v>9.5533726916783159</v>
      </c>
    </row>
    <row r="66" spans="1:6" x14ac:dyDescent="0.25">
      <c r="A66" s="146">
        <v>44277</v>
      </c>
      <c r="B66">
        <v>5275</v>
      </c>
      <c r="C66">
        <v>2917</v>
      </c>
      <c r="D66">
        <v>4898</v>
      </c>
      <c r="E66">
        <v>1962</v>
      </c>
      <c r="F66">
        <v>10.063098702976012</v>
      </c>
    </row>
    <row r="67" spans="1:6" x14ac:dyDescent="0.25">
      <c r="A67" s="146">
        <v>44284</v>
      </c>
      <c r="B67">
        <v>7917</v>
      </c>
      <c r="C67">
        <v>4396</v>
      </c>
      <c r="D67">
        <v>7742</v>
      </c>
      <c r="E67">
        <v>3246</v>
      </c>
      <c r="F67">
        <v>10.441715145249415</v>
      </c>
    </row>
    <row r="68" spans="1:6" x14ac:dyDescent="0.25">
      <c r="A68" s="146">
        <v>44291</v>
      </c>
      <c r="B68">
        <v>7381</v>
      </c>
      <c r="C68">
        <v>4649</v>
      </c>
      <c r="D68">
        <v>8277</v>
      </c>
      <c r="E68">
        <v>3025</v>
      </c>
      <c r="F68">
        <v>8.1330303242863451</v>
      </c>
    </row>
    <row r="69" spans="1:6" x14ac:dyDescent="0.25">
      <c r="A69" s="146">
        <v>44298</v>
      </c>
      <c r="B69">
        <v>7209</v>
      </c>
      <c r="C69">
        <v>4655</v>
      </c>
      <c r="D69">
        <v>7102</v>
      </c>
      <c r="E69">
        <v>2834</v>
      </c>
      <c r="F69">
        <v>7.9774227302638581</v>
      </c>
    </row>
    <row r="70" spans="1:6" x14ac:dyDescent="0.25">
      <c r="A70" s="146">
        <v>44305</v>
      </c>
      <c r="B70">
        <v>7361</v>
      </c>
      <c r="C70">
        <v>4845</v>
      </c>
      <c r="D70">
        <v>7902</v>
      </c>
      <c r="E70">
        <v>3794</v>
      </c>
      <c r="F70">
        <v>8.6882129513532345</v>
      </c>
    </row>
    <row r="71" spans="1:6" x14ac:dyDescent="0.25">
      <c r="A71" s="146">
        <v>44312</v>
      </c>
      <c r="B71">
        <v>7110</v>
      </c>
      <c r="C71">
        <v>4796</v>
      </c>
      <c r="D71">
        <v>7396</v>
      </c>
      <c r="E71">
        <v>3494</v>
      </c>
      <c r="F71">
        <v>7.0437243263565268</v>
      </c>
    </row>
    <row r="72" spans="1:6" x14ac:dyDescent="0.25">
      <c r="A72" s="146">
        <v>44319</v>
      </c>
      <c r="B72">
        <v>7874</v>
      </c>
      <c r="C72">
        <v>5403</v>
      </c>
      <c r="D72">
        <v>6986</v>
      </c>
      <c r="E72">
        <v>5293</v>
      </c>
      <c r="F72">
        <v>4.9740519693888183</v>
      </c>
    </row>
    <row r="73" spans="1:6" x14ac:dyDescent="0.25">
      <c r="A73" s="146">
        <v>44326</v>
      </c>
      <c r="B73">
        <v>7354</v>
      </c>
      <c r="C73">
        <v>4750</v>
      </c>
      <c r="D73">
        <v>6363</v>
      </c>
      <c r="E73">
        <v>5027</v>
      </c>
      <c r="F73">
        <v>6.4823499164177054</v>
      </c>
    </row>
    <row r="74" spans="1:6" x14ac:dyDescent="0.25">
      <c r="A74" s="146">
        <v>44333</v>
      </c>
      <c r="B74">
        <v>6999</v>
      </c>
      <c r="C74">
        <v>5284</v>
      </c>
      <c r="D74">
        <v>5662</v>
      </c>
      <c r="E74">
        <v>5138</v>
      </c>
      <c r="F74">
        <v>6.9793609343793408</v>
      </c>
    </row>
    <row r="75" spans="1:6" x14ac:dyDescent="0.25">
      <c r="A75" s="146">
        <v>44340</v>
      </c>
      <c r="B75">
        <v>7029</v>
      </c>
      <c r="C75">
        <v>4649</v>
      </c>
      <c r="D75">
        <v>4228</v>
      </c>
      <c r="E75">
        <v>4981</v>
      </c>
      <c r="F75">
        <v>7.0858453182279453</v>
      </c>
    </row>
    <row r="76" spans="1:6" x14ac:dyDescent="0.25">
      <c r="A76" s="146">
        <v>44347</v>
      </c>
      <c r="B76">
        <v>7350</v>
      </c>
      <c r="C76">
        <v>5070</v>
      </c>
      <c r="D76">
        <v>5690</v>
      </c>
      <c r="E76">
        <v>5451</v>
      </c>
      <c r="F76">
        <v>8.0187502601847171</v>
      </c>
    </row>
    <row r="77" spans="1:6" x14ac:dyDescent="0.25">
      <c r="A77" s="146">
        <v>44354</v>
      </c>
      <c r="B77">
        <v>6962</v>
      </c>
      <c r="C77">
        <v>5232</v>
      </c>
      <c r="D77">
        <v>7544</v>
      </c>
      <c r="E77">
        <v>5914</v>
      </c>
      <c r="F77">
        <v>6.2880884695850678</v>
      </c>
    </row>
    <row r="78" spans="1:6" x14ac:dyDescent="0.25">
      <c r="A78" s="146">
        <v>44361</v>
      </c>
      <c r="B78">
        <v>6959</v>
      </c>
      <c r="C78">
        <v>5558</v>
      </c>
      <c r="D78">
        <v>7480</v>
      </c>
      <c r="E78">
        <v>5548</v>
      </c>
      <c r="F78">
        <v>6.590586573868821</v>
      </c>
    </row>
    <row r="79" spans="1:6" x14ac:dyDescent="0.25">
      <c r="A79" s="146">
        <v>44368</v>
      </c>
      <c r="B79">
        <v>7422</v>
      </c>
      <c r="C79">
        <v>5753</v>
      </c>
      <c r="D79">
        <v>7157</v>
      </c>
      <c r="E79">
        <v>6438</v>
      </c>
      <c r="F79">
        <v>6.2331674449190002</v>
      </c>
    </row>
    <row r="80" spans="1:6" x14ac:dyDescent="0.25">
      <c r="A80" s="146">
        <v>44375</v>
      </c>
      <c r="B80">
        <v>7823</v>
      </c>
      <c r="C80">
        <v>6022</v>
      </c>
      <c r="D80">
        <v>7052</v>
      </c>
      <c r="E80">
        <v>6907</v>
      </c>
      <c r="F80">
        <v>6.0082928249300727</v>
      </c>
    </row>
    <row r="81" spans="1:6" x14ac:dyDescent="0.25">
      <c r="A81" s="146">
        <v>44382</v>
      </c>
      <c r="B81">
        <v>8354</v>
      </c>
      <c r="C81">
        <v>6348</v>
      </c>
      <c r="D81">
        <v>8367</v>
      </c>
      <c r="E81">
        <v>9128</v>
      </c>
      <c r="F81">
        <v>5.0639405157832922</v>
      </c>
    </row>
    <row r="82" spans="1:6" x14ac:dyDescent="0.25">
      <c r="A82" s="146">
        <v>44389</v>
      </c>
      <c r="B82">
        <v>8212</v>
      </c>
      <c r="C82">
        <v>6267</v>
      </c>
      <c r="D82">
        <v>8586</v>
      </c>
      <c r="E82">
        <v>10568</v>
      </c>
      <c r="F82">
        <v>5.0913611225104543</v>
      </c>
    </row>
    <row r="83" spans="1:6" x14ac:dyDescent="0.25">
      <c r="A83" s="146">
        <v>44396</v>
      </c>
      <c r="B83">
        <v>7956</v>
      </c>
      <c r="C83">
        <v>6252</v>
      </c>
      <c r="D83">
        <v>7811</v>
      </c>
      <c r="E83">
        <v>10320</v>
      </c>
      <c r="F83">
        <v>5.1481535210366713</v>
      </c>
    </row>
    <row r="84" spans="1:6" x14ac:dyDescent="0.25">
      <c r="A84" s="146">
        <v>44403</v>
      </c>
      <c r="B84">
        <v>8860</v>
      </c>
      <c r="C84">
        <v>6320</v>
      </c>
      <c r="D84">
        <v>8683</v>
      </c>
      <c r="E84">
        <v>10105</v>
      </c>
      <c r="F84">
        <v>5.9745675758208066</v>
      </c>
    </row>
    <row r="85" spans="1:6" x14ac:dyDescent="0.25">
      <c r="A85" s="146">
        <v>44410</v>
      </c>
      <c r="B85">
        <v>9317</v>
      </c>
      <c r="C85">
        <v>6549</v>
      </c>
      <c r="D85">
        <v>9317</v>
      </c>
      <c r="E85">
        <v>11128</v>
      </c>
      <c r="F85">
        <v>3.631040574295477</v>
      </c>
    </row>
    <row r="86" spans="1:6" x14ac:dyDescent="0.25">
      <c r="A86" s="146">
        <v>44417</v>
      </c>
      <c r="B86">
        <v>9109</v>
      </c>
      <c r="C86">
        <v>6250</v>
      </c>
      <c r="D86">
        <v>8954</v>
      </c>
      <c r="E86">
        <v>11135</v>
      </c>
      <c r="F86">
        <v>4.3342112308140086</v>
      </c>
    </row>
    <row r="87" spans="1:6" x14ac:dyDescent="0.25">
      <c r="A87" s="146">
        <v>44424</v>
      </c>
      <c r="B87">
        <v>8440</v>
      </c>
      <c r="C87">
        <v>6035</v>
      </c>
      <c r="D87">
        <v>9016</v>
      </c>
      <c r="E87">
        <v>11329</v>
      </c>
      <c r="F87">
        <v>3.8494792763457122</v>
      </c>
    </row>
    <row r="88" spans="1:6" x14ac:dyDescent="0.25">
      <c r="A88" s="146">
        <v>44431</v>
      </c>
      <c r="B88">
        <v>8491</v>
      </c>
      <c r="C88">
        <v>6423</v>
      </c>
      <c r="D88">
        <v>8539</v>
      </c>
      <c r="E88">
        <v>11841</v>
      </c>
      <c r="F88">
        <v>4.4178430170631291</v>
      </c>
    </row>
    <row r="89" spans="1:6" x14ac:dyDescent="0.25">
      <c r="A89" s="146">
        <v>44438</v>
      </c>
      <c r="B89">
        <v>8411</v>
      </c>
      <c r="C89">
        <v>5980</v>
      </c>
      <c r="D89">
        <v>7073</v>
      </c>
      <c r="E89">
        <v>10140</v>
      </c>
      <c r="F89">
        <v>2.8303840950313313</v>
      </c>
    </row>
    <row r="90" spans="1:6" x14ac:dyDescent="0.25">
      <c r="A90" s="146">
        <v>44445</v>
      </c>
      <c r="B90">
        <v>8842</v>
      </c>
      <c r="C90">
        <v>6930</v>
      </c>
      <c r="D90">
        <v>9979</v>
      </c>
      <c r="E90">
        <v>12092</v>
      </c>
      <c r="F90">
        <v>4.8352470377619614</v>
      </c>
    </row>
    <row r="91" spans="1:6" x14ac:dyDescent="0.25">
      <c r="A91" s="146">
        <v>44452</v>
      </c>
      <c r="B91">
        <v>8398</v>
      </c>
      <c r="C91">
        <v>6882</v>
      </c>
      <c r="D91">
        <v>9414</v>
      </c>
      <c r="E91">
        <v>12033</v>
      </c>
      <c r="F91">
        <v>3.037195549781829</v>
      </c>
    </row>
    <row r="92" spans="1:6" x14ac:dyDescent="0.25">
      <c r="A92" s="146">
        <v>44459</v>
      </c>
      <c r="B92">
        <v>8146</v>
      </c>
      <c r="C92">
        <v>6777</v>
      </c>
      <c r="D92">
        <v>8791</v>
      </c>
      <c r="E92">
        <v>13165</v>
      </c>
      <c r="F92">
        <v>3.1063887058588491</v>
      </c>
    </row>
    <row r="93" spans="1:6" x14ac:dyDescent="0.25">
      <c r="A93" s="146">
        <v>44466</v>
      </c>
      <c r="B93">
        <v>8154</v>
      </c>
      <c r="C93">
        <v>6850</v>
      </c>
      <c r="D93">
        <v>8522</v>
      </c>
      <c r="E93">
        <v>11096</v>
      </c>
      <c r="F93">
        <v>3.0030088403782562</v>
      </c>
    </row>
    <row r="94" spans="1:6" x14ac:dyDescent="0.25">
      <c r="A94" s="146">
        <v>44473</v>
      </c>
      <c r="B94">
        <v>7921</v>
      </c>
      <c r="C94">
        <v>6314</v>
      </c>
      <c r="D94">
        <v>7132</v>
      </c>
      <c r="E94">
        <v>10616</v>
      </c>
      <c r="F94">
        <v>2.1050406094337917</v>
      </c>
    </row>
    <row r="95" spans="1:6" x14ac:dyDescent="0.25">
      <c r="A95" s="146">
        <v>44480</v>
      </c>
      <c r="B95">
        <v>8635</v>
      </c>
      <c r="C95">
        <v>7212</v>
      </c>
      <c r="D95">
        <v>9296</v>
      </c>
      <c r="E95">
        <v>12712</v>
      </c>
      <c r="F95">
        <v>4.4627130873737126</v>
      </c>
    </row>
    <row r="96" spans="1:6" x14ac:dyDescent="0.25">
      <c r="A96" s="146">
        <v>44487</v>
      </c>
      <c r="B96">
        <v>8545</v>
      </c>
      <c r="C96">
        <v>7108</v>
      </c>
      <c r="D96">
        <v>9188</v>
      </c>
      <c r="E96">
        <v>15226</v>
      </c>
      <c r="F96">
        <v>2.5841196835597762</v>
      </c>
    </row>
    <row r="97" spans="1:6" x14ac:dyDescent="0.25">
      <c r="A97" s="146">
        <v>44494</v>
      </c>
      <c r="B97">
        <v>6897</v>
      </c>
      <c r="C97">
        <v>5579</v>
      </c>
      <c r="D97">
        <v>7072</v>
      </c>
      <c r="E97">
        <v>9921</v>
      </c>
      <c r="F97">
        <v>2.1123796056791417</v>
      </c>
    </row>
    <row r="98" spans="1:6" x14ac:dyDescent="0.25">
      <c r="A98" s="146">
        <v>44501</v>
      </c>
      <c r="B98">
        <v>7789</v>
      </c>
      <c r="C98">
        <v>6641</v>
      </c>
      <c r="D98">
        <v>8603</v>
      </c>
      <c r="E98">
        <v>10688</v>
      </c>
      <c r="F98">
        <v>3.6467450732161404</v>
      </c>
    </row>
    <row r="99" spans="1:6" x14ac:dyDescent="0.25">
      <c r="A99" s="146">
        <v>44508</v>
      </c>
      <c r="B99">
        <v>7121</v>
      </c>
      <c r="C99">
        <v>5800</v>
      </c>
      <c r="D99">
        <v>7026</v>
      </c>
      <c r="E99">
        <v>9885</v>
      </c>
      <c r="F99">
        <v>0.87266004448207624</v>
      </c>
    </row>
    <row r="100" spans="1:6" x14ac:dyDescent="0.25">
      <c r="A100" s="146">
        <v>44515</v>
      </c>
      <c r="B100">
        <v>6650</v>
      </c>
      <c r="C100">
        <v>6382</v>
      </c>
      <c r="D100">
        <v>8468</v>
      </c>
      <c r="E100">
        <v>9946</v>
      </c>
      <c r="F100">
        <v>2.8833308816555472</v>
      </c>
    </row>
    <row r="101" spans="1:6" x14ac:dyDescent="0.25">
      <c r="A101" s="146">
        <v>44522</v>
      </c>
      <c r="B101">
        <v>6332</v>
      </c>
      <c r="C101">
        <v>6641</v>
      </c>
      <c r="D101">
        <v>5138</v>
      </c>
      <c r="E101">
        <v>9378</v>
      </c>
      <c r="F101">
        <v>0.90328215658628153</v>
      </c>
    </row>
    <row r="102" spans="1:6" x14ac:dyDescent="0.25">
      <c r="A102" s="146">
        <v>44529</v>
      </c>
      <c r="B102">
        <v>5551</v>
      </c>
      <c r="C102">
        <v>6460</v>
      </c>
      <c r="D102">
        <v>8130</v>
      </c>
      <c r="E102">
        <v>7692</v>
      </c>
      <c r="F102">
        <v>0.38408150117560363</v>
      </c>
    </row>
    <row r="103" spans="1:6" x14ac:dyDescent="0.25">
      <c r="A103" s="146">
        <v>44536</v>
      </c>
      <c r="B103">
        <v>3915</v>
      </c>
      <c r="C103">
        <v>5642</v>
      </c>
      <c r="D103">
        <v>7597</v>
      </c>
      <c r="E103">
        <v>6335</v>
      </c>
      <c r="F103">
        <v>0.46322015998845839</v>
      </c>
    </row>
    <row r="104" spans="1:6" x14ac:dyDescent="0.25">
      <c r="A104" s="146">
        <v>44543</v>
      </c>
      <c r="B104">
        <v>2220</v>
      </c>
      <c r="C104">
        <v>3526</v>
      </c>
      <c r="D104">
        <v>3040</v>
      </c>
      <c r="E104">
        <v>3671</v>
      </c>
      <c r="F104">
        <v>0.64157805970562165</v>
      </c>
    </row>
    <row r="105" spans="1:6" x14ac:dyDescent="0.25">
      <c r="A105" s="146">
        <v>44550</v>
      </c>
      <c r="B105">
        <v>2165</v>
      </c>
      <c r="C105">
        <v>2748</v>
      </c>
      <c r="D105">
        <v>2349</v>
      </c>
      <c r="E105">
        <v>3041</v>
      </c>
      <c r="F105">
        <v>1.3308274010733701</v>
      </c>
    </row>
    <row r="106" spans="1:6" x14ac:dyDescent="0.25">
      <c r="A106" s="146">
        <v>44557</v>
      </c>
      <c r="B106">
        <v>2165</v>
      </c>
      <c r="F106">
        <v>5.0929217856750455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 Model Fit  </vt:lpstr>
      <vt:lpstr>1. Model Fit  wo RE</vt:lpstr>
      <vt:lpstr>2. Summary</vt:lpstr>
      <vt:lpstr>2. Contribution Spend vs Contri</vt:lpstr>
      <vt:lpstr>2. Contribution ROI vs Contri</vt:lpstr>
      <vt:lpstr>2. Summary (3)</vt:lpstr>
      <vt:lpstr>3. Media DueTos </vt:lpstr>
      <vt:lpstr>RE DT</vt:lpstr>
      <vt:lpstr>3. Media DueTos  (3)</vt:lpstr>
      <vt:lpstr>3. Media DueTos  (4)</vt:lpstr>
      <vt:lpstr>Contri use this</vt:lpstr>
      <vt:lpstr>Contribution working sheet</vt:lpstr>
      <vt:lpstr>Mapping</vt:lpstr>
      <vt:lpstr>2. Summary (2)</vt:lpstr>
      <vt:lpstr>Sheet2</vt:lpstr>
      <vt:lpstr>Decomps</vt:lpstr>
      <vt:lpstr>Sheet5</vt:lpstr>
      <vt:lpstr>3. Media DueTos  (2)</vt:lpstr>
      <vt:lpstr>Decomps (2)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Bhat</dc:creator>
  <cp:lastModifiedBy>Kavya Bhat</cp:lastModifiedBy>
  <dcterms:created xsi:type="dcterms:W3CDTF">2022-08-31T06:27:36Z</dcterms:created>
  <dcterms:modified xsi:type="dcterms:W3CDTF">2022-10-31T05:22:59Z</dcterms:modified>
</cp:coreProperties>
</file>