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thanBuddhbhatti.AzureAD\Documents\1. Projects\6. Stone\5. Prelim Results\"/>
    </mc:Choice>
  </mc:AlternateContent>
  <xr:revisionPtr revIDLastSave="0" documentId="13_ncr:1_{88107A33-E501-4012-8190-97D6AFB9C63E}" xr6:coauthVersionLast="47" xr6:coauthVersionMax="47" xr10:uidLastSave="{00000000-0000-0000-0000-000000000000}"/>
  <bookViews>
    <workbookView xWindow="-120" yWindow="-120" windowWidth="20730" windowHeight="11160" tabRatio="874" xr2:uid="{58DC5C48-5074-4DF0-AE03-3178026ADA6D}"/>
  </bookViews>
  <sheets>
    <sheet name="Cover" sheetId="24" r:id="rId1"/>
    <sheet name="Project Scope" sheetId="25" r:id="rId2"/>
    <sheet name="1. Model Fit  " sheetId="18" r:id="rId3"/>
    <sheet name="2. Model Inputs" sheetId="34" r:id="rId4"/>
    <sheet name="3. Base vs Incremental % Contri" sheetId="27" r:id="rId5"/>
    <sheet name="4. Due To" sheetId="32" r:id="rId6"/>
    <sheet name="5. Media Summary" sheetId="33" r:id="rId7"/>
    <sheet name="6. Next Steps" sheetId="31" r:id="rId8"/>
  </sheets>
  <definedNames>
    <definedName name="_xlnm._FilterDatabase" localSheetId="2" hidden="1">'1. Model Fit  '!$A$1:$E$101</definedName>
    <definedName name="_xlnm._FilterDatabase" localSheetId="5" hidden="1">'4. Due To'!$B$7:$M$27</definedName>
    <definedName name="_xlnm._FilterDatabase" localSheetId="6" hidden="1">'5. Media Summary'!$B$3:$AG$57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4" i="32" l="1"/>
  <c r="G113" i="32"/>
  <c r="G112" i="32"/>
  <c r="G111" i="32"/>
  <c r="G110" i="32"/>
  <c r="G109" i="32"/>
  <c r="G107" i="32"/>
  <c r="G106" i="32"/>
  <c r="G105" i="32"/>
  <c r="G104" i="32"/>
  <c r="E103" i="32"/>
  <c r="G103" i="32" s="1"/>
  <c r="G102" i="32"/>
  <c r="G101" i="32"/>
  <c r="E100" i="32"/>
  <c r="G100" i="32" s="1"/>
  <c r="G99" i="32"/>
  <c r="G98" i="32"/>
  <c r="G97" i="32"/>
  <c r="E96" i="32"/>
  <c r="G96" i="32" s="1"/>
  <c r="G85" i="32"/>
  <c r="G84" i="32"/>
  <c r="G83" i="32"/>
  <c r="G82" i="32"/>
  <c r="G81" i="32"/>
  <c r="G80" i="32"/>
  <c r="G78" i="32"/>
  <c r="G77" i="32"/>
  <c r="E76" i="32"/>
  <c r="G76" i="32" s="1"/>
  <c r="G75" i="32"/>
  <c r="G74" i="32"/>
  <c r="E73" i="32"/>
  <c r="G73" i="32" s="1"/>
  <c r="G72" i="32"/>
  <c r="G71" i="32"/>
  <c r="G70" i="32"/>
  <c r="E69" i="32"/>
  <c r="G69" i="32" s="1"/>
  <c r="G58" i="32"/>
  <c r="G57" i="32"/>
  <c r="G56" i="32"/>
  <c r="G55" i="32"/>
  <c r="G54" i="32"/>
  <c r="G53" i="32"/>
  <c r="G51" i="32"/>
  <c r="G50" i="32"/>
  <c r="E49" i="32"/>
  <c r="G49" i="32" s="1"/>
  <c r="G48" i="32"/>
  <c r="G47" i="32"/>
  <c r="G46" i="32"/>
  <c r="E45" i="32"/>
  <c r="G45" i="32" s="1"/>
  <c r="G44" i="32"/>
  <c r="G43" i="32"/>
  <c r="E42" i="32"/>
  <c r="G42" i="32" s="1"/>
  <c r="G41" i="32"/>
  <c r="G40" i="32"/>
  <c r="G39" i="32"/>
  <c r="E38" i="32"/>
  <c r="G38" i="32" s="1"/>
  <c r="G27" i="32"/>
  <c r="G26" i="32"/>
  <c r="G25" i="32"/>
  <c r="G24" i="32"/>
  <c r="G23" i="32"/>
  <c r="G22" i="32"/>
  <c r="G20" i="32"/>
  <c r="G19" i="32"/>
  <c r="G18" i="32"/>
  <c r="G17" i="32"/>
  <c r="E16" i="32"/>
  <c r="G16" i="32" s="1"/>
  <c r="G15" i="32"/>
  <c r="G14" i="32"/>
  <c r="E13" i="32"/>
  <c r="G13" i="32" s="1"/>
  <c r="G12" i="32"/>
  <c r="G11" i="32"/>
  <c r="G10" i="32"/>
  <c r="E9" i="32"/>
  <c r="G9" i="32" s="1"/>
  <c r="G95" i="32" l="1"/>
  <c r="G108" i="32"/>
  <c r="G21" i="32"/>
  <c r="G79" i="32"/>
  <c r="G68" i="32"/>
  <c r="G52" i="32"/>
  <c r="G8" i="32"/>
  <c r="G37" i="32"/>
  <c r="L2" i="18" l="1"/>
  <c r="L3" i="18"/>
  <c r="D22" i="18"/>
  <c r="D19" i="18"/>
  <c r="D10" i="18"/>
  <c r="D8" i="18"/>
  <c r="D140" i="27" l="1"/>
  <c r="M140" i="27" l="1"/>
  <c r="D17" i="27"/>
  <c r="M101" i="27"/>
  <c r="D101" i="27" l="1"/>
  <c r="M58" i="27"/>
  <c r="D58" i="27"/>
  <c r="M17" i="27"/>
  <c r="L4" i="18" l="1"/>
</calcChain>
</file>

<file path=xl/sharedStrings.xml><?xml version="1.0" encoding="utf-8"?>
<sst xmlns="http://schemas.openxmlformats.org/spreadsheetml/2006/main" count="661" uniqueCount="174">
  <si>
    <t>Date</t>
  </si>
  <si>
    <t>Inbound</t>
  </si>
  <si>
    <t>Polo</t>
  </si>
  <si>
    <t>Renda_Extra</t>
  </si>
  <si>
    <t>R Square</t>
  </si>
  <si>
    <t>MAPE</t>
  </si>
  <si>
    <t>Model Statistics</t>
  </si>
  <si>
    <t>Affiliate</t>
  </si>
  <si>
    <t>Price</t>
  </si>
  <si>
    <t>Bing</t>
  </si>
  <si>
    <t>Criteo</t>
  </si>
  <si>
    <t>TikTok</t>
  </si>
  <si>
    <t>Headcount</t>
  </si>
  <si>
    <t>Open TV</t>
  </si>
  <si>
    <t>Pay TV</t>
  </si>
  <si>
    <t>Covid</t>
  </si>
  <si>
    <t>FB Stone Leads</t>
  </si>
  <si>
    <t>FB Ton</t>
  </si>
  <si>
    <t>Google Stone</t>
  </si>
  <si>
    <t>Google Ton</t>
  </si>
  <si>
    <t>Channel</t>
  </si>
  <si>
    <t>Metric</t>
  </si>
  <si>
    <t>Total</t>
  </si>
  <si>
    <t>Incremental</t>
  </si>
  <si>
    <t>Contribution in %</t>
  </si>
  <si>
    <t>Spend share</t>
  </si>
  <si>
    <t>Unemployment</t>
  </si>
  <si>
    <t>WT. MAPE</t>
  </si>
  <si>
    <t>ActualSales</t>
  </si>
  <si>
    <t>ModelSales</t>
  </si>
  <si>
    <t xml:space="preserve"> Error</t>
  </si>
  <si>
    <t>Other Base</t>
  </si>
  <si>
    <t>Total Base</t>
  </si>
  <si>
    <t>H2 vs. H1 2021</t>
  </si>
  <si>
    <t>H1'21</t>
  </si>
  <si>
    <t>H2'21</t>
  </si>
  <si>
    <t>CCI</t>
  </si>
  <si>
    <t>Taxa Selic</t>
  </si>
  <si>
    <t>Effectiveness (MM)</t>
  </si>
  <si>
    <t>Efficiency (MM)</t>
  </si>
  <si>
    <t>CPM (000)</t>
  </si>
  <si>
    <t>Check</t>
  </si>
  <si>
    <t>Actual Traffic</t>
  </si>
  <si>
    <t>Group</t>
  </si>
  <si>
    <t>Factors</t>
  </si>
  <si>
    <t>Sales</t>
  </si>
  <si>
    <t>% Contribution</t>
  </si>
  <si>
    <t>Spends</t>
  </si>
  <si>
    <t>Spend share % Change</t>
  </si>
  <si>
    <t>Base</t>
  </si>
  <si>
    <t>Total Incremental</t>
  </si>
  <si>
    <t>Traditional Media</t>
  </si>
  <si>
    <t>Total Facebook</t>
  </si>
  <si>
    <t>Key Points :</t>
  </si>
  <si>
    <t>Total Google</t>
  </si>
  <si>
    <t>Other Digital Media</t>
  </si>
  <si>
    <t>Google TON</t>
  </si>
  <si>
    <t>Google STONE</t>
  </si>
  <si>
    <t>AutoCred</t>
  </si>
  <si>
    <t>Renda Extra</t>
  </si>
  <si>
    <t>FB TON</t>
  </si>
  <si>
    <t>FB STONE Leads</t>
  </si>
  <si>
    <t>FB STONE SA</t>
  </si>
  <si>
    <t>H2 - 2021</t>
  </si>
  <si>
    <t>H1 - 2021</t>
  </si>
  <si>
    <t xml:space="preserve">Objective of the meeting </t>
  </si>
  <si>
    <t xml:space="preserve"> - To share and align on prelim results from the model</t>
  </si>
  <si>
    <t xml:space="preserve"> - To identify any business questions that are yet to be answered by these prelim results</t>
  </si>
  <si>
    <t xml:space="preserve"> - To align on what we will be presenting to larger team in form of the final presentation (PowerPoint presentation)</t>
  </si>
  <si>
    <t>Project Scope</t>
  </si>
  <si>
    <t>Table of contents</t>
  </si>
  <si>
    <t>Brand</t>
  </si>
  <si>
    <t>1. Model Fit</t>
  </si>
  <si>
    <t>Modelling Period</t>
  </si>
  <si>
    <t>Data Periodicity</t>
  </si>
  <si>
    <t>Spends &amp; Execution Inputs</t>
  </si>
  <si>
    <t>Media &amp; Macro Inputs</t>
  </si>
  <si>
    <t>Reporting Period</t>
  </si>
  <si>
    <t>Absolute Change in Sales</t>
  </si>
  <si>
    <t>% Due To</t>
  </si>
  <si>
    <t>GRPs</t>
  </si>
  <si>
    <t xml:space="preserve"> </t>
  </si>
  <si>
    <t>Headcounts</t>
  </si>
  <si>
    <t xml:space="preserve">Total Google </t>
  </si>
  <si>
    <t>: Stone Co.</t>
  </si>
  <si>
    <t>: Jan 2020 to Dec 2021</t>
  </si>
  <si>
    <t>: Weekly model</t>
  </si>
  <si>
    <t>: Total Brazil</t>
  </si>
  <si>
    <t>: H1 2021, H2 2021</t>
  </si>
  <si>
    <t>Acceptable Range</t>
  </si>
  <si>
    <t>RSQ</t>
  </si>
  <si>
    <t>&gt; 80%</t>
  </si>
  <si>
    <t>&lt; 10%</t>
  </si>
  <si>
    <t>Other reporting period : CY 2020 &amp; CY 2021</t>
  </si>
  <si>
    <t>-</t>
  </si>
  <si>
    <t xml:space="preserve">Impressions </t>
  </si>
  <si>
    <t>Support (MM)</t>
  </si>
  <si>
    <t>Spend (BRL) (000)</t>
  </si>
  <si>
    <t>Change in KPI</t>
  </si>
  <si>
    <t>% Support change</t>
  </si>
  <si>
    <t>% Sales change</t>
  </si>
  <si>
    <t>Avg Price</t>
  </si>
  <si>
    <t>++</t>
  </si>
  <si>
    <t>POLO</t>
  </si>
  <si>
    <t>Avg Headcounts</t>
  </si>
  <si>
    <t>--</t>
  </si>
  <si>
    <t>Next Steps</t>
  </si>
  <si>
    <t>Bing*</t>
  </si>
  <si>
    <t>Affiliate*</t>
  </si>
  <si>
    <t>TikTok*</t>
  </si>
  <si>
    <t>Criteo*</t>
  </si>
  <si>
    <t>FB STONE SA*</t>
  </si>
  <si>
    <t>Notes:  * = Spend share below 1% (Directional results)</t>
  </si>
  <si>
    <t>Pay TV*</t>
  </si>
  <si>
    <t>FB STONE SA *</t>
  </si>
  <si>
    <t>Q3 - 2021</t>
  </si>
  <si>
    <t>Q4 - 2021</t>
  </si>
  <si>
    <t>Q4 vs. Q3 2021</t>
  </si>
  <si>
    <t>Q3 '21</t>
  </si>
  <si>
    <t>Q4'21</t>
  </si>
  <si>
    <t>Q4 '21</t>
  </si>
  <si>
    <t>FB Stone SA *</t>
  </si>
  <si>
    <t>FB Stone SA*</t>
  </si>
  <si>
    <t>Stone Co. - Brazil - MMM</t>
  </si>
  <si>
    <t>How good is our model? Does it explain sales well?</t>
  </si>
  <si>
    <t>How much of our sales came from our marketing vs. external factors?</t>
  </si>
  <si>
    <t>What drove my sales change year over year?</t>
  </si>
  <si>
    <t>Align on Topline results and Presentation to the larger team</t>
  </si>
  <si>
    <t>- The model is well within the parameters and is able to explain the sales well</t>
  </si>
  <si>
    <t xml:space="preserve"> - Align on Topline results and Presentation to the larger team</t>
  </si>
  <si>
    <t xml:space="preserve">-AutoCred is heavily reliant on digital sales through websites etc., We see that Stone increased investment in digital channels which is driving the increase in sales by 24% </t>
  </si>
  <si>
    <t>- Along with Headcounts, brand media is also a significant driver of the increase in machine sales</t>
  </si>
  <si>
    <t>-Reduction in spending on media activities is driving the decrease in the incremental contribution. However, baseline offsets the negative impact coming from media</t>
  </si>
  <si>
    <t>- In addition to the Sales of the machines through the Digital medium, Inbound is equally reliant on selling machines through the sales force team, which helps drive 20% of change in sales</t>
  </si>
  <si>
    <t>- The Fit chart Is at the total Stone level</t>
  </si>
  <si>
    <t xml:space="preserve">Other Base Proxy for TON </t>
  </si>
  <si>
    <t>Other Base (Proxy for referals)</t>
  </si>
  <si>
    <t>External Factors</t>
  </si>
  <si>
    <t>Channels</t>
  </si>
  <si>
    <t>Media Campaigns</t>
  </si>
  <si>
    <t>2. Model Inputs</t>
  </si>
  <si>
    <t>3. Base vs Incremental % Contribution</t>
  </si>
  <si>
    <t>4. Due To</t>
  </si>
  <si>
    <t>5. Media Summary</t>
  </si>
  <si>
    <t>6. Next steps</t>
  </si>
  <si>
    <t xml:space="preserve">- Retailers seem to be ensuring that they are able to meet the holiday shopping rush by purchasing the machines ahead of the festival shopping seasons </t>
  </si>
  <si>
    <t>Which media tactic/campaign drives more Effectiveness and Efficiency?</t>
  </si>
  <si>
    <t>What external data is used as an input apart from media?</t>
  </si>
  <si>
    <t>- Price</t>
  </si>
  <si>
    <t>- FB Ton</t>
  </si>
  <si>
    <t>- Unemployment</t>
  </si>
  <si>
    <t>- FB Stone Leads</t>
  </si>
  <si>
    <t>- CCI</t>
  </si>
  <si>
    <t>- FB Stone SA</t>
  </si>
  <si>
    <t>- Taxa Selic</t>
  </si>
  <si>
    <t>- Google Ton</t>
  </si>
  <si>
    <t>- Covid</t>
  </si>
  <si>
    <t>- Google Stone</t>
  </si>
  <si>
    <t>- Other Digital Media</t>
  </si>
  <si>
    <t>- Criteo</t>
  </si>
  <si>
    <t>- TikTok</t>
  </si>
  <si>
    <t>- Affiliate</t>
  </si>
  <si>
    <t>- Bing</t>
  </si>
  <si>
    <t>- Headcounts</t>
  </si>
  <si>
    <t>- Trend (Proxy for TON)</t>
  </si>
  <si>
    <t>- Open TV</t>
  </si>
  <si>
    <t>- Pay TV</t>
  </si>
  <si>
    <t>- Headcount</t>
  </si>
  <si>
    <t>- FB TON</t>
  </si>
  <si>
    <t>- FB STONE Leads</t>
  </si>
  <si>
    <t>- FB STONE SA</t>
  </si>
  <si>
    <t>- Google TON</t>
  </si>
  <si>
    <t>- Google STONE</t>
  </si>
  <si>
    <t>- Trend (Proxy for Referrals)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</si>
</sst>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 * #,##0_ ;_ * \-#,##0_ ;_ * &quot;-&quot;??_ ;_ @_ 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2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5C36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89">
    <xf numFmtId="0" fontId="0" fillId="0" borderId="0" xfId="0"/>
    <xf numFmtId="164" fontId="3" fillId="0" borderId="1" xfId="1" applyNumberFormat="1" applyFont="1" applyBorder="1"/>
    <xf numFmtId="11" fontId="0" fillId="0" borderId="0" xfId="0" applyNumberFormat="1"/>
    <xf numFmtId="0" fontId="7" fillId="0" borderId="0" xfId="0" applyFont="1"/>
    <xf numFmtId="165" fontId="7" fillId="0" borderId="0" xfId="2" applyNumberFormat="1" applyFont="1" applyAlignment="1">
      <alignment horizontal="center" vertical="center"/>
    </xf>
    <xf numFmtId="165" fontId="7" fillId="0" borderId="0" xfId="2" applyNumberFormat="1" applyFont="1"/>
    <xf numFmtId="9" fontId="7" fillId="0" borderId="0" xfId="1" applyFont="1"/>
    <xf numFmtId="14" fontId="0" fillId="0" borderId="1" xfId="0" applyNumberFormat="1" applyBorder="1" applyAlignment="1">
      <alignment horizontal="left"/>
    </xf>
    <xf numFmtId="9" fontId="0" fillId="0" borderId="1" xfId="1" applyFont="1" applyBorder="1"/>
    <xf numFmtId="0" fontId="2" fillId="2" borderId="1" xfId="0" applyFont="1" applyFill="1" applyBorder="1" applyAlignment="1">
      <alignment horizontal="center" vertical="center"/>
    </xf>
    <xf numFmtId="3" fontId="0" fillId="0" borderId="1" xfId="0" applyNumberFormat="1" applyBorder="1"/>
    <xf numFmtId="165" fontId="7" fillId="0" borderId="0" xfId="2" applyNumberFormat="1" applyFont="1" applyBorder="1" applyAlignment="1">
      <alignment horizontal="center" vertical="center"/>
    </xf>
    <xf numFmtId="165" fontId="7" fillId="0" borderId="0" xfId="2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9" fontId="7" fillId="0" borderId="0" xfId="1" applyFont="1" applyFill="1" applyBorder="1"/>
    <xf numFmtId="0" fontId="7" fillId="0" borderId="13" xfId="0" applyFont="1" applyBorder="1"/>
    <xf numFmtId="0" fontId="7" fillId="0" borderId="9" xfId="0" applyFont="1" applyBorder="1"/>
    <xf numFmtId="0" fontId="7" fillId="0" borderId="10" xfId="0" applyFont="1" applyBorder="1"/>
    <xf numFmtId="165" fontId="7" fillId="0" borderId="11" xfId="2" applyNumberFormat="1" applyFont="1" applyBorder="1" applyAlignment="1">
      <alignment horizontal="center" vertical="center"/>
    </xf>
    <xf numFmtId="165" fontId="7" fillId="0" borderId="13" xfId="2" applyNumberFormat="1" applyFont="1" applyBorder="1" applyAlignment="1">
      <alignment horizontal="center" vertical="center"/>
    </xf>
    <xf numFmtId="165" fontId="7" fillId="0" borderId="12" xfId="2" applyNumberFormat="1" applyFont="1" applyBorder="1" applyAlignment="1">
      <alignment horizontal="center" vertical="center"/>
    </xf>
    <xf numFmtId="165" fontId="7" fillId="0" borderId="16" xfId="2" applyNumberFormat="1" applyFont="1" applyBorder="1" applyAlignment="1">
      <alignment horizontal="center" vertical="center"/>
    </xf>
    <xf numFmtId="165" fontId="7" fillId="0" borderId="14" xfId="2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11" xfId="0" applyFont="1" applyBorder="1"/>
    <xf numFmtId="43" fontId="7" fillId="0" borderId="0" xfId="2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11" xfId="1" applyFont="1" applyBorder="1"/>
    <xf numFmtId="9" fontId="7" fillId="0" borderId="13" xfId="1" applyFont="1" applyBorder="1"/>
    <xf numFmtId="9" fontId="7" fillId="0" borderId="14" xfId="1" applyFont="1" applyBorder="1"/>
    <xf numFmtId="0" fontId="7" fillId="0" borderId="0" xfId="0" applyFont="1" applyAlignment="1">
      <alignment vertical="center"/>
    </xf>
    <xf numFmtId="0" fontId="0" fillId="5" borderId="0" xfId="0" applyFill="1"/>
    <xf numFmtId="0" fontId="0" fillId="5" borderId="11" xfId="0" applyFill="1" applyBorder="1"/>
    <xf numFmtId="0" fontId="0" fillId="5" borderId="13" xfId="0" applyFill="1" applyBorder="1"/>
    <xf numFmtId="0" fontId="0" fillId="0" borderId="13" xfId="0" applyBorder="1"/>
    <xf numFmtId="0" fontId="4" fillId="5" borderId="0" xfId="0" applyFont="1" applyFill="1"/>
    <xf numFmtId="0" fontId="4" fillId="5" borderId="11" xfId="0" applyFont="1" applyFill="1" applyBorder="1"/>
    <xf numFmtId="0" fontId="4" fillId="5" borderId="13" xfId="0" applyFont="1" applyFill="1" applyBorder="1"/>
    <xf numFmtId="0" fontId="4" fillId="5" borderId="12" xfId="0" applyFont="1" applyFill="1" applyBorder="1"/>
    <xf numFmtId="0" fontId="8" fillId="5" borderId="16" xfId="0" applyFont="1" applyFill="1" applyBorder="1" applyAlignment="1">
      <alignment horizontal="center" vertical="center" wrapText="1"/>
    </xf>
    <xf numFmtId="167" fontId="9" fillId="5" borderId="16" xfId="2" applyNumberFormat="1" applyFont="1" applyFill="1" applyBorder="1" applyAlignment="1">
      <alignment horizontal="center"/>
    </xf>
    <xf numFmtId="0" fontId="4" fillId="5" borderId="16" xfId="0" applyFont="1" applyFill="1" applyBorder="1"/>
    <xf numFmtId="0" fontId="4" fillId="5" borderId="14" xfId="0" applyFont="1" applyFill="1" applyBorder="1"/>
    <xf numFmtId="0" fontId="0" fillId="0" borderId="14" xfId="0" applyBorder="1"/>
    <xf numFmtId="167" fontId="9" fillId="5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 vertical="center"/>
    </xf>
    <xf numFmtId="0" fontId="10" fillId="5" borderId="0" xfId="0" applyFont="1" applyFill="1"/>
    <xf numFmtId="165" fontId="11" fillId="7" borderId="7" xfId="2" applyNumberFormat="1" applyFont="1" applyFill="1" applyBorder="1" applyAlignment="1"/>
    <xf numFmtId="10" fontId="11" fillId="7" borderId="7" xfId="1" applyNumberFormat="1" applyFont="1" applyFill="1" applyBorder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vertical="center"/>
    </xf>
    <xf numFmtId="0" fontId="10" fillId="0" borderId="0" xfId="0" applyFont="1"/>
    <xf numFmtId="165" fontId="11" fillId="7" borderId="7" xfId="2" applyNumberFormat="1" applyFont="1" applyFill="1" applyBorder="1" applyAlignment="1">
      <alignment vertical="center"/>
    </xf>
    <xf numFmtId="164" fontId="10" fillId="0" borderId="0" xfId="1" applyNumberFormat="1" applyFont="1" applyFill="1" applyBorder="1" applyAlignment="1">
      <alignment horizontal="center" vertical="center"/>
    </xf>
    <xf numFmtId="164" fontId="10" fillId="5" borderId="9" xfId="1" applyNumberFormat="1" applyFont="1" applyFill="1" applyBorder="1" applyAlignment="1">
      <alignment horizontal="center" vertical="center"/>
    </xf>
    <xf numFmtId="0" fontId="10" fillId="5" borderId="9" xfId="2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165" fontId="10" fillId="5" borderId="9" xfId="2" applyNumberFormat="1" applyFont="1" applyFill="1" applyBorder="1" applyAlignment="1">
      <alignment horizontal="center"/>
    </xf>
    <xf numFmtId="165" fontId="10" fillId="5" borderId="9" xfId="2" applyNumberFormat="1" applyFont="1" applyFill="1" applyBorder="1" applyAlignment="1">
      <alignment horizontal="center" vertical="center"/>
    </xf>
    <xf numFmtId="165" fontId="10" fillId="5" borderId="10" xfId="2" applyNumberFormat="1" applyFont="1" applyFill="1" applyBorder="1" applyAlignment="1">
      <alignment horizontal="center"/>
    </xf>
    <xf numFmtId="164" fontId="10" fillId="5" borderId="10" xfId="1" applyNumberFormat="1" applyFont="1" applyFill="1" applyBorder="1" applyAlignment="1">
      <alignment horizontal="center" vertical="center"/>
    </xf>
    <xf numFmtId="165" fontId="10" fillId="5" borderId="10" xfId="2" applyNumberFormat="1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/>
    </xf>
    <xf numFmtId="0" fontId="0" fillId="5" borderId="15" xfId="0" applyFill="1" applyBorder="1"/>
    <xf numFmtId="0" fontId="0" fillId="0" borderId="15" xfId="0" applyBorder="1"/>
    <xf numFmtId="0" fontId="7" fillId="0" borderId="18" xfId="0" applyFont="1" applyBorder="1"/>
    <xf numFmtId="0" fontId="0" fillId="5" borderId="18" xfId="0" applyFill="1" applyBorder="1"/>
    <xf numFmtId="0" fontId="0" fillId="5" borderId="19" xfId="0" applyFill="1" applyBorder="1"/>
    <xf numFmtId="0" fontId="14" fillId="5" borderId="18" xfId="0" applyFont="1" applyFill="1" applyBorder="1"/>
    <xf numFmtId="0" fontId="14" fillId="5" borderId="0" xfId="0" applyFont="1" applyFill="1"/>
    <xf numFmtId="0" fontId="14" fillId="5" borderId="25" xfId="0" applyFont="1" applyFill="1" applyBorder="1"/>
    <xf numFmtId="0" fontId="11" fillId="5" borderId="7" xfId="0" applyFont="1" applyFill="1" applyBorder="1" applyAlignment="1">
      <alignment horizontal="center" vertical="center"/>
    </xf>
    <xf numFmtId="165" fontId="11" fillId="7" borderId="7" xfId="2" applyNumberFormat="1" applyFont="1" applyFill="1" applyBorder="1" applyAlignment="1">
      <alignment horizontal="center"/>
    </xf>
    <xf numFmtId="164" fontId="11" fillId="7" borderId="7" xfId="1" applyNumberFormat="1" applyFont="1" applyFill="1" applyBorder="1" applyAlignment="1">
      <alignment horizontal="center" vertical="center"/>
    </xf>
    <xf numFmtId="10" fontId="11" fillId="7" borderId="4" xfId="1" applyNumberFormat="1" applyFont="1" applyFill="1" applyBorder="1" applyAlignment="1">
      <alignment horizontal="center" vertical="center"/>
    </xf>
    <xf numFmtId="0" fontId="10" fillId="5" borderId="10" xfId="2" applyNumberFormat="1" applyFont="1" applyFill="1" applyBorder="1" applyAlignment="1">
      <alignment horizontal="center"/>
    </xf>
    <xf numFmtId="0" fontId="0" fillId="0" borderId="6" xfId="0" applyBorder="1"/>
    <xf numFmtId="167" fontId="4" fillId="5" borderId="0" xfId="0" applyNumberFormat="1" applyFont="1" applyFill="1"/>
    <xf numFmtId="0" fontId="8" fillId="5" borderId="0" xfId="0" applyFont="1" applyFill="1" applyAlignment="1">
      <alignment horizontal="center" vertical="center" wrapText="1"/>
    </xf>
    <xf numFmtId="0" fontId="13" fillId="0" borderId="27" xfId="0" applyFont="1" applyBorder="1" applyAlignment="1">
      <alignment horizontal="left" vertical="center"/>
    </xf>
    <xf numFmtId="0" fontId="14" fillId="5" borderId="16" xfId="0" applyFont="1" applyFill="1" applyBorder="1"/>
    <xf numFmtId="0" fontId="0" fillId="0" borderId="16" xfId="0" applyBorder="1"/>
    <xf numFmtId="0" fontId="0" fillId="5" borderId="16" xfId="0" applyFill="1" applyBorder="1"/>
    <xf numFmtId="0" fontId="14" fillId="5" borderId="30" xfId="0" applyFont="1" applyFill="1" applyBorder="1"/>
    <xf numFmtId="0" fontId="14" fillId="5" borderId="13" xfId="0" applyFont="1" applyFill="1" applyBorder="1"/>
    <xf numFmtId="0" fontId="0" fillId="5" borderId="12" xfId="0" applyFill="1" applyBorder="1"/>
    <xf numFmtId="0" fontId="14" fillId="5" borderId="14" xfId="0" applyFont="1" applyFill="1" applyBorder="1"/>
    <xf numFmtId="0" fontId="14" fillId="5" borderId="31" xfId="0" applyFont="1" applyFill="1" applyBorder="1"/>
    <xf numFmtId="0" fontId="0" fillId="5" borderId="26" xfId="0" applyFill="1" applyBorder="1"/>
    <xf numFmtId="0" fontId="13" fillId="0" borderId="11" xfId="0" applyFont="1" applyBorder="1" applyAlignment="1">
      <alignment horizontal="left" vertical="center"/>
    </xf>
    <xf numFmtId="0" fontId="0" fillId="5" borderId="28" xfId="0" applyFill="1" applyBorder="1"/>
    <xf numFmtId="0" fontId="20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6" xfId="0" applyBorder="1"/>
    <xf numFmtId="0" fontId="0" fillId="0" borderId="21" xfId="0" applyBorder="1"/>
    <xf numFmtId="0" fontId="0" fillId="0" borderId="22" xfId="0" applyBorder="1"/>
    <xf numFmtId="0" fontId="23" fillId="9" borderId="15" xfId="0" applyFont="1" applyFill="1" applyBorder="1" applyAlignment="1">
      <alignment horizontal="center"/>
    </xf>
    <xf numFmtId="0" fontId="21" fillId="9" borderId="15" xfId="0" applyFont="1" applyFill="1" applyBorder="1" applyAlignment="1">
      <alignment horizontal="left" vertical="center"/>
    </xf>
    <xf numFmtId="0" fontId="0" fillId="9" borderId="15" xfId="0" applyFill="1" applyBorder="1"/>
    <xf numFmtId="0" fontId="0" fillId="9" borderId="6" xfId="0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15" fillId="3" borderId="13" xfId="0" applyFont="1" applyFill="1" applyBorder="1" applyAlignment="1">
      <alignment horizontal="left"/>
    </xf>
    <xf numFmtId="0" fontId="0" fillId="3" borderId="11" xfId="0" applyFill="1" applyBorder="1"/>
    <xf numFmtId="0" fontId="15" fillId="3" borderId="13" xfId="0" applyFont="1" applyFill="1" applyBorder="1"/>
    <xf numFmtId="0" fontId="0" fillId="3" borderId="13" xfId="0" applyFill="1" applyBorder="1"/>
    <xf numFmtId="0" fontId="0" fillId="3" borderId="12" xfId="0" applyFill="1" applyBorder="1"/>
    <xf numFmtId="0" fontId="0" fillId="3" borderId="14" xfId="0" applyFill="1" applyBorder="1"/>
    <xf numFmtId="0" fontId="24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13" xfId="0" applyFill="1" applyBorder="1" applyAlignment="1">
      <alignment horizontal="center" vertical="center"/>
    </xf>
    <xf numFmtId="0" fontId="25" fillId="3" borderId="0" xfId="0" applyFont="1" applyFill="1"/>
    <xf numFmtId="0" fontId="0" fillId="3" borderId="16" xfId="0" applyFill="1" applyBorder="1"/>
    <xf numFmtId="0" fontId="25" fillId="3" borderId="16" xfId="0" applyFont="1" applyFill="1" applyBorder="1"/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8" fillId="6" borderId="8" xfId="0" applyFont="1" applyFill="1" applyBorder="1" applyAlignment="1">
      <alignment horizontal="center" vertical="center"/>
    </xf>
    <xf numFmtId="0" fontId="16" fillId="0" borderId="0" xfId="0" applyFont="1"/>
    <xf numFmtId="0" fontId="27" fillId="6" borderId="7" xfId="0" applyFont="1" applyFill="1" applyBorder="1" applyAlignment="1">
      <alignment horizontal="center"/>
    </xf>
    <xf numFmtId="0" fontId="28" fillId="0" borderId="11" xfId="0" applyFont="1" applyBorder="1"/>
    <xf numFmtId="165" fontId="2" fillId="0" borderId="0" xfId="2" applyNumberFormat="1" applyFont="1" applyFill="1" applyBorder="1" applyAlignment="1">
      <alignment horizontal="center" vertical="center"/>
    </xf>
    <xf numFmtId="0" fontId="10" fillId="0" borderId="0" xfId="2" applyNumberFormat="1" applyFont="1" applyFill="1" applyBorder="1" applyAlignment="1">
      <alignment horizontal="center"/>
    </xf>
    <xf numFmtId="165" fontId="0" fillId="0" borderId="9" xfId="2" applyNumberFormat="1" applyFont="1" applyBorder="1"/>
    <xf numFmtId="164" fontId="0" fillId="0" borderId="9" xfId="1" applyNumberFormat="1" applyFont="1" applyBorder="1" applyAlignment="1">
      <alignment horizontal="center" vertical="center"/>
    </xf>
    <xf numFmtId="0" fontId="12" fillId="0" borderId="9" xfId="2" applyNumberFormat="1" applyFont="1" applyBorder="1"/>
    <xf numFmtId="9" fontId="0" fillId="0" borderId="9" xfId="1" quotePrefix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165" fontId="1" fillId="0" borderId="8" xfId="2" applyNumberFormat="1" applyFont="1" applyBorder="1"/>
    <xf numFmtId="0" fontId="12" fillId="0" borderId="8" xfId="2" applyNumberFormat="1" applyFont="1" applyBorder="1"/>
    <xf numFmtId="0" fontId="0" fillId="0" borderId="9" xfId="2" applyNumberFormat="1" applyFont="1" applyBorder="1"/>
    <xf numFmtId="0" fontId="0" fillId="0" borderId="10" xfId="0" applyBorder="1" applyAlignment="1">
      <alignment horizontal="center" vertical="center"/>
    </xf>
    <xf numFmtId="165" fontId="0" fillId="0" borderId="10" xfId="2" applyNumberFormat="1" applyFont="1" applyBorder="1"/>
    <xf numFmtId="164" fontId="0" fillId="0" borderId="10" xfId="1" applyNumberFormat="1" applyFont="1" applyBorder="1" applyAlignment="1">
      <alignment horizontal="center" vertical="center"/>
    </xf>
    <xf numFmtId="0" fontId="0" fillId="0" borderId="10" xfId="2" applyNumberFormat="1" applyFont="1" applyBorder="1"/>
    <xf numFmtId="9" fontId="0" fillId="0" borderId="10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10" xfId="1" quotePrefix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right"/>
    </xf>
    <xf numFmtId="0" fontId="3" fillId="8" borderId="1" xfId="0" applyFont="1" applyFill="1" applyBorder="1"/>
    <xf numFmtId="0" fontId="30" fillId="8" borderId="1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65" fontId="11" fillId="7" borderId="7" xfId="2" applyNumberFormat="1" applyFont="1" applyFill="1" applyBorder="1" applyAlignment="1">
      <alignment horizontal="right"/>
    </xf>
    <xf numFmtId="164" fontId="11" fillId="7" borderId="7" xfId="1" applyNumberFormat="1" applyFont="1" applyFill="1" applyBorder="1" applyAlignment="1">
      <alignment horizontal="right" vertical="center"/>
    </xf>
    <xf numFmtId="10" fontId="11" fillId="7" borderId="4" xfId="1" applyNumberFormat="1" applyFont="1" applyFill="1" applyBorder="1" applyAlignment="1">
      <alignment horizontal="right" vertical="center"/>
    </xf>
    <xf numFmtId="10" fontId="11" fillId="0" borderId="0" xfId="1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right"/>
    </xf>
    <xf numFmtId="164" fontId="10" fillId="0" borderId="0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5" fontId="10" fillId="5" borderId="9" xfId="2" applyNumberFormat="1" applyFont="1" applyFill="1" applyBorder="1" applyAlignment="1">
      <alignment horizontal="right"/>
    </xf>
    <xf numFmtId="165" fontId="10" fillId="5" borderId="9" xfId="2" applyNumberFormat="1" applyFont="1" applyFill="1" applyBorder="1" applyAlignment="1">
      <alignment horizontal="right" vertical="center"/>
    </xf>
    <xf numFmtId="165" fontId="10" fillId="5" borderId="10" xfId="2" applyNumberFormat="1" applyFont="1" applyFill="1" applyBorder="1" applyAlignment="1">
      <alignment horizontal="right"/>
    </xf>
    <xf numFmtId="165" fontId="10" fillId="5" borderId="10" xfId="2" applyNumberFormat="1" applyFont="1" applyFill="1" applyBorder="1" applyAlignment="1">
      <alignment horizontal="right" vertical="center"/>
    </xf>
    <xf numFmtId="10" fontId="11" fillId="7" borderId="7" xfId="1" applyNumberFormat="1" applyFont="1" applyFill="1" applyBorder="1" applyAlignment="1">
      <alignment horizontal="right" vertical="center"/>
    </xf>
    <xf numFmtId="3" fontId="11" fillId="7" borderId="7" xfId="1" applyNumberFormat="1" applyFont="1" applyFill="1" applyBorder="1" applyAlignment="1">
      <alignment horizontal="right" vertical="center"/>
    </xf>
    <xf numFmtId="164" fontId="11" fillId="7" borderId="7" xfId="1" applyNumberFormat="1" applyFont="1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0" fontId="0" fillId="0" borderId="6" xfId="0" applyBorder="1" applyAlignment="1">
      <alignment horizontal="right"/>
    </xf>
    <xf numFmtId="164" fontId="0" fillId="0" borderId="8" xfId="1" applyNumberFormat="1" applyFont="1" applyBorder="1" applyAlignment="1">
      <alignment horizontal="center" vertical="center"/>
    </xf>
    <xf numFmtId="9" fontId="0" fillId="0" borderId="8" xfId="1" quotePrefix="1" applyFont="1" applyFill="1" applyBorder="1" applyAlignment="1">
      <alignment horizontal="center" vertical="center"/>
    </xf>
    <xf numFmtId="165" fontId="0" fillId="11" borderId="8" xfId="2" applyNumberFormat="1" applyFont="1" applyFill="1" applyBorder="1" applyAlignment="1">
      <alignment horizontal="center" vertical="center"/>
    </xf>
    <xf numFmtId="165" fontId="10" fillId="11" borderId="8" xfId="2" applyNumberFormat="1" applyFont="1" applyFill="1" applyBorder="1" applyAlignment="1">
      <alignment horizontal="right"/>
    </xf>
    <xf numFmtId="165" fontId="0" fillId="11" borderId="9" xfId="2" applyNumberFormat="1" applyFont="1" applyFill="1" applyBorder="1" applyAlignment="1">
      <alignment horizontal="center" vertical="center"/>
    </xf>
    <xf numFmtId="165" fontId="10" fillId="11" borderId="9" xfId="2" applyNumberFormat="1" applyFont="1" applyFill="1" applyBorder="1" applyAlignment="1">
      <alignment horizontal="right"/>
    </xf>
    <xf numFmtId="164" fontId="10" fillId="11" borderId="9" xfId="1" applyNumberFormat="1" applyFont="1" applyFill="1" applyBorder="1" applyAlignment="1">
      <alignment horizontal="center" vertical="center"/>
    </xf>
    <xf numFmtId="0" fontId="11" fillId="8" borderId="0" xfId="6" applyFont="1" applyFill="1" applyBorder="1" applyAlignment="1">
      <alignment horizontal="left" vertical="center"/>
    </xf>
    <xf numFmtId="0" fontId="30" fillId="3" borderId="0" xfId="0" applyFont="1" applyFill="1" applyAlignment="1">
      <alignment horizontal="left" vertical="center"/>
    </xf>
    <xf numFmtId="0" fontId="14" fillId="3" borderId="24" xfId="0" applyFont="1" applyFill="1" applyBorder="1"/>
    <xf numFmtId="165" fontId="10" fillId="11" borderId="8" xfId="2" applyNumberFormat="1" applyFont="1" applyFill="1" applyBorder="1" applyAlignment="1">
      <alignment horizontal="center"/>
    </xf>
    <xf numFmtId="0" fontId="14" fillId="3" borderId="23" xfId="0" applyFont="1" applyFill="1" applyBorder="1"/>
    <xf numFmtId="0" fontId="14" fillId="3" borderId="29" xfId="0" applyFont="1" applyFill="1" applyBorder="1"/>
    <xf numFmtId="0" fontId="17" fillId="9" borderId="2" xfId="0" applyFont="1" applyFill="1" applyBorder="1"/>
    <xf numFmtId="0" fontId="17" fillId="9" borderId="3" xfId="0" applyFont="1" applyFill="1" applyBorder="1"/>
    <xf numFmtId="0" fontId="17" fillId="9" borderId="4" xfId="0" applyFont="1" applyFill="1" applyBorder="1"/>
    <xf numFmtId="0" fontId="0" fillId="0" borderId="11" xfId="0" applyBorder="1"/>
    <xf numFmtId="0" fontId="2" fillId="0" borderId="0" xfId="0" applyFont="1"/>
    <xf numFmtId="165" fontId="0" fillId="0" borderId="0" xfId="2" applyNumberFormat="1" applyFont="1" applyBorder="1"/>
    <xf numFmtId="0" fontId="28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1" fillId="0" borderId="0" xfId="0" applyFont="1"/>
    <xf numFmtId="0" fontId="27" fillId="6" borderId="7" xfId="0" applyFont="1" applyFill="1" applyBorder="1" applyAlignment="1">
      <alignment horizontal="center" vertical="center"/>
    </xf>
    <xf numFmtId="164" fontId="0" fillId="4" borderId="9" xfId="1" applyNumberFormat="1" applyFont="1" applyFill="1" applyBorder="1" applyAlignment="1">
      <alignment horizontal="center" vertical="center"/>
    </xf>
    <xf numFmtId="164" fontId="0" fillId="4" borderId="8" xfId="1" applyNumberFormat="1" applyFont="1" applyFill="1" applyBorder="1" applyAlignment="1">
      <alignment horizontal="center" vertical="center"/>
    </xf>
    <xf numFmtId="0" fontId="10" fillId="4" borderId="8" xfId="2" applyNumberFormat="1" applyFont="1" applyFill="1" applyBorder="1" applyAlignment="1">
      <alignment horizontal="center"/>
    </xf>
    <xf numFmtId="165" fontId="10" fillId="4" borderId="8" xfId="2" applyNumberFormat="1" applyFont="1" applyFill="1" applyBorder="1" applyAlignment="1">
      <alignment horizontal="center"/>
    </xf>
    <xf numFmtId="0" fontId="12" fillId="4" borderId="9" xfId="2" applyNumberFormat="1" applyFont="1" applyFill="1" applyBorder="1"/>
    <xf numFmtId="9" fontId="0" fillId="4" borderId="9" xfId="1" quotePrefix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165" fontId="2" fillId="12" borderId="7" xfId="2" applyNumberFormat="1" applyFont="1" applyFill="1" applyBorder="1" applyAlignment="1">
      <alignment horizontal="center" vertical="center"/>
    </xf>
    <xf numFmtId="165" fontId="2" fillId="12" borderId="7" xfId="2" applyNumberFormat="1" applyFont="1" applyFill="1" applyBorder="1"/>
    <xf numFmtId="164" fontId="2" fillId="12" borderId="7" xfId="1" applyNumberFormat="1" applyFont="1" applyFill="1" applyBorder="1" applyAlignment="1">
      <alignment horizontal="center" vertical="center"/>
    </xf>
    <xf numFmtId="0" fontId="2" fillId="12" borderId="7" xfId="2" applyNumberFormat="1" applyFont="1" applyFill="1" applyBorder="1"/>
    <xf numFmtId="9" fontId="2" fillId="12" borderId="7" xfId="1" applyFont="1" applyFill="1" applyBorder="1"/>
    <xf numFmtId="0" fontId="11" fillId="12" borderId="7" xfId="0" applyFont="1" applyFill="1" applyBorder="1" applyAlignment="1">
      <alignment horizontal="center" vertical="center"/>
    </xf>
    <xf numFmtId="0" fontId="29" fillId="12" borderId="7" xfId="2" applyNumberFormat="1" applyFont="1" applyFill="1" applyBorder="1"/>
    <xf numFmtId="9" fontId="2" fillId="12" borderId="7" xfId="1" applyFont="1" applyFill="1" applyBorder="1" applyAlignment="1">
      <alignment horizontal="center" vertical="center"/>
    </xf>
    <xf numFmtId="0" fontId="12" fillId="4" borderId="8" xfId="2" applyNumberFormat="1" applyFont="1" applyFill="1" applyBorder="1"/>
    <xf numFmtId="0" fontId="12" fillId="0" borderId="10" xfId="2" applyNumberFormat="1" applyFont="1" applyBorder="1"/>
    <xf numFmtId="9" fontId="0" fillId="4" borderId="8" xfId="1" quotePrefix="1" applyFont="1" applyFill="1" applyBorder="1" applyAlignment="1">
      <alignment horizontal="center" vertical="center"/>
    </xf>
    <xf numFmtId="9" fontId="7" fillId="0" borderId="12" xfId="1" applyFont="1" applyBorder="1"/>
    <xf numFmtId="165" fontId="11" fillId="7" borderId="7" xfId="2" applyNumberFormat="1" applyFont="1" applyFill="1" applyBorder="1" applyAlignment="1">
      <alignment horizontal="center" vertical="center"/>
    </xf>
    <xf numFmtId="165" fontId="11" fillId="7" borderId="7" xfId="2" applyNumberFormat="1" applyFont="1" applyFill="1" applyBorder="1" applyAlignment="1">
      <alignment horizontal="left" vertical="top"/>
    </xf>
    <xf numFmtId="9" fontId="0" fillId="0" borderId="0" xfId="1" applyFont="1"/>
    <xf numFmtId="164" fontId="0" fillId="0" borderId="0" xfId="1" applyNumberFormat="1" applyFont="1"/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0" fillId="11" borderId="8" xfId="2" applyNumberFormat="1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165" fontId="0" fillId="11" borderId="9" xfId="2" applyNumberFormat="1" applyFont="1" applyFill="1" applyBorder="1"/>
    <xf numFmtId="165" fontId="0" fillId="11" borderId="8" xfId="2" applyNumberFormat="1" applyFont="1" applyFill="1" applyBorder="1"/>
    <xf numFmtId="164" fontId="0" fillId="11" borderId="8" xfId="1" applyNumberFormat="1" applyFont="1" applyFill="1" applyBorder="1" applyAlignment="1">
      <alignment horizontal="center" vertical="center"/>
    </xf>
    <xf numFmtId="164" fontId="0" fillId="11" borderId="9" xfId="1" applyNumberFormat="1" applyFont="1" applyFill="1" applyBorder="1" applyAlignment="1">
      <alignment horizontal="center" vertical="center"/>
    </xf>
    <xf numFmtId="0" fontId="12" fillId="11" borderId="8" xfId="2" applyNumberFormat="1" applyFont="1" applyFill="1" applyBorder="1"/>
    <xf numFmtId="0" fontId="12" fillId="11" borderId="9" xfId="2" applyNumberFormat="1" applyFont="1" applyFill="1" applyBorder="1"/>
    <xf numFmtId="9" fontId="0" fillId="11" borderId="9" xfId="1" quotePrefix="1" applyFont="1" applyFill="1" applyBorder="1" applyAlignment="1">
      <alignment horizontal="center" vertical="center"/>
    </xf>
    <xf numFmtId="9" fontId="0" fillId="11" borderId="8" xfId="1" quotePrefix="1" applyFont="1" applyFill="1" applyBorder="1" applyAlignment="1">
      <alignment horizontal="center" vertical="center"/>
    </xf>
    <xf numFmtId="165" fontId="7" fillId="0" borderId="11" xfId="2" applyNumberFormat="1" applyFont="1" applyFill="1" applyBorder="1" applyAlignment="1">
      <alignment horizontal="center" vertical="center"/>
    </xf>
    <xf numFmtId="165" fontId="7" fillId="0" borderId="13" xfId="2" applyNumberFormat="1" applyFont="1" applyFill="1" applyBorder="1" applyAlignment="1">
      <alignment horizontal="center" vertical="center"/>
    </xf>
    <xf numFmtId="165" fontId="7" fillId="0" borderId="12" xfId="2" applyNumberFormat="1" applyFont="1" applyFill="1" applyBorder="1" applyAlignment="1">
      <alignment horizontal="center" vertical="center"/>
    </xf>
    <xf numFmtId="165" fontId="7" fillId="0" borderId="16" xfId="2" applyNumberFormat="1" applyFont="1" applyFill="1" applyBorder="1" applyAlignment="1">
      <alignment horizontal="center" vertical="center"/>
    </xf>
    <xf numFmtId="165" fontId="7" fillId="0" borderId="14" xfId="2" applyNumberFormat="1" applyFont="1" applyFill="1" applyBorder="1" applyAlignment="1">
      <alignment horizontal="center" vertical="center"/>
    </xf>
    <xf numFmtId="165" fontId="7" fillId="0" borderId="15" xfId="2" applyNumberFormat="1" applyFont="1" applyFill="1" applyBorder="1" applyAlignment="1">
      <alignment horizontal="center" vertical="center"/>
    </xf>
    <xf numFmtId="0" fontId="7" fillId="12" borderId="13" xfId="0" applyFont="1" applyFill="1" applyBorder="1"/>
    <xf numFmtId="165" fontId="7" fillId="12" borderId="11" xfId="2" applyNumberFormat="1" applyFont="1" applyFill="1" applyBorder="1" applyAlignment="1">
      <alignment horizontal="center" vertical="center"/>
    </xf>
    <xf numFmtId="165" fontId="7" fillId="12" borderId="0" xfId="2" applyNumberFormat="1" applyFont="1" applyFill="1" applyBorder="1" applyAlignment="1">
      <alignment horizontal="center" vertical="center"/>
    </xf>
    <xf numFmtId="165" fontId="7" fillId="12" borderId="13" xfId="2" applyNumberFormat="1" applyFont="1" applyFill="1" applyBorder="1" applyAlignment="1">
      <alignment horizontal="center" vertical="center"/>
    </xf>
    <xf numFmtId="9" fontId="7" fillId="12" borderId="11" xfId="1" applyFont="1" applyFill="1" applyBorder="1"/>
    <xf numFmtId="9" fontId="7" fillId="12" borderId="13" xfId="1" applyFont="1" applyFill="1" applyBorder="1"/>
    <xf numFmtId="0" fontId="6" fillId="12" borderId="8" xfId="0" applyFont="1" applyFill="1" applyBorder="1"/>
    <xf numFmtId="0" fontId="7" fillId="12" borderId="6" xfId="0" applyFont="1" applyFill="1" applyBorder="1" applyAlignment="1">
      <alignment horizontal="center" vertical="center"/>
    </xf>
    <xf numFmtId="0" fontId="7" fillId="12" borderId="8" xfId="0" applyFont="1" applyFill="1" applyBorder="1"/>
    <xf numFmtId="165" fontId="7" fillId="12" borderId="5" xfId="2" applyNumberFormat="1" applyFont="1" applyFill="1" applyBorder="1" applyAlignment="1">
      <alignment horizontal="center" vertical="center"/>
    </xf>
    <xf numFmtId="165" fontId="7" fillId="12" borderId="15" xfId="2" applyNumberFormat="1" applyFont="1" applyFill="1" applyBorder="1" applyAlignment="1">
      <alignment horizontal="center" vertical="center"/>
    </xf>
    <xf numFmtId="165" fontId="7" fillId="12" borderId="6" xfId="2" applyNumberFormat="1" applyFont="1" applyFill="1" applyBorder="1" applyAlignment="1">
      <alignment horizontal="center" vertical="center"/>
    </xf>
    <xf numFmtId="9" fontId="7" fillId="12" borderId="5" xfId="1" applyFont="1" applyFill="1" applyBorder="1"/>
    <xf numFmtId="9" fontId="7" fillId="12" borderId="6" xfId="1" applyFont="1" applyFill="1" applyBorder="1"/>
    <xf numFmtId="0" fontId="15" fillId="0" borderId="0" xfId="0" applyFont="1"/>
    <xf numFmtId="0" fontId="15" fillId="8" borderId="7" xfId="0" applyFont="1" applyFill="1" applyBorder="1"/>
    <xf numFmtId="0" fontId="3" fillId="8" borderId="4" xfId="0" applyFont="1" applyFill="1" applyBorder="1"/>
    <xf numFmtId="0" fontId="15" fillId="8" borderId="2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6" fillId="12" borderId="6" xfId="0" applyFont="1" applyFill="1" applyBorder="1"/>
    <xf numFmtId="0" fontId="7" fillId="12" borderId="6" xfId="0" applyFont="1" applyFill="1" applyBorder="1"/>
    <xf numFmtId="0" fontId="15" fillId="8" borderId="32" xfId="0" applyFont="1" applyFill="1" applyBorder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165" fontId="7" fillId="0" borderId="28" xfId="2" applyNumberFormat="1" applyFont="1" applyBorder="1" applyAlignment="1">
      <alignment horizontal="center" vertical="center"/>
    </xf>
    <xf numFmtId="165" fontId="7" fillId="12" borderId="33" xfId="2" applyNumberFormat="1" applyFont="1" applyFill="1" applyBorder="1" applyAlignment="1">
      <alignment horizontal="center" vertical="center"/>
    </xf>
    <xf numFmtId="165" fontId="7" fillId="12" borderId="26" xfId="2" applyNumberFormat="1" applyFont="1" applyFill="1" applyBorder="1" applyAlignment="1">
      <alignment horizontal="center" vertical="center"/>
    </xf>
    <xf numFmtId="165" fontId="7" fillId="0" borderId="26" xfId="2" applyNumberFormat="1" applyFont="1" applyFill="1" applyBorder="1" applyAlignment="1">
      <alignment horizontal="center" vertical="center"/>
    </xf>
    <xf numFmtId="165" fontId="7" fillId="0" borderId="28" xfId="2" applyNumberFormat="1" applyFont="1" applyFill="1" applyBorder="1" applyAlignment="1">
      <alignment horizontal="center" vertical="center"/>
    </xf>
    <xf numFmtId="9" fontId="7" fillId="0" borderId="11" xfId="1" applyFont="1" applyBorder="1" applyAlignment="1">
      <alignment horizontal="right"/>
    </xf>
    <xf numFmtId="9" fontId="7" fillId="0" borderId="13" xfId="1" applyFont="1" applyBorder="1" applyAlignment="1">
      <alignment horizontal="right"/>
    </xf>
    <xf numFmtId="9" fontId="7" fillId="0" borderId="12" xfId="1" applyFont="1" applyBorder="1" applyAlignment="1">
      <alignment horizontal="right"/>
    </xf>
    <xf numFmtId="9" fontId="7" fillId="0" borderId="14" xfId="1" applyFont="1" applyBorder="1" applyAlignment="1">
      <alignment horizontal="right"/>
    </xf>
    <xf numFmtId="9" fontId="7" fillId="12" borderId="5" xfId="1" applyFont="1" applyFill="1" applyBorder="1" applyAlignment="1">
      <alignment horizontal="right"/>
    </xf>
    <xf numFmtId="9" fontId="7" fillId="12" borderId="6" xfId="1" applyFont="1" applyFill="1" applyBorder="1" applyAlignment="1">
      <alignment horizontal="right"/>
    </xf>
    <xf numFmtId="9" fontId="7" fillId="12" borderId="13" xfId="1" applyFont="1" applyFill="1" applyBorder="1" applyAlignment="1">
      <alignment horizontal="right"/>
    </xf>
    <xf numFmtId="165" fontId="7" fillId="12" borderId="5" xfId="2" applyNumberFormat="1" applyFont="1" applyFill="1" applyBorder="1" applyAlignment="1">
      <alignment horizontal="right"/>
    </xf>
    <xf numFmtId="165" fontId="7" fillId="12" borderId="33" xfId="2" applyNumberFormat="1" applyFont="1" applyFill="1" applyBorder="1" applyAlignment="1">
      <alignment horizontal="right"/>
    </xf>
    <xf numFmtId="165" fontId="7" fillId="12" borderId="6" xfId="2" applyNumberFormat="1" applyFont="1" applyFill="1" applyBorder="1" applyAlignment="1">
      <alignment horizontal="right"/>
    </xf>
    <xf numFmtId="165" fontId="7" fillId="12" borderId="15" xfId="2" applyNumberFormat="1" applyFont="1" applyFill="1" applyBorder="1" applyAlignment="1">
      <alignment horizontal="right"/>
    </xf>
    <xf numFmtId="165" fontId="7" fillId="0" borderId="11" xfId="2" applyNumberFormat="1" applyFont="1" applyBorder="1" applyAlignment="1">
      <alignment horizontal="right"/>
    </xf>
    <xf numFmtId="165" fontId="7" fillId="0" borderId="13" xfId="2" applyNumberFormat="1" applyFont="1" applyBorder="1" applyAlignment="1">
      <alignment horizontal="right"/>
    </xf>
    <xf numFmtId="165" fontId="7" fillId="0" borderId="0" xfId="2" applyNumberFormat="1" applyFont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26" xfId="2" applyNumberFormat="1" applyFont="1" applyFill="1" applyBorder="1" applyAlignment="1">
      <alignment horizontal="right"/>
    </xf>
    <xf numFmtId="165" fontId="7" fillId="0" borderId="13" xfId="2" applyNumberFormat="1" applyFont="1" applyFill="1" applyBorder="1" applyAlignment="1">
      <alignment horizontal="right"/>
    </xf>
    <xf numFmtId="165" fontId="7" fillId="12" borderId="11" xfId="2" applyNumberFormat="1" applyFont="1" applyFill="1" applyBorder="1" applyAlignment="1">
      <alignment horizontal="right"/>
    </xf>
    <xf numFmtId="165" fontId="7" fillId="12" borderId="13" xfId="2" applyNumberFormat="1" applyFont="1" applyFill="1" applyBorder="1" applyAlignment="1">
      <alignment horizontal="right"/>
    </xf>
    <xf numFmtId="165" fontId="7" fillId="12" borderId="0" xfId="2" applyNumberFormat="1" applyFont="1" applyFill="1" applyBorder="1" applyAlignment="1">
      <alignment horizontal="right"/>
    </xf>
    <xf numFmtId="164" fontId="7" fillId="12" borderId="5" xfId="1" applyNumberFormat="1" applyFont="1" applyFill="1" applyBorder="1" applyAlignment="1">
      <alignment horizontal="right"/>
    </xf>
    <xf numFmtId="164" fontId="7" fillId="12" borderId="15" xfId="1" applyNumberFormat="1" applyFont="1" applyFill="1" applyBorder="1" applyAlignment="1">
      <alignment horizontal="right"/>
    </xf>
    <xf numFmtId="164" fontId="7" fillId="12" borderId="6" xfId="1" applyNumberFormat="1" applyFont="1" applyFill="1" applyBorder="1" applyAlignment="1">
      <alignment horizontal="right"/>
    </xf>
    <xf numFmtId="164" fontId="7" fillId="0" borderId="11" xfId="1" applyNumberFormat="1" applyFont="1" applyFill="1" applyBorder="1" applyAlignment="1">
      <alignment horizontal="right"/>
    </xf>
    <xf numFmtId="164" fontId="7" fillId="0" borderId="0" xfId="1" applyNumberFormat="1" applyFont="1" applyFill="1" applyBorder="1" applyAlignment="1">
      <alignment horizontal="right"/>
    </xf>
    <xf numFmtId="164" fontId="7" fillId="0" borderId="13" xfId="1" applyNumberFormat="1" applyFont="1" applyFill="1" applyBorder="1" applyAlignment="1">
      <alignment horizontal="right"/>
    </xf>
    <xf numFmtId="164" fontId="7" fillId="0" borderId="12" xfId="1" applyNumberFormat="1" applyFont="1" applyFill="1" applyBorder="1" applyAlignment="1">
      <alignment horizontal="right"/>
    </xf>
    <xf numFmtId="164" fontId="7" fillId="0" borderId="16" xfId="1" applyNumberFormat="1" applyFont="1" applyFill="1" applyBorder="1" applyAlignment="1">
      <alignment horizontal="right"/>
    </xf>
    <xf numFmtId="164" fontId="7" fillId="0" borderId="14" xfId="1" applyNumberFormat="1" applyFont="1" applyFill="1" applyBorder="1" applyAlignment="1">
      <alignment horizontal="right"/>
    </xf>
    <xf numFmtId="164" fontId="7" fillId="12" borderId="11" xfId="1" applyNumberFormat="1" applyFont="1" applyFill="1" applyBorder="1" applyAlignment="1">
      <alignment horizontal="right"/>
    </xf>
    <xf numFmtId="164" fontId="7" fillId="12" borderId="0" xfId="1" applyNumberFormat="1" applyFont="1" applyFill="1" applyBorder="1" applyAlignment="1">
      <alignment horizontal="right"/>
    </xf>
    <xf numFmtId="164" fontId="7" fillId="12" borderId="13" xfId="1" applyNumberFormat="1" applyFont="1" applyFill="1" applyBorder="1" applyAlignment="1">
      <alignment horizontal="right"/>
    </xf>
    <xf numFmtId="9" fontId="7" fillId="12" borderId="33" xfId="1" applyFont="1" applyFill="1" applyBorder="1" applyAlignment="1">
      <alignment horizontal="right"/>
    </xf>
    <xf numFmtId="9" fontId="7" fillId="0" borderId="26" xfId="1" applyFont="1" applyBorder="1" applyAlignment="1">
      <alignment horizontal="right"/>
    </xf>
    <xf numFmtId="9" fontId="7" fillId="0" borderId="28" xfId="1" applyFont="1" applyBorder="1" applyAlignment="1">
      <alignment horizontal="right"/>
    </xf>
    <xf numFmtId="9" fontId="7" fillId="12" borderId="26" xfId="1" applyFont="1" applyFill="1" applyBorder="1" applyAlignment="1">
      <alignment horizontal="right"/>
    </xf>
    <xf numFmtId="0" fontId="6" fillId="12" borderId="5" xfId="0" applyFont="1" applyFill="1" applyBorder="1"/>
    <xf numFmtId="0" fontId="15" fillId="0" borderId="3" xfId="0" applyFont="1" applyBorder="1" applyAlignment="1">
      <alignment horizontal="center" vertical="center"/>
    </xf>
    <xf numFmtId="9" fontId="7" fillId="0" borderId="26" xfId="1" applyFont="1" applyBorder="1"/>
    <xf numFmtId="9" fontId="7" fillId="0" borderId="28" xfId="1" applyFont="1" applyBorder="1"/>
    <xf numFmtId="9" fontId="7" fillId="12" borderId="33" xfId="1" applyFont="1" applyFill="1" applyBorder="1"/>
    <xf numFmtId="9" fontId="7" fillId="12" borderId="26" xfId="1" applyFont="1" applyFill="1" applyBorder="1"/>
    <xf numFmtId="165" fontId="10" fillId="4" borderId="8" xfId="2" applyNumberFormat="1" applyFont="1" applyFill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165" fontId="1" fillId="0" borderId="8" xfId="2" applyNumberFormat="1" applyFont="1" applyBorder="1" applyAlignment="1">
      <alignment horizontal="center" vertical="center"/>
    </xf>
    <xf numFmtId="165" fontId="0" fillId="0" borderId="10" xfId="2" applyNumberFormat="1" applyFont="1" applyBorder="1" applyAlignment="1">
      <alignment horizontal="center" vertical="center"/>
    </xf>
    <xf numFmtId="166" fontId="0" fillId="0" borderId="9" xfId="2" applyNumberFormat="1" applyFont="1" applyBorder="1"/>
    <xf numFmtId="0" fontId="27" fillId="6" borderId="7" xfId="0" applyFont="1" applyFill="1" applyBorder="1" applyAlignment="1">
      <alignment horizontal="center" wrapText="1"/>
    </xf>
    <xf numFmtId="0" fontId="27" fillId="6" borderId="7" xfId="0" applyFont="1" applyFill="1" applyBorder="1" applyAlignment="1">
      <alignment horizontal="center" vertical="center" wrapText="1"/>
    </xf>
    <xf numFmtId="3" fontId="4" fillId="0" borderId="0" xfId="0" applyNumberFormat="1" applyFont="1"/>
    <xf numFmtId="165" fontId="10" fillId="4" borderId="6" xfId="2" applyNumberFormat="1" applyFont="1" applyFill="1" applyBorder="1" applyAlignment="1">
      <alignment horizontal="center"/>
    </xf>
    <xf numFmtId="165" fontId="0" fillId="0" borderId="13" xfId="2" applyNumberFormat="1" applyFont="1" applyBorder="1"/>
    <xf numFmtId="165" fontId="0" fillId="0" borderId="14" xfId="2" applyNumberFormat="1" applyFont="1" applyBorder="1"/>
    <xf numFmtId="0" fontId="27" fillId="6" borderId="8" xfId="0" applyFont="1" applyFill="1" applyBorder="1" applyAlignment="1">
      <alignment horizontal="center" vertical="center"/>
    </xf>
    <xf numFmtId="9" fontId="28" fillId="0" borderId="7" xfId="1" applyFont="1" applyBorder="1" applyAlignment="1">
      <alignment horizontal="center" vertical="center"/>
    </xf>
    <xf numFmtId="0" fontId="10" fillId="11" borderId="9" xfId="0" applyFont="1" applyFill="1" applyBorder="1" applyAlignment="1">
      <alignment horizontal="center"/>
    </xf>
    <xf numFmtId="165" fontId="2" fillId="12" borderId="8" xfId="2" applyNumberFormat="1" applyFont="1" applyFill="1" applyBorder="1" applyAlignment="1">
      <alignment horizontal="center" vertical="center"/>
    </xf>
    <xf numFmtId="165" fontId="2" fillId="12" borderId="8" xfId="2" applyNumberFormat="1" applyFont="1" applyFill="1" applyBorder="1"/>
    <xf numFmtId="165" fontId="0" fillId="11" borderId="6" xfId="2" applyNumberFormat="1" applyFont="1" applyFill="1" applyBorder="1"/>
    <xf numFmtId="0" fontId="34" fillId="9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4" fillId="0" borderId="0" xfId="0" applyFont="1"/>
    <xf numFmtId="165" fontId="7" fillId="0" borderId="0" xfId="2" applyNumberFormat="1" applyFont="1" applyFill="1"/>
    <xf numFmtId="9" fontId="11" fillId="7" borderId="7" xfId="1" applyFont="1" applyFill="1" applyBorder="1" applyAlignment="1">
      <alignment horizontal="center" vertical="center"/>
    </xf>
    <xf numFmtId="164" fontId="10" fillId="11" borderId="8" xfId="1" applyNumberFormat="1" applyFont="1" applyFill="1" applyBorder="1" applyAlignment="1">
      <alignment horizontal="center" vertical="center"/>
    </xf>
    <xf numFmtId="9" fontId="10" fillId="11" borderId="8" xfId="1" applyFont="1" applyFill="1" applyBorder="1" applyAlignment="1">
      <alignment horizontal="center" vertical="center"/>
    </xf>
    <xf numFmtId="9" fontId="10" fillId="5" borderId="9" xfId="1" applyFont="1" applyFill="1" applyBorder="1" applyAlignment="1">
      <alignment horizontal="center" vertical="center"/>
    </xf>
    <xf numFmtId="9" fontId="10" fillId="5" borderId="10" xfId="1" quotePrefix="1" applyFont="1" applyFill="1" applyBorder="1" applyAlignment="1">
      <alignment horizontal="center" vertical="center"/>
    </xf>
    <xf numFmtId="9" fontId="10" fillId="5" borderId="9" xfId="1" quotePrefix="1" applyFont="1" applyFill="1" applyBorder="1" applyAlignment="1">
      <alignment horizontal="center" vertical="center"/>
    </xf>
    <xf numFmtId="9" fontId="10" fillId="5" borderId="10" xfId="1" applyFont="1" applyFill="1" applyBorder="1" applyAlignment="1">
      <alignment horizontal="center" vertical="center"/>
    </xf>
    <xf numFmtId="9" fontId="10" fillId="11" borderId="9" xfId="1" applyFont="1" applyFill="1" applyBorder="1" applyAlignment="1">
      <alignment horizontal="center"/>
    </xf>
    <xf numFmtId="9" fontId="10" fillId="5" borderId="9" xfId="1" applyFont="1" applyFill="1" applyBorder="1" applyAlignment="1">
      <alignment horizontal="center"/>
    </xf>
    <xf numFmtId="9" fontId="10" fillId="5" borderId="10" xfId="1" applyFont="1" applyFill="1" applyBorder="1" applyAlignment="1">
      <alignment horizontal="center"/>
    </xf>
    <xf numFmtId="9" fontId="10" fillId="11" borderId="8" xfId="1" applyFont="1" applyFill="1" applyBorder="1" applyAlignment="1">
      <alignment horizontal="center"/>
    </xf>
    <xf numFmtId="9" fontId="10" fillId="7" borderId="7" xfId="1" applyFont="1" applyFill="1" applyBorder="1" applyAlignment="1">
      <alignment horizontal="center" vertical="center"/>
    </xf>
    <xf numFmtId="9" fontId="10" fillId="7" borderId="10" xfId="1" applyFont="1" applyFill="1" applyBorder="1" applyAlignment="1">
      <alignment horizontal="center" vertical="center"/>
    </xf>
    <xf numFmtId="9" fontId="10" fillId="11" borderId="9" xfId="1" applyFont="1" applyFill="1" applyBorder="1" applyAlignment="1">
      <alignment horizontal="center" vertical="center"/>
    </xf>
    <xf numFmtId="9" fontId="10" fillId="11" borderId="6" xfId="1" applyFont="1" applyFill="1" applyBorder="1" applyAlignment="1">
      <alignment horizontal="center" vertical="center"/>
    </xf>
    <xf numFmtId="9" fontId="10" fillId="5" borderId="13" xfId="1" applyFont="1" applyFill="1" applyBorder="1" applyAlignment="1">
      <alignment horizontal="center" vertical="center"/>
    </xf>
    <xf numFmtId="9" fontId="10" fillId="5" borderId="14" xfId="1" applyFont="1" applyFill="1" applyBorder="1" applyAlignment="1">
      <alignment horizontal="center" vertical="center"/>
    </xf>
    <xf numFmtId="164" fontId="10" fillId="11" borderId="13" xfId="1" applyNumberFormat="1" applyFont="1" applyFill="1" applyBorder="1" applyAlignment="1">
      <alignment horizontal="center" vertical="center"/>
    </xf>
    <xf numFmtId="164" fontId="10" fillId="5" borderId="14" xfId="1" applyNumberFormat="1" applyFont="1" applyFill="1" applyBorder="1" applyAlignment="1">
      <alignment horizontal="center" vertical="center"/>
    </xf>
    <xf numFmtId="164" fontId="10" fillId="11" borderId="6" xfId="1" applyNumberFormat="1" applyFont="1" applyFill="1" applyBorder="1" applyAlignment="1">
      <alignment horizontal="center" vertical="center"/>
    </xf>
    <xf numFmtId="9" fontId="10" fillId="11" borderId="9" xfId="1" quotePrefix="1" applyFont="1" applyFill="1" applyBorder="1" applyAlignment="1">
      <alignment horizontal="center"/>
    </xf>
    <xf numFmtId="165" fontId="10" fillId="11" borderId="8" xfId="2" applyNumberFormat="1" applyFont="1" applyFill="1" applyBorder="1" applyAlignment="1">
      <alignment horizontal="center" vertical="center"/>
    </xf>
    <xf numFmtId="165" fontId="10" fillId="11" borderId="9" xfId="2" applyNumberFormat="1" applyFont="1" applyFill="1" applyBorder="1" applyAlignment="1">
      <alignment horizontal="center" vertical="center"/>
    </xf>
    <xf numFmtId="9" fontId="3" fillId="0" borderId="1" xfId="1" applyFont="1" applyBorder="1"/>
    <xf numFmtId="9" fontId="0" fillId="11" borderId="8" xfId="1" applyFont="1" applyFill="1" applyBorder="1" applyAlignment="1">
      <alignment horizontal="center" vertical="center"/>
    </xf>
    <xf numFmtId="0" fontId="32" fillId="0" borderId="15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2" fillId="5" borderId="9" xfId="0" applyFont="1" applyFill="1" applyBorder="1" applyAlignment="1">
      <alignment horizontal="center"/>
    </xf>
    <xf numFmtId="165" fontId="12" fillId="5" borderId="9" xfId="2" applyNumberFormat="1" applyFont="1" applyFill="1" applyBorder="1" applyAlignment="1">
      <alignment horizontal="right"/>
    </xf>
    <xf numFmtId="164" fontId="12" fillId="5" borderId="9" xfId="1" applyNumberFormat="1" applyFont="1" applyFill="1" applyBorder="1" applyAlignment="1">
      <alignment horizontal="center" vertical="center"/>
    </xf>
    <xf numFmtId="165" fontId="12" fillId="5" borderId="9" xfId="2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/>
    </xf>
    <xf numFmtId="165" fontId="12" fillId="5" borderId="10" xfId="2" applyNumberFormat="1" applyFont="1" applyFill="1" applyBorder="1" applyAlignment="1">
      <alignment horizontal="right"/>
    </xf>
    <xf numFmtId="164" fontId="12" fillId="5" borderId="10" xfId="1" applyNumberFormat="1" applyFont="1" applyFill="1" applyBorder="1" applyAlignment="1">
      <alignment horizontal="center" vertical="center"/>
    </xf>
    <xf numFmtId="165" fontId="12" fillId="5" borderId="10" xfId="2" applyNumberFormat="1" applyFont="1" applyFill="1" applyBorder="1" applyAlignment="1">
      <alignment horizontal="center" vertical="center"/>
    </xf>
    <xf numFmtId="165" fontId="12" fillId="5" borderId="9" xfId="2" applyNumberFormat="1" applyFont="1" applyFill="1" applyBorder="1" applyAlignment="1">
      <alignment horizontal="right" vertical="center"/>
    </xf>
    <xf numFmtId="165" fontId="12" fillId="5" borderId="10" xfId="2" applyNumberFormat="1" applyFont="1" applyFill="1" applyBorder="1" applyAlignment="1">
      <alignment horizontal="right" vertical="center"/>
    </xf>
    <xf numFmtId="164" fontId="12" fillId="5" borderId="13" xfId="1" applyNumberFormat="1" applyFont="1" applyFill="1" applyBorder="1" applyAlignment="1">
      <alignment horizontal="center" vertical="center"/>
    </xf>
    <xf numFmtId="9" fontId="12" fillId="5" borderId="9" xfId="1" applyFont="1" applyFill="1" applyBorder="1" applyAlignment="1">
      <alignment horizontal="center" vertical="center"/>
    </xf>
    <xf numFmtId="9" fontId="12" fillId="5" borderId="9" xfId="1" applyFont="1" applyFill="1" applyBorder="1" applyAlignment="1">
      <alignment horizontal="center"/>
    </xf>
    <xf numFmtId="0" fontId="12" fillId="5" borderId="9" xfId="2" applyNumberFormat="1" applyFont="1" applyFill="1" applyBorder="1" applyAlignment="1">
      <alignment horizontal="center"/>
    </xf>
    <xf numFmtId="164" fontId="12" fillId="0" borderId="0" xfId="1" applyNumberFormat="1" applyFont="1" applyFill="1" applyBorder="1" applyAlignment="1">
      <alignment horizontal="right" vertical="center"/>
    </xf>
    <xf numFmtId="0" fontId="14" fillId="5" borderId="25" xfId="0" quotePrefix="1" applyFont="1" applyFill="1" applyBorder="1"/>
    <xf numFmtId="0" fontId="14" fillId="5" borderId="21" xfId="0" applyFont="1" applyFill="1" applyBorder="1"/>
    <xf numFmtId="166" fontId="0" fillId="0" borderId="0" xfId="2" applyNumberFormat="1" applyFont="1"/>
    <xf numFmtId="166" fontId="0" fillId="0" borderId="10" xfId="2" applyNumberFormat="1" applyFont="1" applyBorder="1"/>
    <xf numFmtId="165" fontId="0" fillId="0" borderId="0" xfId="2" applyNumberFormat="1" applyFont="1"/>
    <xf numFmtId="9" fontId="12" fillId="5" borderId="10" xfId="1" applyFont="1" applyFill="1" applyBorder="1" applyAlignment="1">
      <alignment horizontal="center" vertical="center"/>
    </xf>
    <xf numFmtId="165" fontId="12" fillId="5" borderId="9" xfId="2" applyNumberFormat="1" applyFont="1" applyFill="1" applyBorder="1" applyAlignment="1">
      <alignment horizontal="center"/>
    </xf>
    <xf numFmtId="165" fontId="12" fillId="5" borderId="10" xfId="2" applyNumberFormat="1" applyFont="1" applyFill="1" applyBorder="1" applyAlignment="1">
      <alignment horizontal="center"/>
    </xf>
    <xf numFmtId="9" fontId="12" fillId="5" borderId="10" xfId="1" applyFont="1" applyFill="1" applyBorder="1" applyAlignment="1">
      <alignment horizontal="center"/>
    </xf>
    <xf numFmtId="165" fontId="35" fillId="0" borderId="0" xfId="2" applyNumberFormat="1" applyFont="1" applyFill="1" applyBorder="1" applyAlignment="1">
      <alignment horizontal="center" vertical="center"/>
    </xf>
    <xf numFmtId="0" fontId="13" fillId="0" borderId="11" xfId="0" applyFont="1" applyBorder="1"/>
    <xf numFmtId="165" fontId="13" fillId="0" borderId="11" xfId="2" applyNumberFormat="1" applyFont="1" applyFill="1" applyBorder="1" applyAlignment="1">
      <alignment horizontal="center" vertical="center"/>
    </xf>
    <xf numFmtId="165" fontId="13" fillId="0" borderId="26" xfId="2" applyNumberFormat="1" applyFont="1" applyFill="1" applyBorder="1" applyAlignment="1">
      <alignment horizontal="center" vertical="center"/>
    </xf>
    <xf numFmtId="165" fontId="13" fillId="0" borderId="13" xfId="2" applyNumberFormat="1" applyFont="1" applyFill="1" applyBorder="1" applyAlignment="1">
      <alignment horizontal="center" vertical="center"/>
    </xf>
    <xf numFmtId="165" fontId="13" fillId="0" borderId="0" xfId="2" applyNumberFormat="1" applyFont="1" applyFill="1" applyBorder="1" applyAlignment="1">
      <alignment horizontal="center" vertical="center"/>
    </xf>
    <xf numFmtId="165" fontId="13" fillId="0" borderId="11" xfId="2" applyNumberFormat="1" applyFont="1" applyBorder="1" applyAlignment="1">
      <alignment horizontal="center" vertical="center"/>
    </xf>
    <xf numFmtId="165" fontId="13" fillId="0" borderId="26" xfId="2" applyNumberFormat="1" applyFont="1" applyBorder="1" applyAlignment="1">
      <alignment horizontal="center" vertical="center"/>
    </xf>
    <xf numFmtId="165" fontId="13" fillId="0" borderId="13" xfId="2" applyNumberFormat="1" applyFont="1" applyBorder="1" applyAlignment="1">
      <alignment horizontal="center" vertical="center"/>
    </xf>
    <xf numFmtId="165" fontId="13" fillId="0" borderId="11" xfId="2" applyNumberFormat="1" applyFont="1" applyBorder="1" applyAlignment="1">
      <alignment horizontal="right"/>
    </xf>
    <xf numFmtId="165" fontId="13" fillId="0" borderId="0" xfId="2" applyNumberFormat="1" applyFont="1" applyBorder="1" applyAlignment="1">
      <alignment horizontal="right"/>
    </xf>
    <xf numFmtId="165" fontId="13" fillId="0" borderId="13" xfId="2" applyNumberFormat="1" applyFont="1" applyBorder="1" applyAlignment="1">
      <alignment horizontal="right"/>
    </xf>
    <xf numFmtId="164" fontId="13" fillId="0" borderId="11" xfId="1" applyNumberFormat="1" applyFont="1" applyFill="1" applyBorder="1" applyAlignment="1">
      <alignment horizontal="right"/>
    </xf>
    <xf numFmtId="164" fontId="13" fillId="0" borderId="0" xfId="1" applyNumberFormat="1" applyFont="1" applyFill="1" applyBorder="1" applyAlignment="1">
      <alignment horizontal="right"/>
    </xf>
    <xf numFmtId="164" fontId="13" fillId="0" borderId="13" xfId="1" applyNumberFormat="1" applyFont="1" applyFill="1" applyBorder="1" applyAlignment="1">
      <alignment horizontal="right"/>
    </xf>
    <xf numFmtId="165" fontId="13" fillId="0" borderId="11" xfId="2" applyNumberFormat="1" applyFont="1" applyFill="1" applyBorder="1" applyAlignment="1">
      <alignment horizontal="right"/>
    </xf>
    <xf numFmtId="165" fontId="13" fillId="0" borderId="26" xfId="2" applyNumberFormat="1" applyFont="1" applyFill="1" applyBorder="1" applyAlignment="1">
      <alignment horizontal="right"/>
    </xf>
    <xf numFmtId="165" fontId="13" fillId="0" borderId="13" xfId="2" applyNumberFormat="1" applyFont="1" applyFill="1" applyBorder="1" applyAlignment="1">
      <alignment horizontal="right"/>
    </xf>
    <xf numFmtId="164" fontId="7" fillId="0" borderId="11" xfId="1" applyNumberFormat="1" applyFont="1" applyBorder="1" applyAlignment="1">
      <alignment horizontal="right"/>
    </xf>
    <xf numFmtId="0" fontId="13" fillId="0" borderId="0" xfId="0" applyFont="1"/>
    <xf numFmtId="164" fontId="13" fillId="0" borderId="11" xfId="1" applyNumberFormat="1" applyFont="1" applyBorder="1" applyAlignment="1">
      <alignment horizontal="right"/>
    </xf>
    <xf numFmtId="0" fontId="13" fillId="0" borderId="16" xfId="0" applyFont="1" applyBorder="1"/>
    <xf numFmtId="165" fontId="13" fillId="0" borderId="12" xfId="2" applyNumberFormat="1" applyFont="1" applyFill="1" applyBorder="1" applyAlignment="1">
      <alignment horizontal="center" vertical="center"/>
    </xf>
    <xf numFmtId="165" fontId="13" fillId="0" borderId="28" xfId="2" applyNumberFormat="1" applyFont="1" applyFill="1" applyBorder="1" applyAlignment="1">
      <alignment horizontal="center" vertical="center"/>
    </xf>
    <xf numFmtId="165" fontId="13" fillId="0" borderId="14" xfId="2" applyNumberFormat="1" applyFont="1" applyFill="1" applyBorder="1" applyAlignment="1">
      <alignment horizontal="center" vertical="center"/>
    </xf>
    <xf numFmtId="165" fontId="13" fillId="0" borderId="16" xfId="2" applyNumberFormat="1" applyFont="1" applyFill="1" applyBorder="1" applyAlignment="1">
      <alignment horizontal="center" vertical="center"/>
    </xf>
    <xf numFmtId="165" fontId="13" fillId="0" borderId="12" xfId="2" applyNumberFormat="1" applyFont="1" applyBorder="1" applyAlignment="1">
      <alignment horizontal="center" vertical="center"/>
    </xf>
    <xf numFmtId="165" fontId="13" fillId="0" borderId="28" xfId="2" applyNumberFormat="1" applyFont="1" applyBorder="1" applyAlignment="1">
      <alignment horizontal="center" vertical="center"/>
    </xf>
    <xf numFmtId="165" fontId="13" fillId="0" borderId="14" xfId="2" applyNumberFormat="1" applyFont="1" applyBorder="1" applyAlignment="1">
      <alignment horizontal="center" vertical="center"/>
    </xf>
    <xf numFmtId="165" fontId="13" fillId="0" borderId="12" xfId="2" applyNumberFormat="1" applyFont="1" applyBorder="1" applyAlignment="1">
      <alignment horizontal="right"/>
    </xf>
    <xf numFmtId="165" fontId="13" fillId="0" borderId="16" xfId="2" applyNumberFormat="1" applyFont="1" applyBorder="1" applyAlignment="1">
      <alignment horizontal="right"/>
    </xf>
    <xf numFmtId="165" fontId="13" fillId="0" borderId="14" xfId="2" applyNumberFormat="1" applyFont="1" applyBorder="1" applyAlignment="1">
      <alignment horizontal="right"/>
    </xf>
    <xf numFmtId="164" fontId="13" fillId="0" borderId="12" xfId="1" applyNumberFormat="1" applyFont="1" applyFill="1" applyBorder="1" applyAlignment="1">
      <alignment horizontal="right"/>
    </xf>
    <xf numFmtId="164" fontId="13" fillId="0" borderId="16" xfId="1" applyNumberFormat="1" applyFont="1" applyFill="1" applyBorder="1" applyAlignment="1">
      <alignment horizontal="right"/>
    </xf>
    <xf numFmtId="164" fontId="13" fillId="0" borderId="14" xfId="1" applyNumberFormat="1" applyFont="1" applyFill="1" applyBorder="1" applyAlignment="1">
      <alignment horizontal="right"/>
    </xf>
    <xf numFmtId="165" fontId="13" fillId="0" borderId="12" xfId="2" applyNumberFormat="1" applyFont="1" applyFill="1" applyBorder="1" applyAlignment="1">
      <alignment horizontal="right"/>
    </xf>
    <xf numFmtId="165" fontId="13" fillId="0" borderId="28" xfId="2" applyNumberFormat="1" applyFont="1" applyFill="1" applyBorder="1" applyAlignment="1">
      <alignment horizontal="right"/>
    </xf>
    <xf numFmtId="165" fontId="13" fillId="0" borderId="14" xfId="2" applyNumberFormat="1" applyFont="1" applyFill="1" applyBorder="1" applyAlignment="1">
      <alignment horizontal="right"/>
    </xf>
    <xf numFmtId="164" fontId="13" fillId="0" borderId="12" xfId="1" applyNumberFormat="1" applyFont="1" applyBorder="1" applyAlignment="1">
      <alignment horizontal="right"/>
    </xf>
    <xf numFmtId="164" fontId="13" fillId="0" borderId="26" xfId="1" applyNumberFormat="1" applyFont="1" applyBorder="1" applyAlignment="1">
      <alignment horizontal="right"/>
    </xf>
    <xf numFmtId="164" fontId="13" fillId="0" borderId="13" xfId="1" applyNumberFormat="1" applyFont="1" applyBorder="1" applyAlignment="1">
      <alignment horizontal="right"/>
    </xf>
    <xf numFmtId="9" fontId="13" fillId="0" borderId="11" xfId="1" applyFont="1" applyBorder="1" applyAlignment="1">
      <alignment horizontal="right"/>
    </xf>
    <xf numFmtId="9" fontId="13" fillId="0" borderId="26" xfId="1" applyFont="1" applyBorder="1" applyAlignment="1">
      <alignment horizontal="right"/>
    </xf>
    <xf numFmtId="9" fontId="13" fillId="0" borderId="13" xfId="1" applyFont="1" applyBorder="1" applyAlignment="1">
      <alignment horizontal="right"/>
    </xf>
    <xf numFmtId="164" fontId="13" fillId="0" borderId="28" xfId="1" applyNumberFormat="1" applyFont="1" applyBorder="1" applyAlignment="1">
      <alignment horizontal="right"/>
    </xf>
    <xf numFmtId="164" fontId="13" fillId="0" borderId="14" xfId="1" applyNumberFormat="1" applyFont="1" applyBorder="1" applyAlignment="1">
      <alignment horizontal="right"/>
    </xf>
    <xf numFmtId="0" fontId="13" fillId="0" borderId="9" xfId="0" applyFont="1" applyBorder="1"/>
    <xf numFmtId="165" fontId="13" fillId="0" borderId="0" xfId="2" applyNumberFormat="1" applyFont="1" applyBorder="1" applyAlignment="1">
      <alignment horizontal="center" vertical="center"/>
    </xf>
    <xf numFmtId="9" fontId="13" fillId="0" borderId="11" xfId="1" applyFont="1" applyBorder="1"/>
    <xf numFmtId="9" fontId="13" fillId="0" borderId="26" xfId="1" applyFont="1" applyBorder="1"/>
    <xf numFmtId="9" fontId="13" fillId="0" borderId="13" xfId="1" applyFont="1" applyBorder="1"/>
    <xf numFmtId="0" fontId="13" fillId="0" borderId="10" xfId="0" applyFont="1" applyBorder="1"/>
    <xf numFmtId="165" fontId="13" fillId="0" borderId="16" xfId="2" applyNumberFormat="1" applyFont="1" applyBorder="1" applyAlignment="1">
      <alignment horizontal="center" vertical="center"/>
    </xf>
    <xf numFmtId="9" fontId="13" fillId="0" borderId="12" xfId="1" applyFont="1" applyBorder="1"/>
    <xf numFmtId="9" fontId="13" fillId="0" borderId="28" xfId="1" applyFont="1" applyBorder="1"/>
    <xf numFmtId="9" fontId="13" fillId="0" borderId="14" xfId="1" applyFont="1" applyBorder="1"/>
    <xf numFmtId="0" fontId="13" fillId="0" borderId="13" xfId="0" applyFont="1" applyBorder="1"/>
    <xf numFmtId="0" fontId="13" fillId="0" borderId="14" xfId="0" applyFont="1" applyBorder="1"/>
    <xf numFmtId="0" fontId="12" fillId="5" borderId="0" xfId="0" applyFont="1" applyFill="1"/>
    <xf numFmtId="164" fontId="12" fillId="0" borderId="0" xfId="1" applyNumberFormat="1" applyFont="1" applyFill="1" applyBorder="1" applyAlignment="1">
      <alignment horizontal="center" vertical="center"/>
    </xf>
    <xf numFmtId="0" fontId="12" fillId="0" borderId="0" xfId="0" applyFont="1"/>
    <xf numFmtId="0" fontId="0" fillId="5" borderId="34" xfId="0" applyFill="1" applyBorder="1"/>
    <xf numFmtId="166" fontId="7" fillId="0" borderId="11" xfId="2" applyNumberFormat="1" applyFont="1" applyFill="1" applyBorder="1" applyAlignment="1">
      <alignment horizontal="right"/>
    </xf>
    <xf numFmtId="166" fontId="7" fillId="0" borderId="26" xfId="2" applyNumberFormat="1" applyFont="1" applyFill="1" applyBorder="1" applyAlignment="1">
      <alignment horizontal="right"/>
    </xf>
    <xf numFmtId="166" fontId="7" fillId="0" borderId="13" xfId="2" applyNumberFormat="1" applyFont="1" applyFill="1" applyBorder="1" applyAlignment="1">
      <alignment horizontal="right"/>
    </xf>
    <xf numFmtId="166" fontId="7" fillId="12" borderId="5" xfId="2" applyNumberFormat="1" applyFont="1" applyFill="1" applyBorder="1" applyAlignment="1">
      <alignment horizontal="center" vertical="center"/>
    </xf>
    <xf numFmtId="166" fontId="7" fillId="12" borderId="33" xfId="2" applyNumberFormat="1" applyFont="1" applyFill="1" applyBorder="1" applyAlignment="1">
      <alignment horizontal="center" vertical="center"/>
    </xf>
    <xf numFmtId="166" fontId="7" fillId="12" borderId="6" xfId="2" applyNumberFormat="1" applyFont="1" applyFill="1" applyBorder="1" applyAlignment="1">
      <alignment horizontal="center" vertical="center"/>
    </xf>
    <xf numFmtId="166" fontId="7" fillId="0" borderId="11" xfId="2" applyNumberFormat="1" applyFont="1" applyFill="1" applyBorder="1" applyAlignment="1">
      <alignment horizontal="center" vertical="center"/>
    </xf>
    <xf numFmtId="166" fontId="7" fillId="0" borderId="26" xfId="2" applyNumberFormat="1" applyFont="1" applyFill="1" applyBorder="1" applyAlignment="1">
      <alignment horizontal="center" vertical="center"/>
    </xf>
    <xf numFmtId="166" fontId="7" fillId="0" borderId="13" xfId="2" applyNumberFormat="1" applyFont="1" applyFill="1" applyBorder="1" applyAlignment="1">
      <alignment horizontal="center" vertical="center"/>
    </xf>
    <xf numFmtId="166" fontId="13" fillId="0" borderId="11" xfId="2" applyNumberFormat="1" applyFont="1" applyFill="1" applyBorder="1" applyAlignment="1">
      <alignment horizontal="center" vertical="center"/>
    </xf>
    <xf numFmtId="166" fontId="13" fillId="0" borderId="26" xfId="2" applyNumberFormat="1" applyFont="1" applyFill="1" applyBorder="1" applyAlignment="1">
      <alignment horizontal="center" vertical="center"/>
    </xf>
    <xf numFmtId="166" fontId="13" fillId="0" borderId="13" xfId="2" applyNumberFormat="1" applyFont="1" applyFill="1" applyBorder="1" applyAlignment="1">
      <alignment horizontal="center" vertical="center"/>
    </xf>
    <xf numFmtId="166" fontId="7" fillId="0" borderId="12" xfId="2" applyNumberFormat="1" applyFont="1" applyFill="1" applyBorder="1" applyAlignment="1">
      <alignment horizontal="center" vertical="center"/>
    </xf>
    <xf numFmtId="166" fontId="7" fillId="0" borderId="28" xfId="2" applyNumberFormat="1" applyFont="1" applyFill="1" applyBorder="1" applyAlignment="1">
      <alignment horizontal="center" vertical="center"/>
    </xf>
    <xf numFmtId="166" fontId="7" fillId="0" borderId="14" xfId="2" applyNumberFormat="1" applyFont="1" applyFill="1" applyBorder="1" applyAlignment="1">
      <alignment horizontal="center" vertical="center"/>
    </xf>
    <xf numFmtId="166" fontId="13" fillId="0" borderId="12" xfId="2" applyNumberFormat="1" applyFont="1" applyFill="1" applyBorder="1" applyAlignment="1">
      <alignment horizontal="center" vertical="center"/>
    </xf>
    <xf numFmtId="166" fontId="13" fillId="0" borderId="28" xfId="2" applyNumberFormat="1" applyFont="1" applyFill="1" applyBorder="1" applyAlignment="1">
      <alignment horizontal="center" vertical="center"/>
    </xf>
    <xf numFmtId="166" fontId="13" fillId="0" borderId="14" xfId="2" applyNumberFormat="1" applyFont="1" applyFill="1" applyBorder="1" applyAlignment="1">
      <alignment horizontal="center" vertical="center"/>
    </xf>
    <xf numFmtId="166" fontId="7" fillId="12" borderId="11" xfId="2" applyNumberFormat="1" applyFont="1" applyFill="1" applyBorder="1" applyAlignment="1">
      <alignment horizontal="center" vertical="center"/>
    </xf>
    <xf numFmtId="166" fontId="7" fillId="12" borderId="26" xfId="2" applyNumberFormat="1" applyFont="1" applyFill="1" applyBorder="1" applyAlignment="1">
      <alignment horizontal="center" vertical="center"/>
    </xf>
    <xf numFmtId="166" fontId="7" fillId="12" borderId="13" xfId="2" applyNumberFormat="1" applyFont="1" applyFill="1" applyBorder="1" applyAlignment="1">
      <alignment horizontal="center" vertical="center"/>
    </xf>
    <xf numFmtId="166" fontId="7" fillId="12" borderId="5" xfId="2" applyNumberFormat="1" applyFont="1" applyFill="1" applyBorder="1" applyAlignment="1">
      <alignment horizontal="right"/>
    </xf>
    <xf numFmtId="166" fontId="7" fillId="12" borderId="33" xfId="2" applyNumberFormat="1" applyFont="1" applyFill="1" applyBorder="1" applyAlignment="1">
      <alignment horizontal="right"/>
    </xf>
    <xf numFmtId="166" fontId="7" fillId="12" borderId="6" xfId="2" applyNumberFormat="1" applyFont="1" applyFill="1" applyBorder="1" applyAlignment="1">
      <alignment horizontal="right"/>
    </xf>
    <xf numFmtId="166" fontId="13" fillId="0" borderId="11" xfId="2" applyNumberFormat="1" applyFont="1" applyFill="1" applyBorder="1" applyAlignment="1">
      <alignment horizontal="right"/>
    </xf>
    <xf numFmtId="166" fontId="13" fillId="0" borderId="26" xfId="2" applyNumberFormat="1" applyFont="1" applyFill="1" applyBorder="1" applyAlignment="1">
      <alignment horizontal="right"/>
    </xf>
    <xf numFmtId="166" fontId="13" fillId="0" borderId="13" xfId="2" applyNumberFormat="1" applyFont="1" applyFill="1" applyBorder="1" applyAlignment="1">
      <alignment horizontal="right"/>
    </xf>
    <xf numFmtId="166" fontId="13" fillId="0" borderId="12" xfId="2" applyNumberFormat="1" applyFont="1" applyFill="1" applyBorder="1" applyAlignment="1">
      <alignment horizontal="right"/>
    </xf>
    <xf numFmtId="166" fontId="13" fillId="0" borderId="28" xfId="2" applyNumberFormat="1" applyFont="1" applyFill="1" applyBorder="1" applyAlignment="1">
      <alignment horizontal="right"/>
    </xf>
    <xf numFmtId="166" fontId="13" fillId="0" borderId="14" xfId="2" applyNumberFormat="1" applyFont="1" applyFill="1" applyBorder="1" applyAlignment="1">
      <alignment horizontal="right"/>
    </xf>
    <xf numFmtId="166" fontId="7" fillId="0" borderId="11" xfId="2" applyNumberFormat="1" applyFont="1" applyBorder="1" applyAlignment="1">
      <alignment horizontal="right"/>
    </xf>
    <xf numFmtId="166" fontId="7" fillId="0" borderId="26" xfId="2" applyNumberFormat="1" applyFont="1" applyBorder="1" applyAlignment="1">
      <alignment horizontal="right"/>
    </xf>
    <xf numFmtId="166" fontId="7" fillId="0" borderId="13" xfId="2" applyNumberFormat="1" applyFont="1" applyBorder="1" applyAlignment="1">
      <alignment horizontal="right"/>
    </xf>
    <xf numFmtId="166" fontId="13" fillId="0" borderId="11" xfId="2" applyNumberFormat="1" applyFont="1" applyBorder="1" applyAlignment="1">
      <alignment horizontal="right"/>
    </xf>
    <xf numFmtId="166" fontId="13" fillId="0" borderId="26" xfId="2" applyNumberFormat="1" applyFont="1" applyBorder="1" applyAlignment="1">
      <alignment horizontal="right"/>
    </xf>
    <xf numFmtId="166" fontId="13" fillId="0" borderId="13" xfId="2" applyNumberFormat="1" applyFont="1" applyBorder="1" applyAlignment="1">
      <alignment horizontal="right"/>
    </xf>
    <xf numFmtId="166" fontId="13" fillId="0" borderId="12" xfId="2" applyNumberFormat="1" applyFont="1" applyBorder="1" applyAlignment="1">
      <alignment horizontal="right"/>
    </xf>
    <xf numFmtId="166" fontId="13" fillId="0" borderId="28" xfId="2" applyNumberFormat="1" applyFont="1" applyBorder="1" applyAlignment="1">
      <alignment horizontal="right"/>
    </xf>
    <xf numFmtId="166" fontId="13" fillId="0" borderId="14" xfId="2" applyNumberFormat="1" applyFont="1" applyBorder="1" applyAlignment="1">
      <alignment horizontal="right"/>
    </xf>
    <xf numFmtId="166" fontId="7" fillId="0" borderId="15" xfId="2" applyNumberFormat="1" applyFont="1" applyFill="1" applyBorder="1" applyAlignment="1">
      <alignment horizontal="center" vertical="center"/>
    </xf>
    <xf numFmtId="166" fontId="7" fillId="0" borderId="0" xfId="2" applyNumberFormat="1" applyFont="1" applyFill="1" applyBorder="1" applyAlignment="1">
      <alignment horizontal="center" vertical="center"/>
    </xf>
    <xf numFmtId="166" fontId="7" fillId="0" borderId="11" xfId="2" applyNumberFormat="1" applyFont="1" applyBorder="1" applyAlignment="1">
      <alignment horizontal="center" vertical="center"/>
    </xf>
    <xf numFmtId="166" fontId="7" fillId="0" borderId="26" xfId="2" applyNumberFormat="1" applyFont="1" applyBorder="1" applyAlignment="1">
      <alignment horizontal="center" vertical="center"/>
    </xf>
    <xf numFmtId="166" fontId="7" fillId="0" borderId="13" xfId="2" applyNumberFormat="1" applyFont="1" applyBorder="1" applyAlignment="1">
      <alignment horizontal="center" vertical="center"/>
    </xf>
    <xf numFmtId="166" fontId="13" fillId="0" borderId="0" xfId="2" applyNumberFormat="1" applyFont="1" applyFill="1" applyBorder="1" applyAlignment="1">
      <alignment horizontal="center" vertical="center"/>
    </xf>
    <xf numFmtId="166" fontId="13" fillId="0" borderId="11" xfId="2" applyNumberFormat="1" applyFont="1" applyBorder="1" applyAlignment="1">
      <alignment horizontal="center" vertical="center"/>
    </xf>
    <xf numFmtId="166" fontId="13" fillId="0" borderId="26" xfId="2" applyNumberFormat="1" applyFont="1" applyBorder="1" applyAlignment="1">
      <alignment horizontal="center" vertical="center"/>
    </xf>
    <xf numFmtId="166" fontId="13" fillId="0" borderId="13" xfId="2" applyNumberFormat="1" applyFont="1" applyBorder="1" applyAlignment="1">
      <alignment horizontal="center" vertical="center"/>
    </xf>
    <xf numFmtId="166" fontId="7" fillId="0" borderId="12" xfId="2" applyNumberFormat="1" applyFont="1" applyBorder="1" applyAlignment="1">
      <alignment horizontal="center" vertical="center"/>
    </xf>
    <xf numFmtId="166" fontId="7" fillId="0" borderId="28" xfId="2" applyNumberFormat="1" applyFont="1" applyBorder="1" applyAlignment="1">
      <alignment horizontal="center" vertical="center"/>
    </xf>
    <xf numFmtId="166" fontId="7" fillId="0" borderId="14" xfId="2" applyNumberFormat="1" applyFont="1" applyBorder="1" applyAlignment="1">
      <alignment horizontal="center" vertical="center"/>
    </xf>
    <xf numFmtId="166" fontId="7" fillId="0" borderId="16" xfId="2" applyNumberFormat="1" applyFont="1" applyFill="1" applyBorder="1" applyAlignment="1">
      <alignment horizontal="center" vertical="center"/>
    </xf>
    <xf numFmtId="166" fontId="13" fillId="0" borderId="16" xfId="2" applyNumberFormat="1" applyFont="1" applyFill="1" applyBorder="1" applyAlignment="1">
      <alignment horizontal="center" vertical="center"/>
    </xf>
    <xf numFmtId="166" fontId="13" fillId="0" borderId="12" xfId="2" applyNumberFormat="1" applyFont="1" applyBorder="1" applyAlignment="1">
      <alignment horizontal="center" vertical="center"/>
    </xf>
    <xf numFmtId="166" fontId="13" fillId="0" borderId="28" xfId="2" applyNumberFormat="1" applyFont="1" applyBorder="1" applyAlignment="1">
      <alignment horizontal="center" vertical="center"/>
    </xf>
    <xf numFmtId="166" fontId="13" fillId="0" borderId="14" xfId="2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/>
    </xf>
    <xf numFmtId="0" fontId="37" fillId="0" borderId="3" xfId="0" applyFont="1" applyBorder="1" applyAlignment="1">
      <alignment horizontal="center" vertical="center"/>
    </xf>
    <xf numFmtId="165" fontId="35" fillId="0" borderId="15" xfId="2" applyNumberFormat="1" applyFont="1" applyFill="1" applyBorder="1" applyAlignment="1">
      <alignment horizontal="center" vertical="center"/>
    </xf>
    <xf numFmtId="0" fontId="38" fillId="0" borderId="0" xfId="0" applyFont="1"/>
    <xf numFmtId="9" fontId="10" fillId="5" borderId="10" xfId="1" quotePrefix="1" applyFont="1" applyFill="1" applyBorder="1" applyAlignment="1">
      <alignment horizontal="center"/>
    </xf>
    <xf numFmtId="0" fontId="26" fillId="3" borderId="17" xfId="0" applyFont="1" applyFill="1" applyBorder="1"/>
    <xf numFmtId="0" fontId="14" fillId="3" borderId="18" xfId="0" applyFont="1" applyFill="1" applyBorder="1"/>
    <xf numFmtId="0" fontId="14" fillId="3" borderId="19" xfId="0" applyFont="1" applyFill="1" applyBorder="1"/>
    <xf numFmtId="0" fontId="26" fillId="5" borderId="25" xfId="0" quotePrefix="1" applyFont="1" applyFill="1" applyBorder="1"/>
    <xf numFmtId="0" fontId="26" fillId="5" borderId="20" xfId="0" quotePrefix="1" applyFont="1" applyFill="1" applyBorder="1"/>
    <xf numFmtId="0" fontId="7" fillId="12" borderId="0" xfId="0" applyFont="1" applyFill="1"/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/>
    <xf numFmtId="165" fontId="7" fillId="0" borderId="15" xfId="2" applyNumberFormat="1" applyFont="1" applyBorder="1" applyAlignment="1">
      <alignment horizontal="center" vertical="center"/>
    </xf>
    <xf numFmtId="164" fontId="7" fillId="0" borderId="15" xfId="1" applyNumberFormat="1" applyFont="1" applyFill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/>
    <xf numFmtId="165" fontId="7" fillId="0" borderId="3" xfId="2" applyNumberFormat="1" applyFont="1" applyFill="1" applyBorder="1" applyAlignment="1">
      <alignment horizontal="center" vertical="center"/>
    </xf>
    <xf numFmtId="165" fontId="7" fillId="0" borderId="3" xfId="2" applyNumberFormat="1" applyFont="1" applyBorder="1" applyAlignment="1">
      <alignment horizontal="center" vertical="center"/>
    </xf>
    <xf numFmtId="164" fontId="7" fillId="0" borderId="3" xfId="1" applyNumberFormat="1" applyFont="1" applyFill="1" applyBorder="1" applyAlignment="1">
      <alignment horizontal="right"/>
    </xf>
    <xf numFmtId="0" fontId="7" fillId="0" borderId="15" xfId="0" applyFont="1" applyBorder="1" applyAlignment="1">
      <alignment vertical="center"/>
    </xf>
    <xf numFmtId="3" fontId="7" fillId="0" borderId="15" xfId="0" applyNumberFormat="1" applyFont="1" applyBorder="1" applyAlignment="1">
      <alignment horizontal="center" vertical="center"/>
    </xf>
    <xf numFmtId="43" fontId="7" fillId="0" borderId="15" xfId="2" applyFont="1" applyFill="1" applyBorder="1" applyAlignment="1">
      <alignment horizontal="center" vertical="center"/>
    </xf>
    <xf numFmtId="0" fontId="39" fillId="2" borderId="8" xfId="0" applyFont="1" applyFill="1" applyBorder="1" applyAlignment="1">
      <alignment horizontal="center"/>
    </xf>
    <xf numFmtId="0" fontId="39" fillId="2" borderId="7" xfId="0" applyFont="1" applyFill="1" applyBorder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1" fillId="9" borderId="5" xfId="0" applyFont="1" applyFill="1" applyBorder="1" applyAlignment="1">
      <alignment horizontal="center"/>
    </xf>
    <xf numFmtId="0" fontId="21" fillId="9" borderId="6" xfId="0" applyFont="1" applyFill="1" applyBorder="1" applyAlignment="1">
      <alignment horizontal="center"/>
    </xf>
    <xf numFmtId="0" fontId="19" fillId="9" borderId="5" xfId="0" applyFont="1" applyFill="1" applyBorder="1" applyAlignment="1">
      <alignment horizontal="center"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14" xfId="0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left" vertical="top" wrapText="1"/>
    </xf>
    <xf numFmtId="0" fontId="21" fillId="9" borderId="9" xfId="0" applyFont="1" applyFill="1" applyBorder="1" applyAlignment="1">
      <alignment horizontal="left" vertical="top" wrapText="1"/>
    </xf>
    <xf numFmtId="0" fontId="21" fillId="9" borderId="10" xfId="0" applyFont="1" applyFill="1" applyBorder="1" applyAlignment="1">
      <alignment horizontal="left" vertical="top" wrapText="1"/>
    </xf>
    <xf numFmtId="0" fontId="22" fillId="0" borderId="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33" fillId="9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4" fillId="5" borderId="17" xfId="0" quotePrefix="1" applyFont="1" applyFill="1" applyBorder="1" applyAlignment="1">
      <alignment horizontal="left" vertical="top" wrapText="1"/>
    </xf>
    <xf numFmtId="0" fontId="14" fillId="5" borderId="18" xfId="0" quotePrefix="1" applyFont="1" applyFill="1" applyBorder="1" applyAlignment="1">
      <alignment horizontal="left" vertical="top" wrapText="1"/>
    </xf>
    <xf numFmtId="0" fontId="14" fillId="5" borderId="30" xfId="0" quotePrefix="1" applyFont="1" applyFill="1" applyBorder="1" applyAlignment="1">
      <alignment horizontal="left" vertical="top" wrapText="1"/>
    </xf>
    <xf numFmtId="0" fontId="14" fillId="5" borderId="25" xfId="0" quotePrefix="1" applyFont="1" applyFill="1" applyBorder="1" applyAlignment="1">
      <alignment horizontal="left" vertical="top" wrapText="1"/>
    </xf>
    <xf numFmtId="0" fontId="14" fillId="5" borderId="0" xfId="0" quotePrefix="1" applyFont="1" applyFill="1" applyAlignment="1">
      <alignment horizontal="left" vertical="top" wrapText="1"/>
    </xf>
    <xf numFmtId="0" fontId="14" fillId="5" borderId="13" xfId="0" quotePrefix="1" applyFont="1" applyFill="1" applyBorder="1" applyAlignment="1">
      <alignment horizontal="left" vertical="top" wrapText="1"/>
    </xf>
    <xf numFmtId="165" fontId="8" fillId="6" borderId="6" xfId="2" applyNumberFormat="1" applyFont="1" applyFill="1" applyBorder="1" applyAlignment="1">
      <alignment horizontal="center" vertical="center"/>
    </xf>
    <xf numFmtId="165" fontId="8" fillId="6" borderId="14" xfId="2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165" fontId="8" fillId="6" borderId="8" xfId="2" applyNumberFormat="1" applyFont="1" applyFill="1" applyBorder="1" applyAlignment="1">
      <alignment horizontal="center" vertical="center" wrapText="1"/>
    </xf>
    <xf numFmtId="165" fontId="8" fillId="6" borderId="10" xfId="2" applyNumberFormat="1" applyFont="1" applyFill="1" applyBorder="1" applyAlignment="1">
      <alignment horizontal="center" vertical="center" wrapText="1"/>
    </xf>
    <xf numFmtId="165" fontId="8" fillId="6" borderId="8" xfId="2" applyNumberFormat="1" applyFont="1" applyFill="1" applyBorder="1" applyAlignment="1">
      <alignment horizontal="center" vertical="center"/>
    </xf>
    <xf numFmtId="165" fontId="8" fillId="6" borderId="10" xfId="2" applyNumberFormat="1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34" fillId="9" borderId="2" xfId="0" applyFont="1" applyFill="1" applyBorder="1" applyAlignment="1">
      <alignment horizontal="center"/>
    </xf>
    <xf numFmtId="0" fontId="34" fillId="9" borderId="3" xfId="0" applyFont="1" applyFill="1" applyBorder="1" applyAlignment="1">
      <alignment horizontal="center"/>
    </xf>
    <xf numFmtId="0" fontId="34" fillId="9" borderId="4" xfId="0" applyFont="1" applyFill="1" applyBorder="1" applyAlignment="1">
      <alignment horizontal="center"/>
    </xf>
    <xf numFmtId="0" fontId="32" fillId="10" borderId="11" xfId="0" applyFont="1" applyFill="1" applyBorder="1" applyAlignment="1">
      <alignment horizontal="center"/>
    </xf>
    <xf numFmtId="0" fontId="32" fillId="10" borderId="0" xfId="0" applyFont="1" applyFill="1" applyAlignment="1">
      <alignment horizontal="center"/>
    </xf>
    <xf numFmtId="0" fontId="32" fillId="10" borderId="13" xfId="0" applyFont="1" applyFill="1" applyBorder="1" applyAlignment="1">
      <alignment horizontal="center"/>
    </xf>
    <xf numFmtId="0" fontId="14" fillId="5" borderId="31" xfId="0" quotePrefix="1" applyFont="1" applyFill="1" applyBorder="1" applyAlignment="1">
      <alignment horizontal="left" wrapText="1"/>
    </xf>
    <xf numFmtId="0" fontId="14" fillId="5" borderId="16" xfId="0" quotePrefix="1" applyFont="1" applyFill="1" applyBorder="1" applyAlignment="1">
      <alignment horizontal="left" wrapText="1"/>
    </xf>
    <xf numFmtId="0" fontId="14" fillId="5" borderId="14" xfId="0" quotePrefix="1" applyFont="1" applyFill="1" applyBorder="1" applyAlignment="1">
      <alignment horizontal="left" wrapText="1"/>
    </xf>
    <xf numFmtId="0" fontId="27" fillId="6" borderId="2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 wrapText="1"/>
    </xf>
  </cellXfs>
  <cellStyles count="7">
    <cellStyle name="Comma" xfId="2" builtinId="3"/>
    <cellStyle name="Comma 2" xfId="4" xr:uid="{17ABE48F-0E9C-4F0C-9B8E-3541157FDAB1}"/>
    <cellStyle name="Hyperlink" xfId="6" builtinId="8"/>
    <cellStyle name="Normal" xfId="0" builtinId="0"/>
    <cellStyle name="Normal 2" xfId="3" xr:uid="{B26BC445-893B-492A-A301-481C2F6516D7}"/>
    <cellStyle name="Percent" xfId="1" builtinId="5"/>
    <cellStyle name="Percent 2" xfId="5" xr:uid="{848B3163-1CCD-41FD-AE48-B121C08BAD32}"/>
  </cellStyles>
  <dxfs count="0"/>
  <tableStyles count="0" defaultTableStyle="TableStyleMedium2" defaultPivotStyle="PivotStyleLight16"/>
  <colors>
    <mruColors>
      <color rgb="FF45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Total Stone - Model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24209194702599E-2"/>
          <c:y val="0.14102661596958174"/>
          <c:w val="0.88366766437371091"/>
          <c:h val="0.5495997097684350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'1. Model Fit  '!$D$1</c:f>
              <c:strCache>
                <c:ptCount val="1"/>
                <c:pt idx="0">
                  <c:v> 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'!$D$2:$D$101</c:f>
              <c:numCache>
                <c:formatCode>#,##0</c:formatCode>
                <c:ptCount val="100"/>
                <c:pt idx="0">
                  <c:v>-1034.5994900003807</c:v>
                </c:pt>
                <c:pt idx="1">
                  <c:v>-929.46974946131013</c:v>
                </c:pt>
                <c:pt idx="2">
                  <c:v>-1228.9978723651402</c:v>
                </c:pt>
                <c:pt idx="3">
                  <c:v>-841.38105282932338</c:v>
                </c:pt>
                <c:pt idx="4">
                  <c:v>-1257.8788097963134</c:v>
                </c:pt>
                <c:pt idx="5">
                  <c:v>-502.93934033653022</c:v>
                </c:pt>
                <c:pt idx="6">
                  <c:v>-1812.6909069207995</c:v>
                </c:pt>
                <c:pt idx="7">
                  <c:v>-1457.2480717037788</c:v>
                </c:pt>
                <c:pt idx="8">
                  <c:v>1905.3350886644403</c:v>
                </c:pt>
                <c:pt idx="9">
                  <c:v>-459.92360094980177</c:v>
                </c:pt>
                <c:pt idx="10">
                  <c:v>-1064.2799005902834</c:v>
                </c:pt>
                <c:pt idx="11">
                  <c:v>-1455.5877702557018</c:v>
                </c:pt>
                <c:pt idx="12">
                  <c:v>-54.408024044381818</c:v>
                </c:pt>
                <c:pt idx="13">
                  <c:v>-1274.5184994332431</c:v>
                </c:pt>
                <c:pt idx="14">
                  <c:v>-1340.1227464355688</c:v>
                </c:pt>
                <c:pt idx="15">
                  <c:v>-1152.3791239002976</c:v>
                </c:pt>
                <c:pt idx="16">
                  <c:v>-416.55498189122954</c:v>
                </c:pt>
                <c:pt idx="17">
                  <c:v>1125.7201436299101</c:v>
                </c:pt>
                <c:pt idx="18">
                  <c:v>18.635484038924915</c:v>
                </c:pt>
                <c:pt idx="19">
                  <c:v>125.34737348339786</c:v>
                </c:pt>
                <c:pt idx="20">
                  <c:v>-776</c:v>
                </c:pt>
                <c:pt idx="21">
                  <c:v>471.92066343222541</c:v>
                </c:pt>
                <c:pt idx="22">
                  <c:v>-607.48792440964462</c:v>
                </c:pt>
                <c:pt idx="23">
                  <c:v>1720.2529332618951</c:v>
                </c:pt>
                <c:pt idx="24">
                  <c:v>1226.0418806076159</c:v>
                </c:pt>
                <c:pt idx="25">
                  <c:v>1238.5243095044</c:v>
                </c:pt>
                <c:pt idx="26">
                  <c:v>1768.8143879196186</c:v>
                </c:pt>
                <c:pt idx="27">
                  <c:v>1754.6383902855687</c:v>
                </c:pt>
                <c:pt idx="28">
                  <c:v>1391.4678839768894</c:v>
                </c:pt>
                <c:pt idx="29">
                  <c:v>1336.8627250726176</c:v>
                </c:pt>
                <c:pt idx="30">
                  <c:v>952.8817871200763</c:v>
                </c:pt>
                <c:pt idx="31">
                  <c:v>1072.6766994736254</c:v>
                </c:pt>
                <c:pt idx="32">
                  <c:v>869.24072497599263</c:v>
                </c:pt>
                <c:pt idx="33">
                  <c:v>2019.655323829722</c:v>
                </c:pt>
                <c:pt idx="34">
                  <c:v>958.12645383723429</c:v>
                </c:pt>
                <c:pt idx="35">
                  <c:v>631.97762003084244</c:v>
                </c:pt>
                <c:pt idx="36">
                  <c:v>457.22254914901168</c:v>
                </c:pt>
                <c:pt idx="37">
                  <c:v>493.30698337119793</c:v>
                </c:pt>
                <c:pt idx="38">
                  <c:v>625.06196897361406</c:v>
                </c:pt>
                <c:pt idx="39">
                  <c:v>-119.81027720299608</c:v>
                </c:pt>
                <c:pt idx="40">
                  <c:v>-120.79173346195785</c:v>
                </c:pt>
                <c:pt idx="41">
                  <c:v>964.01222293031606</c:v>
                </c:pt>
                <c:pt idx="42">
                  <c:v>1020.7065795732306</c:v>
                </c:pt>
                <c:pt idx="43">
                  <c:v>437.79952735833649</c:v>
                </c:pt>
                <c:pt idx="44">
                  <c:v>1624.6259081515436</c:v>
                </c:pt>
                <c:pt idx="45">
                  <c:v>1467.2356135977225</c:v>
                </c:pt>
                <c:pt idx="46">
                  <c:v>2043.3919664902151</c:v>
                </c:pt>
                <c:pt idx="47">
                  <c:v>2936.9622325084802</c:v>
                </c:pt>
                <c:pt idx="48">
                  <c:v>1852.6188956349633</c:v>
                </c:pt>
                <c:pt idx="49">
                  <c:v>1783.9033710968633</c:v>
                </c:pt>
                <c:pt idx="50">
                  <c:v>-142.54326473846231</c:v>
                </c:pt>
                <c:pt idx="51">
                  <c:v>-433.10368695660236</c:v>
                </c:pt>
                <c:pt idx="52">
                  <c:v>-227.97314537693455</c:v>
                </c:pt>
                <c:pt idx="53">
                  <c:v>-1047.1683461803514</c:v>
                </c:pt>
                <c:pt idx="54">
                  <c:v>-571.48277907726879</c:v>
                </c:pt>
                <c:pt idx="55">
                  <c:v>145.49286515726089</c:v>
                </c:pt>
                <c:pt idx="56">
                  <c:v>773.60176237118139</c:v>
                </c:pt>
                <c:pt idx="57">
                  <c:v>1289.2575123971401</c:v>
                </c:pt>
                <c:pt idx="58">
                  <c:v>-76.205842155530263</c:v>
                </c:pt>
                <c:pt idx="59">
                  <c:v>3138.5162417262291</c:v>
                </c:pt>
                <c:pt idx="60">
                  <c:v>109.42713300645119</c:v>
                </c:pt>
                <c:pt idx="61">
                  <c:v>879.42338335844033</c:v>
                </c:pt>
                <c:pt idx="62">
                  <c:v>2118.5393526029584</c:v>
                </c:pt>
                <c:pt idx="63">
                  <c:v>2225.9328985203101</c:v>
                </c:pt>
                <c:pt idx="64">
                  <c:v>-1766.7237915688311</c:v>
                </c:pt>
                <c:pt idx="65">
                  <c:v>1526.3609423967973</c:v>
                </c:pt>
                <c:pt idx="66">
                  <c:v>2137.4113000625475</c:v>
                </c:pt>
                <c:pt idx="67">
                  <c:v>1224.5350747773191</c:v>
                </c:pt>
                <c:pt idx="68">
                  <c:v>767.70543125141921</c:v>
                </c:pt>
                <c:pt idx="69">
                  <c:v>-1945.9931592114372</c:v>
                </c:pt>
                <c:pt idx="70">
                  <c:v>-360.29834308110003</c:v>
                </c:pt>
                <c:pt idx="71">
                  <c:v>-1961.4797866774825</c:v>
                </c:pt>
                <c:pt idx="72">
                  <c:v>-2148.9908731645701</c:v>
                </c:pt>
                <c:pt idx="73">
                  <c:v>-1970.3492907417531</c:v>
                </c:pt>
                <c:pt idx="74">
                  <c:v>-1420.4758522654374</c:v>
                </c:pt>
                <c:pt idx="75">
                  <c:v>-927.80232387435171</c:v>
                </c:pt>
                <c:pt idx="76">
                  <c:v>-1356.9979777777589</c:v>
                </c:pt>
                <c:pt idx="77">
                  <c:v>-2181.8606560497792</c:v>
                </c:pt>
                <c:pt idx="78">
                  <c:v>-2452.3027713217634</c:v>
                </c:pt>
                <c:pt idx="79">
                  <c:v>-1069.9378467616916</c:v>
                </c:pt>
                <c:pt idx="80">
                  <c:v>-1656.2062486052309</c:v>
                </c:pt>
                <c:pt idx="81">
                  <c:v>-1871.541932419379</c:v>
                </c:pt>
                <c:pt idx="82">
                  <c:v>-537.39915175313945</c:v>
                </c:pt>
                <c:pt idx="83">
                  <c:v>247.8728234005539</c:v>
                </c:pt>
                <c:pt idx="84">
                  <c:v>243.08671978252823</c:v>
                </c:pt>
                <c:pt idx="85">
                  <c:v>-252.73963248493237</c:v>
                </c:pt>
                <c:pt idx="86">
                  <c:v>-715.28117169928737</c:v>
                </c:pt>
                <c:pt idx="87">
                  <c:v>-2775.3302185042921</c:v>
                </c:pt>
                <c:pt idx="88">
                  <c:v>-437.47097359865438</c:v>
                </c:pt>
                <c:pt idx="89">
                  <c:v>694.54876767541282</c:v>
                </c:pt>
                <c:pt idx="90">
                  <c:v>1394.8222194109112</c:v>
                </c:pt>
                <c:pt idx="91">
                  <c:v>792.3701833389714</c:v>
                </c:pt>
                <c:pt idx="92">
                  <c:v>-799.25777824797115</c:v>
                </c:pt>
                <c:pt idx="93">
                  <c:v>-1707.8528909495508</c:v>
                </c:pt>
                <c:pt idx="94">
                  <c:v>530.01327416487766</c:v>
                </c:pt>
                <c:pt idx="95">
                  <c:v>-3698.8473507743256</c:v>
                </c:pt>
                <c:pt idx="96">
                  <c:v>-266.53446618097951</c:v>
                </c:pt>
                <c:pt idx="97">
                  <c:v>-1652.4791700138303</c:v>
                </c:pt>
                <c:pt idx="98">
                  <c:v>-28.980603798008815</c:v>
                </c:pt>
                <c:pt idx="99">
                  <c:v>-321.41439279520273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C-4276-A5C5-DB31970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335584"/>
        <c:axId val="496333504"/>
      </c:barChart>
      <c:lineChart>
        <c:grouping val="standard"/>
        <c:varyColors val="0"/>
        <c:ser>
          <c:idx val="0"/>
          <c:order val="0"/>
          <c:tx>
            <c:strRef>
              <c:f>'1. Model Fit  '!$B$1</c:f>
              <c:strCache>
                <c:ptCount val="1"/>
                <c:pt idx="0">
                  <c:v>ActualSales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'!$B$2:$B$101</c:f>
              <c:numCache>
                <c:formatCode>#,##0</c:formatCode>
                <c:ptCount val="100"/>
                <c:pt idx="0">
                  <c:v>7879</c:v>
                </c:pt>
                <c:pt idx="1">
                  <c:v>8512</c:v>
                </c:pt>
                <c:pt idx="2">
                  <c:v>8277.1</c:v>
                </c:pt>
                <c:pt idx="3">
                  <c:v>8710.1</c:v>
                </c:pt>
                <c:pt idx="4">
                  <c:v>7932.1</c:v>
                </c:pt>
                <c:pt idx="5">
                  <c:v>8986.1</c:v>
                </c:pt>
                <c:pt idx="6">
                  <c:v>8511</c:v>
                </c:pt>
                <c:pt idx="7">
                  <c:v>4558</c:v>
                </c:pt>
                <c:pt idx="8">
                  <c:v>10791</c:v>
                </c:pt>
                <c:pt idx="9">
                  <c:v>9561</c:v>
                </c:pt>
                <c:pt idx="10">
                  <c:v>7384.1</c:v>
                </c:pt>
                <c:pt idx="11">
                  <c:v>4762.1000000000004</c:v>
                </c:pt>
                <c:pt idx="12">
                  <c:v>5868</c:v>
                </c:pt>
                <c:pt idx="13">
                  <c:v>4210</c:v>
                </c:pt>
                <c:pt idx="14">
                  <c:v>4983</c:v>
                </c:pt>
                <c:pt idx="15">
                  <c:v>4614</c:v>
                </c:pt>
                <c:pt idx="16">
                  <c:v>5630</c:v>
                </c:pt>
                <c:pt idx="17">
                  <c:v>8157</c:v>
                </c:pt>
                <c:pt idx="18">
                  <c:v>7236</c:v>
                </c:pt>
                <c:pt idx="19">
                  <c:v>7023</c:v>
                </c:pt>
                <c:pt idx="20">
                  <c:v>7013</c:v>
                </c:pt>
                <c:pt idx="21">
                  <c:v>7793</c:v>
                </c:pt>
                <c:pt idx="22">
                  <c:v>7029</c:v>
                </c:pt>
                <c:pt idx="23">
                  <c:v>8875</c:v>
                </c:pt>
                <c:pt idx="24">
                  <c:v>7985</c:v>
                </c:pt>
                <c:pt idx="25">
                  <c:v>7830</c:v>
                </c:pt>
                <c:pt idx="26">
                  <c:v>8286</c:v>
                </c:pt>
                <c:pt idx="27">
                  <c:v>8764</c:v>
                </c:pt>
                <c:pt idx="28">
                  <c:v>8654</c:v>
                </c:pt>
                <c:pt idx="29">
                  <c:v>8399</c:v>
                </c:pt>
                <c:pt idx="30">
                  <c:v>8617</c:v>
                </c:pt>
                <c:pt idx="31">
                  <c:v>9101</c:v>
                </c:pt>
                <c:pt idx="32">
                  <c:v>8645</c:v>
                </c:pt>
                <c:pt idx="33">
                  <c:v>10445</c:v>
                </c:pt>
                <c:pt idx="34">
                  <c:v>11037</c:v>
                </c:pt>
                <c:pt idx="35">
                  <c:v>8531</c:v>
                </c:pt>
                <c:pt idx="36">
                  <c:v>9840</c:v>
                </c:pt>
                <c:pt idx="37">
                  <c:v>9935</c:v>
                </c:pt>
                <c:pt idx="38">
                  <c:v>10673</c:v>
                </c:pt>
                <c:pt idx="39">
                  <c:v>12136</c:v>
                </c:pt>
                <c:pt idx="40">
                  <c:v>9429</c:v>
                </c:pt>
                <c:pt idx="41">
                  <c:v>11524</c:v>
                </c:pt>
                <c:pt idx="42">
                  <c:v>11464</c:v>
                </c:pt>
                <c:pt idx="43">
                  <c:v>11986</c:v>
                </c:pt>
                <c:pt idx="44">
                  <c:v>15373</c:v>
                </c:pt>
                <c:pt idx="45">
                  <c:v>14856</c:v>
                </c:pt>
                <c:pt idx="46">
                  <c:v>15792</c:v>
                </c:pt>
                <c:pt idx="47">
                  <c:v>16054</c:v>
                </c:pt>
                <c:pt idx="48">
                  <c:v>15503</c:v>
                </c:pt>
                <c:pt idx="49">
                  <c:v>16096</c:v>
                </c:pt>
                <c:pt idx="50">
                  <c:v>8730</c:v>
                </c:pt>
                <c:pt idx="51">
                  <c:v>7162</c:v>
                </c:pt>
                <c:pt idx="52">
                  <c:v>13149</c:v>
                </c:pt>
                <c:pt idx="53">
                  <c:v>14117</c:v>
                </c:pt>
                <c:pt idx="54">
                  <c:v>16006</c:v>
                </c:pt>
                <c:pt idx="55">
                  <c:v>15872</c:v>
                </c:pt>
                <c:pt idx="56">
                  <c:v>16557</c:v>
                </c:pt>
                <c:pt idx="57">
                  <c:v>17777</c:v>
                </c:pt>
                <c:pt idx="58">
                  <c:v>16472</c:v>
                </c:pt>
                <c:pt idx="59">
                  <c:v>20753</c:v>
                </c:pt>
                <c:pt idx="60">
                  <c:v>19920</c:v>
                </c:pt>
                <c:pt idx="61">
                  <c:v>20927</c:v>
                </c:pt>
                <c:pt idx="62">
                  <c:v>21049</c:v>
                </c:pt>
                <c:pt idx="63">
                  <c:v>19919</c:v>
                </c:pt>
                <c:pt idx="64">
                  <c:v>15052</c:v>
                </c:pt>
                <c:pt idx="65">
                  <c:v>23301</c:v>
                </c:pt>
                <c:pt idx="66">
                  <c:v>23332</c:v>
                </c:pt>
                <c:pt idx="67">
                  <c:v>21800</c:v>
                </c:pt>
                <c:pt idx="68">
                  <c:v>23902</c:v>
                </c:pt>
                <c:pt idx="69">
                  <c:v>22796</c:v>
                </c:pt>
                <c:pt idx="70">
                  <c:v>25556</c:v>
                </c:pt>
                <c:pt idx="71">
                  <c:v>23494</c:v>
                </c:pt>
                <c:pt idx="72">
                  <c:v>23083</c:v>
                </c:pt>
                <c:pt idx="73">
                  <c:v>20887</c:v>
                </c:pt>
                <c:pt idx="74">
                  <c:v>23561</c:v>
                </c:pt>
                <c:pt idx="75">
                  <c:v>25652</c:v>
                </c:pt>
                <c:pt idx="76">
                  <c:v>25545</c:v>
                </c:pt>
                <c:pt idx="77">
                  <c:v>26770</c:v>
                </c:pt>
                <c:pt idx="78">
                  <c:v>27804</c:v>
                </c:pt>
                <c:pt idx="79">
                  <c:v>32197</c:v>
                </c:pt>
                <c:pt idx="80">
                  <c:v>33633</c:v>
                </c:pt>
                <c:pt idx="81">
                  <c:v>32339</c:v>
                </c:pt>
                <c:pt idx="82">
                  <c:v>33968</c:v>
                </c:pt>
                <c:pt idx="83">
                  <c:v>36311</c:v>
                </c:pt>
                <c:pt idx="84">
                  <c:v>35448</c:v>
                </c:pt>
                <c:pt idx="85">
                  <c:v>34820</c:v>
                </c:pt>
                <c:pt idx="86">
                  <c:v>35294</c:v>
                </c:pt>
                <c:pt idx="87">
                  <c:v>31604</c:v>
                </c:pt>
                <c:pt idx="88">
                  <c:v>37843</c:v>
                </c:pt>
                <c:pt idx="89">
                  <c:v>36727</c:v>
                </c:pt>
                <c:pt idx="90">
                  <c:v>36879</c:v>
                </c:pt>
                <c:pt idx="91">
                  <c:v>34622</c:v>
                </c:pt>
                <c:pt idx="92">
                  <c:v>31983</c:v>
                </c:pt>
                <c:pt idx="93">
                  <c:v>37855</c:v>
                </c:pt>
                <c:pt idx="94">
                  <c:v>40067</c:v>
                </c:pt>
                <c:pt idx="95">
                  <c:v>29469</c:v>
                </c:pt>
                <c:pt idx="96">
                  <c:v>33721</c:v>
                </c:pt>
                <c:pt idx="97">
                  <c:v>29832</c:v>
                </c:pt>
                <c:pt idx="98">
                  <c:v>31446</c:v>
                </c:pt>
                <c:pt idx="99">
                  <c:v>27489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C-4276-A5C5-DB31970DB55B}"/>
            </c:ext>
          </c:extLst>
        </c:ser>
        <c:ser>
          <c:idx val="1"/>
          <c:order val="1"/>
          <c:tx>
            <c:strRef>
              <c:f>'1. Model Fit  '!$C$1</c:f>
              <c:strCache>
                <c:ptCount val="1"/>
                <c:pt idx="0">
                  <c:v>ModelSales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'!$C$2:$C$101</c:f>
              <c:numCache>
                <c:formatCode>#,##0</c:formatCode>
                <c:ptCount val="100"/>
                <c:pt idx="0">
                  <c:v>8913.5994900003807</c:v>
                </c:pt>
                <c:pt idx="1">
                  <c:v>9991</c:v>
                </c:pt>
                <c:pt idx="2">
                  <c:v>9506.0978723651406</c:v>
                </c:pt>
                <c:pt idx="3">
                  <c:v>9551.4810528293237</c:v>
                </c:pt>
                <c:pt idx="4">
                  <c:v>9189.9788097963137</c:v>
                </c:pt>
                <c:pt idx="5">
                  <c:v>9489.0393403365306</c:v>
                </c:pt>
                <c:pt idx="6">
                  <c:v>10323.6909069208</c:v>
                </c:pt>
                <c:pt idx="7">
                  <c:v>6015.2480717037788</c:v>
                </c:pt>
                <c:pt idx="8">
                  <c:v>8885.6649113355597</c:v>
                </c:pt>
                <c:pt idx="9">
                  <c:v>10020.923600949802</c:v>
                </c:pt>
                <c:pt idx="10">
                  <c:v>8448.3799005902838</c:v>
                </c:pt>
                <c:pt idx="11">
                  <c:v>6217.6877702557022</c:v>
                </c:pt>
                <c:pt idx="12">
                  <c:v>5922.4080240443818</c:v>
                </c:pt>
                <c:pt idx="13">
                  <c:v>5484.5184994332431</c:v>
                </c:pt>
                <c:pt idx="14">
                  <c:v>6323.1227464355688</c:v>
                </c:pt>
                <c:pt idx="15">
                  <c:v>5766.3791239002976</c:v>
                </c:pt>
                <c:pt idx="16">
                  <c:v>6046.5549818912295</c:v>
                </c:pt>
                <c:pt idx="17">
                  <c:v>7031.2798563700899</c:v>
                </c:pt>
                <c:pt idx="18">
                  <c:v>7217.3645159610751</c:v>
                </c:pt>
                <c:pt idx="19">
                  <c:v>6897.6526265166021</c:v>
                </c:pt>
                <c:pt idx="20">
                  <c:v>7789</c:v>
                </c:pt>
                <c:pt idx="21">
                  <c:v>7321.0793365677746</c:v>
                </c:pt>
                <c:pt idx="22">
                  <c:v>7636.4879244096446</c:v>
                </c:pt>
                <c:pt idx="23">
                  <c:v>7154.7470667381049</c:v>
                </c:pt>
                <c:pt idx="24">
                  <c:v>8800</c:v>
                </c:pt>
                <c:pt idx="25">
                  <c:v>6291.4756904955966</c:v>
                </c:pt>
                <c:pt idx="26">
                  <c:v>6517.1856120803814</c:v>
                </c:pt>
                <c:pt idx="27">
                  <c:v>7009.3616097144313</c:v>
                </c:pt>
                <c:pt idx="28">
                  <c:v>7262.5321160231106</c:v>
                </c:pt>
                <c:pt idx="29">
                  <c:v>7062.1372749273824</c:v>
                </c:pt>
                <c:pt idx="30">
                  <c:v>7664.1182128799237</c:v>
                </c:pt>
                <c:pt idx="31">
                  <c:v>8028.3233005263746</c:v>
                </c:pt>
                <c:pt idx="32">
                  <c:v>7775.7592750240074</c:v>
                </c:pt>
                <c:pt idx="33">
                  <c:v>8425.344676170278</c:v>
                </c:pt>
                <c:pt idx="34">
                  <c:v>10078.873546162766</c:v>
                </c:pt>
                <c:pt idx="35">
                  <c:v>7899.0223799691576</c:v>
                </c:pt>
                <c:pt idx="36">
                  <c:v>9382.7774508509883</c:v>
                </c:pt>
                <c:pt idx="37">
                  <c:v>9441.6930166288021</c:v>
                </c:pt>
                <c:pt idx="38">
                  <c:v>10047.938031026386</c:v>
                </c:pt>
                <c:pt idx="39">
                  <c:v>12255.810277202996</c:v>
                </c:pt>
                <c:pt idx="40">
                  <c:v>9549.7917334619578</c:v>
                </c:pt>
                <c:pt idx="41">
                  <c:v>10559.987777069684</c:v>
                </c:pt>
                <c:pt idx="42">
                  <c:v>10443.293420426769</c:v>
                </c:pt>
                <c:pt idx="43">
                  <c:v>11548.200472641664</c:v>
                </c:pt>
                <c:pt idx="44">
                  <c:v>13748.374091848456</c:v>
                </c:pt>
                <c:pt idx="45">
                  <c:v>13388.764386402278</c:v>
                </c:pt>
                <c:pt idx="46">
                  <c:v>13748.608033509785</c:v>
                </c:pt>
                <c:pt idx="47">
                  <c:v>13117.03776749152</c:v>
                </c:pt>
                <c:pt idx="48">
                  <c:v>13650.381104365037</c:v>
                </c:pt>
                <c:pt idx="49">
                  <c:v>14312.096628903137</c:v>
                </c:pt>
                <c:pt idx="50">
                  <c:v>8872.5432647384623</c:v>
                </c:pt>
                <c:pt idx="51">
                  <c:v>7595.1036869566024</c:v>
                </c:pt>
                <c:pt idx="52">
                  <c:v>13376.973145376935</c:v>
                </c:pt>
                <c:pt idx="53">
                  <c:v>15164.168346180351</c:v>
                </c:pt>
                <c:pt idx="54">
                  <c:v>16577.482779077269</c:v>
                </c:pt>
                <c:pt idx="55">
                  <c:v>15726.507134842739</c:v>
                </c:pt>
                <c:pt idx="56">
                  <c:v>15783.398237628819</c:v>
                </c:pt>
                <c:pt idx="57">
                  <c:v>16487.74248760286</c:v>
                </c:pt>
                <c:pt idx="58">
                  <c:v>16548.20584215553</c:v>
                </c:pt>
                <c:pt idx="59">
                  <c:v>17614.483758273771</c:v>
                </c:pt>
                <c:pt idx="60">
                  <c:v>19810.572866993549</c:v>
                </c:pt>
                <c:pt idx="61">
                  <c:v>20047.57661664156</c:v>
                </c:pt>
                <c:pt idx="62">
                  <c:v>18930.460647397042</c:v>
                </c:pt>
                <c:pt idx="63">
                  <c:v>17693.06710147969</c:v>
                </c:pt>
                <c:pt idx="64">
                  <c:v>16818.723791568831</c:v>
                </c:pt>
                <c:pt idx="65">
                  <c:v>21774.639057603203</c:v>
                </c:pt>
                <c:pt idx="66">
                  <c:v>21194.588699937452</c:v>
                </c:pt>
                <c:pt idx="67">
                  <c:v>20575.464925222681</c:v>
                </c:pt>
                <c:pt idx="68">
                  <c:v>23134.294568748581</c:v>
                </c:pt>
                <c:pt idx="69">
                  <c:v>24741.993159211437</c:v>
                </c:pt>
                <c:pt idx="70">
                  <c:v>25916.2983430811</c:v>
                </c:pt>
                <c:pt idx="71">
                  <c:v>25455.479786677482</c:v>
                </c:pt>
                <c:pt idx="72">
                  <c:v>25231.99087316457</c:v>
                </c:pt>
                <c:pt idx="73">
                  <c:v>22857.349290741753</c:v>
                </c:pt>
                <c:pt idx="74">
                  <c:v>24981.475852265437</c:v>
                </c:pt>
                <c:pt idx="75">
                  <c:v>26579.802323874352</c:v>
                </c:pt>
                <c:pt idx="76">
                  <c:v>26901.997977777759</c:v>
                </c:pt>
                <c:pt idx="77">
                  <c:v>28951.860656049779</c:v>
                </c:pt>
                <c:pt idx="78">
                  <c:v>30256.302771321763</c:v>
                </c:pt>
                <c:pt idx="79">
                  <c:v>33266.937846761692</c:v>
                </c:pt>
                <c:pt idx="80">
                  <c:v>35289.206248605231</c:v>
                </c:pt>
                <c:pt idx="81">
                  <c:v>34210.541932419379</c:v>
                </c:pt>
                <c:pt idx="82">
                  <c:v>34505.399151753139</c:v>
                </c:pt>
                <c:pt idx="83">
                  <c:v>36063.127176599446</c:v>
                </c:pt>
                <c:pt idx="84">
                  <c:v>35204.913280217472</c:v>
                </c:pt>
                <c:pt idx="85">
                  <c:v>35072.739632484932</c:v>
                </c:pt>
                <c:pt idx="86">
                  <c:v>36009.281171699287</c:v>
                </c:pt>
                <c:pt idx="87">
                  <c:v>34379.330218504292</c:v>
                </c:pt>
                <c:pt idx="88">
                  <c:v>38280.470973598654</c:v>
                </c:pt>
                <c:pt idx="89">
                  <c:v>36032.451232324587</c:v>
                </c:pt>
                <c:pt idx="90">
                  <c:v>35484.177780589089</c:v>
                </c:pt>
                <c:pt idx="91">
                  <c:v>33829.629816661029</c:v>
                </c:pt>
                <c:pt idx="92">
                  <c:v>32782.257778247971</c:v>
                </c:pt>
                <c:pt idx="93">
                  <c:v>39562.852890949551</c:v>
                </c:pt>
                <c:pt idx="94">
                  <c:v>39536.986725835122</c:v>
                </c:pt>
                <c:pt idx="95">
                  <c:v>33167.847350774326</c:v>
                </c:pt>
                <c:pt idx="96">
                  <c:v>33987.53446618098</c:v>
                </c:pt>
                <c:pt idx="97">
                  <c:v>31484.47917001383</c:v>
                </c:pt>
                <c:pt idx="98">
                  <c:v>31474.980603798009</c:v>
                </c:pt>
                <c:pt idx="99">
                  <c:v>27810.414392795203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C-4276-A5C5-DB31970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35584"/>
        <c:axId val="496333504"/>
      </c:lineChart>
      <c:dateAx>
        <c:axId val="49633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33504"/>
        <c:crosses val="autoZero"/>
        <c:auto val="1"/>
        <c:lblOffset val="100"/>
        <c:baseTimeUnit val="days"/>
      </c:dateAx>
      <c:valAx>
        <c:axId val="496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NO of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79-4B97-BD8C-BD2D3CB3A1B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79-4B97-BD8C-BD2D3CB3A1B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'3. Base vs Incremental % Contri'!$C$22:$C$23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Contri'!$E$22:$E$23</c:f>
              <c:numCache>
                <c:formatCode>0%</c:formatCode>
                <c:ptCount val="2"/>
                <c:pt idx="0">
                  <c:v>0.57470621853337778</c:v>
                </c:pt>
                <c:pt idx="1">
                  <c:v>0.42529378146662222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DF1-465A-8FDF-B101DB84370C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DF1-465A-8FDF-B101DB8437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F1-465A-8FDF-B101DB843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Contri'!$C$22:$C$23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Contri'!$E$22:$E$23</c:f>
              <c:numCache>
                <c:formatCode>0%</c:formatCode>
                <c:ptCount val="2"/>
                <c:pt idx="0">
                  <c:v>0.57470621853337778</c:v>
                </c:pt>
                <c:pt idx="1">
                  <c:v>0.42529378146662222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F1-465A-8FDF-B101DB84370C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DF1-465A-8FDF-B101DB8437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DF1-465A-8FDF-B101DB843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Contri'!$C$22:$C$23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Contri'!$E$22:$E$23</c:f>
              <c:numCache>
                <c:formatCode>0%</c:formatCode>
                <c:ptCount val="2"/>
                <c:pt idx="0">
                  <c:v>0.57470621853337778</c:v>
                </c:pt>
                <c:pt idx="1">
                  <c:v>0.42529378146662222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F1-465A-8FDF-B101DB84370C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DF1-465A-8FDF-B101DB8437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DF1-465A-8FDF-B101DB843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Contri'!$C$22:$C$23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Contri'!$E$22:$E$23</c:f>
              <c:numCache>
                <c:formatCode>0%</c:formatCode>
                <c:ptCount val="2"/>
                <c:pt idx="0">
                  <c:v>0.57470621853337778</c:v>
                </c:pt>
                <c:pt idx="1">
                  <c:v>0.42529378146662222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DF1-465A-8FDF-B101DB8437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62-4FFD-AEB9-CA1B942785C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62-4FFD-AEB9-CA1B942785C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'3. Base vs Incremental % Contri'!$L$22:$L$23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Contri'!$N$22:$N$23</c:f>
              <c:numCache>
                <c:formatCode>0%</c:formatCode>
                <c:ptCount val="2"/>
                <c:pt idx="0">
                  <c:v>0.47370708788974764</c:v>
                </c:pt>
                <c:pt idx="1">
                  <c:v>0.52629291211025242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DF1-465A-8FDF-B101DB84370C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DF1-465A-8FDF-B101DB8437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F1-465A-8FDF-B101DB843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Contri'!$L$22:$L$23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Contri'!$E$22:$E$23</c:f>
              <c:numCache>
                <c:formatCode>0%</c:formatCode>
                <c:ptCount val="2"/>
                <c:pt idx="0">
                  <c:v>0.57470621853337778</c:v>
                </c:pt>
                <c:pt idx="1">
                  <c:v>0.42529378146662222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F1-465A-8FDF-B101DB84370C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DF1-465A-8FDF-B101DB8437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DF1-465A-8FDF-B101DB843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Contri'!$L$22:$L$23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Contri'!$E$22:$E$23</c:f>
              <c:numCache>
                <c:formatCode>0%</c:formatCode>
                <c:ptCount val="2"/>
                <c:pt idx="0">
                  <c:v>0.57470621853337778</c:v>
                </c:pt>
                <c:pt idx="1">
                  <c:v>0.42529378146662222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F1-465A-8FDF-B101DB84370C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DF1-465A-8FDF-B101DB8437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DF1-465A-8FDF-B101DB843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Contri'!$L$22:$L$23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Contri'!$E$22:$E$23</c:f>
              <c:numCache>
                <c:formatCode>0%</c:formatCode>
                <c:ptCount val="2"/>
                <c:pt idx="0">
                  <c:v>0.57470621853337778</c:v>
                </c:pt>
                <c:pt idx="1">
                  <c:v>0.42529378146662222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DF1-465A-8FDF-B101DB8437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Contri'!$L$63:$L$64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Contri'!$M$63:$M$64</c:f>
            </c:numRef>
          </c:val>
          <c:extLst>
            <c:ext xmlns:c16="http://schemas.microsoft.com/office/drawing/2014/chart" uri="{C3380CC4-5D6E-409C-BE32-E72D297353CC}">
              <c16:uniqueId val="{0000001A-6DF1-465A-8FDF-B101DB84370C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DF1-465A-8FDF-B101DB8437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F1-465A-8FDF-B101DB84370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'3. Base vs Incremental % Contri'!$L$63:$L$64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Contri'!$N$63:$N$64</c:f>
              <c:numCache>
                <c:formatCode>0%</c:formatCode>
                <c:ptCount val="2"/>
                <c:pt idx="0">
                  <c:v>0.62922834473920131</c:v>
                </c:pt>
                <c:pt idx="1">
                  <c:v>0.37077165526079864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F1-465A-8FDF-B101DB8437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Contri'!$C$63:$C$64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Contri'!$D$63:$D$64</c:f>
            </c:numRef>
          </c:val>
          <c:extLst>
            <c:ext xmlns:c16="http://schemas.microsoft.com/office/drawing/2014/chart" uri="{C3380CC4-5D6E-409C-BE32-E72D297353CC}">
              <c16:uniqueId val="{0000001A-6DF1-465A-8FDF-B101DB84370C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07-4FAE-B9C7-F77648787B7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FAE-B9C7-F77648787B7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'3. Base vs Incremental % Contri'!$C$63:$C$64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Contri'!$E$63:$E$64</c:f>
              <c:numCache>
                <c:formatCode>0%</c:formatCode>
                <c:ptCount val="2"/>
                <c:pt idx="0">
                  <c:v>0.56666502704182009</c:v>
                </c:pt>
                <c:pt idx="1">
                  <c:v>0.43333497295817996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71-42E0-87C1-3E0772A57F9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Contri'!$C$106:$C$107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Contri'!$D$106:$D$107</c:f>
            </c:numRef>
          </c:val>
          <c:extLst>
            <c:ext xmlns:c16="http://schemas.microsoft.com/office/drawing/2014/chart" uri="{C3380CC4-5D6E-409C-BE32-E72D297353CC}">
              <c16:uniqueId val="{0000001A-6DF1-465A-8FDF-B101DB84370C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DF1-465A-8FDF-B101DB8437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F1-465A-8FDF-B101DB84370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'3. Base vs Incremental % Contri'!$C$106:$C$107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Contri'!$E$106:$E$107</c:f>
              <c:numCache>
                <c:formatCode>0%</c:formatCode>
                <c:ptCount val="2"/>
                <c:pt idx="0">
                  <c:v>0.80571244899395456</c:v>
                </c:pt>
                <c:pt idx="1">
                  <c:v>0.19428755100604544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F1-465A-8FDF-B101DB8437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Contri'!$L$106:$L$107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Contri'!$M$106:$M$107</c:f>
            </c:numRef>
          </c:val>
          <c:extLst>
            <c:ext xmlns:c16="http://schemas.microsoft.com/office/drawing/2014/chart" uri="{C3380CC4-5D6E-409C-BE32-E72D297353CC}">
              <c16:uniqueId val="{0000001A-6DF1-465A-8FDF-B101DB84370C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DF1-465A-8FDF-B101DB8437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F1-465A-8FDF-B101DB84370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'3. Base vs Incremental % Contri'!$L$106:$L$107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Contri'!$N$106:$N$107</c:f>
              <c:numCache>
                <c:formatCode>0%</c:formatCode>
                <c:ptCount val="2"/>
                <c:pt idx="0">
                  <c:v>0.75987706799503829</c:v>
                </c:pt>
                <c:pt idx="1">
                  <c:v>0.2401229320049616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F1-465A-8FDF-B101DB8437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Contri'!$C$145:$C$146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Contri'!$D$145:$D$146</c:f>
            </c:numRef>
          </c:val>
          <c:extLst>
            <c:ext xmlns:c16="http://schemas.microsoft.com/office/drawing/2014/chart" uri="{C3380CC4-5D6E-409C-BE32-E72D297353CC}">
              <c16:uniqueId val="{0000001A-6DF1-465A-8FDF-B101DB84370C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DF1-465A-8FDF-B101DB8437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F1-465A-8FDF-B101DB84370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'3. Base vs Incremental % Contri'!$C$145:$C$146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Contri'!$E$145:$E$146</c:f>
              <c:numCache>
                <c:formatCode>0%</c:formatCode>
                <c:ptCount val="2"/>
                <c:pt idx="0">
                  <c:v>0.72940766017770675</c:v>
                </c:pt>
                <c:pt idx="1">
                  <c:v>0.27059233982229325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F1-465A-8FDF-B101DB8437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Base vs Incremental % Contri'!$L$145:$L$146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Contri'!$M$145:$M$146</c:f>
            </c:numRef>
          </c:val>
          <c:extLst>
            <c:ext xmlns:c16="http://schemas.microsoft.com/office/drawing/2014/chart" uri="{C3380CC4-5D6E-409C-BE32-E72D297353CC}">
              <c16:uniqueId val="{0000001A-6DF1-465A-8FDF-B101DB84370C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DF1-465A-8FDF-B101DB8437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F1-465A-8FDF-B101DB84370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'3. Base vs Incremental % Contri'!$L$145:$L$146</c:f>
              <c:strCache>
                <c:ptCount val="2"/>
                <c:pt idx="0">
                  <c:v> Total Base </c:v>
                </c:pt>
                <c:pt idx="1">
                  <c:v> Total Incremental </c:v>
                </c:pt>
              </c:strCache>
            </c:strRef>
          </c:cat>
          <c:val>
            <c:numRef>
              <c:f>'3. Base vs Incremental % Contri'!$N$145:$N$146</c:f>
              <c:numCache>
                <c:formatCode>0%</c:formatCode>
                <c:ptCount val="2"/>
                <c:pt idx="0">
                  <c:v>0.79915221272204406</c:v>
                </c:pt>
                <c:pt idx="1">
                  <c:v>0.20084778727795591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F1-465A-8FDF-B101DB8437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590550</xdr:colOff>
      <xdr:row>27</xdr:row>
      <xdr:rowOff>9524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315AAAD-0417-BE24-B9AA-F1BBCC09C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9124950" cy="5153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21166</xdr:colOff>
      <xdr:row>4</xdr:row>
      <xdr:rowOff>120649</xdr:rowOff>
    </xdr:from>
    <xdr:to>
      <xdr:col>19</xdr:col>
      <xdr:colOff>603250</xdr:colOff>
      <xdr:row>21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7FC31-0F4B-4506-6AAD-163A8C79C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402166</xdr:colOff>
      <xdr:row>10</xdr:row>
      <xdr:rowOff>148167</xdr:rowOff>
    </xdr:from>
    <xdr:to>
      <xdr:col>13</xdr:col>
      <xdr:colOff>116415</xdr:colOff>
      <xdr:row>14</xdr:row>
      <xdr:rowOff>127001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8CA03CE-9295-2E8C-D4E7-D093653050EB}"/>
            </a:ext>
          </a:extLst>
        </xdr:cNvPr>
        <xdr:cNvSpPr/>
      </xdr:nvSpPr>
      <xdr:spPr>
        <a:xfrm>
          <a:off x="8413749" y="2095500"/>
          <a:ext cx="328083" cy="740834"/>
        </a:xfrm>
        <a:prstGeom prst="ellipse">
          <a:avLst/>
        </a:prstGeom>
        <a:noFill/>
        <a:ln w="19050">
          <a:solidFill>
            <a:srgbClr val="00B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338664</xdr:colOff>
      <xdr:row>7</xdr:row>
      <xdr:rowOff>0</xdr:rowOff>
    </xdr:from>
    <xdr:to>
      <xdr:col>19</xdr:col>
      <xdr:colOff>52913</xdr:colOff>
      <xdr:row>10</xdr:row>
      <xdr:rowOff>169334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771DAAF-C136-01E5-4EA1-DF589A95485D}"/>
            </a:ext>
          </a:extLst>
        </xdr:cNvPr>
        <xdr:cNvSpPr/>
      </xdr:nvSpPr>
      <xdr:spPr>
        <a:xfrm>
          <a:off x="12033247" y="1375833"/>
          <a:ext cx="328083" cy="740834"/>
        </a:xfrm>
        <a:prstGeom prst="ellipse">
          <a:avLst/>
        </a:prstGeom>
        <a:noFill/>
        <a:ln w="19050">
          <a:solidFill>
            <a:srgbClr val="00B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412750</xdr:colOff>
      <xdr:row>9</xdr:row>
      <xdr:rowOff>0</xdr:rowOff>
    </xdr:from>
    <xdr:to>
      <xdr:col>14</xdr:col>
      <xdr:colOff>57150</xdr:colOff>
      <xdr:row>10</xdr:row>
      <xdr:rowOff>6350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154A0922-AD5A-EBFD-07C4-562DD41D91E5}"/>
            </a:ext>
          </a:extLst>
        </xdr:cNvPr>
        <xdr:cNvSpPr/>
      </xdr:nvSpPr>
      <xdr:spPr>
        <a:xfrm>
          <a:off x="8413750" y="1752600"/>
          <a:ext cx="863600" cy="196850"/>
        </a:xfrm>
        <a:prstGeom prst="wedgeRectCallout">
          <a:avLst>
            <a:gd name="adj1" fmla="val -23397"/>
            <a:gd name="adj2" fmla="val 94318"/>
          </a:avLst>
        </a:prstGeom>
        <a:noFill/>
        <a:ln>
          <a:solidFill>
            <a:srgbClr val="45C36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>
              <a:solidFill>
                <a:sysClr val="windowText" lastClr="000000"/>
              </a:solidFill>
            </a:rPr>
            <a:t>Festive</a:t>
          </a:r>
          <a:r>
            <a:rPr lang="en-IN" sz="900" baseline="0">
              <a:solidFill>
                <a:sysClr val="windowText" lastClr="000000"/>
              </a:solidFill>
            </a:rPr>
            <a:t> season</a:t>
          </a:r>
        </a:p>
      </xdr:txBody>
    </xdr:sp>
    <xdr:clientData/>
  </xdr:twoCellAnchor>
  <xdr:twoCellAnchor>
    <xdr:from>
      <xdr:col>17</xdr:col>
      <xdr:colOff>22224</xdr:colOff>
      <xdr:row>11</xdr:row>
      <xdr:rowOff>128058</xdr:rowOff>
    </xdr:from>
    <xdr:to>
      <xdr:col>18</xdr:col>
      <xdr:colOff>476250</xdr:colOff>
      <xdr:row>12</xdr:row>
      <xdr:rowOff>152400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F1A245B2-3E92-81BD-ABB0-DBA354DDA9B1}"/>
            </a:ext>
          </a:extLst>
        </xdr:cNvPr>
        <xdr:cNvSpPr/>
      </xdr:nvSpPr>
      <xdr:spPr>
        <a:xfrm>
          <a:off x="11071224" y="2261658"/>
          <a:ext cx="1063626" cy="214842"/>
        </a:xfrm>
        <a:prstGeom prst="wedgeRectCallout">
          <a:avLst>
            <a:gd name="adj1" fmla="val 36567"/>
            <a:gd name="adj2" fmla="val -91549"/>
          </a:avLst>
        </a:prstGeom>
        <a:noFill/>
        <a:ln>
          <a:solidFill>
            <a:srgbClr val="45C36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>
              <a:solidFill>
                <a:sysClr val="windowText" lastClr="000000"/>
              </a:solidFill>
            </a:rPr>
            <a:t>Pre Festive</a:t>
          </a:r>
          <a:r>
            <a:rPr lang="en-IN" sz="900" baseline="0">
              <a:solidFill>
                <a:sysClr val="windowText" lastClr="000000"/>
              </a:solidFill>
            </a:rPr>
            <a:t> season</a:t>
          </a:r>
        </a:p>
      </xdr:txBody>
    </xdr:sp>
    <xdr:clientData/>
  </xdr:twoCellAnchor>
  <xdr:twoCellAnchor>
    <xdr:from>
      <xdr:col>7</xdr:col>
      <xdr:colOff>497416</xdr:colOff>
      <xdr:row>10</xdr:row>
      <xdr:rowOff>148167</xdr:rowOff>
    </xdr:from>
    <xdr:to>
      <xdr:col>7</xdr:col>
      <xdr:colOff>825499</xdr:colOff>
      <xdr:row>14</xdr:row>
      <xdr:rowOff>127001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74D4EBB-EB90-4D37-A6BB-D0325A6931D4}"/>
            </a:ext>
          </a:extLst>
        </xdr:cNvPr>
        <xdr:cNvSpPr/>
      </xdr:nvSpPr>
      <xdr:spPr>
        <a:xfrm>
          <a:off x="4751916" y="2095500"/>
          <a:ext cx="328083" cy="740834"/>
        </a:xfrm>
        <a:prstGeom prst="ellipse">
          <a:avLst/>
        </a:prstGeom>
        <a:noFill/>
        <a:ln w="19050">
          <a:solidFill>
            <a:srgbClr val="00B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666750</xdr:colOff>
      <xdr:row>9</xdr:row>
      <xdr:rowOff>105833</xdr:rowOff>
    </xdr:from>
    <xdr:to>
      <xdr:col>9</xdr:col>
      <xdr:colOff>10584</xdr:colOff>
      <xdr:row>10</xdr:row>
      <xdr:rowOff>148166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EE644299-4194-391B-1994-E6B5FFE12D46}"/>
            </a:ext>
          </a:extLst>
        </xdr:cNvPr>
        <xdr:cNvSpPr/>
      </xdr:nvSpPr>
      <xdr:spPr>
        <a:xfrm>
          <a:off x="4921250" y="1862666"/>
          <a:ext cx="814917" cy="232833"/>
        </a:xfrm>
        <a:prstGeom prst="wedgeRectCallout">
          <a:avLst>
            <a:gd name="adj1" fmla="val -23397"/>
            <a:gd name="adj2" fmla="val 94318"/>
          </a:avLst>
        </a:prstGeom>
        <a:noFill/>
        <a:ln>
          <a:solidFill>
            <a:srgbClr val="45C36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>
              <a:solidFill>
                <a:sysClr val="windowText" lastClr="000000"/>
              </a:solidFill>
            </a:rPr>
            <a:t>Covid impact</a:t>
          </a:r>
          <a:endParaRPr lang="en-IN" sz="9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2</xdr:row>
      <xdr:rowOff>250031</xdr:rowOff>
    </xdr:from>
    <xdr:to>
      <xdr:col>6</xdr:col>
      <xdr:colOff>1166812</xdr:colOff>
      <xdr:row>17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EFAFF9-6894-A218-88C6-D46E0B7D3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714375</xdr:colOff>
      <xdr:row>44</xdr:row>
      <xdr:rowOff>123825</xdr:rowOff>
    </xdr:from>
    <xdr:to>
      <xdr:col>6</xdr:col>
      <xdr:colOff>850386</xdr:colOff>
      <xdr:row>45</xdr:row>
      <xdr:rowOff>138302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971222-A898-4F71-BACD-B3E88C8A2116}"/>
            </a:ext>
          </a:extLst>
        </xdr:cNvPr>
        <xdr:cNvSpPr txBox="1"/>
      </xdr:nvSpPr>
      <xdr:spPr>
        <a:xfrm>
          <a:off x="5000625" y="8924925"/>
          <a:ext cx="2612511" cy="204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aseline="0"/>
            <a:t>Incremental: 3.2%</a:t>
          </a:r>
          <a:endParaRPr lang="en-US" sz="1000"/>
        </a:p>
      </xdr:txBody>
    </xdr:sp>
    <xdr:clientData/>
  </xdr:twoCellAnchor>
  <xdr:twoCellAnchor>
    <xdr:from>
      <xdr:col>4</xdr:col>
      <xdr:colOff>714375</xdr:colOff>
      <xdr:row>87</xdr:row>
      <xdr:rowOff>123825</xdr:rowOff>
    </xdr:from>
    <xdr:to>
      <xdr:col>6</xdr:col>
      <xdr:colOff>850386</xdr:colOff>
      <xdr:row>88</xdr:row>
      <xdr:rowOff>138302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F002D0-D7E0-4364-B5F6-CC8C70A77153}"/>
            </a:ext>
          </a:extLst>
        </xdr:cNvPr>
        <xdr:cNvSpPr txBox="1"/>
      </xdr:nvSpPr>
      <xdr:spPr>
        <a:xfrm>
          <a:off x="5000625" y="17478375"/>
          <a:ext cx="2612511" cy="204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aseline="0"/>
            <a:t>Incremental: 3.2%</a:t>
          </a:r>
          <a:endParaRPr lang="en-US" sz="1000"/>
        </a:p>
      </xdr:txBody>
    </xdr:sp>
    <xdr:clientData/>
  </xdr:twoCellAnchor>
  <xdr:twoCellAnchor>
    <xdr:from>
      <xdr:col>4</xdr:col>
      <xdr:colOff>714375</xdr:colOff>
      <xdr:row>126</xdr:row>
      <xdr:rowOff>123825</xdr:rowOff>
    </xdr:from>
    <xdr:to>
      <xdr:col>6</xdr:col>
      <xdr:colOff>850386</xdr:colOff>
      <xdr:row>127</xdr:row>
      <xdr:rowOff>138302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F24AF9C-A993-4961-8A32-0F5A52AB91B6}"/>
            </a:ext>
          </a:extLst>
        </xdr:cNvPr>
        <xdr:cNvSpPr txBox="1"/>
      </xdr:nvSpPr>
      <xdr:spPr>
        <a:xfrm>
          <a:off x="5000625" y="25260300"/>
          <a:ext cx="2612511" cy="204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aseline="0"/>
            <a:t>Incremental: 3.2%</a:t>
          </a:r>
          <a:endParaRPr lang="en-US" sz="1000"/>
        </a:p>
      </xdr:txBody>
    </xdr:sp>
    <xdr:clientData/>
  </xdr:twoCellAnchor>
  <xdr:twoCellAnchor>
    <xdr:from>
      <xdr:col>10</xdr:col>
      <xdr:colOff>35719</xdr:colOff>
      <xdr:row>3</xdr:row>
      <xdr:rowOff>0</xdr:rowOff>
    </xdr:from>
    <xdr:to>
      <xdr:col>15</xdr:col>
      <xdr:colOff>1142999</xdr:colOff>
      <xdr:row>17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2945B0-B0D7-E21D-E22B-121115FAA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11906</xdr:colOff>
      <xdr:row>43</xdr:row>
      <xdr:rowOff>261937</xdr:rowOff>
    </xdr:from>
    <xdr:to>
      <xdr:col>15</xdr:col>
      <xdr:colOff>1166812</xdr:colOff>
      <xdr:row>58</xdr:row>
      <xdr:rowOff>154780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A9012-CE88-E1C2-52FA-0FE3DEE2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11906</xdr:colOff>
      <xdr:row>43</xdr:row>
      <xdr:rowOff>238126</xdr:rowOff>
    </xdr:from>
    <xdr:to>
      <xdr:col>6</xdr:col>
      <xdr:colOff>1166812</xdr:colOff>
      <xdr:row>58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0D1549-82D5-43BE-81A4-AD3D0611D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11906</xdr:colOff>
      <xdr:row>86</xdr:row>
      <xdr:rowOff>238126</xdr:rowOff>
    </xdr:from>
    <xdr:to>
      <xdr:col>6</xdr:col>
      <xdr:colOff>1166812</xdr:colOff>
      <xdr:row>101</xdr:row>
      <xdr:rowOff>166688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28BB90-3DC2-E8FB-CB68-94CB3087F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87</xdr:row>
      <xdr:rowOff>0</xdr:rowOff>
    </xdr:from>
    <xdr:to>
      <xdr:col>15</xdr:col>
      <xdr:colOff>1156607</xdr:colOff>
      <xdr:row>101</xdr:row>
      <xdr:rowOff>154781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9EAA96-1C45-088F-7977-C2DE7280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11906</xdr:colOff>
      <xdr:row>125</xdr:row>
      <xdr:rowOff>238125</xdr:rowOff>
    </xdr:from>
    <xdr:to>
      <xdr:col>6</xdr:col>
      <xdr:colOff>1166812</xdr:colOff>
      <xdr:row>140</xdr:row>
      <xdr:rowOff>166688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2C7CEC-9E31-A471-46B1-C2497641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27214</xdr:colOff>
      <xdr:row>125</xdr:row>
      <xdr:rowOff>250030</xdr:rowOff>
    </xdr:from>
    <xdr:to>
      <xdr:col>15</xdr:col>
      <xdr:colOff>1156607</xdr:colOff>
      <xdr:row>140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F1B02DC-98A2-EC3E-EC15-8D77BBB4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285750</xdr:colOff>
      <xdr:row>8</xdr:row>
      <xdr:rowOff>163285</xdr:rowOff>
    </xdr:from>
    <xdr:to>
      <xdr:col>9</xdr:col>
      <xdr:colOff>27215</xdr:colOff>
      <xdr:row>11</xdr:row>
      <xdr:rowOff>13607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0A3DB55-D4CB-4208-7393-0D3D390A6940}"/>
            </a:ext>
          </a:extLst>
        </xdr:cNvPr>
        <xdr:cNvSpPr/>
      </xdr:nvSpPr>
      <xdr:spPr>
        <a:xfrm>
          <a:off x="7184571" y="1755321"/>
          <a:ext cx="1156608" cy="421822"/>
        </a:xfrm>
        <a:prstGeom prst="rect">
          <a:avLst/>
        </a:prstGeom>
        <a:noFill/>
        <a:ln w="28575">
          <a:solidFill>
            <a:srgbClr val="00B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288473</xdr:colOff>
      <xdr:row>49</xdr:row>
      <xdr:rowOff>179614</xdr:rowOff>
    </xdr:from>
    <xdr:to>
      <xdr:col>9</xdr:col>
      <xdr:colOff>29938</xdr:colOff>
      <xdr:row>52</xdr:row>
      <xdr:rowOff>29936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746B317-D083-4476-B5CA-6EED2B5753FA}"/>
            </a:ext>
          </a:extLst>
        </xdr:cNvPr>
        <xdr:cNvSpPr/>
      </xdr:nvSpPr>
      <xdr:spPr>
        <a:xfrm>
          <a:off x="7187294" y="7649935"/>
          <a:ext cx="1156608" cy="421822"/>
        </a:xfrm>
        <a:prstGeom prst="rect">
          <a:avLst/>
        </a:prstGeom>
        <a:noFill/>
        <a:ln w="28575">
          <a:solidFill>
            <a:srgbClr val="00B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288473</xdr:colOff>
      <xdr:row>92</xdr:row>
      <xdr:rowOff>179614</xdr:rowOff>
    </xdr:from>
    <xdr:to>
      <xdr:col>9</xdr:col>
      <xdr:colOff>29938</xdr:colOff>
      <xdr:row>95</xdr:row>
      <xdr:rowOff>29936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AF67551-D3DE-4E95-8C9B-611D0F98D63B}"/>
            </a:ext>
          </a:extLst>
        </xdr:cNvPr>
        <xdr:cNvSpPr/>
      </xdr:nvSpPr>
      <xdr:spPr>
        <a:xfrm>
          <a:off x="7187294" y="7649935"/>
          <a:ext cx="1156608" cy="421822"/>
        </a:xfrm>
        <a:prstGeom prst="rect">
          <a:avLst/>
        </a:prstGeom>
        <a:noFill/>
        <a:ln w="28575">
          <a:solidFill>
            <a:srgbClr val="00B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288473</xdr:colOff>
      <xdr:row>131</xdr:row>
      <xdr:rowOff>179614</xdr:rowOff>
    </xdr:from>
    <xdr:to>
      <xdr:col>9</xdr:col>
      <xdr:colOff>29938</xdr:colOff>
      <xdr:row>134</xdr:row>
      <xdr:rowOff>29936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AEAD07DE-4DD4-4BEE-82B2-13A6057EC3C9}"/>
            </a:ext>
          </a:extLst>
        </xdr:cNvPr>
        <xdr:cNvSpPr/>
      </xdr:nvSpPr>
      <xdr:spPr>
        <a:xfrm>
          <a:off x="7187294" y="7649935"/>
          <a:ext cx="1156608" cy="421822"/>
        </a:xfrm>
        <a:prstGeom prst="rect">
          <a:avLst/>
        </a:prstGeom>
        <a:noFill/>
        <a:ln w="28575">
          <a:solidFill>
            <a:srgbClr val="00B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4252</xdr:rowOff>
    </xdr:from>
    <xdr:to>
      <xdr:col>6</xdr:col>
      <xdr:colOff>19653</xdr:colOff>
      <xdr:row>41</xdr:row>
      <xdr:rowOff>40821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3EEE06EB-66B4-18EF-D446-EABD76C5E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2290252"/>
          <a:ext cx="10225010" cy="5751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93F8-81C9-48A1-83D2-7E2602C77508}">
  <sheetPr>
    <tabColor rgb="FF00B050"/>
  </sheetPr>
  <dimension ref="A1"/>
  <sheetViews>
    <sheetView showGridLines="0" tabSelected="1" workbookViewId="0">
      <selection activeCell="Q15" sqref="Q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5CFF-8C2A-4E84-9FCC-251465E29293}">
  <sheetPr>
    <tabColor rgb="FF00B050"/>
  </sheetPr>
  <dimension ref="A1:F22"/>
  <sheetViews>
    <sheetView showGridLines="0" zoomScale="90" zoomScaleNormal="90" workbookViewId="0">
      <selection sqref="A1:F2"/>
    </sheetView>
  </sheetViews>
  <sheetFormatPr defaultRowHeight="15" x14ac:dyDescent="0.25"/>
  <cols>
    <col min="1" max="1" width="28.5703125" customWidth="1"/>
    <col min="2" max="2" width="51.140625" customWidth="1"/>
    <col min="3" max="3" width="1.42578125" customWidth="1"/>
    <col min="4" max="4" width="37" bestFit="1" customWidth="1"/>
    <col min="5" max="5" width="33.7109375" customWidth="1"/>
    <col min="6" max="6" width="38.42578125" style="93" customWidth="1"/>
  </cols>
  <sheetData>
    <row r="1" spans="1:6" ht="15" customHeight="1" x14ac:dyDescent="0.25">
      <c r="A1" s="527" t="s">
        <v>123</v>
      </c>
      <c r="B1" s="528"/>
      <c r="C1" s="528"/>
      <c r="D1" s="528"/>
      <c r="E1" s="528"/>
      <c r="F1" s="529"/>
    </row>
    <row r="2" spans="1:6" ht="15.75" customHeight="1" thickBot="1" x14ac:dyDescent="0.3">
      <c r="A2" s="530"/>
      <c r="B2" s="531"/>
      <c r="C2" s="531"/>
      <c r="D2" s="531"/>
      <c r="E2" s="531"/>
      <c r="F2" s="532"/>
    </row>
    <row r="3" spans="1:6" s="50" customFormat="1" ht="15.75" customHeight="1" thickBot="1" x14ac:dyDescent="0.3">
      <c r="A3" s="90"/>
      <c r="B3" s="90"/>
      <c r="C3" s="90"/>
      <c r="D3" s="90"/>
      <c r="E3" s="90"/>
      <c r="F3" s="90"/>
    </row>
    <row r="4" spans="1:6" s="91" customFormat="1" ht="15.75" customHeight="1" x14ac:dyDescent="0.25">
      <c r="A4" s="533" t="s">
        <v>65</v>
      </c>
      <c r="B4" s="536" t="s">
        <v>66</v>
      </c>
      <c r="C4" s="537"/>
      <c r="D4" s="537"/>
      <c r="E4" s="537"/>
      <c r="F4" s="538"/>
    </row>
    <row r="5" spans="1:6" s="91" customFormat="1" ht="15.75" customHeight="1" x14ac:dyDescent="0.25">
      <c r="A5" s="534"/>
      <c r="B5" s="539" t="s">
        <v>67</v>
      </c>
      <c r="C5" s="540"/>
      <c r="D5" s="540"/>
      <c r="E5" s="540"/>
      <c r="F5" s="541"/>
    </row>
    <row r="6" spans="1:6" s="91" customFormat="1" ht="15.75" customHeight="1" thickBot="1" x14ac:dyDescent="0.3">
      <c r="A6" s="535"/>
      <c r="B6" s="542" t="s">
        <v>68</v>
      </c>
      <c r="C6" s="543"/>
      <c r="D6" s="543"/>
      <c r="E6" s="543"/>
      <c r="F6" s="544"/>
    </row>
    <row r="7" spans="1:6" s="91" customFormat="1" ht="15.75" customHeight="1" x14ac:dyDescent="0.25">
      <c r="A7" s="92"/>
      <c r="B7" s="92"/>
      <c r="C7" s="92"/>
      <c r="D7" s="92"/>
      <c r="E7" s="92"/>
      <c r="F7" s="92"/>
    </row>
    <row r="8" spans="1:6" s="50" customFormat="1" ht="15.75" customHeight="1" thickBot="1" x14ac:dyDescent="0.3">
      <c r="A8" s="90"/>
      <c r="B8" s="90"/>
      <c r="C8" s="90"/>
      <c r="D8" s="90"/>
      <c r="E8" s="90"/>
      <c r="F8" s="90"/>
    </row>
    <row r="9" spans="1:6" ht="21" x14ac:dyDescent="0.35">
      <c r="A9" s="525" t="s">
        <v>69</v>
      </c>
      <c r="B9" s="526"/>
      <c r="C9" s="97"/>
      <c r="D9" s="98" t="s">
        <v>70</v>
      </c>
      <c r="E9" s="99"/>
      <c r="F9" s="100"/>
    </row>
    <row r="10" spans="1:6" ht="15" customHeight="1" x14ac:dyDescent="0.25">
      <c r="A10" s="101"/>
      <c r="B10" s="102"/>
      <c r="C10" s="117"/>
      <c r="D10" s="110"/>
      <c r="E10" s="111"/>
      <c r="F10" s="112"/>
    </row>
    <row r="11" spans="1:6" ht="15" customHeight="1" x14ac:dyDescent="0.25">
      <c r="A11" s="103" t="s">
        <v>71</v>
      </c>
      <c r="B11" s="104" t="s">
        <v>84</v>
      </c>
      <c r="C11" s="117"/>
      <c r="D11" s="171" t="s">
        <v>72</v>
      </c>
      <c r="E11" s="113" t="s">
        <v>124</v>
      </c>
      <c r="F11" s="112"/>
    </row>
    <row r="12" spans="1:6" ht="15" customHeight="1" x14ac:dyDescent="0.25">
      <c r="A12" s="103" t="s">
        <v>73</v>
      </c>
      <c r="B12" s="104" t="s">
        <v>85</v>
      </c>
      <c r="C12" s="117"/>
      <c r="D12" s="172"/>
      <c r="E12" s="113"/>
      <c r="F12" s="112"/>
    </row>
    <row r="13" spans="1:6" ht="15" customHeight="1" x14ac:dyDescent="0.25">
      <c r="A13" s="103" t="s">
        <v>74</v>
      </c>
      <c r="B13" s="104" t="s">
        <v>86</v>
      </c>
      <c r="C13" s="117"/>
      <c r="D13" s="171" t="s">
        <v>140</v>
      </c>
      <c r="E13" s="113" t="s">
        <v>147</v>
      </c>
      <c r="F13" s="112"/>
    </row>
    <row r="14" spans="1:6" ht="15" customHeight="1" x14ac:dyDescent="0.25">
      <c r="A14" s="103" t="s">
        <v>75</v>
      </c>
      <c r="B14" s="104" t="s">
        <v>87</v>
      </c>
      <c r="C14" s="117"/>
      <c r="D14" s="172"/>
      <c r="E14" s="113"/>
      <c r="F14" s="112"/>
    </row>
    <row r="15" spans="1:6" ht="15" customHeight="1" x14ac:dyDescent="0.25">
      <c r="A15" s="103" t="s">
        <v>76</v>
      </c>
      <c r="B15" s="104" t="s">
        <v>87</v>
      </c>
      <c r="C15" s="117"/>
      <c r="D15" s="171" t="s">
        <v>141</v>
      </c>
      <c r="E15" s="113" t="s">
        <v>125</v>
      </c>
      <c r="F15" s="112"/>
    </row>
    <row r="16" spans="1:6" ht="15.75" customHeight="1" x14ac:dyDescent="0.25">
      <c r="A16" s="103" t="s">
        <v>77</v>
      </c>
      <c r="B16" s="104" t="s">
        <v>88</v>
      </c>
      <c r="C16" s="117"/>
      <c r="D16" s="172"/>
      <c r="E16" s="113"/>
      <c r="F16" s="112"/>
    </row>
    <row r="17" spans="1:6" ht="16.5" customHeight="1" x14ac:dyDescent="0.25">
      <c r="A17" s="105"/>
      <c r="B17" s="106" t="s">
        <v>93</v>
      </c>
      <c r="C17" s="117"/>
      <c r="D17" s="171" t="s">
        <v>142</v>
      </c>
      <c r="E17" s="113" t="s">
        <v>126</v>
      </c>
      <c r="F17" s="112"/>
    </row>
    <row r="18" spans="1:6" ht="15.75" x14ac:dyDescent="0.25">
      <c r="A18" s="105"/>
      <c r="B18" s="106"/>
      <c r="C18" s="111"/>
      <c r="D18" s="172"/>
      <c r="E18" s="113"/>
      <c r="F18" s="112"/>
    </row>
    <row r="19" spans="1:6" ht="15.75" x14ac:dyDescent="0.25">
      <c r="A19" s="105"/>
      <c r="B19" s="106"/>
      <c r="C19" s="111"/>
      <c r="D19" s="171" t="s">
        <v>143</v>
      </c>
      <c r="E19" s="113" t="s">
        <v>146</v>
      </c>
      <c r="F19" s="112"/>
    </row>
    <row r="20" spans="1:6" ht="15.75" x14ac:dyDescent="0.25">
      <c r="A20" s="105"/>
      <c r="B20" s="106"/>
      <c r="C20" s="111"/>
      <c r="D20" s="172"/>
      <c r="E20" s="113"/>
      <c r="F20" s="112"/>
    </row>
    <row r="21" spans="1:6" x14ac:dyDescent="0.25">
      <c r="A21" s="105"/>
      <c r="B21" s="107"/>
      <c r="C21" s="111"/>
      <c r="D21" s="171" t="s">
        <v>144</v>
      </c>
      <c r="E21" s="113" t="s">
        <v>127</v>
      </c>
      <c r="F21" s="112"/>
    </row>
    <row r="22" spans="1:6" ht="15.75" thickBot="1" x14ac:dyDescent="0.3">
      <c r="A22" s="108"/>
      <c r="B22" s="109"/>
      <c r="C22" s="114"/>
      <c r="D22" s="114"/>
      <c r="E22" s="115"/>
      <c r="F22" s="116"/>
    </row>
  </sheetData>
  <mergeCells count="6">
    <mergeCell ref="A9:B9"/>
    <mergeCell ref="A1:F2"/>
    <mergeCell ref="A4:A6"/>
    <mergeCell ref="B4:F4"/>
    <mergeCell ref="B5:F5"/>
    <mergeCell ref="B6:F6"/>
  </mergeCells>
  <hyperlinks>
    <hyperlink ref="D11" location="'1. Model Fit  '!A1" display="1. Model Fit" xr:uid="{9F18D538-EC5E-46CE-8680-D29B250C33E8}"/>
    <hyperlink ref="D21" location="'6. Next Steps'!A1" display="6. Next steps" xr:uid="{9F8937B9-3CDD-4BA9-8BC2-B4FC2876A9AA}"/>
    <hyperlink ref="D19" location="'5. Media Summary'!A1" display="5. Media Summary" xr:uid="{3768EF69-9745-4D9D-9538-FCB4828EF867}"/>
    <hyperlink ref="D17" location="'4. Due To'!A1" display="4. Due To" xr:uid="{800D3C84-A60D-4742-AADC-FB630312CE90}"/>
    <hyperlink ref="D15" location="'3. Base vs Incremental % Contri'!A1" display="3. Base vs Incremental % Contribution" xr:uid="{4FA81EA3-3008-472D-82BF-FB23534ED0ED}"/>
    <hyperlink ref="D13" location="'2. Model Inputs'!A1" display="2. Model Inputs" xr:uid="{ACCCF0A1-E570-40BE-BBEA-D3D27E0EF712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C97E-8EFF-4277-A01D-12C6023A0638}">
  <sheetPr>
    <tabColor rgb="FF00B050"/>
  </sheetPr>
  <dimension ref="A1:T101"/>
  <sheetViews>
    <sheetView showGridLines="0" topLeftCell="F1" zoomScale="90" zoomScaleNormal="90" workbookViewId="0">
      <pane xSplit="1" topLeftCell="G1" activePane="topRight" state="frozen"/>
      <selection activeCell="F1" sqref="F1"/>
      <selection pane="topRight" activeCell="H27" sqref="H27"/>
    </sheetView>
  </sheetViews>
  <sheetFormatPr defaultRowHeight="15" x14ac:dyDescent="0.25"/>
  <cols>
    <col min="1" max="1" width="11.5703125" bestFit="1" customWidth="1"/>
    <col min="2" max="2" width="10.5703125" customWidth="1"/>
    <col min="3" max="3" width="11.28515625" customWidth="1"/>
    <col min="4" max="4" width="9.5703125" customWidth="1"/>
    <col min="5" max="5" width="7.28515625" customWidth="1"/>
    <col min="6" max="6" width="1" customWidth="1"/>
    <col min="7" max="7" width="12.5703125" customWidth="1"/>
    <col min="8" max="8" width="12.85546875" customWidth="1"/>
    <col min="11" max="11" width="11.5703125" customWidth="1"/>
    <col min="12" max="12" width="13.42578125" customWidth="1"/>
  </cols>
  <sheetData>
    <row r="1" spans="1:12" ht="15.75" x14ac:dyDescent="0.25">
      <c r="A1" s="9" t="s">
        <v>0</v>
      </c>
      <c r="B1" s="9" t="s">
        <v>28</v>
      </c>
      <c r="C1" s="9" t="s">
        <v>29</v>
      </c>
      <c r="D1" s="9" t="s">
        <v>30</v>
      </c>
      <c r="E1" s="9" t="s">
        <v>5</v>
      </c>
      <c r="H1" s="545" t="s">
        <v>89</v>
      </c>
      <c r="I1" s="545"/>
      <c r="K1" s="545" t="s">
        <v>6</v>
      </c>
      <c r="L1" s="545"/>
    </row>
    <row r="2" spans="1:12" ht="15.75" x14ac:dyDescent="0.25">
      <c r="A2" s="7">
        <v>43836</v>
      </c>
      <c r="B2" s="10">
        <v>7879</v>
      </c>
      <c r="C2" s="10">
        <v>8913.5994900003807</v>
      </c>
      <c r="D2" s="10">
        <v>-1034.5994900003807</v>
      </c>
      <c r="E2" s="8">
        <v>0.13131101535732717</v>
      </c>
      <c r="H2" s="142" t="s">
        <v>90</v>
      </c>
      <c r="I2" s="140" t="s">
        <v>91</v>
      </c>
      <c r="K2" s="141" t="s">
        <v>4</v>
      </c>
      <c r="L2" s="348">
        <f>RSQ(B2:B80,C2:C80)</f>
        <v>0.95852482609062462</v>
      </c>
    </row>
    <row r="3" spans="1:12" ht="15.75" x14ac:dyDescent="0.25">
      <c r="A3" s="7">
        <v>43843</v>
      </c>
      <c r="B3" s="10">
        <v>8512</v>
      </c>
      <c r="C3" s="10">
        <v>9991</v>
      </c>
      <c r="D3" s="10">
        <v>-929.46974946131013</v>
      </c>
      <c r="E3" s="8">
        <v>0.10919522432581182</v>
      </c>
      <c r="H3" s="142" t="s">
        <v>5</v>
      </c>
      <c r="I3" s="140" t="s">
        <v>92</v>
      </c>
      <c r="K3" s="141" t="s">
        <v>5</v>
      </c>
      <c r="L3" s="1">
        <f>AVERAGE(E2:E101)</f>
        <v>8.3745177675149357E-2</v>
      </c>
    </row>
    <row r="4" spans="1:12" ht="15.75" x14ac:dyDescent="0.25">
      <c r="A4" s="7">
        <v>43850</v>
      </c>
      <c r="B4" s="10">
        <v>8277.1</v>
      </c>
      <c r="C4" s="10">
        <v>9506.0978723651406</v>
      </c>
      <c r="D4" s="10">
        <v>-1228.9978723651402</v>
      </c>
      <c r="E4" s="8">
        <v>0.14848169918995061</v>
      </c>
      <c r="K4" s="141" t="s">
        <v>27</v>
      </c>
      <c r="L4" s="1">
        <f>SUMPRODUCT(B2:B101,E2:E101)/SUM(B2:B101)</f>
        <v>6.2638346612240131E-2</v>
      </c>
    </row>
    <row r="5" spans="1:12" x14ac:dyDescent="0.25">
      <c r="A5" s="7">
        <v>43857</v>
      </c>
      <c r="B5" s="10">
        <v>8710.1</v>
      </c>
      <c r="C5" s="10">
        <v>9551.4810528293237</v>
      </c>
      <c r="D5" s="10">
        <v>-841.38105282932338</v>
      </c>
      <c r="E5" s="8">
        <v>9.6598322961771205E-2</v>
      </c>
    </row>
    <row r="6" spans="1:12" x14ac:dyDescent="0.25">
      <c r="A6" s="7">
        <v>43864</v>
      </c>
      <c r="B6" s="10">
        <v>7932.1</v>
      </c>
      <c r="C6" s="10">
        <v>9189.9788097963137</v>
      </c>
      <c r="D6" s="10">
        <v>-1257.8788097963134</v>
      </c>
      <c r="E6" s="8">
        <v>0.15858080581388451</v>
      </c>
    </row>
    <row r="7" spans="1:12" x14ac:dyDescent="0.25">
      <c r="A7" s="7">
        <v>43871</v>
      </c>
      <c r="B7" s="10">
        <v>8986.1</v>
      </c>
      <c r="C7" s="10">
        <v>9489.0393403365306</v>
      </c>
      <c r="D7" s="10">
        <v>-502.93934033653022</v>
      </c>
      <c r="E7" s="8">
        <v>5.5968589303093688E-2</v>
      </c>
    </row>
    <row r="8" spans="1:12" x14ac:dyDescent="0.25">
      <c r="A8" s="7">
        <v>43878</v>
      </c>
      <c r="B8" s="10">
        <v>8511</v>
      </c>
      <c r="C8" s="10">
        <v>10323.6909069208</v>
      </c>
      <c r="D8" s="10">
        <f>B8-C8</f>
        <v>-1812.6909069207995</v>
      </c>
      <c r="E8" s="8">
        <v>9.5487123360455395E-2</v>
      </c>
    </row>
    <row r="9" spans="1:12" x14ac:dyDescent="0.25">
      <c r="A9" s="7">
        <v>43885</v>
      </c>
      <c r="B9" s="10">
        <v>4558</v>
      </c>
      <c r="C9" s="10">
        <v>6015.2480717037788</v>
      </c>
      <c r="D9" s="10">
        <v>-1457.2480717037788</v>
      </c>
      <c r="E9" s="8">
        <v>0.31971217018512038</v>
      </c>
    </row>
    <row r="10" spans="1:12" x14ac:dyDescent="0.25">
      <c r="A10" s="7">
        <v>43892</v>
      </c>
      <c r="B10" s="10">
        <v>10791</v>
      </c>
      <c r="C10" s="10">
        <v>8885.6649113355597</v>
      </c>
      <c r="D10" s="10">
        <f>B10-C10</f>
        <v>1905.3350886644403</v>
      </c>
      <c r="E10" s="8">
        <v>8.3897237388975351E-2</v>
      </c>
    </row>
    <row r="11" spans="1:12" x14ac:dyDescent="0.25">
      <c r="A11" s="7">
        <v>43899</v>
      </c>
      <c r="B11" s="10">
        <v>9561</v>
      </c>
      <c r="C11" s="10">
        <v>10020.923600949802</v>
      </c>
      <c r="D11" s="10">
        <v>-459.92360094980177</v>
      </c>
      <c r="E11" s="8">
        <v>4.8104131466353076E-2</v>
      </c>
    </row>
    <row r="12" spans="1:12" x14ac:dyDescent="0.25">
      <c r="A12" s="7">
        <v>43906</v>
      </c>
      <c r="B12" s="10">
        <v>7384.1</v>
      </c>
      <c r="C12" s="10">
        <v>8448.3799005902838</v>
      </c>
      <c r="D12" s="10">
        <v>-1064.2799005902834</v>
      </c>
      <c r="E12" s="8">
        <v>0.14413129570161337</v>
      </c>
    </row>
    <row r="13" spans="1:12" x14ac:dyDescent="0.25">
      <c r="A13" s="7">
        <v>43913</v>
      </c>
      <c r="B13" s="10">
        <v>4762.1000000000004</v>
      </c>
      <c r="C13" s="10">
        <v>6217.6877702557022</v>
      </c>
      <c r="D13" s="10">
        <v>-1455.5877702557018</v>
      </c>
      <c r="E13" s="8">
        <v>0.30566089965681142</v>
      </c>
    </row>
    <row r="14" spans="1:12" x14ac:dyDescent="0.25">
      <c r="A14" s="7">
        <v>43920</v>
      </c>
      <c r="B14" s="10">
        <v>5868</v>
      </c>
      <c r="C14" s="10">
        <v>5922.4080240443818</v>
      </c>
      <c r="D14" s="10">
        <v>-54.408024044381818</v>
      </c>
      <c r="E14" s="8">
        <v>9.2719877376247137E-3</v>
      </c>
    </row>
    <row r="15" spans="1:12" x14ac:dyDescent="0.25">
      <c r="A15" s="7">
        <v>43927</v>
      </c>
      <c r="B15" s="10">
        <v>4210</v>
      </c>
      <c r="C15" s="10">
        <v>5484.5184994332431</v>
      </c>
      <c r="D15" s="10">
        <v>-1274.5184994332431</v>
      </c>
      <c r="E15" s="8">
        <v>0.30273598561359694</v>
      </c>
    </row>
    <row r="16" spans="1:12" x14ac:dyDescent="0.25">
      <c r="A16" s="7">
        <v>43934</v>
      </c>
      <c r="B16" s="10">
        <v>4983</v>
      </c>
      <c r="C16" s="10">
        <v>6323.1227464355688</v>
      </c>
      <c r="D16" s="10">
        <v>-1340.1227464355688</v>
      </c>
      <c r="E16" s="8">
        <v>0.2689389416888559</v>
      </c>
    </row>
    <row r="17" spans="1:20" x14ac:dyDescent="0.25">
      <c r="A17" s="7">
        <v>43941</v>
      </c>
      <c r="B17" s="10">
        <v>4614</v>
      </c>
      <c r="C17" s="10">
        <v>5766.3791239002976</v>
      </c>
      <c r="D17" s="10">
        <v>-1152.3791239002976</v>
      </c>
      <c r="E17" s="8">
        <v>0.24975707063292102</v>
      </c>
    </row>
    <row r="18" spans="1:20" x14ac:dyDescent="0.25">
      <c r="A18" s="7">
        <v>43948</v>
      </c>
      <c r="B18" s="10">
        <v>5630</v>
      </c>
      <c r="C18" s="10">
        <v>6046.5549818912295</v>
      </c>
      <c r="D18" s="10">
        <v>-416.55498189122954</v>
      </c>
      <c r="E18" s="8">
        <v>7.3988451490449303E-2</v>
      </c>
    </row>
    <row r="19" spans="1:20" x14ac:dyDescent="0.25">
      <c r="A19" s="7">
        <v>43955</v>
      </c>
      <c r="B19" s="10">
        <v>8157</v>
      </c>
      <c r="C19" s="10">
        <v>7031.2798563700899</v>
      </c>
      <c r="D19" s="10">
        <f>B19-C19</f>
        <v>1125.7201436299101</v>
      </c>
      <c r="E19" s="8">
        <v>9.1062714686876711E-3</v>
      </c>
    </row>
    <row r="20" spans="1:20" x14ac:dyDescent="0.25">
      <c r="A20" s="7">
        <v>43962</v>
      </c>
      <c r="B20" s="10">
        <v>7236</v>
      </c>
      <c r="C20" s="10">
        <v>7217.3645159610751</v>
      </c>
      <c r="D20" s="10">
        <v>18.635484038924915</v>
      </c>
      <c r="E20" s="8">
        <v>2.5753847483312485E-3</v>
      </c>
    </row>
    <row r="21" spans="1:20" x14ac:dyDescent="0.25">
      <c r="A21" s="7">
        <v>43969</v>
      </c>
      <c r="B21" s="10">
        <v>7023</v>
      </c>
      <c r="C21" s="10">
        <v>6897.6526265166021</v>
      </c>
      <c r="D21" s="10">
        <v>125.34737348339786</v>
      </c>
      <c r="E21" s="8">
        <v>1.784812380512571E-2</v>
      </c>
    </row>
    <row r="22" spans="1:20" x14ac:dyDescent="0.25">
      <c r="A22" s="7">
        <v>43976</v>
      </c>
      <c r="B22" s="10">
        <v>7013</v>
      </c>
      <c r="C22" s="10">
        <v>7789</v>
      </c>
      <c r="D22" s="10">
        <f>B22-C22</f>
        <v>-776</v>
      </c>
      <c r="E22" s="8">
        <v>3.9955798861042842E-2</v>
      </c>
    </row>
    <row r="23" spans="1:20" x14ac:dyDescent="0.25">
      <c r="A23" s="7">
        <v>43983</v>
      </c>
      <c r="B23" s="10">
        <v>7793</v>
      </c>
      <c r="C23" s="10">
        <v>7321.0793365677746</v>
      </c>
      <c r="D23" s="10">
        <v>471.92066343222541</v>
      </c>
      <c r="E23" s="8">
        <v>6.0556995179292368E-2</v>
      </c>
      <c r="G23" s="499" t="s">
        <v>53</v>
      </c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1"/>
    </row>
    <row r="24" spans="1:20" x14ac:dyDescent="0.25">
      <c r="A24" s="7">
        <v>43990</v>
      </c>
      <c r="B24" s="10">
        <v>7029</v>
      </c>
      <c r="C24" s="10">
        <v>7636.4879244096446</v>
      </c>
      <c r="D24" s="10">
        <v>-607.48792440964462</v>
      </c>
      <c r="E24" s="8">
        <v>8.6425938883147618E-2</v>
      </c>
      <c r="G24" s="502" t="s">
        <v>134</v>
      </c>
      <c r="H24" s="68"/>
      <c r="I24" s="68"/>
      <c r="J24" s="68"/>
      <c r="K24" s="68"/>
      <c r="L24" s="68"/>
      <c r="T24" s="94"/>
    </row>
    <row r="25" spans="1:20" x14ac:dyDescent="0.25">
      <c r="A25" s="7">
        <v>43997</v>
      </c>
      <c r="B25" s="10">
        <v>8875</v>
      </c>
      <c r="C25" s="10">
        <v>7154.7470667381049</v>
      </c>
      <c r="D25" s="10">
        <v>1720.2529332618951</v>
      </c>
      <c r="E25" s="8">
        <v>0.19383131642387549</v>
      </c>
      <c r="G25" s="502" t="s">
        <v>128</v>
      </c>
      <c r="H25" s="68"/>
      <c r="I25" s="68"/>
      <c r="J25" s="68"/>
      <c r="K25" s="68"/>
      <c r="L25" s="68"/>
      <c r="T25" s="94"/>
    </row>
    <row r="26" spans="1:20" x14ac:dyDescent="0.25">
      <c r="A26" s="7">
        <v>44004</v>
      </c>
      <c r="B26" s="10">
        <v>7985</v>
      </c>
      <c r="C26" s="10">
        <v>8800</v>
      </c>
      <c r="D26" s="10">
        <v>1226.0418806076159</v>
      </c>
      <c r="E26" s="8">
        <v>0.15354312844178034</v>
      </c>
      <c r="G26" s="503" t="s">
        <v>145</v>
      </c>
      <c r="H26" s="368"/>
      <c r="I26" s="368"/>
      <c r="J26" s="368"/>
      <c r="K26" s="368"/>
      <c r="L26" s="368"/>
      <c r="M26" s="95"/>
      <c r="N26" s="95"/>
      <c r="O26" s="95"/>
      <c r="P26" s="95"/>
      <c r="Q26" s="95"/>
      <c r="R26" s="95"/>
      <c r="S26" s="95"/>
      <c r="T26" s="96"/>
    </row>
    <row r="27" spans="1:20" x14ac:dyDescent="0.25">
      <c r="A27" s="7">
        <v>44011</v>
      </c>
      <c r="B27" s="10">
        <v>7830</v>
      </c>
      <c r="C27" s="10">
        <v>6291.4756904955966</v>
      </c>
      <c r="D27" s="10">
        <v>1238.5243095044</v>
      </c>
      <c r="E27" s="8">
        <v>0.19649097183964284</v>
      </c>
    </row>
    <row r="28" spans="1:20" x14ac:dyDescent="0.25">
      <c r="A28" s="7">
        <v>44018</v>
      </c>
      <c r="B28" s="10">
        <v>8286</v>
      </c>
      <c r="C28" s="10">
        <v>6517.1856120803814</v>
      </c>
      <c r="D28" s="10">
        <v>1768.8143879196186</v>
      </c>
      <c r="E28" s="8">
        <v>0.21347023749935054</v>
      </c>
    </row>
    <row r="29" spans="1:20" x14ac:dyDescent="0.25">
      <c r="A29" s="7">
        <v>44025</v>
      </c>
      <c r="B29" s="10">
        <v>8764</v>
      </c>
      <c r="C29" s="10">
        <v>7009.3616097144313</v>
      </c>
      <c r="D29" s="10">
        <v>1754.6383902855687</v>
      </c>
      <c r="E29" s="8">
        <v>0.20020976612112834</v>
      </c>
    </row>
    <row r="30" spans="1:20" x14ac:dyDescent="0.25">
      <c r="A30" s="7">
        <v>44032</v>
      </c>
      <c r="B30" s="10">
        <v>8654</v>
      </c>
      <c r="C30" s="10">
        <v>7262.5321160231106</v>
      </c>
      <c r="D30" s="10">
        <v>1391.4678839768894</v>
      </c>
      <c r="E30" s="8">
        <v>0.16078898589980234</v>
      </c>
    </row>
    <row r="31" spans="1:20" x14ac:dyDescent="0.25">
      <c r="A31" s="7">
        <v>44039</v>
      </c>
      <c r="B31" s="10">
        <v>8399</v>
      </c>
      <c r="C31" s="10">
        <v>7062.1372749273824</v>
      </c>
      <c r="D31" s="10">
        <v>1336.8627250726176</v>
      </c>
      <c r="E31" s="8">
        <v>0.15916927313639928</v>
      </c>
    </row>
    <row r="32" spans="1:20" x14ac:dyDescent="0.25">
      <c r="A32" s="7">
        <v>44046</v>
      </c>
      <c r="B32" s="10">
        <v>8617</v>
      </c>
      <c r="C32" s="10">
        <v>7664.1182128799237</v>
      </c>
      <c r="D32" s="10">
        <v>952.8817871200763</v>
      </c>
      <c r="E32" s="8">
        <v>0.11058161623767858</v>
      </c>
    </row>
    <row r="33" spans="1:5" x14ac:dyDescent="0.25">
      <c r="A33" s="7">
        <v>44053</v>
      </c>
      <c r="B33" s="10">
        <v>9101</v>
      </c>
      <c r="C33" s="10">
        <v>8028.3233005263746</v>
      </c>
      <c r="D33" s="10">
        <v>1072.6766994736254</v>
      </c>
      <c r="E33" s="8">
        <v>0.11786360833684489</v>
      </c>
    </row>
    <row r="34" spans="1:5" x14ac:dyDescent="0.25">
      <c r="A34" s="7">
        <v>44060</v>
      </c>
      <c r="B34" s="10">
        <v>8645</v>
      </c>
      <c r="C34" s="10">
        <v>7775.7592750240074</v>
      </c>
      <c r="D34" s="10">
        <v>869.24072497599263</v>
      </c>
      <c r="E34" s="8">
        <v>0.1005483776721796</v>
      </c>
    </row>
    <row r="35" spans="1:5" x14ac:dyDescent="0.25">
      <c r="A35" s="7">
        <v>44067</v>
      </c>
      <c r="B35" s="10">
        <v>10445</v>
      </c>
      <c r="C35" s="10">
        <v>8425.344676170278</v>
      </c>
      <c r="D35" s="10">
        <v>2019.655323829722</v>
      </c>
      <c r="E35" s="8">
        <v>0.19336096925128979</v>
      </c>
    </row>
    <row r="36" spans="1:5" x14ac:dyDescent="0.25">
      <c r="A36" s="7">
        <v>44074</v>
      </c>
      <c r="B36" s="10">
        <v>11037</v>
      </c>
      <c r="C36" s="10">
        <v>10078.873546162766</v>
      </c>
      <c r="D36" s="10">
        <v>958.12645383723429</v>
      </c>
      <c r="E36" s="8">
        <v>8.6810406255072414E-2</v>
      </c>
    </row>
    <row r="37" spans="1:5" x14ac:dyDescent="0.25">
      <c r="A37" s="7">
        <v>44081</v>
      </c>
      <c r="B37" s="10">
        <v>8531</v>
      </c>
      <c r="C37" s="10">
        <v>7899.0223799691576</v>
      </c>
      <c r="D37" s="10">
        <v>631.97762003084244</v>
      </c>
      <c r="E37" s="8">
        <v>7.4080133633904865E-2</v>
      </c>
    </row>
    <row r="38" spans="1:5" x14ac:dyDescent="0.25">
      <c r="A38" s="7">
        <v>44088</v>
      </c>
      <c r="B38" s="10">
        <v>9840</v>
      </c>
      <c r="C38" s="10">
        <v>9382.7774508509883</v>
      </c>
      <c r="D38" s="10">
        <v>457.22254914901168</v>
      </c>
      <c r="E38" s="8">
        <v>4.6465706214330459E-2</v>
      </c>
    </row>
    <row r="39" spans="1:5" x14ac:dyDescent="0.25">
      <c r="A39" s="7">
        <v>44095</v>
      </c>
      <c r="B39" s="10">
        <v>9935</v>
      </c>
      <c r="C39" s="10">
        <v>9441.6930166288021</v>
      </c>
      <c r="D39" s="10">
        <v>493.30698337119793</v>
      </c>
      <c r="E39" s="8">
        <v>4.9653445734393349E-2</v>
      </c>
    </row>
    <row r="40" spans="1:5" x14ac:dyDescent="0.25">
      <c r="A40" s="7">
        <v>44102</v>
      </c>
      <c r="B40" s="10">
        <v>10673</v>
      </c>
      <c r="C40" s="10">
        <v>10047.938031026386</v>
      </c>
      <c r="D40" s="10">
        <v>625.06196897361406</v>
      </c>
      <c r="E40" s="8">
        <v>5.8564786749144011E-2</v>
      </c>
    </row>
    <row r="41" spans="1:5" x14ac:dyDescent="0.25">
      <c r="A41" s="7">
        <v>44109</v>
      </c>
      <c r="B41" s="10">
        <v>12136</v>
      </c>
      <c r="C41" s="10">
        <v>12255.810277202996</v>
      </c>
      <c r="D41" s="10">
        <v>-119.81027720299608</v>
      </c>
      <c r="E41" s="8">
        <v>9.8723036587834608E-3</v>
      </c>
    </row>
    <row r="42" spans="1:5" x14ac:dyDescent="0.25">
      <c r="A42" s="7">
        <v>44116</v>
      </c>
      <c r="B42" s="10">
        <v>9429</v>
      </c>
      <c r="C42" s="10">
        <v>9549.7917334619578</v>
      </c>
      <c r="D42" s="10">
        <v>-120.79173346195785</v>
      </c>
      <c r="E42" s="8">
        <v>1.2810662155261198E-2</v>
      </c>
    </row>
    <row r="43" spans="1:5" x14ac:dyDescent="0.25">
      <c r="A43" s="7">
        <v>44123</v>
      </c>
      <c r="B43" s="10">
        <v>11524</v>
      </c>
      <c r="C43" s="10">
        <v>10559.987777069684</v>
      </c>
      <c r="D43" s="10">
        <v>964.01222293031606</v>
      </c>
      <c r="E43" s="8">
        <v>8.3652570542373836E-2</v>
      </c>
    </row>
    <row r="44" spans="1:5" x14ac:dyDescent="0.25">
      <c r="A44" s="7">
        <v>44130</v>
      </c>
      <c r="B44" s="10">
        <v>11464</v>
      </c>
      <c r="C44" s="10">
        <v>10443.293420426769</v>
      </c>
      <c r="D44" s="10">
        <v>1020.7065795732306</v>
      </c>
      <c r="E44" s="8">
        <v>8.9035814687127582E-2</v>
      </c>
    </row>
    <row r="45" spans="1:5" x14ac:dyDescent="0.25">
      <c r="A45" s="7">
        <v>44137</v>
      </c>
      <c r="B45" s="10">
        <v>11986</v>
      </c>
      <c r="C45" s="10">
        <v>11548.200472641664</v>
      </c>
      <c r="D45" s="10">
        <v>437.79952735833649</v>
      </c>
      <c r="E45" s="8">
        <v>3.6525907505284207E-2</v>
      </c>
    </row>
    <row r="46" spans="1:5" x14ac:dyDescent="0.25">
      <c r="A46" s="7">
        <v>44144</v>
      </c>
      <c r="B46" s="10">
        <v>15373</v>
      </c>
      <c r="C46" s="10">
        <v>13748.374091848456</v>
      </c>
      <c r="D46" s="10">
        <v>1624.6259081515436</v>
      </c>
      <c r="E46" s="8">
        <v>0.10568047278680437</v>
      </c>
    </row>
    <row r="47" spans="1:5" x14ac:dyDescent="0.25">
      <c r="A47" s="7">
        <v>44151</v>
      </c>
      <c r="B47" s="10">
        <v>14856</v>
      </c>
      <c r="C47" s="10">
        <v>13388.764386402278</v>
      </c>
      <c r="D47" s="10">
        <v>1467.2356135977225</v>
      </c>
      <c r="E47" s="8">
        <v>9.8763840441419115E-2</v>
      </c>
    </row>
    <row r="48" spans="1:5" x14ac:dyDescent="0.25">
      <c r="A48" s="7">
        <v>44158</v>
      </c>
      <c r="B48" s="10">
        <v>15792</v>
      </c>
      <c r="C48" s="10">
        <v>13748.608033509785</v>
      </c>
      <c r="D48" s="10">
        <v>2043.3919664902151</v>
      </c>
      <c r="E48" s="8">
        <v>0.1293941214849427</v>
      </c>
    </row>
    <row r="49" spans="1:5" x14ac:dyDescent="0.25">
      <c r="A49" s="7">
        <v>44165</v>
      </c>
      <c r="B49" s="10">
        <v>16054</v>
      </c>
      <c r="C49" s="10">
        <v>13117.03776749152</v>
      </c>
      <c r="D49" s="10">
        <v>2936.9622325084802</v>
      </c>
      <c r="E49" s="8">
        <v>0.18294270789264233</v>
      </c>
    </row>
    <row r="50" spans="1:5" x14ac:dyDescent="0.25">
      <c r="A50" s="7">
        <v>44172</v>
      </c>
      <c r="B50" s="10">
        <v>15503</v>
      </c>
      <c r="C50" s="10">
        <v>13650.381104365037</v>
      </c>
      <c r="D50" s="10">
        <v>1852.6188956349633</v>
      </c>
      <c r="E50" s="8">
        <v>0.11950067055634157</v>
      </c>
    </row>
    <row r="51" spans="1:5" x14ac:dyDescent="0.25">
      <c r="A51" s="7">
        <v>44179</v>
      </c>
      <c r="B51" s="10">
        <v>16096</v>
      </c>
      <c r="C51" s="10">
        <v>14312.096628903137</v>
      </c>
      <c r="D51" s="10">
        <v>1783.9033710968633</v>
      </c>
      <c r="E51" s="8">
        <v>0.11082898677291646</v>
      </c>
    </row>
    <row r="52" spans="1:5" x14ac:dyDescent="0.25">
      <c r="A52" s="7">
        <v>44186</v>
      </c>
      <c r="B52" s="10">
        <v>8730</v>
      </c>
      <c r="C52" s="10">
        <v>8872.5432647384623</v>
      </c>
      <c r="D52" s="10">
        <v>-142.54326473846231</v>
      </c>
      <c r="E52" s="8">
        <v>1.6327979924222486E-2</v>
      </c>
    </row>
    <row r="53" spans="1:5" x14ac:dyDescent="0.25">
      <c r="A53" s="7">
        <v>44193</v>
      </c>
      <c r="B53" s="10">
        <v>7162</v>
      </c>
      <c r="C53" s="10">
        <v>7595.1036869566024</v>
      </c>
      <c r="D53" s="10">
        <v>-433.10368695660236</v>
      </c>
      <c r="E53" s="8">
        <v>6.0472450007903147E-2</v>
      </c>
    </row>
    <row r="54" spans="1:5" x14ac:dyDescent="0.25">
      <c r="A54" s="7">
        <v>44200</v>
      </c>
      <c r="B54" s="10">
        <v>13149</v>
      </c>
      <c r="C54" s="10">
        <v>13376.973145376935</v>
      </c>
      <c r="D54" s="10">
        <v>-227.97314537693455</v>
      </c>
      <c r="E54" s="8">
        <v>1.7337679319867256E-2</v>
      </c>
    </row>
    <row r="55" spans="1:5" x14ac:dyDescent="0.25">
      <c r="A55" s="7">
        <v>44207</v>
      </c>
      <c r="B55" s="10">
        <v>14117</v>
      </c>
      <c r="C55" s="10">
        <v>15164.168346180351</v>
      </c>
      <c r="D55" s="10">
        <v>-1047.1683461803514</v>
      </c>
      <c r="E55" s="8">
        <v>7.4177824338057044E-2</v>
      </c>
    </row>
    <row r="56" spans="1:5" x14ac:dyDescent="0.25">
      <c r="A56" s="7">
        <v>44214</v>
      </c>
      <c r="B56" s="10">
        <v>16006</v>
      </c>
      <c r="C56" s="10">
        <v>16577.482779077269</v>
      </c>
      <c r="D56" s="10">
        <v>-571.48277907726879</v>
      </c>
      <c r="E56" s="8">
        <v>3.5704284585609695E-2</v>
      </c>
    </row>
    <row r="57" spans="1:5" x14ac:dyDescent="0.25">
      <c r="A57" s="7">
        <v>44221</v>
      </c>
      <c r="B57" s="10">
        <v>15872</v>
      </c>
      <c r="C57" s="10">
        <v>15726.507134842739</v>
      </c>
      <c r="D57" s="10">
        <v>145.49286515726089</v>
      </c>
      <c r="E57" s="8">
        <v>9.1666371696862963E-3</v>
      </c>
    </row>
    <row r="58" spans="1:5" x14ac:dyDescent="0.25">
      <c r="A58" s="7">
        <v>44228</v>
      </c>
      <c r="B58" s="10">
        <v>16557</v>
      </c>
      <c r="C58" s="10">
        <v>15783.398237628819</v>
      </c>
      <c r="D58" s="10">
        <v>773.60176237118139</v>
      </c>
      <c r="E58" s="8">
        <v>4.6723546679421475E-2</v>
      </c>
    </row>
    <row r="59" spans="1:5" x14ac:dyDescent="0.25">
      <c r="A59" s="7">
        <v>44235</v>
      </c>
      <c r="B59" s="10">
        <v>17777</v>
      </c>
      <c r="C59" s="10">
        <v>16487.74248760286</v>
      </c>
      <c r="D59" s="10">
        <v>1289.2575123971401</v>
      </c>
      <c r="E59" s="8">
        <v>7.2523907993313833E-2</v>
      </c>
    </row>
    <row r="60" spans="1:5" x14ac:dyDescent="0.25">
      <c r="A60" s="7">
        <v>44242</v>
      </c>
      <c r="B60" s="10">
        <v>16472</v>
      </c>
      <c r="C60" s="10">
        <v>16548.20584215553</v>
      </c>
      <c r="D60" s="10">
        <v>-76.205842155530263</v>
      </c>
      <c r="E60" s="8">
        <v>4.6263867262949405E-3</v>
      </c>
    </row>
    <row r="61" spans="1:5" x14ac:dyDescent="0.25">
      <c r="A61" s="7">
        <v>44249</v>
      </c>
      <c r="B61" s="10">
        <v>20753</v>
      </c>
      <c r="C61" s="10">
        <v>17614.483758273771</v>
      </c>
      <c r="D61" s="10">
        <v>3138.5162417262291</v>
      </c>
      <c r="E61" s="8">
        <v>0.15123192992464843</v>
      </c>
    </row>
    <row r="62" spans="1:5" x14ac:dyDescent="0.25">
      <c r="A62" s="7">
        <v>44256</v>
      </c>
      <c r="B62" s="10">
        <v>19920</v>
      </c>
      <c r="C62" s="10">
        <v>19810.572866993549</v>
      </c>
      <c r="D62" s="10">
        <v>109.42713300645119</v>
      </c>
      <c r="E62" s="8">
        <v>5.4933299702033724E-3</v>
      </c>
    </row>
    <row r="63" spans="1:5" x14ac:dyDescent="0.25">
      <c r="A63" s="7">
        <v>44263</v>
      </c>
      <c r="B63" s="10">
        <v>20927</v>
      </c>
      <c r="C63" s="10">
        <v>20047.57661664156</v>
      </c>
      <c r="D63" s="10">
        <v>879.42338335844033</v>
      </c>
      <c r="E63" s="8">
        <v>4.2023385261071362E-2</v>
      </c>
    </row>
    <row r="64" spans="1:5" x14ac:dyDescent="0.25">
      <c r="A64" s="7">
        <v>44270</v>
      </c>
      <c r="B64" s="10">
        <v>21049</v>
      </c>
      <c r="C64" s="10">
        <v>18930.460647397042</v>
      </c>
      <c r="D64" s="10">
        <v>2118.5393526029584</v>
      </c>
      <c r="E64" s="8">
        <v>0.1006479810253674</v>
      </c>
    </row>
    <row r="65" spans="1:5" x14ac:dyDescent="0.25">
      <c r="A65" s="7">
        <v>44277</v>
      </c>
      <c r="B65" s="10">
        <v>19919</v>
      </c>
      <c r="C65" s="10">
        <v>17693.06710147969</v>
      </c>
      <c r="D65" s="10">
        <v>2225.9328985203101</v>
      </c>
      <c r="E65" s="8">
        <v>0.11174922930469953</v>
      </c>
    </row>
    <row r="66" spans="1:5" x14ac:dyDescent="0.25">
      <c r="A66" s="7">
        <v>44284</v>
      </c>
      <c r="B66" s="10">
        <v>15052</v>
      </c>
      <c r="C66" s="10">
        <v>16818.723791568831</v>
      </c>
      <c r="D66" s="10">
        <v>-1766.7237915688311</v>
      </c>
      <c r="E66" s="8">
        <v>0.11737468718900021</v>
      </c>
    </row>
    <row r="67" spans="1:5" x14ac:dyDescent="0.25">
      <c r="A67" s="7">
        <v>44291</v>
      </c>
      <c r="B67" s="10">
        <v>23301</v>
      </c>
      <c r="C67" s="10">
        <v>21774.639057603203</v>
      </c>
      <c r="D67" s="10">
        <v>1526.3609423967973</v>
      </c>
      <c r="E67" s="8">
        <v>6.5506241895060185E-2</v>
      </c>
    </row>
    <row r="68" spans="1:5" x14ac:dyDescent="0.25">
      <c r="A68" s="7">
        <v>44298</v>
      </c>
      <c r="B68" s="10">
        <v>23332</v>
      </c>
      <c r="C68" s="10">
        <v>21194.588699937452</v>
      </c>
      <c r="D68" s="10">
        <v>2137.4113000625475</v>
      </c>
      <c r="E68" s="8">
        <v>9.1608576207035303E-2</v>
      </c>
    </row>
    <row r="69" spans="1:5" x14ac:dyDescent="0.25">
      <c r="A69" s="7">
        <v>44305</v>
      </c>
      <c r="B69" s="10">
        <v>21800</v>
      </c>
      <c r="C69" s="10">
        <v>20575.464925222681</v>
      </c>
      <c r="D69" s="10">
        <v>1224.5350747773191</v>
      </c>
      <c r="E69" s="8">
        <v>5.6171333705381611E-2</v>
      </c>
    </row>
    <row r="70" spans="1:5" x14ac:dyDescent="0.25">
      <c r="A70" s="7">
        <v>44312</v>
      </c>
      <c r="B70" s="10">
        <v>23902</v>
      </c>
      <c r="C70" s="10">
        <v>23134.294568748581</v>
      </c>
      <c r="D70" s="10">
        <v>767.70543125141921</v>
      </c>
      <c r="E70" s="8">
        <v>3.2118878388897133E-2</v>
      </c>
    </row>
    <row r="71" spans="1:5" x14ac:dyDescent="0.25">
      <c r="A71" s="7">
        <v>44319</v>
      </c>
      <c r="B71" s="10">
        <v>22796</v>
      </c>
      <c r="C71" s="10">
        <v>24741.993159211437</v>
      </c>
      <c r="D71" s="10">
        <v>-1945.9931592114372</v>
      </c>
      <c r="E71" s="8">
        <v>8.5365553571303612E-2</v>
      </c>
    </row>
    <row r="72" spans="1:5" x14ac:dyDescent="0.25">
      <c r="A72" s="7">
        <v>44326</v>
      </c>
      <c r="B72" s="10">
        <v>25556</v>
      </c>
      <c r="C72" s="10">
        <v>25916.2983430811</v>
      </c>
      <c r="D72" s="10">
        <v>-360.29834308110003</v>
      </c>
      <c r="E72" s="8">
        <v>1.4098385626901707E-2</v>
      </c>
    </row>
    <row r="73" spans="1:5" x14ac:dyDescent="0.25">
      <c r="A73" s="7">
        <v>44333</v>
      </c>
      <c r="B73" s="10">
        <v>23494</v>
      </c>
      <c r="C73" s="10">
        <v>25455.479786677482</v>
      </c>
      <c r="D73" s="10">
        <v>-1961.4797866774825</v>
      </c>
      <c r="E73" s="8">
        <v>8.3488541188281362E-2</v>
      </c>
    </row>
    <row r="74" spans="1:5" x14ac:dyDescent="0.25">
      <c r="A74" s="7">
        <v>44340</v>
      </c>
      <c r="B74" s="10">
        <v>23083</v>
      </c>
      <c r="C74" s="10">
        <v>25231.99087316457</v>
      </c>
      <c r="D74" s="10">
        <v>-2148.9908731645701</v>
      </c>
      <c r="E74" s="8">
        <v>9.309842191935927E-2</v>
      </c>
    </row>
    <row r="75" spans="1:5" x14ac:dyDescent="0.25">
      <c r="A75" s="7">
        <v>44347</v>
      </c>
      <c r="B75" s="10">
        <v>20887</v>
      </c>
      <c r="C75" s="10">
        <v>22857.349290741753</v>
      </c>
      <c r="D75" s="10">
        <v>-1970.3492907417531</v>
      </c>
      <c r="E75" s="8">
        <v>9.4333762184217601E-2</v>
      </c>
    </row>
    <row r="76" spans="1:5" x14ac:dyDescent="0.25">
      <c r="A76" s="7">
        <v>44354</v>
      </c>
      <c r="B76" s="10">
        <v>23561</v>
      </c>
      <c r="C76" s="10">
        <v>24981.475852265437</v>
      </c>
      <c r="D76" s="10">
        <v>-1420.4758522654374</v>
      </c>
      <c r="E76" s="8">
        <v>6.0289285355691072E-2</v>
      </c>
    </row>
    <row r="77" spans="1:5" x14ac:dyDescent="0.25">
      <c r="A77" s="7">
        <v>44361</v>
      </c>
      <c r="B77" s="10">
        <v>25652</v>
      </c>
      <c r="C77" s="10">
        <v>26579.802323874352</v>
      </c>
      <c r="D77" s="10">
        <v>-927.80232387435171</v>
      </c>
      <c r="E77" s="8">
        <v>3.6168810380256967E-2</v>
      </c>
    </row>
    <row r="78" spans="1:5" x14ac:dyDescent="0.25">
      <c r="A78" s="7">
        <v>44368</v>
      </c>
      <c r="B78" s="10">
        <v>25545</v>
      </c>
      <c r="C78" s="10">
        <v>26901.997977777759</v>
      </c>
      <c r="D78" s="10">
        <v>-1356.9979777777589</v>
      </c>
      <c r="E78" s="8">
        <v>5.3121862508426654E-2</v>
      </c>
    </row>
    <row r="79" spans="1:5" x14ac:dyDescent="0.25">
      <c r="A79" s="7">
        <v>44375</v>
      </c>
      <c r="B79" s="10">
        <v>26770</v>
      </c>
      <c r="C79" s="10">
        <v>28951.860656049779</v>
      </c>
      <c r="D79" s="10">
        <v>-2181.8606560497792</v>
      </c>
      <c r="E79" s="8">
        <v>8.1503946807985769E-2</v>
      </c>
    </row>
    <row r="80" spans="1:5" x14ac:dyDescent="0.25">
      <c r="A80" s="7">
        <v>44382</v>
      </c>
      <c r="B80" s="10">
        <v>27804</v>
      </c>
      <c r="C80" s="10">
        <v>30256.302771321763</v>
      </c>
      <c r="D80" s="10">
        <v>-2452.3027713217634</v>
      </c>
      <c r="E80" s="8">
        <v>8.8199639308076658E-2</v>
      </c>
    </row>
    <row r="81" spans="1:6" x14ac:dyDescent="0.25">
      <c r="A81" s="7">
        <v>44389</v>
      </c>
      <c r="B81" s="10">
        <v>32197</v>
      </c>
      <c r="C81" s="10">
        <v>33266.937846761692</v>
      </c>
      <c r="D81" s="10">
        <v>-1069.9378467616916</v>
      </c>
      <c r="E81" s="8">
        <v>3.3230979493794194E-2</v>
      </c>
    </row>
    <row r="82" spans="1:6" x14ac:dyDescent="0.25">
      <c r="A82" s="7">
        <v>44396</v>
      </c>
      <c r="B82" s="10">
        <v>33633</v>
      </c>
      <c r="C82" s="10">
        <v>35289.206248605231</v>
      </c>
      <c r="D82" s="10">
        <v>-1656.2062486052309</v>
      </c>
      <c r="E82" s="8">
        <v>4.9243488496572736E-2</v>
      </c>
    </row>
    <row r="83" spans="1:6" x14ac:dyDescent="0.25">
      <c r="A83" s="7">
        <v>44403</v>
      </c>
      <c r="B83" s="10">
        <v>32339</v>
      </c>
      <c r="C83" s="10">
        <v>34210.541932419379</v>
      </c>
      <c r="D83" s="10">
        <v>-1871.541932419379</v>
      </c>
      <c r="E83" s="8">
        <v>5.787259755772841E-2</v>
      </c>
    </row>
    <row r="84" spans="1:6" x14ac:dyDescent="0.25">
      <c r="A84" s="7">
        <v>44410</v>
      </c>
      <c r="B84" s="10">
        <v>33968</v>
      </c>
      <c r="C84" s="10">
        <v>34505.399151753139</v>
      </c>
      <c r="D84" s="10">
        <v>-537.39915175313945</v>
      </c>
      <c r="E84" s="8">
        <v>1.582074751981687E-2</v>
      </c>
    </row>
    <row r="85" spans="1:6" x14ac:dyDescent="0.25">
      <c r="A85" s="7">
        <v>44417</v>
      </c>
      <c r="B85" s="10">
        <v>36311</v>
      </c>
      <c r="C85" s="10">
        <v>36063.127176599446</v>
      </c>
      <c r="D85" s="10">
        <v>247.8728234005539</v>
      </c>
      <c r="E85" s="8">
        <v>6.8263838341151139E-3</v>
      </c>
    </row>
    <row r="86" spans="1:6" x14ac:dyDescent="0.25">
      <c r="A86" s="7">
        <v>44424</v>
      </c>
      <c r="B86" s="10">
        <v>35448</v>
      </c>
      <c r="C86" s="10">
        <v>35204.913280217472</v>
      </c>
      <c r="D86" s="10">
        <v>243.08671978252823</v>
      </c>
      <c r="E86" s="8">
        <v>6.8575581071577589E-3</v>
      </c>
      <c r="F86" s="2"/>
    </row>
    <row r="87" spans="1:6" x14ac:dyDescent="0.25">
      <c r="A87" s="7">
        <v>44431</v>
      </c>
      <c r="B87" s="10">
        <v>34820</v>
      </c>
      <c r="C87" s="10">
        <v>35072.739632484932</v>
      </c>
      <c r="D87" s="10">
        <v>-252.73963248493237</v>
      </c>
      <c r="E87" s="8">
        <v>7.2584615877349908E-3</v>
      </c>
    </row>
    <row r="88" spans="1:6" x14ac:dyDescent="0.25">
      <c r="A88" s="7">
        <v>44438</v>
      </c>
      <c r="B88" s="10">
        <v>35294</v>
      </c>
      <c r="C88" s="10">
        <v>36009.281171699287</v>
      </c>
      <c r="D88" s="10">
        <v>-715.28117169928737</v>
      </c>
      <c r="E88" s="8">
        <v>2.0266367419371208E-2</v>
      </c>
    </row>
    <row r="89" spans="1:6" x14ac:dyDescent="0.25">
      <c r="A89" s="7">
        <v>44445</v>
      </c>
      <c r="B89" s="10">
        <v>31604</v>
      </c>
      <c r="C89" s="10">
        <v>34379.330218504292</v>
      </c>
      <c r="D89" s="10">
        <v>-2775.3302185042921</v>
      </c>
      <c r="E89" s="8">
        <v>8.7815789726119864E-2</v>
      </c>
    </row>
    <row r="90" spans="1:6" x14ac:dyDescent="0.25">
      <c r="A90" s="7">
        <v>44452</v>
      </c>
      <c r="B90" s="10">
        <v>37843</v>
      </c>
      <c r="C90" s="10">
        <v>38280.470973598654</v>
      </c>
      <c r="D90" s="10">
        <v>-437.47097359865438</v>
      </c>
      <c r="E90" s="8">
        <v>1.1560155738145875E-2</v>
      </c>
    </row>
    <row r="91" spans="1:6" x14ac:dyDescent="0.25">
      <c r="A91" s="7">
        <v>44459</v>
      </c>
      <c r="B91" s="10">
        <v>36727</v>
      </c>
      <c r="C91" s="10">
        <v>36032.451232324587</v>
      </c>
      <c r="D91" s="10">
        <v>694.54876767541282</v>
      </c>
      <c r="E91" s="8">
        <v>1.891112172721466E-2</v>
      </c>
    </row>
    <row r="92" spans="1:6" x14ac:dyDescent="0.25">
      <c r="A92" s="7">
        <v>44466</v>
      </c>
      <c r="B92" s="10">
        <v>36879</v>
      </c>
      <c r="C92" s="10">
        <v>35484.177780589089</v>
      </c>
      <c r="D92" s="10">
        <v>1394.8222194109112</v>
      </c>
      <c r="E92" s="8">
        <v>3.7821584625692434E-2</v>
      </c>
    </row>
    <row r="93" spans="1:6" x14ac:dyDescent="0.25">
      <c r="A93" s="7">
        <v>44473</v>
      </c>
      <c r="B93" s="10">
        <v>34622</v>
      </c>
      <c r="C93" s="10">
        <v>33829.629816661029</v>
      </c>
      <c r="D93" s="10">
        <v>792.3701833389714</v>
      </c>
      <c r="E93" s="8">
        <v>2.2886320355235728E-2</v>
      </c>
    </row>
    <row r="94" spans="1:6" x14ac:dyDescent="0.25">
      <c r="A94" s="7">
        <v>44480</v>
      </c>
      <c r="B94" s="10">
        <v>31983</v>
      </c>
      <c r="C94" s="10">
        <v>32782.257778247971</v>
      </c>
      <c r="D94" s="10">
        <v>-799.25777824797115</v>
      </c>
      <c r="E94" s="8">
        <v>2.4990081551073105E-2</v>
      </c>
    </row>
    <row r="95" spans="1:6" x14ac:dyDescent="0.25">
      <c r="A95" s="7">
        <v>44487</v>
      </c>
      <c r="B95" s="10">
        <v>37855</v>
      </c>
      <c r="C95" s="10">
        <v>39562.852890949551</v>
      </c>
      <c r="D95" s="10">
        <v>-1707.8528909495508</v>
      </c>
      <c r="E95" s="8">
        <v>4.5115648948607867E-2</v>
      </c>
    </row>
    <row r="96" spans="1:6" x14ac:dyDescent="0.25">
      <c r="A96" s="7">
        <v>44494</v>
      </c>
      <c r="B96" s="10">
        <v>40067</v>
      </c>
      <c r="C96" s="10">
        <v>39536.986725835122</v>
      </c>
      <c r="D96" s="10">
        <v>530.01327416487766</v>
      </c>
      <c r="E96" s="8">
        <v>1.3228174661563822E-2</v>
      </c>
    </row>
    <row r="97" spans="1:5" x14ac:dyDescent="0.25">
      <c r="A97" s="7">
        <v>44501</v>
      </c>
      <c r="B97" s="10">
        <v>29469</v>
      </c>
      <c r="C97" s="10">
        <v>33167.847350774326</v>
      </c>
      <c r="D97" s="10">
        <v>-3698.8473507743256</v>
      </c>
      <c r="E97" s="8">
        <v>0.12551655471085973</v>
      </c>
    </row>
    <row r="98" spans="1:5" x14ac:dyDescent="0.25">
      <c r="A98" s="7">
        <v>44508</v>
      </c>
      <c r="B98" s="10">
        <v>33721</v>
      </c>
      <c r="C98" s="10">
        <v>33987.53446618098</v>
      </c>
      <c r="D98" s="10">
        <v>-266.53446618097951</v>
      </c>
      <c r="E98" s="8">
        <v>7.9041091954858839E-3</v>
      </c>
    </row>
    <row r="99" spans="1:5" x14ac:dyDescent="0.25">
      <c r="A99" s="7">
        <v>44515</v>
      </c>
      <c r="B99" s="10">
        <v>29832</v>
      </c>
      <c r="C99" s="10">
        <v>31484.47917001383</v>
      </c>
      <c r="D99" s="10">
        <v>-1652.4791700138303</v>
      </c>
      <c r="E99" s="8">
        <v>5.5392838898291441E-2</v>
      </c>
    </row>
    <row r="100" spans="1:5" x14ac:dyDescent="0.25">
      <c r="A100" s="7">
        <v>44522</v>
      </c>
      <c r="B100" s="10">
        <v>31446</v>
      </c>
      <c r="C100" s="10">
        <v>31474.980603798009</v>
      </c>
      <c r="D100" s="10">
        <v>-28.980603798008815</v>
      </c>
      <c r="E100" s="8">
        <v>9.2159905228037951E-4</v>
      </c>
    </row>
    <row r="101" spans="1:5" x14ac:dyDescent="0.25">
      <c r="A101" s="7">
        <v>44529</v>
      </c>
      <c r="B101" s="10">
        <v>27489</v>
      </c>
      <c r="C101" s="10">
        <v>27810.414392795203</v>
      </c>
      <c r="D101" s="10">
        <v>-321.41439279520273</v>
      </c>
      <c r="E101" s="8">
        <v>1.1692473090880088E-2</v>
      </c>
    </row>
  </sheetData>
  <mergeCells count="2">
    <mergeCell ref="K1:L1"/>
    <mergeCell ref="H1:I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62B9-AB99-414D-892B-27635EF8F313}">
  <sheetPr>
    <tabColor rgb="FF00B050"/>
  </sheetPr>
  <dimension ref="B1:D38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2" max="2" width="18.42578125" customWidth="1"/>
    <col min="3" max="3" width="26.85546875" customWidth="1"/>
    <col min="4" max="4" width="22.42578125" customWidth="1"/>
  </cols>
  <sheetData>
    <row r="1" spans="2:4" ht="15.75" thickBot="1" x14ac:dyDescent="0.3"/>
    <row r="2" spans="2:4" ht="19.5" thickBot="1" x14ac:dyDescent="0.35">
      <c r="B2" s="517" t="s">
        <v>138</v>
      </c>
      <c r="C2" s="518" t="s">
        <v>137</v>
      </c>
      <c r="D2" s="518" t="s">
        <v>139</v>
      </c>
    </row>
    <row r="3" spans="2:4" x14ac:dyDescent="0.25">
      <c r="B3" s="546" t="s">
        <v>58</v>
      </c>
      <c r="C3" s="519" t="s">
        <v>148</v>
      </c>
      <c r="D3" s="519" t="s">
        <v>149</v>
      </c>
    </row>
    <row r="4" spans="2:4" x14ac:dyDescent="0.25">
      <c r="B4" s="547"/>
      <c r="C4" s="519" t="s">
        <v>150</v>
      </c>
      <c r="D4" s="521" t="s">
        <v>151</v>
      </c>
    </row>
    <row r="5" spans="2:4" x14ac:dyDescent="0.25">
      <c r="B5" s="547"/>
      <c r="C5" s="519" t="s">
        <v>152</v>
      </c>
      <c r="D5" s="521" t="s">
        <v>153</v>
      </c>
    </row>
    <row r="6" spans="2:4" x14ac:dyDescent="0.25">
      <c r="B6" s="547"/>
      <c r="C6" s="519" t="s">
        <v>154</v>
      </c>
      <c r="D6" s="521" t="s">
        <v>155</v>
      </c>
    </row>
    <row r="7" spans="2:4" x14ac:dyDescent="0.25">
      <c r="B7" s="547"/>
      <c r="C7" s="519" t="s">
        <v>156</v>
      </c>
      <c r="D7" s="521" t="s">
        <v>157</v>
      </c>
    </row>
    <row r="8" spans="2:4" x14ac:dyDescent="0.25">
      <c r="B8" s="547"/>
      <c r="C8" s="519"/>
      <c r="D8" s="521" t="s">
        <v>158</v>
      </c>
    </row>
    <row r="9" spans="2:4" x14ac:dyDescent="0.25">
      <c r="B9" s="547"/>
      <c r="C9" s="519"/>
      <c r="D9" s="521" t="s">
        <v>159</v>
      </c>
    </row>
    <row r="10" spans="2:4" x14ac:dyDescent="0.25">
      <c r="B10" s="547"/>
      <c r="C10" s="519"/>
      <c r="D10" s="521" t="s">
        <v>160</v>
      </c>
    </row>
    <row r="11" spans="2:4" x14ac:dyDescent="0.25">
      <c r="B11" s="547"/>
      <c r="C11" s="519"/>
      <c r="D11" s="521" t="s">
        <v>161</v>
      </c>
    </row>
    <row r="12" spans="2:4" ht="15.75" thickBot="1" x14ac:dyDescent="0.3">
      <c r="B12" s="548"/>
      <c r="C12" s="522"/>
      <c r="D12" s="523" t="s">
        <v>162</v>
      </c>
    </row>
    <row r="13" spans="2:4" x14ac:dyDescent="0.25">
      <c r="B13" s="546" t="s">
        <v>1</v>
      </c>
      <c r="C13" s="519" t="s">
        <v>163</v>
      </c>
      <c r="D13" s="520" t="s">
        <v>151</v>
      </c>
    </row>
    <row r="14" spans="2:4" x14ac:dyDescent="0.25">
      <c r="B14" s="547"/>
      <c r="C14" s="519" t="s">
        <v>150</v>
      </c>
      <c r="D14" s="521" t="s">
        <v>153</v>
      </c>
    </row>
    <row r="15" spans="2:4" x14ac:dyDescent="0.25">
      <c r="B15" s="547"/>
      <c r="C15" s="519" t="s">
        <v>152</v>
      </c>
      <c r="D15" s="521" t="s">
        <v>149</v>
      </c>
    </row>
    <row r="16" spans="2:4" x14ac:dyDescent="0.25">
      <c r="B16" s="547"/>
      <c r="C16" s="519" t="s">
        <v>154</v>
      </c>
      <c r="D16" s="521" t="s">
        <v>157</v>
      </c>
    </row>
    <row r="17" spans="2:4" x14ac:dyDescent="0.25">
      <c r="B17" s="547"/>
      <c r="C17" s="519" t="s">
        <v>156</v>
      </c>
      <c r="D17" s="521" t="s">
        <v>155</v>
      </c>
    </row>
    <row r="18" spans="2:4" x14ac:dyDescent="0.25">
      <c r="B18" s="547"/>
      <c r="C18" s="519" t="s">
        <v>164</v>
      </c>
      <c r="D18" s="521" t="s">
        <v>160</v>
      </c>
    </row>
    <row r="19" spans="2:4" x14ac:dyDescent="0.25">
      <c r="B19" s="547"/>
      <c r="C19" s="519"/>
      <c r="D19" s="521" t="s">
        <v>162</v>
      </c>
    </row>
    <row r="20" spans="2:4" x14ac:dyDescent="0.25">
      <c r="B20" s="547"/>
      <c r="C20" s="519"/>
      <c r="D20" s="521" t="s">
        <v>161</v>
      </c>
    </row>
    <row r="21" spans="2:4" x14ac:dyDescent="0.25">
      <c r="B21" s="547"/>
      <c r="C21" s="519"/>
      <c r="D21" s="521" t="s">
        <v>165</v>
      </c>
    </row>
    <row r="22" spans="2:4" ht="15.75" thickBot="1" x14ac:dyDescent="0.3">
      <c r="B22" s="548"/>
      <c r="C22" s="522"/>
      <c r="D22" s="523" t="s">
        <v>166</v>
      </c>
    </row>
    <row r="23" spans="2:4" x14ac:dyDescent="0.25">
      <c r="B23" s="546" t="s">
        <v>103</v>
      </c>
      <c r="C23" s="524" t="s">
        <v>167</v>
      </c>
      <c r="D23" s="520" t="s">
        <v>151</v>
      </c>
    </row>
    <row r="24" spans="2:4" x14ac:dyDescent="0.25">
      <c r="B24" s="547"/>
      <c r="C24" s="519" t="s">
        <v>150</v>
      </c>
      <c r="D24" s="521" t="s">
        <v>153</v>
      </c>
    </row>
    <row r="25" spans="2:4" x14ac:dyDescent="0.25">
      <c r="B25" s="547"/>
      <c r="C25" s="519" t="s">
        <v>152</v>
      </c>
      <c r="D25" s="521" t="s">
        <v>149</v>
      </c>
    </row>
    <row r="26" spans="2:4" x14ac:dyDescent="0.25">
      <c r="B26" s="547"/>
      <c r="C26" s="519" t="s">
        <v>154</v>
      </c>
      <c r="D26" s="521" t="s">
        <v>157</v>
      </c>
    </row>
    <row r="27" spans="2:4" x14ac:dyDescent="0.25">
      <c r="B27" s="547"/>
      <c r="C27" s="519" t="s">
        <v>156</v>
      </c>
      <c r="D27" s="521" t="s">
        <v>155</v>
      </c>
    </row>
    <row r="28" spans="2:4" x14ac:dyDescent="0.25">
      <c r="B28" s="547"/>
      <c r="C28" s="519"/>
      <c r="D28" s="521" t="s">
        <v>165</v>
      </c>
    </row>
    <row r="29" spans="2:4" ht="15.75" thickBot="1" x14ac:dyDescent="0.3">
      <c r="B29" s="548"/>
      <c r="C29" s="522"/>
      <c r="D29" s="523" t="s">
        <v>166</v>
      </c>
    </row>
    <row r="30" spans="2:4" x14ac:dyDescent="0.25">
      <c r="B30" s="546" t="s">
        <v>59</v>
      </c>
      <c r="C30" s="524" t="s">
        <v>148</v>
      </c>
      <c r="D30" s="520" t="s">
        <v>168</v>
      </c>
    </row>
    <row r="31" spans="2:4" x14ac:dyDescent="0.25">
      <c r="B31" s="547"/>
      <c r="C31" s="519" t="s">
        <v>150</v>
      </c>
      <c r="D31" s="521" t="s">
        <v>169</v>
      </c>
    </row>
    <row r="32" spans="2:4" x14ac:dyDescent="0.25">
      <c r="B32" s="547"/>
      <c r="C32" s="519" t="s">
        <v>152</v>
      </c>
      <c r="D32" s="521" t="s">
        <v>170</v>
      </c>
    </row>
    <row r="33" spans="2:4" x14ac:dyDescent="0.25">
      <c r="B33" s="547"/>
      <c r="C33" s="519" t="s">
        <v>154</v>
      </c>
      <c r="D33" s="521" t="s">
        <v>171</v>
      </c>
    </row>
    <row r="34" spans="2:4" x14ac:dyDescent="0.25">
      <c r="B34" s="547"/>
      <c r="C34" s="519" t="s">
        <v>156</v>
      </c>
      <c r="D34" s="521" t="s">
        <v>172</v>
      </c>
    </row>
    <row r="35" spans="2:4" x14ac:dyDescent="0.25">
      <c r="B35" s="547"/>
      <c r="C35" s="519" t="s">
        <v>173</v>
      </c>
      <c r="D35" s="521" t="s">
        <v>159</v>
      </c>
    </row>
    <row r="36" spans="2:4" x14ac:dyDescent="0.25">
      <c r="B36" s="547"/>
      <c r="C36" s="519"/>
      <c r="D36" s="521" t="s">
        <v>160</v>
      </c>
    </row>
    <row r="37" spans="2:4" x14ac:dyDescent="0.25">
      <c r="B37" s="547"/>
      <c r="C37" s="519"/>
      <c r="D37" s="521" t="s">
        <v>161</v>
      </c>
    </row>
    <row r="38" spans="2:4" ht="15.75" thickBot="1" x14ac:dyDescent="0.3">
      <c r="B38" s="548"/>
      <c r="C38" s="522"/>
      <c r="D38" s="523" t="s">
        <v>162</v>
      </c>
    </row>
  </sheetData>
  <mergeCells count="4">
    <mergeCell ref="B3:B12"/>
    <mergeCell ref="B13:B22"/>
    <mergeCell ref="B23:B29"/>
    <mergeCell ref="B30:B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B874-2229-456F-8790-B63E6497BE38}">
  <sheetPr>
    <tabColor rgb="FF00B050"/>
  </sheetPr>
  <dimension ref="A1:P163"/>
  <sheetViews>
    <sheetView showGridLines="0" topLeftCell="A26" zoomScale="70" zoomScaleNormal="70" workbookViewId="0">
      <selection activeCell="I13" sqref="I13"/>
    </sheetView>
  </sheetViews>
  <sheetFormatPr defaultRowHeight="15" x14ac:dyDescent="0.25"/>
  <cols>
    <col min="1" max="1" width="1.85546875" style="31" customWidth="1"/>
    <col min="2" max="2" width="16.85546875" style="31" customWidth="1"/>
    <col min="3" max="3" width="25.7109375" style="31" customWidth="1"/>
    <col min="4" max="4" width="20.5703125" style="31" hidden="1" customWidth="1"/>
    <col min="5" max="5" width="20.28515625" style="31" customWidth="1"/>
    <col min="6" max="6" width="20.7109375" style="31" customWidth="1"/>
    <col min="7" max="7" width="18" style="31" customWidth="1"/>
    <col min="8" max="8" width="4.7109375" style="31" customWidth="1"/>
    <col min="9" max="9" width="16.42578125" customWidth="1"/>
    <col min="10" max="10" width="4.7109375" customWidth="1"/>
    <col min="11" max="11" width="16.85546875" style="31" customWidth="1"/>
    <col min="12" max="12" width="25.7109375" style="31" customWidth="1"/>
    <col min="13" max="13" width="21" style="31" hidden="1" customWidth="1"/>
    <col min="14" max="14" width="20.28515625" style="31" customWidth="1"/>
    <col min="15" max="15" width="20.7109375" style="31" customWidth="1"/>
    <col min="16" max="16" width="18" customWidth="1"/>
    <col min="17" max="17" width="12.28515625" customWidth="1"/>
  </cols>
  <sheetData>
    <row r="1" spans="1:16" ht="7.5" customHeight="1" thickBot="1" x14ac:dyDescent="0.3"/>
    <row r="2" spans="1:16" ht="29.25" thickBot="1" x14ac:dyDescent="0.5">
      <c r="B2" s="564" t="s">
        <v>58</v>
      </c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6"/>
    </row>
    <row r="3" spans="1:16" ht="21" x14ac:dyDescent="0.35">
      <c r="B3" s="567" t="s">
        <v>64</v>
      </c>
      <c r="C3" s="568"/>
      <c r="D3" s="568"/>
      <c r="E3" s="568"/>
      <c r="F3" s="568"/>
      <c r="G3" s="569"/>
      <c r="K3" s="567" t="s">
        <v>63</v>
      </c>
      <c r="L3" s="568"/>
      <c r="M3" s="568"/>
      <c r="N3" s="568"/>
      <c r="O3" s="568"/>
      <c r="P3" s="569"/>
    </row>
    <row r="4" spans="1:16" x14ac:dyDescent="0.25">
      <c r="B4" s="32"/>
      <c r="G4" s="33"/>
      <c r="K4" s="32"/>
      <c r="P4" s="34"/>
    </row>
    <row r="5" spans="1:16" x14ac:dyDescent="0.25">
      <c r="B5" s="32"/>
      <c r="G5" s="33"/>
      <c r="K5" s="32"/>
      <c r="P5" s="34"/>
    </row>
    <row r="6" spans="1:16" x14ac:dyDescent="0.25">
      <c r="B6" s="32"/>
      <c r="G6" s="33"/>
      <c r="K6" s="32"/>
      <c r="P6" s="34"/>
    </row>
    <row r="7" spans="1:16" x14ac:dyDescent="0.25">
      <c r="B7" s="32"/>
      <c r="G7" s="33"/>
      <c r="K7" s="32"/>
      <c r="P7" s="34"/>
    </row>
    <row r="8" spans="1:16" x14ac:dyDescent="0.25">
      <c r="B8" s="32"/>
      <c r="G8" s="33"/>
      <c r="K8" s="32"/>
      <c r="P8" s="34"/>
    </row>
    <row r="9" spans="1:16" x14ac:dyDescent="0.25">
      <c r="B9" s="32"/>
      <c r="G9" s="33"/>
      <c r="K9" s="32"/>
      <c r="P9" s="34"/>
    </row>
    <row r="10" spans="1:16" x14ac:dyDescent="0.25">
      <c r="B10" s="32"/>
      <c r="G10" s="33"/>
      <c r="I10" s="93" t="s">
        <v>98</v>
      </c>
      <c r="K10" s="32"/>
      <c r="P10" s="34"/>
    </row>
    <row r="11" spans="1:16" x14ac:dyDescent="0.25">
      <c r="B11" s="32"/>
      <c r="G11" s="33"/>
      <c r="I11" s="216">
        <v>0.24</v>
      </c>
      <c r="K11" s="32"/>
      <c r="P11" s="34"/>
    </row>
    <row r="12" spans="1:16" x14ac:dyDescent="0.25">
      <c r="B12" s="32"/>
      <c r="G12" s="33"/>
      <c r="K12" s="32"/>
      <c r="P12" s="34"/>
    </row>
    <row r="13" spans="1:16" x14ac:dyDescent="0.25">
      <c r="B13" s="32"/>
      <c r="G13" s="33"/>
      <c r="K13" s="32"/>
      <c r="P13" s="34"/>
    </row>
    <row r="14" spans="1:16" x14ac:dyDescent="0.25">
      <c r="B14" s="32"/>
      <c r="G14" s="33"/>
      <c r="K14" s="32"/>
      <c r="P14" s="34"/>
    </row>
    <row r="15" spans="1:16" x14ac:dyDescent="0.25">
      <c r="B15" s="32"/>
      <c r="G15" s="33"/>
      <c r="K15" s="32"/>
      <c r="P15" s="34"/>
    </row>
    <row r="16" spans="1:16" x14ac:dyDescent="0.25">
      <c r="A16" s="35"/>
      <c r="B16" s="36"/>
      <c r="C16" s="35"/>
      <c r="D16" s="35"/>
      <c r="E16" s="35"/>
      <c r="F16" s="35"/>
      <c r="G16" s="37"/>
      <c r="H16" s="35"/>
      <c r="K16" s="36"/>
      <c r="L16" s="35"/>
      <c r="M16" s="35"/>
      <c r="N16" s="35"/>
      <c r="O16" s="35"/>
      <c r="P16" s="34"/>
    </row>
    <row r="17" spans="1:16" x14ac:dyDescent="0.25">
      <c r="A17" s="35"/>
      <c r="B17" s="36"/>
      <c r="C17" s="35" t="s">
        <v>41</v>
      </c>
      <c r="D17" s="76">
        <f>D18-(D22+D23)</f>
        <v>0</v>
      </c>
      <c r="E17" s="35"/>
      <c r="F17" s="35"/>
      <c r="G17" s="37"/>
      <c r="H17" s="35"/>
      <c r="K17" s="36"/>
      <c r="L17" s="35" t="s">
        <v>41</v>
      </c>
      <c r="M17" s="76">
        <f>M18-(M22+M23)</f>
        <v>0</v>
      </c>
      <c r="N17" s="35"/>
      <c r="O17" s="35"/>
      <c r="P17" s="34"/>
    </row>
    <row r="18" spans="1:16" ht="15.75" thickBot="1" x14ac:dyDescent="0.3">
      <c r="A18" s="35"/>
      <c r="B18" s="38"/>
      <c r="C18" s="39" t="s">
        <v>42</v>
      </c>
      <c r="D18" s="40">
        <v>155499</v>
      </c>
      <c r="E18" s="41"/>
      <c r="F18" s="41"/>
      <c r="G18" s="42"/>
      <c r="H18" s="35"/>
      <c r="K18" s="38"/>
      <c r="L18" s="39" t="s">
        <v>42</v>
      </c>
      <c r="M18" s="40">
        <v>192784</v>
      </c>
      <c r="N18" s="41"/>
      <c r="O18" s="41"/>
      <c r="P18" s="43"/>
    </row>
    <row r="19" spans="1:16" ht="15.75" thickBot="1" x14ac:dyDescent="0.3">
      <c r="A19" s="35"/>
      <c r="B19" s="36"/>
      <c r="C19" s="77"/>
      <c r="D19" s="44"/>
      <c r="E19" s="35"/>
      <c r="F19" s="35"/>
      <c r="G19" s="35"/>
      <c r="H19" s="35"/>
      <c r="K19" s="35"/>
      <c r="L19" s="77"/>
      <c r="M19" s="44"/>
      <c r="N19" s="35"/>
      <c r="O19" s="35"/>
      <c r="P19" s="34"/>
    </row>
    <row r="20" spans="1:16" x14ac:dyDescent="0.25">
      <c r="A20" s="35"/>
      <c r="B20" s="561" t="s">
        <v>43</v>
      </c>
      <c r="C20" s="561" t="s">
        <v>44</v>
      </c>
      <c r="D20" s="561" t="s">
        <v>45</v>
      </c>
      <c r="E20" s="561" t="s">
        <v>46</v>
      </c>
      <c r="F20" s="561" t="s">
        <v>47</v>
      </c>
      <c r="G20" s="555" t="s">
        <v>25</v>
      </c>
      <c r="H20" s="35"/>
      <c r="I20" s="559" t="s">
        <v>48</v>
      </c>
      <c r="K20" s="561" t="s">
        <v>43</v>
      </c>
      <c r="L20" s="561" t="s">
        <v>44</v>
      </c>
      <c r="M20" s="561" t="s">
        <v>45</v>
      </c>
      <c r="N20" s="561" t="s">
        <v>46</v>
      </c>
      <c r="O20" s="561" t="s">
        <v>47</v>
      </c>
      <c r="P20" s="555" t="s">
        <v>25</v>
      </c>
    </row>
    <row r="21" spans="1:16" ht="15.75" thickBot="1" x14ac:dyDescent="0.3">
      <c r="B21" s="562"/>
      <c r="C21" s="562"/>
      <c r="D21" s="562"/>
      <c r="E21" s="562"/>
      <c r="F21" s="562"/>
      <c r="G21" s="556"/>
      <c r="H21" s="45"/>
      <c r="I21" s="560"/>
      <c r="K21" s="562"/>
      <c r="L21" s="562"/>
      <c r="M21" s="562"/>
      <c r="N21" s="562"/>
      <c r="O21" s="562"/>
      <c r="P21" s="556"/>
    </row>
    <row r="22" spans="1:16" s="50" customFormat="1" ht="15.75" thickBot="1" x14ac:dyDescent="0.3">
      <c r="A22" s="46"/>
      <c r="B22" s="70" t="s">
        <v>49</v>
      </c>
      <c r="C22" s="47" t="s">
        <v>32</v>
      </c>
      <c r="D22" s="71">
        <v>89366.242275721714</v>
      </c>
      <c r="E22" s="325">
        <v>0.57470621853337778</v>
      </c>
      <c r="F22" s="72"/>
      <c r="G22" s="73"/>
      <c r="H22" s="49"/>
      <c r="I22" s="48"/>
      <c r="K22" s="70" t="s">
        <v>49</v>
      </c>
      <c r="L22" s="211" t="s">
        <v>32</v>
      </c>
      <c r="M22" s="71">
        <v>91323.147231737108</v>
      </c>
      <c r="N22" s="325">
        <v>0.47370708788974764</v>
      </c>
      <c r="O22" s="72"/>
      <c r="P22" s="73"/>
    </row>
    <row r="23" spans="1:16" s="50" customFormat="1" ht="15.75" thickBot="1" x14ac:dyDescent="0.3">
      <c r="A23" s="46"/>
      <c r="B23" s="563" t="s">
        <v>23</v>
      </c>
      <c r="C23" s="51" t="s">
        <v>50</v>
      </c>
      <c r="D23" s="148">
        <v>66132.757724278286</v>
      </c>
      <c r="E23" s="325">
        <v>0.42529378146662222</v>
      </c>
      <c r="F23" s="210"/>
      <c r="G23" s="150"/>
      <c r="H23" s="151"/>
      <c r="I23" s="325"/>
      <c r="J23" s="152"/>
      <c r="K23" s="557" t="s">
        <v>23</v>
      </c>
      <c r="L23" s="211" t="s">
        <v>50</v>
      </c>
      <c r="M23" s="148">
        <v>101460.85276826289</v>
      </c>
      <c r="N23" s="325">
        <v>0.52629291211025242</v>
      </c>
      <c r="O23" s="148"/>
      <c r="P23" s="150"/>
    </row>
    <row r="24" spans="1:16" x14ac:dyDescent="0.25">
      <c r="B24" s="557"/>
      <c r="C24" s="166" t="s">
        <v>52</v>
      </c>
      <c r="D24" s="167">
        <v>50707.486309891989</v>
      </c>
      <c r="E24" s="327">
        <v>0.32609525662474992</v>
      </c>
      <c r="F24" s="346">
        <v>63461026.641428575</v>
      </c>
      <c r="G24" s="339">
        <v>0.77306557324836445</v>
      </c>
      <c r="H24" s="153"/>
      <c r="I24" s="327">
        <v>-3.5069027456631652E-2</v>
      </c>
      <c r="J24" s="154"/>
      <c r="K24" s="557"/>
      <c r="L24" s="166" t="s">
        <v>52</v>
      </c>
      <c r="M24" s="167">
        <v>62804.560959665512</v>
      </c>
      <c r="N24" s="327">
        <v>0.3257768329304585</v>
      </c>
      <c r="O24" s="167">
        <v>61235510.155714281</v>
      </c>
      <c r="P24" s="339">
        <v>0.57149096301653013</v>
      </c>
    </row>
    <row r="25" spans="1:16" x14ac:dyDescent="0.25">
      <c r="B25" s="557"/>
      <c r="C25" s="54" t="s">
        <v>60</v>
      </c>
      <c r="D25" s="155">
        <v>40950.042818692418</v>
      </c>
      <c r="E25" s="328">
        <v>0.26334602035185062</v>
      </c>
      <c r="F25" s="57">
        <v>44061193.980000004</v>
      </c>
      <c r="G25" s="340">
        <v>0.53674190262657429</v>
      </c>
      <c r="H25" s="153"/>
      <c r="I25" s="328">
        <v>-5.1054942578100393E-2</v>
      </c>
      <c r="J25" s="154"/>
      <c r="K25" s="557"/>
      <c r="L25" s="54" t="s">
        <v>60</v>
      </c>
      <c r="M25" s="155">
        <v>52299.046121417028</v>
      </c>
      <c r="N25" s="328">
        <v>0.27128312578542318</v>
      </c>
      <c r="O25" s="156">
        <v>41811652.251428559</v>
      </c>
      <c r="P25" s="340">
        <v>0.39021445807700816</v>
      </c>
    </row>
    <row r="26" spans="1:16" x14ac:dyDescent="0.25">
      <c r="B26" s="557"/>
      <c r="C26" s="54" t="s">
        <v>61</v>
      </c>
      <c r="D26" s="155">
        <v>8880.5728041516013</v>
      </c>
      <c r="E26" s="328">
        <v>5.7110160220654807E-2</v>
      </c>
      <c r="F26" s="57">
        <v>18944719.38142857</v>
      </c>
      <c r="G26" s="340">
        <v>0.23077960007461665</v>
      </c>
      <c r="H26" s="153"/>
      <c r="I26" s="328">
        <v>-2.5255820765119674E-2</v>
      </c>
      <c r="J26" s="154"/>
      <c r="K26" s="557"/>
      <c r="L26" s="54" t="s">
        <v>61</v>
      </c>
      <c r="M26" s="155">
        <v>9690.0916131391368</v>
      </c>
      <c r="N26" s="328">
        <v>5.0263982556327996E-2</v>
      </c>
      <c r="O26" s="156">
        <v>18466254.944285721</v>
      </c>
      <c r="P26" s="340">
        <v>0.17233951010749948</v>
      </c>
    </row>
    <row r="27" spans="1:16" ht="15.75" thickBot="1" x14ac:dyDescent="0.3">
      <c r="B27" s="557"/>
      <c r="C27" s="356" t="s">
        <v>111</v>
      </c>
      <c r="D27" s="157">
        <v>876.87068704796195</v>
      </c>
      <c r="E27" s="358">
        <v>5.6390760522444646E-3</v>
      </c>
      <c r="F27" s="359">
        <v>455113.28000000014</v>
      </c>
      <c r="G27" s="358">
        <v>5.5440705471736032E-3</v>
      </c>
      <c r="H27" s="366"/>
      <c r="I27" s="363">
        <v>1.1040980390640325</v>
      </c>
      <c r="J27" s="154"/>
      <c r="K27" s="557"/>
      <c r="L27" s="356" t="s">
        <v>111</v>
      </c>
      <c r="M27" s="357">
        <v>815.42322510935048</v>
      </c>
      <c r="N27" s="358">
        <v>4.2297245887073119E-3</v>
      </c>
      <c r="O27" s="361">
        <v>957602.96000000031</v>
      </c>
      <c r="P27" s="362">
        <v>8.9369948320225014E-3</v>
      </c>
    </row>
    <row r="28" spans="1:16" ht="15.75" hidden="1" thickBot="1" x14ac:dyDescent="0.3">
      <c r="B28" s="557"/>
      <c r="C28" s="166" t="s">
        <v>54</v>
      </c>
      <c r="D28" s="167">
        <v>15269.312894049004</v>
      </c>
      <c r="E28" s="326">
        <v>9.8195569708158917E-2</v>
      </c>
      <c r="F28" s="346">
        <v>18495990.18</v>
      </c>
      <c r="G28" s="339">
        <v>0.2253132986973049</v>
      </c>
      <c r="H28" s="153"/>
      <c r="I28" s="327">
        <v>1.3042532286854844</v>
      </c>
      <c r="J28" s="154"/>
      <c r="K28" s="557"/>
      <c r="L28" s="166" t="s">
        <v>54</v>
      </c>
      <c r="M28" s="167">
        <v>36555.838849088323</v>
      </c>
      <c r="N28" s="327">
        <v>0.18962070944211304</v>
      </c>
      <c r="O28" s="167">
        <v>42619445.090000011</v>
      </c>
      <c r="P28" s="327">
        <v>0.39775332410521869</v>
      </c>
    </row>
    <row r="29" spans="1:16" ht="15.75" hidden="1" thickBot="1" x14ac:dyDescent="0.3">
      <c r="B29" s="557"/>
      <c r="C29" s="55" t="s">
        <v>56</v>
      </c>
      <c r="D29" s="155">
        <v>14947.869853843218</v>
      </c>
      <c r="E29" s="53">
        <v>9.6128398599625839E-2</v>
      </c>
      <c r="F29" s="57">
        <v>16042256.92</v>
      </c>
      <c r="G29" s="328">
        <v>0.19542256402705693</v>
      </c>
      <c r="H29" s="153"/>
      <c r="I29" s="328">
        <v>1.133244813411205</v>
      </c>
      <c r="J29" s="154"/>
      <c r="K29" s="557"/>
      <c r="L29" s="55" t="s">
        <v>56</v>
      </c>
      <c r="M29" s="155">
        <v>33702.706660956996</v>
      </c>
      <c r="N29" s="328">
        <v>0.17482107779150238</v>
      </c>
      <c r="O29" s="156">
        <v>34222061.370000012</v>
      </c>
      <c r="P29" s="328">
        <v>0.31938329180273933</v>
      </c>
    </row>
    <row r="30" spans="1:16" ht="15.75" hidden="1" thickBot="1" x14ac:dyDescent="0.3">
      <c r="B30" s="557"/>
      <c r="C30" s="74" t="s">
        <v>57</v>
      </c>
      <c r="D30" s="157">
        <v>321.44304020578591</v>
      </c>
      <c r="E30" s="59">
        <v>2.0671711085330832E-3</v>
      </c>
      <c r="F30" s="60">
        <v>2453733.2599999998</v>
      </c>
      <c r="G30" s="331">
        <v>2.9890734670247953E-2</v>
      </c>
      <c r="H30" s="153"/>
      <c r="I30" s="329" t="s">
        <v>102</v>
      </c>
      <c r="J30" s="154"/>
      <c r="K30" s="557"/>
      <c r="L30" s="74" t="s">
        <v>57</v>
      </c>
      <c r="M30" s="157">
        <v>2853.1321881313274</v>
      </c>
      <c r="N30" s="331">
        <v>1.479963165061067E-2</v>
      </c>
      <c r="O30" s="158">
        <v>8397383.7200000007</v>
      </c>
      <c r="P30" s="331">
        <v>7.8370032302479381E-2</v>
      </c>
    </row>
    <row r="31" spans="1:16" ht="15.75" hidden="1" thickBot="1" x14ac:dyDescent="0.3">
      <c r="B31" s="557"/>
      <c r="C31" s="168" t="s">
        <v>55</v>
      </c>
      <c r="D31" s="169">
        <v>155.95852033730296</v>
      </c>
      <c r="E31" s="170">
        <v>1.0029551337134191E-3</v>
      </c>
      <c r="F31" s="347">
        <v>133078.55660000001</v>
      </c>
      <c r="G31" s="344">
        <v>1.6211280543306386E-3</v>
      </c>
      <c r="H31" s="153"/>
      <c r="I31" s="327" t="s">
        <v>102</v>
      </c>
      <c r="J31" s="154"/>
      <c r="K31" s="557"/>
      <c r="L31" s="168" t="s">
        <v>55</v>
      </c>
      <c r="M31" s="169">
        <v>2100.4529595090635</v>
      </c>
      <c r="N31" s="170">
        <v>1.0895369737680842E-2</v>
      </c>
      <c r="O31" s="169">
        <v>3295488.27572258</v>
      </c>
      <c r="P31" s="338">
        <v>3.0755712878251164E-2</v>
      </c>
    </row>
    <row r="32" spans="1:16" ht="15.75" hidden="1" thickBot="1" x14ac:dyDescent="0.3">
      <c r="B32" s="557"/>
      <c r="C32" s="352" t="s">
        <v>110</v>
      </c>
      <c r="D32" s="353">
        <v>30.725181986265021</v>
      </c>
      <c r="E32" s="354">
        <v>1.9759086544778436E-4</v>
      </c>
      <c r="F32" s="355">
        <v>66175.996599999984</v>
      </c>
      <c r="G32" s="354">
        <v>8.0613862482747218E-4</v>
      </c>
      <c r="H32" s="153"/>
      <c r="I32" s="328" t="s">
        <v>102</v>
      </c>
      <c r="J32" s="154"/>
      <c r="K32" s="557"/>
      <c r="L32" s="55" t="s">
        <v>10</v>
      </c>
      <c r="M32" s="155">
        <v>1184.087788758857</v>
      </c>
      <c r="N32" s="53">
        <v>6.1420438872461253E-3</v>
      </c>
      <c r="O32" s="156">
        <v>1782405.0953999998</v>
      </c>
      <c r="P32" s="328">
        <v>1.6634603057367709E-2</v>
      </c>
    </row>
    <row r="33" spans="2:16" ht="15.75" hidden="1" thickBot="1" x14ac:dyDescent="0.3">
      <c r="B33" s="557"/>
      <c r="C33" s="352" t="s">
        <v>109</v>
      </c>
      <c r="D33" s="353">
        <v>12.11943220669783</v>
      </c>
      <c r="E33" s="354">
        <v>7.7938971997876702E-5</v>
      </c>
      <c r="F33" s="355">
        <v>12184.490000000002</v>
      </c>
      <c r="G33" s="354">
        <v>1.4842825975399198E-4</v>
      </c>
      <c r="H33" s="153"/>
      <c r="I33" s="328" t="s">
        <v>102</v>
      </c>
      <c r="J33" s="154"/>
      <c r="K33" s="557"/>
      <c r="L33" s="352" t="s">
        <v>109</v>
      </c>
      <c r="M33" s="155">
        <v>673.92081135508943</v>
      </c>
      <c r="N33" s="354">
        <v>3.4957299949948616E-3</v>
      </c>
      <c r="O33" s="360">
        <v>904082.99999999988</v>
      </c>
      <c r="P33" s="354">
        <v>8.4375105719382872E-3</v>
      </c>
    </row>
    <row r="34" spans="2:16" ht="15.75" hidden="1" thickBot="1" x14ac:dyDescent="0.3">
      <c r="B34" s="557"/>
      <c r="C34" s="352" t="s">
        <v>108</v>
      </c>
      <c r="D34" s="353">
        <v>0</v>
      </c>
      <c r="E34" s="354">
        <v>0</v>
      </c>
      <c r="F34" s="355">
        <v>0</v>
      </c>
      <c r="G34" s="354">
        <v>0</v>
      </c>
      <c r="H34" s="153"/>
      <c r="I34" s="330" t="s">
        <v>105</v>
      </c>
      <c r="J34" s="154"/>
      <c r="K34" s="557"/>
      <c r="L34" s="352" t="s">
        <v>108</v>
      </c>
      <c r="M34" s="155">
        <v>221.72663578170992</v>
      </c>
      <c r="N34" s="354">
        <v>1.1501298644167042E-3</v>
      </c>
      <c r="O34" s="360">
        <v>409742.09032258054</v>
      </c>
      <c r="P34" s="354">
        <v>3.8239887475650645E-3</v>
      </c>
    </row>
    <row r="35" spans="2:16" ht="15.75" hidden="1" thickBot="1" x14ac:dyDescent="0.3">
      <c r="B35" s="558"/>
      <c r="C35" s="356" t="s">
        <v>107</v>
      </c>
      <c r="D35" s="357">
        <v>113.11390614434012</v>
      </c>
      <c r="E35" s="358">
        <v>7.2742529626775812E-4</v>
      </c>
      <c r="F35" s="359">
        <v>54718.070000000007</v>
      </c>
      <c r="G35" s="358">
        <v>6.6656116974917422E-4</v>
      </c>
      <c r="H35" s="153"/>
      <c r="I35" s="331" t="s">
        <v>102</v>
      </c>
      <c r="J35" s="154"/>
      <c r="K35" s="558"/>
      <c r="L35" s="356" t="s">
        <v>107</v>
      </c>
      <c r="M35" s="157">
        <v>20.717723613407042</v>
      </c>
      <c r="N35" s="358">
        <v>1.0746599102315048E-4</v>
      </c>
      <c r="O35" s="361">
        <v>199258.08999999997</v>
      </c>
      <c r="P35" s="358">
        <v>1.8596105013801061E-3</v>
      </c>
    </row>
    <row r="36" spans="2:16" x14ac:dyDescent="0.25">
      <c r="B36" s="437"/>
      <c r="I36" s="63"/>
      <c r="K36" s="62"/>
      <c r="L36" s="62"/>
      <c r="M36" s="62"/>
      <c r="N36" s="62"/>
      <c r="O36" s="62"/>
      <c r="P36" s="75"/>
    </row>
    <row r="37" spans="2:16" x14ac:dyDescent="0.25">
      <c r="B37" s="78" t="s">
        <v>112</v>
      </c>
      <c r="C37" s="64"/>
      <c r="D37" s="65"/>
      <c r="E37" s="65"/>
      <c r="F37" s="65"/>
      <c r="G37" s="66"/>
      <c r="K37" s="175" t="s">
        <v>53</v>
      </c>
      <c r="L37" s="173"/>
      <c r="M37" s="173"/>
      <c r="N37" s="173"/>
      <c r="O37" s="173"/>
      <c r="P37" s="176"/>
    </row>
    <row r="38" spans="2:16" x14ac:dyDescent="0.25">
      <c r="B38" s="88"/>
      <c r="C38" s="3"/>
      <c r="G38" s="87"/>
      <c r="K38" s="549" t="s">
        <v>130</v>
      </c>
      <c r="L38" s="550"/>
      <c r="M38" s="550"/>
      <c r="N38" s="550"/>
      <c r="O38" s="550"/>
      <c r="P38" s="551"/>
    </row>
    <row r="39" spans="2:16" x14ac:dyDescent="0.25">
      <c r="B39" s="32"/>
      <c r="G39" s="87"/>
      <c r="J39" s="94"/>
      <c r="K39" s="552"/>
      <c r="L39" s="553"/>
      <c r="M39" s="553"/>
      <c r="N39" s="553"/>
      <c r="O39" s="553"/>
      <c r="P39" s="554"/>
    </row>
    <row r="40" spans="2:16" ht="27" customHeight="1" thickBot="1" x14ac:dyDescent="0.3">
      <c r="B40" s="84"/>
      <c r="C40" s="81"/>
      <c r="D40" s="81"/>
      <c r="E40" s="81"/>
      <c r="F40" s="81"/>
      <c r="G40" s="89"/>
      <c r="H40" s="81"/>
      <c r="I40" s="80"/>
      <c r="J40" s="80"/>
      <c r="K40" s="570"/>
      <c r="L40" s="571"/>
      <c r="M40" s="571"/>
      <c r="N40" s="571"/>
      <c r="O40" s="571"/>
      <c r="P40" s="572"/>
    </row>
    <row r="42" spans="2:16" ht="15.75" thickBot="1" x14ac:dyDescent="0.3"/>
    <row r="43" spans="2:16" ht="29.25" thickBot="1" x14ac:dyDescent="0.5">
      <c r="B43" s="564" t="s">
        <v>1</v>
      </c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6"/>
    </row>
    <row r="44" spans="2:16" ht="21" x14ac:dyDescent="0.35">
      <c r="B44" s="567" t="s">
        <v>64</v>
      </c>
      <c r="C44" s="568"/>
      <c r="D44" s="568"/>
      <c r="E44" s="568"/>
      <c r="F44" s="568"/>
      <c r="G44" s="569"/>
      <c r="K44" s="567" t="s">
        <v>63</v>
      </c>
      <c r="L44" s="568"/>
      <c r="M44" s="568"/>
      <c r="N44" s="568"/>
      <c r="O44" s="568"/>
      <c r="P44" s="569"/>
    </row>
    <row r="45" spans="2:16" x14ac:dyDescent="0.25">
      <c r="B45" s="32"/>
      <c r="G45" s="33"/>
      <c r="K45" s="32"/>
      <c r="P45" s="34"/>
    </row>
    <row r="46" spans="2:16" x14ac:dyDescent="0.25">
      <c r="B46" s="32"/>
      <c r="G46" s="33"/>
      <c r="K46" s="32"/>
      <c r="P46" s="34"/>
    </row>
    <row r="47" spans="2:16" x14ac:dyDescent="0.25">
      <c r="B47" s="32"/>
      <c r="G47" s="33"/>
      <c r="K47" s="32"/>
      <c r="P47" s="34"/>
    </row>
    <row r="48" spans="2:16" x14ac:dyDescent="0.25">
      <c r="B48" s="32"/>
      <c r="G48" s="33"/>
      <c r="K48" s="32"/>
      <c r="P48" s="34"/>
    </row>
    <row r="49" spans="2:16" x14ac:dyDescent="0.25">
      <c r="B49" s="32"/>
      <c r="G49" s="33"/>
      <c r="K49" s="32"/>
      <c r="P49" s="34"/>
    </row>
    <row r="50" spans="2:16" x14ac:dyDescent="0.25">
      <c r="B50" s="32"/>
      <c r="G50" s="33"/>
      <c r="K50" s="32"/>
      <c r="P50" s="34"/>
    </row>
    <row r="51" spans="2:16" x14ac:dyDescent="0.25">
      <c r="B51" s="32"/>
      <c r="G51" s="33"/>
      <c r="I51" s="93" t="s">
        <v>98</v>
      </c>
      <c r="K51" s="32"/>
      <c r="P51" s="34"/>
    </row>
    <row r="52" spans="2:16" x14ac:dyDescent="0.25">
      <c r="B52" s="32"/>
      <c r="G52" s="33"/>
      <c r="I52" s="216">
        <v>0.66</v>
      </c>
      <c r="K52" s="32"/>
      <c r="P52" s="34"/>
    </row>
    <row r="53" spans="2:16" x14ac:dyDescent="0.25">
      <c r="B53" s="32"/>
      <c r="G53" s="33"/>
      <c r="I53" s="213"/>
      <c r="K53" s="32"/>
      <c r="P53" s="34"/>
    </row>
    <row r="54" spans="2:16" x14ac:dyDescent="0.25">
      <c r="B54" s="32"/>
      <c r="G54" s="33"/>
      <c r="K54" s="32"/>
      <c r="P54" s="34"/>
    </row>
    <row r="55" spans="2:16" x14ac:dyDescent="0.25">
      <c r="B55" s="32"/>
      <c r="G55" s="33"/>
      <c r="K55" s="32"/>
      <c r="P55" s="34"/>
    </row>
    <row r="56" spans="2:16" x14ac:dyDescent="0.25">
      <c r="B56" s="32"/>
      <c r="G56" s="33"/>
      <c r="K56" s="32"/>
      <c r="P56" s="34"/>
    </row>
    <row r="57" spans="2:16" x14ac:dyDescent="0.25">
      <c r="B57" s="36"/>
      <c r="C57" s="35"/>
      <c r="D57" s="35"/>
      <c r="E57" s="35"/>
      <c r="F57" s="35"/>
      <c r="G57" s="37"/>
      <c r="H57" s="35"/>
      <c r="K57" s="36"/>
      <c r="L57" s="35"/>
      <c r="M57" s="35"/>
      <c r="N57" s="35"/>
      <c r="O57" s="35"/>
      <c r="P57" s="34"/>
    </row>
    <row r="58" spans="2:16" x14ac:dyDescent="0.25">
      <c r="B58" s="36"/>
      <c r="C58" s="35" t="s">
        <v>41</v>
      </c>
      <c r="D58" s="76">
        <f>D59-(D63+D64)</f>
        <v>0</v>
      </c>
      <c r="E58" s="35"/>
      <c r="F58" s="35"/>
      <c r="G58" s="37"/>
      <c r="H58" s="35"/>
      <c r="K58" s="36"/>
      <c r="L58" s="35" t="s">
        <v>41</v>
      </c>
      <c r="M58" s="76">
        <f>M59-(M63+M64)</f>
        <v>0</v>
      </c>
      <c r="N58" s="35"/>
      <c r="O58" s="35"/>
      <c r="P58" s="34"/>
    </row>
    <row r="59" spans="2:16" ht="15.75" thickBot="1" x14ac:dyDescent="0.3">
      <c r="B59" s="38"/>
      <c r="C59" s="39" t="s">
        <v>42</v>
      </c>
      <c r="D59" s="40">
        <v>92001</v>
      </c>
      <c r="E59" s="41"/>
      <c r="F59" s="41"/>
      <c r="G59" s="42"/>
      <c r="H59" s="35"/>
      <c r="K59" s="38"/>
      <c r="L59" s="39" t="s">
        <v>42</v>
      </c>
      <c r="M59" s="40">
        <v>152873</v>
      </c>
      <c r="N59" s="41"/>
      <c r="O59" s="41"/>
      <c r="P59" s="43"/>
    </row>
    <row r="60" spans="2:16" ht="15.75" thickBot="1" x14ac:dyDescent="0.3">
      <c r="B60" s="36"/>
      <c r="C60" s="77"/>
      <c r="D60" s="44"/>
      <c r="E60" s="35"/>
      <c r="F60" s="35"/>
      <c r="G60" s="35"/>
      <c r="H60" s="35"/>
      <c r="K60" s="35"/>
      <c r="L60" s="77"/>
      <c r="M60" s="44"/>
      <c r="N60" s="35"/>
      <c r="O60" s="35"/>
      <c r="P60" s="34"/>
    </row>
    <row r="61" spans="2:16" x14ac:dyDescent="0.25">
      <c r="B61" s="561" t="s">
        <v>43</v>
      </c>
      <c r="C61" s="561" t="s">
        <v>44</v>
      </c>
      <c r="D61" s="561" t="s">
        <v>45</v>
      </c>
      <c r="E61" s="561" t="s">
        <v>46</v>
      </c>
      <c r="F61" s="561" t="s">
        <v>47</v>
      </c>
      <c r="G61" s="555" t="s">
        <v>25</v>
      </c>
      <c r="H61" s="35"/>
      <c r="I61" s="559" t="s">
        <v>48</v>
      </c>
      <c r="K61" s="561" t="s">
        <v>43</v>
      </c>
      <c r="L61" s="561" t="s">
        <v>44</v>
      </c>
      <c r="M61" s="561" t="s">
        <v>45</v>
      </c>
      <c r="N61" s="561" t="s">
        <v>46</v>
      </c>
      <c r="O61" s="561" t="s">
        <v>47</v>
      </c>
      <c r="P61" s="555" t="s">
        <v>25</v>
      </c>
    </row>
    <row r="62" spans="2:16" ht="15.75" thickBot="1" x14ac:dyDescent="0.3">
      <c r="B62" s="562"/>
      <c r="C62" s="562"/>
      <c r="D62" s="562"/>
      <c r="E62" s="562"/>
      <c r="F62" s="562"/>
      <c r="G62" s="556"/>
      <c r="H62" s="45"/>
      <c r="I62" s="560"/>
      <c r="K62" s="562"/>
      <c r="L62" s="562"/>
      <c r="M62" s="562"/>
      <c r="N62" s="562"/>
      <c r="O62" s="562"/>
      <c r="P62" s="556"/>
    </row>
    <row r="63" spans="2:16" ht="15.75" thickBot="1" x14ac:dyDescent="0.3">
      <c r="B63" s="70" t="s">
        <v>49</v>
      </c>
      <c r="C63" s="47" t="s">
        <v>32</v>
      </c>
      <c r="D63" s="148">
        <v>52133.749152874487</v>
      </c>
      <c r="E63" s="336">
        <v>0.56666502704182009</v>
      </c>
      <c r="F63" s="149"/>
      <c r="G63" s="150"/>
      <c r="H63" s="151"/>
      <c r="I63" s="159"/>
      <c r="J63" s="50"/>
      <c r="K63" s="70" t="s">
        <v>49</v>
      </c>
      <c r="L63" s="47" t="s">
        <v>32</v>
      </c>
      <c r="M63" s="148">
        <v>96192.024745315925</v>
      </c>
      <c r="N63" s="336">
        <v>0.62922834473920131</v>
      </c>
      <c r="O63" s="149"/>
      <c r="P63" s="150"/>
    </row>
    <row r="64" spans="2:16" ht="15.75" thickBot="1" x14ac:dyDescent="0.3">
      <c r="B64" s="557" t="s">
        <v>23</v>
      </c>
      <c r="C64" s="51" t="s">
        <v>50</v>
      </c>
      <c r="D64" s="148">
        <v>39867.250847125513</v>
      </c>
      <c r="E64" s="337">
        <v>0.43333497295817996</v>
      </c>
      <c r="F64" s="148"/>
      <c r="G64" s="150"/>
      <c r="H64" s="151"/>
      <c r="I64" s="325"/>
      <c r="J64" s="50"/>
      <c r="K64" s="557" t="s">
        <v>23</v>
      </c>
      <c r="L64" s="51" t="s">
        <v>50</v>
      </c>
      <c r="M64" s="148">
        <v>56680.975254684068</v>
      </c>
      <c r="N64" s="337">
        <v>0.37077165526079864</v>
      </c>
      <c r="O64" s="160"/>
      <c r="P64" s="150"/>
    </row>
    <row r="65" spans="2:16" x14ac:dyDescent="0.25">
      <c r="B65" s="557"/>
      <c r="C65" s="166" t="s">
        <v>52</v>
      </c>
      <c r="D65" s="167">
        <v>30873.81574485758</v>
      </c>
      <c r="E65" s="338">
        <v>0.33558130612555931</v>
      </c>
      <c r="F65" s="167">
        <v>63461026.641428575</v>
      </c>
      <c r="G65" s="339">
        <v>0.73914735635804729</v>
      </c>
      <c r="H65" s="153"/>
      <c r="I65" s="332">
        <v>-3.5069027456631652E-2</v>
      </c>
      <c r="K65" s="557"/>
      <c r="L65" s="166" t="s">
        <v>52</v>
      </c>
      <c r="M65" s="167">
        <v>37055.749462369342</v>
      </c>
      <c r="N65" s="327">
        <v>0.24239564515885303</v>
      </c>
      <c r="O65" s="167">
        <v>61235510.155714281</v>
      </c>
      <c r="P65" s="327">
        <v>0.53484842047707004</v>
      </c>
    </row>
    <row r="66" spans="2:16" x14ac:dyDescent="0.25">
      <c r="B66" s="557"/>
      <c r="C66" s="54" t="s">
        <v>61</v>
      </c>
      <c r="D66" s="155">
        <v>11054.204055144448</v>
      </c>
      <c r="E66" s="328">
        <v>0.12015308589194082</v>
      </c>
      <c r="F66" s="156">
        <v>18944719.38142857</v>
      </c>
      <c r="G66" s="340">
        <v>0.22065415561031282</v>
      </c>
      <c r="H66" s="153"/>
      <c r="I66" s="333">
        <v>-2.5255820765119674E-2</v>
      </c>
      <c r="K66" s="557"/>
      <c r="L66" s="54" t="s">
        <v>61</v>
      </c>
      <c r="M66" s="155">
        <v>12063.38070934654</v>
      </c>
      <c r="N66" s="328">
        <v>7.8911126944238297E-2</v>
      </c>
      <c r="O66" s="156">
        <v>18466254.944285721</v>
      </c>
      <c r="P66" s="328">
        <v>0.16128954039842269</v>
      </c>
    </row>
    <row r="67" spans="2:16" x14ac:dyDescent="0.25">
      <c r="B67" s="557"/>
      <c r="C67" s="365" t="s">
        <v>114</v>
      </c>
      <c r="D67" s="353">
        <v>691.18180186398479</v>
      </c>
      <c r="E67" s="363">
        <v>7.5127640119562267E-3</v>
      </c>
      <c r="F67" s="360">
        <v>455113.28000000014</v>
      </c>
      <c r="G67" s="362">
        <v>5.3008247038952606E-3</v>
      </c>
      <c r="H67" s="366"/>
      <c r="I67" s="364">
        <v>1.1040980390640325</v>
      </c>
      <c r="K67" s="557"/>
      <c r="L67" s="365" t="s">
        <v>111</v>
      </c>
      <c r="M67" s="353">
        <v>639.79358082691101</v>
      </c>
      <c r="N67" s="354">
        <v>4.1851313235621137E-3</v>
      </c>
      <c r="O67" s="360">
        <v>957602.96000000031</v>
      </c>
      <c r="P67" s="354">
        <v>8.3639775237893225E-3</v>
      </c>
    </row>
    <row r="68" spans="2:16" ht="15.75" thickBot="1" x14ac:dyDescent="0.3">
      <c r="B68" s="557"/>
      <c r="C68" s="61" t="s">
        <v>60</v>
      </c>
      <c r="D68" s="157">
        <v>19128.429887849146</v>
      </c>
      <c r="E68" s="331">
        <v>0.20791545622166221</v>
      </c>
      <c r="F68" s="158">
        <v>44061193.980000004</v>
      </c>
      <c r="G68" s="341">
        <v>0.51319237604383916</v>
      </c>
      <c r="H68" s="153"/>
      <c r="I68" s="334">
        <v>-5.1054942578100393E-2</v>
      </c>
      <c r="K68" s="557"/>
      <c r="L68" s="61" t="s">
        <v>60</v>
      </c>
      <c r="M68" s="157">
        <v>24352.575172195891</v>
      </c>
      <c r="N68" s="331">
        <v>0.15929938689105264</v>
      </c>
      <c r="O68" s="158">
        <v>41811652.251428559</v>
      </c>
      <c r="P68" s="331">
        <v>0.36519490255485798</v>
      </c>
    </row>
    <row r="69" spans="2:16" hidden="1" x14ac:dyDescent="0.25">
      <c r="B69" s="557"/>
      <c r="C69" s="166" t="s">
        <v>54</v>
      </c>
      <c r="D69" s="167">
        <v>6086.357265595474</v>
      </c>
      <c r="E69" s="327">
        <v>6.6155338154970864E-2</v>
      </c>
      <c r="F69" s="167">
        <v>18495990.18</v>
      </c>
      <c r="G69" s="339">
        <v>0.21542768795748635</v>
      </c>
      <c r="H69" s="153"/>
      <c r="I69" s="335">
        <v>1.3042532286854844</v>
      </c>
      <c r="K69" s="557"/>
      <c r="L69" s="166" t="s">
        <v>54</v>
      </c>
      <c r="M69" s="167">
        <v>16035.603342512808</v>
      </c>
      <c r="N69" s="327">
        <v>0.10489493463536928</v>
      </c>
      <c r="O69" s="167">
        <v>42619445.090000011</v>
      </c>
      <c r="P69" s="327">
        <v>0.37225039572677715</v>
      </c>
    </row>
    <row r="70" spans="2:16" hidden="1" x14ac:dyDescent="0.25">
      <c r="B70" s="557"/>
      <c r="C70" s="55" t="s">
        <v>57</v>
      </c>
      <c r="D70" s="155">
        <v>366.59604290813655</v>
      </c>
      <c r="E70" s="53">
        <v>3.9846962849114306E-3</v>
      </c>
      <c r="F70" s="156">
        <v>2453733.2599999998</v>
      </c>
      <c r="G70" s="340">
        <v>2.8579280045129527E-2</v>
      </c>
      <c r="H70" s="153"/>
      <c r="I70" s="328" t="s">
        <v>102</v>
      </c>
      <c r="K70" s="557"/>
      <c r="L70" s="55" t="s">
        <v>57</v>
      </c>
      <c r="M70" s="155">
        <v>3254.5872426695478</v>
      </c>
      <c r="N70" s="328">
        <v>2.1289483706537764E-2</v>
      </c>
      <c r="O70" s="156">
        <v>8397383.7200000007</v>
      </c>
      <c r="P70" s="328">
        <v>7.3345145771807507E-2</v>
      </c>
    </row>
    <row r="71" spans="2:16" ht="15.75" hidden="1" thickBot="1" x14ac:dyDescent="0.3">
      <c r="B71" s="557"/>
      <c r="C71" s="74" t="s">
        <v>56</v>
      </c>
      <c r="D71" s="157">
        <v>5719.7612226873371</v>
      </c>
      <c r="E71" s="331">
        <v>6.2170641870059426E-2</v>
      </c>
      <c r="F71" s="158">
        <v>16042256.92</v>
      </c>
      <c r="G71" s="341">
        <v>0.18684840791235682</v>
      </c>
      <c r="H71" s="153"/>
      <c r="I71" s="334">
        <v>1.133244813411205</v>
      </c>
      <c r="K71" s="557"/>
      <c r="L71" s="74" t="s">
        <v>56</v>
      </c>
      <c r="M71" s="157">
        <v>12781.01609984326</v>
      </c>
      <c r="N71" s="331">
        <v>8.360545092883151E-2</v>
      </c>
      <c r="O71" s="158">
        <v>34222061.370000012</v>
      </c>
      <c r="P71" s="331">
        <v>0.2989052499549697</v>
      </c>
    </row>
    <row r="72" spans="2:16" hidden="1" x14ac:dyDescent="0.25">
      <c r="B72" s="557"/>
      <c r="C72" s="168" t="s">
        <v>55</v>
      </c>
      <c r="D72" s="169">
        <v>253.34957583520682</v>
      </c>
      <c r="E72" s="170">
        <v>2.7537698050587147E-3</v>
      </c>
      <c r="F72" s="169">
        <v>306089.95</v>
      </c>
      <c r="G72" s="342">
        <v>3.5651105776875257E-3</v>
      </c>
      <c r="H72" s="153"/>
      <c r="I72" s="345" t="s">
        <v>102</v>
      </c>
      <c r="K72" s="557"/>
      <c r="L72" s="168" t="s">
        <v>55</v>
      </c>
      <c r="M72" s="169">
        <v>591.15522271402085</v>
      </c>
      <c r="N72" s="170">
        <v>3.8669694629792106E-3</v>
      </c>
      <c r="O72" s="169">
        <v>988034.54000000015</v>
      </c>
      <c r="P72" s="170">
        <v>8.6297756277690704E-3</v>
      </c>
    </row>
    <row r="73" spans="2:16" hidden="1" x14ac:dyDescent="0.25">
      <c r="B73" s="557"/>
      <c r="C73" s="352" t="s">
        <v>109</v>
      </c>
      <c r="D73" s="353">
        <v>174.92151010321084</v>
      </c>
      <c r="E73" s="354">
        <v>1.9013000956860343E-3</v>
      </c>
      <c r="F73" s="360">
        <v>115277.31999999999</v>
      </c>
      <c r="G73" s="362">
        <v>1.3426654253087032E-3</v>
      </c>
      <c r="H73" s="153"/>
      <c r="I73" s="363" t="s">
        <v>102</v>
      </c>
      <c r="K73" s="557"/>
      <c r="L73" s="352" t="s">
        <v>109</v>
      </c>
      <c r="M73" s="353">
        <v>479.09099362376713</v>
      </c>
      <c r="N73" s="354">
        <v>3.1339150381281661E-3</v>
      </c>
      <c r="O73" s="360">
        <v>853474.69000000006</v>
      </c>
      <c r="P73" s="354">
        <v>7.4544914985257118E-3</v>
      </c>
    </row>
    <row r="74" spans="2:16" hidden="1" x14ac:dyDescent="0.25">
      <c r="B74" s="557"/>
      <c r="C74" s="352" t="s">
        <v>107</v>
      </c>
      <c r="D74" s="353">
        <v>77.811031181331927</v>
      </c>
      <c r="E74" s="354">
        <v>8.4576288498311892E-4</v>
      </c>
      <c r="F74" s="360">
        <v>179606.81</v>
      </c>
      <c r="G74" s="362">
        <v>2.091928004025332E-3</v>
      </c>
      <c r="H74" s="153"/>
      <c r="I74" s="364">
        <v>-0.26236555284290164</v>
      </c>
      <c r="K74" s="557"/>
      <c r="L74" s="352" t="s">
        <v>107</v>
      </c>
      <c r="M74" s="353">
        <v>108.51725733492273</v>
      </c>
      <c r="N74" s="354">
        <v>7.0985234367692618E-4</v>
      </c>
      <c r="O74" s="360">
        <v>132484.17000000001</v>
      </c>
      <c r="P74" s="354">
        <v>1.1571545477865725E-3</v>
      </c>
    </row>
    <row r="75" spans="2:16" ht="15.75" hidden="1" thickBot="1" x14ac:dyDescent="0.3">
      <c r="B75" s="557"/>
      <c r="C75" s="352" t="s">
        <v>108</v>
      </c>
      <c r="D75" s="353">
        <v>0.61703455066403734</v>
      </c>
      <c r="E75" s="354">
        <v>6.706824389561389E-6</v>
      </c>
      <c r="F75" s="360">
        <v>11205.820000000002</v>
      </c>
      <c r="G75" s="362">
        <v>1.3051714835349032E-4</v>
      </c>
      <c r="H75" s="153"/>
      <c r="I75" s="364">
        <v>-0.81476768322175441</v>
      </c>
      <c r="K75" s="557"/>
      <c r="L75" s="352" t="s">
        <v>108</v>
      </c>
      <c r="M75" s="353">
        <v>3.546971755331024</v>
      </c>
      <c r="N75" s="354">
        <v>2.3202081174118543E-5</v>
      </c>
      <c r="O75" s="360">
        <v>2075.6799999999998</v>
      </c>
      <c r="P75" s="354">
        <v>1.8129581456785612E-5</v>
      </c>
    </row>
    <row r="76" spans="2:16" hidden="1" x14ac:dyDescent="0.25">
      <c r="B76" s="557"/>
      <c r="C76" s="166" t="s">
        <v>51</v>
      </c>
      <c r="D76" s="167">
        <v>2653.7282608372493</v>
      </c>
      <c r="E76" s="327">
        <v>2.8844558872591051E-2</v>
      </c>
      <c r="F76" s="167">
        <v>3593963.67</v>
      </c>
      <c r="G76" s="339">
        <v>4.1859845106778842E-2</v>
      </c>
      <c r="H76" s="153"/>
      <c r="I76" s="335">
        <v>1.6845975596631448</v>
      </c>
      <c r="K76" s="557"/>
      <c r="L76" s="166" t="s">
        <v>51</v>
      </c>
      <c r="M76" s="167">
        <v>2998.4672270879</v>
      </c>
      <c r="N76" s="327">
        <v>1.9614106003597104E-2</v>
      </c>
      <c r="O76" s="167">
        <v>9648346.0979999993</v>
      </c>
      <c r="P76" s="327">
        <v>8.427140816838366E-2</v>
      </c>
    </row>
    <row r="77" spans="2:16" hidden="1" x14ac:dyDescent="0.25">
      <c r="B77" s="557"/>
      <c r="C77" s="55" t="s">
        <v>13</v>
      </c>
      <c r="D77" s="155">
        <v>2653.7282608372493</v>
      </c>
      <c r="E77" s="328">
        <v>2.8844558872591051E-2</v>
      </c>
      <c r="F77" s="156">
        <v>3593963.67</v>
      </c>
      <c r="G77" s="340">
        <v>4.1859845106778842E-2</v>
      </c>
      <c r="H77" s="153"/>
      <c r="I77" s="333">
        <v>1.2861590056084231</v>
      </c>
      <c r="K77" s="557"/>
      <c r="L77" s="55" t="s">
        <v>13</v>
      </c>
      <c r="M77" s="155">
        <v>2280.6922801513374</v>
      </c>
      <c r="N77" s="328">
        <v>1.4918869127650647E-2</v>
      </c>
      <c r="O77" s="156">
        <v>8216372.4099999992</v>
      </c>
      <c r="P77" s="328">
        <v>7.1764141335071349E-2</v>
      </c>
    </row>
    <row r="78" spans="2:16" ht="15.75" hidden="1" thickBot="1" x14ac:dyDescent="0.3">
      <c r="B78" s="557"/>
      <c r="C78" s="61" t="s">
        <v>113</v>
      </c>
      <c r="D78" s="157">
        <v>0</v>
      </c>
      <c r="E78" s="59">
        <v>0</v>
      </c>
      <c r="F78" s="158">
        <v>0</v>
      </c>
      <c r="G78" s="343">
        <v>0</v>
      </c>
      <c r="H78" s="153"/>
      <c r="I78" s="498" t="s">
        <v>102</v>
      </c>
      <c r="K78" s="558"/>
      <c r="L78" s="61" t="s">
        <v>14</v>
      </c>
      <c r="M78" s="157">
        <v>717.77494693656274</v>
      </c>
      <c r="N78" s="59">
        <v>4.6952368759464571E-3</v>
      </c>
      <c r="O78" s="158">
        <v>1431973.6880000008</v>
      </c>
      <c r="P78" s="59">
        <v>1.2507266833312321E-2</v>
      </c>
    </row>
    <row r="79" spans="2:16" x14ac:dyDescent="0.25">
      <c r="B79" s="437"/>
      <c r="I79" s="63"/>
      <c r="K79" s="62"/>
      <c r="L79" s="62"/>
      <c r="M79" s="62"/>
      <c r="N79" s="62"/>
      <c r="O79" s="62"/>
      <c r="P79" s="75"/>
    </row>
    <row r="80" spans="2:16" x14ac:dyDescent="0.25">
      <c r="B80" s="78" t="s">
        <v>112</v>
      </c>
      <c r="C80" s="64"/>
      <c r="D80" s="65"/>
      <c r="E80" s="65"/>
      <c r="F80" s="65"/>
      <c r="G80" s="66"/>
      <c r="K80" s="175" t="s">
        <v>53</v>
      </c>
      <c r="L80" s="173"/>
      <c r="M80" s="173"/>
      <c r="N80" s="173"/>
      <c r="O80" s="173"/>
      <c r="P80" s="176"/>
    </row>
    <row r="81" spans="2:16" x14ac:dyDescent="0.25">
      <c r="B81" s="88"/>
      <c r="C81" s="3"/>
      <c r="G81" s="87"/>
      <c r="K81" s="549" t="s">
        <v>133</v>
      </c>
      <c r="L81" s="550"/>
      <c r="M81" s="550"/>
      <c r="N81" s="550"/>
      <c r="O81" s="550"/>
      <c r="P81" s="551"/>
    </row>
    <row r="82" spans="2:16" x14ac:dyDescent="0.25">
      <c r="B82" s="32"/>
      <c r="G82" s="87"/>
      <c r="K82" s="552"/>
      <c r="L82" s="553"/>
      <c r="M82" s="553"/>
      <c r="N82" s="553"/>
      <c r="O82" s="553"/>
      <c r="P82" s="554"/>
    </row>
    <row r="83" spans="2:16" ht="15.75" thickBot="1" x14ac:dyDescent="0.3">
      <c r="B83" s="84"/>
      <c r="C83" s="81"/>
      <c r="D83" s="81"/>
      <c r="E83" s="81"/>
      <c r="F83" s="81"/>
      <c r="G83" s="89"/>
      <c r="H83" s="81"/>
      <c r="I83" s="80"/>
      <c r="J83" s="80"/>
      <c r="K83" s="86"/>
      <c r="L83" s="79"/>
      <c r="M83" s="79"/>
      <c r="N83" s="79"/>
      <c r="O83" s="79"/>
      <c r="P83" s="85"/>
    </row>
    <row r="85" spans="2:16" ht="15.75" thickBot="1" x14ac:dyDescent="0.3"/>
    <row r="86" spans="2:16" ht="29.25" thickBot="1" x14ac:dyDescent="0.5">
      <c r="B86" s="564" t="s">
        <v>2</v>
      </c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6"/>
    </row>
    <row r="87" spans="2:16" ht="21" x14ac:dyDescent="0.35">
      <c r="B87" s="567" t="s">
        <v>64</v>
      </c>
      <c r="C87" s="568"/>
      <c r="D87" s="568"/>
      <c r="E87" s="568"/>
      <c r="F87" s="568"/>
      <c r="G87" s="569"/>
      <c r="K87" s="567" t="s">
        <v>63</v>
      </c>
      <c r="L87" s="568"/>
      <c r="M87" s="568"/>
      <c r="N87" s="568"/>
      <c r="O87" s="568"/>
      <c r="P87" s="569"/>
    </row>
    <row r="88" spans="2:16" x14ac:dyDescent="0.25">
      <c r="B88" s="32"/>
      <c r="G88" s="33"/>
      <c r="K88" s="32"/>
      <c r="P88" s="34"/>
    </row>
    <row r="89" spans="2:16" x14ac:dyDescent="0.25">
      <c r="B89" s="32"/>
      <c r="G89" s="33"/>
      <c r="K89" s="32"/>
      <c r="P89" s="34"/>
    </row>
    <row r="90" spans="2:16" x14ac:dyDescent="0.25">
      <c r="B90" s="32"/>
      <c r="G90" s="33"/>
      <c r="K90" s="32"/>
      <c r="P90" s="34"/>
    </row>
    <row r="91" spans="2:16" x14ac:dyDescent="0.25">
      <c r="B91" s="32"/>
      <c r="G91" s="33"/>
      <c r="K91" s="32"/>
      <c r="P91" s="34"/>
    </row>
    <row r="92" spans="2:16" x14ac:dyDescent="0.25">
      <c r="B92" s="32"/>
      <c r="G92" s="33"/>
      <c r="K92" s="32"/>
      <c r="P92" s="34"/>
    </row>
    <row r="93" spans="2:16" x14ac:dyDescent="0.25">
      <c r="B93" s="32"/>
      <c r="G93" s="33"/>
      <c r="K93" s="32"/>
      <c r="P93" s="34"/>
    </row>
    <row r="94" spans="2:16" x14ac:dyDescent="0.25">
      <c r="B94" s="32"/>
      <c r="G94" s="33"/>
      <c r="I94" s="93" t="s">
        <v>98</v>
      </c>
      <c r="K94" s="32"/>
      <c r="P94" s="34"/>
    </row>
    <row r="95" spans="2:16" x14ac:dyDescent="0.25">
      <c r="B95" s="32"/>
      <c r="G95" s="33"/>
      <c r="I95" s="216">
        <v>0.17</v>
      </c>
      <c r="K95" s="32"/>
      <c r="P95" s="34"/>
    </row>
    <row r="96" spans="2:16" x14ac:dyDescent="0.25">
      <c r="B96" s="32"/>
      <c r="G96" s="33"/>
      <c r="I96" s="213"/>
      <c r="K96" s="32"/>
      <c r="P96" s="34"/>
    </row>
    <row r="97" spans="2:16" x14ac:dyDescent="0.25">
      <c r="B97" s="32"/>
      <c r="G97" s="33"/>
      <c r="K97" s="32"/>
      <c r="P97" s="34"/>
    </row>
    <row r="98" spans="2:16" x14ac:dyDescent="0.25">
      <c r="B98" s="32"/>
      <c r="G98" s="33"/>
      <c r="K98" s="32"/>
      <c r="P98" s="34"/>
    </row>
    <row r="99" spans="2:16" x14ac:dyDescent="0.25">
      <c r="B99" s="32"/>
      <c r="G99" s="33"/>
      <c r="K99" s="32"/>
      <c r="P99" s="34"/>
    </row>
    <row r="100" spans="2:16" x14ac:dyDescent="0.25">
      <c r="B100" s="36"/>
      <c r="C100" s="35"/>
      <c r="D100" s="35"/>
      <c r="E100" s="35"/>
      <c r="F100" s="35"/>
      <c r="G100" s="37"/>
      <c r="H100" s="35"/>
      <c r="K100" s="36"/>
      <c r="L100" s="35"/>
      <c r="M100" s="35"/>
      <c r="N100" s="35"/>
      <c r="O100" s="35"/>
      <c r="P100" s="34"/>
    </row>
    <row r="101" spans="2:16" x14ac:dyDescent="0.25">
      <c r="B101" s="36"/>
      <c r="C101" s="35" t="s">
        <v>41</v>
      </c>
      <c r="D101" s="76">
        <f>D102-(D106+D107)</f>
        <v>0</v>
      </c>
      <c r="E101" s="35"/>
      <c r="F101" s="35"/>
      <c r="G101" s="37"/>
      <c r="H101" s="35"/>
      <c r="K101" s="36"/>
      <c r="L101" s="35" t="s">
        <v>41</v>
      </c>
      <c r="M101" s="76">
        <f>M102-(M106+M107)</f>
        <v>0</v>
      </c>
      <c r="N101" s="35"/>
      <c r="O101" s="35"/>
      <c r="P101" s="34"/>
    </row>
    <row r="102" spans="2:16" ht="15.75" thickBot="1" x14ac:dyDescent="0.3">
      <c r="B102" s="38"/>
      <c r="C102" s="39" t="s">
        <v>42</v>
      </c>
      <c r="D102" s="40">
        <v>167930</v>
      </c>
      <c r="E102" s="41"/>
      <c r="F102" s="41"/>
      <c r="G102" s="42"/>
      <c r="H102" s="35"/>
      <c r="K102" s="38"/>
      <c r="L102" s="39" t="s">
        <v>42</v>
      </c>
      <c r="M102" s="40">
        <v>196664</v>
      </c>
      <c r="N102" s="41"/>
      <c r="O102" s="41"/>
      <c r="P102" s="43"/>
    </row>
    <row r="103" spans="2:16" ht="15.75" thickBot="1" x14ac:dyDescent="0.3">
      <c r="B103" s="36"/>
      <c r="C103" s="77"/>
      <c r="D103" s="44"/>
      <c r="E103" s="35"/>
      <c r="F103" s="35"/>
      <c r="G103" s="35"/>
      <c r="H103" s="35"/>
      <c r="K103" s="35"/>
      <c r="L103" s="77"/>
      <c r="M103" s="44"/>
      <c r="N103" s="35"/>
      <c r="O103" s="35"/>
      <c r="P103" s="34"/>
    </row>
    <row r="104" spans="2:16" x14ac:dyDescent="0.25">
      <c r="B104" s="561" t="s">
        <v>43</v>
      </c>
      <c r="C104" s="561" t="s">
        <v>44</v>
      </c>
      <c r="D104" s="561" t="s">
        <v>45</v>
      </c>
      <c r="E104" s="561" t="s">
        <v>46</v>
      </c>
      <c r="F104" s="561" t="s">
        <v>47</v>
      </c>
      <c r="G104" s="555" t="s">
        <v>25</v>
      </c>
      <c r="H104" s="35"/>
      <c r="I104" s="559" t="s">
        <v>48</v>
      </c>
      <c r="K104" s="561" t="s">
        <v>43</v>
      </c>
      <c r="L104" s="561" t="s">
        <v>44</v>
      </c>
      <c r="M104" s="561" t="s">
        <v>45</v>
      </c>
      <c r="N104" s="561" t="s">
        <v>46</v>
      </c>
      <c r="O104" s="561" t="s">
        <v>47</v>
      </c>
      <c r="P104" s="555" t="s">
        <v>25</v>
      </c>
    </row>
    <row r="105" spans="2:16" ht="15.75" thickBot="1" x14ac:dyDescent="0.3">
      <c r="B105" s="562"/>
      <c r="C105" s="562"/>
      <c r="D105" s="562"/>
      <c r="E105" s="562"/>
      <c r="F105" s="562"/>
      <c r="G105" s="556"/>
      <c r="H105" s="45"/>
      <c r="I105" s="560"/>
      <c r="K105" s="562"/>
      <c r="L105" s="562"/>
      <c r="M105" s="562"/>
      <c r="N105" s="562"/>
      <c r="O105" s="562"/>
      <c r="P105" s="556"/>
    </row>
    <row r="106" spans="2:16" ht="15.75" thickBot="1" x14ac:dyDescent="0.3">
      <c r="B106" s="70" t="s">
        <v>49</v>
      </c>
      <c r="C106" s="47" t="s">
        <v>32</v>
      </c>
      <c r="D106" s="148">
        <v>135303.29155955478</v>
      </c>
      <c r="E106" s="325">
        <v>0.80571244899395456</v>
      </c>
      <c r="F106" s="149"/>
      <c r="G106" s="161"/>
      <c r="H106" s="151"/>
      <c r="I106" s="161"/>
      <c r="J106" s="50"/>
      <c r="K106" s="70" t="s">
        <v>49</v>
      </c>
      <c r="L106" s="47" t="s">
        <v>32</v>
      </c>
      <c r="M106" s="148">
        <v>149440.46370017622</v>
      </c>
      <c r="N106" s="325">
        <v>0.75987706799503829</v>
      </c>
      <c r="O106" s="149"/>
      <c r="P106" s="161"/>
    </row>
    <row r="107" spans="2:16" ht="15.75" thickBot="1" x14ac:dyDescent="0.3">
      <c r="B107" s="563" t="s">
        <v>23</v>
      </c>
      <c r="C107" s="51" t="s">
        <v>50</v>
      </c>
      <c r="D107" s="148">
        <v>32626.708440445211</v>
      </c>
      <c r="E107" s="325">
        <v>0.19428755100604544</v>
      </c>
      <c r="F107" s="148"/>
      <c r="G107" s="161"/>
      <c r="H107" s="151"/>
      <c r="I107" s="325"/>
      <c r="J107" s="50"/>
      <c r="K107" s="557" t="s">
        <v>23</v>
      </c>
      <c r="L107" s="51" t="s">
        <v>50</v>
      </c>
      <c r="M107" s="148">
        <v>47223.536299823769</v>
      </c>
      <c r="N107" s="325">
        <v>0.2401229320049616</v>
      </c>
      <c r="O107" s="148"/>
      <c r="P107" s="161"/>
    </row>
    <row r="108" spans="2:16" x14ac:dyDescent="0.25">
      <c r="B108" s="557"/>
      <c r="C108" s="166" t="s">
        <v>52</v>
      </c>
      <c r="D108" s="167">
        <v>24479.844234202552</v>
      </c>
      <c r="E108" s="327">
        <v>0.55000000000000004</v>
      </c>
      <c r="F108" s="167">
        <v>63461026.641428575</v>
      </c>
      <c r="G108" s="327">
        <v>0.74179192660201942</v>
      </c>
      <c r="H108" s="153"/>
      <c r="I108" s="327">
        <v>-3.5069027456631652E-2</v>
      </c>
      <c r="K108" s="557"/>
      <c r="L108" s="166" t="s">
        <v>52</v>
      </c>
      <c r="M108" s="167">
        <v>29186.511917349388</v>
      </c>
      <c r="N108" s="327">
        <v>0.14840800511201535</v>
      </c>
      <c r="O108" s="167">
        <v>61235510.155714281</v>
      </c>
      <c r="P108" s="327">
        <v>0.5395042208532681</v>
      </c>
    </row>
    <row r="109" spans="2:16" x14ac:dyDescent="0.25">
      <c r="B109" s="557"/>
      <c r="C109" s="54" t="s">
        <v>61</v>
      </c>
      <c r="D109" s="155">
        <v>9163.9472432064631</v>
      </c>
      <c r="E109" s="328">
        <v>0.26</v>
      </c>
      <c r="F109" s="155">
        <v>18944719.38142857</v>
      </c>
      <c r="G109" s="328">
        <v>0.22144362662595851</v>
      </c>
      <c r="H109" s="153"/>
      <c r="I109" s="328">
        <v>-2.5255820765119674E-2</v>
      </c>
      <c r="K109" s="557"/>
      <c r="L109" s="54" t="s">
        <v>61</v>
      </c>
      <c r="M109" s="155">
        <v>9981.6849321739101</v>
      </c>
      <c r="N109" s="328">
        <v>5.0755018367235033E-2</v>
      </c>
      <c r="O109" s="156">
        <v>18466254.944285721</v>
      </c>
      <c r="P109" s="328">
        <v>0.16269354922431395</v>
      </c>
    </row>
    <row r="110" spans="2:16" x14ac:dyDescent="0.25">
      <c r="B110" s="557"/>
      <c r="C110" s="365" t="s">
        <v>111</v>
      </c>
      <c r="D110" s="353">
        <v>639.6216843649969</v>
      </c>
      <c r="E110" s="354">
        <v>3.808858955308741E-3</v>
      </c>
      <c r="F110" s="353">
        <v>455113.28000000014</v>
      </c>
      <c r="G110" s="354">
        <v>5.3197903447243173E-3</v>
      </c>
      <c r="H110" s="153"/>
      <c r="I110" s="363">
        <v>1.1040980390640325</v>
      </c>
      <c r="K110" s="557"/>
      <c r="L110" s="365" t="s">
        <v>111</v>
      </c>
      <c r="M110" s="353">
        <v>596.91254800390948</v>
      </c>
      <c r="N110" s="354">
        <v>3.0351897042870555E-3</v>
      </c>
      <c r="O110" s="360">
        <v>957602.96000000031</v>
      </c>
      <c r="P110" s="354">
        <v>8.4367850861020912E-3</v>
      </c>
    </row>
    <row r="111" spans="2:16" ht="15.75" thickBot="1" x14ac:dyDescent="0.3">
      <c r="B111" s="557"/>
      <c r="C111" s="61" t="s">
        <v>60</v>
      </c>
      <c r="D111" s="157">
        <v>14676.275306631092</v>
      </c>
      <c r="E111" s="331">
        <v>8.7395196252194912E-2</v>
      </c>
      <c r="F111" s="157">
        <v>44061193.980000004</v>
      </c>
      <c r="G111" s="331">
        <v>0.51502850963133651</v>
      </c>
      <c r="H111" s="153"/>
      <c r="I111" s="331">
        <v>-5.1054942578100393E-2</v>
      </c>
      <c r="K111" s="557"/>
      <c r="L111" s="61" t="s">
        <v>60</v>
      </c>
      <c r="M111" s="157">
        <v>18607.91443717157</v>
      </c>
      <c r="N111" s="331">
        <v>9.4617797040493279E-2</v>
      </c>
      <c r="O111" s="158">
        <v>41811652.251428559</v>
      </c>
      <c r="P111" s="331">
        <v>0.36837388654285208</v>
      </c>
    </row>
    <row r="112" spans="2:16" hidden="1" x14ac:dyDescent="0.25">
      <c r="B112" s="557"/>
      <c r="C112" s="166" t="s">
        <v>54</v>
      </c>
      <c r="D112" s="167">
        <v>5774.8486162285217</v>
      </c>
      <c r="E112" s="327">
        <v>3.4388427417546129E-2</v>
      </c>
      <c r="F112" s="167">
        <v>18495990.18</v>
      </c>
      <c r="G112" s="327">
        <v>0.21619845937187276</v>
      </c>
      <c r="H112" s="153"/>
      <c r="I112" s="327">
        <v>1.3042532286854844</v>
      </c>
      <c r="K112" s="557"/>
      <c r="L112" s="166" t="s">
        <v>54</v>
      </c>
      <c r="M112" s="167">
        <v>15185.504590865203</v>
      </c>
      <c r="N112" s="327">
        <v>7.7215477112563574E-2</v>
      </c>
      <c r="O112" s="167">
        <v>42619445.090000011</v>
      </c>
      <c r="P112" s="327">
        <v>0.37549079705565969</v>
      </c>
    </row>
    <row r="113" spans="2:16" hidden="1" x14ac:dyDescent="0.25">
      <c r="B113" s="557"/>
      <c r="C113" s="55" t="s">
        <v>57</v>
      </c>
      <c r="D113" s="155">
        <v>343.58376179045007</v>
      </c>
      <c r="E113" s="53">
        <v>2.0459939367024954E-3</v>
      </c>
      <c r="F113" s="155">
        <v>2453733.2599999998</v>
      </c>
      <c r="G113" s="328">
        <v>2.8681532881389263E-2</v>
      </c>
      <c r="H113" s="153"/>
      <c r="I113" s="330" t="s">
        <v>102</v>
      </c>
      <c r="K113" s="557"/>
      <c r="L113" s="55" t="s">
        <v>57</v>
      </c>
      <c r="M113" s="155">
        <v>3048.9642730680471</v>
      </c>
      <c r="N113" s="328">
        <v>1.5503418383985107E-2</v>
      </c>
      <c r="O113" s="156">
        <v>8397383.7200000007</v>
      </c>
      <c r="P113" s="328">
        <v>7.3983607706447033E-2</v>
      </c>
    </row>
    <row r="114" spans="2:16" ht="15.75" hidden="1" thickBot="1" x14ac:dyDescent="0.3">
      <c r="B114" s="557"/>
      <c r="C114" s="74" t="s">
        <v>56</v>
      </c>
      <c r="D114" s="157">
        <v>5431.2648544380718</v>
      </c>
      <c r="E114" s="331">
        <v>3.2342433480843633E-2</v>
      </c>
      <c r="F114" s="157">
        <v>16042256.92</v>
      </c>
      <c r="G114" s="331">
        <v>0.18751692649048352</v>
      </c>
      <c r="H114" s="153"/>
      <c r="I114" s="331">
        <v>1.133244813411205</v>
      </c>
      <c r="K114" s="557"/>
      <c r="L114" s="74" t="s">
        <v>56</v>
      </c>
      <c r="M114" s="157">
        <v>12136.540317797157</v>
      </c>
      <c r="N114" s="331">
        <v>6.1712058728578469E-2</v>
      </c>
      <c r="O114" s="158">
        <v>34222061.370000012</v>
      </c>
      <c r="P114" s="331">
        <v>0.30150718934921267</v>
      </c>
    </row>
    <row r="115" spans="2:16" hidden="1" x14ac:dyDescent="0.25">
      <c r="B115" s="557"/>
      <c r="C115" s="166" t="s">
        <v>51</v>
      </c>
      <c r="D115" s="167">
        <v>2372.0155900141363</v>
      </c>
      <c r="E115" s="327">
        <v>1.4125025844185889E-2</v>
      </c>
      <c r="F115" s="167">
        <v>3593963.67</v>
      </c>
      <c r="G115" s="327">
        <v>4.2009614026107887E-2</v>
      </c>
      <c r="H115" s="153"/>
      <c r="I115" s="327">
        <v>1.6845975596631448</v>
      </c>
      <c r="K115" s="557"/>
      <c r="L115" s="166" t="s">
        <v>51</v>
      </c>
      <c r="M115" s="167">
        <v>2851.5197916091811</v>
      </c>
      <c r="N115" s="327">
        <v>1.4499449780382688E-2</v>
      </c>
      <c r="O115" s="167">
        <v>9648346.0979999993</v>
      </c>
      <c r="P115" s="327">
        <v>8.5004982091072157E-2</v>
      </c>
    </row>
    <row r="116" spans="2:16" hidden="1" x14ac:dyDescent="0.25">
      <c r="B116" s="557"/>
      <c r="C116" s="55" t="s">
        <v>13</v>
      </c>
      <c r="D116" s="155">
        <v>2372.0155900141363</v>
      </c>
      <c r="E116" s="328">
        <v>1.4125025844185889E-2</v>
      </c>
      <c r="F116" s="155">
        <v>3593963.67</v>
      </c>
      <c r="G116" s="328">
        <v>4.2009614026107887E-2</v>
      </c>
      <c r="H116" s="153"/>
      <c r="I116" s="328">
        <v>1.2861590056084231</v>
      </c>
      <c r="K116" s="557"/>
      <c r="L116" s="55" t="s">
        <v>13</v>
      </c>
      <c r="M116" s="155">
        <v>2235.0781255661664</v>
      </c>
      <c r="N116" s="328">
        <v>1.136495812942972E-2</v>
      </c>
      <c r="O116" s="156">
        <v>8216372.4099999992</v>
      </c>
      <c r="P116" s="328">
        <v>7.2388840789035028E-2</v>
      </c>
    </row>
    <row r="117" spans="2:16" ht="15.75" hidden="1" thickBot="1" x14ac:dyDescent="0.3">
      <c r="B117" s="557"/>
      <c r="C117" s="356" t="s">
        <v>113</v>
      </c>
      <c r="D117" s="357">
        <v>0</v>
      </c>
      <c r="E117" s="372">
        <v>0</v>
      </c>
      <c r="F117" s="357">
        <v>0</v>
      </c>
      <c r="G117" s="372">
        <v>0</v>
      </c>
      <c r="H117" s="153"/>
      <c r="I117" s="331" t="s">
        <v>94</v>
      </c>
      <c r="K117" s="558"/>
      <c r="L117" s="61" t="s">
        <v>14</v>
      </c>
      <c r="M117" s="157">
        <v>616.44166604301483</v>
      </c>
      <c r="N117" s="59">
        <v>3.1344916509529696E-3</v>
      </c>
      <c r="O117" s="158">
        <v>1431973.6880000008</v>
      </c>
      <c r="P117" s="59">
        <v>1.2616141302037134E-2</v>
      </c>
    </row>
    <row r="118" spans="2:16" x14ac:dyDescent="0.25">
      <c r="B118" s="437"/>
      <c r="I118" s="63"/>
      <c r="K118" s="62"/>
      <c r="L118" s="62"/>
      <c r="M118" s="162"/>
      <c r="N118" s="162"/>
      <c r="O118" s="162"/>
      <c r="P118" s="163"/>
    </row>
    <row r="119" spans="2:16" x14ac:dyDescent="0.25">
      <c r="B119" s="78" t="s">
        <v>112</v>
      </c>
      <c r="C119" s="64"/>
      <c r="D119" s="65"/>
      <c r="E119" s="65"/>
      <c r="F119" s="65"/>
      <c r="G119" s="66"/>
      <c r="K119" s="175" t="s">
        <v>53</v>
      </c>
      <c r="L119" s="173"/>
      <c r="M119" s="173"/>
      <c r="N119" s="173"/>
      <c r="O119" s="173"/>
      <c r="P119" s="176"/>
    </row>
    <row r="120" spans="2:16" x14ac:dyDescent="0.25">
      <c r="B120" s="88"/>
      <c r="C120" s="3"/>
      <c r="G120" s="87"/>
      <c r="K120" s="367" t="s">
        <v>131</v>
      </c>
      <c r="L120" s="67"/>
      <c r="M120" s="67"/>
      <c r="N120" s="67"/>
      <c r="O120" s="67"/>
      <c r="P120" s="82"/>
    </row>
    <row r="121" spans="2:16" x14ac:dyDescent="0.25">
      <c r="B121" s="32"/>
      <c r="G121" s="87"/>
      <c r="K121" s="69"/>
      <c r="L121" s="68"/>
      <c r="M121" s="68"/>
      <c r="N121" s="68"/>
      <c r="O121" s="68"/>
      <c r="P121" s="83"/>
    </row>
    <row r="122" spans="2:16" ht="15.75" thickBot="1" x14ac:dyDescent="0.3">
      <c r="B122" s="84"/>
      <c r="C122" s="81"/>
      <c r="D122" s="81"/>
      <c r="E122" s="81"/>
      <c r="F122" s="81"/>
      <c r="G122" s="89"/>
      <c r="H122" s="81"/>
      <c r="I122" s="80"/>
      <c r="J122" s="80"/>
      <c r="K122" s="86"/>
      <c r="L122" s="79"/>
      <c r="M122" s="79"/>
      <c r="N122" s="79"/>
      <c r="O122" s="79"/>
      <c r="P122" s="85"/>
    </row>
    <row r="124" spans="2:16" ht="15.75" thickBot="1" x14ac:dyDescent="0.3"/>
    <row r="125" spans="2:16" ht="29.25" thickBot="1" x14ac:dyDescent="0.5">
      <c r="B125" s="564" t="s">
        <v>59</v>
      </c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6"/>
    </row>
    <row r="126" spans="2:16" ht="21" x14ac:dyDescent="0.35">
      <c r="B126" s="567" t="s">
        <v>115</v>
      </c>
      <c r="C126" s="568"/>
      <c r="D126" s="568"/>
      <c r="E126" s="568"/>
      <c r="F126" s="568"/>
      <c r="G126" s="569"/>
      <c r="K126" s="567" t="s">
        <v>116</v>
      </c>
      <c r="L126" s="568"/>
      <c r="M126" s="568"/>
      <c r="N126" s="568"/>
      <c r="O126" s="568"/>
      <c r="P126" s="569"/>
    </row>
    <row r="127" spans="2:16" x14ac:dyDescent="0.25">
      <c r="B127" s="32"/>
      <c r="G127" s="33"/>
      <c r="K127" s="32"/>
      <c r="P127" s="34"/>
    </row>
    <row r="128" spans="2:16" x14ac:dyDescent="0.25">
      <c r="B128" s="32"/>
      <c r="G128" s="33"/>
      <c r="K128" s="32"/>
      <c r="P128" s="34"/>
    </row>
    <row r="129" spans="2:16" x14ac:dyDescent="0.25">
      <c r="B129" s="32"/>
      <c r="G129" s="33"/>
      <c r="K129" s="32"/>
      <c r="P129" s="34"/>
    </row>
    <row r="130" spans="2:16" x14ac:dyDescent="0.25">
      <c r="B130" s="32"/>
      <c r="G130" s="33"/>
      <c r="K130" s="32"/>
      <c r="P130" s="34"/>
    </row>
    <row r="131" spans="2:16" x14ac:dyDescent="0.25">
      <c r="B131" s="32"/>
      <c r="G131" s="33"/>
      <c r="K131" s="32"/>
      <c r="P131" s="34"/>
    </row>
    <row r="132" spans="2:16" x14ac:dyDescent="0.25">
      <c r="B132" s="32"/>
      <c r="G132" s="33"/>
      <c r="K132" s="32"/>
      <c r="P132" s="34"/>
    </row>
    <row r="133" spans="2:16" x14ac:dyDescent="0.25">
      <c r="B133" s="32"/>
      <c r="G133" s="33"/>
      <c r="I133" s="93" t="s">
        <v>98</v>
      </c>
      <c r="K133" s="32"/>
      <c r="P133" s="34"/>
    </row>
    <row r="134" spans="2:16" x14ac:dyDescent="0.25">
      <c r="B134" s="32"/>
      <c r="G134" s="33"/>
      <c r="I134" s="216">
        <v>0.19</v>
      </c>
      <c r="K134" s="32"/>
      <c r="P134" s="34"/>
    </row>
    <row r="135" spans="2:16" x14ac:dyDescent="0.25">
      <c r="B135" s="32"/>
      <c r="G135" s="33"/>
      <c r="I135" s="213"/>
      <c r="K135" s="32"/>
      <c r="P135" s="34"/>
    </row>
    <row r="136" spans="2:16" x14ac:dyDescent="0.25">
      <c r="B136" s="32"/>
      <c r="G136" s="33"/>
      <c r="K136" s="32"/>
      <c r="P136" s="34"/>
    </row>
    <row r="137" spans="2:16" x14ac:dyDescent="0.25">
      <c r="B137" s="32"/>
      <c r="G137" s="33"/>
      <c r="K137" s="32"/>
      <c r="P137" s="34"/>
    </row>
    <row r="138" spans="2:16" x14ac:dyDescent="0.25">
      <c r="B138" s="32"/>
      <c r="G138" s="33"/>
      <c r="K138" s="32"/>
      <c r="P138" s="34"/>
    </row>
    <row r="139" spans="2:16" x14ac:dyDescent="0.25">
      <c r="B139" s="36"/>
      <c r="C139" s="35"/>
      <c r="D139" s="35"/>
      <c r="E139" s="35"/>
      <c r="F139" s="35"/>
      <c r="G139" s="37"/>
      <c r="H139" s="35"/>
      <c r="K139" s="36"/>
      <c r="L139" s="35"/>
      <c r="M139" s="35"/>
      <c r="N139" s="35"/>
      <c r="O139" s="35"/>
      <c r="P139" s="34"/>
    </row>
    <row r="140" spans="2:16" x14ac:dyDescent="0.25">
      <c r="B140" s="36"/>
      <c r="C140" s="35" t="s">
        <v>41</v>
      </c>
      <c r="D140" s="76">
        <f>D141-(D145+D146)</f>
        <v>0</v>
      </c>
      <c r="E140" s="35"/>
      <c r="F140" s="35"/>
      <c r="G140" s="37"/>
      <c r="H140" s="35"/>
      <c r="K140" s="36"/>
      <c r="L140" s="35" t="s">
        <v>41</v>
      </c>
      <c r="M140" s="76">
        <f>M141-(M145+M146)</f>
        <v>0</v>
      </c>
      <c r="N140" s="35"/>
      <c r="O140" s="35"/>
      <c r="P140" s="34"/>
    </row>
    <row r="141" spans="2:16" ht="15.75" thickBot="1" x14ac:dyDescent="0.3">
      <c r="B141" s="38"/>
      <c r="C141" s="39" t="s">
        <v>42</v>
      </c>
      <c r="D141" s="40">
        <v>114587</v>
      </c>
      <c r="E141" s="41"/>
      <c r="F141" s="41"/>
      <c r="G141" s="42"/>
      <c r="H141" s="35"/>
      <c r="K141" s="38"/>
      <c r="L141" s="39" t="s">
        <v>42</v>
      </c>
      <c r="M141" s="40">
        <v>136758</v>
      </c>
      <c r="N141" s="41"/>
      <c r="O141" s="41"/>
      <c r="P141" s="43"/>
    </row>
    <row r="142" spans="2:16" ht="15.75" thickBot="1" x14ac:dyDescent="0.3">
      <c r="B142" s="36"/>
      <c r="C142" s="77"/>
      <c r="D142" s="44"/>
      <c r="E142" s="35"/>
      <c r="F142" s="35"/>
      <c r="G142" s="35"/>
      <c r="H142" s="35"/>
      <c r="K142" s="35"/>
      <c r="L142" s="77"/>
      <c r="M142" s="44"/>
      <c r="N142" s="35"/>
      <c r="O142" s="35"/>
      <c r="P142" s="34"/>
    </row>
    <row r="143" spans="2:16" x14ac:dyDescent="0.25">
      <c r="B143" s="561" t="s">
        <v>43</v>
      </c>
      <c r="C143" s="561" t="s">
        <v>44</v>
      </c>
      <c r="D143" s="561" t="s">
        <v>45</v>
      </c>
      <c r="E143" s="561" t="s">
        <v>46</v>
      </c>
      <c r="F143" s="561" t="s">
        <v>47</v>
      </c>
      <c r="G143" s="555" t="s">
        <v>25</v>
      </c>
      <c r="H143" s="35"/>
      <c r="I143" s="559" t="s">
        <v>48</v>
      </c>
      <c r="K143" s="561" t="s">
        <v>43</v>
      </c>
      <c r="L143" s="561" t="s">
        <v>44</v>
      </c>
      <c r="M143" s="561" t="s">
        <v>45</v>
      </c>
      <c r="N143" s="561" t="s">
        <v>46</v>
      </c>
      <c r="O143" s="561" t="s">
        <v>47</v>
      </c>
      <c r="P143" s="555" t="s">
        <v>25</v>
      </c>
    </row>
    <row r="144" spans="2:16" ht="15.75" thickBot="1" x14ac:dyDescent="0.3">
      <c r="B144" s="562"/>
      <c r="C144" s="562"/>
      <c r="D144" s="562"/>
      <c r="E144" s="562"/>
      <c r="F144" s="562"/>
      <c r="G144" s="556"/>
      <c r="H144" s="45"/>
      <c r="I144" s="560"/>
      <c r="K144" s="562"/>
      <c r="L144" s="562"/>
      <c r="M144" s="562"/>
      <c r="N144" s="562"/>
      <c r="O144" s="562"/>
      <c r="P144" s="556"/>
    </row>
    <row r="145" spans="1:16" ht="15.75" thickBot="1" x14ac:dyDescent="0.3">
      <c r="B145" s="70" t="s">
        <v>49</v>
      </c>
      <c r="C145" s="47" t="s">
        <v>32</v>
      </c>
      <c r="D145" s="71">
        <v>83580.635556782887</v>
      </c>
      <c r="E145" s="325">
        <v>0.72940766017770675</v>
      </c>
      <c r="F145" s="72"/>
      <c r="G145" s="161"/>
      <c r="H145" s="49"/>
      <c r="I145" s="48"/>
      <c r="J145" s="50"/>
      <c r="K145" s="70" t="s">
        <v>49</v>
      </c>
      <c r="L145" s="47" t="s">
        <v>32</v>
      </c>
      <c r="M145" s="71">
        <v>109290.45830744131</v>
      </c>
      <c r="N145" s="325">
        <v>0.79915221272204406</v>
      </c>
      <c r="O145" s="72"/>
      <c r="P145" s="161"/>
    </row>
    <row r="146" spans="1:16" ht="15.75" thickBot="1" x14ac:dyDescent="0.3">
      <c r="B146" s="557" t="s">
        <v>23</v>
      </c>
      <c r="C146" s="51" t="s">
        <v>50</v>
      </c>
      <c r="D146" s="71">
        <v>31006.364443217117</v>
      </c>
      <c r="E146" s="325">
        <v>0.27059233982229325</v>
      </c>
      <c r="F146" s="71"/>
      <c r="G146" s="161"/>
      <c r="H146" s="49"/>
      <c r="I146" s="325"/>
      <c r="J146" s="50"/>
      <c r="K146" s="557" t="s">
        <v>23</v>
      </c>
      <c r="L146" s="51" t="s">
        <v>50</v>
      </c>
      <c r="M146" s="71">
        <v>27467.541692558694</v>
      </c>
      <c r="N146" s="325">
        <v>0.20084778727795591</v>
      </c>
      <c r="O146" s="71"/>
      <c r="P146" s="161"/>
    </row>
    <row r="147" spans="1:16" x14ac:dyDescent="0.25">
      <c r="B147" s="557"/>
      <c r="C147" s="166" t="s">
        <v>52</v>
      </c>
      <c r="D147" s="174">
        <v>19874.299950106313</v>
      </c>
      <c r="E147" s="327">
        <v>0.17344288575585637</v>
      </c>
      <c r="F147" s="174">
        <v>36458202.621428572</v>
      </c>
      <c r="G147" s="327">
        <v>0.63026752695711508</v>
      </c>
      <c r="H147" s="52"/>
      <c r="I147" s="335">
        <v>-0.32039141392772152</v>
      </c>
      <c r="K147" s="557"/>
      <c r="L147" s="166" t="s">
        <v>52</v>
      </c>
      <c r="M147" s="174">
        <v>16242.105604354329</v>
      </c>
      <c r="N147" s="327">
        <v>0.11876530516938189</v>
      </c>
      <c r="O147" s="174">
        <v>24777307.534285709</v>
      </c>
      <c r="P147" s="327">
        <v>0.50253292085739254</v>
      </c>
    </row>
    <row r="148" spans="1:16" x14ac:dyDescent="0.25">
      <c r="B148" s="557"/>
      <c r="C148" s="54" t="s">
        <v>60</v>
      </c>
      <c r="D148" s="56">
        <v>16213.917994721362</v>
      </c>
      <c r="E148" s="328">
        <v>0.14149875635736481</v>
      </c>
      <c r="F148" s="57">
        <v>25895364.237142853</v>
      </c>
      <c r="G148" s="328">
        <v>0.44766351613299105</v>
      </c>
      <c r="H148" s="52"/>
      <c r="I148" s="333">
        <v>-0.38536149294798172</v>
      </c>
      <c r="K148" s="557"/>
      <c r="L148" s="54" t="s">
        <v>60</v>
      </c>
      <c r="M148" s="56">
        <v>12176.544924110722</v>
      </c>
      <c r="N148" s="328">
        <v>8.9037167289012134E-2</v>
      </c>
      <c r="O148" s="57">
        <v>15916288.01428571</v>
      </c>
      <c r="P148" s="328">
        <v>0.32281387692987235</v>
      </c>
    </row>
    <row r="149" spans="1:16" x14ac:dyDescent="0.25">
      <c r="B149" s="557"/>
      <c r="C149" s="54" t="s">
        <v>61</v>
      </c>
      <c r="D149" s="56">
        <v>3463.1954176994195</v>
      </c>
      <c r="E149" s="328">
        <v>3.0223283773023288E-2</v>
      </c>
      <c r="F149" s="57">
        <v>9961554.4942857176</v>
      </c>
      <c r="G149" s="328">
        <v>0.17220937578726916</v>
      </c>
      <c r="H149" s="52"/>
      <c r="I149" s="333">
        <v>-0.1462476609570742</v>
      </c>
      <c r="K149" s="557"/>
      <c r="L149" s="54" t="s">
        <v>61</v>
      </c>
      <c r="M149" s="56">
        <v>3708.0091979659132</v>
      </c>
      <c r="N149" s="328">
        <v>2.7113654762177811E-2</v>
      </c>
      <c r="O149" s="57">
        <v>8504700.4500000011</v>
      </c>
      <c r="P149" s="328">
        <v>0.17249218674150385</v>
      </c>
    </row>
    <row r="150" spans="1:16" s="436" customFormat="1" ht="15.75" thickBot="1" x14ac:dyDescent="0.3">
      <c r="A150" s="434"/>
      <c r="B150" s="557"/>
      <c r="C150" s="356" t="s">
        <v>111</v>
      </c>
      <c r="D150" s="374">
        <v>197.18653768553102</v>
      </c>
      <c r="E150" s="358">
        <v>1.7208456254682557E-3</v>
      </c>
      <c r="F150" s="359">
        <v>601283.89000000013</v>
      </c>
      <c r="G150" s="358">
        <v>1.0394635036854831E-2</v>
      </c>
      <c r="H150" s="435"/>
      <c r="I150" s="375">
        <v>-0.40740293241516912</v>
      </c>
      <c r="K150" s="557"/>
      <c r="L150" s="356" t="s">
        <v>111</v>
      </c>
      <c r="M150" s="374">
        <v>357.55148227769337</v>
      </c>
      <c r="N150" s="358">
        <v>2.6144831181919401E-3</v>
      </c>
      <c r="O150" s="359">
        <v>356319.07000000007</v>
      </c>
      <c r="P150" s="358">
        <v>7.2268571860163505E-3</v>
      </c>
    </row>
    <row r="151" spans="1:16" hidden="1" x14ac:dyDescent="0.25">
      <c r="B151" s="557"/>
      <c r="C151" s="166" t="s">
        <v>54</v>
      </c>
      <c r="D151" s="174">
        <v>10746.813832358921</v>
      </c>
      <c r="E151" s="327">
        <v>9.3787374068253132E-2</v>
      </c>
      <c r="F151" s="174">
        <v>20314319.580000006</v>
      </c>
      <c r="G151" s="327">
        <v>0.35118176549871333</v>
      </c>
      <c r="H151" s="52"/>
      <c r="I151" s="335">
        <v>9.8000128537900633E-2</v>
      </c>
      <c r="K151" s="557"/>
      <c r="L151" s="166" t="s">
        <v>54</v>
      </c>
      <c r="M151" s="174">
        <v>10525.287526836119</v>
      </c>
      <c r="N151" s="327">
        <v>7.6962865257141216E-2</v>
      </c>
      <c r="O151" s="174">
        <v>22305125.509999998</v>
      </c>
      <c r="P151" s="327">
        <v>0.45239216799970899</v>
      </c>
    </row>
    <row r="152" spans="1:16" hidden="1" x14ac:dyDescent="0.25">
      <c r="B152" s="557"/>
      <c r="C152" s="55" t="s">
        <v>56</v>
      </c>
      <c r="D152" s="56">
        <v>10120.703984143931</v>
      </c>
      <c r="E152" s="328">
        <v>8.8323317515459271E-2</v>
      </c>
      <c r="F152" s="57">
        <v>17214698.750000004</v>
      </c>
      <c r="G152" s="328">
        <v>0.2975973807907128</v>
      </c>
      <c r="H152" s="52"/>
      <c r="I152" s="333">
        <v>-1.2044133505386245E-2</v>
      </c>
      <c r="K152" s="557"/>
      <c r="L152" s="55" t="s">
        <v>56</v>
      </c>
      <c r="M152" s="56">
        <v>8148.2225911152254</v>
      </c>
      <c r="N152" s="328">
        <v>5.95813231483001E-2</v>
      </c>
      <c r="O152" s="57">
        <v>17007362.619999997</v>
      </c>
      <c r="P152" s="328">
        <v>0.34494303312346664</v>
      </c>
    </row>
    <row r="153" spans="1:16" ht="15.75" hidden="1" thickBot="1" x14ac:dyDescent="0.3">
      <c r="B153" s="557"/>
      <c r="C153" s="74" t="s">
        <v>57</v>
      </c>
      <c r="D153" s="58">
        <v>626.10984821498948</v>
      </c>
      <c r="E153" s="59">
        <v>5.4640565527938551E-3</v>
      </c>
      <c r="F153" s="60">
        <v>3099620.83</v>
      </c>
      <c r="G153" s="331">
        <v>5.3584384708000483E-2</v>
      </c>
      <c r="H153" s="52"/>
      <c r="I153" s="334">
        <v>0.70916482387944191</v>
      </c>
      <c r="K153" s="557"/>
      <c r="L153" s="74" t="s">
        <v>57</v>
      </c>
      <c r="M153" s="58">
        <v>2377.0649357208931</v>
      </c>
      <c r="N153" s="331">
        <v>1.7381542108841113E-2</v>
      </c>
      <c r="O153" s="60">
        <v>5297762.8899999997</v>
      </c>
      <c r="P153" s="331">
        <v>0.10744913487624234</v>
      </c>
    </row>
    <row r="154" spans="1:16" hidden="1" x14ac:dyDescent="0.25">
      <c r="B154" s="557"/>
      <c r="C154" s="168" t="s">
        <v>55</v>
      </c>
      <c r="D154" s="174">
        <v>385.25066075188505</v>
      </c>
      <c r="E154" s="326">
        <v>3.3620799981837822E-3</v>
      </c>
      <c r="F154" s="174">
        <v>1073076.7896</v>
      </c>
      <c r="G154" s="327">
        <v>1.8550707544171621E-2</v>
      </c>
      <c r="H154" s="52"/>
      <c r="I154" s="335">
        <v>1.0710647249681045</v>
      </c>
      <c r="K154" s="557"/>
      <c r="L154" s="168" t="s">
        <v>55</v>
      </c>
      <c r="M154" s="174">
        <v>700.14856136824733</v>
      </c>
      <c r="N154" s="326">
        <v>5.1196168514328032E-3</v>
      </c>
      <c r="O154" s="174">
        <v>2222411.4861225807</v>
      </c>
      <c r="P154" s="327">
        <v>4.5074911142898542E-2</v>
      </c>
    </row>
    <row r="155" spans="1:16" hidden="1" x14ac:dyDescent="0.25">
      <c r="B155" s="557"/>
      <c r="C155" s="55" t="s">
        <v>10</v>
      </c>
      <c r="D155" s="56">
        <v>197.80668122029894</v>
      </c>
      <c r="E155" s="53">
        <v>1.726257614042596E-3</v>
      </c>
      <c r="F155" s="57">
        <v>569405.2575999999</v>
      </c>
      <c r="G155" s="53">
        <v>9.8435363715104838E-3</v>
      </c>
      <c r="H155" s="52"/>
      <c r="I155" s="333">
        <v>1.1302926546774481</v>
      </c>
      <c r="K155" s="557"/>
      <c r="L155" s="55" t="s">
        <v>10</v>
      </c>
      <c r="M155" s="56">
        <v>395.89711608088646</v>
      </c>
      <c r="N155" s="53">
        <v>2.8948735436382989E-3</v>
      </c>
      <c r="O155" s="57">
        <v>1212999.8377999999</v>
      </c>
      <c r="P155" s="328">
        <v>2.4602041632073173E-2</v>
      </c>
    </row>
    <row r="156" spans="1:16" hidden="1" x14ac:dyDescent="0.25">
      <c r="B156" s="557"/>
      <c r="C156" s="352" t="s">
        <v>109</v>
      </c>
      <c r="D156" s="373">
        <v>148.10400125027911</v>
      </c>
      <c r="E156" s="354">
        <v>1.2925026508267003E-3</v>
      </c>
      <c r="F156" s="355">
        <v>323526.65000000002</v>
      </c>
      <c r="G156" s="354">
        <v>5.5929345644804649E-3</v>
      </c>
      <c r="H156" s="52"/>
      <c r="I156" s="364">
        <v>0.794462218182026</v>
      </c>
      <c r="K156" s="557"/>
      <c r="L156" s="55" t="s">
        <v>11</v>
      </c>
      <c r="M156" s="56">
        <v>213.70237827985494</v>
      </c>
      <c r="N156" s="53">
        <v>1.562631643339731E-3</v>
      </c>
      <c r="O156" s="57">
        <v>580556.35</v>
      </c>
      <c r="P156" s="53">
        <v>1.1774833802425793E-2</v>
      </c>
    </row>
    <row r="157" spans="1:16" hidden="1" x14ac:dyDescent="0.25">
      <c r="B157" s="557"/>
      <c r="C157" s="352" t="s">
        <v>108</v>
      </c>
      <c r="D157" s="373">
        <v>31.416807750629726</v>
      </c>
      <c r="E157" s="354">
        <v>2.74174275883213E-4</v>
      </c>
      <c r="F157" s="355">
        <v>109515.67199999999</v>
      </c>
      <c r="G157" s="354">
        <v>1.8932412129915891E-3</v>
      </c>
      <c r="H157" s="52"/>
      <c r="I157" s="364">
        <v>1.7414014162519194</v>
      </c>
      <c r="K157" s="557"/>
      <c r="L157" s="352" t="s">
        <v>108</v>
      </c>
      <c r="M157" s="373">
        <v>86.12608127301479</v>
      </c>
      <c r="N157" s="354">
        <v>6.2976996792154605E-4</v>
      </c>
      <c r="O157" s="355">
        <v>300226.41832258063</v>
      </c>
      <c r="P157" s="354">
        <v>6.0891869994117694E-3</v>
      </c>
    </row>
    <row r="158" spans="1:16" ht="15.75" hidden="1" thickBot="1" x14ac:dyDescent="0.3">
      <c r="B158" s="557"/>
      <c r="C158" s="356" t="s">
        <v>107</v>
      </c>
      <c r="D158" s="374">
        <v>7.9231705306772504</v>
      </c>
      <c r="E158" s="358">
        <v>6.9145457431272754E-5</v>
      </c>
      <c r="F158" s="359">
        <v>70629.209999999977</v>
      </c>
      <c r="G158" s="358">
        <v>1.2209953951890799E-3</v>
      </c>
      <c r="H158" s="52"/>
      <c r="I158" s="375">
        <v>0.82118531412145224</v>
      </c>
      <c r="K158" s="558"/>
      <c r="L158" s="356" t="s">
        <v>107</v>
      </c>
      <c r="M158" s="374">
        <v>4.4229857344912711</v>
      </c>
      <c r="N158" s="358">
        <v>3.2341696533228556E-5</v>
      </c>
      <c r="O158" s="359">
        <v>128628.87999999998</v>
      </c>
      <c r="P158" s="358">
        <v>2.6088487089878025E-3</v>
      </c>
    </row>
    <row r="159" spans="1:16" x14ac:dyDescent="0.25">
      <c r="B159" s="437"/>
      <c r="I159" s="63"/>
      <c r="K159" s="62"/>
      <c r="L159" s="62"/>
      <c r="M159" s="62"/>
      <c r="N159" s="62"/>
      <c r="O159" s="62"/>
      <c r="P159" s="75"/>
    </row>
    <row r="160" spans="1:16" x14ac:dyDescent="0.25">
      <c r="B160" s="78" t="s">
        <v>112</v>
      </c>
      <c r="C160" s="64"/>
      <c r="D160" s="65"/>
      <c r="E160" s="65"/>
      <c r="F160" s="65"/>
      <c r="G160" s="66"/>
      <c r="K160" s="175" t="s">
        <v>53</v>
      </c>
      <c r="L160" s="173"/>
      <c r="M160" s="173"/>
      <c r="N160" s="173"/>
      <c r="O160" s="173"/>
      <c r="P160" s="176"/>
    </row>
    <row r="161" spans="2:16" x14ac:dyDescent="0.25">
      <c r="B161" s="88"/>
      <c r="C161" s="3"/>
      <c r="G161" s="87"/>
      <c r="K161" s="549" t="s">
        <v>132</v>
      </c>
      <c r="L161" s="550"/>
      <c r="M161" s="550"/>
      <c r="N161" s="550"/>
      <c r="O161" s="550"/>
      <c r="P161" s="551"/>
    </row>
    <row r="162" spans="2:16" x14ac:dyDescent="0.25">
      <c r="B162" s="32"/>
      <c r="G162" s="87"/>
      <c r="K162" s="552"/>
      <c r="L162" s="553"/>
      <c r="M162" s="553"/>
      <c r="N162" s="553"/>
      <c r="O162" s="553"/>
      <c r="P162" s="554"/>
    </row>
    <row r="163" spans="2:16" ht="15.75" thickBot="1" x14ac:dyDescent="0.3">
      <c r="B163" s="84"/>
      <c r="C163" s="81"/>
      <c r="D163" s="81"/>
      <c r="E163" s="81"/>
      <c r="F163" s="81"/>
      <c r="G163" s="89"/>
      <c r="H163" s="81"/>
      <c r="I163" s="80"/>
      <c r="J163" s="80"/>
      <c r="K163" s="86"/>
      <c r="L163" s="79"/>
      <c r="M163" s="79"/>
      <c r="N163" s="79"/>
      <c r="O163" s="79"/>
      <c r="P163" s="85"/>
    </row>
  </sheetData>
  <mergeCells count="76">
    <mergeCell ref="K20:K21"/>
    <mergeCell ref="B2:P2"/>
    <mergeCell ref="B3:G3"/>
    <mergeCell ref="K3:P3"/>
    <mergeCell ref="B20:B21"/>
    <mergeCell ref="C20:C21"/>
    <mergeCell ref="D20:D21"/>
    <mergeCell ref="E20:E21"/>
    <mergeCell ref="F20:F21"/>
    <mergeCell ref="G20:G21"/>
    <mergeCell ref="I20:I21"/>
    <mergeCell ref="L20:L21"/>
    <mergeCell ref="M20:M21"/>
    <mergeCell ref="N20:N21"/>
    <mergeCell ref="O20:O21"/>
    <mergeCell ref="P20:P21"/>
    <mergeCell ref="B61:B62"/>
    <mergeCell ref="B23:B35"/>
    <mergeCell ref="K23:K35"/>
    <mergeCell ref="B43:P43"/>
    <mergeCell ref="B44:G44"/>
    <mergeCell ref="K44:P44"/>
    <mergeCell ref="K40:P40"/>
    <mergeCell ref="K38:P39"/>
    <mergeCell ref="C61:C62"/>
    <mergeCell ref="D61:D62"/>
    <mergeCell ref="E61:E62"/>
    <mergeCell ref="F61:F62"/>
    <mergeCell ref="B64:B78"/>
    <mergeCell ref="K64:K78"/>
    <mergeCell ref="B86:P86"/>
    <mergeCell ref="B87:G87"/>
    <mergeCell ref="K87:P87"/>
    <mergeCell ref="K81:P82"/>
    <mergeCell ref="P104:P105"/>
    <mergeCell ref="I104:I105"/>
    <mergeCell ref="K104:K105"/>
    <mergeCell ref="L104:L105"/>
    <mergeCell ref="M104:M105"/>
    <mergeCell ref="O61:O62"/>
    <mergeCell ref="P61:P62"/>
    <mergeCell ref="G61:G62"/>
    <mergeCell ref="I61:I62"/>
    <mergeCell ref="K61:K62"/>
    <mergeCell ref="L61:L62"/>
    <mergeCell ref="M61:M62"/>
    <mergeCell ref="N61:N62"/>
    <mergeCell ref="B107:B117"/>
    <mergeCell ref="K107:K117"/>
    <mergeCell ref="B125:P125"/>
    <mergeCell ref="B126:G126"/>
    <mergeCell ref="K126:P126"/>
    <mergeCell ref="N104:N105"/>
    <mergeCell ref="O104:O105"/>
    <mergeCell ref="B104:B105"/>
    <mergeCell ref="C104:C105"/>
    <mergeCell ref="D104:D105"/>
    <mergeCell ref="E104:E105"/>
    <mergeCell ref="F104:F105"/>
    <mergeCell ref="G104:G105"/>
    <mergeCell ref="K161:P162"/>
    <mergeCell ref="P143:P144"/>
    <mergeCell ref="B146:B158"/>
    <mergeCell ref="K146:K158"/>
    <mergeCell ref="I143:I144"/>
    <mergeCell ref="K143:K144"/>
    <mergeCell ref="L143:L144"/>
    <mergeCell ref="M143:M144"/>
    <mergeCell ref="N143:N144"/>
    <mergeCell ref="O143:O144"/>
    <mergeCell ref="B143:B144"/>
    <mergeCell ref="C143:C144"/>
    <mergeCell ref="D143:D144"/>
    <mergeCell ref="E143:E144"/>
    <mergeCell ref="F143:F144"/>
    <mergeCell ref="G143:G14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9F6D-A06D-4B71-BCEC-8F976F67B3F2}">
  <sheetPr>
    <tabColor rgb="FF00B050"/>
  </sheetPr>
  <dimension ref="B1:N116"/>
  <sheetViews>
    <sheetView showGridLines="0" zoomScale="70" zoomScaleNormal="70" workbookViewId="0">
      <selection activeCell="D117" sqref="D117"/>
    </sheetView>
  </sheetViews>
  <sheetFormatPr defaultRowHeight="15" x14ac:dyDescent="0.25"/>
  <cols>
    <col min="1" max="1" width="3.42578125" customWidth="1"/>
    <col min="2" max="2" width="15" bestFit="1" customWidth="1"/>
    <col min="3" max="3" width="29.7109375" bestFit="1" customWidth="1"/>
    <col min="4" max="4" width="4.5703125" customWidth="1"/>
    <col min="5" max="5" width="20.28515625" customWidth="1"/>
    <col min="6" max="6" width="4.5703125" customWidth="1"/>
    <col min="7" max="7" width="28" customWidth="1"/>
    <col min="8" max="8" width="4.5703125" customWidth="1"/>
    <col min="9" max="9" width="12.140625" bestFit="1" customWidth="1"/>
    <col min="10" max="10" width="12.5703125" bestFit="1" customWidth="1"/>
    <col min="11" max="11" width="19.28515625" bestFit="1" customWidth="1"/>
    <col min="12" max="12" width="4.5703125" customWidth="1"/>
    <col min="13" max="13" width="21.85546875" bestFit="1" customWidth="1"/>
    <col min="14" max="14" width="4.140625" customWidth="1"/>
  </cols>
  <sheetData>
    <row r="1" spans="2:14" ht="29.25" thickBot="1" x14ac:dyDescent="0.5">
      <c r="B1" s="177"/>
      <c r="C1" s="178"/>
      <c r="D1" s="178"/>
      <c r="E1" s="178"/>
      <c r="F1" s="178"/>
      <c r="G1" s="321" t="s">
        <v>58</v>
      </c>
      <c r="H1" s="178"/>
      <c r="I1" s="178"/>
      <c r="J1" s="178"/>
      <c r="K1" s="178"/>
      <c r="L1" s="178"/>
      <c r="M1" s="179"/>
    </row>
    <row r="2" spans="2:14" ht="19.5" thickBot="1" x14ac:dyDescent="0.35">
      <c r="B2" s="180"/>
      <c r="E2" s="50"/>
      <c r="F2" s="50"/>
      <c r="G2" s="120" t="s">
        <v>100</v>
      </c>
      <c r="M2" s="34"/>
    </row>
    <row r="3" spans="2:14" ht="15.75" thickBot="1" x14ac:dyDescent="0.3">
      <c r="B3" s="180"/>
      <c r="E3" s="50"/>
      <c r="F3" s="50"/>
      <c r="G3" s="118" t="s">
        <v>33</v>
      </c>
      <c r="M3" s="34"/>
    </row>
    <row r="4" spans="2:14" ht="19.5" thickBot="1" x14ac:dyDescent="0.3">
      <c r="B4" s="180"/>
      <c r="E4" s="50"/>
      <c r="F4" s="50"/>
      <c r="G4" s="316">
        <v>0.24</v>
      </c>
      <c r="M4" s="34"/>
    </row>
    <row r="5" spans="2:14" ht="15.75" thickBot="1" x14ac:dyDescent="0.3">
      <c r="B5" s="180"/>
      <c r="E5" s="311">
        <v>155499</v>
      </c>
      <c r="F5" s="181"/>
      <c r="G5" s="182"/>
      <c r="M5" s="34"/>
    </row>
    <row r="6" spans="2:14" s="119" customFormat="1" ht="35.25" customHeight="1" thickBot="1" x14ac:dyDescent="0.35">
      <c r="B6" s="561" t="s">
        <v>43</v>
      </c>
      <c r="C6" s="561" t="s">
        <v>44</v>
      </c>
      <c r="E6" s="309" t="s">
        <v>78</v>
      </c>
      <c r="F6" s="183"/>
      <c r="G6" s="190" t="s">
        <v>79</v>
      </c>
      <c r="H6" s="121"/>
      <c r="I6" s="573" t="s">
        <v>96</v>
      </c>
      <c r="J6" s="574"/>
      <c r="K6"/>
      <c r="L6" s="183"/>
      <c r="M6" s="310" t="s">
        <v>99</v>
      </c>
    </row>
    <row r="7" spans="2:14" s="138" customFormat="1" ht="16.5" customHeight="1" thickBot="1" x14ac:dyDescent="0.3">
      <c r="B7" s="562"/>
      <c r="C7" s="562"/>
      <c r="D7" s="45"/>
      <c r="E7" s="118" t="s">
        <v>33</v>
      </c>
      <c r="F7" s="93"/>
      <c r="G7" s="118" t="s">
        <v>33</v>
      </c>
      <c r="H7" s="93"/>
      <c r="I7" s="118" t="s">
        <v>64</v>
      </c>
      <c r="J7" s="118" t="s">
        <v>63</v>
      </c>
      <c r="K7" s="184"/>
      <c r="L7" s="93"/>
      <c r="M7" s="118" t="s">
        <v>33</v>
      </c>
    </row>
    <row r="8" spans="2:14" ht="15.75" thickBot="1" x14ac:dyDescent="0.3">
      <c r="B8" s="557" t="s">
        <v>23</v>
      </c>
      <c r="C8" s="198" t="s">
        <v>50</v>
      </c>
      <c r="D8" s="122"/>
      <c r="E8" s="199"/>
      <c r="F8" s="181"/>
      <c r="G8" s="205">
        <f>G9+G13+G16</f>
        <v>0.22719178286667191</v>
      </c>
      <c r="H8" s="181"/>
      <c r="I8" s="199"/>
      <c r="J8" s="199"/>
      <c r="K8" s="201"/>
      <c r="L8" s="181"/>
      <c r="M8" s="202"/>
      <c r="N8" s="497"/>
    </row>
    <row r="9" spans="2:14" x14ac:dyDescent="0.25">
      <c r="B9" s="557"/>
      <c r="C9" s="193" t="s">
        <v>52</v>
      </c>
      <c r="D9" s="123"/>
      <c r="E9" s="304">
        <f>SUM(E10:E12)</f>
        <v>12097.074649773534</v>
      </c>
      <c r="G9" s="191">
        <f t="shared" ref="G9:G20" si="0">E9/$E$5</f>
        <v>7.7795192572129301E-2</v>
      </c>
      <c r="I9" s="194"/>
      <c r="J9" s="194"/>
      <c r="K9" s="195"/>
      <c r="M9" s="196"/>
    </row>
    <row r="10" spans="2:14" x14ac:dyDescent="0.25">
      <c r="B10" s="557"/>
      <c r="C10" s="54" t="s">
        <v>60</v>
      </c>
      <c r="D10" s="123"/>
      <c r="E10" s="305">
        <v>11349.00330272461</v>
      </c>
      <c r="G10" s="125">
        <f t="shared" si="0"/>
        <v>7.2984413422109526E-2</v>
      </c>
      <c r="I10" s="124">
        <v>3324.1559914285713</v>
      </c>
      <c r="J10" s="124">
        <v>3922.5022867142857</v>
      </c>
      <c r="K10" s="126" t="s">
        <v>95</v>
      </c>
      <c r="M10" s="127">
        <v>0.17999946357167573</v>
      </c>
    </row>
    <row r="11" spans="2:14" x14ac:dyDescent="0.25">
      <c r="B11" s="557"/>
      <c r="C11" s="55" t="s">
        <v>61</v>
      </c>
      <c r="D11" s="185"/>
      <c r="E11" s="305">
        <v>809.51880898753552</v>
      </c>
      <c r="G11" s="125">
        <f t="shared" si="0"/>
        <v>5.2059422181977731E-3</v>
      </c>
      <c r="I11" s="124">
        <v>1356.1390317142855</v>
      </c>
      <c r="J11" s="124">
        <v>1432.8779438571428</v>
      </c>
      <c r="K11" s="126" t="s">
        <v>95</v>
      </c>
      <c r="M11" s="127">
        <v>5.6586316261284964E-2</v>
      </c>
    </row>
    <row r="12" spans="2:14" ht="15.75" thickBot="1" x14ac:dyDescent="0.3">
      <c r="B12" s="557"/>
      <c r="C12" s="61" t="s">
        <v>62</v>
      </c>
      <c r="D12" s="185"/>
      <c r="E12" s="305">
        <v>-61.447461938611468</v>
      </c>
      <c r="G12" s="125">
        <f t="shared" si="0"/>
        <v>-3.9516306817800417E-4</v>
      </c>
      <c r="I12" s="124">
        <v>201.46187800000001</v>
      </c>
      <c r="J12" s="124">
        <v>183.671187</v>
      </c>
      <c r="K12" s="126" t="s">
        <v>95</v>
      </c>
      <c r="M12" s="127">
        <v>-8.8307977551961514E-2</v>
      </c>
    </row>
    <row r="13" spans="2:14" ht="15.75" hidden="1" thickBot="1" x14ac:dyDescent="0.3">
      <c r="B13" s="557"/>
      <c r="C13" s="193" t="s">
        <v>54</v>
      </c>
      <c r="D13" s="123"/>
      <c r="E13" s="304">
        <f>SUM(E14:E15)</f>
        <v>21286.52595503932</v>
      </c>
      <c r="G13" s="192">
        <f t="shared" si="0"/>
        <v>0.13689172248721421</v>
      </c>
      <c r="I13" s="194"/>
      <c r="J13" s="194"/>
      <c r="K13" s="206" t="s">
        <v>95</v>
      </c>
      <c r="M13" s="208"/>
    </row>
    <row r="14" spans="2:14" ht="15.75" hidden="1" thickBot="1" x14ac:dyDescent="0.3">
      <c r="B14" s="557"/>
      <c r="C14" s="55" t="s">
        <v>56</v>
      </c>
      <c r="D14" s="185"/>
      <c r="E14" s="305">
        <v>18754.836807113777</v>
      </c>
      <c r="G14" s="125">
        <f t="shared" si="0"/>
        <v>0.12061065863519237</v>
      </c>
      <c r="I14" s="124">
        <v>750.11496499999998</v>
      </c>
      <c r="J14" s="124">
        <v>1667.2535680000001</v>
      </c>
      <c r="K14" s="126" t="s">
        <v>95</v>
      </c>
      <c r="M14" s="127">
        <v>1.2226640525695953</v>
      </c>
    </row>
    <row r="15" spans="2:14" ht="15.75" hidden="1" thickBot="1" x14ac:dyDescent="0.3">
      <c r="B15" s="557"/>
      <c r="C15" s="61" t="s">
        <v>57</v>
      </c>
      <c r="D15" s="185"/>
      <c r="E15" s="305">
        <v>2531.6891479255414</v>
      </c>
      <c r="G15" s="135">
        <f t="shared" si="0"/>
        <v>1.6281063852021823E-2</v>
      </c>
      <c r="I15" s="124">
        <v>38.717925000000001</v>
      </c>
      <c r="J15" s="124">
        <v>356.23498799999999</v>
      </c>
      <c r="K15" s="207" t="s">
        <v>95</v>
      </c>
      <c r="M15" s="139" t="s">
        <v>102</v>
      </c>
    </row>
    <row r="16" spans="2:14" ht="15.75" hidden="1" thickBot="1" x14ac:dyDescent="0.3">
      <c r="B16" s="557"/>
      <c r="C16" s="197" t="s">
        <v>55</v>
      </c>
      <c r="D16" s="185"/>
      <c r="E16" s="304">
        <f>SUM(E17:E20)</f>
        <v>1944.4944391717604</v>
      </c>
      <c r="G16" s="191">
        <f t="shared" si="0"/>
        <v>1.250486780732841E-2</v>
      </c>
      <c r="I16" s="194"/>
      <c r="J16" s="194"/>
      <c r="K16" s="195" t="s">
        <v>95</v>
      </c>
      <c r="M16" s="196"/>
    </row>
    <row r="17" spans="2:13" ht="15.75" hidden="1" thickBot="1" x14ac:dyDescent="0.3">
      <c r="B17" s="557"/>
      <c r="C17" s="55" t="s">
        <v>10</v>
      </c>
      <c r="D17" s="185"/>
      <c r="E17" s="305">
        <v>1153.362606772592</v>
      </c>
      <c r="G17" s="125">
        <f t="shared" si="0"/>
        <v>7.4171705719817621E-3</v>
      </c>
      <c r="I17" s="124">
        <v>26.240424000000001</v>
      </c>
      <c r="J17" s="124">
        <v>383.10629399999999</v>
      </c>
      <c r="K17" s="126" t="s">
        <v>95</v>
      </c>
      <c r="M17" s="127" t="s">
        <v>102</v>
      </c>
    </row>
    <row r="18" spans="2:13" ht="15.75" hidden="1" thickBot="1" x14ac:dyDescent="0.3">
      <c r="B18" s="557"/>
      <c r="C18" s="55" t="s">
        <v>11</v>
      </c>
      <c r="D18" s="185"/>
      <c r="E18" s="305">
        <v>661.80137914839156</v>
      </c>
      <c r="G18" s="125">
        <f t="shared" si="0"/>
        <v>4.2559847918532696E-3</v>
      </c>
      <c r="I18" s="124">
        <v>8.8133959999999991</v>
      </c>
      <c r="J18" s="124">
        <v>273.88402600000001</v>
      </c>
      <c r="K18" s="126" t="s">
        <v>95</v>
      </c>
      <c r="M18" s="127" t="s">
        <v>102</v>
      </c>
    </row>
    <row r="19" spans="2:13" ht="15.75" hidden="1" thickBot="1" x14ac:dyDescent="0.3">
      <c r="B19" s="557"/>
      <c r="C19" s="55" t="s">
        <v>7</v>
      </c>
      <c r="D19" s="185"/>
      <c r="E19" s="305">
        <v>221.72663578170992</v>
      </c>
      <c r="G19" s="125">
        <f t="shared" si="0"/>
        <v>1.4259039336697336E-3</v>
      </c>
      <c r="I19" s="124">
        <v>0</v>
      </c>
      <c r="J19" s="124">
        <v>3414.5174193548378</v>
      </c>
      <c r="K19" s="126" t="s">
        <v>47</v>
      </c>
      <c r="M19" s="127" t="s">
        <v>102</v>
      </c>
    </row>
    <row r="20" spans="2:13" ht="15.75" hidden="1" thickBot="1" x14ac:dyDescent="0.3">
      <c r="B20" s="557"/>
      <c r="C20" s="55" t="s">
        <v>9</v>
      </c>
      <c r="D20" s="185"/>
      <c r="E20" s="305">
        <v>-92.396182530933075</v>
      </c>
      <c r="G20" s="125">
        <f t="shared" si="0"/>
        <v>-5.9419149017635533E-4</v>
      </c>
      <c r="I20" s="308">
        <v>1.897025</v>
      </c>
      <c r="J20" s="308">
        <v>0.23774600000000001</v>
      </c>
      <c r="K20" s="126" t="s">
        <v>95</v>
      </c>
      <c r="M20" s="127">
        <v>-0.87467429264242691</v>
      </c>
    </row>
    <row r="21" spans="2:13" ht="15.75" thickBot="1" x14ac:dyDescent="0.3">
      <c r="B21" s="575" t="s">
        <v>49</v>
      </c>
      <c r="C21" s="203" t="s">
        <v>49</v>
      </c>
      <c r="D21" s="186"/>
      <c r="E21" s="198"/>
      <c r="F21" s="181"/>
      <c r="G21" s="200">
        <f>SUM(G22:G27)</f>
        <v>1.2584678718290311E-2</v>
      </c>
      <c r="H21" s="181"/>
      <c r="I21" s="199"/>
      <c r="J21" s="199"/>
      <c r="K21" s="204"/>
      <c r="L21" s="181"/>
      <c r="M21" s="205"/>
    </row>
    <row r="22" spans="2:13" hidden="1" x14ac:dyDescent="0.25">
      <c r="B22" s="576"/>
      <c r="C22" s="129" t="s">
        <v>8</v>
      </c>
      <c r="D22" s="187"/>
      <c r="E22" s="306">
        <v>-4455.0177055108179</v>
      </c>
      <c r="G22" s="164">
        <f t="shared" ref="G22:G27" si="1">E22/$E$5</f>
        <v>-2.8649815789881721E-2</v>
      </c>
      <c r="I22" s="130">
        <v>3524.0313028574224</v>
      </c>
      <c r="J22" s="130">
        <v>4210.089407936729</v>
      </c>
      <c r="K22" s="131" t="s">
        <v>101</v>
      </c>
      <c r="M22" s="127">
        <v>0.194679912327403</v>
      </c>
    </row>
    <row r="23" spans="2:13" hidden="1" x14ac:dyDescent="0.25">
      <c r="B23" s="576"/>
      <c r="C23" s="128" t="s">
        <v>26</v>
      </c>
      <c r="D23" s="93"/>
      <c r="E23" s="305">
        <v>613.28868367279756</v>
      </c>
      <c r="G23" s="125">
        <f t="shared" si="1"/>
        <v>3.9440040365069711E-3</v>
      </c>
      <c r="I23" s="308">
        <v>14.412499999999996</v>
      </c>
      <c r="J23" s="308">
        <v>13.704166666666667</v>
      </c>
      <c r="K23" s="126"/>
      <c r="M23" s="127">
        <v>-4.9147152356171953E-2</v>
      </c>
    </row>
    <row r="24" spans="2:13" hidden="1" x14ac:dyDescent="0.25">
      <c r="B24" s="576"/>
      <c r="C24" s="128" t="s">
        <v>36</v>
      </c>
      <c r="D24" s="93"/>
      <c r="E24" s="305">
        <v>465.01938018146393</v>
      </c>
      <c r="G24" s="125">
        <f t="shared" si="1"/>
        <v>2.9904975606368138E-3</v>
      </c>
      <c r="I24" s="124">
        <v>74.5416666666667</v>
      </c>
      <c r="J24" s="124">
        <v>78.354166666666671</v>
      </c>
      <c r="K24" s="132"/>
      <c r="M24" s="127">
        <v>5.1145891559529977E-2</v>
      </c>
    </row>
    <row r="25" spans="2:13" hidden="1" x14ac:dyDescent="0.25">
      <c r="B25" s="576"/>
      <c r="C25" s="128" t="s">
        <v>37</v>
      </c>
      <c r="D25" s="93"/>
      <c r="E25" s="305">
        <v>-4142.2284306114407</v>
      </c>
      <c r="G25" s="125">
        <f t="shared" si="1"/>
        <v>-2.6638296263072049E-2</v>
      </c>
      <c r="I25" s="124">
        <v>2.625</v>
      </c>
      <c r="J25" s="124">
        <v>5.854166666666667</v>
      </c>
      <c r="K25" s="132"/>
      <c r="M25" s="127">
        <v>1.2301587301587302</v>
      </c>
    </row>
    <row r="26" spans="2:13" hidden="1" x14ac:dyDescent="0.25">
      <c r="B26" s="576"/>
      <c r="C26" s="128" t="s">
        <v>15</v>
      </c>
      <c r="D26" s="93"/>
      <c r="E26" s="305">
        <v>1870.7820139134049</v>
      </c>
      <c r="G26" s="125">
        <f t="shared" si="1"/>
        <v>1.203082986973167E-2</v>
      </c>
      <c r="I26" s="124">
        <v>6.9687437038008824</v>
      </c>
      <c r="J26" s="124">
        <v>3.6049430823122042</v>
      </c>
      <c r="K26" s="132"/>
      <c r="M26" s="127">
        <v>-0.48269828314305763</v>
      </c>
    </row>
    <row r="27" spans="2:13" ht="15.75" hidden="1" thickBot="1" x14ac:dyDescent="0.3">
      <c r="B27" s="576"/>
      <c r="C27" s="133" t="s">
        <v>31</v>
      </c>
      <c r="D27" s="188"/>
      <c r="E27" s="307">
        <v>7605.0610143700178</v>
      </c>
      <c r="F27" s="80"/>
      <c r="G27" s="135">
        <f t="shared" si="1"/>
        <v>4.8907459304368628E-2</v>
      </c>
      <c r="H27" s="80"/>
      <c r="I27" s="134"/>
      <c r="J27" s="134"/>
      <c r="K27" s="136"/>
      <c r="L27" s="80"/>
      <c r="M27" s="139"/>
    </row>
    <row r="28" spans="2:13" x14ac:dyDescent="0.25">
      <c r="B28" s="63"/>
    </row>
    <row r="29" spans="2:13" ht="15.75" thickBot="1" x14ac:dyDescent="0.3"/>
    <row r="30" spans="2:13" ht="29.25" thickBot="1" x14ac:dyDescent="0.5">
      <c r="B30" s="177"/>
      <c r="C30" s="178"/>
      <c r="D30" s="178"/>
      <c r="E30" s="178"/>
      <c r="F30" s="178"/>
      <c r="G30" s="321" t="s">
        <v>1</v>
      </c>
      <c r="H30" s="178"/>
      <c r="I30" s="178"/>
      <c r="J30" s="178"/>
      <c r="K30" s="178"/>
      <c r="L30" s="178"/>
      <c r="M30" s="179"/>
    </row>
    <row r="31" spans="2:13" ht="19.5" thickBot="1" x14ac:dyDescent="0.35">
      <c r="B31" s="180"/>
      <c r="E31" s="50"/>
      <c r="F31" s="50"/>
      <c r="G31" s="120" t="s">
        <v>100</v>
      </c>
      <c r="M31" s="34"/>
    </row>
    <row r="32" spans="2:13" ht="15.75" thickBot="1" x14ac:dyDescent="0.3">
      <c r="B32" s="180"/>
      <c r="E32" s="50"/>
      <c r="F32" s="50"/>
      <c r="G32" s="118" t="s">
        <v>33</v>
      </c>
      <c r="M32" s="34"/>
    </row>
    <row r="33" spans="2:13" ht="19.5" thickBot="1" x14ac:dyDescent="0.3">
      <c r="B33" s="180"/>
      <c r="E33" s="50"/>
      <c r="F33" s="50"/>
      <c r="G33" s="316">
        <v>0.66</v>
      </c>
      <c r="M33" s="34"/>
    </row>
    <row r="34" spans="2:13" ht="15.75" thickBot="1" x14ac:dyDescent="0.3">
      <c r="B34" s="180"/>
      <c r="E34" s="189">
        <v>92001</v>
      </c>
      <c r="F34" s="181"/>
      <c r="G34" s="182"/>
      <c r="M34" s="34"/>
    </row>
    <row r="35" spans="2:13" s="119" customFormat="1" ht="38.25" thickBot="1" x14ac:dyDescent="0.35">
      <c r="B35" s="561" t="s">
        <v>43</v>
      </c>
      <c r="C35" s="561" t="s">
        <v>44</v>
      </c>
      <c r="E35" s="309" t="s">
        <v>78</v>
      </c>
      <c r="F35" s="183"/>
      <c r="G35" s="190" t="s">
        <v>79</v>
      </c>
      <c r="H35" s="121"/>
      <c r="I35" s="573" t="s">
        <v>96</v>
      </c>
      <c r="J35" s="574"/>
      <c r="K35"/>
      <c r="L35" s="183"/>
      <c r="M35" s="310" t="s">
        <v>99</v>
      </c>
    </row>
    <row r="36" spans="2:13" s="138" customFormat="1" ht="16.5" customHeight="1" thickBot="1" x14ac:dyDescent="0.3">
      <c r="B36" s="562"/>
      <c r="C36" s="562"/>
      <c r="D36" s="45"/>
      <c r="E36" s="118" t="s">
        <v>33</v>
      </c>
      <c r="F36" s="93"/>
      <c r="G36" s="118" t="s">
        <v>33</v>
      </c>
      <c r="H36" s="93"/>
      <c r="I36" s="118" t="s">
        <v>64</v>
      </c>
      <c r="J36" s="118" t="s">
        <v>63</v>
      </c>
      <c r="K36" s="184"/>
      <c r="L36" s="93"/>
      <c r="M36" s="118" t="s">
        <v>33</v>
      </c>
    </row>
    <row r="37" spans="2:13" ht="15.75" thickBot="1" x14ac:dyDescent="0.3">
      <c r="B37" s="557" t="s">
        <v>23</v>
      </c>
      <c r="C37" s="198" t="s">
        <v>50</v>
      </c>
      <c r="D37" s="122"/>
      <c r="E37" s="199"/>
      <c r="F37" s="181"/>
      <c r="G37" s="205">
        <f>G38+G42+G45+G49</f>
        <v>0.18275588751816355</v>
      </c>
      <c r="H37" s="181"/>
      <c r="I37" s="199"/>
      <c r="J37" s="199"/>
      <c r="K37" s="201"/>
      <c r="L37" s="181"/>
      <c r="M37" s="202"/>
    </row>
    <row r="38" spans="2:13" x14ac:dyDescent="0.25">
      <c r="B38" s="557"/>
      <c r="C38" s="217" t="s">
        <v>52</v>
      </c>
      <c r="D38" s="123"/>
      <c r="E38" s="220">
        <f>SUM(E39:E41)</f>
        <v>6181.9337175117635</v>
      </c>
      <c r="G38" s="349">
        <f t="shared" ref="G38:G51" si="2">E38/$E$34</f>
        <v>6.7194201340330689E-2</v>
      </c>
      <c r="I38" s="194"/>
      <c r="J38" s="194"/>
      <c r="K38" s="195"/>
      <c r="M38" s="226"/>
    </row>
    <row r="39" spans="2:13" x14ac:dyDescent="0.25">
      <c r="B39" s="557"/>
      <c r="C39" s="54" t="s">
        <v>61</v>
      </c>
      <c r="D39" s="123"/>
      <c r="E39" s="124">
        <v>1009.1766542020923</v>
      </c>
      <c r="G39" s="125">
        <f t="shared" si="2"/>
        <v>1.0969192228368086E-2</v>
      </c>
      <c r="I39" s="124">
        <v>1356.1390317142855</v>
      </c>
      <c r="J39" s="124">
        <v>1432.8779438571428</v>
      </c>
      <c r="K39" s="126" t="s">
        <v>95</v>
      </c>
      <c r="M39" s="127">
        <v>5.6586316261284964E-2</v>
      </c>
    </row>
    <row r="40" spans="2:13" x14ac:dyDescent="0.25">
      <c r="B40" s="557"/>
      <c r="C40" s="55" t="s">
        <v>62</v>
      </c>
      <c r="D40" s="185"/>
      <c r="E40" s="124">
        <v>-51.388221037073777</v>
      </c>
      <c r="G40" s="125">
        <f t="shared" si="2"/>
        <v>-5.5856154864701232E-4</v>
      </c>
      <c r="I40" s="124">
        <v>201.46187800000001</v>
      </c>
      <c r="J40" s="124">
        <v>183.671187</v>
      </c>
      <c r="K40" s="126" t="s">
        <v>95</v>
      </c>
      <c r="M40" s="127">
        <v>-8.8307977551961514E-2</v>
      </c>
    </row>
    <row r="41" spans="2:13" ht="15.75" thickBot="1" x14ac:dyDescent="0.3">
      <c r="B41" s="557"/>
      <c r="C41" s="55" t="s">
        <v>60</v>
      </c>
      <c r="D41" s="185"/>
      <c r="E41" s="124">
        <v>5224.145284346745</v>
      </c>
      <c r="G41" s="215">
        <f t="shared" si="2"/>
        <v>5.6783570660609614E-2</v>
      </c>
      <c r="I41" s="124">
        <v>3324.1559914285713</v>
      </c>
      <c r="J41" s="124">
        <v>3922.5022867142857</v>
      </c>
      <c r="K41" s="126" t="s">
        <v>95</v>
      </c>
      <c r="M41" s="127">
        <v>0.17999946357167573</v>
      </c>
    </row>
    <row r="42" spans="2:13" ht="15.75" hidden="1" thickBot="1" x14ac:dyDescent="0.3">
      <c r="B42" s="557"/>
      <c r="C42" s="217" t="s">
        <v>54</v>
      </c>
      <c r="D42" s="123"/>
      <c r="E42" s="220">
        <f>SUM(E43:E44)</f>
        <v>9949.246076917334</v>
      </c>
      <c r="G42" s="349">
        <f t="shared" si="2"/>
        <v>0.10814280363167068</v>
      </c>
      <c r="I42" s="194"/>
      <c r="J42" s="194"/>
      <c r="K42" s="206"/>
      <c r="M42" s="226"/>
    </row>
    <row r="43" spans="2:13" ht="15.75" hidden="1" thickBot="1" x14ac:dyDescent="0.3">
      <c r="B43" s="557"/>
      <c r="C43" s="55" t="s">
        <v>57</v>
      </c>
      <c r="D43" s="185"/>
      <c r="E43" s="124">
        <v>2887.9911997614113</v>
      </c>
      <c r="G43" s="125">
        <f t="shared" si="2"/>
        <v>3.1390867487977425E-2</v>
      </c>
      <c r="I43" s="124">
        <v>38.717925000000001</v>
      </c>
      <c r="J43" s="124">
        <v>356.23498799999999</v>
      </c>
      <c r="K43" s="126" t="s">
        <v>95</v>
      </c>
      <c r="M43" s="127" t="s">
        <v>102</v>
      </c>
    </row>
    <row r="44" spans="2:13" ht="15.75" hidden="1" thickBot="1" x14ac:dyDescent="0.3">
      <c r="B44" s="557"/>
      <c r="C44" s="61" t="s">
        <v>56</v>
      </c>
      <c r="D44" s="185"/>
      <c r="E44" s="134">
        <v>7061.2548771559232</v>
      </c>
      <c r="G44" s="135">
        <f t="shared" si="2"/>
        <v>7.6751936143693258E-2</v>
      </c>
      <c r="I44" s="124">
        <v>750.11496499999998</v>
      </c>
      <c r="J44" s="124">
        <v>1667.2535680000001</v>
      </c>
      <c r="K44" s="207" t="s">
        <v>95</v>
      </c>
      <c r="M44" s="139">
        <v>1.2226640525695953</v>
      </c>
    </row>
    <row r="45" spans="2:13" ht="15.75" hidden="1" thickBot="1" x14ac:dyDescent="0.3">
      <c r="B45" s="557"/>
      <c r="C45" s="218" t="s">
        <v>55</v>
      </c>
      <c r="D45" s="185"/>
      <c r="E45" s="220">
        <f>SUM(E46:E48)</f>
        <v>337.80564687881412</v>
      </c>
      <c r="G45" s="221">
        <f t="shared" si="2"/>
        <v>3.6717605991110325E-3</v>
      </c>
      <c r="I45" s="220"/>
      <c r="J45" s="320"/>
      <c r="K45" s="223"/>
      <c r="M45" s="226"/>
    </row>
    <row r="46" spans="2:13" ht="15.75" hidden="1" thickBot="1" x14ac:dyDescent="0.3">
      <c r="B46" s="557"/>
      <c r="C46" s="55" t="s">
        <v>11</v>
      </c>
      <c r="D46" s="185"/>
      <c r="E46" s="124">
        <v>304.1694835205563</v>
      </c>
      <c r="G46" s="125">
        <f t="shared" si="2"/>
        <v>3.3061541018092879E-3</v>
      </c>
      <c r="I46" s="124">
        <v>71.701650999999998</v>
      </c>
      <c r="J46" s="182">
        <v>181.44358199999999</v>
      </c>
      <c r="K46" s="126" t="s">
        <v>95</v>
      </c>
      <c r="M46" s="127">
        <v>1.5305356218366577</v>
      </c>
    </row>
    <row r="47" spans="2:13" ht="15.75" hidden="1" thickBot="1" x14ac:dyDescent="0.3">
      <c r="B47" s="557"/>
      <c r="C47" s="55" t="s">
        <v>9</v>
      </c>
      <c r="D47" s="185"/>
      <c r="E47" s="124">
        <v>30.706226153590805</v>
      </c>
      <c r="G47" s="125">
        <f t="shared" si="2"/>
        <v>3.3375969993359642E-4</v>
      </c>
      <c r="I47" s="124">
        <v>1.4195599999999999</v>
      </c>
      <c r="J47" s="182">
        <v>1.963514</v>
      </c>
      <c r="K47" s="126" t="s">
        <v>95</v>
      </c>
      <c r="M47" s="127">
        <v>0.38318493054185798</v>
      </c>
    </row>
    <row r="48" spans="2:13" ht="15.75" hidden="1" thickBot="1" x14ac:dyDescent="0.3">
      <c r="B48" s="557"/>
      <c r="C48" s="61" t="s">
        <v>7</v>
      </c>
      <c r="D48" s="185"/>
      <c r="E48" s="134">
        <v>2.9299372046669867</v>
      </c>
      <c r="G48" s="135">
        <f t="shared" si="2"/>
        <v>3.184679736814803E-5</v>
      </c>
      <c r="I48" s="134">
        <v>21830</v>
      </c>
      <c r="J48" s="314">
        <v>103784</v>
      </c>
      <c r="K48" s="207" t="s">
        <v>47</v>
      </c>
      <c r="M48" s="127" t="s">
        <v>102</v>
      </c>
    </row>
    <row r="49" spans="2:14" ht="15.75" hidden="1" thickBot="1" x14ac:dyDescent="0.3">
      <c r="B49" s="557"/>
      <c r="C49" s="218" t="s">
        <v>51</v>
      </c>
      <c r="D49" s="185"/>
      <c r="E49" s="219">
        <f>SUM(E50:E51)</f>
        <v>344.73896625065083</v>
      </c>
      <c r="G49" s="222">
        <f t="shared" si="2"/>
        <v>3.747121947051128E-3</v>
      </c>
      <c r="I49" s="219"/>
      <c r="J49" s="219"/>
      <c r="K49" s="224"/>
      <c r="M49" s="225"/>
    </row>
    <row r="50" spans="2:14" ht="15.75" hidden="1" thickBot="1" x14ac:dyDescent="0.3">
      <c r="B50" s="557"/>
      <c r="C50" s="55" t="s">
        <v>13</v>
      </c>
      <c r="D50" s="185"/>
      <c r="E50" s="124">
        <v>-373.03598068591191</v>
      </c>
      <c r="G50" s="125">
        <f t="shared" si="2"/>
        <v>-4.0546948477289584E-3</v>
      </c>
      <c r="I50" s="124">
        <v>461.80320000000006</v>
      </c>
      <c r="J50" s="124">
        <v>453.8562</v>
      </c>
      <c r="K50" s="126" t="s">
        <v>80</v>
      </c>
      <c r="M50" s="127">
        <v>-1.7208629130330944E-2</v>
      </c>
    </row>
    <row r="51" spans="2:14" ht="15.75" hidden="1" thickBot="1" x14ac:dyDescent="0.3">
      <c r="B51" s="557"/>
      <c r="C51" s="61" t="s">
        <v>14</v>
      </c>
      <c r="D51" s="185"/>
      <c r="E51" s="134">
        <v>717.77494693656274</v>
      </c>
      <c r="G51" s="125">
        <f t="shared" si="2"/>
        <v>7.8018167947800868E-3</v>
      </c>
      <c r="I51" s="124">
        <v>0</v>
      </c>
      <c r="J51" s="124">
        <v>1431973.6880000008</v>
      </c>
      <c r="K51" s="126" t="s">
        <v>47</v>
      </c>
      <c r="M51" s="127">
        <v>0</v>
      </c>
    </row>
    <row r="52" spans="2:14" ht="15.75" thickBot="1" x14ac:dyDescent="0.3">
      <c r="B52" s="575" t="s">
        <v>49</v>
      </c>
      <c r="C52" s="203" t="s">
        <v>49</v>
      </c>
      <c r="D52" s="186"/>
      <c r="E52" s="199"/>
      <c r="F52" s="181"/>
      <c r="G52" s="205">
        <f>SUM(G53:G58)</f>
        <v>0.4788890946015959</v>
      </c>
      <c r="H52" s="181"/>
      <c r="I52" s="199"/>
      <c r="J52" s="199"/>
      <c r="K52" s="204"/>
      <c r="L52" s="181"/>
      <c r="M52" s="205"/>
    </row>
    <row r="53" spans="2:14" hidden="1" x14ac:dyDescent="0.25">
      <c r="B53" s="576"/>
      <c r="C53" s="129" t="s">
        <v>82</v>
      </c>
      <c r="D53" s="187"/>
      <c r="E53" s="130">
        <v>17490.79348755024</v>
      </c>
      <c r="G53" s="214">
        <f t="shared" ref="G53:G58" si="3">E53/$E$34</f>
        <v>0.19011525404669774</v>
      </c>
      <c r="I53" s="130">
        <v>1869</v>
      </c>
      <c r="J53" s="130">
        <v>2446.4166666666665</v>
      </c>
      <c r="K53" s="131" t="s">
        <v>104</v>
      </c>
      <c r="M53" s="127">
        <v>0.30894417692170495</v>
      </c>
      <c r="N53" s="212"/>
    </row>
    <row r="54" spans="2:14" hidden="1" x14ac:dyDescent="0.25">
      <c r="B54" s="576"/>
      <c r="C54" s="128" t="s">
        <v>26</v>
      </c>
      <c r="D54" s="93"/>
      <c r="E54" s="124">
        <v>3061.1651648742845</v>
      </c>
      <c r="G54" s="215">
        <f t="shared" si="3"/>
        <v>3.3273172735886397E-2</v>
      </c>
      <c r="I54" s="124">
        <v>14.412499999999996</v>
      </c>
      <c r="J54" s="124">
        <v>13.704166666666667</v>
      </c>
      <c r="K54" s="126"/>
      <c r="M54" s="127">
        <v>-4.9147152356171953E-2</v>
      </c>
    </row>
    <row r="55" spans="2:14" hidden="1" x14ac:dyDescent="0.25">
      <c r="B55" s="576"/>
      <c r="C55" s="128" t="s">
        <v>36</v>
      </c>
      <c r="D55" s="93"/>
      <c r="E55" s="124">
        <v>838.31732640176415</v>
      </c>
      <c r="G55" s="215">
        <f t="shared" si="3"/>
        <v>9.1120458082169127E-3</v>
      </c>
      <c r="I55" s="124">
        <v>74.5416666666667</v>
      </c>
      <c r="J55" s="124">
        <v>78.354166666666671</v>
      </c>
      <c r="K55" s="132"/>
      <c r="M55" s="127">
        <v>5.1145891559529977E-2</v>
      </c>
    </row>
    <row r="56" spans="2:14" hidden="1" x14ac:dyDescent="0.25">
      <c r="B56" s="576"/>
      <c r="C56" s="128" t="s">
        <v>37</v>
      </c>
      <c r="D56" s="93"/>
      <c r="E56" s="124">
        <v>-3033.3761985338588</v>
      </c>
      <c r="G56" s="215">
        <f t="shared" si="3"/>
        <v>-3.2971122037085021E-2</v>
      </c>
      <c r="I56" s="124">
        <v>2.625</v>
      </c>
      <c r="J56" s="124">
        <v>5.854166666666667</v>
      </c>
      <c r="K56" s="132"/>
      <c r="M56" s="127">
        <v>1.2301587301587302</v>
      </c>
    </row>
    <row r="57" spans="2:14" hidden="1" x14ac:dyDescent="0.25">
      <c r="B57" s="576"/>
      <c r="C57" s="128" t="s">
        <v>15</v>
      </c>
      <c r="D57" s="93"/>
      <c r="E57" s="124">
        <v>5092.5087116762179</v>
      </c>
      <c r="G57" s="215">
        <f t="shared" si="3"/>
        <v>5.5352753901329529E-2</v>
      </c>
      <c r="I57" s="124">
        <v>6.9687437038008824</v>
      </c>
      <c r="J57" s="124">
        <v>3.6049430823122042</v>
      </c>
      <c r="K57" s="132"/>
      <c r="M57" s="127">
        <v>-0.48269828314305763</v>
      </c>
    </row>
    <row r="58" spans="2:14" ht="15.75" hidden="1" thickBot="1" x14ac:dyDescent="0.3">
      <c r="B58" s="577"/>
      <c r="C58" s="133" t="s">
        <v>135</v>
      </c>
      <c r="D58" s="188"/>
      <c r="E58" s="134">
        <v>20608.86710047278</v>
      </c>
      <c r="F58" s="80"/>
      <c r="G58" s="137">
        <f t="shared" si="3"/>
        <v>0.22400699014655037</v>
      </c>
      <c r="H58" s="80"/>
      <c r="I58" s="134"/>
      <c r="J58" s="134"/>
      <c r="K58" s="136"/>
      <c r="L58" s="80"/>
      <c r="M58" s="137" t="s">
        <v>81</v>
      </c>
    </row>
    <row r="59" spans="2:14" x14ac:dyDescent="0.25">
      <c r="B59" s="63"/>
    </row>
    <row r="60" spans="2:14" ht="15.75" thickBot="1" x14ac:dyDescent="0.3"/>
    <row r="61" spans="2:14" ht="29.25" thickBot="1" x14ac:dyDescent="0.5">
      <c r="B61" s="177"/>
      <c r="C61" s="178"/>
      <c r="D61" s="178"/>
      <c r="E61" s="178"/>
      <c r="F61" s="178"/>
      <c r="G61" s="321" t="s">
        <v>103</v>
      </c>
      <c r="H61" s="178"/>
      <c r="I61" s="178"/>
      <c r="J61" s="178"/>
      <c r="K61" s="178"/>
      <c r="L61" s="178"/>
      <c r="M61" s="179"/>
    </row>
    <row r="62" spans="2:14" ht="19.5" thickBot="1" x14ac:dyDescent="0.35">
      <c r="B62" s="180"/>
      <c r="E62" s="50"/>
      <c r="F62" s="50"/>
      <c r="G62" s="120" t="s">
        <v>100</v>
      </c>
      <c r="M62" s="34"/>
    </row>
    <row r="63" spans="2:14" ht="15.75" thickBot="1" x14ac:dyDescent="0.3">
      <c r="B63" s="180"/>
      <c r="E63" s="50"/>
      <c r="F63" s="50"/>
      <c r="G63" s="118" t="s">
        <v>33</v>
      </c>
      <c r="M63" s="34"/>
    </row>
    <row r="64" spans="2:14" ht="19.5" thickBot="1" x14ac:dyDescent="0.3">
      <c r="B64" s="180"/>
      <c r="E64" s="50"/>
      <c r="F64" s="50"/>
      <c r="G64" s="316">
        <v>0.17100000000000001</v>
      </c>
      <c r="M64" s="34"/>
    </row>
    <row r="65" spans="2:14" ht="15.75" thickBot="1" x14ac:dyDescent="0.3">
      <c r="B65" s="180"/>
      <c r="E65" s="189">
        <v>167930</v>
      </c>
      <c r="F65" s="181"/>
      <c r="G65" s="182"/>
      <c r="M65" s="34"/>
    </row>
    <row r="66" spans="2:14" s="119" customFormat="1" ht="38.25" thickBot="1" x14ac:dyDescent="0.35">
      <c r="B66" s="561" t="s">
        <v>43</v>
      </c>
      <c r="C66" s="561" t="s">
        <v>44</v>
      </c>
      <c r="E66" s="309" t="s">
        <v>78</v>
      </c>
      <c r="F66" s="183"/>
      <c r="G66" s="190" t="s">
        <v>79</v>
      </c>
      <c r="H66" s="121"/>
      <c r="I66" s="573" t="s">
        <v>96</v>
      </c>
      <c r="J66" s="574"/>
      <c r="K66"/>
      <c r="L66" s="183"/>
      <c r="M66" s="310" t="s">
        <v>99</v>
      </c>
    </row>
    <row r="67" spans="2:14" s="138" customFormat="1" ht="16.5" customHeight="1" thickBot="1" x14ac:dyDescent="0.3">
      <c r="B67" s="562"/>
      <c r="C67" s="562"/>
      <c r="D67" s="45"/>
      <c r="E67" s="118" t="s">
        <v>33</v>
      </c>
      <c r="F67" s="93"/>
      <c r="G67" s="118" t="s">
        <v>33</v>
      </c>
      <c r="H67" s="93"/>
      <c r="I67" s="118" t="s">
        <v>64</v>
      </c>
      <c r="J67" s="118" t="s">
        <v>63</v>
      </c>
      <c r="K67" s="184"/>
      <c r="L67" s="93"/>
      <c r="M67" s="118" t="s">
        <v>33</v>
      </c>
    </row>
    <row r="68" spans="2:14" ht="15.75" thickBot="1" x14ac:dyDescent="0.3">
      <c r="B68" s="563" t="s">
        <v>23</v>
      </c>
      <c r="C68" s="318" t="s">
        <v>50</v>
      </c>
      <c r="D68" s="122"/>
      <c r="E68" s="319"/>
      <c r="F68" s="181"/>
      <c r="G68" s="200">
        <f>G69+G73+G76</f>
        <v>8.6922097656038602E-2</v>
      </c>
      <c r="H68" s="181"/>
      <c r="I68" s="199"/>
      <c r="J68" s="199"/>
      <c r="K68" s="201"/>
      <c r="L68" s="181"/>
      <c r="M68" s="202"/>
    </row>
    <row r="69" spans="2:14" x14ac:dyDescent="0.25">
      <c r="B69" s="557"/>
      <c r="C69" s="217" t="s">
        <v>52</v>
      </c>
      <c r="D69" s="123"/>
      <c r="E69" s="220">
        <f>SUM(E70:E72)</f>
        <v>4706.6676831468376</v>
      </c>
      <c r="G69" s="222">
        <f t="shared" ref="G69:G78" si="4">E69/$E$65</f>
        <v>2.8027557215189885E-2</v>
      </c>
      <c r="I69" s="194"/>
      <c r="J69" s="194"/>
      <c r="K69" s="195"/>
      <c r="M69" s="225"/>
    </row>
    <row r="70" spans="2:14" x14ac:dyDescent="0.25">
      <c r="B70" s="557"/>
      <c r="C70" s="54" t="s">
        <v>61</v>
      </c>
      <c r="D70" s="123"/>
      <c r="E70" s="124">
        <v>817.73768896744696</v>
      </c>
      <c r="G70" s="125">
        <f t="shared" si="4"/>
        <v>4.8695152085240691E-3</v>
      </c>
      <c r="I70" s="124">
        <v>1356.1390317142855</v>
      </c>
      <c r="J70" s="124">
        <v>1432.8779438571428</v>
      </c>
      <c r="K70" s="126" t="s">
        <v>95</v>
      </c>
      <c r="M70" s="127">
        <v>5.6586316261284964E-2</v>
      </c>
    </row>
    <row r="71" spans="2:14" x14ac:dyDescent="0.25">
      <c r="B71" s="557"/>
      <c r="C71" s="55" t="s">
        <v>62</v>
      </c>
      <c r="D71" s="185"/>
      <c r="E71" s="124">
        <v>-42.709136361087417</v>
      </c>
      <c r="G71" s="125">
        <f t="shared" si="4"/>
        <v>-2.5432701935977739E-4</v>
      </c>
      <c r="I71" s="124">
        <v>201.46187800000001</v>
      </c>
      <c r="J71" s="124">
        <v>183.671187</v>
      </c>
      <c r="K71" s="126" t="s">
        <v>95</v>
      </c>
      <c r="M71" s="127">
        <v>-8.8307977551961514E-2</v>
      </c>
    </row>
    <row r="72" spans="2:14" ht="15.75" thickBot="1" x14ac:dyDescent="0.3">
      <c r="B72" s="557"/>
      <c r="C72" s="61" t="s">
        <v>60</v>
      </c>
      <c r="D72" s="185"/>
      <c r="E72" s="134">
        <v>3931.6391305404777</v>
      </c>
      <c r="G72" s="125">
        <f t="shared" si="4"/>
        <v>2.3412369026025594E-2</v>
      </c>
      <c r="I72" s="124">
        <v>3324.1559914285713</v>
      </c>
      <c r="J72" s="124">
        <v>3922.5022867142857</v>
      </c>
      <c r="K72" s="126" t="s">
        <v>95</v>
      </c>
      <c r="M72" s="127">
        <v>0.17999946357167573</v>
      </c>
    </row>
    <row r="73" spans="2:14" ht="15.75" hidden="1" thickBot="1" x14ac:dyDescent="0.3">
      <c r="B73" s="557"/>
      <c r="C73" s="217" t="s">
        <v>54</v>
      </c>
      <c r="D73" s="123"/>
      <c r="E73" s="220">
        <f>SUM(E74:E75)</f>
        <v>9410.655974636682</v>
      </c>
      <c r="G73" s="221">
        <f t="shared" si="4"/>
        <v>5.603915902243007E-2</v>
      </c>
      <c r="I73" s="194"/>
      <c r="J73" s="194"/>
      <c r="K73" s="206"/>
      <c r="M73" s="226"/>
    </row>
    <row r="74" spans="2:14" ht="15.75" hidden="1" thickBot="1" x14ac:dyDescent="0.3">
      <c r="B74" s="557"/>
      <c r="C74" s="55" t="s">
        <v>57</v>
      </c>
      <c r="D74" s="185"/>
      <c r="E74" s="124">
        <v>2705.3805112775972</v>
      </c>
      <c r="G74" s="125">
        <f t="shared" si="4"/>
        <v>1.6110167994269023E-2</v>
      </c>
      <c r="I74" s="124">
        <v>38.717925000000001</v>
      </c>
      <c r="J74" s="124">
        <v>356.23498799999999</v>
      </c>
      <c r="K74" s="126" t="s">
        <v>95</v>
      </c>
      <c r="M74" s="127" t="s">
        <v>102</v>
      </c>
    </row>
    <row r="75" spans="2:14" ht="15.75" hidden="1" thickBot="1" x14ac:dyDescent="0.3">
      <c r="B75" s="557"/>
      <c r="C75" s="61" t="s">
        <v>56</v>
      </c>
      <c r="D75" s="185"/>
      <c r="E75" s="134">
        <v>6705.2754633590848</v>
      </c>
      <c r="G75" s="135">
        <f t="shared" si="4"/>
        <v>3.9928991028161047E-2</v>
      </c>
      <c r="I75" s="134">
        <v>750.11496499999998</v>
      </c>
      <c r="J75" s="134">
        <v>1667.2535680000001</v>
      </c>
      <c r="K75" s="207" t="s">
        <v>95</v>
      </c>
      <c r="M75" s="139">
        <v>1.2226640525695953</v>
      </c>
    </row>
    <row r="76" spans="2:14" ht="15.75" hidden="1" thickBot="1" x14ac:dyDescent="0.3">
      <c r="B76" s="557"/>
      <c r="C76" s="317" t="s">
        <v>51</v>
      </c>
      <c r="D76" s="185"/>
      <c r="E76" s="219">
        <f>SUM(E77:E78)</f>
        <v>479.50420159504495</v>
      </c>
      <c r="G76" s="222">
        <f t="shared" si="4"/>
        <v>2.8553814184186562E-3</v>
      </c>
      <c r="I76" s="219"/>
      <c r="J76" s="219"/>
      <c r="K76" s="224"/>
      <c r="M76" s="225"/>
    </row>
    <row r="77" spans="2:14" ht="15.75" hidden="1" thickBot="1" x14ac:dyDescent="0.3">
      <c r="B77" s="557"/>
      <c r="C77" s="55" t="s">
        <v>13</v>
      </c>
      <c r="D77" s="185"/>
      <c r="E77" s="124">
        <v>-136.93746444796989</v>
      </c>
      <c r="G77" s="125">
        <f t="shared" si="4"/>
        <v>-8.1544372326546705E-4</v>
      </c>
      <c r="I77" s="124">
        <v>461.80319999999978</v>
      </c>
      <c r="J77" s="124">
        <v>453.85619999999994</v>
      </c>
      <c r="K77" s="126" t="s">
        <v>80</v>
      </c>
      <c r="M77" s="127">
        <v>-1.7208629130330499E-2</v>
      </c>
    </row>
    <row r="78" spans="2:14" ht="15.75" hidden="1" thickBot="1" x14ac:dyDescent="0.3">
      <c r="B78" s="557"/>
      <c r="C78" s="55" t="s">
        <v>14</v>
      </c>
      <c r="D78" s="185"/>
      <c r="E78" s="124">
        <v>616.44166604301483</v>
      </c>
      <c r="G78" s="125">
        <f t="shared" si="4"/>
        <v>3.6708251416841232E-3</v>
      </c>
      <c r="I78" s="124">
        <v>0</v>
      </c>
      <c r="J78" s="124">
        <v>1431973.6880000008</v>
      </c>
      <c r="K78" s="126" t="s">
        <v>80</v>
      </c>
      <c r="M78" s="127" t="s">
        <v>102</v>
      </c>
    </row>
    <row r="79" spans="2:14" ht="15.75" thickBot="1" x14ac:dyDescent="0.3">
      <c r="B79" s="575" t="s">
        <v>49</v>
      </c>
      <c r="C79" s="203" t="s">
        <v>49</v>
      </c>
      <c r="D79" s="186"/>
      <c r="E79" s="199"/>
      <c r="F79" s="181"/>
      <c r="G79" s="200">
        <f>SUM(G80:G85)</f>
        <v>8.4184911216706168E-2</v>
      </c>
      <c r="H79" s="181"/>
      <c r="I79" s="199"/>
      <c r="J79" s="199"/>
      <c r="K79" s="204"/>
      <c r="L79" s="181"/>
      <c r="M79" s="205"/>
    </row>
    <row r="80" spans="2:14" hidden="1" x14ac:dyDescent="0.25">
      <c r="B80" s="576"/>
      <c r="C80" s="129" t="s">
        <v>12</v>
      </c>
      <c r="D80" s="187"/>
      <c r="E80" s="130">
        <v>11913.772950028695</v>
      </c>
      <c r="G80" s="164">
        <f t="shared" ref="G80:G85" si="5">E80/$E$65</f>
        <v>7.0944875543552041E-2</v>
      </c>
      <c r="I80" s="130">
        <v>15300.75</v>
      </c>
      <c r="J80" s="130">
        <v>17275.25</v>
      </c>
      <c r="K80" s="131" t="s">
        <v>104</v>
      </c>
      <c r="M80" s="165">
        <v>0.12904596179925831</v>
      </c>
      <c r="N80" s="212"/>
    </row>
    <row r="81" spans="2:13" hidden="1" x14ac:dyDescent="0.25">
      <c r="B81" s="576"/>
      <c r="C81" s="128" t="s">
        <v>26</v>
      </c>
      <c r="D81" s="93"/>
      <c r="E81" s="124">
        <v>3322.3708435602384</v>
      </c>
      <c r="G81" s="125">
        <f t="shared" si="5"/>
        <v>1.9784260367773705E-2</v>
      </c>
      <c r="I81" s="124">
        <v>14.412499999999996</v>
      </c>
      <c r="J81" s="124">
        <v>13.704166666666667</v>
      </c>
      <c r="K81" s="126"/>
      <c r="M81" s="127">
        <v>-4.9147152356171953E-2</v>
      </c>
    </row>
    <row r="82" spans="2:13" hidden="1" x14ac:dyDescent="0.25">
      <c r="B82" s="576"/>
      <c r="C82" s="128" t="s">
        <v>36</v>
      </c>
      <c r="D82" s="93"/>
      <c r="E82" s="124">
        <v>1027.7343927136353</v>
      </c>
      <c r="G82" s="125">
        <f t="shared" si="5"/>
        <v>6.1200166302247082E-3</v>
      </c>
      <c r="I82" s="124">
        <v>74.5416666666667</v>
      </c>
      <c r="J82" s="124">
        <v>78.354166666666671</v>
      </c>
      <c r="K82" s="132"/>
      <c r="M82" s="127">
        <v>5.1145891559529977E-2</v>
      </c>
    </row>
    <row r="83" spans="2:13" hidden="1" x14ac:dyDescent="0.25">
      <c r="B83" s="576"/>
      <c r="C83" s="128" t="s">
        <v>37</v>
      </c>
      <c r="D83" s="93"/>
      <c r="E83" s="124">
        <v>-5660.1609216196048</v>
      </c>
      <c r="G83" s="215">
        <f t="shared" si="5"/>
        <v>-3.3705478006428896E-2</v>
      </c>
      <c r="I83" s="124">
        <v>2.625</v>
      </c>
      <c r="J83" s="124">
        <v>5.854166666666667</v>
      </c>
      <c r="K83" s="132"/>
      <c r="M83" s="127">
        <v>1.2301587301587302</v>
      </c>
    </row>
    <row r="84" spans="2:13" hidden="1" x14ac:dyDescent="0.25">
      <c r="B84" s="576"/>
      <c r="C84" s="128" t="s">
        <v>15</v>
      </c>
      <c r="D84" s="93"/>
      <c r="E84" s="124">
        <v>2542.3928173873801</v>
      </c>
      <c r="G84" s="125">
        <f t="shared" si="5"/>
        <v>1.5139598745830882E-2</v>
      </c>
      <c r="I84" s="124">
        <v>6.9687437038008824</v>
      </c>
      <c r="J84" s="124">
        <v>3.6049430823122042</v>
      </c>
      <c r="K84" s="132"/>
      <c r="M84" s="127">
        <v>-0.48269828314305763</v>
      </c>
    </row>
    <row r="85" spans="2:13" ht="15.75" hidden="1" thickBot="1" x14ac:dyDescent="0.3">
      <c r="B85" s="577"/>
      <c r="C85" s="133" t="s">
        <v>31</v>
      </c>
      <c r="D85" s="188"/>
      <c r="E85" s="134">
        <v>991.06205855112057</v>
      </c>
      <c r="F85" s="80"/>
      <c r="G85" s="135">
        <f t="shared" si="5"/>
        <v>5.9016379357537101E-3</v>
      </c>
      <c r="H85" s="80"/>
      <c r="I85" s="134"/>
      <c r="J85" s="134"/>
      <c r="K85" s="136"/>
      <c r="L85" s="80"/>
      <c r="M85" s="139"/>
    </row>
    <row r="86" spans="2:13" x14ac:dyDescent="0.25">
      <c r="B86" s="63"/>
    </row>
    <row r="87" spans="2:13" ht="15.75" thickBot="1" x14ac:dyDescent="0.3"/>
    <row r="88" spans="2:13" ht="29.25" thickBot="1" x14ac:dyDescent="0.5">
      <c r="B88" s="177"/>
      <c r="C88" s="178"/>
      <c r="D88" s="178"/>
      <c r="E88" s="178"/>
      <c r="F88" s="178"/>
      <c r="G88" s="321" t="s">
        <v>59</v>
      </c>
      <c r="H88" s="178"/>
      <c r="I88" s="178"/>
      <c r="J88" s="178"/>
      <c r="K88" s="178"/>
      <c r="L88" s="178"/>
      <c r="M88" s="179"/>
    </row>
    <row r="89" spans="2:13" ht="19.5" thickBot="1" x14ac:dyDescent="0.35">
      <c r="B89" s="180"/>
      <c r="E89" s="50"/>
      <c r="F89" s="50"/>
      <c r="G89" s="120" t="s">
        <v>100</v>
      </c>
      <c r="M89" s="34"/>
    </row>
    <row r="90" spans="2:13" ht="19.5" thickBot="1" x14ac:dyDescent="0.3">
      <c r="B90" s="180"/>
      <c r="E90" s="50"/>
      <c r="F90" s="50"/>
      <c r="G90" s="315" t="s">
        <v>117</v>
      </c>
      <c r="M90" s="34"/>
    </row>
    <row r="91" spans="2:13" ht="19.5" thickBot="1" x14ac:dyDescent="0.3">
      <c r="B91" s="180"/>
      <c r="E91" s="50"/>
      <c r="F91" s="50"/>
      <c r="G91" s="316">
        <v>0.19348617207885721</v>
      </c>
      <c r="M91" s="34"/>
    </row>
    <row r="92" spans="2:13" ht="15.75" thickBot="1" x14ac:dyDescent="0.3">
      <c r="B92" s="180"/>
      <c r="E92" s="189">
        <v>114587</v>
      </c>
      <c r="F92" s="181"/>
      <c r="G92" s="182"/>
      <c r="M92" s="34"/>
    </row>
    <row r="93" spans="2:13" s="119" customFormat="1" ht="38.25" thickBot="1" x14ac:dyDescent="0.35">
      <c r="B93" s="561" t="s">
        <v>43</v>
      </c>
      <c r="C93" s="561" t="s">
        <v>44</v>
      </c>
      <c r="E93" s="309" t="s">
        <v>78</v>
      </c>
      <c r="F93" s="183"/>
      <c r="G93" s="190" t="s">
        <v>79</v>
      </c>
      <c r="H93" s="121"/>
      <c r="I93" s="573" t="s">
        <v>96</v>
      </c>
      <c r="J93" s="574"/>
      <c r="K93"/>
      <c r="L93" s="183"/>
      <c r="M93" s="310" t="s">
        <v>99</v>
      </c>
    </row>
    <row r="94" spans="2:13" s="138" customFormat="1" ht="16.5" customHeight="1" thickBot="1" x14ac:dyDescent="0.3">
      <c r="B94" s="562"/>
      <c r="C94" s="562"/>
      <c r="D94" s="45"/>
      <c r="E94" s="315" t="s">
        <v>117</v>
      </c>
      <c r="F94" s="93"/>
      <c r="G94" s="315" t="s">
        <v>117</v>
      </c>
      <c r="H94" s="93"/>
      <c r="I94" s="118" t="s">
        <v>115</v>
      </c>
      <c r="J94" s="118" t="s">
        <v>116</v>
      </c>
      <c r="K94" s="184"/>
      <c r="L94" s="93"/>
      <c r="M94" s="315" t="s">
        <v>117</v>
      </c>
    </row>
    <row r="95" spans="2:13" ht="15.75" thickBot="1" x14ac:dyDescent="0.3">
      <c r="B95" s="563" t="s">
        <v>23</v>
      </c>
      <c r="C95" s="198" t="s">
        <v>50</v>
      </c>
      <c r="D95" s="122"/>
      <c r="E95" s="199"/>
      <c r="F95" s="181"/>
      <c r="G95" s="205">
        <f>G96+G100+G103</f>
        <v>-3.0883283013417084E-2</v>
      </c>
      <c r="H95" s="181"/>
      <c r="I95" s="199"/>
      <c r="J95" s="199"/>
      <c r="K95" s="201"/>
      <c r="L95" s="181"/>
      <c r="M95" s="202"/>
    </row>
    <row r="96" spans="2:13" x14ac:dyDescent="0.25">
      <c r="B96" s="557"/>
      <c r="C96" s="193" t="s">
        <v>52</v>
      </c>
      <c r="D96" s="123"/>
      <c r="E96" s="304">
        <f>SUM(E97:E99)</f>
        <v>-3632.1943457519837</v>
      </c>
      <c r="G96" s="191">
        <f>E96/$E$92</f>
        <v>-3.1698136313473464E-2</v>
      </c>
      <c r="I96" s="194"/>
      <c r="J96" s="194"/>
      <c r="K96" s="195"/>
      <c r="M96" s="196"/>
    </row>
    <row r="97" spans="2:13" x14ac:dyDescent="0.25">
      <c r="B97" s="557"/>
      <c r="C97" s="54" t="s">
        <v>60</v>
      </c>
      <c r="D97" s="123"/>
      <c r="E97" s="305">
        <v>-4037.3730706106398</v>
      </c>
      <c r="G97" s="125">
        <f t="shared" ref="G97:G114" si="6">E97/$E$92</f>
        <v>-3.5234128396856884E-2</v>
      </c>
      <c r="I97" s="124">
        <v>2264.6433925714282</v>
      </c>
      <c r="J97" s="124">
        <v>1657.8588941428573</v>
      </c>
      <c r="K97" s="126" t="s">
        <v>95</v>
      </c>
      <c r="M97" s="127">
        <v>-0.26793821067765866</v>
      </c>
    </row>
    <row r="98" spans="2:13" x14ac:dyDescent="0.25">
      <c r="B98" s="557"/>
      <c r="C98" s="55" t="s">
        <v>61</v>
      </c>
      <c r="D98" s="185"/>
      <c r="E98" s="305">
        <v>244.81378026649372</v>
      </c>
      <c r="G98" s="125">
        <f t="shared" si="6"/>
        <v>2.1364882601559838E-3</v>
      </c>
      <c r="I98" s="124">
        <v>696.34476728571428</v>
      </c>
      <c r="J98" s="124">
        <v>736.53317657142873</v>
      </c>
      <c r="K98" s="126" t="s">
        <v>95</v>
      </c>
      <c r="M98" s="127">
        <v>5.7713378736750087E-2</v>
      </c>
    </row>
    <row r="99" spans="2:13" ht="15.75" thickBot="1" x14ac:dyDescent="0.3">
      <c r="B99" s="557"/>
      <c r="C99" s="61" t="s">
        <v>62</v>
      </c>
      <c r="D99" s="185"/>
      <c r="E99" s="305">
        <v>160.36494459216235</v>
      </c>
      <c r="G99" s="125">
        <f t="shared" si="6"/>
        <v>1.3995038232274372E-3</v>
      </c>
      <c r="I99" s="124">
        <v>106.98168699999999</v>
      </c>
      <c r="J99" s="124">
        <v>76.689499999999995</v>
      </c>
      <c r="K99" s="126" t="s">
        <v>95</v>
      </c>
      <c r="M99" s="127">
        <v>-0.28315301290771377</v>
      </c>
    </row>
    <row r="100" spans="2:13" ht="15.75" hidden="1" thickBot="1" x14ac:dyDescent="0.3">
      <c r="B100" s="557"/>
      <c r="C100" s="193" t="s">
        <v>54</v>
      </c>
      <c r="D100" s="123"/>
      <c r="E100" s="304">
        <f>SUM(E101:E102)</f>
        <v>-221.52630552280198</v>
      </c>
      <c r="G100" s="192">
        <f t="shared" si="6"/>
        <v>-1.9332586202867863E-3</v>
      </c>
      <c r="I100" s="194"/>
      <c r="J100" s="194"/>
      <c r="K100" s="206"/>
      <c r="M100" s="208"/>
    </row>
    <row r="101" spans="2:13" ht="15.75" hidden="1" thickBot="1" x14ac:dyDescent="0.3">
      <c r="B101" s="557"/>
      <c r="C101" s="55" t="s">
        <v>56</v>
      </c>
      <c r="D101" s="185"/>
      <c r="E101" s="305">
        <v>-1972.4813930287055</v>
      </c>
      <c r="G101" s="125">
        <f t="shared" si="6"/>
        <v>-1.7213832223801177E-2</v>
      </c>
      <c r="I101" s="124">
        <v>932.42549899999995</v>
      </c>
      <c r="J101" s="124">
        <v>734.82806900000003</v>
      </c>
      <c r="K101" s="126" t="s">
        <v>95</v>
      </c>
      <c r="M101" s="127">
        <v>-0.21191766013683411</v>
      </c>
    </row>
    <row r="102" spans="2:13" ht="15.75" hidden="1" thickBot="1" x14ac:dyDescent="0.3">
      <c r="B102" s="557"/>
      <c r="C102" s="61" t="s">
        <v>57</v>
      </c>
      <c r="D102" s="185"/>
      <c r="E102" s="305">
        <v>1750.9550875059035</v>
      </c>
      <c r="G102" s="135">
        <f t="shared" si="6"/>
        <v>1.5280573603514392E-2</v>
      </c>
      <c r="I102" s="124">
        <v>107.952163</v>
      </c>
      <c r="J102" s="124">
        <v>248.282825</v>
      </c>
      <c r="K102" s="207" t="s">
        <v>95</v>
      </c>
      <c r="M102" s="139">
        <v>1.2999337678856886</v>
      </c>
    </row>
    <row r="103" spans="2:13" ht="15.75" hidden="1" thickBot="1" x14ac:dyDescent="0.3">
      <c r="B103" s="557"/>
      <c r="C103" s="197" t="s">
        <v>55</v>
      </c>
      <c r="D103" s="185"/>
      <c r="E103" s="304">
        <f>SUM(E104:E107)</f>
        <v>314.89790061636245</v>
      </c>
      <c r="G103" s="191">
        <f t="shared" si="6"/>
        <v>2.7481119203431668E-3</v>
      </c>
      <c r="I103" s="194"/>
      <c r="J103" s="312"/>
      <c r="K103" s="195"/>
      <c r="M103" s="196"/>
    </row>
    <row r="104" spans="2:13" ht="15.75" hidden="1" thickBot="1" x14ac:dyDescent="0.3">
      <c r="B104" s="557"/>
      <c r="C104" s="55" t="s">
        <v>10</v>
      </c>
      <c r="D104" s="185"/>
      <c r="E104" s="305">
        <v>198.09043486058752</v>
      </c>
      <c r="G104" s="125">
        <f t="shared" si="6"/>
        <v>1.7287339302066336E-3</v>
      </c>
      <c r="I104" s="124">
        <v>126.906693</v>
      </c>
      <c r="J104" s="371">
        <v>256.19960099999997</v>
      </c>
      <c r="K104" s="126" t="s">
        <v>95</v>
      </c>
      <c r="M104" s="127">
        <v>1.0188029090002368</v>
      </c>
    </row>
    <row r="105" spans="2:13" ht="15.75" hidden="1" thickBot="1" x14ac:dyDescent="0.3">
      <c r="B105" s="557"/>
      <c r="C105" s="55" t="s">
        <v>11</v>
      </c>
      <c r="D105" s="185"/>
      <c r="E105" s="305">
        <v>65.598377029575829</v>
      </c>
      <c r="G105" s="125">
        <f t="shared" si="6"/>
        <v>5.724766075521292E-4</v>
      </c>
      <c r="I105" s="124">
        <v>133.572035</v>
      </c>
      <c r="J105" s="371">
        <v>140.31199100000001</v>
      </c>
      <c r="K105" s="126" t="s">
        <v>95</v>
      </c>
      <c r="M105" s="127">
        <v>5.0459334545588153E-2</v>
      </c>
    </row>
    <row r="106" spans="2:13" ht="15.75" hidden="1" thickBot="1" x14ac:dyDescent="0.3">
      <c r="B106" s="557"/>
      <c r="C106" s="55" t="s">
        <v>7</v>
      </c>
      <c r="D106" s="185"/>
      <c r="E106" s="305">
        <v>54.709273522385061</v>
      </c>
      <c r="G106" s="125">
        <f t="shared" si="6"/>
        <v>4.7744747242169756E-4</v>
      </c>
      <c r="I106" s="124">
        <v>912.63059999999984</v>
      </c>
      <c r="J106" s="313">
        <v>2501.8868193548383</v>
      </c>
      <c r="K106" s="126" t="s">
        <v>47</v>
      </c>
      <c r="M106" s="127">
        <v>1.7414014162519189</v>
      </c>
    </row>
    <row r="107" spans="2:13" ht="15.75" hidden="1" thickBot="1" x14ac:dyDescent="0.3">
      <c r="B107" s="558"/>
      <c r="C107" s="55" t="s">
        <v>9</v>
      </c>
      <c r="D107" s="185"/>
      <c r="E107" s="305">
        <v>-3.5001847961859793</v>
      </c>
      <c r="G107" s="125">
        <f t="shared" si="6"/>
        <v>-3.0546089837293754E-5</v>
      </c>
      <c r="I107" s="370">
        <v>0.114922</v>
      </c>
      <c r="J107" s="369">
        <v>0.122824</v>
      </c>
      <c r="K107" s="126" t="s">
        <v>95</v>
      </c>
      <c r="M107" s="127">
        <v>6.8759680478933438E-2</v>
      </c>
    </row>
    <row r="108" spans="2:13" ht="15.75" thickBot="1" x14ac:dyDescent="0.3">
      <c r="B108" s="575" t="s">
        <v>49</v>
      </c>
      <c r="C108" s="203" t="s">
        <v>49</v>
      </c>
      <c r="D108" s="186"/>
      <c r="E108" s="198"/>
      <c r="F108" s="181"/>
      <c r="G108" s="205">
        <f>SUM(G109:G114)</f>
        <v>0.22436945509227418</v>
      </c>
      <c r="H108" s="181"/>
      <c r="I108" s="199"/>
      <c r="J108" s="199"/>
      <c r="K108" s="204"/>
      <c r="L108" s="181"/>
      <c r="M108" s="205"/>
    </row>
    <row r="109" spans="2:13" hidden="1" x14ac:dyDescent="0.25">
      <c r="B109" s="576"/>
      <c r="C109" s="129" t="s">
        <v>8</v>
      </c>
      <c r="D109" s="187"/>
      <c r="E109" s="306">
        <v>-262.74542513224696</v>
      </c>
      <c r="G109" s="164">
        <f t="shared" si="6"/>
        <v>-2.2929776076888913E-3</v>
      </c>
      <c r="I109" s="130">
        <v>4174.3007232159734</v>
      </c>
      <c r="J109" s="130">
        <v>4245.8780926574827</v>
      </c>
      <c r="K109" s="131" t="s">
        <v>101</v>
      </c>
      <c r="M109" s="127">
        <v>1.7147152107039432E-2</v>
      </c>
    </row>
    <row r="110" spans="2:13" hidden="1" x14ac:dyDescent="0.25">
      <c r="B110" s="576"/>
      <c r="C110" s="128" t="s">
        <v>26</v>
      </c>
      <c r="D110" s="93"/>
      <c r="E110" s="305">
        <v>526.05488684360898</v>
      </c>
      <c r="G110" s="125">
        <f t="shared" si="6"/>
        <v>4.5908775589168843E-3</v>
      </c>
      <c r="I110" s="124">
        <v>14.33333333333333</v>
      </c>
      <c r="J110" s="124">
        <v>13.074999999999998</v>
      </c>
      <c r="K110" s="126"/>
      <c r="M110" s="127">
        <v>-8.7790697674418605E-2</v>
      </c>
    </row>
    <row r="111" spans="2:13" hidden="1" x14ac:dyDescent="0.25">
      <c r="B111" s="576"/>
      <c r="C111" s="128" t="s">
        <v>36</v>
      </c>
      <c r="D111" s="93"/>
      <c r="E111" s="305">
        <v>-20.616309829808131</v>
      </c>
      <c r="G111" s="125">
        <f t="shared" si="6"/>
        <v>-1.7991840112585312E-4</v>
      </c>
      <c r="I111" s="124">
        <v>81.241666666666646</v>
      </c>
      <c r="J111" s="124">
        <v>75.466666666666654</v>
      </c>
      <c r="K111" s="132"/>
      <c r="M111" s="127">
        <v>-7.1084213765514326E-2</v>
      </c>
    </row>
    <row r="112" spans="2:13" hidden="1" x14ac:dyDescent="0.25">
      <c r="B112" s="576"/>
      <c r="C112" s="128" t="s">
        <v>37</v>
      </c>
      <c r="D112" s="93"/>
      <c r="E112" s="305">
        <v>-947.22956228277053</v>
      </c>
      <c r="G112" s="125">
        <f t="shared" si="6"/>
        <v>-8.2664661984585552E-3</v>
      </c>
      <c r="I112" s="124">
        <v>4.833333333333333</v>
      </c>
      <c r="J112" s="124">
        <v>6.875</v>
      </c>
      <c r="K112" s="132"/>
      <c r="M112" s="127">
        <v>0.4224137931034484</v>
      </c>
    </row>
    <row r="113" spans="2:13" hidden="1" x14ac:dyDescent="0.25">
      <c r="B113" s="576"/>
      <c r="C113" s="128" t="s">
        <v>15</v>
      </c>
      <c r="D113" s="93"/>
      <c r="E113" s="305">
        <v>556.97807118397225</v>
      </c>
      <c r="G113" s="125">
        <f t="shared" si="6"/>
        <v>4.8607439865252797E-3</v>
      </c>
      <c r="I113" s="124">
        <v>4.7848073530259922</v>
      </c>
      <c r="J113" s="124">
        <v>2.425078811598417</v>
      </c>
      <c r="K113" s="132"/>
      <c r="M113" s="127">
        <v>-0.49317106569300928</v>
      </c>
    </row>
    <row r="114" spans="2:13" ht="15.75" hidden="1" thickBot="1" x14ac:dyDescent="0.3">
      <c r="B114" s="577"/>
      <c r="C114" s="133" t="s">
        <v>136</v>
      </c>
      <c r="D114" s="188"/>
      <c r="E114" s="307">
        <v>25857.381089875664</v>
      </c>
      <c r="F114" s="80"/>
      <c r="G114" s="137">
        <f t="shared" si="6"/>
        <v>0.22565719575410531</v>
      </c>
      <c r="H114" s="80"/>
      <c r="I114" s="134"/>
      <c r="J114" s="134"/>
      <c r="K114" s="136"/>
      <c r="L114" s="80"/>
      <c r="M114" s="139" t="s">
        <v>81</v>
      </c>
    </row>
    <row r="115" spans="2:13" hidden="1" x14ac:dyDescent="0.25">
      <c r="B115" s="63"/>
    </row>
    <row r="116" spans="2:13" x14ac:dyDescent="0.25">
      <c r="B116" s="63"/>
    </row>
  </sheetData>
  <mergeCells count="20">
    <mergeCell ref="I93:J93"/>
    <mergeCell ref="B95:B107"/>
    <mergeCell ref="B108:B114"/>
    <mergeCell ref="B37:B51"/>
    <mergeCell ref="B52:B58"/>
    <mergeCell ref="B66:B67"/>
    <mergeCell ref="C66:C67"/>
    <mergeCell ref="B79:B85"/>
    <mergeCell ref="B93:B94"/>
    <mergeCell ref="C93:C94"/>
    <mergeCell ref="I66:J66"/>
    <mergeCell ref="B68:B78"/>
    <mergeCell ref="B35:B36"/>
    <mergeCell ref="C35:C36"/>
    <mergeCell ref="I35:J35"/>
    <mergeCell ref="B6:B7"/>
    <mergeCell ref="C6:C7"/>
    <mergeCell ref="I6:J6"/>
    <mergeCell ref="B8:B20"/>
    <mergeCell ref="B21:B27"/>
  </mergeCells>
  <conditionalFormatting sqref="G9:G20 G22:G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{8ADAE9FA-665E-4AB0-BE8B-4002E3E971FF}</x14:id>
        </ext>
      </extLst>
    </cfRule>
  </conditionalFormatting>
  <conditionalFormatting sqref="G38:G51 G53:G5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{E2475CB4-4E5D-4AA9-A9A9-36D82F35CC04}</x14:id>
        </ext>
      </extLst>
    </cfRule>
  </conditionalFormatting>
  <conditionalFormatting sqref="G69:G78 G80:G8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{2E0F3FD9-45AE-4BAF-A724-623CB8B859F1}</x14:id>
        </ext>
      </extLst>
    </cfRule>
  </conditionalFormatting>
  <conditionalFormatting sqref="G96:G107 G109:G1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{A296ABDF-03D3-468F-B4D5-6BE4A5008B32}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DAE9FA-665E-4AB0-BE8B-4002E3E9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G9:G20 G22:G27</xm:sqref>
        </x14:conditionalFormatting>
        <x14:conditionalFormatting xmlns:xm="http://schemas.microsoft.com/office/excel/2006/main">
          <x14:cfRule type="dataBar" id="{E2475CB4-4E5D-4AA9-A9A9-36D82F35CC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G38:G51 G53:G58</xm:sqref>
        </x14:conditionalFormatting>
        <x14:conditionalFormatting xmlns:xm="http://schemas.microsoft.com/office/excel/2006/main">
          <x14:cfRule type="dataBar" id="{2E0F3FD9-45AE-4BAF-A724-623CB8B859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G69:G78 G80:G85</xm:sqref>
        </x14:conditionalFormatting>
        <x14:conditionalFormatting xmlns:xm="http://schemas.microsoft.com/office/excel/2006/main">
          <x14:cfRule type="dataBar" id="{A296ABDF-03D3-468F-B4D5-6BE4A5008B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G96:G107 G109:G114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A3B3-5BFD-4799-A2D0-9A6C3B396B74}">
  <sheetPr>
    <tabColor rgb="FF00B050"/>
  </sheetPr>
  <dimension ref="B1:AH186"/>
  <sheetViews>
    <sheetView showGridLines="0" zoomScale="80" zoomScaleNormal="80" workbookViewId="0">
      <pane xSplit="3" ySplit="3" topLeftCell="D4" activePane="bottomRight" state="frozen"/>
      <selection activeCell="G28" sqref="G28"/>
      <selection pane="topRight" activeCell="G28" sqref="G28"/>
      <selection pane="bottomLeft" activeCell="G28" sqref="G28"/>
      <selection pane="bottomRight" activeCell="Y71" sqref="Y71"/>
    </sheetView>
  </sheetViews>
  <sheetFormatPr defaultColWidth="18.140625" defaultRowHeight="13.5" customHeight="1" x14ac:dyDescent="0.2"/>
  <cols>
    <col min="1" max="1" width="1.42578125" style="3" customWidth="1"/>
    <col min="2" max="2" width="12.140625" style="3" bestFit="1" customWidth="1"/>
    <col min="3" max="3" width="17.85546875" style="3" bestFit="1" customWidth="1"/>
    <col min="4" max="5" width="12.7109375" style="3" bestFit="1" customWidth="1"/>
    <col min="6" max="6" width="12" style="3" bestFit="1" customWidth="1"/>
    <col min="7" max="7" width="1.140625" style="3" customWidth="1"/>
    <col min="8" max="9" width="12.7109375" style="3" bestFit="1" customWidth="1"/>
    <col min="10" max="10" width="12" style="3" bestFit="1" customWidth="1"/>
    <col min="11" max="11" width="1.140625" style="3" customWidth="1"/>
    <col min="12" max="13" width="12.7109375" style="3" hidden="1" customWidth="1"/>
    <col min="14" max="14" width="12" style="3" hidden="1" customWidth="1"/>
    <col min="15" max="15" width="1.140625" style="3" hidden="1" customWidth="1"/>
    <col min="16" max="17" width="12.7109375" style="3" hidden="1" customWidth="1"/>
    <col min="18" max="18" width="12" style="3" hidden="1" customWidth="1"/>
    <col min="19" max="19" width="1.28515625" style="3" hidden="1" customWidth="1"/>
    <col min="20" max="21" width="12.7109375" style="3" bestFit="1" customWidth="1"/>
    <col min="22" max="22" width="12" style="3" bestFit="1" customWidth="1"/>
    <col min="23" max="23" width="1.140625" style="3" customWidth="1"/>
    <col min="24" max="25" width="12.7109375" style="3" bestFit="1" customWidth="1"/>
    <col min="26" max="26" width="12" style="3" bestFit="1" customWidth="1"/>
    <col min="27" max="27" width="1.140625" style="3" customWidth="1"/>
    <col min="28" max="29" width="12.7109375" style="3" bestFit="1" customWidth="1"/>
    <col min="30" max="30" width="12" style="3" bestFit="1" customWidth="1"/>
    <col min="31" max="31" width="0.85546875" style="3" hidden="1" customWidth="1"/>
    <col min="32" max="33" width="12.7109375" style="3" hidden="1" customWidth="1"/>
    <col min="34" max="34" width="13" style="3" hidden="1" customWidth="1"/>
    <col min="35" max="35" width="3.28515625" style="3" customWidth="1"/>
    <col min="36" max="16384" width="18.140625" style="3"/>
  </cols>
  <sheetData>
    <row r="1" spans="2:34" thickBot="1" x14ac:dyDescent="0.25">
      <c r="P1" s="5"/>
      <c r="Q1" s="5"/>
      <c r="R1" s="5"/>
      <c r="Y1" s="6"/>
    </row>
    <row r="2" spans="2:34" s="323" customFormat="1" ht="15.75" thickBot="1" x14ac:dyDescent="0.3">
      <c r="B2" s="584"/>
      <c r="C2" s="585"/>
      <c r="D2" s="581" t="s">
        <v>96</v>
      </c>
      <c r="E2" s="582"/>
      <c r="F2" s="583"/>
      <c r="G2" s="494"/>
      <c r="H2" s="581" t="s">
        <v>97</v>
      </c>
      <c r="I2" s="582"/>
      <c r="J2" s="583"/>
      <c r="K2" s="322"/>
      <c r="L2" s="581" t="s">
        <v>23</v>
      </c>
      <c r="M2" s="582"/>
      <c r="N2" s="583"/>
      <c r="O2" s="322"/>
      <c r="P2" s="581" t="s">
        <v>24</v>
      </c>
      <c r="Q2" s="582"/>
      <c r="R2" s="583"/>
      <c r="S2" s="322"/>
      <c r="T2" s="581" t="s">
        <v>39</v>
      </c>
      <c r="U2" s="582"/>
      <c r="V2" s="583"/>
      <c r="W2" s="322"/>
      <c r="X2" s="581" t="s">
        <v>38</v>
      </c>
      <c r="Y2" s="582"/>
      <c r="Z2" s="583"/>
      <c r="AA2" s="322"/>
      <c r="AB2" s="581" t="s">
        <v>40</v>
      </c>
      <c r="AC2" s="582"/>
      <c r="AD2" s="583"/>
      <c r="AE2" s="322"/>
      <c r="AF2" s="581" t="s">
        <v>25</v>
      </c>
      <c r="AG2" s="582"/>
      <c r="AH2" s="583"/>
    </row>
    <row r="3" spans="2:34" s="247" customFormat="1" ht="13.5" customHeight="1" thickBot="1" x14ac:dyDescent="0.3">
      <c r="B3" s="248" t="s">
        <v>20</v>
      </c>
      <c r="C3" s="249" t="s">
        <v>21</v>
      </c>
      <c r="D3" s="250" t="s">
        <v>34</v>
      </c>
      <c r="E3" s="255" t="s">
        <v>35</v>
      </c>
      <c r="F3" s="252" t="s">
        <v>22</v>
      </c>
      <c r="G3" s="495"/>
      <c r="H3" s="250" t="s">
        <v>34</v>
      </c>
      <c r="I3" s="255" t="s">
        <v>35</v>
      </c>
      <c r="J3" s="252" t="s">
        <v>22</v>
      </c>
      <c r="K3" s="299"/>
      <c r="L3" s="250" t="s">
        <v>34</v>
      </c>
      <c r="M3" s="251" t="s">
        <v>35</v>
      </c>
      <c r="N3" s="252" t="s">
        <v>22</v>
      </c>
      <c r="O3" s="299"/>
      <c r="P3" s="250" t="s">
        <v>34</v>
      </c>
      <c r="Q3" s="251" t="s">
        <v>35</v>
      </c>
      <c r="R3" s="252" t="s">
        <v>22</v>
      </c>
      <c r="S3" s="299"/>
      <c r="T3" s="250" t="s">
        <v>34</v>
      </c>
      <c r="U3" s="255" t="s">
        <v>35</v>
      </c>
      <c r="V3" s="252" t="s">
        <v>22</v>
      </c>
      <c r="W3" s="299"/>
      <c r="X3" s="250" t="s">
        <v>34</v>
      </c>
      <c r="Y3" s="255" t="s">
        <v>35</v>
      </c>
      <c r="Z3" s="252" t="s">
        <v>22</v>
      </c>
      <c r="AA3" s="299"/>
      <c r="AB3" s="250" t="s">
        <v>34</v>
      </c>
      <c r="AC3" s="255" t="s">
        <v>35</v>
      </c>
      <c r="AD3" s="252" t="s">
        <v>22</v>
      </c>
      <c r="AE3" s="299"/>
      <c r="AF3" s="250" t="s">
        <v>34</v>
      </c>
      <c r="AG3" s="255" t="s">
        <v>35</v>
      </c>
      <c r="AH3" s="252" t="s">
        <v>22</v>
      </c>
    </row>
    <row r="4" spans="2:34" ht="13.5" customHeight="1" x14ac:dyDescent="0.2">
      <c r="B4" s="578" t="s">
        <v>58</v>
      </c>
      <c r="C4" s="298" t="s">
        <v>52</v>
      </c>
      <c r="D4" s="242">
        <v>4881.7569011428604</v>
      </c>
      <c r="E4" s="258">
        <v>5539.0514175714279</v>
      </c>
      <c r="F4" s="244">
        <v>10420.808318714286</v>
      </c>
      <c r="G4" s="496"/>
      <c r="H4" s="242">
        <v>63461.026641428572</v>
      </c>
      <c r="I4" s="258">
        <v>61235.510155714284</v>
      </c>
      <c r="J4" s="244">
        <v>124696.53679714286</v>
      </c>
      <c r="K4" s="232"/>
      <c r="L4" s="269">
        <v>50444.494924950202</v>
      </c>
      <c r="M4" s="272">
        <v>62478.828811033614</v>
      </c>
      <c r="N4" s="271">
        <v>112923.32373598381</v>
      </c>
      <c r="O4" s="232"/>
      <c r="P4" s="282">
        <v>0.32440398282272043</v>
      </c>
      <c r="Q4" s="283">
        <v>0.32408721061412571</v>
      </c>
      <c r="R4" s="284">
        <v>0.32422864089256098</v>
      </c>
      <c r="S4" s="232"/>
      <c r="T4" s="269">
        <v>794.88936115034528</v>
      </c>
      <c r="U4" s="270">
        <v>1020.3038833539189</v>
      </c>
      <c r="V4" s="271">
        <v>905.5850838880009</v>
      </c>
      <c r="W4" s="232"/>
      <c r="X4" s="459">
        <v>10.333266474850635</v>
      </c>
      <c r="Y4" s="460">
        <v>11.279698291449904</v>
      </c>
      <c r="Z4" s="461">
        <v>10.836330568828297</v>
      </c>
      <c r="AA4" s="232"/>
      <c r="AB4" s="459">
        <v>12.999628602270601</v>
      </c>
      <c r="AC4" s="460">
        <v>11.055234107677359</v>
      </c>
      <c r="AD4" s="461">
        <v>11.966109824053252</v>
      </c>
      <c r="AE4" s="232"/>
      <c r="AF4" s="266">
        <v>0.77306557324836467</v>
      </c>
      <c r="AG4" s="294">
        <v>0.57149096301653002</v>
      </c>
      <c r="AH4" s="267">
        <v>0.65893141882981121</v>
      </c>
    </row>
    <row r="5" spans="2:34" ht="13.5" customHeight="1" x14ac:dyDescent="0.2">
      <c r="B5" s="579"/>
      <c r="C5" s="24" t="s">
        <v>17</v>
      </c>
      <c r="D5" s="227">
        <v>3324.1559914285713</v>
      </c>
      <c r="E5" s="260">
        <v>3922.5022867142857</v>
      </c>
      <c r="F5" s="228">
        <v>7246.6582781428569</v>
      </c>
      <c r="G5" s="376"/>
      <c r="H5" s="18">
        <v>44061.193980000004</v>
      </c>
      <c r="I5" s="256">
        <v>41811.652251428561</v>
      </c>
      <c r="J5" s="19">
        <v>85872.846231428557</v>
      </c>
      <c r="K5" s="12"/>
      <c r="L5" s="273">
        <v>40737.657838524072</v>
      </c>
      <c r="M5" s="275">
        <v>52027.80020544814</v>
      </c>
      <c r="N5" s="274">
        <v>92765.458043972205</v>
      </c>
      <c r="O5" s="12"/>
      <c r="P5" s="285">
        <v>0.26198019176023041</v>
      </c>
      <c r="Q5" s="286">
        <v>0.26987613186492726</v>
      </c>
      <c r="R5" s="287">
        <v>0.26635080679784029</v>
      </c>
      <c r="S5" s="12"/>
      <c r="T5" s="276">
        <v>924.569993655085</v>
      </c>
      <c r="U5" s="277">
        <v>1244.337341480461</v>
      </c>
      <c r="V5" s="278">
        <v>1080.2653238483322</v>
      </c>
      <c r="W5" s="12"/>
      <c r="X5" s="438">
        <v>12.25503795356393</v>
      </c>
      <c r="Y5" s="439">
        <v>13.263931134385553</v>
      </c>
      <c r="Z5" s="440">
        <v>12.801135983432317</v>
      </c>
      <c r="AA5" s="12"/>
      <c r="AB5" s="468">
        <v>13.25485148519294</v>
      </c>
      <c r="AC5" s="469">
        <v>10.659433493014586</v>
      </c>
      <c r="AD5" s="470">
        <v>11.849992497981525</v>
      </c>
      <c r="AE5" s="12"/>
      <c r="AF5" s="262">
        <v>0.5367419026265744</v>
      </c>
      <c r="AG5" s="295">
        <v>0.39021445807700805</v>
      </c>
      <c r="AH5" s="263">
        <v>0.4537761662000378</v>
      </c>
    </row>
    <row r="6" spans="2:34" ht="13.5" customHeight="1" x14ac:dyDescent="0.2">
      <c r="B6" s="579"/>
      <c r="C6" s="24" t="s">
        <v>16</v>
      </c>
      <c r="D6" s="227">
        <v>1356.1390317142855</v>
      </c>
      <c r="E6" s="260">
        <v>1432.8779438571428</v>
      </c>
      <c r="F6" s="228">
        <v>2789.0169755714282</v>
      </c>
      <c r="G6" s="376"/>
      <c r="H6" s="18">
        <v>18944.719381428571</v>
      </c>
      <c r="I6" s="256">
        <v>18466.25494428572</v>
      </c>
      <c r="J6" s="19">
        <v>37410.974325714291</v>
      </c>
      <c r="K6" s="12"/>
      <c r="L6" s="273">
        <v>8834.514237442796</v>
      </c>
      <c r="M6" s="275">
        <v>9639.8345249060912</v>
      </c>
      <c r="N6" s="274">
        <v>18474.348762348887</v>
      </c>
      <c r="O6" s="12"/>
      <c r="P6" s="285">
        <v>5.6813961745366827E-2</v>
      </c>
      <c r="Q6" s="286">
        <v>5.0003291377428059E-2</v>
      </c>
      <c r="R6" s="287">
        <v>5.3044072671789573E-2</v>
      </c>
      <c r="S6" s="12"/>
      <c r="T6" s="276">
        <v>466.33122716524554</v>
      </c>
      <c r="U6" s="277">
        <v>522.02433866478611</v>
      </c>
      <c r="V6" s="278">
        <v>493.82164178628773</v>
      </c>
      <c r="W6" s="12"/>
      <c r="X6" s="438">
        <v>6.5144605610791633</v>
      </c>
      <c r="Y6" s="439">
        <v>6.7276033986235877</v>
      </c>
      <c r="Z6" s="440">
        <v>6.6239642584333023</v>
      </c>
      <c r="AA6" s="12"/>
      <c r="AB6" s="468">
        <v>13.969599678493649</v>
      </c>
      <c r="AC6" s="469">
        <v>12.887528224893103</v>
      </c>
      <c r="AD6" s="470">
        <v>13.413677526308112</v>
      </c>
      <c r="AE6" s="12"/>
      <c r="AF6" s="262">
        <v>0.23077960007461668</v>
      </c>
      <c r="AG6" s="295">
        <v>0.17233951010749943</v>
      </c>
      <c r="AH6" s="263">
        <v>0.19769006441896134</v>
      </c>
    </row>
    <row r="7" spans="2:34" ht="13.5" customHeight="1" thickBot="1" x14ac:dyDescent="0.25">
      <c r="B7" s="579"/>
      <c r="C7" s="377" t="s">
        <v>121</v>
      </c>
      <c r="D7" s="378">
        <v>201.46187800000001</v>
      </c>
      <c r="E7" s="379">
        <v>183.671187</v>
      </c>
      <c r="F7" s="380">
        <v>385.13306499999999</v>
      </c>
      <c r="G7" s="381"/>
      <c r="H7" s="382">
        <v>455.11328000000015</v>
      </c>
      <c r="I7" s="383">
        <v>957.60296000000028</v>
      </c>
      <c r="J7" s="384">
        <v>1412.7162400000004</v>
      </c>
      <c r="K7" s="381"/>
      <c r="L7" s="385">
        <v>872.32284898333648</v>
      </c>
      <c r="M7" s="386">
        <v>811.19408067938116</v>
      </c>
      <c r="N7" s="387">
        <v>1683.5169296627178</v>
      </c>
      <c r="O7" s="381"/>
      <c r="P7" s="388">
        <v>5.6098293171231743E-3</v>
      </c>
      <c r="Q7" s="389">
        <v>4.2077873717703811E-3</v>
      </c>
      <c r="R7" s="390">
        <v>4.8337614229311153E-3</v>
      </c>
      <c r="S7" s="381"/>
      <c r="T7" s="391">
        <v>1916.7158756240563</v>
      </c>
      <c r="U7" s="392">
        <v>847.1089946081421</v>
      </c>
      <c r="V7" s="393">
        <v>1191.6879568558775</v>
      </c>
      <c r="W7" s="381"/>
      <c r="X7" s="462">
        <v>4.3299648431915063</v>
      </c>
      <c r="Y7" s="463">
        <v>4.4165559875179614</v>
      </c>
      <c r="Z7" s="464">
        <v>4.3712604360851692</v>
      </c>
      <c r="AA7" s="381"/>
      <c r="AB7" s="471">
        <v>2.2590540926060467</v>
      </c>
      <c r="AC7" s="472">
        <v>5.2136809024923458</v>
      </c>
      <c r="AD7" s="473">
        <v>3.668125041406145</v>
      </c>
      <c r="AE7" s="381"/>
      <c r="AF7" s="417">
        <v>5.5440705471736041E-3</v>
      </c>
      <c r="AG7" s="418">
        <v>8.9369948320224997E-3</v>
      </c>
      <c r="AH7" s="419">
        <v>7.4651882108120061E-3</v>
      </c>
    </row>
    <row r="8" spans="2:34" ht="13.5" hidden="1" customHeight="1" x14ac:dyDescent="0.2">
      <c r="B8" s="579"/>
      <c r="C8" s="241" t="s">
        <v>83</v>
      </c>
      <c r="D8" s="242">
        <v>788.83289000000002</v>
      </c>
      <c r="E8" s="258">
        <v>2023.488556</v>
      </c>
      <c r="F8" s="244">
        <v>2812.3214459999999</v>
      </c>
      <c r="G8" s="496"/>
      <c r="H8" s="242">
        <v>18495.990180000001</v>
      </c>
      <c r="I8" s="258">
        <v>42619.445090000008</v>
      </c>
      <c r="J8" s="244">
        <v>61115.435270000009</v>
      </c>
      <c r="K8" s="232"/>
      <c r="L8" s="269">
        <v>15190.119503933514</v>
      </c>
      <c r="M8" s="272">
        <v>36366.244148458194</v>
      </c>
      <c r="N8" s="271">
        <v>51556.363652391708</v>
      </c>
      <c r="O8" s="232"/>
      <c r="P8" s="282">
        <v>9.7686284181464286E-2</v>
      </c>
      <c r="Q8" s="283">
        <v>0.18863725282418767</v>
      </c>
      <c r="R8" s="284">
        <v>0.14803008947434046</v>
      </c>
      <c r="S8" s="232"/>
      <c r="T8" s="269">
        <v>821.26554761900911</v>
      </c>
      <c r="U8" s="270">
        <v>853.27821776335065</v>
      </c>
      <c r="V8" s="271">
        <v>843.58989549239777</v>
      </c>
      <c r="W8" s="232"/>
      <c r="X8" s="459">
        <v>19.256447970790767</v>
      </c>
      <c r="Y8" s="460">
        <v>17.972053284228306</v>
      </c>
      <c r="Z8" s="461">
        <v>18.332315363779259</v>
      </c>
      <c r="AA8" s="232"/>
      <c r="AB8" s="459">
        <v>23.447285748949945</v>
      </c>
      <c r="AC8" s="460">
        <v>21.062360329948913</v>
      </c>
      <c r="AD8" s="461">
        <v>21.731312171631469</v>
      </c>
      <c r="AE8" s="232"/>
      <c r="AF8" s="266">
        <v>0.22693442675163558</v>
      </c>
      <c r="AG8" s="294">
        <v>0.43233302573103483</v>
      </c>
      <c r="AH8" s="267">
        <v>0.34323377311429032</v>
      </c>
    </row>
    <row r="9" spans="2:34" ht="13.5" hidden="1" customHeight="1" x14ac:dyDescent="0.2">
      <c r="B9" s="579"/>
      <c r="C9" s="16" t="s">
        <v>19</v>
      </c>
      <c r="D9" s="227">
        <v>750.11496499999998</v>
      </c>
      <c r="E9" s="260">
        <v>1667.2535680000001</v>
      </c>
      <c r="F9" s="228">
        <v>2417.3685329999998</v>
      </c>
      <c r="G9" s="376"/>
      <c r="H9" s="18">
        <v>16042.25692</v>
      </c>
      <c r="I9" s="256">
        <v>34222.06137000001</v>
      </c>
      <c r="J9" s="19">
        <v>50264.318290000017</v>
      </c>
      <c r="K9" s="12"/>
      <c r="L9" s="273">
        <v>14870.343609083879</v>
      </c>
      <c r="M9" s="275">
        <v>33527.909562026012</v>
      </c>
      <c r="N9" s="274">
        <v>48398.253171109893</v>
      </c>
      <c r="O9" s="12"/>
      <c r="P9" s="285">
        <v>9.5629834333879185E-2</v>
      </c>
      <c r="Q9" s="286">
        <v>0.17391437858964442</v>
      </c>
      <c r="R9" s="287">
        <v>0.13896243334044411</v>
      </c>
      <c r="S9" s="12"/>
      <c r="T9" s="276">
        <v>926.94835167144788</v>
      </c>
      <c r="U9" s="277">
        <v>979.71624793524222</v>
      </c>
      <c r="V9" s="278">
        <v>962.87495419466643</v>
      </c>
      <c r="W9" s="12"/>
      <c r="X9" s="438">
        <v>19.824086044042435</v>
      </c>
      <c r="Y9" s="439">
        <v>20.109664303939887</v>
      </c>
      <c r="Z9" s="440">
        <v>20.021048719057639</v>
      </c>
      <c r="AA9" s="12"/>
      <c r="AB9" s="468">
        <v>21.386397643726518</v>
      </c>
      <c r="AC9" s="469">
        <v>20.526008776848521</v>
      </c>
      <c r="AD9" s="470">
        <v>20.792989403076678</v>
      </c>
      <c r="AE9" s="12"/>
      <c r="AF9" s="262">
        <v>0.19542256402705699</v>
      </c>
      <c r="AG9" s="295">
        <v>0.31938329180273922</v>
      </c>
      <c r="AH9" s="263">
        <v>0.26561073320924677</v>
      </c>
    </row>
    <row r="10" spans="2:34" ht="13.5" hidden="1" customHeight="1" thickBot="1" x14ac:dyDescent="0.25">
      <c r="B10" s="579"/>
      <c r="C10" s="17" t="s">
        <v>18</v>
      </c>
      <c r="D10" s="227">
        <v>38.717925000000001</v>
      </c>
      <c r="E10" s="260">
        <v>356.23498799999999</v>
      </c>
      <c r="F10" s="228">
        <v>394.95291300000002</v>
      </c>
      <c r="G10" s="376"/>
      <c r="H10" s="18">
        <v>2453.73326</v>
      </c>
      <c r="I10" s="256">
        <v>8397.3837199999998</v>
      </c>
      <c r="J10" s="19">
        <v>10851.116980000001</v>
      </c>
      <c r="K10" s="12"/>
      <c r="L10" s="273">
        <v>319.77589484963511</v>
      </c>
      <c r="M10" s="275">
        <v>2838.3345864321823</v>
      </c>
      <c r="N10" s="274">
        <v>3158.1104812818176</v>
      </c>
      <c r="O10" s="12"/>
      <c r="P10" s="285">
        <v>2.0564498475850977E-3</v>
      </c>
      <c r="Q10" s="286">
        <v>1.4722874234543231E-2</v>
      </c>
      <c r="R10" s="287">
        <v>9.0676561338963353E-3</v>
      </c>
      <c r="S10" s="12"/>
      <c r="T10" s="276">
        <v>130.32219111283314</v>
      </c>
      <c r="U10" s="277">
        <v>338.0022493996716</v>
      </c>
      <c r="V10" s="278">
        <v>291.04012859714078</v>
      </c>
      <c r="W10" s="12"/>
      <c r="X10" s="438">
        <v>8.2591175753771697</v>
      </c>
      <c r="Y10" s="439">
        <v>7.9675907253449854</v>
      </c>
      <c r="Z10" s="440">
        <v>7.9961696124566055</v>
      </c>
      <c r="AA10" s="12"/>
      <c r="AB10" s="468">
        <v>63.374606464576807</v>
      </c>
      <c r="AC10" s="469">
        <v>23.572596748975148</v>
      </c>
      <c r="AD10" s="470">
        <v>27.474457391835973</v>
      </c>
      <c r="AE10" s="12"/>
      <c r="AF10" s="264">
        <v>2.9890734670247956E-2</v>
      </c>
      <c r="AG10" s="296">
        <v>7.8370032302479367E-2</v>
      </c>
      <c r="AH10" s="265">
        <v>5.7340340727758572E-2</v>
      </c>
    </row>
    <row r="11" spans="2:34" ht="13.5" hidden="1" customHeight="1" x14ac:dyDescent="0.2">
      <c r="B11" s="579"/>
      <c r="C11" s="504" t="s">
        <v>55</v>
      </c>
      <c r="D11" s="242">
        <v>36.950845000000001</v>
      </c>
      <c r="E11" s="258">
        <v>657.2314805174193</v>
      </c>
      <c r="F11" s="244">
        <v>694.18232551741937</v>
      </c>
      <c r="G11" s="376"/>
      <c r="H11" s="242">
        <v>133.07855660000001</v>
      </c>
      <c r="I11" s="258">
        <v>3295.4882757225801</v>
      </c>
      <c r="J11" s="244">
        <v>3428.56683232258</v>
      </c>
      <c r="K11" s="12"/>
      <c r="L11" s="279">
        <v>155.14965067639503</v>
      </c>
      <c r="M11" s="281">
        <v>2089.5590842053184</v>
      </c>
      <c r="N11" s="280">
        <v>2244.7087348817131</v>
      </c>
      <c r="O11" s="12"/>
      <c r="P11" s="291">
        <v>9.9775336610778871E-4</v>
      </c>
      <c r="Q11" s="292">
        <v>1.0838861545591534E-2</v>
      </c>
      <c r="R11" s="293">
        <v>6.4450712061217847E-3</v>
      </c>
      <c r="S11" s="12"/>
      <c r="T11" s="269">
        <v>1165.8501162041837</v>
      </c>
      <c r="U11" s="270">
        <v>634.06661149390811</v>
      </c>
      <c r="V11" s="271">
        <v>654.707592023546</v>
      </c>
      <c r="W11" s="12"/>
      <c r="X11" s="459">
        <v>4.1988119805215556</v>
      </c>
      <c r="Y11" s="460">
        <v>3.1793350533974256</v>
      </c>
      <c r="Z11" s="461">
        <v>3.2336011050246567</v>
      </c>
      <c r="AA11" s="12"/>
      <c r="AB11" s="459">
        <v>3.6015023905407308</v>
      </c>
      <c r="AC11" s="460">
        <v>5.0141972401080626</v>
      </c>
      <c r="AD11" s="461">
        <v>4.9390004704701251</v>
      </c>
      <c r="AE11" s="12"/>
      <c r="AF11" s="291">
        <v>1.6211280543306388E-3</v>
      </c>
      <c r="AG11" s="297">
        <v>3.0755712878251157E-2</v>
      </c>
      <c r="AH11" s="268">
        <v>1.8117507233183346E-2</v>
      </c>
    </row>
    <row r="12" spans="2:34" ht="13.5" hidden="1" customHeight="1" x14ac:dyDescent="0.2">
      <c r="B12" s="579"/>
      <c r="C12" s="3" t="s">
        <v>10</v>
      </c>
      <c r="D12" s="227">
        <v>26.240424000000001</v>
      </c>
      <c r="E12" s="260">
        <v>383.10629399999999</v>
      </c>
      <c r="F12" s="228">
        <v>409.34671800000001</v>
      </c>
      <c r="G12" s="376"/>
      <c r="H12" s="18">
        <v>66.175996599999991</v>
      </c>
      <c r="I12" s="256">
        <v>1782.4050953999997</v>
      </c>
      <c r="J12" s="19">
        <v>1848.5810919999997</v>
      </c>
      <c r="K12" s="12"/>
      <c r="L12" s="273">
        <v>30.565827643322969</v>
      </c>
      <c r="M12" s="275">
        <v>1177.9465873284569</v>
      </c>
      <c r="N12" s="274">
        <v>1208.5124149717799</v>
      </c>
      <c r="O12" s="12"/>
      <c r="P12" s="285">
        <v>1.9656607208614184E-4</v>
      </c>
      <c r="Q12" s="286">
        <v>6.1101885391342484E-3</v>
      </c>
      <c r="R12" s="287">
        <v>3.4699150259179458E-3</v>
      </c>
      <c r="S12" s="12"/>
      <c r="T12" s="276">
        <v>461.88692598130024</v>
      </c>
      <c r="U12" s="277">
        <v>660.87478675217051</v>
      </c>
      <c r="V12" s="278">
        <v>653.7513664949787</v>
      </c>
      <c r="W12" s="12"/>
      <c r="X12" s="438">
        <v>1.1648374143391496</v>
      </c>
      <c r="Y12" s="439">
        <v>3.0747252284204363</v>
      </c>
      <c r="Z12" s="440">
        <v>2.9522953570419972</v>
      </c>
      <c r="AA12" s="12"/>
      <c r="AB12" s="468">
        <v>2.5219103395585369</v>
      </c>
      <c r="AC12" s="469">
        <v>4.6525079940346785</v>
      </c>
      <c r="AD12" s="470">
        <v>4.515929921294739</v>
      </c>
      <c r="AE12" s="12"/>
      <c r="AF12" s="394">
        <v>8.0613862482747239E-4</v>
      </c>
      <c r="AG12" s="295">
        <v>1.6634603057367706E-2</v>
      </c>
      <c r="AH12" s="263">
        <v>9.7684201426950241E-3</v>
      </c>
    </row>
    <row r="13" spans="2:34" ht="13.5" hidden="1" customHeight="1" thickBot="1" x14ac:dyDescent="0.25">
      <c r="B13" s="579"/>
      <c r="C13" s="395" t="s">
        <v>109</v>
      </c>
      <c r="D13" s="378">
        <v>8.8133959999999991</v>
      </c>
      <c r="E13" s="379">
        <v>273.88402600000001</v>
      </c>
      <c r="F13" s="380">
        <v>282.69742200000002</v>
      </c>
      <c r="G13" s="381"/>
      <c r="H13" s="382">
        <v>12.184490000000002</v>
      </c>
      <c r="I13" s="383">
        <v>904.08299999999986</v>
      </c>
      <c r="J13" s="384">
        <v>916.26748999999984</v>
      </c>
      <c r="K13" s="381"/>
      <c r="L13" s="385">
        <v>12.056575486858311</v>
      </c>
      <c r="M13" s="386">
        <v>670.42556084244859</v>
      </c>
      <c r="N13" s="387">
        <v>682.48213632930685</v>
      </c>
      <c r="O13" s="381"/>
      <c r="P13" s="388">
        <v>7.7534746119642639E-5</v>
      </c>
      <c r="Q13" s="389">
        <v>3.4775995976971561E-3</v>
      </c>
      <c r="R13" s="390">
        <v>1.9595620122983518E-3</v>
      </c>
      <c r="S13" s="381"/>
      <c r="T13" s="391">
        <v>989.50185743172744</v>
      </c>
      <c r="U13" s="392">
        <v>741.55311054676258</v>
      </c>
      <c r="V13" s="393">
        <v>744.85032348938512</v>
      </c>
      <c r="W13" s="381"/>
      <c r="X13" s="462">
        <v>1.3679829530930314</v>
      </c>
      <c r="Y13" s="463">
        <v>2.4478446977497277</v>
      </c>
      <c r="Z13" s="464">
        <v>2.4141788471254855</v>
      </c>
      <c r="AA13" s="381"/>
      <c r="AB13" s="471">
        <v>1.3824965994946785</v>
      </c>
      <c r="AC13" s="472">
        <v>3.300970170491067</v>
      </c>
      <c r="AD13" s="473">
        <v>3.2411596947636823</v>
      </c>
      <c r="AE13" s="381"/>
      <c r="AF13" s="396">
        <v>1.4842825975399201E-4</v>
      </c>
      <c r="AG13" s="415">
        <v>8.4375105719382837E-3</v>
      </c>
      <c r="AH13" s="416">
        <v>4.8418139967714288E-3</v>
      </c>
    </row>
    <row r="14" spans="2:34" ht="13.5" hidden="1" customHeight="1" x14ac:dyDescent="0.2">
      <c r="B14" s="579"/>
      <c r="C14" s="395" t="s">
        <v>108</v>
      </c>
      <c r="D14" s="378">
        <v>0</v>
      </c>
      <c r="E14" s="379">
        <v>3.4145174193548379E-3</v>
      </c>
      <c r="F14" s="380">
        <v>3.4145174193548379E-3</v>
      </c>
      <c r="G14" s="381"/>
      <c r="H14" s="382">
        <v>0</v>
      </c>
      <c r="I14" s="383">
        <v>409.74209032258057</v>
      </c>
      <c r="J14" s="384">
        <v>409.74209032258057</v>
      </c>
      <c r="K14" s="381"/>
      <c r="L14" s="385">
        <v>0</v>
      </c>
      <c r="M14" s="386">
        <v>220.57666367174681</v>
      </c>
      <c r="N14" s="387">
        <v>220.57666367174681</v>
      </c>
      <c r="O14" s="381"/>
      <c r="P14" s="388">
        <v>0</v>
      </c>
      <c r="Q14" s="389">
        <v>1.1441647837566748E-3</v>
      </c>
      <c r="R14" s="390">
        <v>6.3332595524830907E-4</v>
      </c>
      <c r="S14" s="381"/>
      <c r="T14" s="391">
        <v>0</v>
      </c>
      <c r="U14" s="392">
        <v>538.33049833394432</v>
      </c>
      <c r="V14" s="393">
        <v>538.33049833394432</v>
      </c>
      <c r="W14" s="381"/>
      <c r="X14" s="462">
        <v>0</v>
      </c>
      <c r="Y14" s="463">
        <v>6.4599659800073317E-2</v>
      </c>
      <c r="Z14" s="464">
        <v>6.4599659800073317E-2</v>
      </c>
      <c r="AA14" s="381"/>
      <c r="AB14" s="471">
        <v>0</v>
      </c>
      <c r="AC14" s="472">
        <v>120</v>
      </c>
      <c r="AD14" s="473">
        <v>120</v>
      </c>
      <c r="AE14" s="381"/>
      <c r="AF14" s="396">
        <v>0</v>
      </c>
      <c r="AG14" s="415">
        <v>3.8239887475650632E-3</v>
      </c>
      <c r="AH14" s="416">
        <v>2.1651919441016657E-3</v>
      </c>
    </row>
    <row r="15" spans="2:34" ht="13.5" hidden="1" customHeight="1" thickBot="1" x14ac:dyDescent="0.25">
      <c r="B15" s="580"/>
      <c r="C15" s="397" t="s">
        <v>107</v>
      </c>
      <c r="D15" s="398">
        <v>1.897025</v>
      </c>
      <c r="E15" s="399">
        <v>0.23774600000000001</v>
      </c>
      <c r="F15" s="400">
        <v>2.1347710000000002</v>
      </c>
      <c r="G15" s="401"/>
      <c r="H15" s="402">
        <v>54.718070000000004</v>
      </c>
      <c r="I15" s="403">
        <v>199.25808999999998</v>
      </c>
      <c r="J15" s="404">
        <v>253.97615999999996</v>
      </c>
      <c r="K15" s="401"/>
      <c r="L15" s="405">
        <v>112.52724754621376</v>
      </c>
      <c r="M15" s="406">
        <v>20.610272362666045</v>
      </c>
      <c r="N15" s="407">
        <v>133.1375199088798</v>
      </c>
      <c r="O15" s="401"/>
      <c r="P15" s="408">
        <v>7.2365254790200423E-4</v>
      </c>
      <c r="Q15" s="409">
        <v>1.0690862500345487E-4</v>
      </c>
      <c r="R15" s="410">
        <v>3.8226821265717763E-4</v>
      </c>
      <c r="S15" s="401"/>
      <c r="T15" s="411">
        <v>2056.4915309734747</v>
      </c>
      <c r="U15" s="412">
        <v>103.43505933769639</v>
      </c>
      <c r="V15" s="413">
        <v>524.21266590092466</v>
      </c>
      <c r="W15" s="401"/>
      <c r="X15" s="465">
        <v>59.317746232239301</v>
      </c>
      <c r="Y15" s="466">
        <v>86.690301257081273</v>
      </c>
      <c r="Z15" s="467">
        <v>62.366183496440506</v>
      </c>
      <c r="AA15" s="401"/>
      <c r="AB15" s="474">
        <v>28.844148073957911</v>
      </c>
      <c r="AC15" s="475">
        <v>838.11332262162125</v>
      </c>
      <c r="AD15" s="476">
        <v>118.97114959871573</v>
      </c>
      <c r="AE15" s="401"/>
      <c r="AF15" s="414">
        <v>6.6656116974917433E-4</v>
      </c>
      <c r="AG15" s="420">
        <v>1.8596105013801057E-3</v>
      </c>
      <c r="AH15" s="421">
        <v>1.3420811496152284E-3</v>
      </c>
    </row>
    <row r="16" spans="2:34" ht="13.5" customHeight="1" x14ac:dyDescent="0.2">
      <c r="B16" s="505"/>
      <c r="C16" s="506"/>
      <c r="D16" s="232"/>
      <c r="E16" s="232"/>
      <c r="F16" s="232"/>
      <c r="G16" s="232"/>
      <c r="H16" s="507"/>
      <c r="I16" s="507"/>
      <c r="J16" s="507"/>
      <c r="K16" s="232"/>
      <c r="L16" s="232"/>
      <c r="M16" s="232"/>
      <c r="N16" s="232"/>
      <c r="O16" s="232"/>
      <c r="P16" s="508"/>
      <c r="Q16" s="508"/>
      <c r="R16" s="508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12"/>
      <c r="AF16" s="14"/>
      <c r="AG16" s="14"/>
      <c r="AH16" s="14"/>
    </row>
    <row r="17" spans="2:34" ht="13.5" customHeight="1" thickBot="1" x14ac:dyDescent="0.25">
      <c r="B17" s="26"/>
      <c r="D17" s="12"/>
      <c r="E17" s="12"/>
      <c r="F17" s="12"/>
      <c r="G17" s="12"/>
      <c r="H17" s="4"/>
      <c r="I17" s="4"/>
      <c r="J17" s="4"/>
      <c r="K17" s="12"/>
      <c r="L17" s="12"/>
      <c r="M17" s="12"/>
      <c r="N17" s="12"/>
      <c r="O17" s="12"/>
      <c r="P17" s="286"/>
      <c r="Q17" s="286"/>
      <c r="R17" s="286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4"/>
      <c r="AG17" s="14"/>
      <c r="AH17" s="14"/>
    </row>
    <row r="18" spans="2:34" ht="13.5" customHeight="1" x14ac:dyDescent="0.2">
      <c r="B18" s="578" t="s">
        <v>1</v>
      </c>
      <c r="C18" s="239" t="s">
        <v>52</v>
      </c>
      <c r="D18" s="242">
        <v>4881.7569011428568</v>
      </c>
      <c r="E18" s="258">
        <v>5539.0514175714279</v>
      </c>
      <c r="F18" s="244">
        <v>10420.808318714286</v>
      </c>
      <c r="G18" s="232"/>
      <c r="H18" s="242">
        <v>63461.026641428572</v>
      </c>
      <c r="I18" s="258">
        <v>61235.510155714284</v>
      </c>
      <c r="J18" s="244">
        <v>124696.53679714286</v>
      </c>
      <c r="K18" s="232"/>
      <c r="L18" s="242">
        <v>30713.6905216991</v>
      </c>
      <c r="M18" s="243">
        <v>36863.562004848674</v>
      </c>
      <c r="N18" s="244">
        <v>67577.252526547774</v>
      </c>
      <c r="O18" s="232"/>
      <c r="P18" s="282">
        <v>0.33384083348766969</v>
      </c>
      <c r="Q18" s="283">
        <v>0.24113847445166037</v>
      </c>
      <c r="R18" s="284">
        <v>0.27596744663193223</v>
      </c>
      <c r="S18" s="232"/>
      <c r="T18" s="242">
        <v>483.97720848796695</v>
      </c>
      <c r="U18" s="258">
        <v>601.99648718707863</v>
      </c>
      <c r="V18" s="244">
        <v>541.93367564395862</v>
      </c>
      <c r="W18" s="232"/>
      <c r="X18" s="441">
        <v>6.2915239623072567</v>
      </c>
      <c r="Y18" s="442">
        <v>6.655212097852548</v>
      </c>
      <c r="Z18" s="443">
        <v>6.4848378801084623</v>
      </c>
      <c r="AA18" s="477"/>
      <c r="AB18" s="441">
        <v>12.999628602270601</v>
      </c>
      <c r="AC18" s="442">
        <v>11.055234107677359</v>
      </c>
      <c r="AD18" s="443">
        <v>11.966109824053252</v>
      </c>
      <c r="AE18" s="232"/>
      <c r="AF18" s="266">
        <v>0.7391473563580474</v>
      </c>
      <c r="AG18" s="294">
        <v>0.53484842047707004</v>
      </c>
      <c r="AH18" s="240">
        <v>0.6223984462086235</v>
      </c>
    </row>
    <row r="19" spans="2:34" ht="13.5" customHeight="1" x14ac:dyDescent="0.2">
      <c r="B19" s="579"/>
      <c r="C19" s="16" t="s">
        <v>16</v>
      </c>
      <c r="D19" s="227">
        <v>1356.1390317142855</v>
      </c>
      <c r="E19" s="260">
        <v>1432.8779438571428</v>
      </c>
      <c r="F19" s="228">
        <v>2789.0169755714282</v>
      </c>
      <c r="G19" s="12"/>
      <c r="H19" s="18">
        <v>18944.719381428571</v>
      </c>
      <c r="I19" s="256">
        <v>18466.25494428572</v>
      </c>
      <c r="J19" s="19">
        <v>37410.974325714291</v>
      </c>
      <c r="K19" s="12"/>
      <c r="L19" s="18">
        <v>10996.872078242166</v>
      </c>
      <c r="M19" s="11">
        <v>12000.814697289819</v>
      </c>
      <c r="N19" s="19">
        <v>22997.686775531984</v>
      </c>
      <c r="O19" s="12"/>
      <c r="P19" s="285">
        <v>0.11952991900351263</v>
      </c>
      <c r="Q19" s="286">
        <v>7.8501859041752428E-2</v>
      </c>
      <c r="R19" s="287">
        <v>9.3916409155451311E-2</v>
      </c>
      <c r="S19" s="12"/>
      <c r="T19" s="227">
        <v>580.4716267807247</v>
      </c>
      <c r="U19" s="260">
        <v>649.87810108207157</v>
      </c>
      <c r="V19" s="228">
        <v>614.73102986587037</v>
      </c>
      <c r="W19" s="12"/>
      <c r="X19" s="444">
        <v>8.1089562508506976</v>
      </c>
      <c r="Y19" s="445">
        <v>8.3753223704351303</v>
      </c>
      <c r="Z19" s="446">
        <v>8.2458038000360663</v>
      </c>
      <c r="AA19" s="478"/>
      <c r="AB19" s="479">
        <v>13.969599678493649</v>
      </c>
      <c r="AC19" s="480">
        <v>12.887528224893103</v>
      </c>
      <c r="AD19" s="481">
        <v>13.413677526308112</v>
      </c>
      <c r="AE19" s="12"/>
      <c r="AF19" s="27">
        <v>0.22065415561031287</v>
      </c>
      <c r="AG19" s="300">
        <v>0.16128954039842269</v>
      </c>
      <c r="AH19" s="28">
        <v>0.18672958278989504</v>
      </c>
    </row>
    <row r="20" spans="2:34" s="395" customFormat="1" ht="13.5" customHeight="1" x14ac:dyDescent="0.2">
      <c r="B20" s="579"/>
      <c r="C20" s="422" t="s">
        <v>122</v>
      </c>
      <c r="D20" s="378">
        <v>201.46187800000001</v>
      </c>
      <c r="E20" s="379">
        <v>183.671187</v>
      </c>
      <c r="F20" s="380">
        <v>385.13306499999999</v>
      </c>
      <c r="G20" s="381"/>
      <c r="H20" s="382">
        <v>455.11328000000015</v>
      </c>
      <c r="I20" s="383">
        <v>957.60296000000028</v>
      </c>
      <c r="J20" s="384">
        <v>1412.7162400000004</v>
      </c>
      <c r="K20" s="381"/>
      <c r="L20" s="382">
        <v>687.59702824283033</v>
      </c>
      <c r="M20" s="423">
        <v>636.47532918118327</v>
      </c>
      <c r="N20" s="384">
        <v>1324.0723574240137</v>
      </c>
      <c r="O20" s="381"/>
      <c r="P20" s="388">
        <v>7.473799504818756E-3</v>
      </c>
      <c r="Q20" s="389">
        <v>4.1634253869629254E-3</v>
      </c>
      <c r="R20" s="390">
        <v>5.4071577930854793E-3</v>
      </c>
      <c r="S20" s="381"/>
      <c r="T20" s="378">
        <v>1510.8261139794254</v>
      </c>
      <c r="U20" s="379">
        <v>664.65472201671457</v>
      </c>
      <c r="V20" s="380">
        <v>937.25287494678571</v>
      </c>
      <c r="W20" s="381"/>
      <c r="X20" s="447">
        <v>3.4130379160013105</v>
      </c>
      <c r="Y20" s="448">
        <v>3.4652976309299031</v>
      </c>
      <c r="Z20" s="449">
        <v>3.4379607407222061</v>
      </c>
      <c r="AA20" s="482"/>
      <c r="AB20" s="483">
        <v>2.2590540926060467</v>
      </c>
      <c r="AC20" s="484">
        <v>5.2136809024923458</v>
      </c>
      <c r="AD20" s="485">
        <v>3.668125041406145</v>
      </c>
      <c r="AE20" s="381"/>
      <c r="AF20" s="424">
        <v>5.3008247038952615E-3</v>
      </c>
      <c r="AG20" s="425">
        <v>8.3639775237893225E-3</v>
      </c>
      <c r="AH20" s="426">
        <v>7.0512976165496496E-3</v>
      </c>
    </row>
    <row r="21" spans="2:34" ht="13.5" customHeight="1" thickBot="1" x14ac:dyDescent="0.25">
      <c r="B21" s="579"/>
      <c r="C21" s="17" t="s">
        <v>17</v>
      </c>
      <c r="D21" s="227">
        <v>3324.1559914285713</v>
      </c>
      <c r="E21" s="260">
        <v>3922.5022867142857</v>
      </c>
      <c r="F21" s="228">
        <v>7246.6582781428569</v>
      </c>
      <c r="G21" s="12"/>
      <c r="H21" s="18">
        <v>44061.193980000004</v>
      </c>
      <c r="I21" s="256">
        <v>41811.652251428561</v>
      </c>
      <c r="J21" s="19">
        <v>85872.846231428557</v>
      </c>
      <c r="K21" s="12"/>
      <c r="L21" s="20">
        <v>19029.221415214102</v>
      </c>
      <c r="M21" s="21">
        <v>24226.271978377674</v>
      </c>
      <c r="N21" s="22">
        <v>43255.49339359178</v>
      </c>
      <c r="O21" s="12"/>
      <c r="P21" s="288">
        <v>0.20683711497933829</v>
      </c>
      <c r="Q21" s="289">
        <v>0.15847319002294502</v>
      </c>
      <c r="R21" s="290">
        <v>0.17664387968339545</v>
      </c>
      <c r="S21" s="12"/>
      <c r="T21" s="229">
        <v>431.88165585916107</v>
      </c>
      <c r="U21" s="261">
        <v>579.41436594508048</v>
      </c>
      <c r="V21" s="231">
        <v>503.71561316388181</v>
      </c>
      <c r="W21" s="12"/>
      <c r="X21" s="450">
        <v>5.7245272075923879</v>
      </c>
      <c r="Y21" s="451">
        <v>6.1762288986887999</v>
      </c>
      <c r="Z21" s="452">
        <v>5.9690262371081637</v>
      </c>
      <c r="AA21" s="478"/>
      <c r="AB21" s="486">
        <v>13.25485148519294</v>
      </c>
      <c r="AC21" s="487">
        <v>10.659433493014586</v>
      </c>
      <c r="AD21" s="488">
        <v>11.849992497981525</v>
      </c>
      <c r="AE21" s="12"/>
      <c r="AF21" s="209">
        <v>0.51319237604383927</v>
      </c>
      <c r="AG21" s="301">
        <v>0.36519490255485798</v>
      </c>
      <c r="AH21" s="29">
        <v>0.4286175658021788</v>
      </c>
    </row>
    <row r="22" spans="2:34" ht="13.5" hidden="1" customHeight="1" x14ac:dyDescent="0.2">
      <c r="B22" s="579"/>
      <c r="C22" s="241" t="s">
        <v>83</v>
      </c>
      <c r="D22" s="242">
        <v>788.83289000000002</v>
      </c>
      <c r="E22" s="258">
        <v>2023.488556</v>
      </c>
      <c r="F22" s="244">
        <v>2812.3214459999999</v>
      </c>
      <c r="G22" s="232"/>
      <c r="H22" s="242">
        <v>18495.990180000001</v>
      </c>
      <c r="I22" s="258">
        <v>42619.445090000008</v>
      </c>
      <c r="J22" s="244">
        <v>61115.435270000009</v>
      </c>
      <c r="K22" s="232"/>
      <c r="L22" s="242">
        <v>6816.8161235714242</v>
      </c>
      <c r="M22" s="243">
        <v>17680.450672710402</v>
      </c>
      <c r="N22" s="244">
        <v>24497.266796281827</v>
      </c>
      <c r="O22" s="232"/>
      <c r="P22" s="282">
        <v>7.4095022049449719E-2</v>
      </c>
      <c r="Q22" s="283">
        <v>0.1156545019245413</v>
      </c>
      <c r="R22" s="284">
        <v>0.10004029336018452</v>
      </c>
      <c r="S22" s="232"/>
      <c r="T22" s="242">
        <v>368.55643073072957</v>
      </c>
      <c r="U22" s="258">
        <v>414.84469437305842</v>
      </c>
      <c r="V22" s="244">
        <v>400.83600301717729</v>
      </c>
      <c r="W22" s="232"/>
      <c r="X22" s="441">
        <v>8.6416479459564925</v>
      </c>
      <c r="Y22" s="442">
        <v>8.7376084338528877</v>
      </c>
      <c r="Z22" s="443">
        <v>8.7106923111952934</v>
      </c>
      <c r="AA22" s="477"/>
      <c r="AB22" s="441">
        <v>23.447285748949945</v>
      </c>
      <c r="AC22" s="442">
        <v>21.062360329948913</v>
      </c>
      <c r="AD22" s="443">
        <v>21.731312171631469</v>
      </c>
      <c r="AE22" s="232"/>
      <c r="AF22" s="245">
        <v>0.21912331568352739</v>
      </c>
      <c r="AG22" s="302">
        <v>0.38089830093600308</v>
      </c>
      <c r="AH22" s="246">
        <v>0.3115714389995935</v>
      </c>
    </row>
    <row r="23" spans="2:34" ht="13.5" hidden="1" customHeight="1" x14ac:dyDescent="0.2">
      <c r="B23" s="579"/>
      <c r="C23" s="16" t="s">
        <v>18</v>
      </c>
      <c r="D23" s="227">
        <v>38.717925000000001</v>
      </c>
      <c r="E23" s="260">
        <v>356.23498799999999</v>
      </c>
      <c r="F23" s="228">
        <v>394.95291300000002</v>
      </c>
      <c r="G23" s="12"/>
      <c r="H23" s="18">
        <v>2453.73326</v>
      </c>
      <c r="I23" s="256">
        <v>8397.3837199999998</v>
      </c>
      <c r="J23" s="19">
        <v>10851.116980000001</v>
      </c>
      <c r="K23" s="12"/>
      <c r="L23" s="18">
        <v>364.69471416844368</v>
      </c>
      <c r="M23" s="11">
        <v>3237.7075180243014</v>
      </c>
      <c r="N23" s="19">
        <v>3602.402232192745</v>
      </c>
      <c r="O23" s="12"/>
      <c r="P23" s="285">
        <v>3.9640298928103352E-3</v>
      </c>
      <c r="Q23" s="286">
        <v>2.1179067055819546E-2</v>
      </c>
      <c r="R23" s="287">
        <v>1.4711248365252109E-2</v>
      </c>
      <c r="S23" s="12"/>
      <c r="T23" s="227">
        <v>148.62850828718183</v>
      </c>
      <c r="U23" s="260">
        <v>385.56145889976091</v>
      </c>
      <c r="V23" s="228">
        <v>331.98446195285095</v>
      </c>
      <c r="W23" s="12"/>
      <c r="X23" s="444">
        <v>9.4192732221172406</v>
      </c>
      <c r="Y23" s="445">
        <v>9.0886847925906178</v>
      </c>
      <c r="Z23" s="446">
        <v>9.1210929546751949</v>
      </c>
      <c r="AA23" s="478"/>
      <c r="AB23" s="479">
        <v>63.374606464576807</v>
      </c>
      <c r="AC23" s="480">
        <v>23.572596748975148</v>
      </c>
      <c r="AD23" s="481">
        <v>27.474457391835973</v>
      </c>
      <c r="AE23" s="12"/>
      <c r="AF23" s="27">
        <v>2.8579280045129534E-2</v>
      </c>
      <c r="AG23" s="300">
        <v>7.3345145771807507E-2</v>
      </c>
      <c r="AH23" s="28">
        <v>5.4161234316932191E-2</v>
      </c>
    </row>
    <row r="24" spans="2:34" ht="13.5" hidden="1" customHeight="1" thickBot="1" x14ac:dyDescent="0.25">
      <c r="B24" s="579"/>
      <c r="C24" s="17" t="s">
        <v>19</v>
      </c>
      <c r="D24" s="229">
        <v>750.11496499999998</v>
      </c>
      <c r="E24" s="261">
        <v>1667.2535680000001</v>
      </c>
      <c r="F24" s="231">
        <v>2417.3685329999998</v>
      </c>
      <c r="G24" s="230"/>
      <c r="H24" s="20">
        <v>16042.25692</v>
      </c>
      <c r="I24" s="257">
        <v>34222.06137000001</v>
      </c>
      <c r="J24" s="22">
        <v>50264.318290000017</v>
      </c>
      <c r="K24" s="230"/>
      <c r="L24" s="20">
        <v>6452.1214094029801</v>
      </c>
      <c r="M24" s="21">
        <v>14442.743154686101</v>
      </c>
      <c r="N24" s="22">
        <v>20894.864564089083</v>
      </c>
      <c r="O24" s="230"/>
      <c r="P24" s="288">
        <v>7.0130992156639385E-2</v>
      </c>
      <c r="Q24" s="289">
        <v>9.4475434868721758E-2</v>
      </c>
      <c r="R24" s="290">
        <v>8.5329044994932421E-2</v>
      </c>
      <c r="S24" s="230"/>
      <c r="T24" s="229">
        <v>402.195366997213</v>
      </c>
      <c r="U24" s="261">
        <v>422.03019270332442</v>
      </c>
      <c r="V24" s="231">
        <v>415.69975033852342</v>
      </c>
      <c r="W24" s="230"/>
      <c r="X24" s="450">
        <v>8.6015100490669187</v>
      </c>
      <c r="Y24" s="451">
        <v>8.6625954395235105</v>
      </c>
      <c r="Z24" s="452">
        <v>8.6436405036505377</v>
      </c>
      <c r="AA24" s="489"/>
      <c r="AB24" s="486">
        <v>21.386397643726518</v>
      </c>
      <c r="AC24" s="487">
        <v>20.526008776848521</v>
      </c>
      <c r="AD24" s="488">
        <v>20.792989403076678</v>
      </c>
      <c r="AE24" s="230"/>
      <c r="AF24" s="209">
        <v>0.18684840791235685</v>
      </c>
      <c r="AG24" s="301">
        <v>0.2989052499549697</v>
      </c>
      <c r="AH24" s="29">
        <v>0.2508845426423143</v>
      </c>
    </row>
    <row r="25" spans="2:34" ht="13.5" hidden="1" customHeight="1" x14ac:dyDescent="0.2">
      <c r="B25" s="579"/>
      <c r="C25" s="241" t="s">
        <v>55</v>
      </c>
      <c r="D25" s="242">
        <v>73.143040999999997</v>
      </c>
      <c r="E25" s="258">
        <v>183.51087999999999</v>
      </c>
      <c r="F25" s="244">
        <v>256.65392100000003</v>
      </c>
      <c r="G25" s="232"/>
      <c r="H25" s="242">
        <v>306.08994999999999</v>
      </c>
      <c r="I25" s="258">
        <v>988.03454000000011</v>
      </c>
      <c r="J25" s="244">
        <v>1294.1244899999999</v>
      </c>
      <c r="K25" s="232"/>
      <c r="L25" s="242">
        <v>252.41963639413279</v>
      </c>
      <c r="M25" s="243">
        <v>590.29687130227239</v>
      </c>
      <c r="N25" s="244">
        <v>842.71650769640519</v>
      </c>
      <c r="O25" s="232"/>
      <c r="P25" s="282">
        <v>2.7436618775245137E-3</v>
      </c>
      <c r="Q25" s="283">
        <v>3.861354662381666E-3</v>
      </c>
      <c r="R25" s="284">
        <v>3.4414290929065767E-3</v>
      </c>
      <c r="S25" s="232"/>
      <c r="T25" s="242">
        <v>824.65836070126704</v>
      </c>
      <c r="U25" s="258">
        <v>597.44558252211743</v>
      </c>
      <c r="V25" s="244">
        <v>651.18658537742783</v>
      </c>
      <c r="W25" s="232"/>
      <c r="X25" s="441">
        <v>3.4510410415412287</v>
      </c>
      <c r="Y25" s="442">
        <v>3.2166859605396283</v>
      </c>
      <c r="Z25" s="443">
        <v>3.2834741211547871</v>
      </c>
      <c r="AA25" s="477"/>
      <c r="AB25" s="441">
        <v>4.1848130159094694</v>
      </c>
      <c r="AC25" s="442">
        <v>5.3840651845819725</v>
      </c>
      <c r="AD25" s="443">
        <v>5.0422938599874341</v>
      </c>
      <c r="AE25" s="232"/>
      <c r="AF25" s="245">
        <v>3.5651105776875261E-3</v>
      </c>
      <c r="AG25" s="302">
        <v>8.6297756277690704E-3</v>
      </c>
      <c r="AH25" s="246">
        <v>6.4593700231375048E-3</v>
      </c>
    </row>
    <row r="26" spans="2:34" s="395" customFormat="1" ht="13.5" hidden="1" customHeight="1" x14ac:dyDescent="0.2">
      <c r="B26" s="579"/>
      <c r="C26" s="422" t="s">
        <v>109</v>
      </c>
      <c r="D26" s="378">
        <v>71.701650999999998</v>
      </c>
      <c r="E26" s="379">
        <v>181.44358199999999</v>
      </c>
      <c r="F26" s="380">
        <v>253.14523299999999</v>
      </c>
      <c r="G26" s="381"/>
      <c r="H26" s="382">
        <v>115.27731999999999</v>
      </c>
      <c r="I26" s="383">
        <v>853.47469000000001</v>
      </c>
      <c r="J26" s="384">
        <v>968.75201000000004</v>
      </c>
      <c r="K26" s="381"/>
      <c r="L26" s="382">
        <v>174.01429001509598</v>
      </c>
      <c r="M26" s="423">
        <v>476.60621646174741</v>
      </c>
      <c r="N26" s="384">
        <v>650.62050647684339</v>
      </c>
      <c r="O26" s="381"/>
      <c r="P26" s="388">
        <v>1.8914391149563155E-3</v>
      </c>
      <c r="Q26" s="389">
        <v>3.1176611727495858E-3</v>
      </c>
      <c r="R26" s="390">
        <v>2.6569603407337787E-3</v>
      </c>
      <c r="S26" s="381"/>
      <c r="T26" s="378">
        <v>1509.5275463993783</v>
      </c>
      <c r="U26" s="379">
        <v>558.43040461076521</v>
      </c>
      <c r="V26" s="380">
        <v>671.60687127435574</v>
      </c>
      <c r="W26" s="381"/>
      <c r="X26" s="447">
        <v>2.4269216620283398</v>
      </c>
      <c r="Y26" s="448">
        <v>2.6267460728467507</v>
      </c>
      <c r="Z26" s="449">
        <v>2.570147179018154</v>
      </c>
      <c r="AA26" s="482"/>
      <c r="AB26" s="483">
        <v>1.6077359222872007</v>
      </c>
      <c r="AC26" s="484">
        <v>4.7038020336260784</v>
      </c>
      <c r="AD26" s="485">
        <v>3.826862542578473</v>
      </c>
      <c r="AE26" s="381"/>
      <c r="AF26" s="424">
        <v>1.3426654253087035E-3</v>
      </c>
      <c r="AG26" s="425">
        <v>7.4544914985257118E-3</v>
      </c>
      <c r="AH26" s="426">
        <v>4.835336740477111E-3</v>
      </c>
    </row>
    <row r="27" spans="2:34" s="395" customFormat="1" ht="13.5" hidden="1" customHeight="1" x14ac:dyDescent="0.2">
      <c r="B27" s="579"/>
      <c r="C27" s="422" t="s">
        <v>107</v>
      </c>
      <c r="D27" s="378">
        <v>1.4195599999999999</v>
      </c>
      <c r="E27" s="379">
        <v>1.963514</v>
      </c>
      <c r="F27" s="380">
        <v>3.3830740000000001</v>
      </c>
      <c r="G27" s="381"/>
      <c r="H27" s="382">
        <v>179.60681</v>
      </c>
      <c r="I27" s="383">
        <v>132.48417000000001</v>
      </c>
      <c r="J27" s="384">
        <v>312.09098</v>
      </c>
      <c r="K27" s="381"/>
      <c r="L27" s="382">
        <v>77.407468860591663</v>
      </c>
      <c r="M27" s="423">
        <v>107.95443898454782</v>
      </c>
      <c r="N27" s="384">
        <v>185.36190784513948</v>
      </c>
      <c r="O27" s="381"/>
      <c r="P27" s="388">
        <v>8.4137638569789096E-4</v>
      </c>
      <c r="Q27" s="389">
        <v>7.0617073639261236E-4</v>
      </c>
      <c r="R27" s="390">
        <v>7.5696851378725179E-4</v>
      </c>
      <c r="S27" s="381"/>
      <c r="T27" s="378">
        <v>430.98292798915401</v>
      </c>
      <c r="U27" s="379">
        <v>814.84783415669824</v>
      </c>
      <c r="V27" s="380">
        <v>593.93548588023748</v>
      </c>
      <c r="W27" s="381"/>
      <c r="X27" s="447">
        <v>54.529198385831997</v>
      </c>
      <c r="Y27" s="448">
        <v>54.980223713478907</v>
      </c>
      <c r="Z27" s="449">
        <v>54.79097053305351</v>
      </c>
      <c r="AA27" s="482"/>
      <c r="AB27" s="483">
        <v>126.52287328467976</v>
      </c>
      <c r="AC27" s="484">
        <v>67.472994844956546</v>
      </c>
      <c r="AD27" s="485">
        <v>92.250710448544723</v>
      </c>
      <c r="AE27" s="381"/>
      <c r="AF27" s="424">
        <v>2.0919280040253324E-3</v>
      </c>
      <c r="AG27" s="425">
        <v>1.1571545477865725E-3</v>
      </c>
      <c r="AH27" s="426">
        <v>1.5577412654509044E-3</v>
      </c>
    </row>
    <row r="28" spans="2:34" s="395" customFormat="1" ht="13.5" hidden="1" customHeight="1" thickBot="1" x14ac:dyDescent="0.25">
      <c r="B28" s="579"/>
      <c r="C28" s="427" t="s">
        <v>108</v>
      </c>
      <c r="D28" s="398">
        <v>2.1829999999999999E-2</v>
      </c>
      <c r="E28" s="399">
        <v>0.103784</v>
      </c>
      <c r="F28" s="400">
        <v>0.125614</v>
      </c>
      <c r="G28" s="401"/>
      <c r="H28" s="402">
        <v>11.205820000000001</v>
      </c>
      <c r="I28" s="403">
        <v>2.0756799999999997</v>
      </c>
      <c r="J28" s="404">
        <v>13.281500000000001</v>
      </c>
      <c r="K28" s="401"/>
      <c r="L28" s="402">
        <v>0.99787751844515771</v>
      </c>
      <c r="M28" s="428">
        <v>5.7362158559771501</v>
      </c>
      <c r="N28" s="404">
        <v>6.7340933744223079</v>
      </c>
      <c r="O28" s="401"/>
      <c r="P28" s="408">
        <v>1.0846376870307472E-5</v>
      </c>
      <c r="Q28" s="409">
        <v>3.7522753239467731E-5</v>
      </c>
      <c r="R28" s="410">
        <v>2.7500238385546476E-5</v>
      </c>
      <c r="S28" s="401"/>
      <c r="T28" s="398">
        <v>89.049932842501264</v>
      </c>
      <c r="U28" s="399">
        <v>2763.5357357478756</v>
      </c>
      <c r="V28" s="400">
        <v>507.0280747221554</v>
      </c>
      <c r="W28" s="401"/>
      <c r="X28" s="453">
        <v>45.711292645220233</v>
      </c>
      <c r="Y28" s="454">
        <v>55.270714714957506</v>
      </c>
      <c r="Z28" s="455">
        <v>53.609417536439473</v>
      </c>
      <c r="AA28" s="490"/>
      <c r="AB28" s="491">
        <v>513.32203389830522</v>
      </c>
      <c r="AC28" s="492">
        <v>19.999999999999996</v>
      </c>
      <c r="AD28" s="493">
        <v>105.73264126610093</v>
      </c>
      <c r="AE28" s="401"/>
      <c r="AF28" s="429">
        <v>1.3051714835349035E-4</v>
      </c>
      <c r="AG28" s="430">
        <v>1.8129581456785612E-5</v>
      </c>
      <c r="AH28" s="431">
        <v>6.6292017209488698E-5</v>
      </c>
    </row>
    <row r="29" spans="2:34" ht="13.5" hidden="1" customHeight="1" thickBot="1" x14ac:dyDescent="0.25">
      <c r="B29" s="579"/>
      <c r="C29" s="241" t="s">
        <v>51</v>
      </c>
      <c r="D29" s="242">
        <v>461.8032</v>
      </c>
      <c r="E29" s="258">
        <v>453.8562</v>
      </c>
      <c r="F29" s="244">
        <v>915.65940000000001</v>
      </c>
      <c r="G29" s="232"/>
      <c r="H29" s="242">
        <v>3593.9636700000001</v>
      </c>
      <c r="I29" s="258">
        <v>9648.346098</v>
      </c>
      <c r="J29" s="244">
        <v>13242.309767999999</v>
      </c>
      <c r="K29" s="232"/>
      <c r="L29" s="234">
        <v>2639.9648558380031</v>
      </c>
      <c r="M29" s="235">
        <v>2982.9158537870198</v>
      </c>
      <c r="N29" s="236">
        <v>5622.880709625023</v>
      </c>
      <c r="O29" s="232"/>
      <c r="P29" s="291">
        <v>2.8694958270431878E-2</v>
      </c>
      <c r="Q29" s="292">
        <v>1.9512378600452792E-2</v>
      </c>
      <c r="R29" s="293">
        <v>2.2962342713497647E-2</v>
      </c>
      <c r="S29" s="232"/>
      <c r="T29" s="234">
        <v>734.55524269058719</v>
      </c>
      <c r="U29" s="259">
        <v>309.16343832290045</v>
      </c>
      <c r="V29" s="236">
        <v>424.61479969398516</v>
      </c>
      <c r="W29" s="232"/>
      <c r="X29" s="456">
        <v>5.7166447868659267</v>
      </c>
      <c r="Y29" s="457">
        <v>6.5723809739450951</v>
      </c>
      <c r="Z29" s="458">
        <v>6.1407994169284157</v>
      </c>
      <c r="AA29" s="477"/>
      <c r="AB29" s="456">
        <v>7782.4572675113541</v>
      </c>
      <c r="AC29" s="457">
        <v>21258.597101901436</v>
      </c>
      <c r="AD29" s="458">
        <v>14462.047534268746</v>
      </c>
      <c r="AE29" s="232"/>
      <c r="AF29" s="237">
        <v>4.1859845106778849E-2</v>
      </c>
      <c r="AG29" s="303">
        <v>8.4271408168383674E-2</v>
      </c>
      <c r="AH29" s="238">
        <v>6.6096406808992661E-2</v>
      </c>
    </row>
    <row r="30" spans="2:34" ht="13.5" hidden="1" customHeight="1" x14ac:dyDescent="0.2">
      <c r="B30" s="579"/>
      <c r="C30" s="16" t="s">
        <v>13</v>
      </c>
      <c r="D30" s="227">
        <v>461.8032</v>
      </c>
      <c r="E30" s="260">
        <v>453.8562</v>
      </c>
      <c r="F30" s="228">
        <v>915.65940000000001</v>
      </c>
      <c r="G30" s="12"/>
      <c r="H30" s="18">
        <v>3593.9636700000001</v>
      </c>
      <c r="I30" s="256">
        <v>8216.3724099999999</v>
      </c>
      <c r="J30" s="19">
        <v>11810.336079999997</v>
      </c>
      <c r="K30" s="12"/>
      <c r="L30" s="18">
        <v>2639.9648558380031</v>
      </c>
      <c r="M30" s="11">
        <v>2268.863604248977</v>
      </c>
      <c r="N30" s="19">
        <v>4908.8284600869802</v>
      </c>
      <c r="O30" s="12"/>
      <c r="P30" s="285">
        <v>2.8694958270431878E-2</v>
      </c>
      <c r="Q30" s="286">
        <v>1.4841493293446044E-2</v>
      </c>
      <c r="R30" s="287">
        <v>2.0046344079350933E-2</v>
      </c>
      <c r="S30" s="12"/>
      <c r="T30" s="227">
        <v>734.55524269058719</v>
      </c>
      <c r="U30" s="260">
        <v>276.13933388505905</v>
      </c>
      <c r="V30" s="228">
        <v>415.63833804863077</v>
      </c>
      <c r="W30" s="12"/>
      <c r="X30" s="444">
        <v>5.7166447868659267</v>
      </c>
      <c r="Y30" s="445">
        <v>4.9990803348042334</v>
      </c>
      <c r="Z30" s="446">
        <v>5.360976428666576</v>
      </c>
      <c r="AA30" s="478"/>
      <c r="AB30" s="479">
        <v>7782.4572675113541</v>
      </c>
      <c r="AC30" s="480">
        <v>18103.47068080154</v>
      </c>
      <c r="AD30" s="481">
        <v>12898.17598115631</v>
      </c>
      <c r="AE30" s="12"/>
      <c r="AF30" s="27">
        <v>4.1859845106778849E-2</v>
      </c>
      <c r="AG30" s="300">
        <v>7.1764141335071349E-2</v>
      </c>
      <c r="AH30" s="28">
        <v>5.8948989396167981E-2</v>
      </c>
    </row>
    <row r="31" spans="2:34" ht="13.5" hidden="1" customHeight="1" thickBot="1" x14ac:dyDescent="0.25">
      <c r="B31" s="580"/>
      <c r="C31" s="17" t="s">
        <v>14</v>
      </c>
      <c r="D31" s="229">
        <v>0</v>
      </c>
      <c r="E31" s="261">
        <v>0</v>
      </c>
      <c r="F31" s="231">
        <v>0</v>
      </c>
      <c r="G31" s="230"/>
      <c r="H31" s="20">
        <v>0</v>
      </c>
      <c r="I31" s="257">
        <v>1431.9736880000007</v>
      </c>
      <c r="J31" s="22">
        <v>1431.9736880000007</v>
      </c>
      <c r="K31" s="230"/>
      <c r="L31" s="20">
        <v>0</v>
      </c>
      <c r="M31" s="21">
        <v>714.0522495380427</v>
      </c>
      <c r="N31" s="22">
        <v>714.0522495380427</v>
      </c>
      <c r="O31" s="230"/>
      <c r="P31" s="288">
        <v>0</v>
      </c>
      <c r="Q31" s="289">
        <v>4.6708853070067486E-3</v>
      </c>
      <c r="R31" s="290">
        <v>2.9159986341467151E-3</v>
      </c>
      <c r="S31" s="230"/>
      <c r="T31" s="229">
        <v>0</v>
      </c>
      <c r="U31" s="261">
        <v>498.64900139006068</v>
      </c>
      <c r="V31" s="231">
        <v>498.64900139006068</v>
      </c>
      <c r="W31" s="230"/>
      <c r="X31" s="450">
        <v>0</v>
      </c>
      <c r="Y31" s="451">
        <v>0</v>
      </c>
      <c r="Z31" s="452">
        <v>0</v>
      </c>
      <c r="AA31" s="489"/>
      <c r="AB31" s="486">
        <v>0</v>
      </c>
      <c r="AC31" s="487">
        <v>0</v>
      </c>
      <c r="AD31" s="488">
        <v>0</v>
      </c>
      <c r="AE31" s="230"/>
      <c r="AF31" s="209">
        <v>0</v>
      </c>
      <c r="AG31" s="301">
        <v>1.2507266833312321E-2</v>
      </c>
      <c r="AH31" s="29">
        <v>7.147417412824683E-3</v>
      </c>
    </row>
    <row r="32" spans="2:34" ht="13.5" customHeight="1" x14ac:dyDescent="0.2">
      <c r="B32" s="505"/>
      <c r="C32" s="506"/>
      <c r="D32" s="232"/>
      <c r="E32" s="232"/>
      <c r="F32" s="232"/>
      <c r="G32" s="232"/>
      <c r="H32" s="507">
        <v>0</v>
      </c>
      <c r="I32" s="507">
        <v>0</v>
      </c>
      <c r="J32" s="507">
        <v>0</v>
      </c>
      <c r="K32" s="232"/>
      <c r="L32" s="232"/>
      <c r="M32" s="232"/>
      <c r="N32" s="232"/>
      <c r="O32" s="232"/>
      <c r="P32" s="508"/>
      <c r="Q32" s="508"/>
      <c r="R32" s="508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12"/>
    </row>
    <row r="33" spans="2:34" ht="13.5" customHeight="1" thickBot="1" x14ac:dyDescent="0.25">
      <c r="B33" s="26"/>
      <c r="D33" s="12"/>
      <c r="E33" s="12"/>
      <c r="F33" s="12"/>
      <c r="G33" s="12"/>
      <c r="H33" s="4">
        <v>0</v>
      </c>
      <c r="I33" s="4">
        <v>0</v>
      </c>
      <c r="J33" s="4">
        <v>0</v>
      </c>
      <c r="K33" s="12"/>
      <c r="L33" s="12"/>
      <c r="M33" s="12"/>
      <c r="N33" s="12"/>
      <c r="O33" s="12"/>
      <c r="P33" s="286"/>
      <c r="Q33" s="286"/>
      <c r="R33" s="286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4" ht="13.5" customHeight="1" x14ac:dyDescent="0.2">
      <c r="B34" s="578" t="s">
        <v>2</v>
      </c>
      <c r="C34" s="253" t="s">
        <v>52</v>
      </c>
      <c r="D34" s="242">
        <v>4881.7569011428614</v>
      </c>
      <c r="E34" s="258">
        <v>5539.0514175714279</v>
      </c>
      <c r="F34" s="244">
        <v>10420.808318714289</v>
      </c>
      <c r="G34" s="232"/>
      <c r="H34" s="242">
        <v>63461.026641428572</v>
      </c>
      <c r="I34" s="258">
        <v>61235.510155714284</v>
      </c>
      <c r="J34" s="244">
        <v>124696.53679714286</v>
      </c>
      <c r="K34" s="232"/>
      <c r="L34" s="242">
        <v>24352.880966905748</v>
      </c>
      <c r="M34" s="243">
        <v>29035.13779590599</v>
      </c>
      <c r="N34" s="244">
        <v>53388.018762811742</v>
      </c>
      <c r="O34" s="232"/>
      <c r="P34" s="282">
        <v>0.1450180489900896</v>
      </c>
      <c r="Q34" s="283">
        <v>0.14763829575268475</v>
      </c>
      <c r="R34" s="284">
        <v>0.14643142444146567</v>
      </c>
      <c r="S34" s="232"/>
      <c r="T34" s="242">
        <v>383.74546167533509</v>
      </c>
      <c r="U34" s="258">
        <v>474.1552364318228</v>
      </c>
      <c r="V34" s="244">
        <v>428.14355662229593</v>
      </c>
      <c r="W34" s="232"/>
      <c r="X34" s="441">
        <v>4.9885484795862176</v>
      </c>
      <c r="Y34" s="442">
        <v>5.2418971421349099</v>
      </c>
      <c r="Z34" s="443">
        <v>5.123212819003153</v>
      </c>
      <c r="AA34" s="477"/>
      <c r="AB34" s="441">
        <v>12.999628602270588</v>
      </c>
      <c r="AC34" s="442">
        <v>11.055234107677359</v>
      </c>
      <c r="AD34" s="443">
        <v>11.966109824053248</v>
      </c>
      <c r="AE34" s="232"/>
      <c r="AF34" s="266">
        <v>0.74179192660201931</v>
      </c>
      <c r="AG34" s="294">
        <v>0.5395042208532681</v>
      </c>
      <c r="AH34" s="267">
        <v>0.62644488552332045</v>
      </c>
    </row>
    <row r="35" spans="2:34" ht="13.5" customHeight="1" x14ac:dyDescent="0.2">
      <c r="B35" s="579"/>
      <c r="C35" s="15" t="s">
        <v>16</v>
      </c>
      <c r="D35" s="227">
        <v>1356.13903171429</v>
      </c>
      <c r="E35" s="260">
        <v>1432.8779438571428</v>
      </c>
      <c r="F35" s="228">
        <v>2789.0169755714328</v>
      </c>
      <c r="G35" s="12"/>
      <c r="H35" s="18">
        <v>18944.719381428571</v>
      </c>
      <c r="I35" s="256">
        <v>18466.25494428572</v>
      </c>
      <c r="J35" s="19">
        <v>37410.974325714291</v>
      </c>
      <c r="K35" s="12"/>
      <c r="L35" s="18">
        <v>9116.4189716945293</v>
      </c>
      <c r="M35" s="11">
        <v>9929.9155124018125</v>
      </c>
      <c r="N35" s="19">
        <v>19046.33448409634</v>
      </c>
      <c r="O35" s="12"/>
      <c r="P35" s="285">
        <v>5.4287018231968853E-2</v>
      </c>
      <c r="Q35" s="286">
        <v>5.0491780460083249E-2</v>
      </c>
      <c r="R35" s="287">
        <v>5.2239846196306963E-2</v>
      </c>
      <c r="S35" s="12"/>
      <c r="T35" s="227">
        <v>481.21161301715119</v>
      </c>
      <c r="U35" s="260">
        <v>537.73304562084843</v>
      </c>
      <c r="V35" s="228">
        <v>509.1108913195269</v>
      </c>
      <c r="W35" s="12"/>
      <c r="X35" s="444">
        <v>6.7223335944917828</v>
      </c>
      <c r="Y35" s="445">
        <v>6.9300498028964146</v>
      </c>
      <c r="Z35" s="446">
        <v>6.8290493212914196</v>
      </c>
      <c r="AA35" s="478"/>
      <c r="AB35" s="479">
        <v>13.969599678493603</v>
      </c>
      <c r="AC35" s="480">
        <v>12.887528224893103</v>
      </c>
      <c r="AD35" s="481">
        <v>13.41367752630809</v>
      </c>
      <c r="AE35" s="12"/>
      <c r="AF35" s="27">
        <v>0.22144362662595851</v>
      </c>
      <c r="AG35" s="300">
        <v>0.16269354922431395</v>
      </c>
      <c r="AH35" s="28">
        <v>0.18794357991604585</v>
      </c>
    </row>
    <row r="36" spans="2:34" s="395" customFormat="1" ht="13.5" customHeight="1" x14ac:dyDescent="0.2">
      <c r="B36" s="579"/>
      <c r="C36" s="432" t="s">
        <v>122</v>
      </c>
      <c r="D36" s="378">
        <v>201.46187800000001</v>
      </c>
      <c r="E36" s="379">
        <v>183.671187</v>
      </c>
      <c r="F36" s="380">
        <v>385.13306499999999</v>
      </c>
      <c r="G36" s="381"/>
      <c r="H36" s="382">
        <v>455.11328000000015</v>
      </c>
      <c r="I36" s="383">
        <v>957.60296000000028</v>
      </c>
      <c r="J36" s="384">
        <v>1412.7162400000004</v>
      </c>
      <c r="K36" s="381"/>
      <c r="L36" s="382">
        <v>636.30432425012282</v>
      </c>
      <c r="M36" s="423">
        <v>593.81669630403837</v>
      </c>
      <c r="N36" s="384">
        <v>1230.1210205541611</v>
      </c>
      <c r="O36" s="381"/>
      <c r="P36" s="388">
        <v>3.7891045331395392E-3</v>
      </c>
      <c r="Q36" s="389">
        <v>3.0194478720255787E-3</v>
      </c>
      <c r="R36" s="390">
        <v>3.3739475157412383E-3</v>
      </c>
      <c r="S36" s="381"/>
      <c r="T36" s="378">
        <v>1398.1229557839372</v>
      </c>
      <c r="U36" s="379">
        <v>620.10741519015164</v>
      </c>
      <c r="V36" s="380">
        <v>870.74883527505892</v>
      </c>
      <c r="W36" s="381"/>
      <c r="X36" s="447">
        <v>3.1584353852301663</v>
      </c>
      <c r="Y36" s="448">
        <v>3.2330421880707854</v>
      </c>
      <c r="Z36" s="449">
        <v>3.1940156074476782</v>
      </c>
      <c r="AA36" s="482"/>
      <c r="AB36" s="483">
        <v>2.2590540926060467</v>
      </c>
      <c r="AC36" s="484">
        <v>5.2136809024923458</v>
      </c>
      <c r="AD36" s="485">
        <v>3.668125041406145</v>
      </c>
      <c r="AE36" s="381"/>
      <c r="AF36" s="424">
        <v>5.3197903447243173E-3</v>
      </c>
      <c r="AG36" s="425">
        <v>8.4367850861020912E-3</v>
      </c>
      <c r="AH36" s="426">
        <v>7.0971406742710245E-3</v>
      </c>
    </row>
    <row r="37" spans="2:34" ht="13.5" customHeight="1" thickBot="1" x14ac:dyDescent="0.25">
      <c r="B37" s="579"/>
      <c r="C37" s="23" t="s">
        <v>17</v>
      </c>
      <c r="D37" s="227">
        <v>3324.1559914285713</v>
      </c>
      <c r="E37" s="260">
        <v>3922.5022867142857</v>
      </c>
      <c r="F37" s="228">
        <v>7246.6582781428569</v>
      </c>
      <c r="G37" s="12"/>
      <c r="H37" s="18">
        <v>44061.193980000004</v>
      </c>
      <c r="I37" s="256">
        <v>41811.652251428561</v>
      </c>
      <c r="J37" s="19">
        <v>85872.846231428557</v>
      </c>
      <c r="K37" s="12"/>
      <c r="L37" s="20">
        <v>14600.157670961096</v>
      </c>
      <c r="M37" s="21">
        <v>18511.405587200141</v>
      </c>
      <c r="N37" s="22">
        <v>33111.563258161237</v>
      </c>
      <c r="O37" s="12"/>
      <c r="P37" s="288">
        <v>8.6941926224981217E-2</v>
      </c>
      <c r="Q37" s="289">
        <v>9.4127067420575916E-2</v>
      </c>
      <c r="R37" s="290">
        <v>9.0817630729417481E-2</v>
      </c>
      <c r="S37" s="12"/>
      <c r="T37" s="229">
        <v>331.36091767255135</v>
      </c>
      <c r="U37" s="261">
        <v>442.73317581147899</v>
      </c>
      <c r="V37" s="231">
        <v>385.58828210870172</v>
      </c>
      <c r="W37" s="12"/>
      <c r="X37" s="450">
        <v>4.3921397517469121</v>
      </c>
      <c r="Y37" s="451">
        <v>4.7192848427135941</v>
      </c>
      <c r="Z37" s="452">
        <v>4.5692182502976983</v>
      </c>
      <c r="AA37" s="478"/>
      <c r="AB37" s="486">
        <v>13.25485148519294</v>
      </c>
      <c r="AC37" s="487">
        <v>10.659433493014586</v>
      </c>
      <c r="AD37" s="488">
        <v>11.849992497981525</v>
      </c>
      <c r="AE37" s="12"/>
      <c r="AF37" s="209">
        <v>0.51502850963133651</v>
      </c>
      <c r="AG37" s="301">
        <v>0.36837388654285208</v>
      </c>
      <c r="AH37" s="29">
        <v>0.4314041649330036</v>
      </c>
    </row>
    <row r="38" spans="2:34" ht="13.5" hidden="1" customHeight="1" x14ac:dyDescent="0.2">
      <c r="B38" s="579"/>
      <c r="C38" s="254" t="s">
        <v>83</v>
      </c>
      <c r="D38" s="242">
        <v>788.83289000000002</v>
      </c>
      <c r="E38" s="258">
        <v>2023.488556</v>
      </c>
      <c r="F38" s="244">
        <v>2812.3214459999999</v>
      </c>
      <c r="G38" s="232"/>
      <c r="H38" s="242">
        <v>18495.990180000001</v>
      </c>
      <c r="I38" s="258">
        <v>42619.445090000008</v>
      </c>
      <c r="J38" s="244">
        <v>61115.435270000009</v>
      </c>
      <c r="K38" s="232"/>
      <c r="L38" s="242">
        <v>5744.8977047175595</v>
      </c>
      <c r="M38" s="243">
        <v>15106.745867567734</v>
      </c>
      <c r="N38" s="244">
        <v>20851.643572285291</v>
      </c>
      <c r="O38" s="232"/>
      <c r="P38" s="282">
        <v>3.4210073868383019E-2</v>
      </c>
      <c r="Q38" s="283">
        <v>7.6815003597850817E-2</v>
      </c>
      <c r="R38" s="284">
        <v>5.7191406255410929E-2</v>
      </c>
      <c r="S38" s="232"/>
      <c r="T38" s="242">
        <v>310.60233319812238</v>
      </c>
      <c r="U38" s="258">
        <v>354.45665319355123</v>
      </c>
      <c r="V38" s="244">
        <v>341.18457113436978</v>
      </c>
      <c r="W38" s="232"/>
      <c r="X38" s="441">
        <v>7.282781660786938</v>
      </c>
      <c r="Y38" s="442">
        <v>7.4656937509103134</v>
      </c>
      <c r="Z38" s="443">
        <v>7.4143884234651924</v>
      </c>
      <c r="AA38" s="477"/>
      <c r="AB38" s="441">
        <v>23.447285748949945</v>
      </c>
      <c r="AC38" s="442">
        <v>21.062360329948913</v>
      </c>
      <c r="AD38" s="443">
        <v>21.731312171631469</v>
      </c>
      <c r="AE38" s="232"/>
      <c r="AF38" s="245">
        <v>0.3002176874240885</v>
      </c>
      <c r="AG38" s="302">
        <v>0.53288461993576686</v>
      </c>
      <c r="AH38" s="246">
        <v>0.43288735275418283</v>
      </c>
    </row>
    <row r="39" spans="2:34" ht="13.5" hidden="1" customHeight="1" x14ac:dyDescent="0.2">
      <c r="B39" s="579"/>
      <c r="C39" s="15" t="s">
        <v>18</v>
      </c>
      <c r="D39" s="227">
        <v>38.717925000000001</v>
      </c>
      <c r="E39" s="260">
        <v>356.23498799999999</v>
      </c>
      <c r="F39" s="228">
        <v>394.95291300000002</v>
      </c>
      <c r="G39" s="12"/>
      <c r="H39" s="18">
        <v>2453.73326</v>
      </c>
      <c r="I39" s="256">
        <v>8397.3837199999998</v>
      </c>
      <c r="J39" s="19">
        <v>10851.116980000001</v>
      </c>
      <c r="K39" s="12"/>
      <c r="L39" s="18">
        <v>341.801784888567</v>
      </c>
      <c r="M39" s="11">
        <v>3033.1509998185766</v>
      </c>
      <c r="N39" s="19">
        <v>3374.9527847071436</v>
      </c>
      <c r="O39" s="12"/>
      <c r="P39" s="285">
        <v>2.0353825099063121E-3</v>
      </c>
      <c r="Q39" s="286">
        <v>1.5423010819563198E-2</v>
      </c>
      <c r="R39" s="287">
        <v>9.256742526501105E-3</v>
      </c>
      <c r="S39" s="12"/>
      <c r="T39" s="227">
        <v>139.29867213381092</v>
      </c>
      <c r="U39" s="260">
        <v>361.201905373758</v>
      </c>
      <c r="V39" s="228">
        <v>311.02353710936984</v>
      </c>
      <c r="W39" s="12"/>
      <c r="X39" s="444">
        <v>8.8279985275183765</v>
      </c>
      <c r="Y39" s="445">
        <v>8.5144668603370768</v>
      </c>
      <c r="Z39" s="446">
        <v>8.5452029181694975</v>
      </c>
      <c r="AA39" s="478"/>
      <c r="AB39" s="479">
        <v>63.374606464576807</v>
      </c>
      <c r="AC39" s="480">
        <v>23.572596748975148</v>
      </c>
      <c r="AD39" s="481">
        <v>27.474457391835973</v>
      </c>
      <c r="AE39" s="12"/>
      <c r="AF39" s="27">
        <v>2.8681532881389263E-2</v>
      </c>
      <c r="AG39" s="300">
        <v>7.3983607706447033E-2</v>
      </c>
      <c r="AH39" s="28">
        <v>5.4513356256194051E-2</v>
      </c>
    </row>
    <row r="40" spans="2:34" ht="13.5" hidden="1" customHeight="1" thickBot="1" x14ac:dyDescent="0.25">
      <c r="B40" s="579"/>
      <c r="C40" s="23" t="s">
        <v>19</v>
      </c>
      <c r="D40" s="229">
        <v>750.11496499999998</v>
      </c>
      <c r="E40" s="261">
        <v>1667.2535680000001</v>
      </c>
      <c r="F40" s="231">
        <v>2417.3685329999998</v>
      </c>
      <c r="G40" s="230"/>
      <c r="H40" s="20">
        <v>16042.25692</v>
      </c>
      <c r="I40" s="257">
        <v>34222.06137000001</v>
      </c>
      <c r="J40" s="22">
        <v>50264.318290000017</v>
      </c>
      <c r="K40" s="230"/>
      <c r="L40" s="20">
        <v>5403.0959198289929</v>
      </c>
      <c r="M40" s="21">
        <v>12073.594867749156</v>
      </c>
      <c r="N40" s="22">
        <v>17476.690787578147</v>
      </c>
      <c r="O40" s="230"/>
      <c r="P40" s="288">
        <v>3.2174691358476705E-2</v>
      </c>
      <c r="Q40" s="289">
        <v>6.1391992778287614E-2</v>
      </c>
      <c r="R40" s="290">
        <v>4.7934663728909824E-2</v>
      </c>
      <c r="S40" s="230"/>
      <c r="T40" s="229">
        <v>336.80397632161799</v>
      </c>
      <c r="U40" s="261">
        <v>352.80150827890213</v>
      </c>
      <c r="V40" s="231">
        <v>347.69576873093888</v>
      </c>
      <c r="W40" s="230"/>
      <c r="X40" s="450">
        <v>7.2030237656023735</v>
      </c>
      <c r="Y40" s="451">
        <v>7.2416068554181416</v>
      </c>
      <c r="Z40" s="452">
        <v>7.2296344347170125</v>
      </c>
      <c r="AA40" s="489"/>
      <c r="AB40" s="486">
        <v>21.386397643726518</v>
      </c>
      <c r="AC40" s="487">
        <v>20.526008776848521</v>
      </c>
      <c r="AD40" s="488">
        <v>20.792989403076678</v>
      </c>
      <c r="AE40" s="230"/>
      <c r="AF40" s="209">
        <v>0.18751692649048352</v>
      </c>
      <c r="AG40" s="301">
        <v>0.30150718934921267</v>
      </c>
      <c r="AH40" s="29">
        <v>0.25251563456258136</v>
      </c>
    </row>
    <row r="41" spans="2:34" ht="13.5" hidden="1" customHeight="1" thickBot="1" x14ac:dyDescent="0.25">
      <c r="B41" s="579"/>
      <c r="C41" s="254" t="s">
        <v>51</v>
      </c>
      <c r="D41" s="242">
        <v>461.8032</v>
      </c>
      <c r="E41" s="258">
        <v>453.8562</v>
      </c>
      <c r="F41" s="244">
        <v>915.65940000000001</v>
      </c>
      <c r="G41" s="232"/>
      <c r="H41" s="242">
        <v>3593.9636700000001</v>
      </c>
      <c r="I41" s="258">
        <v>9648.346098</v>
      </c>
      <c r="J41" s="244">
        <v>13242.309767999999</v>
      </c>
      <c r="K41" s="232"/>
      <c r="L41" s="242">
        <v>2359.713271155164</v>
      </c>
      <c r="M41" s="243">
        <v>2836.7305525094353</v>
      </c>
      <c r="N41" s="244">
        <v>5196.4438236645983</v>
      </c>
      <c r="O41" s="232"/>
      <c r="P41" s="282">
        <v>1.4051767231317597E-2</v>
      </c>
      <c r="Q41" s="283">
        <v>1.4424249239868178E-2</v>
      </c>
      <c r="R41" s="284">
        <v>1.4252686066321987E-2</v>
      </c>
      <c r="S41" s="232"/>
      <c r="T41" s="242">
        <v>656.5768293242553</v>
      </c>
      <c r="U41" s="258">
        <v>294.0121056703656</v>
      </c>
      <c r="V41" s="244">
        <v>392.4121935451011</v>
      </c>
      <c r="W41" s="232"/>
      <c r="X41" s="441">
        <v>5.1097811170541121</v>
      </c>
      <c r="Y41" s="442">
        <v>6.2502848975279734</v>
      </c>
      <c r="Z41" s="443">
        <v>5.6750837960759188</v>
      </c>
      <c r="AA41" s="477"/>
      <c r="AB41" s="441">
        <v>7782.4572675113541</v>
      </c>
      <c r="AC41" s="442">
        <v>21258.597101901436</v>
      </c>
      <c r="AD41" s="443">
        <v>14462.047534268746</v>
      </c>
      <c r="AE41" s="232"/>
      <c r="AF41" s="245">
        <v>4.2009614026107887E-2</v>
      </c>
      <c r="AG41" s="302">
        <v>8.5004982091072157E-2</v>
      </c>
      <c r="AH41" s="246">
        <v>6.6526123657904057E-2</v>
      </c>
    </row>
    <row r="42" spans="2:34" ht="13.5" hidden="1" customHeight="1" thickBot="1" x14ac:dyDescent="0.25">
      <c r="B42" s="579"/>
      <c r="C42" s="15" t="s">
        <v>13</v>
      </c>
      <c r="D42" s="227">
        <v>461.8032</v>
      </c>
      <c r="E42" s="260">
        <v>453.8562</v>
      </c>
      <c r="F42" s="228">
        <v>915.65940000000001</v>
      </c>
      <c r="G42" s="12"/>
      <c r="H42" s="18">
        <v>3593.9636700000001</v>
      </c>
      <c r="I42" s="256">
        <v>8216.3724099999999</v>
      </c>
      <c r="J42" s="19">
        <v>11810.336079999997</v>
      </c>
      <c r="K42" s="12"/>
      <c r="L42" s="18">
        <v>2359.713271155164</v>
      </c>
      <c r="M42" s="11">
        <v>2223.486024784374</v>
      </c>
      <c r="N42" s="19">
        <v>4583.1992959395375</v>
      </c>
      <c r="O42" s="12"/>
      <c r="P42" s="285">
        <v>1.4051767231317597E-2</v>
      </c>
      <c r="Q42" s="286">
        <v>1.1306014444862171E-2</v>
      </c>
      <c r="R42" s="287">
        <v>1.2570693143440477E-2</v>
      </c>
      <c r="S42" s="12"/>
      <c r="T42" s="227">
        <v>656.5768293242553</v>
      </c>
      <c r="U42" s="260">
        <v>270.61650979673328</v>
      </c>
      <c r="V42" s="228">
        <v>388.06679715921666</v>
      </c>
      <c r="W42" s="12"/>
      <c r="X42" s="444">
        <v>5.1097811170541121</v>
      </c>
      <c r="Y42" s="445">
        <v>4.8990980508460034</v>
      </c>
      <c r="Z42" s="446">
        <v>5.0053538422032666</v>
      </c>
      <c r="AA42" s="478"/>
      <c r="AB42" s="479">
        <v>7782.4572675113541</v>
      </c>
      <c r="AC42" s="480">
        <v>18103.47068080154</v>
      </c>
      <c r="AD42" s="481">
        <v>12898.17598115631</v>
      </c>
      <c r="AE42" s="12"/>
      <c r="AF42" s="27">
        <v>4.2009614026107887E-2</v>
      </c>
      <c r="AG42" s="300">
        <v>7.2388840789035028E-2</v>
      </c>
      <c r="AH42" s="28">
        <v>5.9332238277503321E-2</v>
      </c>
    </row>
    <row r="43" spans="2:34" s="395" customFormat="1" ht="13.5" hidden="1" customHeight="1" thickBot="1" x14ac:dyDescent="0.25">
      <c r="B43" s="580"/>
      <c r="C43" s="433" t="s">
        <v>113</v>
      </c>
      <c r="D43" s="398">
        <v>0</v>
      </c>
      <c r="E43" s="399">
        <v>0</v>
      </c>
      <c r="F43" s="400">
        <v>0</v>
      </c>
      <c r="G43" s="401"/>
      <c r="H43" s="402">
        <v>0</v>
      </c>
      <c r="I43" s="403">
        <v>1431.9736880000007</v>
      </c>
      <c r="J43" s="404">
        <v>1431.9736880000007</v>
      </c>
      <c r="K43" s="401"/>
      <c r="L43" s="402">
        <v>0</v>
      </c>
      <c r="M43" s="428">
        <v>613.24452772506118</v>
      </c>
      <c r="N43" s="404">
        <v>613.24452772506118</v>
      </c>
      <c r="O43" s="401"/>
      <c r="P43" s="408">
        <v>0</v>
      </c>
      <c r="Q43" s="409">
        <v>3.118234795006006E-3</v>
      </c>
      <c r="R43" s="410">
        <v>1.6819929228815097E-3</v>
      </c>
      <c r="S43" s="401"/>
      <c r="T43" s="398">
        <v>0</v>
      </c>
      <c r="U43" s="399">
        <v>428.25125410059968</v>
      </c>
      <c r="V43" s="400">
        <v>428.25125410059968</v>
      </c>
      <c r="W43" s="401"/>
      <c r="X43" s="453">
        <v>0</v>
      </c>
      <c r="Y43" s="454">
        <v>0</v>
      </c>
      <c r="Z43" s="455">
        <v>0</v>
      </c>
      <c r="AA43" s="490"/>
      <c r="AB43" s="491">
        <v>0</v>
      </c>
      <c r="AC43" s="492">
        <v>0</v>
      </c>
      <c r="AD43" s="493">
        <v>0</v>
      </c>
      <c r="AE43" s="401"/>
      <c r="AF43" s="429">
        <v>0</v>
      </c>
      <c r="AG43" s="430">
        <v>1.2616141302037134E-2</v>
      </c>
      <c r="AH43" s="431">
        <v>7.1938853804007288E-3</v>
      </c>
    </row>
    <row r="44" spans="2:34" ht="13.5" customHeight="1" thickBot="1" x14ac:dyDescent="0.25">
      <c r="B44" s="509"/>
      <c r="C44" s="510"/>
      <c r="D44" s="511"/>
      <c r="E44" s="511"/>
      <c r="F44" s="511"/>
      <c r="G44" s="511"/>
      <c r="H44" s="512"/>
      <c r="I44" s="512"/>
      <c r="J44" s="512"/>
      <c r="K44" s="511"/>
      <c r="L44" s="511"/>
      <c r="M44" s="511"/>
      <c r="N44" s="511"/>
      <c r="O44" s="511"/>
      <c r="P44" s="513"/>
      <c r="Q44" s="513"/>
      <c r="R44" s="513"/>
      <c r="S44" s="511"/>
      <c r="T44" s="511"/>
      <c r="U44" s="511"/>
      <c r="V44" s="511"/>
      <c r="W44" s="511"/>
      <c r="X44" s="511"/>
      <c r="Y44" s="511"/>
      <c r="Z44" s="511"/>
      <c r="AA44" s="511"/>
      <c r="AB44" s="511"/>
      <c r="AC44" s="511"/>
      <c r="AD44" s="511"/>
      <c r="AE44" s="12"/>
      <c r="AF44" s="14"/>
      <c r="AG44" s="14"/>
      <c r="AH44" s="14"/>
    </row>
    <row r="45" spans="2:34" s="247" customFormat="1" ht="13.5" customHeight="1" thickBot="1" x14ac:dyDescent="0.3">
      <c r="B45" s="248" t="s">
        <v>20</v>
      </c>
      <c r="C45" s="249" t="s">
        <v>21</v>
      </c>
      <c r="D45" s="250" t="s">
        <v>118</v>
      </c>
      <c r="E45" s="255" t="s">
        <v>120</v>
      </c>
      <c r="F45" s="252" t="s">
        <v>22</v>
      </c>
      <c r="G45" s="299"/>
      <c r="H45" s="250" t="s">
        <v>118</v>
      </c>
      <c r="I45" s="255" t="s">
        <v>120</v>
      </c>
      <c r="J45" s="252" t="s">
        <v>22</v>
      </c>
      <c r="K45" s="299"/>
      <c r="L45" s="250" t="s">
        <v>118</v>
      </c>
      <c r="M45" s="255" t="s">
        <v>119</v>
      </c>
      <c r="N45" s="252" t="s">
        <v>22</v>
      </c>
      <c r="O45" s="299"/>
      <c r="P45" s="250" t="s">
        <v>118</v>
      </c>
      <c r="Q45" s="255" t="s">
        <v>119</v>
      </c>
      <c r="R45" s="252" t="s">
        <v>22</v>
      </c>
      <c r="S45" s="299"/>
      <c r="T45" s="250" t="s">
        <v>118</v>
      </c>
      <c r="U45" s="255" t="s">
        <v>120</v>
      </c>
      <c r="V45" s="252" t="s">
        <v>22</v>
      </c>
      <c r="W45" s="299"/>
      <c r="X45" s="250" t="s">
        <v>118</v>
      </c>
      <c r="Y45" s="255" t="s">
        <v>120</v>
      </c>
      <c r="Z45" s="252" t="s">
        <v>22</v>
      </c>
      <c r="AA45" s="299"/>
      <c r="AB45" s="250" t="s">
        <v>118</v>
      </c>
      <c r="AC45" s="255" t="s">
        <v>120</v>
      </c>
      <c r="AD45" s="252" t="s">
        <v>22</v>
      </c>
      <c r="AE45" s="299"/>
      <c r="AF45" s="250" t="s">
        <v>34</v>
      </c>
      <c r="AG45" s="255" t="s">
        <v>35</v>
      </c>
      <c r="AH45" s="252" t="s">
        <v>22</v>
      </c>
    </row>
    <row r="46" spans="2:34" ht="13.5" customHeight="1" x14ac:dyDescent="0.2">
      <c r="B46" s="578" t="s">
        <v>3</v>
      </c>
      <c r="C46" s="239" t="s">
        <v>52</v>
      </c>
      <c r="D46" s="242">
        <v>3067.9698468571423</v>
      </c>
      <c r="E46" s="258">
        <v>2471.081570714286</v>
      </c>
      <c r="F46" s="244">
        <v>5539.0514175714279</v>
      </c>
      <c r="G46" s="232"/>
      <c r="H46" s="242">
        <v>36458.202621428572</v>
      </c>
      <c r="I46" s="258">
        <v>24777.307534285708</v>
      </c>
      <c r="J46" s="244">
        <v>61235.510155714284</v>
      </c>
      <c r="K46" s="232"/>
      <c r="L46" s="242">
        <v>19771.223066415329</v>
      </c>
      <c r="M46" s="243">
        <v>16157.866882262004</v>
      </c>
      <c r="N46" s="244">
        <v>35929.089948677334</v>
      </c>
      <c r="O46" s="232"/>
      <c r="P46" s="282">
        <v>0.17254333446564907</v>
      </c>
      <c r="Q46" s="283">
        <v>0.11814933592376317</v>
      </c>
      <c r="R46" s="284">
        <v>0.1429473033029395</v>
      </c>
      <c r="S46" s="232"/>
      <c r="T46" s="242">
        <v>542.29834837756505</v>
      </c>
      <c r="U46" s="258">
        <v>652.12359575000164</v>
      </c>
      <c r="V46" s="244">
        <v>586.73619044430473</v>
      </c>
      <c r="W46" s="232"/>
      <c r="X46" s="441">
        <v>6.4443994085108613</v>
      </c>
      <c r="Y46" s="442">
        <v>6.5387832897768092</v>
      </c>
      <c r="Z46" s="443">
        <v>6.4865059448085569</v>
      </c>
      <c r="AA46" s="477"/>
      <c r="AB46" s="441">
        <v>11.883494441373569</v>
      </c>
      <c r="AC46" s="442">
        <v>10.026907985527824</v>
      </c>
      <c r="AD46" s="443">
        <v>11.055234107677359</v>
      </c>
      <c r="AE46" s="232"/>
      <c r="AF46" s="266">
        <v>0.63026752695711508</v>
      </c>
      <c r="AG46" s="294">
        <v>0.50253292085739243</v>
      </c>
      <c r="AH46" s="267">
        <v>0.57149096301653013</v>
      </c>
    </row>
    <row r="47" spans="2:34" ht="13.5" customHeight="1" x14ac:dyDescent="0.2">
      <c r="B47" s="579"/>
      <c r="C47" s="16" t="s">
        <v>16</v>
      </c>
      <c r="D47" s="227">
        <v>696.34476728571428</v>
      </c>
      <c r="E47" s="260">
        <v>736.53317657142873</v>
      </c>
      <c r="F47" s="228">
        <v>1432.877943857143</v>
      </c>
      <c r="G47" s="12"/>
      <c r="H47" s="18">
        <v>9961.5544942857177</v>
      </c>
      <c r="I47" s="256">
        <v>8504.7004500000003</v>
      </c>
      <c r="J47" s="19">
        <v>18466.25494428572</v>
      </c>
      <c r="K47" s="12"/>
      <c r="L47" s="18">
        <v>3445.2337590666375</v>
      </c>
      <c r="M47" s="11">
        <v>3688.7778271109219</v>
      </c>
      <c r="N47" s="19">
        <v>7134.0115861775594</v>
      </c>
      <c r="O47" s="12"/>
      <c r="P47" s="285">
        <v>3.0066532495541705E-2</v>
      </c>
      <c r="Q47" s="286">
        <v>2.6973031392027683E-2</v>
      </c>
      <c r="R47" s="287">
        <v>2.8383343954236445E-2</v>
      </c>
      <c r="S47" s="12"/>
      <c r="T47" s="227">
        <v>345.85302535291453</v>
      </c>
      <c r="U47" s="260">
        <v>433.73400965708578</v>
      </c>
      <c r="V47" s="228">
        <v>386.32693026829133</v>
      </c>
      <c r="W47" s="12"/>
      <c r="X47" s="444">
        <v>4.9475976856921484</v>
      </c>
      <c r="Y47" s="445">
        <v>5.0082982606190658</v>
      </c>
      <c r="Z47" s="446">
        <v>4.9787992178689127</v>
      </c>
      <c r="AA47" s="478"/>
      <c r="AB47" s="479">
        <v>14.305491995172032</v>
      </c>
      <c r="AC47" s="480">
        <v>11.546934639916003</v>
      </c>
      <c r="AD47" s="481">
        <v>12.887528224893101</v>
      </c>
      <c r="AE47" s="12"/>
      <c r="AF47" s="27">
        <v>0.17220937578726916</v>
      </c>
      <c r="AG47" s="300">
        <v>0.17249218674150382</v>
      </c>
      <c r="AH47" s="28">
        <v>0.17233951010749948</v>
      </c>
    </row>
    <row r="48" spans="2:34" s="395" customFormat="1" ht="13.5" customHeight="1" x14ac:dyDescent="0.2">
      <c r="B48" s="579"/>
      <c r="C48" s="422" t="s">
        <v>122</v>
      </c>
      <c r="D48" s="378">
        <v>106.98168699999999</v>
      </c>
      <c r="E48" s="379">
        <v>76.689499999999995</v>
      </c>
      <c r="F48" s="380">
        <v>183.671187</v>
      </c>
      <c r="G48" s="381"/>
      <c r="H48" s="382">
        <v>601.28389000000016</v>
      </c>
      <c r="I48" s="383">
        <v>356.31907000000007</v>
      </c>
      <c r="J48" s="384">
        <v>957.60296000000017</v>
      </c>
      <c r="K48" s="381"/>
      <c r="L48" s="382">
        <v>196.16384134596359</v>
      </c>
      <c r="M48" s="423">
        <v>355.69706261789162</v>
      </c>
      <c r="N48" s="384">
        <v>551.86090396385521</v>
      </c>
      <c r="O48" s="381"/>
      <c r="P48" s="388">
        <v>1.7119205611977239E-3</v>
      </c>
      <c r="Q48" s="389">
        <v>2.6009232558087399E-3</v>
      </c>
      <c r="R48" s="390">
        <v>2.1956311204275208E-3</v>
      </c>
      <c r="S48" s="381"/>
      <c r="T48" s="378">
        <v>326.24163828165018</v>
      </c>
      <c r="U48" s="379">
        <v>998.25435281331295</v>
      </c>
      <c r="V48" s="380">
        <v>576.29406655536559</v>
      </c>
      <c r="W48" s="381"/>
      <c r="X48" s="447">
        <v>1.8336207518017882</v>
      </c>
      <c r="Y48" s="448">
        <v>4.638145542973831</v>
      </c>
      <c r="Z48" s="449">
        <v>3.0046133690193622</v>
      </c>
      <c r="AA48" s="482"/>
      <c r="AB48" s="483">
        <v>5.6204375427357034</v>
      </c>
      <c r="AC48" s="484">
        <v>4.6462562671552172</v>
      </c>
      <c r="AD48" s="485">
        <v>5.2136809024923449</v>
      </c>
      <c r="AE48" s="381"/>
      <c r="AF48" s="424">
        <v>1.0394635036854831E-2</v>
      </c>
      <c r="AG48" s="425">
        <v>7.2268571860163496E-3</v>
      </c>
      <c r="AH48" s="426">
        <v>8.9369948320225014E-3</v>
      </c>
    </row>
    <row r="49" spans="2:34" ht="13.5" customHeight="1" thickBot="1" x14ac:dyDescent="0.25">
      <c r="B49" s="579"/>
      <c r="C49" s="17" t="s">
        <v>17</v>
      </c>
      <c r="D49" s="227">
        <v>2264.6433925714282</v>
      </c>
      <c r="E49" s="260">
        <v>1657.8588941428573</v>
      </c>
      <c r="F49" s="228">
        <v>3922.5022867142857</v>
      </c>
      <c r="G49" s="12"/>
      <c r="H49" s="18">
        <v>25895.364237142854</v>
      </c>
      <c r="I49" s="256">
        <v>15916.28801428571</v>
      </c>
      <c r="J49" s="19">
        <v>41811.652251428561</v>
      </c>
      <c r="K49" s="12"/>
      <c r="L49" s="20">
        <v>16129.825466002729</v>
      </c>
      <c r="M49" s="21">
        <v>12113.39199253319</v>
      </c>
      <c r="N49" s="22">
        <v>28243.217458535917</v>
      </c>
      <c r="O49" s="12"/>
      <c r="P49" s="288">
        <v>0.14076488140890964</v>
      </c>
      <c r="Q49" s="289">
        <v>8.8575381275926748E-2</v>
      </c>
      <c r="R49" s="290">
        <v>0.11236832822827554</v>
      </c>
      <c r="S49" s="12"/>
      <c r="T49" s="229">
        <v>622.88467226373336</v>
      </c>
      <c r="U49" s="261">
        <v>761.06891139823438</v>
      </c>
      <c r="V49" s="231">
        <v>675.48675877956828</v>
      </c>
      <c r="W49" s="12"/>
      <c r="X49" s="450">
        <v>7.1224571245576289</v>
      </c>
      <c r="Y49" s="451">
        <v>7.3066483735915471</v>
      </c>
      <c r="Z49" s="452">
        <v>7.2003061806227944</v>
      </c>
      <c r="AA49" s="478"/>
      <c r="AB49" s="486">
        <v>11.434632190695382</v>
      </c>
      <c r="AC49" s="487">
        <v>9.6005082643144455</v>
      </c>
      <c r="AD49" s="488">
        <v>10.659433493014586</v>
      </c>
      <c r="AE49" s="12"/>
      <c r="AF49" s="209">
        <v>0.44766351613299105</v>
      </c>
      <c r="AG49" s="301">
        <v>0.32281387692987229</v>
      </c>
      <c r="AH49" s="29">
        <v>0.39021445807700816</v>
      </c>
    </row>
    <row r="50" spans="2:34" ht="13.5" hidden="1" customHeight="1" x14ac:dyDescent="0.2">
      <c r="B50" s="579"/>
      <c r="C50" s="241" t="s">
        <v>83</v>
      </c>
      <c r="D50" s="242">
        <v>1040.3776620000001</v>
      </c>
      <c r="E50" s="258">
        <v>983.11089400000003</v>
      </c>
      <c r="F50" s="244">
        <v>2023.488556</v>
      </c>
      <c r="G50" s="232"/>
      <c r="H50" s="242">
        <v>20314.319580000007</v>
      </c>
      <c r="I50" s="258">
        <v>22305.125509999998</v>
      </c>
      <c r="J50" s="244">
        <v>42619.445090000001</v>
      </c>
      <c r="K50" s="232"/>
      <c r="L50" s="242">
        <v>10691.076116704655</v>
      </c>
      <c r="M50" s="243">
        <v>10470.69874429075</v>
      </c>
      <c r="N50" s="244">
        <v>21161.774860995407</v>
      </c>
      <c r="O50" s="232"/>
      <c r="P50" s="282">
        <v>9.3300951388068931E-2</v>
      </c>
      <c r="Q50" s="283">
        <v>7.6563701898907197E-2</v>
      </c>
      <c r="R50" s="284">
        <v>8.4194134997694028E-2</v>
      </c>
      <c r="S50" s="232"/>
      <c r="T50" s="242">
        <v>526.28275707694922</v>
      </c>
      <c r="U50" s="258">
        <v>469.43016481106326</v>
      </c>
      <c r="V50" s="244">
        <v>496.52863420224799</v>
      </c>
      <c r="W50" s="232"/>
      <c r="X50" s="441">
        <v>10.276149236184441</v>
      </c>
      <c r="Y50" s="442">
        <v>10.650577476248321</v>
      </c>
      <c r="Z50" s="443">
        <v>10.458065007705143</v>
      </c>
      <c r="AA50" s="477"/>
      <c r="AB50" s="441">
        <v>19.525909025140148</v>
      </c>
      <c r="AC50" s="442">
        <v>22.688310795994493</v>
      </c>
      <c r="AD50" s="443">
        <v>21.062360329948909</v>
      </c>
      <c r="AE50" s="232"/>
      <c r="AF50" s="245">
        <v>0.37162571425587648</v>
      </c>
      <c r="AG50" s="302">
        <v>0.5035562661420192</v>
      </c>
      <c r="AH50" s="246">
        <v>0.43233302573103488</v>
      </c>
    </row>
    <row r="51" spans="2:34" ht="13.5" hidden="1" customHeight="1" x14ac:dyDescent="0.2">
      <c r="B51" s="579"/>
      <c r="C51" s="16" t="s">
        <v>18</v>
      </c>
      <c r="D51" s="227">
        <v>107.952163</v>
      </c>
      <c r="E51" s="260">
        <v>248.282825</v>
      </c>
      <c r="F51" s="228">
        <v>356.23498799999999</v>
      </c>
      <c r="G51" s="12"/>
      <c r="H51" s="18">
        <v>3099.6208300000003</v>
      </c>
      <c r="I51" s="256">
        <v>5297.76289</v>
      </c>
      <c r="J51" s="19">
        <v>8397.383719999998</v>
      </c>
      <c r="K51" s="12"/>
      <c r="L51" s="18">
        <v>622.86256644082619</v>
      </c>
      <c r="M51" s="11">
        <v>2364.7364287284295</v>
      </c>
      <c r="N51" s="19">
        <v>2987.5989951692554</v>
      </c>
      <c r="O51" s="12"/>
      <c r="P51" s="285">
        <v>5.4357175459766481E-3</v>
      </c>
      <c r="Q51" s="286">
        <v>1.7291393766568897E-2</v>
      </c>
      <c r="R51" s="287">
        <v>1.1886446896374527E-2</v>
      </c>
      <c r="S51" s="12"/>
      <c r="T51" s="227">
        <v>200.94798706099357</v>
      </c>
      <c r="U51" s="260">
        <v>446.3650936873903</v>
      </c>
      <c r="V51" s="228">
        <v>355.77735813759574</v>
      </c>
      <c r="W51" s="12"/>
      <c r="X51" s="444">
        <v>5.769801633718318</v>
      </c>
      <c r="Y51" s="445">
        <v>9.5243657257743433</v>
      </c>
      <c r="Z51" s="446">
        <v>8.3865961957932527</v>
      </c>
      <c r="AA51" s="478"/>
      <c r="AB51" s="479">
        <v>28.712910828845551</v>
      </c>
      <c r="AC51" s="480">
        <v>21.337613223951355</v>
      </c>
      <c r="AD51" s="481">
        <v>23.572596748975144</v>
      </c>
      <c r="AE51" s="12"/>
      <c r="AF51" s="27">
        <v>5.3584384708000483E-2</v>
      </c>
      <c r="AG51" s="300">
        <v>0.10744913487624233</v>
      </c>
      <c r="AH51" s="28">
        <v>7.8370032302479367E-2</v>
      </c>
    </row>
    <row r="52" spans="2:34" ht="13.5" hidden="1" customHeight="1" thickBot="1" x14ac:dyDescent="0.25">
      <c r="B52" s="579"/>
      <c r="C52" s="17" t="s">
        <v>19</v>
      </c>
      <c r="D52" s="229">
        <v>932.42549899999995</v>
      </c>
      <c r="E52" s="261">
        <v>734.82806900000003</v>
      </c>
      <c r="F52" s="231">
        <v>1667.2535680000001</v>
      </c>
      <c r="G52" s="230"/>
      <c r="H52" s="20">
        <v>17214.698750000003</v>
      </c>
      <c r="I52" s="257">
        <v>17007.362619999996</v>
      </c>
      <c r="J52" s="22">
        <v>34222.061370000003</v>
      </c>
      <c r="K52" s="230"/>
      <c r="L52" s="20">
        <v>10068.213550263828</v>
      </c>
      <c r="M52" s="21">
        <v>8105.9623155623203</v>
      </c>
      <c r="N52" s="22">
        <v>18174.17586582615</v>
      </c>
      <c r="O52" s="230"/>
      <c r="P52" s="288">
        <v>8.7865233842092286E-2</v>
      </c>
      <c r="Q52" s="289">
        <v>5.9272308132338296E-2</v>
      </c>
      <c r="R52" s="290">
        <v>7.2307688101319503E-2</v>
      </c>
      <c r="S52" s="230"/>
      <c r="T52" s="229">
        <v>584.8614429145224</v>
      </c>
      <c r="U52" s="261">
        <v>476.61489301286633</v>
      </c>
      <c r="V52" s="231">
        <v>531.06607662617682</v>
      </c>
      <c r="W52" s="230"/>
      <c r="X52" s="450">
        <v>10.797874533742055</v>
      </c>
      <c r="Y52" s="451">
        <v>11.031100549266471</v>
      </c>
      <c r="Z52" s="452">
        <v>10.900666949915413</v>
      </c>
      <c r="AA52" s="489"/>
      <c r="AB52" s="486">
        <v>18.462277971229103</v>
      </c>
      <c r="AC52" s="487">
        <v>23.144682868667061</v>
      </c>
      <c r="AD52" s="488">
        <v>20.526008776848517</v>
      </c>
      <c r="AE52" s="230"/>
      <c r="AF52" s="209">
        <v>0.2975973807907128</v>
      </c>
      <c r="AG52" s="301">
        <v>0.34494303312346658</v>
      </c>
      <c r="AH52" s="29">
        <v>0.31938329180273928</v>
      </c>
    </row>
    <row r="53" spans="2:34" ht="13.5" hidden="1" customHeight="1" x14ac:dyDescent="0.2">
      <c r="B53" s="579"/>
      <c r="C53" s="233" t="s">
        <v>55</v>
      </c>
      <c r="D53" s="234">
        <v>260.59456263060002</v>
      </c>
      <c r="E53" s="259">
        <v>396.63691788681939</v>
      </c>
      <c r="F53" s="236">
        <v>657.2314805174193</v>
      </c>
      <c r="G53" s="12"/>
      <c r="H53" s="234">
        <v>1073.0767895999998</v>
      </c>
      <c r="I53" s="259">
        <v>2222.4114861225803</v>
      </c>
      <c r="J53" s="236">
        <v>3295.4882757225801</v>
      </c>
      <c r="K53" s="12"/>
      <c r="L53" s="234">
        <v>383.25258093775915</v>
      </c>
      <c r="M53" s="235">
        <v>696.51728217815071</v>
      </c>
      <c r="N53" s="236">
        <v>1079.7698631159099</v>
      </c>
      <c r="O53" s="12"/>
      <c r="P53" s="291">
        <v>3.3446427687063907E-3</v>
      </c>
      <c r="Q53" s="292">
        <v>5.0930642607975463E-3</v>
      </c>
      <c r="R53" s="293">
        <v>4.2959671492009384E-3</v>
      </c>
      <c r="S53" s="12"/>
      <c r="T53" s="234">
        <v>357.1529872346045</v>
      </c>
      <c r="U53" s="259">
        <v>313.40608457408473</v>
      </c>
      <c r="V53" s="236">
        <v>327.65094965454125</v>
      </c>
      <c r="W53" s="12"/>
      <c r="X53" s="456">
        <v>1.4706852555516681</v>
      </c>
      <c r="Y53" s="457">
        <v>1.756057620377391</v>
      </c>
      <c r="Z53" s="458">
        <v>1.6429064874765864</v>
      </c>
      <c r="AA53" s="478"/>
      <c r="AB53" s="456">
        <v>4.1178019171532592</v>
      </c>
      <c r="AC53" s="457">
        <v>5.6031382503752383</v>
      </c>
      <c r="AD53" s="458">
        <v>5.0141972401080626</v>
      </c>
      <c r="AE53" s="12"/>
      <c r="AF53" s="237">
        <v>1.8550707544171617E-2</v>
      </c>
      <c r="AG53" s="303">
        <v>4.5074911142898536E-2</v>
      </c>
      <c r="AH53" s="238">
        <v>3.0755712878251167E-2</v>
      </c>
    </row>
    <row r="54" spans="2:34" ht="13.5" hidden="1" customHeight="1" x14ac:dyDescent="0.2">
      <c r="B54" s="579"/>
      <c r="C54" s="15" t="s">
        <v>10</v>
      </c>
      <c r="D54" s="227">
        <v>126.906693</v>
      </c>
      <c r="E54" s="260">
        <v>256.19960099999997</v>
      </c>
      <c r="F54" s="228">
        <v>383.10629399999999</v>
      </c>
      <c r="G54" s="12"/>
      <c r="H54" s="18">
        <v>569.40525759999991</v>
      </c>
      <c r="I54" s="256">
        <v>1212.9998377999998</v>
      </c>
      <c r="J54" s="19">
        <v>1782.4050953999997</v>
      </c>
      <c r="K54" s="12"/>
      <c r="L54" s="18">
        <v>196.78076854288997</v>
      </c>
      <c r="M54" s="11">
        <v>393.84381905456058</v>
      </c>
      <c r="N54" s="19">
        <v>590.6245875974505</v>
      </c>
      <c r="O54" s="12"/>
      <c r="P54" s="285">
        <v>1.7173044808127447E-3</v>
      </c>
      <c r="Q54" s="286">
        <v>2.8798594528624327E-3</v>
      </c>
      <c r="R54" s="287">
        <v>2.3498561244403131E-3</v>
      </c>
      <c r="S54" s="12"/>
      <c r="T54" s="227">
        <v>345.59000978021527</v>
      </c>
      <c r="U54" s="260">
        <v>324.68579696504281</v>
      </c>
      <c r="V54" s="228">
        <v>331.36383481046158</v>
      </c>
      <c r="W54" s="12"/>
      <c r="X54" s="444">
        <v>1.5505940931176103</v>
      </c>
      <c r="Y54" s="445">
        <v>1.5372538345778322</v>
      </c>
      <c r="Z54" s="446">
        <v>1.541672890389659</v>
      </c>
      <c r="AA54" s="478"/>
      <c r="AB54" s="479">
        <v>4.4868024226271492</v>
      </c>
      <c r="AC54" s="480">
        <v>4.7345890979744345</v>
      </c>
      <c r="AD54" s="481">
        <v>4.6525079940346785</v>
      </c>
      <c r="AE54" s="12"/>
      <c r="AF54" s="27">
        <v>9.8435363715104838E-3</v>
      </c>
      <c r="AG54" s="300">
        <v>2.460204163207317E-2</v>
      </c>
      <c r="AH54" s="28">
        <v>1.6634603057367709E-2</v>
      </c>
    </row>
    <row r="55" spans="2:34" s="395" customFormat="1" ht="13.5" hidden="1" customHeight="1" thickBot="1" x14ac:dyDescent="0.25">
      <c r="B55" s="579"/>
      <c r="C55" s="432" t="s">
        <v>109</v>
      </c>
      <c r="D55" s="378">
        <v>133.572035</v>
      </c>
      <c r="E55" s="379">
        <v>140.31199100000001</v>
      </c>
      <c r="F55" s="380">
        <v>273.88402600000001</v>
      </c>
      <c r="G55" s="381"/>
      <c r="H55" s="382">
        <v>323.52665000000002</v>
      </c>
      <c r="I55" s="383">
        <v>580.55634999999995</v>
      </c>
      <c r="J55" s="384">
        <v>904.08299999999997</v>
      </c>
      <c r="K55" s="381"/>
      <c r="L55" s="382">
        <v>147.33586858903496</v>
      </c>
      <c r="M55" s="423">
        <v>212.59402350782582</v>
      </c>
      <c r="N55" s="384">
        <v>359.92989209686078</v>
      </c>
      <c r="O55" s="381"/>
      <c r="P55" s="388">
        <v>1.2857991621129357E-3</v>
      </c>
      <c r="Q55" s="389">
        <v>1.554527146549568E-3</v>
      </c>
      <c r="R55" s="390">
        <v>1.4320153259339186E-3</v>
      </c>
      <c r="S55" s="381"/>
      <c r="T55" s="378">
        <v>455.40566314717802</v>
      </c>
      <c r="U55" s="379">
        <v>366.19016139919205</v>
      </c>
      <c r="V55" s="380">
        <v>398.11598282111356</v>
      </c>
      <c r="W55" s="381"/>
      <c r="X55" s="447">
        <v>1.1030442756152883</v>
      </c>
      <c r="Y55" s="448">
        <v>1.5151522118150673</v>
      </c>
      <c r="Z55" s="449">
        <v>1.31416898368823</v>
      </c>
      <c r="AA55" s="482"/>
      <c r="AB55" s="483">
        <v>2.4221136557513705</v>
      </c>
      <c r="AC55" s="484">
        <v>4.1376103771487358</v>
      </c>
      <c r="AD55" s="485">
        <v>3.3009701704910674</v>
      </c>
      <c r="AE55" s="381"/>
      <c r="AF55" s="424">
        <v>5.5929345644804649E-3</v>
      </c>
      <c r="AG55" s="425">
        <v>1.1774833802425791E-2</v>
      </c>
      <c r="AH55" s="426">
        <v>8.4375105719382872E-3</v>
      </c>
    </row>
    <row r="56" spans="2:34" s="395" customFormat="1" ht="13.5" hidden="1" customHeight="1" x14ac:dyDescent="0.2">
      <c r="B56" s="579"/>
      <c r="C56" s="432" t="s">
        <v>108</v>
      </c>
      <c r="D56" s="378">
        <v>9.1263059999999987E-4</v>
      </c>
      <c r="E56" s="379">
        <v>2.5018868193548384E-3</v>
      </c>
      <c r="F56" s="380">
        <v>3.4145174193548383E-3</v>
      </c>
      <c r="G56" s="381"/>
      <c r="H56" s="382">
        <v>109.515672</v>
      </c>
      <c r="I56" s="383">
        <v>300.22641832258063</v>
      </c>
      <c r="J56" s="384">
        <v>409.74209032258068</v>
      </c>
      <c r="K56" s="381"/>
      <c r="L56" s="382">
        <v>31.253866331481245</v>
      </c>
      <c r="M56" s="423">
        <v>85.679393435736188</v>
      </c>
      <c r="N56" s="384">
        <v>116.93325976721744</v>
      </c>
      <c r="O56" s="381"/>
      <c r="P56" s="388">
        <v>2.7275228718337373E-4</v>
      </c>
      <c r="Q56" s="389">
        <v>6.2650370315254817E-4</v>
      </c>
      <c r="R56" s="390">
        <v>4.6523010112481823E-4</v>
      </c>
      <c r="S56" s="381"/>
      <c r="T56" s="378">
        <v>285.3825919223803</v>
      </c>
      <c r="U56" s="379">
        <v>285.38259195990304</v>
      </c>
      <c r="V56" s="380">
        <v>285.38259194987398</v>
      </c>
      <c r="W56" s="381"/>
      <c r="X56" s="447">
        <v>3.4245911030685638E-2</v>
      </c>
      <c r="Y56" s="448">
        <v>3.424591103518837E-2</v>
      </c>
      <c r="Z56" s="449">
        <v>3.4245911033984881E-2</v>
      </c>
      <c r="AA56" s="482"/>
      <c r="AB56" s="483">
        <v>120.00000000000001</v>
      </c>
      <c r="AC56" s="484">
        <v>120.00000000000001</v>
      </c>
      <c r="AD56" s="485">
        <v>120.00000000000001</v>
      </c>
      <c r="AE56" s="381"/>
      <c r="AF56" s="424">
        <v>1.8932412129915891E-3</v>
      </c>
      <c r="AG56" s="425">
        <v>6.0891869994117685E-3</v>
      </c>
      <c r="AH56" s="426">
        <v>3.8239887475650654E-3</v>
      </c>
    </row>
    <row r="57" spans="2:34" s="395" customFormat="1" ht="13.5" hidden="1" customHeight="1" x14ac:dyDescent="0.2">
      <c r="B57" s="580"/>
      <c r="C57" s="433" t="s">
        <v>107</v>
      </c>
      <c r="D57" s="398">
        <v>0.114922</v>
      </c>
      <c r="E57" s="399">
        <v>0.122824</v>
      </c>
      <c r="F57" s="400">
        <v>0.23774600000000001</v>
      </c>
      <c r="G57" s="401"/>
      <c r="H57" s="402">
        <v>70.629209999999972</v>
      </c>
      <c r="I57" s="403">
        <v>128.62887999999998</v>
      </c>
      <c r="J57" s="404">
        <v>199.25808999999998</v>
      </c>
      <c r="K57" s="401"/>
      <c r="L57" s="402">
        <v>7.8820774743530082</v>
      </c>
      <c r="M57" s="428">
        <v>4.4000461800281965</v>
      </c>
      <c r="N57" s="404">
        <v>12.282123654381206</v>
      </c>
      <c r="O57" s="401"/>
      <c r="P57" s="408">
        <v>6.8786838597336593E-5</v>
      </c>
      <c r="Q57" s="409">
        <v>3.217395823299695E-5</v>
      </c>
      <c r="R57" s="410">
        <v>4.8865597701888661E-5</v>
      </c>
      <c r="S57" s="401"/>
      <c r="T57" s="398">
        <v>111.59798438001799</v>
      </c>
      <c r="U57" s="399">
        <v>34.20729606001543</v>
      </c>
      <c r="V57" s="400">
        <v>61.639272234222496</v>
      </c>
      <c r="W57" s="401"/>
      <c r="X57" s="453">
        <v>68.586323544256175</v>
      </c>
      <c r="Y57" s="454">
        <v>35.823993519411488</v>
      </c>
      <c r="Z57" s="455">
        <v>51.660695256202864</v>
      </c>
      <c r="AA57" s="490"/>
      <c r="AB57" s="491">
        <v>614.58389168305439</v>
      </c>
      <c r="AC57" s="492">
        <v>1047.2617729433985</v>
      </c>
      <c r="AD57" s="493">
        <v>838.11332262162125</v>
      </c>
      <c r="AE57" s="401"/>
      <c r="AF57" s="429">
        <v>1.2209953951890799E-3</v>
      </c>
      <c r="AG57" s="430">
        <v>2.608848708987802E-3</v>
      </c>
      <c r="AH57" s="431">
        <v>1.8596105013801061E-3</v>
      </c>
    </row>
    <row r="58" spans="2:34" ht="13.5" customHeight="1" x14ac:dyDescent="0.2">
      <c r="B58" s="514"/>
      <c r="C58" s="506"/>
      <c r="D58" s="232"/>
      <c r="E58" s="232"/>
      <c r="F58" s="232"/>
      <c r="G58" s="232"/>
      <c r="H58" s="515"/>
      <c r="I58" s="515"/>
      <c r="J58" s="515"/>
      <c r="K58" s="232"/>
      <c r="L58" s="232"/>
      <c r="M58" s="232"/>
      <c r="N58" s="232"/>
      <c r="O58" s="232"/>
      <c r="P58" s="508"/>
      <c r="Q58" s="508"/>
      <c r="R58" s="508"/>
      <c r="S58" s="232"/>
      <c r="T58" s="516"/>
      <c r="U58" s="516"/>
      <c r="V58" s="516"/>
      <c r="W58" s="232"/>
      <c r="X58" s="232"/>
      <c r="Y58" s="232"/>
      <c r="Z58" s="232"/>
      <c r="AA58" s="232"/>
      <c r="AB58" s="232"/>
      <c r="AC58" s="232"/>
      <c r="AD58" s="516"/>
      <c r="AE58" s="12"/>
    </row>
    <row r="59" spans="2:34" ht="13.5" customHeight="1" x14ac:dyDescent="0.2">
      <c r="B59" s="30"/>
      <c r="D59" s="12"/>
      <c r="E59" s="12"/>
      <c r="F59" s="12"/>
      <c r="G59" s="12"/>
      <c r="H59" s="13"/>
      <c r="I59" s="13"/>
      <c r="J59" s="13"/>
      <c r="K59" s="12"/>
      <c r="L59" s="12"/>
      <c r="M59" s="12"/>
      <c r="N59" s="12"/>
      <c r="O59" s="12"/>
      <c r="P59" s="286"/>
      <c r="Q59" s="286"/>
      <c r="R59" s="286"/>
      <c r="S59" s="12"/>
      <c r="T59" s="25"/>
      <c r="U59" s="25"/>
      <c r="V59" s="25"/>
      <c r="W59" s="12"/>
      <c r="X59" s="12"/>
      <c r="Y59" s="12"/>
      <c r="Z59" s="12"/>
      <c r="AA59" s="12"/>
      <c r="AB59" s="12"/>
      <c r="AC59" s="12"/>
      <c r="AD59" s="25"/>
      <c r="AE59" s="12"/>
    </row>
    <row r="60" spans="2:34" ht="13.5" customHeight="1" x14ac:dyDescent="0.2">
      <c r="X60" s="5"/>
      <c r="Y60" s="5"/>
      <c r="Z60" s="5"/>
      <c r="AA60" s="324"/>
      <c r="AB60" s="5"/>
      <c r="AC60" s="5"/>
    </row>
    <row r="61" spans="2:34" ht="13.5" customHeight="1" x14ac:dyDescent="0.2">
      <c r="X61" s="5"/>
      <c r="Y61" s="5"/>
      <c r="Z61" s="5"/>
      <c r="AA61" s="324"/>
      <c r="AB61" s="5"/>
      <c r="AC61" s="5"/>
    </row>
    <row r="62" spans="2:34" ht="13.5" customHeight="1" x14ac:dyDescent="0.2">
      <c r="X62" s="5"/>
      <c r="Y62" s="5"/>
      <c r="Z62" s="5"/>
      <c r="AA62" s="324"/>
      <c r="AB62" s="5"/>
      <c r="AC62" s="5"/>
    </row>
    <row r="63" spans="2:34" ht="13.5" customHeight="1" x14ac:dyDescent="0.2">
      <c r="X63" s="5"/>
      <c r="Y63" s="5"/>
      <c r="Z63" s="5"/>
      <c r="AA63" s="324"/>
      <c r="AB63" s="5"/>
      <c r="AC63" s="5"/>
    </row>
    <row r="64" spans="2:34" ht="13.5" customHeight="1" x14ac:dyDescent="0.2">
      <c r="X64" s="5"/>
      <c r="Y64" s="5"/>
      <c r="Z64" s="5"/>
      <c r="AA64" s="324"/>
      <c r="AB64" s="5"/>
      <c r="AC64" s="5"/>
    </row>
    <row r="65" spans="24:29" ht="13.5" customHeight="1" x14ac:dyDescent="0.2">
      <c r="X65" s="5"/>
      <c r="Y65" s="5"/>
      <c r="Z65" s="5"/>
      <c r="AA65" s="324"/>
      <c r="AB65" s="5"/>
      <c r="AC65" s="5"/>
    </row>
    <row r="66" spans="24:29" ht="13.5" customHeight="1" x14ac:dyDescent="0.2">
      <c r="X66" s="5"/>
      <c r="Y66" s="5"/>
      <c r="Z66" s="5"/>
      <c r="AA66" s="324"/>
      <c r="AB66" s="5"/>
      <c r="AC66" s="5"/>
    </row>
    <row r="67" spans="24:29" ht="13.5" customHeight="1" x14ac:dyDescent="0.2">
      <c r="X67" s="5"/>
      <c r="Y67" s="5"/>
      <c r="Z67" s="5"/>
      <c r="AA67" s="324"/>
      <c r="AB67" s="5"/>
      <c r="AC67" s="5"/>
    </row>
    <row r="68" spans="24:29" ht="13.5" customHeight="1" x14ac:dyDescent="0.2">
      <c r="X68" s="5"/>
      <c r="Y68" s="5"/>
      <c r="Z68" s="5"/>
      <c r="AA68" s="324"/>
      <c r="AB68" s="5"/>
      <c r="AC68" s="5"/>
    </row>
    <row r="69" spans="24:29" ht="13.5" customHeight="1" x14ac:dyDescent="0.2">
      <c r="X69" s="5"/>
      <c r="Y69" s="5"/>
      <c r="Z69" s="5"/>
      <c r="AA69" s="324"/>
      <c r="AB69" s="5"/>
      <c r="AC69" s="5"/>
    </row>
    <row r="70" spans="24:29" ht="13.5" customHeight="1" x14ac:dyDescent="0.2">
      <c r="X70" s="5"/>
      <c r="Y70" s="5"/>
      <c r="Z70" s="5"/>
      <c r="AA70" s="324"/>
      <c r="AB70" s="5"/>
      <c r="AC70" s="5"/>
    </row>
    <row r="71" spans="24:29" ht="13.5" customHeight="1" x14ac:dyDescent="0.2">
      <c r="X71" s="5"/>
      <c r="Y71" s="5"/>
      <c r="Z71" s="5"/>
      <c r="AA71" s="324"/>
      <c r="AB71" s="5"/>
      <c r="AC71" s="5"/>
    </row>
    <row r="72" spans="24:29" ht="13.5" customHeight="1" x14ac:dyDescent="0.2">
      <c r="X72" s="5"/>
      <c r="Y72" s="5"/>
      <c r="Z72" s="5"/>
      <c r="AA72" s="324"/>
      <c r="AB72" s="5"/>
      <c r="AC72" s="5"/>
    </row>
    <row r="73" spans="24:29" ht="13.5" customHeight="1" x14ac:dyDescent="0.2">
      <c r="X73" s="5"/>
      <c r="Y73" s="5"/>
      <c r="Z73" s="5"/>
      <c r="AA73" s="324"/>
      <c r="AB73" s="5"/>
      <c r="AC73" s="5"/>
    </row>
    <row r="74" spans="24:29" ht="13.5" customHeight="1" x14ac:dyDescent="0.2">
      <c r="X74" s="5"/>
      <c r="Y74" s="5"/>
      <c r="Z74" s="5"/>
      <c r="AA74" s="324"/>
      <c r="AB74" s="5"/>
      <c r="AC74" s="5"/>
    </row>
    <row r="75" spans="24:29" ht="13.5" customHeight="1" x14ac:dyDescent="0.2">
      <c r="X75" s="5"/>
      <c r="Y75" s="5"/>
      <c r="Z75" s="5"/>
      <c r="AA75" s="324"/>
      <c r="AB75" s="5"/>
      <c r="AC75" s="5"/>
    </row>
    <row r="76" spans="24:29" ht="13.5" customHeight="1" x14ac:dyDescent="0.2">
      <c r="X76" s="5"/>
      <c r="Y76" s="5"/>
      <c r="Z76" s="5"/>
      <c r="AA76" s="324"/>
      <c r="AB76" s="5"/>
      <c r="AC76" s="5"/>
    </row>
    <row r="77" spans="24:29" ht="13.5" customHeight="1" x14ac:dyDescent="0.2">
      <c r="X77" s="5"/>
      <c r="Y77" s="5"/>
      <c r="Z77" s="5"/>
      <c r="AA77" s="324"/>
      <c r="AB77" s="5"/>
      <c r="AC77" s="5"/>
    </row>
    <row r="78" spans="24:29" ht="13.5" customHeight="1" x14ac:dyDescent="0.2">
      <c r="X78" s="5"/>
      <c r="Y78" s="5"/>
      <c r="Z78" s="5"/>
      <c r="AA78" s="324"/>
      <c r="AB78" s="5"/>
      <c r="AC78" s="5"/>
    </row>
    <row r="79" spans="24:29" ht="13.5" customHeight="1" x14ac:dyDescent="0.2">
      <c r="X79" s="5"/>
      <c r="Y79" s="5"/>
      <c r="Z79" s="5"/>
      <c r="AA79" s="324"/>
      <c r="AB79" s="5"/>
      <c r="AC79" s="5"/>
    </row>
    <row r="80" spans="24:29" ht="13.5" customHeight="1" x14ac:dyDescent="0.2">
      <c r="X80" s="5"/>
      <c r="Y80" s="5"/>
      <c r="Z80" s="5"/>
      <c r="AA80" s="324"/>
      <c r="AB80" s="5"/>
      <c r="AC80" s="5"/>
    </row>
    <row r="81" spans="24:29" ht="13.5" customHeight="1" x14ac:dyDescent="0.2">
      <c r="X81" s="5"/>
      <c r="Y81" s="5"/>
      <c r="Z81" s="5"/>
      <c r="AA81" s="324"/>
      <c r="AB81" s="5"/>
      <c r="AC81" s="5"/>
    </row>
    <row r="82" spans="24:29" ht="13.5" customHeight="1" x14ac:dyDescent="0.2">
      <c r="X82" s="5"/>
      <c r="Y82" s="5"/>
      <c r="Z82" s="5"/>
      <c r="AA82" s="324"/>
      <c r="AB82" s="5"/>
      <c r="AC82" s="5"/>
    </row>
    <row r="83" spans="24:29" ht="13.5" customHeight="1" x14ac:dyDescent="0.2">
      <c r="X83" s="5"/>
      <c r="Y83" s="5"/>
      <c r="Z83" s="5"/>
      <c r="AA83" s="324"/>
      <c r="AB83" s="5"/>
      <c r="AC83" s="5"/>
    </row>
    <row r="84" spans="24:29" ht="13.5" customHeight="1" x14ac:dyDescent="0.2">
      <c r="X84" s="5"/>
      <c r="Y84" s="5"/>
      <c r="Z84" s="5"/>
      <c r="AA84" s="324"/>
      <c r="AB84" s="5"/>
      <c r="AC84" s="5"/>
    </row>
    <row r="85" spans="24:29" ht="13.5" customHeight="1" x14ac:dyDescent="0.2">
      <c r="X85" s="5"/>
      <c r="Y85" s="5"/>
      <c r="Z85" s="5"/>
      <c r="AA85" s="324"/>
      <c r="AB85" s="5"/>
      <c r="AC85" s="5"/>
    </row>
    <row r="86" spans="24:29" ht="13.5" customHeight="1" x14ac:dyDescent="0.2">
      <c r="X86" s="5"/>
      <c r="Y86" s="5"/>
      <c r="Z86" s="5"/>
      <c r="AA86" s="324"/>
      <c r="AB86" s="5"/>
      <c r="AC86" s="5"/>
    </row>
    <row r="87" spans="24:29" ht="13.5" customHeight="1" x14ac:dyDescent="0.2">
      <c r="X87" s="5"/>
      <c r="Y87" s="5"/>
      <c r="Z87" s="5"/>
      <c r="AA87" s="324"/>
      <c r="AB87" s="5"/>
      <c r="AC87" s="5"/>
    </row>
    <row r="88" spans="24:29" ht="13.5" customHeight="1" x14ac:dyDescent="0.2">
      <c r="X88" s="5"/>
      <c r="Y88" s="5"/>
      <c r="Z88" s="5"/>
      <c r="AA88" s="324"/>
      <c r="AB88" s="5"/>
      <c r="AC88" s="5"/>
    </row>
    <row r="89" spans="24:29" ht="13.5" customHeight="1" x14ac:dyDescent="0.2">
      <c r="X89" s="5"/>
      <c r="Y89" s="5"/>
      <c r="Z89" s="5"/>
      <c r="AA89" s="324"/>
      <c r="AB89" s="5"/>
      <c r="AC89" s="5"/>
    </row>
    <row r="90" spans="24:29" ht="13.5" customHeight="1" x14ac:dyDescent="0.2">
      <c r="X90" s="5"/>
      <c r="Y90" s="5"/>
      <c r="Z90" s="5"/>
      <c r="AA90" s="324"/>
      <c r="AB90" s="5"/>
      <c r="AC90" s="5"/>
    </row>
    <row r="91" spans="24:29" ht="13.5" customHeight="1" x14ac:dyDescent="0.2">
      <c r="X91" s="5"/>
      <c r="Y91" s="5"/>
      <c r="Z91" s="5"/>
      <c r="AA91" s="324"/>
      <c r="AB91" s="5"/>
      <c r="AC91" s="5"/>
    </row>
    <row r="92" spans="24:29" ht="13.5" customHeight="1" x14ac:dyDescent="0.2">
      <c r="X92" s="5"/>
      <c r="Y92" s="5"/>
      <c r="Z92" s="5"/>
      <c r="AA92" s="324"/>
      <c r="AB92" s="5"/>
      <c r="AC92" s="5"/>
    </row>
    <row r="93" spans="24:29" ht="13.5" customHeight="1" x14ac:dyDescent="0.2">
      <c r="X93" s="5"/>
      <c r="Y93" s="5"/>
      <c r="Z93" s="5"/>
      <c r="AA93" s="324"/>
      <c r="AB93" s="5"/>
      <c r="AC93" s="5"/>
    </row>
    <row r="94" spans="24:29" ht="13.5" customHeight="1" x14ac:dyDescent="0.2">
      <c r="X94" s="5"/>
      <c r="Y94" s="5"/>
      <c r="Z94" s="5"/>
      <c r="AA94" s="324"/>
      <c r="AB94" s="5"/>
      <c r="AC94" s="5"/>
    </row>
    <row r="95" spans="24:29" ht="13.5" customHeight="1" x14ac:dyDescent="0.2">
      <c r="X95" s="5"/>
      <c r="Y95" s="5"/>
      <c r="Z95" s="5"/>
      <c r="AA95" s="324"/>
      <c r="AB95" s="5"/>
      <c r="AC95" s="5"/>
    </row>
    <row r="96" spans="24:29" ht="13.5" customHeight="1" x14ac:dyDescent="0.2">
      <c r="X96" s="5"/>
      <c r="Y96" s="5"/>
      <c r="Z96" s="5"/>
      <c r="AA96" s="324"/>
      <c r="AB96" s="5"/>
      <c r="AC96" s="5"/>
    </row>
    <row r="97" spans="24:29" ht="13.5" customHeight="1" x14ac:dyDescent="0.2">
      <c r="X97" s="5"/>
      <c r="Y97" s="5"/>
      <c r="Z97" s="5"/>
      <c r="AA97" s="324"/>
      <c r="AB97" s="5"/>
      <c r="AC97" s="5"/>
    </row>
    <row r="98" spans="24:29" ht="13.5" customHeight="1" x14ac:dyDescent="0.2">
      <c r="X98" s="5"/>
      <c r="Y98" s="5"/>
      <c r="Z98" s="5"/>
      <c r="AA98" s="324"/>
      <c r="AB98" s="5"/>
      <c r="AC98" s="5"/>
    </row>
    <row r="99" spans="24:29" ht="13.5" customHeight="1" x14ac:dyDescent="0.2">
      <c r="X99" s="5"/>
      <c r="Y99" s="5"/>
      <c r="Z99" s="5"/>
      <c r="AA99" s="324"/>
      <c r="AB99" s="5"/>
      <c r="AC99" s="5"/>
    </row>
    <row r="100" spans="24:29" ht="13.5" customHeight="1" x14ac:dyDescent="0.2">
      <c r="X100" s="5"/>
      <c r="Y100" s="5"/>
      <c r="Z100" s="5"/>
      <c r="AA100" s="324"/>
      <c r="AB100" s="5"/>
      <c r="AC100" s="5"/>
    </row>
    <row r="101" spans="24:29" ht="13.5" customHeight="1" x14ac:dyDescent="0.2">
      <c r="X101" s="5"/>
      <c r="Y101" s="5"/>
      <c r="Z101" s="5"/>
      <c r="AA101" s="324"/>
      <c r="AB101" s="5"/>
      <c r="AC101" s="5"/>
    </row>
    <row r="102" spans="24:29" ht="13.5" customHeight="1" x14ac:dyDescent="0.2">
      <c r="X102" s="5"/>
      <c r="Y102" s="5"/>
      <c r="Z102" s="5"/>
      <c r="AA102" s="324"/>
      <c r="AB102" s="5"/>
      <c r="AC102" s="5"/>
    </row>
    <row r="103" spans="24:29" ht="13.5" customHeight="1" x14ac:dyDescent="0.2">
      <c r="X103" s="5"/>
      <c r="Y103" s="5"/>
      <c r="Z103" s="5"/>
      <c r="AA103" s="324"/>
      <c r="AB103" s="5"/>
      <c r="AC103" s="5"/>
    </row>
    <row r="104" spans="24:29" ht="13.5" customHeight="1" x14ac:dyDescent="0.2">
      <c r="X104" s="5"/>
      <c r="Y104" s="5"/>
      <c r="Z104" s="5"/>
      <c r="AA104" s="324"/>
      <c r="AB104" s="5"/>
      <c r="AC104" s="5"/>
    </row>
    <row r="105" spans="24:29" ht="13.5" customHeight="1" x14ac:dyDescent="0.2">
      <c r="X105" s="5"/>
      <c r="Y105" s="5"/>
      <c r="Z105" s="5"/>
      <c r="AA105" s="324"/>
      <c r="AB105" s="5"/>
      <c r="AC105" s="5"/>
    </row>
    <row r="106" spans="24:29" ht="13.5" customHeight="1" x14ac:dyDescent="0.2">
      <c r="X106" s="5"/>
      <c r="Y106" s="5"/>
      <c r="Z106" s="5"/>
      <c r="AA106" s="324"/>
      <c r="AB106" s="5"/>
      <c r="AC106" s="5"/>
    </row>
    <row r="107" spans="24:29" ht="13.5" customHeight="1" x14ac:dyDescent="0.2">
      <c r="X107" s="5"/>
      <c r="Y107" s="5"/>
      <c r="Z107" s="5"/>
      <c r="AA107" s="324"/>
      <c r="AB107" s="5"/>
      <c r="AC107" s="5"/>
    </row>
    <row r="108" spans="24:29" ht="13.5" customHeight="1" x14ac:dyDescent="0.2">
      <c r="X108" s="5"/>
      <c r="Y108" s="5"/>
      <c r="Z108" s="5"/>
      <c r="AA108" s="324"/>
      <c r="AB108" s="5"/>
      <c r="AC108" s="5"/>
    </row>
    <row r="109" spans="24:29" ht="13.5" customHeight="1" x14ac:dyDescent="0.2">
      <c r="X109" s="5"/>
      <c r="Y109" s="5"/>
      <c r="Z109" s="5"/>
      <c r="AA109" s="324"/>
      <c r="AB109" s="5"/>
      <c r="AC109" s="5"/>
    </row>
    <row r="110" spans="24:29" ht="13.5" customHeight="1" x14ac:dyDescent="0.2">
      <c r="X110" s="5"/>
      <c r="Y110" s="5"/>
      <c r="Z110" s="5"/>
      <c r="AA110" s="324"/>
      <c r="AB110" s="5"/>
      <c r="AC110" s="5"/>
    </row>
    <row r="111" spans="24:29" ht="13.5" customHeight="1" x14ac:dyDescent="0.2">
      <c r="X111" s="5"/>
      <c r="Y111" s="5"/>
      <c r="Z111" s="5"/>
      <c r="AA111" s="324"/>
      <c r="AB111" s="5"/>
      <c r="AC111" s="5"/>
    </row>
    <row r="112" spans="24:29" ht="13.5" customHeight="1" x14ac:dyDescent="0.2">
      <c r="X112" s="5"/>
      <c r="Y112" s="5"/>
      <c r="Z112" s="5"/>
      <c r="AA112" s="324"/>
      <c r="AB112" s="5"/>
      <c r="AC112" s="5"/>
    </row>
    <row r="113" spans="24:29" ht="13.5" customHeight="1" x14ac:dyDescent="0.2">
      <c r="X113" s="5"/>
      <c r="Y113" s="5"/>
      <c r="Z113" s="5"/>
      <c r="AA113" s="324"/>
      <c r="AB113" s="5"/>
      <c r="AC113" s="5"/>
    </row>
    <row r="114" spans="24:29" ht="13.5" customHeight="1" x14ac:dyDescent="0.2">
      <c r="X114" s="5"/>
      <c r="Y114" s="5"/>
      <c r="Z114" s="5"/>
      <c r="AA114" s="324"/>
      <c r="AB114" s="5"/>
      <c r="AC114" s="5"/>
    </row>
    <row r="115" spans="24:29" ht="13.5" customHeight="1" x14ac:dyDescent="0.2">
      <c r="X115" s="5"/>
      <c r="Y115" s="5"/>
      <c r="Z115" s="5"/>
      <c r="AA115" s="324"/>
      <c r="AB115" s="5"/>
      <c r="AC115" s="5"/>
    </row>
    <row r="116" spans="24:29" ht="13.5" customHeight="1" x14ac:dyDescent="0.2">
      <c r="X116" s="5"/>
      <c r="Y116" s="5"/>
      <c r="Z116" s="5"/>
      <c r="AA116" s="324"/>
      <c r="AB116" s="5"/>
      <c r="AC116" s="5"/>
    </row>
    <row r="117" spans="24:29" ht="13.5" customHeight="1" x14ac:dyDescent="0.2">
      <c r="X117" s="5"/>
      <c r="Y117" s="5"/>
      <c r="Z117" s="5"/>
      <c r="AA117" s="324"/>
      <c r="AB117" s="5"/>
      <c r="AC117" s="5"/>
    </row>
    <row r="118" spans="24:29" ht="13.5" customHeight="1" x14ac:dyDescent="0.2">
      <c r="X118" s="5"/>
      <c r="Y118" s="5"/>
      <c r="Z118" s="5"/>
      <c r="AA118" s="324"/>
      <c r="AB118" s="5"/>
      <c r="AC118" s="5"/>
    </row>
    <row r="119" spans="24:29" ht="13.5" customHeight="1" x14ac:dyDescent="0.2">
      <c r="X119" s="5"/>
      <c r="Y119" s="5"/>
      <c r="Z119" s="5"/>
      <c r="AA119" s="324"/>
      <c r="AB119" s="5"/>
      <c r="AC119" s="5"/>
    </row>
    <row r="120" spans="24:29" ht="13.5" customHeight="1" x14ac:dyDescent="0.2">
      <c r="X120" s="5"/>
      <c r="Y120" s="5"/>
      <c r="Z120" s="5"/>
      <c r="AA120" s="324"/>
      <c r="AB120" s="5"/>
      <c r="AC120" s="5"/>
    </row>
    <row r="121" spans="24:29" ht="13.5" customHeight="1" x14ac:dyDescent="0.2">
      <c r="X121" s="5"/>
      <c r="Y121" s="5"/>
      <c r="Z121" s="5"/>
      <c r="AA121" s="324"/>
      <c r="AB121" s="5"/>
      <c r="AC121" s="5"/>
    </row>
    <row r="122" spans="24:29" ht="13.5" customHeight="1" x14ac:dyDescent="0.2">
      <c r="X122" s="5"/>
      <c r="Y122" s="5"/>
      <c r="Z122" s="5"/>
      <c r="AA122" s="324"/>
      <c r="AB122" s="5"/>
      <c r="AC122" s="5"/>
    </row>
    <row r="123" spans="24:29" ht="13.5" customHeight="1" x14ac:dyDescent="0.2">
      <c r="X123" s="5"/>
      <c r="Y123" s="5"/>
      <c r="Z123" s="5"/>
      <c r="AA123" s="324"/>
      <c r="AB123" s="5"/>
      <c r="AC123" s="5"/>
    </row>
    <row r="124" spans="24:29" ht="13.5" customHeight="1" x14ac:dyDescent="0.2">
      <c r="X124" s="5"/>
      <c r="Y124" s="5"/>
      <c r="Z124" s="5"/>
      <c r="AA124" s="324"/>
      <c r="AB124" s="5"/>
      <c r="AC124" s="5"/>
    </row>
    <row r="125" spans="24:29" ht="13.5" customHeight="1" x14ac:dyDescent="0.2">
      <c r="X125" s="5"/>
      <c r="Y125" s="5"/>
      <c r="Z125" s="5"/>
      <c r="AA125" s="324"/>
      <c r="AB125" s="5"/>
      <c r="AC125" s="5"/>
    </row>
    <row r="126" spans="24:29" ht="13.5" customHeight="1" x14ac:dyDescent="0.2">
      <c r="X126" s="5"/>
      <c r="Y126" s="5"/>
      <c r="Z126" s="5"/>
      <c r="AA126" s="324"/>
      <c r="AB126" s="5"/>
      <c r="AC126" s="5"/>
    </row>
    <row r="127" spans="24:29" ht="13.5" customHeight="1" x14ac:dyDescent="0.2">
      <c r="X127" s="5"/>
      <c r="Y127" s="5"/>
      <c r="Z127" s="5"/>
      <c r="AA127" s="324"/>
      <c r="AB127" s="5"/>
      <c r="AC127" s="5"/>
    </row>
    <row r="128" spans="24:29" ht="13.5" customHeight="1" x14ac:dyDescent="0.2">
      <c r="X128" s="5"/>
      <c r="Y128" s="5"/>
      <c r="Z128" s="5"/>
      <c r="AA128" s="324"/>
      <c r="AB128" s="5"/>
      <c r="AC128" s="5"/>
    </row>
    <row r="129" spans="24:29" ht="13.5" customHeight="1" x14ac:dyDescent="0.2">
      <c r="X129" s="5"/>
      <c r="Y129" s="5"/>
      <c r="Z129" s="5"/>
      <c r="AA129" s="324"/>
      <c r="AB129" s="5"/>
      <c r="AC129" s="5"/>
    </row>
    <row r="130" spans="24:29" ht="13.5" customHeight="1" x14ac:dyDescent="0.2">
      <c r="X130" s="5"/>
      <c r="Y130" s="5"/>
      <c r="Z130" s="5"/>
      <c r="AA130" s="324"/>
      <c r="AB130" s="5"/>
      <c r="AC130" s="5"/>
    </row>
    <row r="131" spans="24:29" ht="13.5" customHeight="1" x14ac:dyDescent="0.2">
      <c r="X131" s="5"/>
      <c r="Y131" s="5"/>
      <c r="Z131" s="5"/>
      <c r="AA131" s="324"/>
      <c r="AB131" s="5"/>
      <c r="AC131" s="5"/>
    </row>
    <row r="132" spans="24:29" ht="13.5" customHeight="1" x14ac:dyDescent="0.2">
      <c r="X132" s="5"/>
      <c r="Y132" s="5"/>
      <c r="Z132" s="5"/>
      <c r="AA132" s="324"/>
      <c r="AB132" s="5"/>
      <c r="AC132" s="5"/>
    </row>
    <row r="133" spans="24:29" ht="13.5" customHeight="1" x14ac:dyDescent="0.2">
      <c r="X133" s="5"/>
      <c r="Y133" s="5"/>
      <c r="Z133" s="5"/>
      <c r="AA133" s="324"/>
      <c r="AB133" s="5"/>
      <c r="AC133" s="5"/>
    </row>
    <row r="134" spans="24:29" ht="13.5" customHeight="1" x14ac:dyDescent="0.2">
      <c r="X134" s="5"/>
      <c r="Y134" s="5"/>
      <c r="Z134" s="5"/>
      <c r="AA134" s="324"/>
      <c r="AB134" s="5"/>
      <c r="AC134" s="5"/>
    </row>
    <row r="135" spans="24:29" ht="13.5" customHeight="1" x14ac:dyDescent="0.2">
      <c r="X135" s="5"/>
      <c r="Y135" s="5"/>
      <c r="Z135" s="5"/>
      <c r="AA135" s="324"/>
      <c r="AB135" s="5"/>
      <c r="AC135" s="5"/>
    </row>
    <row r="136" spans="24:29" ht="13.5" customHeight="1" x14ac:dyDescent="0.2">
      <c r="X136" s="5"/>
      <c r="Y136" s="5"/>
      <c r="Z136" s="5"/>
      <c r="AA136" s="324"/>
      <c r="AB136" s="5"/>
      <c r="AC136" s="5"/>
    </row>
    <row r="137" spans="24:29" ht="13.5" customHeight="1" x14ac:dyDescent="0.2">
      <c r="X137" s="5"/>
      <c r="Y137" s="5"/>
      <c r="Z137" s="5"/>
      <c r="AA137" s="324"/>
      <c r="AB137" s="5"/>
      <c r="AC137" s="5"/>
    </row>
    <row r="138" spans="24:29" ht="13.5" customHeight="1" x14ac:dyDescent="0.2">
      <c r="X138" s="5"/>
      <c r="Y138" s="5"/>
      <c r="Z138" s="5"/>
      <c r="AA138" s="324"/>
      <c r="AB138" s="5"/>
      <c r="AC138" s="5"/>
    </row>
    <row r="139" spans="24:29" ht="13.5" customHeight="1" x14ac:dyDescent="0.2">
      <c r="X139" s="5"/>
      <c r="Y139" s="5"/>
      <c r="Z139" s="5"/>
      <c r="AA139" s="324"/>
      <c r="AB139" s="5"/>
      <c r="AC139" s="5"/>
    </row>
    <row r="140" spans="24:29" ht="13.5" customHeight="1" x14ac:dyDescent="0.2">
      <c r="X140" s="5"/>
      <c r="Y140" s="5"/>
      <c r="Z140" s="5"/>
      <c r="AA140" s="324"/>
      <c r="AB140" s="5"/>
      <c r="AC140" s="5"/>
    </row>
    <row r="141" spans="24:29" ht="13.5" customHeight="1" x14ac:dyDescent="0.2">
      <c r="X141" s="5"/>
      <c r="Y141" s="5"/>
      <c r="Z141" s="5"/>
      <c r="AA141" s="324"/>
      <c r="AB141" s="5"/>
      <c r="AC141" s="5"/>
    </row>
    <row r="142" spans="24:29" ht="13.5" customHeight="1" x14ac:dyDescent="0.2">
      <c r="X142" s="5"/>
      <c r="Y142" s="5"/>
      <c r="Z142" s="5"/>
      <c r="AA142" s="324"/>
      <c r="AB142" s="5"/>
      <c r="AC142" s="5"/>
    </row>
    <row r="143" spans="24:29" ht="13.5" customHeight="1" x14ac:dyDescent="0.2">
      <c r="X143" s="5"/>
      <c r="Y143" s="5"/>
      <c r="Z143" s="5"/>
      <c r="AA143" s="324"/>
      <c r="AB143" s="5"/>
      <c r="AC143" s="5"/>
    </row>
    <row r="144" spans="24:29" ht="13.5" customHeight="1" x14ac:dyDescent="0.2">
      <c r="X144" s="5"/>
      <c r="Y144" s="5"/>
      <c r="Z144" s="5"/>
      <c r="AA144" s="324"/>
      <c r="AB144" s="5"/>
      <c r="AC144" s="5"/>
    </row>
    <row r="145" spans="24:29" ht="13.5" customHeight="1" x14ac:dyDescent="0.2">
      <c r="X145" s="5"/>
      <c r="Y145" s="5"/>
      <c r="Z145" s="5"/>
      <c r="AA145" s="324"/>
      <c r="AB145" s="5"/>
      <c r="AC145" s="5"/>
    </row>
    <row r="146" spans="24:29" ht="13.5" customHeight="1" x14ac:dyDescent="0.2">
      <c r="X146" s="5"/>
      <c r="Y146" s="5"/>
      <c r="Z146" s="5"/>
      <c r="AA146" s="324"/>
      <c r="AB146" s="5"/>
      <c r="AC146" s="5"/>
    </row>
    <row r="147" spans="24:29" ht="13.5" customHeight="1" x14ac:dyDescent="0.2">
      <c r="X147" s="5"/>
      <c r="Y147" s="5"/>
      <c r="Z147" s="5"/>
      <c r="AA147" s="324"/>
      <c r="AB147" s="5"/>
      <c r="AC147" s="5"/>
    </row>
    <row r="148" spans="24:29" ht="13.5" customHeight="1" x14ac:dyDescent="0.2">
      <c r="X148" s="5"/>
      <c r="Y148" s="5"/>
      <c r="Z148" s="5"/>
      <c r="AA148" s="324"/>
      <c r="AB148" s="5"/>
      <c r="AC148" s="5"/>
    </row>
    <row r="149" spans="24:29" ht="13.5" customHeight="1" x14ac:dyDescent="0.2">
      <c r="X149" s="5"/>
      <c r="Y149" s="5"/>
      <c r="Z149" s="5"/>
      <c r="AA149" s="324"/>
      <c r="AB149" s="5"/>
      <c r="AC149" s="5"/>
    </row>
    <row r="150" spans="24:29" ht="13.5" customHeight="1" x14ac:dyDescent="0.2">
      <c r="X150" s="5"/>
      <c r="Y150" s="5"/>
      <c r="Z150" s="5"/>
      <c r="AA150" s="324"/>
      <c r="AB150" s="5"/>
      <c r="AC150" s="5"/>
    </row>
    <row r="151" spans="24:29" ht="13.5" customHeight="1" x14ac:dyDescent="0.2">
      <c r="X151" s="5"/>
      <c r="Y151" s="5"/>
      <c r="Z151" s="5"/>
      <c r="AA151" s="324"/>
      <c r="AB151" s="5"/>
      <c r="AC151" s="5"/>
    </row>
    <row r="152" spans="24:29" ht="13.5" customHeight="1" x14ac:dyDescent="0.2">
      <c r="X152" s="5"/>
      <c r="Y152" s="5"/>
      <c r="Z152" s="5"/>
      <c r="AA152" s="324"/>
      <c r="AB152" s="5"/>
      <c r="AC152" s="5"/>
    </row>
    <row r="153" spans="24:29" ht="13.5" customHeight="1" x14ac:dyDescent="0.2">
      <c r="X153" s="5"/>
      <c r="Y153" s="5"/>
      <c r="Z153" s="5"/>
      <c r="AA153" s="324"/>
      <c r="AB153" s="5"/>
      <c r="AC153" s="5"/>
    </row>
    <row r="154" spans="24:29" ht="13.5" customHeight="1" x14ac:dyDescent="0.2">
      <c r="X154" s="5"/>
      <c r="Y154" s="5"/>
      <c r="Z154" s="5"/>
      <c r="AA154" s="324"/>
      <c r="AB154" s="5"/>
      <c r="AC154" s="5"/>
    </row>
    <row r="155" spans="24:29" ht="13.5" customHeight="1" x14ac:dyDescent="0.2">
      <c r="X155" s="5"/>
      <c r="Y155" s="5"/>
      <c r="Z155" s="5"/>
      <c r="AA155" s="324"/>
      <c r="AB155" s="5"/>
      <c r="AC155" s="5"/>
    </row>
    <row r="156" spans="24:29" ht="13.5" customHeight="1" x14ac:dyDescent="0.2">
      <c r="X156" s="5"/>
      <c r="Y156" s="5"/>
      <c r="Z156" s="5"/>
      <c r="AA156" s="324"/>
      <c r="AB156" s="5"/>
      <c r="AC156" s="5"/>
    </row>
    <row r="157" spans="24:29" ht="13.5" customHeight="1" x14ac:dyDescent="0.2">
      <c r="X157" s="5"/>
      <c r="Y157" s="5"/>
      <c r="Z157" s="5"/>
      <c r="AA157" s="324"/>
      <c r="AB157" s="5"/>
      <c r="AC157" s="5"/>
    </row>
    <row r="158" spans="24:29" ht="13.5" customHeight="1" x14ac:dyDescent="0.2">
      <c r="X158" s="5"/>
      <c r="Y158" s="5"/>
      <c r="Z158" s="5"/>
      <c r="AA158" s="324"/>
      <c r="AB158" s="5"/>
      <c r="AC158" s="5"/>
    </row>
    <row r="159" spans="24:29" ht="13.5" customHeight="1" x14ac:dyDescent="0.2">
      <c r="X159" s="5"/>
      <c r="Y159" s="5"/>
      <c r="Z159" s="5"/>
      <c r="AA159" s="324"/>
      <c r="AB159" s="5"/>
      <c r="AC159" s="5"/>
    </row>
    <row r="160" spans="24:29" ht="13.5" customHeight="1" x14ac:dyDescent="0.2">
      <c r="X160" s="5"/>
      <c r="Y160" s="5"/>
      <c r="Z160" s="5"/>
      <c r="AA160" s="324"/>
      <c r="AB160" s="5"/>
      <c r="AC160" s="5"/>
    </row>
    <row r="161" spans="24:29" ht="13.5" customHeight="1" x14ac:dyDescent="0.2">
      <c r="X161" s="5"/>
      <c r="Y161" s="5"/>
      <c r="Z161" s="5"/>
      <c r="AA161" s="324"/>
      <c r="AB161" s="5"/>
      <c r="AC161" s="5"/>
    </row>
    <row r="162" spans="24:29" ht="13.5" customHeight="1" x14ac:dyDescent="0.2">
      <c r="X162" s="5"/>
      <c r="Y162" s="5"/>
      <c r="Z162" s="5"/>
      <c r="AA162" s="324"/>
      <c r="AB162" s="5"/>
      <c r="AC162" s="5"/>
    </row>
    <row r="163" spans="24:29" ht="13.5" customHeight="1" x14ac:dyDescent="0.2">
      <c r="X163" s="5"/>
      <c r="Y163" s="5"/>
      <c r="Z163" s="5"/>
      <c r="AA163" s="324"/>
      <c r="AB163" s="5"/>
      <c r="AC163" s="5"/>
    </row>
    <row r="164" spans="24:29" ht="13.5" customHeight="1" x14ac:dyDescent="0.2">
      <c r="X164" s="5"/>
      <c r="Y164" s="5"/>
      <c r="Z164" s="5"/>
      <c r="AA164" s="324"/>
      <c r="AB164" s="5"/>
      <c r="AC164" s="5"/>
    </row>
    <row r="165" spans="24:29" ht="13.5" customHeight="1" x14ac:dyDescent="0.2">
      <c r="X165" s="5"/>
      <c r="Y165" s="5"/>
      <c r="Z165" s="5"/>
      <c r="AA165" s="324"/>
      <c r="AB165" s="5"/>
      <c r="AC165" s="5"/>
    </row>
    <row r="166" spans="24:29" ht="13.5" customHeight="1" x14ac:dyDescent="0.2">
      <c r="X166" s="5"/>
      <c r="Y166" s="5"/>
      <c r="Z166" s="5"/>
      <c r="AA166" s="324"/>
      <c r="AB166" s="5"/>
      <c r="AC166" s="5"/>
    </row>
    <row r="167" spans="24:29" ht="13.5" customHeight="1" x14ac:dyDescent="0.2">
      <c r="X167" s="5"/>
      <c r="Y167" s="5"/>
      <c r="Z167" s="5"/>
      <c r="AA167" s="324"/>
      <c r="AB167" s="5"/>
      <c r="AC167" s="5"/>
    </row>
    <row r="168" spans="24:29" ht="13.5" customHeight="1" x14ac:dyDescent="0.2">
      <c r="X168" s="5"/>
      <c r="Y168" s="5"/>
      <c r="Z168" s="5"/>
      <c r="AA168" s="324"/>
      <c r="AB168" s="5"/>
      <c r="AC168" s="5"/>
    </row>
    <row r="169" spans="24:29" ht="13.5" customHeight="1" x14ac:dyDescent="0.2">
      <c r="X169" s="5"/>
      <c r="Y169" s="5"/>
      <c r="Z169" s="5"/>
      <c r="AA169" s="324"/>
      <c r="AB169" s="5"/>
      <c r="AC169" s="5"/>
    </row>
    <row r="170" spans="24:29" ht="13.5" customHeight="1" x14ac:dyDescent="0.2">
      <c r="X170" s="5"/>
      <c r="Y170" s="5"/>
      <c r="Z170" s="5"/>
      <c r="AA170" s="324"/>
      <c r="AB170" s="5"/>
      <c r="AC170" s="5"/>
    </row>
    <row r="171" spans="24:29" ht="13.5" customHeight="1" x14ac:dyDescent="0.2">
      <c r="X171" s="5"/>
      <c r="Y171" s="5"/>
      <c r="Z171" s="5"/>
      <c r="AA171" s="324"/>
      <c r="AB171" s="5"/>
      <c r="AC171" s="5"/>
    </row>
    <row r="172" spans="24:29" ht="13.5" customHeight="1" x14ac:dyDescent="0.2">
      <c r="X172" s="5"/>
      <c r="Y172" s="5"/>
      <c r="Z172" s="5"/>
      <c r="AA172" s="324"/>
      <c r="AB172" s="5"/>
      <c r="AC172" s="5"/>
    </row>
    <row r="173" spans="24:29" ht="13.5" customHeight="1" x14ac:dyDescent="0.2">
      <c r="X173" s="5"/>
      <c r="Y173" s="5"/>
      <c r="Z173" s="5"/>
      <c r="AA173" s="324"/>
      <c r="AB173" s="5"/>
      <c r="AC173" s="5"/>
    </row>
    <row r="174" spans="24:29" ht="13.5" customHeight="1" x14ac:dyDescent="0.2">
      <c r="X174" s="5"/>
      <c r="Y174" s="5"/>
      <c r="Z174" s="5"/>
      <c r="AA174" s="324"/>
      <c r="AB174" s="5"/>
      <c r="AC174" s="5"/>
    </row>
    <row r="175" spans="24:29" ht="13.5" customHeight="1" x14ac:dyDescent="0.2">
      <c r="X175" s="5"/>
      <c r="Y175" s="5"/>
      <c r="Z175" s="5"/>
      <c r="AA175" s="324"/>
      <c r="AB175" s="5"/>
      <c r="AC175" s="5"/>
    </row>
    <row r="176" spans="24:29" ht="13.5" customHeight="1" x14ac:dyDescent="0.2">
      <c r="X176" s="5"/>
      <c r="Y176" s="5"/>
      <c r="Z176" s="5"/>
      <c r="AA176" s="324"/>
      <c r="AB176" s="5"/>
      <c r="AC176" s="5"/>
    </row>
    <row r="177" spans="24:29" ht="13.5" customHeight="1" x14ac:dyDescent="0.2">
      <c r="X177" s="5"/>
      <c r="Y177" s="5"/>
      <c r="Z177" s="5"/>
      <c r="AA177" s="324"/>
      <c r="AB177" s="5"/>
      <c r="AC177" s="5"/>
    </row>
    <row r="178" spans="24:29" ht="13.5" customHeight="1" x14ac:dyDescent="0.2">
      <c r="X178" s="5"/>
      <c r="Y178" s="5"/>
      <c r="Z178" s="5"/>
      <c r="AA178" s="324"/>
      <c r="AB178" s="5"/>
      <c r="AC178" s="5"/>
    </row>
    <row r="179" spans="24:29" ht="13.5" customHeight="1" x14ac:dyDescent="0.2">
      <c r="X179" s="5"/>
      <c r="Y179" s="5"/>
      <c r="Z179" s="5"/>
      <c r="AA179" s="324"/>
      <c r="AB179" s="5"/>
      <c r="AC179" s="5"/>
    </row>
    <row r="180" spans="24:29" ht="13.5" customHeight="1" x14ac:dyDescent="0.2">
      <c r="X180" s="5"/>
      <c r="Y180" s="5"/>
      <c r="Z180" s="5"/>
      <c r="AA180" s="324"/>
      <c r="AB180" s="5"/>
      <c r="AC180" s="5"/>
    </row>
    <row r="181" spans="24:29" ht="13.5" customHeight="1" x14ac:dyDescent="0.2">
      <c r="X181" s="5"/>
      <c r="Y181" s="5"/>
      <c r="Z181" s="5"/>
      <c r="AA181" s="324"/>
      <c r="AB181" s="5"/>
      <c r="AC181" s="5"/>
    </row>
    <row r="182" spans="24:29" ht="13.5" customHeight="1" x14ac:dyDescent="0.2">
      <c r="X182" s="5"/>
      <c r="Y182" s="5"/>
      <c r="Z182" s="5"/>
      <c r="AA182" s="324"/>
      <c r="AB182" s="5"/>
      <c r="AC182" s="5"/>
    </row>
    <row r="183" spans="24:29" ht="13.5" customHeight="1" x14ac:dyDescent="0.2">
      <c r="X183" s="5"/>
      <c r="Y183" s="5"/>
      <c r="Z183" s="5"/>
      <c r="AA183" s="324"/>
      <c r="AB183" s="5"/>
      <c r="AC183" s="5"/>
    </row>
    <row r="184" spans="24:29" ht="13.5" customHeight="1" x14ac:dyDescent="0.2">
      <c r="X184" s="5"/>
      <c r="Y184" s="5"/>
      <c r="Z184" s="5"/>
      <c r="AA184" s="324"/>
      <c r="AB184" s="5"/>
      <c r="AC184" s="5"/>
    </row>
    <row r="185" spans="24:29" ht="13.5" customHeight="1" x14ac:dyDescent="0.2">
      <c r="X185" s="5"/>
      <c r="Y185" s="5"/>
      <c r="Z185" s="5"/>
      <c r="AA185" s="324"/>
      <c r="AB185" s="5"/>
      <c r="AC185" s="5"/>
    </row>
    <row r="186" spans="24:29" ht="13.5" customHeight="1" x14ac:dyDescent="0.2">
      <c r="X186" s="5"/>
      <c r="Y186" s="5"/>
      <c r="Z186" s="5"/>
      <c r="AA186" s="324"/>
      <c r="AB186" s="5"/>
      <c r="AC186" s="5"/>
    </row>
  </sheetData>
  <autoFilter ref="B3:AG57" xr:uid="{F01E304D-3E24-4976-9C1A-D9D90B242399}"/>
  <mergeCells count="13">
    <mergeCell ref="B46:B57"/>
    <mergeCell ref="X2:Z2"/>
    <mergeCell ref="AB2:AD2"/>
    <mergeCell ref="AF2:AH2"/>
    <mergeCell ref="B4:B15"/>
    <mergeCell ref="B18:B31"/>
    <mergeCell ref="B34:B43"/>
    <mergeCell ref="B2:C2"/>
    <mergeCell ref="D2:F2"/>
    <mergeCell ref="H2:J2"/>
    <mergeCell ref="L2:N2"/>
    <mergeCell ref="P2:R2"/>
    <mergeCell ref="T2:V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7200-AFA1-4E8F-AF26-FFBF906DBDC3}">
  <sheetPr>
    <tabColor rgb="FF45C363"/>
  </sheetPr>
  <dimension ref="A1:F7"/>
  <sheetViews>
    <sheetView showGridLines="0" zoomScale="70" zoomScaleNormal="70" workbookViewId="0">
      <selection activeCell="B5" sqref="B5"/>
    </sheetView>
  </sheetViews>
  <sheetFormatPr defaultRowHeight="15" x14ac:dyDescent="0.25"/>
  <cols>
    <col min="1" max="6" width="25.5703125" customWidth="1"/>
  </cols>
  <sheetData>
    <row r="1" spans="1:6" ht="15" customHeight="1" x14ac:dyDescent="0.25">
      <c r="A1" s="527" t="s">
        <v>123</v>
      </c>
      <c r="B1" s="528"/>
      <c r="C1" s="528"/>
      <c r="D1" s="528"/>
      <c r="E1" s="528"/>
      <c r="F1" s="529"/>
    </row>
    <row r="2" spans="1:6" ht="15.75" customHeight="1" thickBot="1" x14ac:dyDescent="0.3">
      <c r="A2" s="530"/>
      <c r="B2" s="531"/>
      <c r="C2" s="531"/>
      <c r="D2" s="531"/>
      <c r="E2" s="531"/>
      <c r="F2" s="532"/>
    </row>
    <row r="4" spans="1:6" ht="15.75" thickBot="1" x14ac:dyDescent="0.3"/>
    <row r="5" spans="1:6" ht="21" x14ac:dyDescent="0.25">
      <c r="A5" s="586" t="s">
        <v>106</v>
      </c>
      <c r="B5" s="350" t="s">
        <v>129</v>
      </c>
      <c r="C5" s="143"/>
      <c r="D5" s="143"/>
      <c r="E5" s="143"/>
      <c r="F5" s="144"/>
    </row>
    <row r="6" spans="1:6" ht="21" x14ac:dyDescent="0.25">
      <c r="A6" s="587"/>
      <c r="B6" s="351"/>
      <c r="C6" s="92"/>
      <c r="D6" s="92"/>
      <c r="E6" s="92"/>
      <c r="F6" s="145"/>
    </row>
    <row r="7" spans="1:6" ht="16.5" thickBot="1" x14ac:dyDescent="0.3">
      <c r="A7" s="588"/>
      <c r="B7" s="146"/>
      <c r="C7" s="146"/>
      <c r="D7" s="146"/>
      <c r="E7" s="146"/>
      <c r="F7" s="147"/>
    </row>
  </sheetData>
  <mergeCells count="2">
    <mergeCell ref="A1:F2"/>
    <mergeCell ref="A5:A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A5FF7AE3E3564F8D4CF0CB58597927" ma:contentTypeVersion="18" ma:contentTypeDescription="Create a new document." ma:contentTypeScope="" ma:versionID="f26268696fa64cd09d691148730c70a5">
  <xsd:schema xmlns:xsd="http://www.w3.org/2001/XMLSchema" xmlns:xs="http://www.w3.org/2001/XMLSchema" xmlns:p="http://schemas.microsoft.com/office/2006/metadata/properties" xmlns:ns3="57cbaea1-478f-4c96-9a21-24241b5ea1e2" xmlns:ns4="82ab6c76-e50c-43a0-928f-34405ddb0d2a" targetNamespace="http://schemas.microsoft.com/office/2006/metadata/properties" ma:root="true" ma:fieldsID="d085f3d33c69cf5488f015d0c8aaa3ab" ns3:_="" ns4:_="">
    <xsd:import namespace="57cbaea1-478f-4c96-9a21-24241b5ea1e2"/>
    <xsd:import namespace="82ab6c76-e50c-43a0-928f-34405ddb0d2a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baea1-478f-4c96-9a21-24241b5ea1e2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AutoTags" ma:index="22" nillable="true" ma:displayName="Tags" ma:internalName="MediaServiceAutoTag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b6c76-e50c-43a0-928f-34405ddb0d2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DocumentLibraryPermissions xmlns="57cbaea1-478f-4c96-9a21-24241b5ea1e2" xsi:nil="true"/>
    <MigrationWizIdPermissionLevels xmlns="57cbaea1-478f-4c96-9a21-24241b5ea1e2" xsi:nil="true"/>
    <MigrationWizIdPermissions xmlns="57cbaea1-478f-4c96-9a21-24241b5ea1e2" xsi:nil="true"/>
    <MigrationWizIdSecurityGroups xmlns="57cbaea1-478f-4c96-9a21-24241b5ea1e2" xsi:nil="true"/>
    <MigrationWizId xmlns="57cbaea1-478f-4c96-9a21-24241b5ea1e2" xsi:nil="true"/>
  </documentManagement>
</p:properties>
</file>

<file path=customXml/itemProps1.xml><?xml version="1.0" encoding="utf-8"?>
<ds:datastoreItem xmlns:ds="http://schemas.openxmlformats.org/officeDocument/2006/customXml" ds:itemID="{75D5C4E2-4935-4FF7-8A1A-94D60B0EDD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7DDD1F-2FCF-4CE8-AB6E-626E323B07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cbaea1-478f-4c96-9a21-24241b5ea1e2"/>
    <ds:schemaRef ds:uri="82ab6c76-e50c-43a0-928f-34405ddb0d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AB3E1C-D473-498C-A531-1347ECC0A005}">
  <ds:schemaRefs>
    <ds:schemaRef ds:uri="http://schemas.microsoft.com/office/2006/metadata/properties"/>
    <ds:schemaRef ds:uri="57cbaea1-478f-4c96-9a21-24241b5ea1e2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82ab6c76-e50c-43a0-928f-34405ddb0d2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Project Scope</vt:lpstr>
      <vt:lpstr>1. Model Fit  </vt:lpstr>
      <vt:lpstr>2. Model Inputs</vt:lpstr>
      <vt:lpstr>3. Base vs Incremental % Contri</vt:lpstr>
      <vt:lpstr>4. Due To</vt:lpstr>
      <vt:lpstr>5. Media Summary</vt:lpstr>
      <vt:lpstr>6. Next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Manthan Buddhbhatti</cp:lastModifiedBy>
  <dcterms:created xsi:type="dcterms:W3CDTF">2022-08-31T06:27:36Z</dcterms:created>
  <dcterms:modified xsi:type="dcterms:W3CDTF">2022-09-29T17:22:17Z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0x010100F9A5FF7AE3E3564F8D4CF0CB58597927</vt:lpwstr>
  </property>
</Properties>
</file>