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Coco-Cola\India\Phase 3\Modelling\Maaza\RAW DATA\"/>
    </mc:Choice>
  </mc:AlternateContent>
  <xr:revisionPtr revIDLastSave="0" documentId="13_ncr:1_{BE04BADD-3501-4558-A49F-F04D9BB2FAED}" xr6:coauthVersionLast="45" xr6:coauthVersionMax="45" xr10:uidLastSave="{00000000-0000-0000-0000-000000000000}"/>
  <bookViews>
    <workbookView xWindow="-120" yWindow="-120" windowWidth="20730" windowHeight="11160" xr2:uid="{FA3FB8A0-D1FB-4911-917A-EC1BFDBE307D}"/>
  </bookViews>
  <sheets>
    <sheet name="Execution" sheetId="5" r:id="rId1"/>
    <sheet name="TV" sheetId="10" r:id="rId2"/>
    <sheet name="Digital" sheetId="11" r:id="rId3"/>
    <sheet name="Non TV" sheetId="12" r:id="rId4"/>
    <sheet name="Assets" sheetId="13" r:id="rId5"/>
    <sheet name="Sheet1" sheetId="6" state="hidden" r:id="rId6"/>
  </sheets>
  <definedNames>
    <definedName name="_xlnm._FilterDatabase" localSheetId="0" hidden="1">Execution!$B$2:$X$52</definedName>
    <definedName name="_xlnm._FilterDatabase" localSheetId="3" hidden="1">'Non TV'!$A$27:$H$50</definedName>
    <definedName name="_xlnm._FilterDatabase" localSheetId="1" hidden="1">TV!$E$1:$F$63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F13" i="13" l="1"/>
  <c r="F7" i="13"/>
  <c r="F11" i="13"/>
  <c r="F15" i="13" l="1"/>
  <c r="F14" i="13"/>
  <c r="F10" i="13"/>
  <c r="F9" i="13"/>
  <c r="F6" i="13"/>
  <c r="F5" i="13"/>
  <c r="H2" i="12"/>
  <c r="H3" i="12"/>
  <c r="H4" i="12"/>
  <c r="H5" i="12"/>
  <c r="H6" i="12"/>
  <c r="H7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14" i="11"/>
  <c r="H13" i="11"/>
  <c r="H12" i="11"/>
  <c r="H11" i="11"/>
  <c r="H10" i="11"/>
  <c r="H9" i="11"/>
  <c r="H7" i="11"/>
  <c r="H6" i="11"/>
  <c r="H5" i="11"/>
  <c r="H4" i="11"/>
  <c r="H3" i="11"/>
  <c r="H2" i="11"/>
  <c r="C63" i="10"/>
  <c r="F63" i="10" s="1"/>
  <c r="C62" i="10"/>
  <c r="F62" i="10" s="1"/>
  <c r="C61" i="10"/>
  <c r="F61" i="10" s="1"/>
  <c r="C60" i="10"/>
  <c r="F60" i="10" s="1"/>
  <c r="C59" i="10"/>
  <c r="F59" i="10" s="1"/>
  <c r="C58" i="10"/>
  <c r="F58" i="10" s="1"/>
  <c r="C57" i="10"/>
  <c r="F57" i="10" s="1"/>
  <c r="C56" i="10"/>
  <c r="F56" i="10" s="1"/>
  <c r="C55" i="10"/>
  <c r="F55" i="10" s="1"/>
  <c r="C54" i="10"/>
  <c r="F54" i="10" s="1"/>
  <c r="C53" i="10"/>
  <c r="F53" i="10" s="1"/>
  <c r="C52" i="10"/>
  <c r="F52" i="10" s="1"/>
  <c r="C51" i="10"/>
  <c r="F51" i="10" s="1"/>
  <c r="C50" i="10"/>
  <c r="F50" i="10" s="1"/>
  <c r="C49" i="10"/>
  <c r="F49" i="10" s="1"/>
  <c r="C48" i="10"/>
  <c r="F48" i="10" s="1"/>
  <c r="C47" i="10"/>
  <c r="F47" i="10" s="1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" i="10"/>
  <c r="F3" i="10"/>
  <c r="H52" i="5"/>
  <c r="I52" i="5"/>
  <c r="I37" i="5"/>
  <c r="I38" i="5"/>
  <c r="H37" i="5"/>
  <c r="H38" i="5"/>
  <c r="H3" i="5" l="1"/>
  <c r="H4" i="5"/>
  <c r="H5" i="5"/>
  <c r="H6" i="5"/>
  <c r="H7" i="5"/>
  <c r="H9" i="5"/>
  <c r="H10" i="5"/>
  <c r="H11" i="5"/>
  <c r="H12" i="5"/>
  <c r="H13" i="5"/>
  <c r="H14" i="5"/>
  <c r="H16" i="5"/>
  <c r="H17" i="5"/>
  <c r="H18" i="5"/>
  <c r="H19" i="5"/>
  <c r="H20" i="5"/>
  <c r="H21" i="5"/>
  <c r="H23" i="5"/>
  <c r="H24" i="5"/>
  <c r="H26" i="5"/>
  <c r="H27" i="5"/>
  <c r="H28" i="5"/>
  <c r="H29" i="5"/>
  <c r="H30" i="5"/>
  <c r="H32" i="5"/>
  <c r="H33" i="5"/>
  <c r="H34" i="5"/>
  <c r="H35" i="5"/>
  <c r="H36" i="5"/>
  <c r="H40" i="5"/>
  <c r="H41" i="5"/>
  <c r="H42" i="5"/>
  <c r="H43" i="5"/>
  <c r="H44" i="5"/>
  <c r="H45" i="5"/>
  <c r="H47" i="5"/>
  <c r="H48" i="5"/>
  <c r="H49" i="5"/>
  <c r="H50" i="5"/>
  <c r="H51" i="5"/>
  <c r="H2" i="5"/>
  <c r="F51" i="5" l="1"/>
  <c r="I51" i="5" s="1"/>
  <c r="F50" i="5"/>
  <c r="I50" i="5" s="1"/>
  <c r="F49" i="5"/>
  <c r="I49" i="5" s="1"/>
  <c r="F48" i="5"/>
  <c r="I48" i="5" s="1"/>
  <c r="F47" i="5"/>
  <c r="I47" i="5" s="1"/>
  <c r="I45" i="5"/>
  <c r="F44" i="5"/>
  <c r="I44" i="5" s="1"/>
  <c r="F43" i="5"/>
  <c r="I43" i="5" s="1"/>
  <c r="F42" i="5"/>
  <c r="I42" i="5" s="1"/>
  <c r="F41" i="5"/>
  <c r="I41" i="5" s="1"/>
  <c r="F40" i="5"/>
  <c r="I40" i="5" s="1"/>
  <c r="I36" i="5"/>
  <c r="I35" i="5"/>
  <c r="I34" i="5"/>
  <c r="I33" i="5"/>
  <c r="I32" i="5"/>
  <c r="F30" i="5"/>
  <c r="I30" i="5" s="1"/>
  <c r="F29" i="5"/>
  <c r="I29" i="5" s="1"/>
  <c r="F28" i="5"/>
  <c r="I28" i="5" s="1"/>
  <c r="F27" i="5"/>
  <c r="I27" i="5" s="1"/>
  <c r="F26" i="5"/>
  <c r="I26" i="5" s="1"/>
  <c r="I24" i="5"/>
  <c r="F23" i="5"/>
  <c r="I23" i="5" s="1"/>
  <c r="I21" i="5"/>
  <c r="F20" i="5"/>
  <c r="I20" i="5" s="1"/>
  <c r="F19" i="5"/>
  <c r="I19" i="5" s="1"/>
  <c r="F18" i="5"/>
  <c r="I18" i="5" s="1"/>
  <c r="F17" i="5"/>
  <c r="I17" i="5" s="1"/>
  <c r="F16" i="5"/>
  <c r="I16" i="5" s="1"/>
  <c r="I14" i="5"/>
  <c r="F13" i="5"/>
  <c r="I13" i="5" s="1"/>
  <c r="F12" i="5"/>
  <c r="I12" i="5" s="1"/>
  <c r="F11" i="5"/>
  <c r="I11" i="5" s="1"/>
  <c r="F10" i="5"/>
  <c r="I10" i="5" s="1"/>
  <c r="F9" i="5"/>
  <c r="I9" i="5" s="1"/>
  <c r="I7" i="5"/>
  <c r="F6" i="5"/>
  <c r="I6" i="5" s="1"/>
  <c r="F5" i="5"/>
  <c r="I5" i="5" s="1"/>
  <c r="F4" i="5"/>
  <c r="I4" i="5" s="1"/>
  <c r="F3" i="5"/>
  <c r="I3" i="5" s="1"/>
</calcChain>
</file>

<file path=xl/sharedStrings.xml><?xml version="1.0" encoding="utf-8"?>
<sst xmlns="http://schemas.openxmlformats.org/spreadsheetml/2006/main" count="752" uniqueCount="297">
  <si>
    <t>VD_TV_Total_2015</t>
  </si>
  <si>
    <t>VI_TV_Total_2015</t>
  </si>
  <si>
    <t>VI_TV_Total_2016</t>
  </si>
  <si>
    <t>VI_TV_Total_2017</t>
  </si>
  <si>
    <t>VI_TV_Total</t>
  </si>
  <si>
    <t>VI's</t>
  </si>
  <si>
    <t>Short</t>
  </si>
  <si>
    <t>Long</t>
  </si>
  <si>
    <t>Int_TV_Total_2015</t>
  </si>
  <si>
    <t>Int_TV_Total_2016</t>
  </si>
  <si>
    <t>Int_TV_Total_2017</t>
  </si>
  <si>
    <t>intermediate</t>
  </si>
  <si>
    <t>Weight</t>
  </si>
  <si>
    <t>VD's</t>
  </si>
  <si>
    <t>Formula</t>
  </si>
  <si>
    <t>Int_TV_Total_Short</t>
  </si>
  <si>
    <t>Int_TV_Total_Long</t>
  </si>
  <si>
    <t>Weight_TV_Total_2015</t>
  </si>
  <si>
    <t>Weight_TV_Total_2016</t>
  </si>
  <si>
    <t>Weight_TV_Total_2017</t>
  </si>
  <si>
    <t>VD_TV_Total_2016</t>
  </si>
  <si>
    <t>VD_TV_Total_2017</t>
  </si>
  <si>
    <t>Input 2</t>
  </si>
  <si>
    <t>Input 3</t>
  </si>
  <si>
    <t>SKU Weight</t>
  </si>
  <si>
    <t>Brand Weight</t>
  </si>
  <si>
    <t>Brand Name</t>
  </si>
  <si>
    <t>CPI</t>
  </si>
  <si>
    <t>Weight_SKU_Express</t>
  </si>
  <si>
    <t>Weight_SKU_Fridge</t>
  </si>
  <si>
    <t>Weight_SKU_Mobile</t>
  </si>
  <si>
    <t>Weight_SKU_Party</t>
  </si>
  <si>
    <t>Weight_SKU_RGB</t>
  </si>
  <si>
    <t>Base</t>
  </si>
  <si>
    <t>Media</t>
  </si>
  <si>
    <t>VI_IPS_Frooti</t>
  </si>
  <si>
    <t>VI_IPS_Maaza</t>
  </si>
  <si>
    <t>VI_IPS_Minute_Maid</t>
  </si>
  <si>
    <t>VI_IPS_Slice</t>
  </si>
  <si>
    <t>VI_IPS_Tropicana</t>
  </si>
  <si>
    <t>VD_IPS_Frooti</t>
  </si>
  <si>
    <t>VD_IPS_Tropicana</t>
  </si>
  <si>
    <t>VD_IPS_Minute_Maid</t>
  </si>
  <si>
    <t>VD_IPS_Slice</t>
  </si>
  <si>
    <t>VD_IPS_Maaza</t>
  </si>
  <si>
    <t>Frooti</t>
  </si>
  <si>
    <t>Tropicana</t>
  </si>
  <si>
    <t>Minute_maid</t>
  </si>
  <si>
    <t>Slice</t>
  </si>
  <si>
    <t>Maaza</t>
  </si>
  <si>
    <t>VI_ND_Frooti</t>
  </si>
  <si>
    <t>VI_ND_Maaza</t>
  </si>
  <si>
    <t>VI_ND_Minute_Maid</t>
  </si>
  <si>
    <t>VI_ND_Real</t>
  </si>
  <si>
    <t>VI_ND_Slice</t>
  </si>
  <si>
    <t>VI_ND_Tropicana</t>
  </si>
  <si>
    <t>Real</t>
  </si>
  <si>
    <t>VD_ND_Frooti</t>
  </si>
  <si>
    <t>VD_ND_Tropicana</t>
  </si>
  <si>
    <t>VD_ND_Minute_Maid</t>
  </si>
  <si>
    <t>VD_ND_Real</t>
  </si>
  <si>
    <t>VD_ND_Slice</t>
  </si>
  <si>
    <t>VD_ND_Maaza</t>
  </si>
  <si>
    <t>VI_NStores_Frooti</t>
  </si>
  <si>
    <t>VI_NStores_Maaza</t>
  </si>
  <si>
    <t>VI_NStores_Minute_Maid</t>
  </si>
  <si>
    <t>VI_NStores_Real</t>
  </si>
  <si>
    <t>VI_NStores_Slice</t>
  </si>
  <si>
    <t>VI_NStores_Tropicana</t>
  </si>
  <si>
    <t>VD_NStores_Frooti</t>
  </si>
  <si>
    <t>VD_NStores_Tropicana</t>
  </si>
  <si>
    <t>VD_NStores_Minute_Maid</t>
  </si>
  <si>
    <t>VD_NStores_Real</t>
  </si>
  <si>
    <t>VD_NStores_Slice</t>
  </si>
  <si>
    <t>VD_NStores_Maaza</t>
  </si>
  <si>
    <t>VI_OOS_Maaza</t>
  </si>
  <si>
    <t>VI_OOS_Minute_Maid</t>
  </si>
  <si>
    <t>VD_OOS_Minute_Maid</t>
  </si>
  <si>
    <t>VD_OOS_Maaza</t>
  </si>
  <si>
    <t>VI_Price_Frooti</t>
  </si>
  <si>
    <t>VI_Price_Maaza</t>
  </si>
  <si>
    <t>VI_Price_Minute_Maid</t>
  </si>
  <si>
    <t>VI_Price_Real</t>
  </si>
  <si>
    <t>VI_Price_Slice</t>
  </si>
  <si>
    <t>VI_Price_Tropicana</t>
  </si>
  <si>
    <t>VD_Price_Frooti</t>
  </si>
  <si>
    <t>VD_Price_Minute_Maid</t>
  </si>
  <si>
    <t>VD_Price_Real</t>
  </si>
  <si>
    <t>VD_Price_Slice</t>
  </si>
  <si>
    <t>VD_Price_Tropicana</t>
  </si>
  <si>
    <t>VI_Price_Maaza_Express</t>
  </si>
  <si>
    <t>VI_Price_Maaza_Fridge</t>
  </si>
  <si>
    <t>VI_Price_Maaza_Large_TPK</t>
  </si>
  <si>
    <t>VI_Price_Maaza_Mobile</t>
  </si>
  <si>
    <t>VI_Price_Maaza_Party</t>
  </si>
  <si>
    <t>VI_Price_Maaza_RGB</t>
  </si>
  <si>
    <t>VI_Price_Maaza_Small_TPK</t>
  </si>
  <si>
    <t>VD_Price_Maaza_Express</t>
  </si>
  <si>
    <t>VD_Price_Maaza_Fridge</t>
  </si>
  <si>
    <t>VD_Price_Maaza_Large_TPK</t>
  </si>
  <si>
    <t>VD_Price_Maaza_Mobile</t>
  </si>
  <si>
    <t>VD_Price_Maaza_Party</t>
  </si>
  <si>
    <t>VD_Price_Maaza_RGB</t>
  </si>
  <si>
    <t>VD_Price_Maaza_Small_TPK</t>
  </si>
  <si>
    <t>Weight_SKU_Large_TPK</t>
  </si>
  <si>
    <t>Weight_SKU_Small_TPK</t>
  </si>
  <si>
    <t>VI_SOWF_Frooti</t>
  </si>
  <si>
    <t>VI_SOWF_Maaza</t>
  </si>
  <si>
    <t>VI_SOWF_Minute_Maid</t>
  </si>
  <si>
    <t>VI_SOWF_Real</t>
  </si>
  <si>
    <t>VI_SOWF_Slice</t>
  </si>
  <si>
    <t>VI_SOWF_Tropicana</t>
  </si>
  <si>
    <t>VD_SOWF_Frooti</t>
  </si>
  <si>
    <t>VD_SOWF_Minute_Maid</t>
  </si>
  <si>
    <t>VD_SOWF_Real</t>
  </si>
  <si>
    <t>VD_SOWF_Slice</t>
  </si>
  <si>
    <t>VD_SOWF_Tropicana</t>
  </si>
  <si>
    <t>VD_SOWF_Maaza</t>
  </si>
  <si>
    <t>VI_WD_Frooti</t>
  </si>
  <si>
    <t>VI_WD_Maaza</t>
  </si>
  <si>
    <t>VI_WD_Minute_Maid</t>
  </si>
  <si>
    <t>VI_WD_Real</t>
  </si>
  <si>
    <t>VI_WD_Slice</t>
  </si>
  <si>
    <t>VI_WD_Tropicana</t>
  </si>
  <si>
    <t>VD_WD_Frooti</t>
  </si>
  <si>
    <t>VD_WD_Minute_Maid</t>
  </si>
  <si>
    <t>VD_WD_Real</t>
  </si>
  <si>
    <t>VD_WD_Slice</t>
  </si>
  <si>
    <t>VD_WD_Tropicana</t>
  </si>
  <si>
    <t>VD_WD_Maaza</t>
  </si>
  <si>
    <t>[Tmax_Damp]-[Temp_Norm]</t>
  </si>
  <si>
    <t>([Tmax_Damp]-[Temp_Norm])*[Temp_Norm_Norm]</t>
  </si>
  <si>
    <t>VD_Temp0</t>
  </si>
  <si>
    <t>VD_Temp1</t>
  </si>
  <si>
    <t>VD_Precip0</t>
  </si>
  <si>
    <t>[Precip_Damp]-[Precip_Norm]</t>
  </si>
  <si>
    <t>VD_Precip1</t>
  </si>
  <si>
    <t>([Precip_Damp]-[Precip_Norm])*[Precip_Norm_Norm]</t>
  </si>
  <si>
    <t>VD_Economy</t>
  </si>
  <si>
    <t>Log([Economy])</t>
  </si>
  <si>
    <t>VI_TV_Bus_Stop_Maaza_GRPs_2018</t>
  </si>
  <si>
    <t>VI_TV_Festive_2018_Maaza_GRPs_2018</t>
  </si>
  <si>
    <t>VI_TV_Festive_2019_Maaza_GRPs_2018</t>
  </si>
  <si>
    <t>VI_TV_Maaza_Indulgence_Maaza_GRPs_2018</t>
  </si>
  <si>
    <t>VI_TV_Park_Maaza_GRPs_2018</t>
  </si>
  <si>
    <t>VI_TV_Festive_2019_Maaza_GRPs_2019</t>
  </si>
  <si>
    <t>VI_TV_Maaza_Indulgence_Maaza_GRPs_2019</t>
  </si>
  <si>
    <t>Int_TV_Bus_Stop_Maaza_GRPs_2018</t>
  </si>
  <si>
    <t>Int_TV_Festive_2018_Maaza_GRPs_2018</t>
  </si>
  <si>
    <t>Int_TV_Festive_2019_Maaza_GRPs_2018</t>
  </si>
  <si>
    <t>Int_TV_Maaza_Indulgence_Maaza_GRPs_2018</t>
  </si>
  <si>
    <t>Int_TV_Park_Maaza_GRPs_2018</t>
  </si>
  <si>
    <t>Int_TV_Festive_2019_Maaza_GRPs_2019</t>
  </si>
  <si>
    <t>Int_TV_Maaza_Indulgence_Maaza_GRPs_2019</t>
  </si>
  <si>
    <t>Int_Long_TV_Bus_Stop_Maaza_GRPs_2018</t>
  </si>
  <si>
    <t>Int_Long_TV_Festive_2018_Maaza_GRPs_2018</t>
  </si>
  <si>
    <t>Int_Long_TV_Festive_2019_Maaza_GRPs_2018</t>
  </si>
  <si>
    <t>Int_Long_TV_Maaza_Indulgence_Maaza_GRPs_2018</t>
  </si>
  <si>
    <t>Int_Long_TV_Park_Maaza_GRPs_2018</t>
  </si>
  <si>
    <t>Int_Long_TV_Festive_2019_Maaza_GRPs_2019</t>
  </si>
  <si>
    <t>Int_Long_TV_Maaza_Indulgence_Maaza_GRPs_2019</t>
  </si>
  <si>
    <t>Weight_TV_Bus_Stop_Maaza_GRPs_2018</t>
  </si>
  <si>
    <t>Weight_TV_Festive_2018_Maaza_GRPs_2018</t>
  </si>
  <si>
    <t>Weight_TV_Festive_2019_Maaza_GRPs_2018</t>
  </si>
  <si>
    <t>Weight_TV_Maaza_Indulgence_Maaza_GRPs_2018</t>
  </si>
  <si>
    <t>Weight_TV_Park_Maaza_GRPs_2018</t>
  </si>
  <si>
    <t>Weight_TV_Festive_2019_Maaza_GRPs_2019</t>
  </si>
  <si>
    <t>Weight_TV_Maaza_Indulgence_Maaza_GRPs_2019</t>
  </si>
  <si>
    <t>Weight_Long_TV_Bus_Stop_Maaza_GRPs_2018</t>
  </si>
  <si>
    <t>Weight_Long_TV_Festive_2018_Maaza_GRPs_2018</t>
  </si>
  <si>
    <t>Weight_Long_TV_Festive_2019_Maaza_GRPs_2018</t>
  </si>
  <si>
    <t>Weight_Long_TV_Maaza_Indulgence_Maaza_GRPs_2018</t>
  </si>
  <si>
    <t>Weight_Long_TV_Park_Maaza_GRPs_2018</t>
  </si>
  <si>
    <t>Weight_Long_TV_Festive_2019_Maaza_GRPs_2019</t>
  </si>
  <si>
    <t>Weight_Long_TV_Maaza_Indulgence_Maaza_GRPs_2019</t>
  </si>
  <si>
    <t>VD_TV_Bus_Stop_Maaza_GRPs_2018</t>
  </si>
  <si>
    <t>VD_TV_Festive_2018_Maaza_GRPs_2018</t>
  </si>
  <si>
    <t>VD_TV_Festive_2019_Maaza_GRPs_2018</t>
  </si>
  <si>
    <t>VD_TV_Maaza_Indulgence_Maaza_GRPs_2018</t>
  </si>
  <si>
    <t>VD_TV_Park_Maaza_GRPs_2018</t>
  </si>
  <si>
    <t>VD_TV_Festive_2019_Maaza_GRPs_2019</t>
  </si>
  <si>
    <t>VD_TV_Maaza_Indulgence_Maaza_GRPs_2019</t>
  </si>
  <si>
    <t>VI_Hotstar_Maaza_Imp</t>
  </si>
  <si>
    <t>VI_YouTube_Maaza_Imp</t>
  </si>
  <si>
    <t>VI_FB_IG_Maaza_Imp</t>
  </si>
  <si>
    <t>VI_Total_Digital_Maaza_Imp_2017</t>
  </si>
  <si>
    <t>VI_Total_Digital_Maaza_Imp_2018</t>
  </si>
  <si>
    <t>VI_Total_Digital_Maaza_Imp_2019</t>
  </si>
  <si>
    <t>Int_Hotstar_Maaza_Imp</t>
  </si>
  <si>
    <t>Int_YouTube_Maaza_Imp</t>
  </si>
  <si>
    <t>Int_FB_IG_Maaza_Imp</t>
  </si>
  <si>
    <t>Int_Total_Digital_Maaza_Imp_2017</t>
  </si>
  <si>
    <t>Int_Total_Digital_Maaza_Imp_2018</t>
  </si>
  <si>
    <t>Int_Total_Digital_Maaza_Imp_2019</t>
  </si>
  <si>
    <t>VD_Hotstar_Maaza_Imp</t>
  </si>
  <si>
    <t>VD_YouTube_Maaza_Imp</t>
  </si>
  <si>
    <t>VD_FB_IG_Maaza_Imp</t>
  </si>
  <si>
    <t>VD_Total_Digital_Maaza_Imp_2017</t>
  </si>
  <si>
    <t>VD_Total_Digital_Maaza_Imp_2018</t>
  </si>
  <si>
    <t>VD_Total_Digital_Maaza_Imp_2019</t>
  </si>
  <si>
    <t>VI_Cinema_Maaza_Spend</t>
  </si>
  <si>
    <t>VI_Print_Maaza_Spend</t>
  </si>
  <si>
    <t>VI_Radio_Maaza_Spend</t>
  </si>
  <si>
    <t>VI_Cinema_Maaza_Spend_2015</t>
  </si>
  <si>
    <t>VI_OOH_Maaza_Spend_2015</t>
  </si>
  <si>
    <t>VI_Print_Maaza_Spend_2015</t>
  </si>
  <si>
    <t>VI_Radio_Maaza_Spend_2015</t>
  </si>
  <si>
    <t>VI_Cinema_Maaza_Spend_2016</t>
  </si>
  <si>
    <t>VI_OOH_Maaza_Spend_2016</t>
  </si>
  <si>
    <t>VI_Print_Maaza_Spend_2016</t>
  </si>
  <si>
    <t>VI_Radio_Maaza_Spend_2016</t>
  </si>
  <si>
    <t>VI_Cinema_Maaza_Spend_2017</t>
  </si>
  <si>
    <t>VI_OOH_Maaza_Spend_2017</t>
  </si>
  <si>
    <t>VI_Print_Maaza_Spend_2017</t>
  </si>
  <si>
    <t>VI_Radio_Maaza_Spend_2017</t>
  </si>
  <si>
    <t>VI_Cinema_Maaza_Spend_2018</t>
  </si>
  <si>
    <t>VI_OOH_Maaza_Spend_2018</t>
  </si>
  <si>
    <t>VI_Print_Maaza_Spend_2018</t>
  </si>
  <si>
    <t>VI_Radio_Maaza_Spend_2018</t>
  </si>
  <si>
    <t>VI_Cinema_Maaza_Spend_2019</t>
  </si>
  <si>
    <t>VI_OOH_Maaza_Spend_2019</t>
  </si>
  <si>
    <t>VI_Print_Maaza_Spend_2019</t>
  </si>
  <si>
    <t>VI_Radio_Maaza_Spend_2019</t>
  </si>
  <si>
    <t>Int_Cinema_Maaza_Spend</t>
  </si>
  <si>
    <t>Int_Print_Maaza_Spend</t>
  </si>
  <si>
    <t>Int_Radio_Maaza_Spend</t>
  </si>
  <si>
    <t>Int_Cinema_Maaza_Spend_2015</t>
  </si>
  <si>
    <t>Int_OOH_Maaza_Spend_2015</t>
  </si>
  <si>
    <t>Int_Print_Maaza_Spend_2015</t>
  </si>
  <si>
    <t>Int_Radio_Maaza_Spend_2015</t>
  </si>
  <si>
    <t>Int_Cinema_Maaza_Spend_2016</t>
  </si>
  <si>
    <t>Int_OOH_Maaza_Spend_2016</t>
  </si>
  <si>
    <t>Int_Print_Maaza_Spend_2016</t>
  </si>
  <si>
    <t>Int_Radio_Maaza_Spend_2016</t>
  </si>
  <si>
    <t>Int_Cinema_Maaza_Spend_2017</t>
  </si>
  <si>
    <t>Int_OOH_Maaza_Spend_2017</t>
  </si>
  <si>
    <t>Int_Print_Maaza_Spend_2017</t>
  </si>
  <si>
    <t>Int_Radio_Maaza_Spend_2017</t>
  </si>
  <si>
    <t>Int_Cinema_Maaza_Spend_2018</t>
  </si>
  <si>
    <t>Int_OOH_Maaza_Spend_2018</t>
  </si>
  <si>
    <t>Int_Print_Maaza_Spend_2018</t>
  </si>
  <si>
    <t>Int_Radio_Maaza_Spend_2018</t>
  </si>
  <si>
    <t>Int_Cinema_Maaza_Spend_2019</t>
  </si>
  <si>
    <t>Int_OOH_Maaza_Spend_2019</t>
  </si>
  <si>
    <t>Int_Print_Maaza_Spend_2019</t>
  </si>
  <si>
    <t>Int_Radio_Maaza_Spend_2019</t>
  </si>
  <si>
    <t>VD_Cinema_Maaza_Spend</t>
  </si>
  <si>
    <t>VD_Print_Maaza_Spend</t>
  </si>
  <si>
    <t>VD_Radio_Maaza_Spend</t>
  </si>
  <si>
    <t>VD_Cinema_Maaza_Spend_2015</t>
  </si>
  <si>
    <t>VD_OOH_Maaza_Spend_2015</t>
  </si>
  <si>
    <t>VD_Print_Maaza_Spend_2015</t>
  </si>
  <si>
    <t>VD_Radio_Maaza_Spend_2015</t>
  </si>
  <si>
    <t>VD_Cinema_Maaza_Spend_2016</t>
  </si>
  <si>
    <t>VD_OOH_Maaza_Spend_2016</t>
  </si>
  <si>
    <t>VD_Print_Maaza_Spend_2016</t>
  </si>
  <si>
    <t>VD_Radio_Maaza_Spend_2016</t>
  </si>
  <si>
    <t>VD_Cinema_Maaza_Spend_2017</t>
  </si>
  <si>
    <t>VD_OOH_Maaza_Spend_2017</t>
  </si>
  <si>
    <t>VD_Print_Maaza_Spend_2017</t>
  </si>
  <si>
    <t>VD_Radio_Maaza_Spend_2017</t>
  </si>
  <si>
    <t>VD_Cinema_Maaza_Spend_2018</t>
  </si>
  <si>
    <t>VD_OOH_Maaza_Spend_2018</t>
  </si>
  <si>
    <t>VD_Print_Maaza_Spend_2018</t>
  </si>
  <si>
    <t>VD_Radio_Maaza_Spend_2018</t>
  </si>
  <si>
    <t>VD_Cinema_Maaza_Spend_2019</t>
  </si>
  <si>
    <t>VD_OOH_Maaza_Spend_2019</t>
  </si>
  <si>
    <t>VD_Print_Maaza_Spend_2019</t>
  </si>
  <si>
    <t>VD_Radio_Maaza_Spend_2019</t>
  </si>
  <si>
    <t>Activation_Samantha_Prabhu_AP_TN</t>
  </si>
  <si>
    <t>Activation_Varun_Dhawan_All_India</t>
  </si>
  <si>
    <t>Activation_Rakulpreet_AP_WB</t>
  </si>
  <si>
    <t>Int_Activation_Samantha_Prabhu_AP_TN</t>
  </si>
  <si>
    <t>Int_Activation_Rakulpreet_AP_WB</t>
  </si>
  <si>
    <t>VD_Activation_Samantha_Prabhu_AP_TN</t>
  </si>
  <si>
    <t>VD_Activation_Rakulpreet_AP_WB</t>
  </si>
  <si>
    <t>VD_Activation_Varun_Dhawan_All_India</t>
  </si>
  <si>
    <t>Int_Activation_Varun_Dhawan_All_India</t>
  </si>
  <si>
    <t>VI_OOH_Maaza_Spend</t>
  </si>
  <si>
    <t>Int_OOH_Maaza_Spend</t>
  </si>
  <si>
    <t>VD_OOH_Maaza_Spend</t>
  </si>
  <si>
    <t>VD_long_Activation_Samantha_Prabhu_AP_TN</t>
  </si>
  <si>
    <t>VD_long_Activation_Varun_Dhawan_All_India</t>
  </si>
  <si>
    <t>VD_long_Activation_Rakulpreet_AP_WB</t>
  </si>
  <si>
    <t>VD_Long_TV_Bus_Stop_Maaza_GRPs_2018</t>
  </si>
  <si>
    <t>VD_Long_TV_Festive_2018_Maaza_GRPs_2018</t>
  </si>
  <si>
    <t>VD_Long_TV_Festive_2019_Maaza_GRPs_2018</t>
  </si>
  <si>
    <t>VD_Long_TV_Maaza_Indulgence_Maaza_GRPs_2018</t>
  </si>
  <si>
    <t>VD_Long_TV_Park_Maaza_GRPs_2018</t>
  </si>
  <si>
    <t>VD_Long_TV_Festive_2019_Maaza_GRPs_2019</t>
  </si>
  <si>
    <t>VD_Long_TV_Maaza_Indulgence_Maaza_GRPs_2019</t>
  </si>
  <si>
    <t>log([VI_NStores_Maaza])</t>
  </si>
  <si>
    <t>VI_NStores_Maaza_1517</t>
  </si>
  <si>
    <t>VI_NStores_Maaza_1819</t>
  </si>
  <si>
    <t>log([VI_NStores_Maaza_1517])</t>
  </si>
  <si>
    <t>log([VI_NStores_Maaza_1819])</t>
  </si>
  <si>
    <t>([VI_ND_Maaza]/100)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</si>
</sst>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2" fillId="4" borderId="0" xfId="0" applyFont="1" applyFill="1"/>
    <xf numFmtId="0" fontId="4" fillId="4" borderId="0" xfId="0" applyFont="1" applyFill="1"/>
    <xf numFmtId="0" fontId="1" fillId="0" borderId="2" xfId="0" applyFont="1" applyBorder="1"/>
    <xf numFmtId="0" fontId="0" fillId="5" borderId="0" xfId="0" applyFill="1"/>
    <xf numFmtId="0" fontId="3" fillId="5" borderId="0" xfId="0" applyFont="1" applyFill="1"/>
    <xf numFmtId="0" fontId="0" fillId="0" borderId="0" xfId="0"/>
    <xf numFmtId="0" fontId="0" fillId="6" borderId="0" xfId="0" applyFill="1"/>
    <xf numFmtId="0" fontId="3" fillId="6" borderId="0" xfId="0" applyFont="1" applyFill="1"/>
    <xf numFmtId="0" fontId="6" fillId="2" borderId="0" xfId="0" applyFont="1" applyFill="1"/>
    <xf numFmtId="0" fontId="1" fillId="5" borderId="0" xfId="0" applyFont="1" applyFill="1"/>
  </cellXfs>
  <cellStyles count="2">
    <cellStyle name="Comma 2" xfId="1" xr:uid="{AA6AEF75-4DE3-42A6-A72C-015A42661A53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848B-8776-4678-B484-B992F6AE5C44}">
  <dimension ref="B2:O64"/>
  <sheetViews>
    <sheetView tabSelected="1" topLeftCell="E46" zoomScale="75" zoomScaleNormal="75" workbookViewId="0">
      <selection activeCell="I64" sqref="I64"/>
    </sheetView>
  </sheetViews>
  <sheetFormatPr defaultRowHeight="15" x14ac:dyDescent="0.25"/>
  <cols>
    <col min="2" max="2" width="27.5703125" bestFit="1" customWidth="1"/>
    <col min="3" max="3" width="26.85546875" bestFit="1" customWidth="1"/>
    <col min="4" max="4" width="26.85546875" customWidth="1"/>
    <col min="5" max="5" width="20.28515625" bestFit="1" customWidth="1"/>
    <col min="6" max="6" width="27.5703125" bestFit="1" customWidth="1"/>
    <col min="7" max="7" width="13.140625" customWidth="1"/>
    <col min="8" max="8" width="28" bestFit="1" customWidth="1"/>
    <col min="9" max="9" width="70.7109375" bestFit="1" customWidth="1"/>
  </cols>
  <sheetData>
    <row r="2" spans="2:15" x14ac:dyDescent="0.25">
      <c r="B2" s="7" t="s">
        <v>13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tr">
        <f>B2</f>
        <v>VD's</v>
      </c>
      <c r="I2" s="7" t="s">
        <v>14</v>
      </c>
    </row>
    <row r="3" spans="2:15" x14ac:dyDescent="0.25">
      <c r="B3" s="12" t="s">
        <v>40</v>
      </c>
      <c r="C3" s="12" t="s">
        <v>35</v>
      </c>
      <c r="F3" t="str">
        <f>"Weight_Brand_"&amp;G3</f>
        <v>Weight_Brand_Frooti</v>
      </c>
      <c r="G3" t="s">
        <v>45</v>
      </c>
      <c r="H3" s="3" t="str">
        <f t="shared" ref="H3:H38" si="0">B3</f>
        <v>VD_IPS_Frooti</v>
      </c>
      <c r="I3" t="str">
        <f>"Log(["&amp;C3&amp;"])*["&amp;F3&amp;"]"</f>
        <v>Log([VI_IPS_Frooti])*[Weight_Brand_Frooti]</v>
      </c>
      <c r="J3" t="s">
        <v>33</v>
      </c>
      <c r="N3" s="8"/>
      <c r="O3" s="8"/>
    </row>
    <row r="4" spans="2:15" x14ac:dyDescent="0.25">
      <c r="B4" s="12" t="s">
        <v>41</v>
      </c>
      <c r="C4" s="12" t="s">
        <v>39</v>
      </c>
      <c r="F4" t="str">
        <f t="shared" ref="F4:F30" si="1">"Weight_Brand_"&amp;G4</f>
        <v>Weight_Brand_Tropicana</v>
      </c>
      <c r="G4" t="s">
        <v>46</v>
      </c>
      <c r="H4" s="3" t="str">
        <f t="shared" si="0"/>
        <v>VD_IPS_Tropicana</v>
      </c>
      <c r="I4" t="str">
        <f>"Log(["&amp;C4&amp;"])*["&amp;F4&amp;"]"</f>
        <v>Log([VI_IPS_Tropicana])*[Weight_Brand_Tropicana]</v>
      </c>
      <c r="J4" t="s">
        <v>33</v>
      </c>
    </row>
    <row r="5" spans="2:15" x14ac:dyDescent="0.25">
      <c r="B5" s="12" t="s">
        <v>42</v>
      </c>
      <c r="C5" s="12" t="s">
        <v>37</v>
      </c>
      <c r="F5" t="str">
        <f t="shared" si="1"/>
        <v>Weight_Brand_Minute_maid</v>
      </c>
      <c r="G5" t="s">
        <v>47</v>
      </c>
      <c r="H5" s="3" t="str">
        <f t="shared" si="0"/>
        <v>VD_IPS_Minute_Maid</v>
      </c>
      <c r="I5" t="str">
        <f t="shared" ref="I5:I6" si="2">"Log(["&amp;C5&amp;"])*["&amp;F5&amp;"]"</f>
        <v>Log([VI_IPS_Minute_Maid])*[Weight_Brand_Minute_maid]</v>
      </c>
      <c r="J5" t="s">
        <v>33</v>
      </c>
    </row>
    <row r="6" spans="2:15" x14ac:dyDescent="0.25">
      <c r="B6" s="12" t="s">
        <v>43</v>
      </c>
      <c r="C6" s="12" t="s">
        <v>38</v>
      </c>
      <c r="F6" t="str">
        <f t="shared" si="1"/>
        <v>Weight_Brand_Slice</v>
      </c>
      <c r="G6" t="s">
        <v>48</v>
      </c>
      <c r="H6" s="3" t="str">
        <f t="shared" si="0"/>
        <v>VD_IPS_Slice</v>
      </c>
      <c r="I6" t="str">
        <f t="shared" si="2"/>
        <v>Log([VI_IPS_Slice])*[Weight_Brand_Slice]</v>
      </c>
      <c r="J6" t="s">
        <v>33</v>
      </c>
    </row>
    <row r="7" spans="2:15" x14ac:dyDescent="0.25">
      <c r="B7" s="12" t="s">
        <v>44</v>
      </c>
      <c r="C7" s="12" t="s">
        <v>36</v>
      </c>
      <c r="D7" s="12"/>
      <c r="G7" t="s">
        <v>49</v>
      </c>
      <c r="H7" s="3" t="str">
        <f t="shared" si="0"/>
        <v>VD_IPS_Maaza</v>
      </c>
      <c r="I7" t="str">
        <f>"Log(["&amp;C7&amp;"])"</f>
        <v>Log([VI_IPS_Maaza])</v>
      </c>
      <c r="J7" t="s">
        <v>33</v>
      </c>
    </row>
    <row r="8" spans="2:15" s="13" customFormat="1" x14ac:dyDescent="0.25">
      <c r="H8" s="14"/>
    </row>
    <row r="9" spans="2:15" x14ac:dyDescent="0.25">
      <c r="B9" s="12" t="s">
        <v>57</v>
      </c>
      <c r="C9" s="12" t="s">
        <v>50</v>
      </c>
      <c r="F9" t="str">
        <f t="shared" si="1"/>
        <v>Weight_Brand_Frooti</v>
      </c>
      <c r="G9" s="12" t="s">
        <v>45</v>
      </c>
      <c r="H9" s="3" t="str">
        <f t="shared" si="0"/>
        <v>VD_ND_Frooti</v>
      </c>
      <c r="I9" t="str">
        <f>"(["&amp;C9&amp;"]/100)*["&amp;F9&amp;"]"</f>
        <v>([VI_ND_Frooti]/100)*[Weight_Brand_Frooti]</v>
      </c>
      <c r="J9" t="s">
        <v>33</v>
      </c>
    </row>
    <row r="10" spans="2:15" x14ac:dyDescent="0.25">
      <c r="B10" s="12" t="s">
        <v>58</v>
      </c>
      <c r="C10" s="12" t="s">
        <v>55</v>
      </c>
      <c r="F10" t="str">
        <f t="shared" si="1"/>
        <v>Weight_Brand_Tropicana</v>
      </c>
      <c r="G10" s="12" t="s">
        <v>46</v>
      </c>
      <c r="H10" s="3" t="str">
        <f t="shared" si="0"/>
        <v>VD_ND_Tropicana</v>
      </c>
      <c r="I10" t="str">
        <f t="shared" ref="I10:I13" si="3">"(["&amp;C10&amp;"]/100)*["&amp;F10&amp;"]"</f>
        <v>([VI_ND_Tropicana]/100)*[Weight_Brand_Tropicana]</v>
      </c>
      <c r="J10" t="s">
        <v>33</v>
      </c>
    </row>
    <row r="11" spans="2:15" x14ac:dyDescent="0.25">
      <c r="B11" s="12" t="s">
        <v>59</v>
      </c>
      <c r="C11" s="12" t="s">
        <v>52</v>
      </c>
      <c r="F11" t="str">
        <f t="shared" si="1"/>
        <v>Weight_Brand_Minute_maid</v>
      </c>
      <c r="G11" s="12" t="s">
        <v>47</v>
      </c>
      <c r="H11" s="3" t="str">
        <f t="shared" si="0"/>
        <v>VD_ND_Minute_Maid</v>
      </c>
      <c r="I11" t="str">
        <f t="shared" si="3"/>
        <v>([VI_ND_Minute_Maid]/100)*[Weight_Brand_Minute_maid]</v>
      </c>
      <c r="J11" t="s">
        <v>33</v>
      </c>
    </row>
    <row r="12" spans="2:15" x14ac:dyDescent="0.25">
      <c r="B12" s="12" t="s">
        <v>60</v>
      </c>
      <c r="C12" s="12" t="s">
        <v>53</v>
      </c>
      <c r="F12" t="str">
        <f t="shared" si="1"/>
        <v>Weight_Brand_Real</v>
      </c>
      <c r="G12" t="s">
        <v>56</v>
      </c>
      <c r="H12" s="3" t="str">
        <f t="shared" si="0"/>
        <v>VD_ND_Real</v>
      </c>
      <c r="I12" t="str">
        <f t="shared" si="3"/>
        <v>([VI_ND_Real]/100)*[Weight_Brand_Real]</v>
      </c>
      <c r="J12" t="s">
        <v>33</v>
      </c>
    </row>
    <row r="13" spans="2:15" x14ac:dyDescent="0.25">
      <c r="B13" s="12" t="s">
        <v>61</v>
      </c>
      <c r="C13" s="12" t="s">
        <v>54</v>
      </c>
      <c r="F13" t="str">
        <f t="shared" si="1"/>
        <v>Weight_Brand_Slice</v>
      </c>
      <c r="G13" s="12" t="s">
        <v>48</v>
      </c>
      <c r="H13" s="3" t="str">
        <f t="shared" si="0"/>
        <v>VD_ND_Slice</v>
      </c>
      <c r="I13" t="str">
        <f t="shared" si="3"/>
        <v>([VI_ND_Slice]/100)*[Weight_Brand_Slice]</v>
      </c>
      <c r="J13" t="s">
        <v>33</v>
      </c>
    </row>
    <row r="14" spans="2:15" x14ac:dyDescent="0.25">
      <c r="B14" s="12" t="s">
        <v>62</v>
      </c>
      <c r="C14" s="12" t="s">
        <v>51</v>
      </c>
      <c r="D14" s="12"/>
      <c r="G14" s="12" t="s">
        <v>49</v>
      </c>
      <c r="H14" s="3" t="str">
        <f t="shared" si="0"/>
        <v>VD_ND_Maaza</v>
      </c>
      <c r="I14" t="str">
        <f>"(["&amp;C14&amp;"]/100)"</f>
        <v>([VI_ND_Maaza]/100)</v>
      </c>
      <c r="J14" t="s">
        <v>33</v>
      </c>
    </row>
    <row r="15" spans="2:15" s="13" customFormat="1" x14ac:dyDescent="0.25">
      <c r="H15" s="14"/>
    </row>
    <row r="16" spans="2:15" x14ac:dyDescent="0.25">
      <c r="B16" s="12" t="s">
        <v>69</v>
      </c>
      <c r="C16" s="12" t="s">
        <v>63</v>
      </c>
      <c r="F16" t="str">
        <f t="shared" si="1"/>
        <v>Weight_Brand_Frooti</v>
      </c>
      <c r="G16" s="12" t="s">
        <v>45</v>
      </c>
      <c r="H16" s="3" t="str">
        <f t="shared" si="0"/>
        <v>VD_NStores_Frooti</v>
      </c>
      <c r="I16" t="str">
        <f t="shared" ref="I16:I20" si="4">"log(["&amp;C16&amp;"])*["&amp;F16&amp;"]"</f>
        <v>log([VI_NStores_Frooti])*[Weight_Brand_Frooti]</v>
      </c>
      <c r="J16" t="s">
        <v>33</v>
      </c>
    </row>
    <row r="17" spans="2:10" x14ac:dyDescent="0.25">
      <c r="B17" s="12" t="s">
        <v>70</v>
      </c>
      <c r="C17" s="12" t="s">
        <v>68</v>
      </c>
      <c r="F17" t="str">
        <f t="shared" si="1"/>
        <v>Weight_Brand_Tropicana</v>
      </c>
      <c r="G17" s="12" t="s">
        <v>46</v>
      </c>
      <c r="H17" s="3" t="str">
        <f t="shared" si="0"/>
        <v>VD_NStores_Tropicana</v>
      </c>
      <c r="I17" t="str">
        <f t="shared" si="4"/>
        <v>log([VI_NStores_Tropicana])*[Weight_Brand_Tropicana]</v>
      </c>
      <c r="J17" t="s">
        <v>33</v>
      </c>
    </row>
    <row r="18" spans="2:10" x14ac:dyDescent="0.25">
      <c r="B18" s="12" t="s">
        <v>71</v>
      </c>
      <c r="C18" s="12" t="s">
        <v>65</v>
      </c>
      <c r="F18" t="str">
        <f t="shared" si="1"/>
        <v>Weight_Brand_Minute_maid</v>
      </c>
      <c r="G18" s="12" t="s">
        <v>47</v>
      </c>
      <c r="H18" s="3" t="str">
        <f t="shared" si="0"/>
        <v>VD_NStores_Minute_Maid</v>
      </c>
      <c r="I18" t="str">
        <f t="shared" si="4"/>
        <v>log([VI_NStores_Minute_Maid])*[Weight_Brand_Minute_maid]</v>
      </c>
      <c r="J18" t="s">
        <v>33</v>
      </c>
    </row>
    <row r="19" spans="2:10" x14ac:dyDescent="0.25">
      <c r="B19" s="12" t="s">
        <v>72</v>
      </c>
      <c r="C19" s="12" t="s">
        <v>66</v>
      </c>
      <c r="F19" t="str">
        <f t="shared" si="1"/>
        <v>Weight_Brand_Real</v>
      </c>
      <c r="G19" s="12" t="s">
        <v>56</v>
      </c>
      <c r="H19" s="3" t="str">
        <f t="shared" si="0"/>
        <v>VD_NStores_Real</v>
      </c>
      <c r="I19" t="str">
        <f t="shared" si="4"/>
        <v>log([VI_NStores_Real])*[Weight_Brand_Real]</v>
      </c>
      <c r="J19" t="s">
        <v>33</v>
      </c>
    </row>
    <row r="20" spans="2:10" x14ac:dyDescent="0.25">
      <c r="B20" s="12" t="s">
        <v>73</v>
      </c>
      <c r="C20" s="12" t="s">
        <v>67</v>
      </c>
      <c r="F20" t="str">
        <f t="shared" si="1"/>
        <v>Weight_Brand_Slice</v>
      </c>
      <c r="G20" s="12" t="s">
        <v>48</v>
      </c>
      <c r="H20" s="3" t="str">
        <f t="shared" si="0"/>
        <v>VD_NStores_Slice</v>
      </c>
      <c r="I20" t="str">
        <f t="shared" si="4"/>
        <v>log([VI_NStores_Slice])*[Weight_Brand_Slice]</v>
      </c>
      <c r="J20" t="s">
        <v>33</v>
      </c>
    </row>
    <row r="21" spans="2:10" x14ac:dyDescent="0.25">
      <c r="B21" s="12" t="s">
        <v>74</v>
      </c>
      <c r="C21" s="12" t="s">
        <v>64</v>
      </c>
      <c r="D21" s="12"/>
      <c r="G21" s="12" t="s">
        <v>49</v>
      </c>
      <c r="H21" s="3" t="str">
        <f t="shared" si="0"/>
        <v>VD_NStores_Maaza</v>
      </c>
      <c r="I21" t="str">
        <f>"log(["&amp;C21&amp;"])"</f>
        <v>log([VI_NStores_Maaza])</v>
      </c>
      <c r="J21" t="s">
        <v>33</v>
      </c>
    </row>
    <row r="22" spans="2:10" s="13" customFormat="1" x14ac:dyDescent="0.25">
      <c r="H22" s="14"/>
    </row>
    <row r="23" spans="2:10" x14ac:dyDescent="0.25">
      <c r="B23" s="12" t="s">
        <v>77</v>
      </c>
      <c r="C23" s="12" t="s">
        <v>76</v>
      </c>
      <c r="F23" t="str">
        <f t="shared" si="1"/>
        <v>Weight_Brand_Minute_maid</v>
      </c>
      <c r="G23" s="12" t="s">
        <v>47</v>
      </c>
      <c r="H23" s="3" t="str">
        <f t="shared" si="0"/>
        <v>VD_OOS_Minute_Maid</v>
      </c>
      <c r="I23" t="str">
        <f t="shared" ref="I23" si="5">"(["&amp;C23&amp;"]/100)*["&amp;F23&amp;"]"</f>
        <v>([VI_OOS_Minute_Maid]/100)*[Weight_Brand_Minute_maid]</v>
      </c>
      <c r="J23" t="s">
        <v>33</v>
      </c>
    </row>
    <row r="24" spans="2:10" x14ac:dyDescent="0.25">
      <c r="B24" s="12" t="s">
        <v>78</v>
      </c>
      <c r="C24" s="12" t="s">
        <v>75</v>
      </c>
      <c r="G24" s="12" t="s">
        <v>49</v>
      </c>
      <c r="H24" s="3" t="str">
        <f t="shared" si="0"/>
        <v>VD_OOS_Maaza</v>
      </c>
      <c r="I24" t="str">
        <f>"(["&amp;C24&amp;"]/100)"</f>
        <v>([VI_OOS_Maaza]/100)</v>
      </c>
      <c r="J24" t="s">
        <v>33</v>
      </c>
    </row>
    <row r="25" spans="2:10" s="13" customFormat="1" x14ac:dyDescent="0.25">
      <c r="H25" s="14"/>
    </row>
    <row r="26" spans="2:10" x14ac:dyDescent="0.25">
      <c r="B26" s="12" t="s">
        <v>85</v>
      </c>
      <c r="C26" s="12" t="s">
        <v>79</v>
      </c>
      <c r="D26" s="12" t="s">
        <v>80</v>
      </c>
      <c r="F26" t="str">
        <f t="shared" si="1"/>
        <v>Weight_Brand_Frooti</v>
      </c>
      <c r="G26" s="12" t="s">
        <v>45</v>
      </c>
      <c r="H26" s="3" t="str">
        <f t="shared" si="0"/>
        <v>VD_Price_Frooti</v>
      </c>
      <c r="I26" t="str">
        <f>"Log(["&amp;C26&amp;"]/["&amp;D26&amp;"])*["&amp;F26&amp;"]"</f>
        <v>Log([VI_Price_Frooti]/[VI_Price_Maaza])*[Weight_Brand_Frooti]</v>
      </c>
      <c r="J26" t="s">
        <v>33</v>
      </c>
    </row>
    <row r="27" spans="2:10" x14ac:dyDescent="0.25">
      <c r="B27" s="12" t="s">
        <v>86</v>
      </c>
      <c r="C27" s="12" t="s">
        <v>81</v>
      </c>
      <c r="D27" s="12" t="s">
        <v>80</v>
      </c>
      <c r="F27" t="str">
        <f t="shared" si="1"/>
        <v>Weight_Brand_Minute_maid</v>
      </c>
      <c r="G27" s="12" t="s">
        <v>47</v>
      </c>
      <c r="H27" s="3" t="str">
        <f t="shared" si="0"/>
        <v>VD_Price_Minute_Maid</v>
      </c>
      <c r="I27" t="str">
        <f t="shared" ref="I27:I30" si="6">"Log(["&amp;C27&amp;"]/["&amp;D27&amp;"])*["&amp;F27&amp;"]"</f>
        <v>Log([VI_Price_Minute_Maid]/[VI_Price_Maaza])*[Weight_Brand_Minute_maid]</v>
      </c>
      <c r="J27" t="s">
        <v>33</v>
      </c>
    </row>
    <row r="28" spans="2:10" x14ac:dyDescent="0.25">
      <c r="B28" s="12" t="s">
        <v>87</v>
      </c>
      <c r="C28" s="12" t="s">
        <v>82</v>
      </c>
      <c r="D28" s="12" t="s">
        <v>80</v>
      </c>
      <c r="F28" t="str">
        <f t="shared" si="1"/>
        <v>Weight_Brand_Real</v>
      </c>
      <c r="G28" s="12" t="s">
        <v>56</v>
      </c>
      <c r="H28" s="3" t="str">
        <f t="shared" si="0"/>
        <v>VD_Price_Real</v>
      </c>
      <c r="I28" t="str">
        <f t="shared" si="6"/>
        <v>Log([VI_Price_Real]/[VI_Price_Maaza])*[Weight_Brand_Real]</v>
      </c>
      <c r="J28" t="s">
        <v>33</v>
      </c>
    </row>
    <row r="29" spans="2:10" x14ac:dyDescent="0.25">
      <c r="B29" s="12" t="s">
        <v>88</v>
      </c>
      <c r="C29" s="12" t="s">
        <v>83</v>
      </c>
      <c r="D29" s="12" t="s">
        <v>80</v>
      </c>
      <c r="F29" t="str">
        <f t="shared" si="1"/>
        <v>Weight_Brand_Slice</v>
      </c>
      <c r="G29" s="12" t="s">
        <v>48</v>
      </c>
      <c r="H29" s="3" t="str">
        <f t="shared" si="0"/>
        <v>VD_Price_Slice</v>
      </c>
      <c r="I29" t="str">
        <f t="shared" si="6"/>
        <v>Log([VI_Price_Slice]/[VI_Price_Maaza])*[Weight_Brand_Slice]</v>
      </c>
      <c r="J29" t="s">
        <v>33</v>
      </c>
    </row>
    <row r="30" spans="2:10" x14ac:dyDescent="0.25">
      <c r="B30" s="12" t="s">
        <v>89</v>
      </c>
      <c r="C30" s="12" t="s">
        <v>84</v>
      </c>
      <c r="D30" s="12" t="s">
        <v>80</v>
      </c>
      <c r="F30" t="str">
        <f t="shared" si="1"/>
        <v>Weight_Brand_Tropicana</v>
      </c>
      <c r="G30" s="12" t="s">
        <v>46</v>
      </c>
      <c r="H30" s="3" t="str">
        <f t="shared" si="0"/>
        <v>VD_Price_Tropicana</v>
      </c>
      <c r="I30" t="str">
        <f t="shared" si="6"/>
        <v>Log([VI_Price_Tropicana]/[VI_Price_Maaza])*[Weight_Brand_Tropicana]</v>
      </c>
      <c r="J30" t="s">
        <v>33</v>
      </c>
    </row>
    <row r="31" spans="2:10" s="13" customFormat="1" x14ac:dyDescent="0.25">
      <c r="H31" s="14"/>
    </row>
    <row r="32" spans="2:10" x14ac:dyDescent="0.25">
      <c r="B32" s="12" t="s">
        <v>97</v>
      </c>
      <c r="C32" s="12" t="s">
        <v>90</v>
      </c>
      <c r="D32" t="s">
        <v>27</v>
      </c>
      <c r="E32" s="12" t="s">
        <v>28</v>
      </c>
      <c r="H32" s="3" t="str">
        <f t="shared" si="0"/>
        <v>VD_Price_Maaza_Express</v>
      </c>
      <c r="I32" t="str">
        <f>"Log(["&amp;C32&amp;"]/["&amp;D32&amp;"])*["&amp;E32&amp;"]"</f>
        <v>Log([VI_Price_Maaza_Express]/[CPI])*[Weight_SKU_Express]</v>
      </c>
      <c r="J32" t="s">
        <v>33</v>
      </c>
    </row>
    <row r="33" spans="2:10" x14ac:dyDescent="0.25">
      <c r="B33" s="12" t="s">
        <v>98</v>
      </c>
      <c r="C33" s="12" t="s">
        <v>91</v>
      </c>
      <c r="D33" s="12" t="s">
        <v>27</v>
      </c>
      <c r="E33" s="12" t="s">
        <v>29</v>
      </c>
      <c r="H33" s="3" t="str">
        <f t="shared" si="0"/>
        <v>VD_Price_Maaza_Fridge</v>
      </c>
      <c r="I33" t="str">
        <f t="shared" ref="I33:I38" si="7">"Log(["&amp;C33&amp;"]/["&amp;D33&amp;"])*["&amp;E33&amp;"]"</f>
        <v>Log([VI_Price_Maaza_Fridge]/[CPI])*[Weight_SKU_Fridge]</v>
      </c>
      <c r="J33" t="s">
        <v>33</v>
      </c>
    </row>
    <row r="34" spans="2:10" x14ac:dyDescent="0.25">
      <c r="B34" s="12" t="s">
        <v>99</v>
      </c>
      <c r="C34" s="12" t="s">
        <v>92</v>
      </c>
      <c r="D34" s="12" t="s">
        <v>27</v>
      </c>
      <c r="E34" s="12" t="s">
        <v>104</v>
      </c>
      <c r="H34" s="3" t="str">
        <f t="shared" si="0"/>
        <v>VD_Price_Maaza_Large_TPK</v>
      </c>
      <c r="I34" t="str">
        <f t="shared" si="7"/>
        <v>Log([VI_Price_Maaza_Large_TPK]/[CPI])*[Weight_SKU_Large_TPK]</v>
      </c>
      <c r="J34" t="s">
        <v>33</v>
      </c>
    </row>
    <row r="35" spans="2:10" x14ac:dyDescent="0.25">
      <c r="B35" s="12" t="s">
        <v>100</v>
      </c>
      <c r="C35" s="12" t="s">
        <v>93</v>
      </c>
      <c r="D35" s="12" t="s">
        <v>27</v>
      </c>
      <c r="E35" s="12" t="s">
        <v>30</v>
      </c>
      <c r="H35" s="3" t="str">
        <f t="shared" si="0"/>
        <v>VD_Price_Maaza_Mobile</v>
      </c>
      <c r="I35" t="str">
        <f t="shared" si="7"/>
        <v>Log([VI_Price_Maaza_Mobile]/[CPI])*[Weight_SKU_Mobile]</v>
      </c>
      <c r="J35" t="s">
        <v>33</v>
      </c>
    </row>
    <row r="36" spans="2:10" x14ac:dyDescent="0.25">
      <c r="B36" s="12" t="s">
        <v>101</v>
      </c>
      <c r="C36" s="12" t="s">
        <v>94</v>
      </c>
      <c r="D36" s="12" t="s">
        <v>27</v>
      </c>
      <c r="E36" s="12" t="s">
        <v>31</v>
      </c>
      <c r="H36" s="3" t="str">
        <f t="shared" si="0"/>
        <v>VD_Price_Maaza_Party</v>
      </c>
      <c r="I36" t="str">
        <f t="shared" si="7"/>
        <v>Log([VI_Price_Maaza_Party]/[CPI])*[Weight_SKU_Party]</v>
      </c>
      <c r="J36" t="s">
        <v>33</v>
      </c>
    </row>
    <row r="37" spans="2:10" s="12" customFormat="1" x14ac:dyDescent="0.25">
      <c r="B37" s="12" t="s">
        <v>102</v>
      </c>
      <c r="C37" s="12" t="s">
        <v>95</v>
      </c>
      <c r="D37" s="12" t="s">
        <v>27</v>
      </c>
      <c r="E37" s="12" t="s">
        <v>32</v>
      </c>
      <c r="H37" s="3" t="str">
        <f t="shared" si="0"/>
        <v>VD_Price_Maaza_RGB</v>
      </c>
      <c r="I37" s="12" t="str">
        <f t="shared" si="7"/>
        <v>Log([VI_Price_Maaza_RGB]/[CPI])*[Weight_SKU_RGB]</v>
      </c>
      <c r="J37" s="12" t="s">
        <v>33</v>
      </c>
    </row>
    <row r="38" spans="2:10" s="12" customFormat="1" x14ac:dyDescent="0.25">
      <c r="B38" s="12" t="s">
        <v>103</v>
      </c>
      <c r="C38" s="12" t="s">
        <v>96</v>
      </c>
      <c r="D38" s="12" t="s">
        <v>27</v>
      </c>
      <c r="E38" s="12" t="s">
        <v>105</v>
      </c>
      <c r="H38" s="3" t="str">
        <f t="shared" si="0"/>
        <v>VD_Price_Maaza_Small_TPK</v>
      </c>
      <c r="I38" s="12" t="str">
        <f t="shared" si="7"/>
        <v>Log([VI_Price_Maaza_Small_TPK]/[CPI])*[Weight_SKU_Small_TPK]</v>
      </c>
      <c r="J38" s="12" t="s">
        <v>33</v>
      </c>
    </row>
    <row r="39" spans="2:10" s="13" customFormat="1" x14ac:dyDescent="0.25">
      <c r="H39" s="14"/>
    </row>
    <row r="40" spans="2:10" x14ac:dyDescent="0.25">
      <c r="B40" s="12" t="s">
        <v>112</v>
      </c>
      <c r="C40" s="12" t="s">
        <v>106</v>
      </c>
      <c r="F40" t="str">
        <f t="shared" ref="F40:F51" si="8">"Weight_Brand_"&amp;G40</f>
        <v>Weight_Brand_Frooti</v>
      </c>
      <c r="G40" s="12" t="s">
        <v>45</v>
      </c>
      <c r="H40" s="3" t="str">
        <f t="shared" ref="H40:H52" si="9">B40</f>
        <v>VD_SOWF_Frooti</v>
      </c>
      <c r="I40" t="str">
        <f t="shared" ref="I40:I44" si="10">"(["&amp;C40&amp;"]/100)*["&amp;F40&amp;"]"</f>
        <v>([VI_SOWF_Frooti]/100)*[Weight_Brand_Frooti]</v>
      </c>
      <c r="J40" t="s">
        <v>33</v>
      </c>
    </row>
    <row r="41" spans="2:10" x14ac:dyDescent="0.25">
      <c r="B41" s="12" t="s">
        <v>113</v>
      </c>
      <c r="C41" s="12" t="s">
        <v>108</v>
      </c>
      <c r="F41" t="str">
        <f t="shared" si="8"/>
        <v>Weight_Brand_Minute_maid</v>
      </c>
      <c r="G41" s="12" t="s">
        <v>47</v>
      </c>
      <c r="H41" s="3" t="str">
        <f t="shared" si="9"/>
        <v>VD_SOWF_Minute_Maid</v>
      </c>
      <c r="I41" t="str">
        <f t="shared" si="10"/>
        <v>([VI_SOWF_Minute_Maid]/100)*[Weight_Brand_Minute_maid]</v>
      </c>
      <c r="J41" t="s">
        <v>33</v>
      </c>
    </row>
    <row r="42" spans="2:10" x14ac:dyDescent="0.25">
      <c r="B42" s="12" t="s">
        <v>114</v>
      </c>
      <c r="C42" s="12" t="s">
        <v>109</v>
      </c>
      <c r="F42" t="str">
        <f t="shared" si="8"/>
        <v>Weight_Brand_Real</v>
      </c>
      <c r="G42" s="12" t="s">
        <v>56</v>
      </c>
      <c r="H42" s="3" t="str">
        <f t="shared" si="9"/>
        <v>VD_SOWF_Real</v>
      </c>
      <c r="I42" t="str">
        <f t="shared" si="10"/>
        <v>([VI_SOWF_Real]/100)*[Weight_Brand_Real]</v>
      </c>
      <c r="J42" t="s">
        <v>33</v>
      </c>
    </row>
    <row r="43" spans="2:10" x14ac:dyDescent="0.25">
      <c r="B43" s="12" t="s">
        <v>115</v>
      </c>
      <c r="C43" s="12" t="s">
        <v>110</v>
      </c>
      <c r="F43" t="str">
        <f t="shared" si="8"/>
        <v>Weight_Brand_Slice</v>
      </c>
      <c r="G43" s="12" t="s">
        <v>48</v>
      </c>
      <c r="H43" s="3" t="str">
        <f t="shared" si="9"/>
        <v>VD_SOWF_Slice</v>
      </c>
      <c r="I43" t="str">
        <f t="shared" si="10"/>
        <v>([VI_SOWF_Slice]/100)*[Weight_Brand_Slice]</v>
      </c>
      <c r="J43" t="s">
        <v>33</v>
      </c>
    </row>
    <row r="44" spans="2:10" x14ac:dyDescent="0.25">
      <c r="B44" s="12" t="s">
        <v>116</v>
      </c>
      <c r="C44" s="12" t="s">
        <v>111</v>
      </c>
      <c r="F44" t="str">
        <f t="shared" si="8"/>
        <v>Weight_Brand_Tropicana</v>
      </c>
      <c r="G44" s="12" t="s">
        <v>46</v>
      </c>
      <c r="H44" s="3" t="str">
        <f t="shared" si="9"/>
        <v>VD_SOWF_Tropicana</v>
      </c>
      <c r="I44" t="str">
        <f t="shared" si="10"/>
        <v>([VI_SOWF_Tropicana]/100)*[Weight_Brand_Tropicana]</v>
      </c>
      <c r="J44" t="s">
        <v>33</v>
      </c>
    </row>
    <row r="45" spans="2:10" x14ac:dyDescent="0.25">
      <c r="B45" s="12" t="s">
        <v>117</v>
      </c>
      <c r="C45" s="12" t="s">
        <v>107</v>
      </c>
      <c r="G45" s="12" t="s">
        <v>49</v>
      </c>
      <c r="H45" s="3" t="str">
        <f t="shared" si="9"/>
        <v>VD_SOWF_Maaza</v>
      </c>
      <c r="I45" t="str">
        <f>"(["&amp;C45&amp;"]/100)"</f>
        <v>([VI_SOWF_Maaza]/100)</v>
      </c>
      <c r="J45" t="s">
        <v>33</v>
      </c>
    </row>
    <row r="46" spans="2:10" s="13" customFormat="1" x14ac:dyDescent="0.25">
      <c r="H46" s="14"/>
    </row>
    <row r="47" spans="2:10" x14ac:dyDescent="0.25">
      <c r="B47" s="12" t="s">
        <v>124</v>
      </c>
      <c r="C47" s="12" t="s">
        <v>118</v>
      </c>
      <c r="F47" t="str">
        <f t="shared" si="8"/>
        <v>Weight_Brand_Frooti</v>
      </c>
      <c r="G47" s="12" t="s">
        <v>45</v>
      </c>
      <c r="H47" s="3" t="str">
        <f t="shared" si="9"/>
        <v>VD_WD_Frooti</v>
      </c>
      <c r="I47" t="str">
        <f t="shared" ref="I47:I51" si="11">"(["&amp;C47&amp;"]/100)*["&amp;F47&amp;"]"</f>
        <v>([VI_WD_Frooti]/100)*[Weight_Brand_Frooti]</v>
      </c>
      <c r="J47" t="s">
        <v>33</v>
      </c>
    </row>
    <row r="48" spans="2:10" x14ac:dyDescent="0.25">
      <c r="B48" s="12" t="s">
        <v>125</v>
      </c>
      <c r="C48" s="12" t="s">
        <v>120</v>
      </c>
      <c r="F48" t="str">
        <f t="shared" si="8"/>
        <v>Weight_Brand_Minute_maid</v>
      </c>
      <c r="G48" s="12" t="s">
        <v>47</v>
      </c>
      <c r="H48" s="3" t="str">
        <f t="shared" si="9"/>
        <v>VD_WD_Minute_Maid</v>
      </c>
      <c r="I48" t="str">
        <f t="shared" si="11"/>
        <v>([VI_WD_Minute_Maid]/100)*[Weight_Brand_Minute_maid]</v>
      </c>
      <c r="J48" t="s">
        <v>33</v>
      </c>
    </row>
    <row r="49" spans="2:10" x14ac:dyDescent="0.25">
      <c r="B49" s="12" t="s">
        <v>126</v>
      </c>
      <c r="C49" s="12" t="s">
        <v>121</v>
      </c>
      <c r="F49" t="str">
        <f t="shared" si="8"/>
        <v>Weight_Brand_Real</v>
      </c>
      <c r="G49" s="12" t="s">
        <v>56</v>
      </c>
      <c r="H49" s="3" t="str">
        <f t="shared" si="9"/>
        <v>VD_WD_Real</v>
      </c>
      <c r="I49" t="str">
        <f t="shared" si="11"/>
        <v>([VI_WD_Real]/100)*[Weight_Brand_Real]</v>
      </c>
      <c r="J49" t="s">
        <v>33</v>
      </c>
    </row>
    <row r="50" spans="2:10" x14ac:dyDescent="0.25">
      <c r="B50" s="12" t="s">
        <v>127</v>
      </c>
      <c r="C50" s="12" t="s">
        <v>122</v>
      </c>
      <c r="F50" t="str">
        <f t="shared" si="8"/>
        <v>Weight_Brand_Slice</v>
      </c>
      <c r="G50" s="12" t="s">
        <v>48</v>
      </c>
      <c r="H50" s="3" t="str">
        <f t="shared" si="9"/>
        <v>VD_WD_Slice</v>
      </c>
      <c r="I50" t="str">
        <f t="shared" si="11"/>
        <v>([VI_WD_Slice]/100)*[Weight_Brand_Slice]</v>
      </c>
      <c r="J50" t="s">
        <v>33</v>
      </c>
    </row>
    <row r="51" spans="2:10" x14ac:dyDescent="0.25">
      <c r="B51" s="12" t="s">
        <v>128</v>
      </c>
      <c r="C51" s="12" t="s">
        <v>123</v>
      </c>
      <c r="F51" t="str">
        <f t="shared" si="8"/>
        <v>Weight_Brand_Tropicana</v>
      </c>
      <c r="G51" s="12" t="s">
        <v>46</v>
      </c>
      <c r="H51" s="3" t="str">
        <f t="shared" si="9"/>
        <v>VD_WD_Tropicana</v>
      </c>
      <c r="I51" t="str">
        <f t="shared" si="11"/>
        <v>([VI_WD_Tropicana]/100)*[Weight_Brand_Tropicana]</v>
      </c>
      <c r="J51" t="s">
        <v>33</v>
      </c>
    </row>
    <row r="52" spans="2:10" x14ac:dyDescent="0.25">
      <c r="B52" s="12" t="s">
        <v>129</v>
      </c>
      <c r="C52" s="12" t="s">
        <v>119</v>
      </c>
      <c r="G52" s="12" t="s">
        <v>49</v>
      </c>
      <c r="H52" s="3" t="str">
        <f t="shared" si="9"/>
        <v>VD_WD_Maaza</v>
      </c>
      <c r="I52" t="str">
        <f>"(["&amp;C52&amp;"]/100)"</f>
        <v>([VI_WD_Maaza]/100)</v>
      </c>
      <c r="J52" t="s">
        <v>33</v>
      </c>
    </row>
    <row r="53" spans="2:10" s="13" customFormat="1" x14ac:dyDescent="0.25"/>
    <row r="54" spans="2:10" x14ac:dyDescent="0.25">
      <c r="H54" s="12" t="s">
        <v>132</v>
      </c>
      <c r="I54" s="12" t="s">
        <v>130</v>
      </c>
    </row>
    <row r="55" spans="2:10" x14ac:dyDescent="0.25">
      <c r="H55" s="12" t="s">
        <v>133</v>
      </c>
      <c r="I55" s="12" t="s">
        <v>131</v>
      </c>
    </row>
    <row r="56" spans="2:10" x14ac:dyDescent="0.25">
      <c r="H56" s="12" t="s">
        <v>134</v>
      </c>
      <c r="I56" s="12" t="s">
        <v>135</v>
      </c>
    </row>
    <row r="57" spans="2:10" x14ac:dyDescent="0.25">
      <c r="H57" s="12" t="s">
        <v>136</v>
      </c>
      <c r="I57" s="12" t="s">
        <v>137</v>
      </c>
    </row>
    <row r="58" spans="2:10" x14ac:dyDescent="0.25">
      <c r="H58" s="12" t="s">
        <v>138</v>
      </c>
      <c r="I58" s="12" t="s">
        <v>139</v>
      </c>
    </row>
    <row r="61" spans="2:10" x14ac:dyDescent="0.25">
      <c r="H61" t="s">
        <v>74</v>
      </c>
      <c r="I61" t="s">
        <v>291</v>
      </c>
      <c r="J61" t="s">
        <v>33</v>
      </c>
    </row>
    <row r="62" spans="2:10" x14ac:dyDescent="0.25">
      <c r="H62" t="s">
        <v>292</v>
      </c>
      <c r="I62" s="12" t="s">
        <v>294</v>
      </c>
      <c r="J62" s="12" t="s">
        <v>33</v>
      </c>
    </row>
    <row r="63" spans="2:10" x14ac:dyDescent="0.25">
      <c r="H63" t="s">
        <v>293</v>
      </c>
      <c r="I63" s="12" t="s">
        <v>295</v>
      </c>
      <c r="J63" s="12" t="s">
        <v>33</v>
      </c>
    </row>
    <row r="64" spans="2:10" x14ac:dyDescent="0.25">
      <c r="G64" s="12" t="s">
        <v>49</v>
      </c>
      <c r="H64" s="3" t="s">
        <v>62</v>
      </c>
      <c r="I64" s="12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3474-796A-46D8-AFCE-A7388C9C155A}">
  <dimension ref="A1:H63"/>
  <sheetViews>
    <sheetView showGridLines="0" topLeftCell="C1" zoomScale="75" zoomScaleNormal="75" workbookViewId="0">
      <pane ySplit="1" topLeftCell="A26" activePane="bottomLeft" state="frozen"/>
      <selection activeCell="B1" sqref="B1"/>
      <selection pane="bottomLeft" activeCell="F46" sqref="F46"/>
    </sheetView>
  </sheetViews>
  <sheetFormatPr defaultColWidth="10.7109375" defaultRowHeight="15" x14ac:dyDescent="0.25"/>
  <cols>
    <col min="1" max="2" width="10.7109375" style="12"/>
    <col min="3" max="3" width="31.42578125" style="12" bestFit="1" customWidth="1"/>
    <col min="4" max="4" width="37.42578125" style="12" bestFit="1" customWidth="1"/>
    <col min="5" max="5" width="52.28515625" style="12" bestFit="1" customWidth="1"/>
    <col min="6" max="6" width="123" style="12" bestFit="1" customWidth="1"/>
    <col min="7" max="16384" width="10.7109375" style="12"/>
  </cols>
  <sheetData>
    <row r="1" spans="1:7" x14ac:dyDescent="0.25">
      <c r="A1" s="1" t="s">
        <v>11</v>
      </c>
      <c r="C1" s="2" t="s">
        <v>5</v>
      </c>
      <c r="E1" s="2" t="s">
        <v>13</v>
      </c>
      <c r="F1" s="12" t="s">
        <v>14</v>
      </c>
    </row>
    <row r="3" spans="1:7" x14ac:dyDescent="0.25">
      <c r="B3" s="12" t="s">
        <v>6</v>
      </c>
      <c r="C3" s="12" t="s">
        <v>4</v>
      </c>
      <c r="D3" s="12" t="s">
        <v>15</v>
      </c>
      <c r="E3" s="10" t="s">
        <v>15</v>
      </c>
      <c r="F3" s="10" t="str">
        <f>"Deltatransform(["&amp;C3&amp;"],0.54)"</f>
        <v>Deltatransform([VI_TV_Total],0.54)</v>
      </c>
      <c r="G3" s="10" t="s">
        <v>33</v>
      </c>
    </row>
    <row r="4" spans="1:7" x14ac:dyDescent="0.25">
      <c r="B4" s="12" t="s">
        <v>7</v>
      </c>
      <c r="C4" s="12" t="s">
        <v>4</v>
      </c>
      <c r="D4" s="12" t="s">
        <v>16</v>
      </c>
      <c r="E4" s="10" t="s">
        <v>16</v>
      </c>
      <c r="F4" s="10" t="str">
        <f>"Deltatransform(["&amp;C4&amp;"],0.971)"</f>
        <v>Deltatransform([VI_TV_Total],0.971)</v>
      </c>
      <c r="G4" s="10" t="s">
        <v>33</v>
      </c>
    </row>
    <row r="6" spans="1:7" x14ac:dyDescent="0.25">
      <c r="B6" s="12" t="s">
        <v>6</v>
      </c>
      <c r="C6" s="12" t="s">
        <v>140</v>
      </c>
      <c r="D6" s="12" t="s">
        <v>147</v>
      </c>
      <c r="E6" s="10" t="s">
        <v>147</v>
      </c>
      <c r="F6" s="10" t="str">
        <f t="shared" ref="F6:F12" si="0">"Deltatransform(["&amp;C6&amp;"],0.54)"</f>
        <v>Deltatransform([VI_TV_Bus_Stop_Maaza_GRPs_2018],0.54)</v>
      </c>
      <c r="G6" s="10" t="s">
        <v>33</v>
      </c>
    </row>
    <row r="7" spans="1:7" x14ac:dyDescent="0.25">
      <c r="B7" s="12" t="s">
        <v>6</v>
      </c>
      <c r="C7" s="12" t="s">
        <v>141</v>
      </c>
      <c r="D7" s="12" t="s">
        <v>148</v>
      </c>
      <c r="E7" s="10" t="s">
        <v>148</v>
      </c>
      <c r="F7" s="10" t="str">
        <f t="shared" si="0"/>
        <v>Deltatransform([VI_TV_Festive_2018_Maaza_GRPs_2018],0.54)</v>
      </c>
      <c r="G7" s="10" t="s">
        <v>33</v>
      </c>
    </row>
    <row r="8" spans="1:7" x14ac:dyDescent="0.25">
      <c r="B8" s="12" t="s">
        <v>6</v>
      </c>
      <c r="C8" s="12" t="s">
        <v>142</v>
      </c>
      <c r="D8" s="12" t="s">
        <v>149</v>
      </c>
      <c r="E8" s="10" t="s">
        <v>149</v>
      </c>
      <c r="F8" s="10" t="str">
        <f t="shared" si="0"/>
        <v>Deltatransform([VI_TV_Festive_2019_Maaza_GRPs_2018],0.54)</v>
      </c>
      <c r="G8" s="10" t="s">
        <v>33</v>
      </c>
    </row>
    <row r="9" spans="1:7" x14ac:dyDescent="0.25">
      <c r="B9" s="12" t="s">
        <v>6</v>
      </c>
      <c r="C9" s="12" t="s">
        <v>143</v>
      </c>
      <c r="D9" s="12" t="s">
        <v>150</v>
      </c>
      <c r="E9" s="10" t="s">
        <v>150</v>
      </c>
      <c r="F9" s="10" t="str">
        <f t="shared" si="0"/>
        <v>Deltatransform([VI_TV_Maaza_Indulgence_Maaza_GRPs_2018],0.54)</v>
      </c>
      <c r="G9" s="10" t="s">
        <v>33</v>
      </c>
    </row>
    <row r="10" spans="1:7" x14ac:dyDescent="0.25">
      <c r="B10" s="12" t="s">
        <v>6</v>
      </c>
      <c r="C10" s="12" t="s">
        <v>144</v>
      </c>
      <c r="D10" s="12" t="s">
        <v>151</v>
      </c>
      <c r="E10" s="10" t="s">
        <v>151</v>
      </c>
      <c r="F10" s="10" t="str">
        <f t="shared" si="0"/>
        <v>Deltatransform([VI_TV_Park_Maaza_GRPs_2018],0.54)</v>
      </c>
      <c r="G10" s="10" t="s">
        <v>33</v>
      </c>
    </row>
    <row r="11" spans="1:7" x14ac:dyDescent="0.25">
      <c r="B11" s="12" t="s">
        <v>6</v>
      </c>
      <c r="C11" s="12" t="s">
        <v>145</v>
      </c>
      <c r="D11" s="12" t="s">
        <v>152</v>
      </c>
      <c r="E11" s="10" t="s">
        <v>152</v>
      </c>
      <c r="F11" s="10" t="str">
        <f t="shared" si="0"/>
        <v>Deltatransform([VI_TV_Festive_2019_Maaza_GRPs_2019],0.54)</v>
      </c>
      <c r="G11" s="10" t="s">
        <v>33</v>
      </c>
    </row>
    <row r="12" spans="1:7" x14ac:dyDescent="0.25">
      <c r="B12" s="12" t="s">
        <v>6</v>
      </c>
      <c r="C12" s="12" t="s">
        <v>146</v>
      </c>
      <c r="D12" s="12" t="s">
        <v>153</v>
      </c>
      <c r="E12" s="10" t="s">
        <v>153</v>
      </c>
      <c r="F12" s="10" t="str">
        <f t="shared" si="0"/>
        <v>Deltatransform([VI_TV_Maaza_Indulgence_Maaza_GRPs_2019],0.54)</v>
      </c>
      <c r="G12" s="10" t="s">
        <v>33</v>
      </c>
    </row>
    <row r="13" spans="1:7" x14ac:dyDescent="0.25">
      <c r="B13" s="1" t="s">
        <v>7</v>
      </c>
      <c r="C13" s="1" t="s">
        <v>140</v>
      </c>
      <c r="D13" s="1" t="s">
        <v>154</v>
      </c>
      <c r="E13" s="15" t="s">
        <v>154</v>
      </c>
      <c r="F13" s="15" t="str">
        <f>"Deltatransform(["&amp;C13&amp;"],0.971)"</f>
        <v>Deltatransform([VI_TV_Bus_Stop_Maaza_GRPs_2018],0.971)</v>
      </c>
      <c r="G13" s="16" t="s">
        <v>33</v>
      </c>
    </row>
    <row r="14" spans="1:7" x14ac:dyDescent="0.25">
      <c r="B14" s="1" t="s">
        <v>7</v>
      </c>
      <c r="C14" s="1" t="s">
        <v>141</v>
      </c>
      <c r="D14" s="1" t="s">
        <v>155</v>
      </c>
      <c r="E14" s="15" t="s">
        <v>155</v>
      </c>
      <c r="F14" s="15" t="str">
        <f t="shared" ref="F14:F19" si="1">"Deltatransform(["&amp;C14&amp;"],0.971)"</f>
        <v>Deltatransform([VI_TV_Festive_2018_Maaza_GRPs_2018],0.971)</v>
      </c>
      <c r="G14" s="16" t="s">
        <v>33</v>
      </c>
    </row>
    <row r="15" spans="1:7" x14ac:dyDescent="0.25">
      <c r="B15" s="1" t="s">
        <v>7</v>
      </c>
      <c r="C15" s="1" t="s">
        <v>142</v>
      </c>
      <c r="D15" s="1" t="s">
        <v>156</v>
      </c>
      <c r="E15" s="15" t="s">
        <v>156</v>
      </c>
      <c r="F15" s="15" t="str">
        <f t="shared" si="1"/>
        <v>Deltatransform([VI_TV_Festive_2019_Maaza_GRPs_2018],0.971)</v>
      </c>
      <c r="G15" s="16" t="s">
        <v>33</v>
      </c>
    </row>
    <row r="16" spans="1:7" x14ac:dyDescent="0.25">
      <c r="B16" s="1" t="s">
        <v>7</v>
      </c>
      <c r="C16" s="1" t="s">
        <v>143</v>
      </c>
      <c r="D16" s="1" t="s">
        <v>157</v>
      </c>
      <c r="E16" s="15" t="s">
        <v>157</v>
      </c>
      <c r="F16" s="15" t="str">
        <f t="shared" si="1"/>
        <v>Deltatransform([VI_TV_Maaza_Indulgence_Maaza_GRPs_2018],0.971)</v>
      </c>
      <c r="G16" s="16" t="s">
        <v>33</v>
      </c>
    </row>
    <row r="17" spans="1:8" x14ac:dyDescent="0.25">
      <c r="B17" s="1" t="s">
        <v>7</v>
      </c>
      <c r="C17" s="1" t="s">
        <v>144</v>
      </c>
      <c r="D17" s="1" t="s">
        <v>158</v>
      </c>
      <c r="E17" s="15" t="s">
        <v>158</v>
      </c>
      <c r="F17" s="15" t="str">
        <f t="shared" si="1"/>
        <v>Deltatransform([VI_TV_Park_Maaza_GRPs_2018],0.971)</v>
      </c>
      <c r="G17" s="16" t="s">
        <v>33</v>
      </c>
    </row>
    <row r="18" spans="1:8" x14ac:dyDescent="0.25">
      <c r="B18" s="1" t="s">
        <v>7</v>
      </c>
      <c r="C18" s="1" t="s">
        <v>145</v>
      </c>
      <c r="D18" s="1" t="s">
        <v>159</v>
      </c>
      <c r="E18" s="15" t="s">
        <v>159</v>
      </c>
      <c r="F18" s="15" t="str">
        <f t="shared" si="1"/>
        <v>Deltatransform([VI_TV_Festive_2019_Maaza_GRPs_2019],0.971)</v>
      </c>
      <c r="G18" s="16" t="s">
        <v>33</v>
      </c>
    </row>
    <row r="19" spans="1:8" x14ac:dyDescent="0.25">
      <c r="B19" s="1" t="s">
        <v>7</v>
      </c>
      <c r="C19" s="1" t="s">
        <v>146</v>
      </c>
      <c r="D19" s="1" t="s">
        <v>160</v>
      </c>
      <c r="E19" s="15" t="s">
        <v>160</v>
      </c>
      <c r="F19" s="15" t="str">
        <f t="shared" si="1"/>
        <v>Deltatransform([VI_TV_Maaza_Indulgence_Maaza_GRPs_2019],0.971)</v>
      </c>
      <c r="G19" s="16" t="s">
        <v>33</v>
      </c>
    </row>
    <row r="20" spans="1:8" x14ac:dyDescent="0.25">
      <c r="B20" s="12" t="s">
        <v>7</v>
      </c>
      <c r="C20" s="12" t="s">
        <v>1</v>
      </c>
      <c r="D20" s="12" t="s">
        <v>8</v>
      </c>
      <c r="E20" s="10" t="s">
        <v>8</v>
      </c>
      <c r="F20" s="10" t="str">
        <f>"Deltatransform(["&amp;C20&amp;"],0.971)"</f>
        <v>Deltatransform([VI_TV_Total_2015],0.971)</v>
      </c>
      <c r="G20" s="10" t="s">
        <v>33</v>
      </c>
    </row>
    <row r="21" spans="1:8" x14ac:dyDescent="0.25">
      <c r="B21" s="12" t="s">
        <v>7</v>
      </c>
      <c r="C21" s="12" t="s">
        <v>2</v>
      </c>
      <c r="D21" s="12" t="s">
        <v>9</v>
      </c>
      <c r="E21" s="10" t="s">
        <v>9</v>
      </c>
      <c r="F21" s="10" t="str">
        <f t="shared" ref="F21:F22" si="2">"Deltatransform(["&amp;C21&amp;"],0.971)"</f>
        <v>Deltatransform([VI_TV_Total_2016],0.971)</v>
      </c>
      <c r="G21" s="10" t="s">
        <v>33</v>
      </c>
    </row>
    <row r="22" spans="1:8" x14ac:dyDescent="0.25">
      <c r="B22" s="12" t="s">
        <v>7</v>
      </c>
      <c r="C22" s="12" t="s">
        <v>3</v>
      </c>
      <c r="D22" s="12" t="s">
        <v>10</v>
      </c>
      <c r="E22" s="10" t="s">
        <v>10</v>
      </c>
      <c r="F22" s="10" t="str">
        <f t="shared" si="2"/>
        <v>Deltatransform([VI_TV_Total_2017],0.971)</v>
      </c>
      <c r="G22" s="10" t="s">
        <v>33</v>
      </c>
    </row>
    <row r="25" spans="1:8" x14ac:dyDescent="0.25">
      <c r="A25" s="1" t="s">
        <v>12</v>
      </c>
    </row>
    <row r="28" spans="1:8" x14ac:dyDescent="0.25">
      <c r="B28" s="12" t="s">
        <v>6</v>
      </c>
      <c r="C28" s="12" t="s">
        <v>140</v>
      </c>
      <c r="D28" s="12" t="s">
        <v>147</v>
      </c>
      <c r="E28" s="10" t="s">
        <v>161</v>
      </c>
      <c r="F28" s="10" t="str">
        <f t="shared" ref="F28:F44" si="3">"case when ["&amp;D28&amp;"]=0 then 0 else ["&amp;D28&amp;"]/["&amp;H28&amp;"] end"</f>
        <v>case when [Int_TV_Bus_Stop_Maaza_GRPs_2018]=0 then 0 else [Int_TV_Bus_Stop_Maaza_GRPs_2018]/[Int_TV_Total_Short] end</v>
      </c>
      <c r="G28" s="10" t="s">
        <v>33</v>
      </c>
      <c r="H28" s="12" t="s">
        <v>15</v>
      </c>
    </row>
    <row r="29" spans="1:8" x14ac:dyDescent="0.25">
      <c r="B29" s="12" t="s">
        <v>6</v>
      </c>
      <c r="C29" s="12" t="s">
        <v>141</v>
      </c>
      <c r="D29" s="12" t="s">
        <v>148</v>
      </c>
      <c r="E29" s="10" t="s">
        <v>162</v>
      </c>
      <c r="F29" s="10" t="str">
        <f t="shared" si="3"/>
        <v>case when [Int_TV_Festive_2018_Maaza_GRPs_2018]=0 then 0 else [Int_TV_Festive_2018_Maaza_GRPs_2018]/[Int_TV_Total_Short] end</v>
      </c>
      <c r="G29" s="10" t="s">
        <v>33</v>
      </c>
      <c r="H29" s="12" t="s">
        <v>15</v>
      </c>
    </row>
    <row r="30" spans="1:8" x14ac:dyDescent="0.25">
      <c r="B30" s="12" t="s">
        <v>6</v>
      </c>
      <c r="C30" s="12" t="s">
        <v>142</v>
      </c>
      <c r="D30" s="12" t="s">
        <v>149</v>
      </c>
      <c r="E30" s="10" t="s">
        <v>163</v>
      </c>
      <c r="F30" s="10" t="str">
        <f t="shared" si="3"/>
        <v>case when [Int_TV_Festive_2019_Maaza_GRPs_2018]=0 then 0 else [Int_TV_Festive_2019_Maaza_GRPs_2018]/[Int_TV_Total_Short] end</v>
      </c>
      <c r="G30" s="10" t="s">
        <v>33</v>
      </c>
      <c r="H30" s="12" t="s">
        <v>15</v>
      </c>
    </row>
    <row r="31" spans="1:8" x14ac:dyDescent="0.25">
      <c r="B31" s="12" t="s">
        <v>6</v>
      </c>
      <c r="C31" s="12" t="s">
        <v>143</v>
      </c>
      <c r="D31" s="12" t="s">
        <v>150</v>
      </c>
      <c r="E31" s="10" t="s">
        <v>164</v>
      </c>
      <c r="F31" s="10" t="str">
        <f t="shared" si="3"/>
        <v>case when [Int_TV_Maaza_Indulgence_Maaza_GRPs_2018]=0 then 0 else [Int_TV_Maaza_Indulgence_Maaza_GRPs_2018]/[Int_TV_Total_Short] end</v>
      </c>
      <c r="G31" s="10" t="s">
        <v>33</v>
      </c>
      <c r="H31" s="12" t="s">
        <v>15</v>
      </c>
    </row>
    <row r="32" spans="1:8" x14ac:dyDescent="0.25">
      <c r="B32" s="12" t="s">
        <v>6</v>
      </c>
      <c r="C32" s="12" t="s">
        <v>144</v>
      </c>
      <c r="D32" s="12" t="s">
        <v>151</v>
      </c>
      <c r="E32" s="10" t="s">
        <v>165</v>
      </c>
      <c r="F32" s="10" t="str">
        <f t="shared" si="3"/>
        <v>case when [Int_TV_Park_Maaza_GRPs_2018]=0 then 0 else [Int_TV_Park_Maaza_GRPs_2018]/[Int_TV_Total_Short] end</v>
      </c>
      <c r="G32" s="10" t="s">
        <v>33</v>
      </c>
      <c r="H32" s="12" t="s">
        <v>15</v>
      </c>
    </row>
    <row r="33" spans="1:8" x14ac:dyDescent="0.25">
      <c r="B33" s="12" t="s">
        <v>6</v>
      </c>
      <c r="C33" s="12" t="s">
        <v>145</v>
      </c>
      <c r="D33" s="12" t="s">
        <v>152</v>
      </c>
      <c r="E33" s="10" t="s">
        <v>166</v>
      </c>
      <c r="F33" s="10" t="str">
        <f t="shared" si="3"/>
        <v>case when [Int_TV_Festive_2019_Maaza_GRPs_2019]=0 then 0 else [Int_TV_Festive_2019_Maaza_GRPs_2019]/[Int_TV_Total_Short] end</v>
      </c>
      <c r="G33" s="10" t="s">
        <v>33</v>
      </c>
      <c r="H33" s="12" t="s">
        <v>15</v>
      </c>
    </row>
    <row r="34" spans="1:8" x14ac:dyDescent="0.25">
      <c r="B34" s="12" t="s">
        <v>6</v>
      </c>
      <c r="C34" s="12" t="s">
        <v>146</v>
      </c>
      <c r="D34" s="12" t="s">
        <v>153</v>
      </c>
      <c r="E34" s="10" t="s">
        <v>167</v>
      </c>
      <c r="F34" s="10" t="str">
        <f t="shared" si="3"/>
        <v>case when [Int_TV_Maaza_Indulgence_Maaza_GRPs_2019]=0 then 0 else [Int_TV_Maaza_Indulgence_Maaza_GRPs_2019]/[Int_TV_Total_Short] end</v>
      </c>
      <c r="G34" s="10" t="s">
        <v>33</v>
      </c>
      <c r="H34" s="12" t="s">
        <v>15</v>
      </c>
    </row>
    <row r="35" spans="1:8" x14ac:dyDescent="0.25">
      <c r="B35" s="1" t="s">
        <v>7</v>
      </c>
      <c r="C35" s="1" t="s">
        <v>140</v>
      </c>
      <c r="D35" s="1" t="s">
        <v>154</v>
      </c>
      <c r="E35" s="15" t="s">
        <v>168</v>
      </c>
      <c r="F35" s="15" t="str">
        <f t="shared" si="3"/>
        <v>case when [Int_Long_TV_Bus_Stop_Maaza_GRPs_2018]=0 then 0 else [Int_Long_TV_Bus_Stop_Maaza_GRPs_2018]/[Int_TV_Total_Long] end</v>
      </c>
      <c r="G35" s="15" t="s">
        <v>33</v>
      </c>
      <c r="H35" s="1" t="s">
        <v>16</v>
      </c>
    </row>
    <row r="36" spans="1:8" x14ac:dyDescent="0.25">
      <c r="B36" s="1" t="s">
        <v>7</v>
      </c>
      <c r="C36" s="1" t="s">
        <v>141</v>
      </c>
      <c r="D36" s="1" t="s">
        <v>155</v>
      </c>
      <c r="E36" s="15" t="s">
        <v>169</v>
      </c>
      <c r="F36" s="15" t="str">
        <f t="shared" si="3"/>
        <v>case when [Int_Long_TV_Festive_2018_Maaza_GRPs_2018]=0 then 0 else [Int_Long_TV_Festive_2018_Maaza_GRPs_2018]/[Int_TV_Total_Long] end</v>
      </c>
      <c r="G36" s="15" t="s">
        <v>33</v>
      </c>
      <c r="H36" s="1" t="s">
        <v>16</v>
      </c>
    </row>
    <row r="37" spans="1:8" x14ac:dyDescent="0.25">
      <c r="B37" s="1" t="s">
        <v>7</v>
      </c>
      <c r="C37" s="1" t="s">
        <v>142</v>
      </c>
      <c r="D37" s="1" t="s">
        <v>156</v>
      </c>
      <c r="E37" s="15" t="s">
        <v>170</v>
      </c>
      <c r="F37" s="15" t="str">
        <f t="shared" si="3"/>
        <v>case when [Int_Long_TV_Festive_2019_Maaza_GRPs_2018]=0 then 0 else [Int_Long_TV_Festive_2019_Maaza_GRPs_2018]/[Int_TV_Total_Long] end</v>
      </c>
      <c r="G37" s="15" t="s">
        <v>33</v>
      </c>
      <c r="H37" s="1" t="s">
        <v>16</v>
      </c>
    </row>
    <row r="38" spans="1:8" x14ac:dyDescent="0.25">
      <c r="B38" s="1" t="s">
        <v>7</v>
      </c>
      <c r="C38" s="1" t="s">
        <v>143</v>
      </c>
      <c r="D38" s="1" t="s">
        <v>157</v>
      </c>
      <c r="E38" s="15" t="s">
        <v>171</v>
      </c>
      <c r="F38" s="15" t="str">
        <f t="shared" si="3"/>
        <v>case when [Int_Long_TV_Maaza_Indulgence_Maaza_GRPs_2018]=0 then 0 else [Int_Long_TV_Maaza_Indulgence_Maaza_GRPs_2018]/[Int_TV_Total_Long] end</v>
      </c>
      <c r="G38" s="15" t="s">
        <v>33</v>
      </c>
      <c r="H38" s="1" t="s">
        <v>16</v>
      </c>
    </row>
    <row r="39" spans="1:8" x14ac:dyDescent="0.25">
      <c r="B39" s="1" t="s">
        <v>7</v>
      </c>
      <c r="C39" s="1" t="s">
        <v>144</v>
      </c>
      <c r="D39" s="1" t="s">
        <v>158</v>
      </c>
      <c r="E39" s="15" t="s">
        <v>172</v>
      </c>
      <c r="F39" s="15" t="str">
        <f t="shared" si="3"/>
        <v>case when [Int_Long_TV_Park_Maaza_GRPs_2018]=0 then 0 else [Int_Long_TV_Park_Maaza_GRPs_2018]/[Int_TV_Total_Long] end</v>
      </c>
      <c r="G39" s="15" t="s">
        <v>33</v>
      </c>
      <c r="H39" s="1" t="s">
        <v>16</v>
      </c>
    </row>
    <row r="40" spans="1:8" x14ac:dyDescent="0.25">
      <c r="B40" s="1" t="s">
        <v>7</v>
      </c>
      <c r="C40" s="1" t="s">
        <v>145</v>
      </c>
      <c r="D40" s="1" t="s">
        <v>159</v>
      </c>
      <c r="E40" s="15" t="s">
        <v>173</v>
      </c>
      <c r="F40" s="15" t="str">
        <f t="shared" si="3"/>
        <v>case when [Int_Long_TV_Festive_2019_Maaza_GRPs_2019]=0 then 0 else [Int_Long_TV_Festive_2019_Maaza_GRPs_2019]/[Int_TV_Total_Long] end</v>
      </c>
      <c r="G40" s="15" t="s">
        <v>33</v>
      </c>
      <c r="H40" s="1" t="s">
        <v>16</v>
      </c>
    </row>
    <row r="41" spans="1:8" x14ac:dyDescent="0.25">
      <c r="B41" s="1" t="s">
        <v>7</v>
      </c>
      <c r="C41" s="1" t="s">
        <v>146</v>
      </c>
      <c r="D41" s="1" t="s">
        <v>160</v>
      </c>
      <c r="E41" s="15" t="s">
        <v>174</v>
      </c>
      <c r="F41" s="15" t="str">
        <f t="shared" si="3"/>
        <v>case when [Int_Long_TV_Maaza_Indulgence_Maaza_GRPs_2019]=0 then 0 else [Int_Long_TV_Maaza_Indulgence_Maaza_GRPs_2019]/[Int_TV_Total_Long] end</v>
      </c>
      <c r="G41" s="15" t="s">
        <v>33</v>
      </c>
      <c r="H41" s="1" t="s">
        <v>16</v>
      </c>
    </row>
    <row r="42" spans="1:8" x14ac:dyDescent="0.25">
      <c r="B42" s="12" t="s">
        <v>7</v>
      </c>
      <c r="C42" s="12" t="s">
        <v>1</v>
      </c>
      <c r="D42" s="12" t="s">
        <v>8</v>
      </c>
      <c r="E42" s="10" t="s">
        <v>17</v>
      </c>
      <c r="F42" s="10" t="str">
        <f t="shared" si="3"/>
        <v>case when [Int_TV_Total_2015]=0 then 0 else [Int_TV_Total_2015]/[Int_TV_Total_Long] end</v>
      </c>
      <c r="G42" s="10" t="s">
        <v>33</v>
      </c>
      <c r="H42" s="12" t="s">
        <v>16</v>
      </c>
    </row>
    <row r="43" spans="1:8" x14ac:dyDescent="0.25">
      <c r="B43" s="12" t="s">
        <v>7</v>
      </c>
      <c r="C43" s="12" t="s">
        <v>2</v>
      </c>
      <c r="D43" s="12" t="s">
        <v>9</v>
      </c>
      <c r="E43" s="10" t="s">
        <v>18</v>
      </c>
      <c r="F43" s="10" t="str">
        <f t="shared" si="3"/>
        <v>case when [Int_TV_Total_2016]=0 then 0 else [Int_TV_Total_2016]/[Int_TV_Total_Long] end</v>
      </c>
      <c r="G43" s="10" t="s">
        <v>33</v>
      </c>
      <c r="H43" s="12" t="s">
        <v>16</v>
      </c>
    </row>
    <row r="44" spans="1:8" x14ac:dyDescent="0.25">
      <c r="B44" s="12" t="s">
        <v>7</v>
      </c>
      <c r="C44" s="12" t="s">
        <v>3</v>
      </c>
      <c r="D44" s="12" t="s">
        <v>10</v>
      </c>
      <c r="E44" s="10" t="s">
        <v>19</v>
      </c>
      <c r="F44" s="10" t="str">
        <f t="shared" si="3"/>
        <v>case when [Int_TV_Total_2017]=0 then 0 else [Int_TV_Total_2017]/[Int_TV_Total_Long] end</v>
      </c>
      <c r="G44" s="10" t="s">
        <v>33</v>
      </c>
      <c r="H44" s="12" t="s">
        <v>16</v>
      </c>
    </row>
    <row r="46" spans="1:8" x14ac:dyDescent="0.25">
      <c r="A46" s="1" t="s">
        <v>13</v>
      </c>
    </row>
    <row r="47" spans="1:8" x14ac:dyDescent="0.25">
      <c r="C47" s="12" t="str">
        <f t="shared" ref="C47:C63" si="4">C6</f>
        <v>VI_TV_Bus_Stop_Maaza_GRPs_2018</v>
      </c>
      <c r="E47" s="11" t="s">
        <v>175</v>
      </c>
      <c r="F47" s="11" t="str">
        <f t="shared" ref="F47:F53" si="5">"(1-power(0.5200000,Deltatransform(["&amp;C47&amp;"],0.54)/100))*["&amp;E28&amp;"]"</f>
        <v>(1-power(0.5200000,Deltatransform([VI_TV_Bus_Stop_Maaza_GRPs_2018],0.54)/100))*[Weight_TV_Bus_Stop_Maaza_GRPs_2018]</v>
      </c>
      <c r="G47" s="11" t="s">
        <v>34</v>
      </c>
    </row>
    <row r="48" spans="1:8" x14ac:dyDescent="0.25">
      <c r="C48" s="12" t="str">
        <f t="shared" si="4"/>
        <v>VI_TV_Festive_2018_Maaza_GRPs_2018</v>
      </c>
      <c r="E48" s="11" t="s">
        <v>176</v>
      </c>
      <c r="F48" s="11" t="str">
        <f t="shared" si="5"/>
        <v>(1-power(0.5200000,Deltatransform([VI_TV_Festive_2018_Maaza_GRPs_2018],0.54)/100))*[Weight_TV_Festive_2018_Maaza_GRPs_2018]</v>
      </c>
      <c r="G48" s="11" t="s">
        <v>34</v>
      </c>
    </row>
    <row r="49" spans="3:7" x14ac:dyDescent="0.25">
      <c r="C49" s="12" t="str">
        <f t="shared" si="4"/>
        <v>VI_TV_Festive_2019_Maaza_GRPs_2018</v>
      </c>
      <c r="E49" s="11" t="s">
        <v>177</v>
      </c>
      <c r="F49" s="11" t="str">
        <f t="shared" si="5"/>
        <v>(1-power(0.5200000,Deltatransform([VI_TV_Festive_2019_Maaza_GRPs_2018],0.54)/100))*[Weight_TV_Festive_2019_Maaza_GRPs_2018]</v>
      </c>
      <c r="G49" s="11" t="s">
        <v>34</v>
      </c>
    </row>
    <row r="50" spans="3:7" x14ac:dyDescent="0.25">
      <c r="C50" s="12" t="str">
        <f t="shared" si="4"/>
        <v>VI_TV_Maaza_Indulgence_Maaza_GRPs_2018</v>
      </c>
      <c r="E50" s="11" t="s">
        <v>178</v>
      </c>
      <c r="F50" s="11" t="str">
        <f t="shared" si="5"/>
        <v>(1-power(0.5200000,Deltatransform([VI_TV_Maaza_Indulgence_Maaza_GRPs_2018],0.54)/100))*[Weight_TV_Maaza_Indulgence_Maaza_GRPs_2018]</v>
      </c>
      <c r="G50" s="11" t="s">
        <v>34</v>
      </c>
    </row>
    <row r="51" spans="3:7" x14ac:dyDescent="0.25">
      <c r="C51" s="12" t="str">
        <f t="shared" si="4"/>
        <v>VI_TV_Park_Maaza_GRPs_2018</v>
      </c>
      <c r="E51" s="11" t="s">
        <v>179</v>
      </c>
      <c r="F51" s="11" t="str">
        <f t="shared" si="5"/>
        <v>(1-power(0.5200000,Deltatransform([VI_TV_Park_Maaza_GRPs_2018],0.54)/100))*[Weight_TV_Park_Maaza_GRPs_2018]</v>
      </c>
      <c r="G51" s="11" t="s">
        <v>34</v>
      </c>
    </row>
    <row r="52" spans="3:7" x14ac:dyDescent="0.25">
      <c r="C52" s="12" t="str">
        <f t="shared" si="4"/>
        <v>VI_TV_Festive_2019_Maaza_GRPs_2019</v>
      </c>
      <c r="E52" s="11" t="s">
        <v>180</v>
      </c>
      <c r="F52" s="11" t="str">
        <f t="shared" si="5"/>
        <v>(1-power(0.5200000,Deltatransform([VI_TV_Festive_2019_Maaza_GRPs_2019],0.54)/100))*[Weight_TV_Festive_2019_Maaza_GRPs_2019]</v>
      </c>
      <c r="G52" s="11" t="s">
        <v>34</v>
      </c>
    </row>
    <row r="53" spans="3:7" x14ac:dyDescent="0.25">
      <c r="C53" s="12" t="str">
        <f t="shared" si="4"/>
        <v>VI_TV_Maaza_Indulgence_Maaza_GRPs_2019</v>
      </c>
      <c r="E53" s="11" t="s">
        <v>181</v>
      </c>
      <c r="F53" s="11" t="str">
        <f t="shared" si="5"/>
        <v>(1-power(0.5200000,Deltatransform([VI_TV_Maaza_Indulgence_Maaza_GRPs_2019],0.54)/100))*[Weight_TV_Maaza_Indulgence_Maaza_GRPs_2019]</v>
      </c>
      <c r="G53" s="11" t="s">
        <v>34</v>
      </c>
    </row>
    <row r="54" spans="3:7" x14ac:dyDescent="0.25">
      <c r="C54" s="1" t="str">
        <f t="shared" si="4"/>
        <v>VI_TV_Bus_Stop_Maaza_GRPs_2018</v>
      </c>
      <c r="D54" s="1"/>
      <c r="E54" s="15" t="s">
        <v>284</v>
      </c>
      <c r="F54" s="15" t="str">
        <f t="shared" ref="F54:F63" si="6">"(1-power(0.5200000,Deltatransform(["&amp;C54&amp;"],0.971)/100))*["&amp;E35&amp;"]"</f>
        <v>(1-power(0.5200000,Deltatransform([VI_TV_Bus_Stop_Maaza_GRPs_2018],0.971)/100))*[Weight_Long_TV_Bus_Stop_Maaza_GRPs_2018]</v>
      </c>
      <c r="G54" s="15" t="s">
        <v>34</v>
      </c>
    </row>
    <row r="55" spans="3:7" x14ac:dyDescent="0.25">
      <c r="C55" s="1" t="str">
        <f t="shared" si="4"/>
        <v>VI_TV_Festive_2018_Maaza_GRPs_2018</v>
      </c>
      <c r="D55" s="1"/>
      <c r="E55" s="15" t="s">
        <v>285</v>
      </c>
      <c r="F55" s="15" t="str">
        <f t="shared" si="6"/>
        <v>(1-power(0.5200000,Deltatransform([VI_TV_Festive_2018_Maaza_GRPs_2018],0.971)/100))*[Weight_Long_TV_Festive_2018_Maaza_GRPs_2018]</v>
      </c>
      <c r="G55" s="15" t="s">
        <v>34</v>
      </c>
    </row>
    <row r="56" spans="3:7" x14ac:dyDescent="0.25">
      <c r="C56" s="1" t="str">
        <f t="shared" si="4"/>
        <v>VI_TV_Festive_2019_Maaza_GRPs_2018</v>
      </c>
      <c r="D56" s="1"/>
      <c r="E56" s="15" t="s">
        <v>286</v>
      </c>
      <c r="F56" s="15" t="str">
        <f t="shared" si="6"/>
        <v>(1-power(0.5200000,Deltatransform([VI_TV_Festive_2019_Maaza_GRPs_2018],0.971)/100))*[Weight_Long_TV_Festive_2019_Maaza_GRPs_2018]</v>
      </c>
      <c r="G56" s="15" t="s">
        <v>34</v>
      </c>
    </row>
    <row r="57" spans="3:7" x14ac:dyDescent="0.25">
      <c r="C57" s="1" t="str">
        <f t="shared" si="4"/>
        <v>VI_TV_Maaza_Indulgence_Maaza_GRPs_2018</v>
      </c>
      <c r="D57" s="1"/>
      <c r="E57" s="15" t="s">
        <v>287</v>
      </c>
      <c r="F57" s="15" t="str">
        <f t="shared" si="6"/>
        <v>(1-power(0.5200000,Deltatransform([VI_TV_Maaza_Indulgence_Maaza_GRPs_2018],0.971)/100))*[Weight_Long_TV_Maaza_Indulgence_Maaza_GRPs_2018]</v>
      </c>
      <c r="G57" s="15" t="s">
        <v>34</v>
      </c>
    </row>
    <row r="58" spans="3:7" x14ac:dyDescent="0.25">
      <c r="C58" s="1" t="str">
        <f t="shared" si="4"/>
        <v>VI_TV_Park_Maaza_GRPs_2018</v>
      </c>
      <c r="D58" s="1"/>
      <c r="E58" s="15" t="s">
        <v>288</v>
      </c>
      <c r="F58" s="15" t="str">
        <f t="shared" si="6"/>
        <v>(1-power(0.5200000,Deltatransform([VI_TV_Park_Maaza_GRPs_2018],0.971)/100))*[Weight_Long_TV_Park_Maaza_GRPs_2018]</v>
      </c>
      <c r="G58" s="15" t="s">
        <v>34</v>
      </c>
    </row>
    <row r="59" spans="3:7" x14ac:dyDescent="0.25">
      <c r="C59" s="1" t="str">
        <f t="shared" si="4"/>
        <v>VI_TV_Festive_2019_Maaza_GRPs_2019</v>
      </c>
      <c r="D59" s="1"/>
      <c r="E59" s="15" t="s">
        <v>289</v>
      </c>
      <c r="F59" s="15" t="str">
        <f t="shared" si="6"/>
        <v>(1-power(0.5200000,Deltatransform([VI_TV_Festive_2019_Maaza_GRPs_2019],0.971)/100))*[Weight_Long_TV_Festive_2019_Maaza_GRPs_2019]</v>
      </c>
      <c r="G59" s="15" t="s">
        <v>34</v>
      </c>
    </row>
    <row r="60" spans="3:7" x14ac:dyDescent="0.25">
      <c r="C60" s="1" t="str">
        <f t="shared" si="4"/>
        <v>VI_TV_Maaza_Indulgence_Maaza_GRPs_2019</v>
      </c>
      <c r="D60" s="1"/>
      <c r="E60" s="15" t="s">
        <v>290</v>
      </c>
      <c r="F60" s="15" t="str">
        <f t="shared" si="6"/>
        <v>(1-power(0.5200000,Deltatransform([VI_TV_Maaza_Indulgence_Maaza_GRPs_2019],0.971)/100))*[Weight_Long_TV_Maaza_Indulgence_Maaza_GRPs_2019]</v>
      </c>
      <c r="G60" s="15" t="s">
        <v>34</v>
      </c>
    </row>
    <row r="61" spans="3:7" x14ac:dyDescent="0.25">
      <c r="C61" s="12" t="str">
        <f t="shared" si="4"/>
        <v>VI_TV_Total_2015</v>
      </c>
      <c r="E61" s="11" t="s">
        <v>0</v>
      </c>
      <c r="F61" s="11" t="str">
        <f t="shared" si="6"/>
        <v>(1-power(0.5200000,Deltatransform([VI_TV_Total_2015],0.971)/100))*[Weight_TV_Total_2015]</v>
      </c>
      <c r="G61" s="11" t="s">
        <v>34</v>
      </c>
    </row>
    <row r="62" spans="3:7" x14ac:dyDescent="0.25">
      <c r="C62" s="12" t="str">
        <f t="shared" si="4"/>
        <v>VI_TV_Total_2016</v>
      </c>
      <c r="E62" s="11" t="s">
        <v>20</v>
      </c>
      <c r="F62" s="11" t="str">
        <f t="shared" si="6"/>
        <v>(1-power(0.5200000,Deltatransform([VI_TV_Total_2016],0.971)/100))*[Weight_TV_Total_2016]</v>
      </c>
      <c r="G62" s="11" t="s">
        <v>34</v>
      </c>
    </row>
    <row r="63" spans="3:7" x14ac:dyDescent="0.25">
      <c r="C63" s="12" t="str">
        <f t="shared" si="4"/>
        <v>VI_TV_Total_2017</v>
      </c>
      <c r="E63" s="11" t="s">
        <v>21</v>
      </c>
      <c r="F63" s="11" t="str">
        <f t="shared" si="6"/>
        <v>(1-power(0.5200000,Deltatransform([VI_TV_Total_2017],0.971)/100))*[Weight_TV_Total_2017]</v>
      </c>
      <c r="G63" s="11" t="s">
        <v>34</v>
      </c>
    </row>
  </sheetData>
  <autoFilter ref="E1:F63" xr:uid="{57A6F147-BEE9-4C75-9768-2872D1FE408F}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0B3E-5F6E-4C92-88E9-1D425C9C081C}">
  <dimension ref="A1:I14"/>
  <sheetViews>
    <sheetView showGridLines="0" zoomScale="75" zoomScaleNormal="75" workbookViewId="0">
      <selection activeCell="F20" sqref="F20"/>
    </sheetView>
  </sheetViews>
  <sheetFormatPr defaultRowHeight="15" x14ac:dyDescent="0.25"/>
  <cols>
    <col min="1" max="1" width="37.140625" style="12" bestFit="1" customWidth="1"/>
    <col min="2" max="2" width="6" style="12" bestFit="1" customWidth="1"/>
    <col min="3" max="3" width="39" style="12" bestFit="1" customWidth="1"/>
    <col min="4" max="4" width="7" style="12" bestFit="1" customWidth="1"/>
    <col min="5" max="5" width="5.85546875" style="12" bestFit="1" customWidth="1"/>
    <col min="6" max="6" width="39" style="12" bestFit="1" customWidth="1"/>
    <col min="7" max="7" width="35" style="12" bestFit="1" customWidth="1"/>
    <col min="8" max="8" width="75.7109375" style="12" bestFit="1" customWidth="1"/>
    <col min="9" max="16384" width="9.140625" style="12"/>
  </cols>
  <sheetData>
    <row r="1" spans="1:9" x14ac:dyDescent="0.25">
      <c r="G1" s="9" t="s">
        <v>13</v>
      </c>
      <c r="H1" s="9" t="s">
        <v>14</v>
      </c>
    </row>
    <row r="2" spans="1:9" x14ac:dyDescent="0.25">
      <c r="A2" s="12" t="s">
        <v>182</v>
      </c>
      <c r="C2" s="12" t="s">
        <v>188</v>
      </c>
      <c r="G2" s="6" t="s">
        <v>188</v>
      </c>
      <c r="H2" s="5" t="str">
        <f>"(["&amp;A2&amp;"]/[Population])*100"</f>
        <v>([VI_Hotstar_Maaza_Imp]/[Population])*100</v>
      </c>
      <c r="I2" s="6" t="s">
        <v>33</v>
      </c>
    </row>
    <row r="3" spans="1:9" x14ac:dyDescent="0.25">
      <c r="A3" s="12" t="s">
        <v>183</v>
      </c>
      <c r="C3" s="12" t="s">
        <v>189</v>
      </c>
      <c r="G3" s="6" t="s">
        <v>189</v>
      </c>
      <c r="H3" s="5" t="str">
        <f t="shared" ref="H3:H7" si="0">"(["&amp;A3&amp;"]/[Population])*100"</f>
        <v>([VI_YouTube_Maaza_Imp]/[Population])*100</v>
      </c>
      <c r="I3" s="6" t="s">
        <v>33</v>
      </c>
    </row>
    <row r="4" spans="1:9" x14ac:dyDescent="0.25">
      <c r="A4" s="12" t="s">
        <v>184</v>
      </c>
      <c r="C4" s="12" t="s">
        <v>190</v>
      </c>
      <c r="G4" s="6" t="s">
        <v>190</v>
      </c>
      <c r="H4" s="5" t="str">
        <f t="shared" si="0"/>
        <v>([VI_FB_IG_Maaza_Imp]/[Population])*100</v>
      </c>
      <c r="I4" s="6" t="s">
        <v>33</v>
      </c>
    </row>
    <row r="5" spans="1:9" x14ac:dyDescent="0.25">
      <c r="A5" s="12" t="s">
        <v>185</v>
      </c>
      <c r="C5" s="12" t="s">
        <v>191</v>
      </c>
      <c r="G5" s="6" t="s">
        <v>191</v>
      </c>
      <c r="H5" s="5" t="str">
        <f t="shared" si="0"/>
        <v>([VI_Total_Digital_Maaza_Imp_2017]/[Population])*100</v>
      </c>
      <c r="I5" s="6" t="s">
        <v>33</v>
      </c>
    </row>
    <row r="6" spans="1:9" x14ac:dyDescent="0.25">
      <c r="A6" s="12" t="s">
        <v>186</v>
      </c>
      <c r="C6" s="12" t="s">
        <v>192</v>
      </c>
      <c r="G6" s="6" t="s">
        <v>192</v>
      </c>
      <c r="H6" s="5" t="str">
        <f t="shared" si="0"/>
        <v>([VI_Total_Digital_Maaza_Imp_2018]/[Population])*100</v>
      </c>
      <c r="I6" s="6" t="s">
        <v>33</v>
      </c>
    </row>
    <row r="7" spans="1:9" x14ac:dyDescent="0.25">
      <c r="A7" s="12" t="s">
        <v>187</v>
      </c>
      <c r="C7" s="12" t="s">
        <v>193</v>
      </c>
      <c r="G7" s="6" t="s">
        <v>193</v>
      </c>
      <c r="H7" s="5" t="str">
        <f t="shared" si="0"/>
        <v>([VI_Total_Digital_Maaza_Imp_2019]/[Population])*100</v>
      </c>
      <c r="I7" s="6" t="s">
        <v>33</v>
      </c>
    </row>
    <row r="9" spans="1:9" x14ac:dyDescent="0.25">
      <c r="A9" s="12" t="s">
        <v>188</v>
      </c>
      <c r="B9" s="12" t="s">
        <v>6</v>
      </c>
      <c r="C9" s="12" t="s">
        <v>188</v>
      </c>
      <c r="D9" s="12">
        <v>0.54</v>
      </c>
      <c r="E9" s="12">
        <v>0.52</v>
      </c>
      <c r="G9" s="6" t="s">
        <v>194</v>
      </c>
      <c r="H9" s="5" t="str">
        <f>"(1-power("&amp;E9&amp;",Deltatransform(["&amp;A9&amp;"],"&amp;D9&amp;")/100))"</f>
        <v>(1-power(0.52,Deltatransform([Int_Hotstar_Maaza_Imp],0.54)/100))</v>
      </c>
      <c r="I9" s="6" t="s">
        <v>34</v>
      </c>
    </row>
    <row r="10" spans="1:9" x14ac:dyDescent="0.25">
      <c r="A10" s="12" t="s">
        <v>189</v>
      </c>
      <c r="B10" s="12" t="s">
        <v>6</v>
      </c>
      <c r="C10" s="12" t="s">
        <v>189</v>
      </c>
      <c r="D10" s="12">
        <v>0.54</v>
      </c>
      <c r="E10" s="12">
        <v>0.52</v>
      </c>
      <c r="G10" s="6" t="s">
        <v>195</v>
      </c>
      <c r="H10" s="5" t="str">
        <f t="shared" ref="H10:H14" si="1">"(1-power("&amp;E10&amp;",Deltatransform(["&amp;A10&amp;"],"&amp;D10&amp;")/100))"</f>
        <v>(1-power(0.52,Deltatransform([Int_YouTube_Maaza_Imp],0.54)/100))</v>
      </c>
      <c r="I10" s="6" t="s">
        <v>34</v>
      </c>
    </row>
    <row r="11" spans="1:9" x14ac:dyDescent="0.25">
      <c r="A11" s="12" t="s">
        <v>190</v>
      </c>
      <c r="B11" s="12" t="s">
        <v>6</v>
      </c>
      <c r="C11" s="12" t="s">
        <v>190</v>
      </c>
      <c r="D11" s="12">
        <v>0.54</v>
      </c>
      <c r="E11" s="12">
        <v>0.52</v>
      </c>
      <c r="G11" s="6" t="s">
        <v>196</v>
      </c>
      <c r="H11" s="5" t="str">
        <f t="shared" si="1"/>
        <v>(1-power(0.52,Deltatransform([Int_FB_IG_Maaza_Imp],0.54)/100))</v>
      </c>
      <c r="I11" s="6" t="s">
        <v>34</v>
      </c>
    </row>
    <row r="12" spans="1:9" x14ac:dyDescent="0.25">
      <c r="A12" s="12" t="s">
        <v>191</v>
      </c>
      <c r="B12" s="12" t="s">
        <v>7</v>
      </c>
      <c r="C12" s="12" t="s">
        <v>191</v>
      </c>
      <c r="D12" s="12">
        <v>0.92100000000000004</v>
      </c>
      <c r="E12" s="12">
        <v>0.52</v>
      </c>
      <c r="G12" s="6" t="s">
        <v>197</v>
      </c>
      <c r="H12" s="5" t="str">
        <f t="shared" si="1"/>
        <v>(1-power(0.52,Deltatransform([Int_Total_Digital_Maaza_Imp_2017],0.921)/100))</v>
      </c>
      <c r="I12" s="6" t="s">
        <v>34</v>
      </c>
    </row>
    <row r="13" spans="1:9" x14ac:dyDescent="0.25">
      <c r="A13" s="12" t="s">
        <v>192</v>
      </c>
      <c r="B13" s="12" t="s">
        <v>7</v>
      </c>
      <c r="C13" s="12" t="s">
        <v>192</v>
      </c>
      <c r="D13" s="12">
        <v>0.92100000000000004</v>
      </c>
      <c r="E13" s="12">
        <v>0.52</v>
      </c>
      <c r="G13" s="6" t="s">
        <v>198</v>
      </c>
      <c r="H13" s="5" t="str">
        <f t="shared" si="1"/>
        <v>(1-power(0.52,Deltatransform([Int_Total_Digital_Maaza_Imp_2018],0.921)/100))</v>
      </c>
      <c r="I13" s="6" t="s">
        <v>34</v>
      </c>
    </row>
    <row r="14" spans="1:9" x14ac:dyDescent="0.25">
      <c r="A14" s="12" t="s">
        <v>193</v>
      </c>
      <c r="B14" s="12" t="s">
        <v>7</v>
      </c>
      <c r="C14" s="12" t="s">
        <v>193</v>
      </c>
      <c r="D14" s="12">
        <v>0.92100000000000004</v>
      </c>
      <c r="E14" s="12">
        <v>0.52</v>
      </c>
      <c r="G14" s="6" t="s">
        <v>199</v>
      </c>
      <c r="H14" s="5" t="str">
        <f t="shared" si="1"/>
        <v>(1-power(0.52,Deltatransform([Int_Total_Digital_Maaza_Imp_2019],0.921)/100))</v>
      </c>
      <c r="I14" s="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13B0-9380-4BF3-960C-2C3B54EBCDF4}">
  <dimension ref="A1:I50"/>
  <sheetViews>
    <sheetView showGridLines="0" zoomScale="75" zoomScaleNormal="75" workbookViewId="0">
      <selection activeCell="F16" sqref="F16"/>
    </sheetView>
  </sheetViews>
  <sheetFormatPr defaultRowHeight="15" x14ac:dyDescent="0.25"/>
  <cols>
    <col min="1" max="1" width="44.5703125" style="12" bestFit="1" customWidth="1"/>
    <col min="2" max="2" width="8.5703125" style="12" bestFit="1" customWidth="1"/>
    <col min="3" max="3" width="44.5703125" style="12" bestFit="1" customWidth="1"/>
    <col min="4" max="4" width="7" style="12" bestFit="1" customWidth="1"/>
    <col min="5" max="5" width="5.85546875" style="12" bestFit="1" customWidth="1"/>
    <col min="6" max="6" width="43.7109375" style="12" bestFit="1" customWidth="1"/>
    <col min="7" max="7" width="44.5703125" style="12" bestFit="1" customWidth="1"/>
    <col min="8" max="8" width="85.28515625" style="12" bestFit="1" customWidth="1"/>
    <col min="9" max="16384" width="9.140625" style="12"/>
  </cols>
  <sheetData>
    <row r="1" spans="1:9" s="2" customFormat="1" x14ac:dyDescent="0.25">
      <c r="F1" s="2" t="s">
        <v>5</v>
      </c>
      <c r="G1" s="2" t="s">
        <v>13</v>
      </c>
      <c r="H1" s="2" t="s">
        <v>14</v>
      </c>
    </row>
    <row r="2" spans="1:9" x14ac:dyDescent="0.25">
      <c r="A2" s="12" t="s">
        <v>200</v>
      </c>
      <c r="C2" s="12" t="s">
        <v>223</v>
      </c>
      <c r="F2" s="12" t="s">
        <v>200</v>
      </c>
      <c r="G2" s="12" t="s">
        <v>223</v>
      </c>
      <c r="H2" s="4" t="str">
        <f>"["&amp;F2&amp;"]/[CostPerPoint]"</f>
        <v>[VI_Cinema_Maaza_Spend]/[CostPerPoint]</v>
      </c>
      <c r="I2" s="12" t="s">
        <v>33</v>
      </c>
    </row>
    <row r="3" spans="1:9" x14ac:dyDescent="0.25">
      <c r="A3" s="12" t="s">
        <v>278</v>
      </c>
      <c r="C3" s="12" t="s">
        <v>279</v>
      </c>
      <c r="F3" s="12" t="s">
        <v>278</v>
      </c>
      <c r="G3" s="12" t="s">
        <v>279</v>
      </c>
      <c r="H3" s="4" t="str">
        <f t="shared" ref="H3:H25" si="0">"["&amp;F3&amp;"]/[CostPerPoint]"</f>
        <v>[VI_OOH_Maaza_Spend]/[CostPerPoint]</v>
      </c>
      <c r="I3" s="12" t="s">
        <v>33</v>
      </c>
    </row>
    <row r="4" spans="1:9" x14ac:dyDescent="0.25">
      <c r="A4" s="12" t="s">
        <v>201</v>
      </c>
      <c r="C4" s="12" t="s">
        <v>224</v>
      </c>
      <c r="F4" s="12" t="s">
        <v>201</v>
      </c>
      <c r="G4" s="12" t="s">
        <v>224</v>
      </c>
      <c r="H4" s="4" t="str">
        <f t="shared" si="0"/>
        <v>[VI_Print_Maaza_Spend]/[CostPerPoint]</v>
      </c>
      <c r="I4" s="12" t="s">
        <v>33</v>
      </c>
    </row>
    <row r="5" spans="1:9" x14ac:dyDescent="0.25">
      <c r="A5" s="12" t="s">
        <v>202</v>
      </c>
      <c r="C5" s="12" t="s">
        <v>225</v>
      </c>
      <c r="F5" s="12" t="s">
        <v>202</v>
      </c>
      <c r="G5" s="12" t="s">
        <v>225</v>
      </c>
      <c r="H5" s="4" t="str">
        <f t="shared" si="0"/>
        <v>[VI_Radio_Maaza_Spend]/[CostPerPoint]</v>
      </c>
      <c r="I5" s="12" t="s">
        <v>33</v>
      </c>
    </row>
    <row r="6" spans="1:9" x14ac:dyDescent="0.25">
      <c r="A6" s="12" t="s">
        <v>203</v>
      </c>
      <c r="C6" s="12" t="s">
        <v>226</v>
      </c>
      <c r="F6" s="12" t="s">
        <v>203</v>
      </c>
      <c r="G6" s="12" t="s">
        <v>226</v>
      </c>
      <c r="H6" s="4" t="str">
        <f t="shared" si="0"/>
        <v>[VI_Cinema_Maaza_Spend_2015]/[CostPerPoint]</v>
      </c>
      <c r="I6" s="12" t="s">
        <v>33</v>
      </c>
    </row>
    <row r="7" spans="1:9" x14ac:dyDescent="0.25">
      <c r="A7" s="12" t="s">
        <v>204</v>
      </c>
      <c r="C7" s="12" t="s">
        <v>227</v>
      </c>
      <c r="F7" s="12" t="s">
        <v>204</v>
      </c>
      <c r="G7" s="12" t="s">
        <v>227</v>
      </c>
      <c r="H7" s="4" t="str">
        <f t="shared" si="0"/>
        <v>[VI_OOH_Maaza_Spend_2015]/[CostPerPoint]</v>
      </c>
      <c r="I7" s="12" t="s">
        <v>33</v>
      </c>
    </row>
    <row r="8" spans="1:9" x14ac:dyDescent="0.25">
      <c r="A8" s="12" t="s">
        <v>205</v>
      </c>
      <c r="C8" s="12" t="s">
        <v>228</v>
      </c>
      <c r="F8" s="12" t="s">
        <v>205</v>
      </c>
      <c r="G8" s="12" t="s">
        <v>228</v>
      </c>
      <c r="H8" s="4" t="str">
        <f>"["&amp;F8&amp;"]/[CostPerPoint]"</f>
        <v>[VI_Print_Maaza_Spend_2015]/[CostPerPoint]</v>
      </c>
      <c r="I8" s="12" t="s">
        <v>33</v>
      </c>
    </row>
    <row r="9" spans="1:9" x14ac:dyDescent="0.25">
      <c r="A9" s="12" t="s">
        <v>206</v>
      </c>
      <c r="C9" s="12" t="s">
        <v>229</v>
      </c>
      <c r="F9" s="12" t="s">
        <v>206</v>
      </c>
      <c r="G9" s="12" t="s">
        <v>229</v>
      </c>
      <c r="H9" s="4" t="str">
        <f t="shared" si="0"/>
        <v>[VI_Radio_Maaza_Spend_2015]/[CostPerPoint]</v>
      </c>
      <c r="I9" s="12" t="s">
        <v>33</v>
      </c>
    </row>
    <row r="10" spans="1:9" x14ac:dyDescent="0.25">
      <c r="A10" s="12" t="s">
        <v>207</v>
      </c>
      <c r="C10" s="12" t="s">
        <v>230</v>
      </c>
      <c r="F10" s="12" t="s">
        <v>207</v>
      </c>
      <c r="G10" s="12" t="s">
        <v>230</v>
      </c>
      <c r="H10" s="4" t="str">
        <f t="shared" si="0"/>
        <v>[VI_Cinema_Maaza_Spend_2016]/[CostPerPoint]</v>
      </c>
      <c r="I10" s="12" t="s">
        <v>33</v>
      </c>
    </row>
    <row r="11" spans="1:9" x14ac:dyDescent="0.25">
      <c r="A11" s="12" t="s">
        <v>208</v>
      </c>
      <c r="C11" s="12" t="s">
        <v>231</v>
      </c>
      <c r="F11" s="12" t="s">
        <v>208</v>
      </c>
      <c r="G11" s="12" t="s">
        <v>231</v>
      </c>
      <c r="H11" s="4" t="str">
        <f t="shared" si="0"/>
        <v>[VI_OOH_Maaza_Spend_2016]/[CostPerPoint]</v>
      </c>
      <c r="I11" s="12" t="s">
        <v>33</v>
      </c>
    </row>
    <row r="12" spans="1:9" x14ac:dyDescent="0.25">
      <c r="A12" s="12" t="s">
        <v>209</v>
      </c>
      <c r="C12" s="12" t="s">
        <v>232</v>
      </c>
      <c r="F12" s="12" t="s">
        <v>209</v>
      </c>
      <c r="G12" s="12" t="s">
        <v>232</v>
      </c>
      <c r="H12" s="4" t="str">
        <f t="shared" si="0"/>
        <v>[VI_Print_Maaza_Spend_2016]/[CostPerPoint]</v>
      </c>
      <c r="I12" s="12" t="s">
        <v>33</v>
      </c>
    </row>
    <row r="13" spans="1:9" x14ac:dyDescent="0.25">
      <c r="A13" s="12" t="s">
        <v>210</v>
      </c>
      <c r="C13" s="12" t="s">
        <v>233</v>
      </c>
      <c r="F13" s="12" t="s">
        <v>210</v>
      </c>
      <c r="G13" s="12" t="s">
        <v>233</v>
      </c>
      <c r="H13" s="4" t="str">
        <f t="shared" si="0"/>
        <v>[VI_Radio_Maaza_Spend_2016]/[CostPerPoint]</v>
      </c>
      <c r="I13" s="12" t="s">
        <v>33</v>
      </c>
    </row>
    <row r="14" spans="1:9" x14ac:dyDescent="0.25">
      <c r="A14" s="12" t="s">
        <v>211</v>
      </c>
      <c r="C14" s="12" t="s">
        <v>234</v>
      </c>
      <c r="F14" s="12" t="s">
        <v>211</v>
      </c>
      <c r="G14" s="12" t="s">
        <v>234</v>
      </c>
      <c r="H14" s="4" t="str">
        <f t="shared" si="0"/>
        <v>[VI_Cinema_Maaza_Spend_2017]/[CostPerPoint]</v>
      </c>
      <c r="I14" s="12" t="s">
        <v>33</v>
      </c>
    </row>
    <row r="15" spans="1:9" x14ac:dyDescent="0.25">
      <c r="A15" s="12" t="s">
        <v>212</v>
      </c>
      <c r="C15" s="12" t="s">
        <v>235</v>
      </c>
      <c r="F15" s="12" t="s">
        <v>212</v>
      </c>
      <c r="G15" s="12" t="s">
        <v>235</v>
      </c>
      <c r="H15" s="4" t="str">
        <f t="shared" si="0"/>
        <v>[VI_OOH_Maaza_Spend_2017]/[CostPerPoint]</v>
      </c>
      <c r="I15" s="12" t="s">
        <v>33</v>
      </c>
    </row>
    <row r="16" spans="1:9" x14ac:dyDescent="0.25">
      <c r="A16" s="12" t="s">
        <v>213</v>
      </c>
      <c r="C16" s="12" t="s">
        <v>236</v>
      </c>
      <c r="F16" s="12" t="s">
        <v>213</v>
      </c>
      <c r="G16" s="12" t="s">
        <v>236</v>
      </c>
      <c r="H16" s="4" t="str">
        <f t="shared" si="0"/>
        <v>[VI_Print_Maaza_Spend_2017]/[CostPerPoint]</v>
      </c>
      <c r="I16" s="12" t="s">
        <v>33</v>
      </c>
    </row>
    <row r="17" spans="1:9" x14ac:dyDescent="0.25">
      <c r="A17" s="12" t="s">
        <v>214</v>
      </c>
      <c r="C17" s="12" t="s">
        <v>237</v>
      </c>
      <c r="F17" s="12" t="s">
        <v>214</v>
      </c>
      <c r="G17" s="12" t="s">
        <v>237</v>
      </c>
      <c r="H17" s="4" t="str">
        <f t="shared" si="0"/>
        <v>[VI_Radio_Maaza_Spend_2017]/[CostPerPoint]</v>
      </c>
      <c r="I17" s="12" t="s">
        <v>33</v>
      </c>
    </row>
    <row r="18" spans="1:9" x14ac:dyDescent="0.25">
      <c r="A18" s="12" t="s">
        <v>215</v>
      </c>
      <c r="C18" s="12" t="s">
        <v>238</v>
      </c>
      <c r="F18" s="12" t="s">
        <v>215</v>
      </c>
      <c r="G18" s="12" t="s">
        <v>238</v>
      </c>
      <c r="H18" s="4" t="str">
        <f t="shared" si="0"/>
        <v>[VI_Cinema_Maaza_Spend_2018]/[CostPerPoint]</v>
      </c>
      <c r="I18" s="12" t="s">
        <v>33</v>
      </c>
    </row>
    <row r="19" spans="1:9" x14ac:dyDescent="0.25">
      <c r="A19" s="12" t="s">
        <v>216</v>
      </c>
      <c r="C19" s="12" t="s">
        <v>239</v>
      </c>
      <c r="F19" s="12" t="s">
        <v>216</v>
      </c>
      <c r="G19" s="12" t="s">
        <v>239</v>
      </c>
      <c r="H19" s="4" t="str">
        <f t="shared" si="0"/>
        <v>[VI_OOH_Maaza_Spend_2018]/[CostPerPoint]</v>
      </c>
      <c r="I19" s="12" t="s">
        <v>33</v>
      </c>
    </row>
    <row r="20" spans="1:9" x14ac:dyDescent="0.25">
      <c r="A20" s="12" t="s">
        <v>217</v>
      </c>
      <c r="C20" s="12" t="s">
        <v>240</v>
      </c>
      <c r="F20" s="12" t="s">
        <v>217</v>
      </c>
      <c r="G20" s="12" t="s">
        <v>240</v>
      </c>
      <c r="H20" s="4" t="str">
        <f t="shared" si="0"/>
        <v>[VI_Print_Maaza_Spend_2018]/[CostPerPoint]</v>
      </c>
      <c r="I20" s="12" t="s">
        <v>33</v>
      </c>
    </row>
    <row r="21" spans="1:9" x14ac:dyDescent="0.25">
      <c r="A21" s="12" t="s">
        <v>218</v>
      </c>
      <c r="C21" s="12" t="s">
        <v>241</v>
      </c>
      <c r="F21" s="12" t="s">
        <v>218</v>
      </c>
      <c r="G21" s="12" t="s">
        <v>241</v>
      </c>
      <c r="H21" s="4" t="str">
        <f t="shared" si="0"/>
        <v>[VI_Radio_Maaza_Spend_2018]/[CostPerPoint]</v>
      </c>
      <c r="I21" s="12" t="s">
        <v>33</v>
      </c>
    </row>
    <row r="22" spans="1:9" x14ac:dyDescent="0.25">
      <c r="A22" s="12" t="s">
        <v>219</v>
      </c>
      <c r="C22" s="12" t="s">
        <v>242</v>
      </c>
      <c r="F22" s="12" t="s">
        <v>219</v>
      </c>
      <c r="G22" s="12" t="s">
        <v>242</v>
      </c>
      <c r="H22" s="4" t="str">
        <f t="shared" si="0"/>
        <v>[VI_Cinema_Maaza_Spend_2019]/[CostPerPoint]</v>
      </c>
      <c r="I22" s="12" t="s">
        <v>33</v>
      </c>
    </row>
    <row r="23" spans="1:9" x14ac:dyDescent="0.25">
      <c r="A23" s="12" t="s">
        <v>220</v>
      </c>
      <c r="C23" s="12" t="s">
        <v>243</v>
      </c>
      <c r="F23" s="12" t="s">
        <v>220</v>
      </c>
      <c r="G23" s="12" t="s">
        <v>243</v>
      </c>
      <c r="H23" s="4" t="str">
        <f t="shared" si="0"/>
        <v>[VI_OOH_Maaza_Spend_2019]/[CostPerPoint]</v>
      </c>
      <c r="I23" s="12" t="s">
        <v>33</v>
      </c>
    </row>
    <row r="24" spans="1:9" x14ac:dyDescent="0.25">
      <c r="A24" s="12" t="s">
        <v>221</v>
      </c>
      <c r="C24" s="12" t="s">
        <v>244</v>
      </c>
      <c r="F24" s="12" t="s">
        <v>221</v>
      </c>
      <c r="G24" s="12" t="s">
        <v>244</v>
      </c>
      <c r="H24" s="4" t="str">
        <f t="shared" si="0"/>
        <v>[VI_Print_Maaza_Spend_2019]/[CostPerPoint]</v>
      </c>
      <c r="I24" s="12" t="s">
        <v>33</v>
      </c>
    </row>
    <row r="25" spans="1:9" x14ac:dyDescent="0.25">
      <c r="A25" s="12" t="s">
        <v>222</v>
      </c>
      <c r="C25" s="12" t="s">
        <v>245</v>
      </c>
      <c r="F25" s="12" t="s">
        <v>222</v>
      </c>
      <c r="G25" s="12" t="s">
        <v>245</v>
      </c>
      <c r="H25" s="4" t="str">
        <f t="shared" si="0"/>
        <v>[VI_Radio_Maaza_Spend_2019]/[CostPerPoint]</v>
      </c>
      <c r="I25" s="12" t="s">
        <v>33</v>
      </c>
    </row>
    <row r="26" spans="1:9" x14ac:dyDescent="0.25">
      <c r="H26" s="4"/>
    </row>
    <row r="27" spans="1:9" x14ac:dyDescent="0.25">
      <c r="A27" s="12" t="s">
        <v>223</v>
      </c>
      <c r="B27" s="12" t="s">
        <v>6</v>
      </c>
      <c r="D27" s="12">
        <v>0.54</v>
      </c>
      <c r="E27" s="12">
        <v>0.52</v>
      </c>
      <c r="G27" s="12" t="s">
        <v>246</v>
      </c>
      <c r="H27" s="5" t="str">
        <f t="shared" ref="H27:H50" si="1">"(1-power("&amp;E27&amp;",Deltatransform(["&amp;A27&amp;"],"&amp;D27&amp;")/100))"</f>
        <v>(1-power(0.52,Deltatransform([Int_Cinema_Maaza_Spend],0.54)/100))</v>
      </c>
      <c r="I27" s="12" t="s">
        <v>34</v>
      </c>
    </row>
    <row r="28" spans="1:9" x14ac:dyDescent="0.25">
      <c r="A28" s="12" t="s">
        <v>279</v>
      </c>
      <c r="B28" s="12" t="s">
        <v>6</v>
      </c>
      <c r="D28" s="12">
        <v>0.54</v>
      </c>
      <c r="E28" s="12">
        <v>0.52</v>
      </c>
      <c r="G28" s="12" t="s">
        <v>280</v>
      </c>
      <c r="H28" s="5" t="str">
        <f t="shared" si="1"/>
        <v>(1-power(0.52,Deltatransform([Int_OOH_Maaza_Spend],0.54)/100))</v>
      </c>
      <c r="I28" s="12" t="s">
        <v>34</v>
      </c>
    </row>
    <row r="29" spans="1:9" x14ac:dyDescent="0.25">
      <c r="A29" s="12" t="s">
        <v>224</v>
      </c>
      <c r="B29" s="12" t="s">
        <v>6</v>
      </c>
      <c r="D29" s="12">
        <v>0.54</v>
      </c>
      <c r="E29" s="12">
        <v>0.52</v>
      </c>
      <c r="G29" s="12" t="s">
        <v>247</v>
      </c>
      <c r="H29" s="5" t="str">
        <f t="shared" si="1"/>
        <v>(1-power(0.52,Deltatransform([Int_Print_Maaza_Spend],0.54)/100))</v>
      </c>
      <c r="I29" s="12" t="s">
        <v>34</v>
      </c>
    </row>
    <row r="30" spans="1:9" x14ac:dyDescent="0.25">
      <c r="A30" s="12" t="s">
        <v>225</v>
      </c>
      <c r="B30" s="12" t="s">
        <v>6</v>
      </c>
      <c r="D30" s="12">
        <v>0.54</v>
      </c>
      <c r="E30" s="12">
        <v>0.52</v>
      </c>
      <c r="G30" s="12" t="s">
        <v>248</v>
      </c>
      <c r="H30" s="5" t="str">
        <f t="shared" si="1"/>
        <v>(1-power(0.52,Deltatransform([Int_Radio_Maaza_Spend],0.54)/100))</v>
      </c>
      <c r="I30" s="12" t="s">
        <v>34</v>
      </c>
    </row>
    <row r="31" spans="1:9" x14ac:dyDescent="0.25">
      <c r="A31" s="12" t="s">
        <v>226</v>
      </c>
      <c r="B31" s="12" t="s">
        <v>7</v>
      </c>
      <c r="D31" s="12">
        <v>0.95099999999999996</v>
      </c>
      <c r="E31" s="12">
        <v>0.52</v>
      </c>
      <c r="G31" s="12" t="s">
        <v>249</v>
      </c>
      <c r="H31" s="5" t="str">
        <f t="shared" si="1"/>
        <v>(1-power(0.52,Deltatransform([Int_Cinema_Maaza_Spend_2015],0.951)/100))</v>
      </c>
      <c r="I31" s="12" t="s">
        <v>34</v>
      </c>
    </row>
    <row r="32" spans="1:9" x14ac:dyDescent="0.25">
      <c r="A32" s="12" t="s">
        <v>227</v>
      </c>
      <c r="B32" s="12" t="s">
        <v>7</v>
      </c>
      <c r="D32" s="12">
        <v>0.95099999999999996</v>
      </c>
      <c r="E32" s="12">
        <v>0.52</v>
      </c>
      <c r="G32" s="12" t="s">
        <v>250</v>
      </c>
      <c r="H32" s="5" t="str">
        <f t="shared" si="1"/>
        <v>(1-power(0.52,Deltatransform([Int_OOH_Maaza_Spend_2015],0.951)/100))</v>
      </c>
      <c r="I32" s="12" t="s">
        <v>34</v>
      </c>
    </row>
    <row r="33" spans="1:9" x14ac:dyDescent="0.25">
      <c r="A33" s="12" t="s">
        <v>228</v>
      </c>
      <c r="B33" s="12" t="s">
        <v>7</v>
      </c>
      <c r="D33" s="12">
        <v>0.95099999999999996</v>
      </c>
      <c r="E33" s="12">
        <v>0.52</v>
      </c>
      <c r="G33" s="12" t="s">
        <v>251</v>
      </c>
      <c r="H33" s="5" t="str">
        <f t="shared" si="1"/>
        <v>(1-power(0.52,Deltatransform([Int_Print_Maaza_Spend_2015],0.951)/100))</v>
      </c>
      <c r="I33" s="12" t="s">
        <v>34</v>
      </c>
    </row>
    <row r="34" spans="1:9" x14ac:dyDescent="0.25">
      <c r="A34" s="12" t="s">
        <v>229</v>
      </c>
      <c r="B34" s="12" t="s">
        <v>7</v>
      </c>
      <c r="D34" s="12">
        <v>0.95099999999999996</v>
      </c>
      <c r="E34" s="12">
        <v>0.52</v>
      </c>
      <c r="G34" s="12" t="s">
        <v>252</v>
      </c>
      <c r="H34" s="5" t="str">
        <f t="shared" si="1"/>
        <v>(1-power(0.52,Deltatransform([Int_Radio_Maaza_Spend_2015],0.951)/100))</v>
      </c>
      <c r="I34" s="12" t="s">
        <v>34</v>
      </c>
    </row>
    <row r="35" spans="1:9" x14ac:dyDescent="0.25">
      <c r="A35" s="12" t="s">
        <v>230</v>
      </c>
      <c r="B35" s="12" t="s">
        <v>7</v>
      </c>
      <c r="D35" s="12">
        <v>0.95099999999999996</v>
      </c>
      <c r="E35" s="12">
        <v>0.52</v>
      </c>
      <c r="G35" s="12" t="s">
        <v>253</v>
      </c>
      <c r="H35" s="5" t="str">
        <f t="shared" si="1"/>
        <v>(1-power(0.52,Deltatransform([Int_Cinema_Maaza_Spend_2016],0.951)/100))</v>
      </c>
      <c r="I35" s="12" t="s">
        <v>34</v>
      </c>
    </row>
    <row r="36" spans="1:9" x14ac:dyDescent="0.25">
      <c r="A36" s="12" t="s">
        <v>231</v>
      </c>
      <c r="B36" s="12" t="s">
        <v>7</v>
      </c>
      <c r="D36" s="12">
        <v>0.95099999999999996</v>
      </c>
      <c r="E36" s="12">
        <v>0.52</v>
      </c>
      <c r="G36" s="12" t="s">
        <v>254</v>
      </c>
      <c r="H36" s="5" t="str">
        <f t="shared" si="1"/>
        <v>(1-power(0.52,Deltatransform([Int_OOH_Maaza_Spend_2016],0.951)/100))</v>
      </c>
      <c r="I36" s="12" t="s">
        <v>34</v>
      </c>
    </row>
    <row r="37" spans="1:9" x14ac:dyDescent="0.25">
      <c r="A37" s="12" t="s">
        <v>232</v>
      </c>
      <c r="B37" s="12" t="s">
        <v>7</v>
      </c>
      <c r="D37" s="12">
        <v>0.95099999999999996</v>
      </c>
      <c r="E37" s="12">
        <v>0.52</v>
      </c>
      <c r="G37" s="12" t="s">
        <v>255</v>
      </c>
      <c r="H37" s="5" t="str">
        <f t="shared" si="1"/>
        <v>(1-power(0.52,Deltatransform([Int_Print_Maaza_Spend_2016],0.951)/100))</v>
      </c>
      <c r="I37" s="12" t="s">
        <v>34</v>
      </c>
    </row>
    <row r="38" spans="1:9" x14ac:dyDescent="0.25">
      <c r="A38" s="12" t="s">
        <v>233</v>
      </c>
      <c r="B38" s="12" t="s">
        <v>7</v>
      </c>
      <c r="D38" s="12">
        <v>0.95099999999999996</v>
      </c>
      <c r="E38" s="12">
        <v>0.52</v>
      </c>
      <c r="G38" s="12" t="s">
        <v>256</v>
      </c>
      <c r="H38" s="5" t="str">
        <f t="shared" si="1"/>
        <v>(1-power(0.52,Deltatransform([Int_Radio_Maaza_Spend_2016],0.951)/100))</v>
      </c>
      <c r="I38" s="12" t="s">
        <v>34</v>
      </c>
    </row>
    <row r="39" spans="1:9" x14ac:dyDescent="0.25">
      <c r="A39" s="12" t="s">
        <v>234</v>
      </c>
      <c r="B39" s="12" t="s">
        <v>7</v>
      </c>
      <c r="D39" s="12">
        <v>0.95099999999999996</v>
      </c>
      <c r="E39" s="12">
        <v>0.52</v>
      </c>
      <c r="G39" s="12" t="s">
        <v>257</v>
      </c>
      <c r="H39" s="5" t="str">
        <f t="shared" si="1"/>
        <v>(1-power(0.52,Deltatransform([Int_Cinema_Maaza_Spend_2017],0.951)/100))</v>
      </c>
      <c r="I39" s="12" t="s">
        <v>34</v>
      </c>
    </row>
    <row r="40" spans="1:9" x14ac:dyDescent="0.25">
      <c r="A40" s="12" t="s">
        <v>235</v>
      </c>
      <c r="B40" s="12" t="s">
        <v>7</v>
      </c>
      <c r="D40" s="12">
        <v>0.95099999999999996</v>
      </c>
      <c r="E40" s="12">
        <v>0.52</v>
      </c>
      <c r="G40" s="12" t="s">
        <v>258</v>
      </c>
      <c r="H40" s="5" t="str">
        <f t="shared" si="1"/>
        <v>(1-power(0.52,Deltatransform([Int_OOH_Maaza_Spend_2017],0.951)/100))</v>
      </c>
      <c r="I40" s="12" t="s">
        <v>34</v>
      </c>
    </row>
    <row r="41" spans="1:9" x14ac:dyDescent="0.25">
      <c r="A41" s="12" t="s">
        <v>236</v>
      </c>
      <c r="B41" s="12" t="s">
        <v>7</v>
      </c>
      <c r="D41" s="12">
        <v>0.95099999999999996</v>
      </c>
      <c r="E41" s="12">
        <v>0.52</v>
      </c>
      <c r="G41" s="12" t="s">
        <v>259</v>
      </c>
      <c r="H41" s="5" t="str">
        <f t="shared" si="1"/>
        <v>(1-power(0.52,Deltatransform([Int_Print_Maaza_Spend_2017],0.951)/100))</v>
      </c>
      <c r="I41" s="12" t="s">
        <v>34</v>
      </c>
    </row>
    <row r="42" spans="1:9" x14ac:dyDescent="0.25">
      <c r="A42" s="12" t="s">
        <v>237</v>
      </c>
      <c r="B42" s="12" t="s">
        <v>7</v>
      </c>
      <c r="D42" s="12">
        <v>0.95099999999999996</v>
      </c>
      <c r="E42" s="12">
        <v>0.52</v>
      </c>
      <c r="G42" s="12" t="s">
        <v>260</v>
      </c>
      <c r="H42" s="5" t="str">
        <f t="shared" si="1"/>
        <v>(1-power(0.52,Deltatransform([Int_Radio_Maaza_Spend_2017],0.951)/100))</v>
      </c>
      <c r="I42" s="12" t="s">
        <v>34</v>
      </c>
    </row>
    <row r="43" spans="1:9" x14ac:dyDescent="0.25">
      <c r="A43" s="12" t="s">
        <v>238</v>
      </c>
      <c r="B43" s="12" t="s">
        <v>7</v>
      </c>
      <c r="D43" s="12">
        <v>0.95099999999999996</v>
      </c>
      <c r="E43" s="12">
        <v>0.52</v>
      </c>
      <c r="G43" s="12" t="s">
        <v>261</v>
      </c>
      <c r="H43" s="5" t="str">
        <f t="shared" si="1"/>
        <v>(1-power(0.52,Deltatransform([Int_Cinema_Maaza_Spend_2018],0.951)/100))</v>
      </c>
      <c r="I43" s="12" t="s">
        <v>34</v>
      </c>
    </row>
    <row r="44" spans="1:9" x14ac:dyDescent="0.25">
      <c r="A44" s="12" t="s">
        <v>239</v>
      </c>
      <c r="B44" s="12" t="s">
        <v>7</v>
      </c>
      <c r="D44" s="12">
        <v>0.95099999999999996</v>
      </c>
      <c r="E44" s="12">
        <v>0.52</v>
      </c>
      <c r="G44" s="12" t="s">
        <v>262</v>
      </c>
      <c r="H44" s="5" t="str">
        <f t="shared" si="1"/>
        <v>(1-power(0.52,Deltatransform([Int_OOH_Maaza_Spend_2018],0.951)/100))</v>
      </c>
      <c r="I44" s="12" t="s">
        <v>34</v>
      </c>
    </row>
    <row r="45" spans="1:9" x14ac:dyDescent="0.25">
      <c r="A45" s="12" t="s">
        <v>240</v>
      </c>
      <c r="B45" s="12" t="s">
        <v>7</v>
      </c>
      <c r="D45" s="12">
        <v>0.95099999999999996</v>
      </c>
      <c r="E45" s="12">
        <v>0.52</v>
      </c>
      <c r="G45" s="12" t="s">
        <v>263</v>
      </c>
      <c r="H45" s="5" t="str">
        <f t="shared" si="1"/>
        <v>(1-power(0.52,Deltatransform([Int_Print_Maaza_Spend_2018],0.951)/100))</v>
      </c>
      <c r="I45" s="12" t="s">
        <v>34</v>
      </c>
    </row>
    <row r="46" spans="1:9" x14ac:dyDescent="0.25">
      <c r="A46" s="12" t="s">
        <v>241</v>
      </c>
      <c r="B46" s="12" t="s">
        <v>7</v>
      </c>
      <c r="D46" s="12">
        <v>0.95099999999999996</v>
      </c>
      <c r="E46" s="12">
        <v>0.52</v>
      </c>
      <c r="G46" s="12" t="s">
        <v>264</v>
      </c>
      <c r="H46" s="5" t="str">
        <f t="shared" si="1"/>
        <v>(1-power(0.52,Deltatransform([Int_Radio_Maaza_Spend_2018],0.951)/100))</v>
      </c>
      <c r="I46" s="12" t="s">
        <v>34</v>
      </c>
    </row>
    <row r="47" spans="1:9" x14ac:dyDescent="0.25">
      <c r="A47" s="12" t="s">
        <v>242</v>
      </c>
      <c r="B47" s="12" t="s">
        <v>7</v>
      </c>
      <c r="D47" s="12">
        <v>0.95099999999999996</v>
      </c>
      <c r="E47" s="12">
        <v>0.52</v>
      </c>
      <c r="G47" s="12" t="s">
        <v>265</v>
      </c>
      <c r="H47" s="5" t="str">
        <f t="shared" si="1"/>
        <v>(1-power(0.52,Deltatransform([Int_Cinema_Maaza_Spend_2019],0.951)/100))</v>
      </c>
      <c r="I47" s="12" t="s">
        <v>34</v>
      </c>
    </row>
    <row r="48" spans="1:9" x14ac:dyDescent="0.25">
      <c r="A48" s="12" t="s">
        <v>243</v>
      </c>
      <c r="B48" s="12" t="s">
        <v>7</v>
      </c>
      <c r="D48" s="12">
        <v>0.95099999999999996</v>
      </c>
      <c r="E48" s="12">
        <v>0.52</v>
      </c>
      <c r="G48" s="12" t="s">
        <v>266</v>
      </c>
      <c r="H48" s="5" t="str">
        <f t="shared" si="1"/>
        <v>(1-power(0.52,Deltatransform([Int_OOH_Maaza_Spend_2019],0.951)/100))</v>
      </c>
      <c r="I48" s="12" t="s">
        <v>34</v>
      </c>
    </row>
    <row r="49" spans="1:9" x14ac:dyDescent="0.25">
      <c r="A49" s="12" t="s">
        <v>244</v>
      </c>
      <c r="B49" s="12" t="s">
        <v>7</v>
      </c>
      <c r="D49" s="12">
        <v>0.95099999999999996</v>
      </c>
      <c r="E49" s="12">
        <v>0.52</v>
      </c>
      <c r="G49" s="12" t="s">
        <v>267</v>
      </c>
      <c r="H49" s="5" t="str">
        <f t="shared" si="1"/>
        <v>(1-power(0.52,Deltatransform([Int_Print_Maaza_Spend_2019],0.951)/100))</v>
      </c>
      <c r="I49" s="12" t="s">
        <v>34</v>
      </c>
    </row>
    <row r="50" spans="1:9" x14ac:dyDescent="0.25">
      <c r="A50" s="12" t="s">
        <v>245</v>
      </c>
      <c r="B50" s="12" t="s">
        <v>7</v>
      </c>
      <c r="D50" s="12">
        <v>0.95099999999999996</v>
      </c>
      <c r="E50" s="12">
        <v>0.52</v>
      </c>
      <c r="G50" s="12" t="s">
        <v>268</v>
      </c>
      <c r="H50" s="5" t="str">
        <f t="shared" si="1"/>
        <v>(1-power(0.52,Deltatransform([Int_Radio_Maaza_Spend_2019],0.951)/100))</v>
      </c>
      <c r="I50" s="12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4058-1509-4633-9B69-60AE98201229}">
  <dimension ref="B5:G15"/>
  <sheetViews>
    <sheetView zoomScale="75" zoomScaleNormal="75" workbookViewId="0">
      <selection activeCell="F20" sqref="F20"/>
    </sheetView>
  </sheetViews>
  <sheetFormatPr defaultRowHeight="15" x14ac:dyDescent="0.25"/>
  <cols>
    <col min="1" max="3" width="9.140625" style="12"/>
    <col min="4" max="4" width="39" style="12" bestFit="1" customWidth="1"/>
    <col min="5" max="5" width="44.85546875" style="12" bestFit="1" customWidth="1"/>
    <col min="6" max="6" width="80.85546875" style="12" bestFit="1" customWidth="1"/>
    <col min="7" max="7" width="9.140625" style="12"/>
    <col min="8" max="8" width="27" style="12" bestFit="1" customWidth="1"/>
    <col min="9" max="9" width="12" style="12" bestFit="1" customWidth="1"/>
    <col min="10" max="10" width="19.7109375" style="12" bestFit="1" customWidth="1"/>
    <col min="11" max="16384" width="9.140625" style="12"/>
  </cols>
  <sheetData>
    <row r="5" spans="2:7" x14ac:dyDescent="0.25">
      <c r="D5" s="12" t="s">
        <v>269</v>
      </c>
      <c r="E5" s="12" t="s">
        <v>272</v>
      </c>
      <c r="F5" s="4" t="str">
        <f>"["&amp;D5&amp;"]/[CostPerPoint]"</f>
        <v>[Activation_Samantha_Prabhu_AP_TN]/[CostPerPoint]</v>
      </c>
      <c r="G5" s="12" t="s">
        <v>33</v>
      </c>
    </row>
    <row r="6" spans="2:7" x14ac:dyDescent="0.25">
      <c r="D6" s="12" t="s">
        <v>270</v>
      </c>
      <c r="E6" s="12" t="s">
        <v>277</v>
      </c>
      <c r="F6" s="4" t="str">
        <f>"["&amp;D6&amp;"]/[CostPerPoint]"</f>
        <v>[Activation_Varun_Dhawan_All_India]/[CostPerPoint]</v>
      </c>
      <c r="G6" s="12" t="s">
        <v>33</v>
      </c>
    </row>
    <row r="7" spans="2:7" x14ac:dyDescent="0.25">
      <c r="D7" s="12" t="s">
        <v>271</v>
      </c>
      <c r="E7" s="12" t="s">
        <v>273</v>
      </c>
      <c r="F7" s="4" t="str">
        <f>"["&amp;D7&amp;"]/[CostPerPoint]"</f>
        <v>[Activation_Rakulpreet_AP_WB]/[CostPerPoint]</v>
      </c>
      <c r="G7" s="12" t="s">
        <v>33</v>
      </c>
    </row>
    <row r="8" spans="2:7" x14ac:dyDescent="0.25">
      <c r="F8" s="4"/>
    </row>
    <row r="9" spans="2:7" x14ac:dyDescent="0.25">
      <c r="B9" s="12">
        <v>0.54</v>
      </c>
      <c r="C9" s="12">
        <v>0.52</v>
      </c>
      <c r="D9" s="12" t="s">
        <v>272</v>
      </c>
      <c r="E9" s="12" t="s">
        <v>274</v>
      </c>
      <c r="F9" s="5" t="str">
        <f>"(1-power("&amp;C9&amp;",Deltatransform(["&amp;D9&amp;"],"&amp;B9&amp;")/100))"</f>
        <v>(1-power(0.52,Deltatransform([Int_Activation_Samantha_Prabhu_AP_TN],0.54)/100))</v>
      </c>
      <c r="G9" s="12" t="s">
        <v>34</v>
      </c>
    </row>
    <row r="10" spans="2:7" x14ac:dyDescent="0.25">
      <c r="B10" s="12">
        <v>0.54</v>
      </c>
      <c r="C10" s="12">
        <v>0.52</v>
      </c>
      <c r="D10" s="12" t="s">
        <v>277</v>
      </c>
      <c r="E10" s="12" t="s">
        <v>276</v>
      </c>
      <c r="F10" s="5" t="str">
        <f>"(1-power("&amp;C10&amp;",Deltatransform(["&amp;D10&amp;"],"&amp;B10&amp;")/100))"</f>
        <v>(1-power(0.52,Deltatransform([Int_Activation_Varun_Dhawan_All_India],0.54)/100))</v>
      </c>
      <c r="G10" s="12" t="s">
        <v>34</v>
      </c>
    </row>
    <row r="11" spans="2:7" x14ac:dyDescent="0.25">
      <c r="B11" s="12">
        <v>0.54</v>
      </c>
      <c r="C11" s="12">
        <v>0.52</v>
      </c>
      <c r="D11" s="12" t="s">
        <v>273</v>
      </c>
      <c r="E11" s="12" t="s">
        <v>275</v>
      </c>
      <c r="F11" s="5" t="str">
        <f>"(1-power("&amp;C11&amp;",Deltatransform(["&amp;D11&amp;"],"&amp;B11&amp;")/100))"</f>
        <v>(1-power(0.52,Deltatransform([Int_Activation_Rakulpreet_AP_WB],0.54)/100))</v>
      </c>
      <c r="G11" s="12" t="s">
        <v>34</v>
      </c>
    </row>
    <row r="13" spans="2:7" x14ac:dyDescent="0.25">
      <c r="B13" s="12">
        <v>0.97099999999999997</v>
      </c>
      <c r="C13" s="12">
        <v>0.52</v>
      </c>
      <c r="D13" s="12" t="s">
        <v>272</v>
      </c>
      <c r="E13" s="12" t="s">
        <v>281</v>
      </c>
      <c r="F13" s="5" t="str">
        <f>"(1-power("&amp;C13&amp;",Deltatransform(["&amp;D13&amp;"],"&amp;B13&amp;")/100))"</f>
        <v>(1-power(0.52,Deltatransform([Int_Activation_Samantha_Prabhu_AP_TN],0.971)/100))</v>
      </c>
      <c r="G13" s="12" t="s">
        <v>34</v>
      </c>
    </row>
    <row r="14" spans="2:7" x14ac:dyDescent="0.25">
      <c r="B14" s="12">
        <v>0.97099999999999997</v>
      </c>
      <c r="C14" s="12">
        <v>0.52</v>
      </c>
      <c r="D14" s="12" t="s">
        <v>277</v>
      </c>
      <c r="E14" s="12" t="s">
        <v>282</v>
      </c>
      <c r="F14" s="5" t="str">
        <f>"(1-power("&amp;C14&amp;",Deltatransform(["&amp;D14&amp;"],"&amp;B14&amp;")/100))"</f>
        <v>(1-power(0.52,Deltatransform([Int_Activation_Varun_Dhawan_All_India],0.971)/100))</v>
      </c>
      <c r="G14" s="12" t="s">
        <v>34</v>
      </c>
    </row>
    <row r="15" spans="2:7" x14ac:dyDescent="0.25">
      <c r="B15" s="12">
        <v>0.97099999999999997</v>
      </c>
      <c r="C15" s="12">
        <v>0.52</v>
      </c>
      <c r="D15" s="12" t="s">
        <v>273</v>
      </c>
      <c r="E15" s="12" t="s">
        <v>283</v>
      </c>
      <c r="F15" s="5" t="str">
        <f>"(1-power("&amp;C15&amp;",Deltatransform(["&amp;D15&amp;"],"&amp;B15&amp;")/100))"</f>
        <v>(1-power(0.52,Deltatransform([Int_Activation_Rakulpreet_AP_WB],0.971)/100))</v>
      </c>
      <c r="G15" s="12" t="s">
        <v>34</v>
      </c>
    </row>
  </sheetData>
  <conditionalFormatting sqref="H5:H9">
    <cfRule type="duplicateValues" dxfId="3" priority="3"/>
  </conditionalFormatting>
  <conditionalFormatting sqref="D5:E8">
    <cfRule type="duplicateValues" dxfId="2" priority="4"/>
  </conditionalFormatting>
  <conditionalFormatting sqref="H13:H14">
    <cfRule type="duplicateValues" dxfId="1" priority="5"/>
  </conditionalFormatting>
  <conditionalFormatting sqref="D13:E13">
    <cfRule type="duplicateValues" dxfId="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7376-2401-40FE-8698-DD7299E6EE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Execution</vt:lpstr>
      <vt:lpstr>TV</vt:lpstr>
      <vt:lpstr>Digital</vt:lpstr>
      <vt:lpstr>Non TV</vt:lpstr>
      <vt:lpstr>Assets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akshaymalhotra</dc:creator>
  <cp:lastModifiedBy>kavyahbhat</cp:lastModifiedBy>
  <dcterms:created xsi:type="dcterms:W3CDTF">2020-08-31T06:48:16Z</dcterms:created>
  <dcterms:modified xsi:type="dcterms:W3CDTF">2020-10-20T07:13:11Z</dcterms:modified>
</cp:coreProperties>
</file>