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539E6FE5-50DB-4AFC-976E-44FAAC66BA06}" xr6:coauthVersionLast="47" xr6:coauthVersionMax="47" xr10:uidLastSave="{00000000-0000-0000-0000-000000000000}"/>
  <bookViews>
    <workbookView xWindow="-120" yWindow="-120" windowWidth="20730" windowHeight="11160" xr2:uid="{413CF41D-B212-45F9-AEA0-4442F2AEEC18}"/>
  </bookViews>
  <sheets>
    <sheet name="H1 vs H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P17" i="1" s="1"/>
  <c r="D17" i="1"/>
  <c r="E17" i="1" s="1"/>
  <c r="C17" i="1"/>
  <c r="B17" i="1"/>
  <c r="G17" i="1" s="1"/>
  <c r="G16" i="1"/>
  <c r="F16" i="1"/>
  <c r="E16" i="1"/>
  <c r="P15" i="1"/>
  <c r="O15" i="1"/>
  <c r="N15" i="1"/>
  <c r="G15" i="1"/>
  <c r="F15" i="1"/>
  <c r="E15" i="1"/>
  <c r="G14" i="1"/>
  <c r="F14" i="1"/>
  <c r="E14" i="1"/>
  <c r="P13" i="1"/>
  <c r="O13" i="1"/>
  <c r="N13" i="1"/>
  <c r="G13" i="1"/>
  <c r="F13" i="1"/>
  <c r="E13" i="1"/>
  <c r="M9" i="1"/>
  <c r="L9" i="1"/>
  <c r="K9" i="1"/>
  <c r="P9" i="1" s="1"/>
  <c r="G9" i="1"/>
  <c r="F9" i="1"/>
  <c r="D9" i="1"/>
  <c r="E9" i="1" s="1"/>
  <c r="C9" i="1"/>
  <c r="B9" i="1"/>
  <c r="P8" i="1"/>
  <c r="O8" i="1"/>
  <c r="N8" i="1"/>
  <c r="G8" i="1"/>
  <c r="F8" i="1"/>
  <c r="E8" i="1"/>
  <c r="P7" i="1"/>
  <c r="O7" i="1"/>
  <c r="N7" i="1"/>
  <c r="G7" i="1"/>
  <c r="F7" i="1"/>
  <c r="E7" i="1"/>
  <c r="P6" i="1"/>
  <c r="O6" i="1"/>
  <c r="N6" i="1"/>
  <c r="G6" i="1"/>
  <c r="F6" i="1"/>
  <c r="E6" i="1"/>
  <c r="P5" i="1"/>
  <c r="O5" i="1"/>
  <c r="N5" i="1"/>
  <c r="G5" i="1"/>
  <c r="F5" i="1"/>
  <c r="E5" i="1"/>
  <c r="P4" i="1"/>
  <c r="O4" i="1"/>
  <c r="N4" i="1"/>
  <c r="G4" i="1"/>
  <c r="F4" i="1"/>
  <c r="E4" i="1"/>
  <c r="P3" i="1"/>
  <c r="O3" i="1"/>
  <c r="N3" i="1"/>
  <c r="G3" i="1"/>
  <c r="F3" i="1"/>
  <c r="E3" i="1"/>
  <c r="N17" i="1" l="1"/>
  <c r="O17" i="1"/>
  <c r="N9" i="1"/>
  <c r="O9" i="1"/>
  <c r="F17" i="1"/>
</calcChain>
</file>

<file path=xl/sharedStrings.xml><?xml version="1.0" encoding="utf-8"?>
<sst xmlns="http://schemas.openxmlformats.org/spreadsheetml/2006/main" count="54" uniqueCount="19">
  <si>
    <t>Stone Leads- H1 2021</t>
  </si>
  <si>
    <t>Stone Leads- H2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</si>
  <si>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</si>
  <si>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</si>
  <si>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</si>
  <si>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</si>
  <si>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</si>
  <si>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</si>
  <si>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</si>
  <si>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</si>
  <si>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</si>
  <si>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</si>
  <si>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Mensagem_1</t>
  </si>
  <si>
    <t>Mensagem_0</t>
  </si>
  <si>
    <t>Web event_0</t>
  </si>
  <si>
    <t>Web event_1</t>
  </si>
  <si>
    <t>Total</t>
  </si>
  <si>
    <t>TON-H1 2021</t>
  </si>
  <si>
    <t>TON-H2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</si>
</sst>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3" fontId="3" fillId="0" borderId="5" xfId="1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43" fontId="3" fillId="0" borderId="6" xfId="1" applyFont="1" applyBorder="1" applyAlignment="1">
      <alignment horizontal="center"/>
    </xf>
    <xf numFmtId="0" fontId="3" fillId="0" borderId="4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9" fontId="0" fillId="0" borderId="0" xfId="2" applyFont="1"/>
    <xf numFmtId="3" fontId="3" fillId="0" borderId="5" xfId="3" applyNumberFormat="1" applyFont="1" applyBorder="1" applyAlignment="1">
      <alignment horizontal="center" vertical="center"/>
    </xf>
    <xf numFmtId="164" fontId="3" fillId="0" borderId="5" xfId="3" applyNumberFormat="1" applyFont="1" applyBorder="1" applyAlignment="1">
      <alignment horizontal="center" vertical="center"/>
    </xf>
    <xf numFmtId="43" fontId="3" fillId="0" borderId="6" xfId="3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3" fillId="0" borderId="5" xfId="0" applyNumberFormat="1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3" applyNumberFormat="1" applyFont="1" applyFill="1" applyBorder="1" applyAlignment="1">
      <alignment horizontal="center" vertical="center"/>
    </xf>
    <xf numFmtId="43" fontId="5" fillId="3" borderId="9" xfId="3" applyFont="1" applyFill="1" applyBorder="1" applyAlignment="1">
      <alignment horizontal="center" vertical="center"/>
    </xf>
  </cellXfs>
  <cellStyles count="4">
    <cellStyle name="Comma" xfId="1" builtinId="3"/>
    <cellStyle name="Comma 2" xfId="3" xr:uid="{1E720084-A4AA-46FF-8BFC-5BADEB1ABAD2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7B3E-275E-4A39-8FB2-7480D3E27492}">
  <sheetPr>
    <tabColor rgb="FF00B050"/>
  </sheetPr>
  <dimension ref="A1:Q21"/>
  <sheetViews>
    <sheetView showGridLines="0" tabSelected="1" workbookViewId="0">
      <selection activeCell="H12" sqref="H12"/>
    </sheetView>
  </sheetViews>
  <sheetFormatPr defaultRowHeight="15" x14ac:dyDescent="0.25"/>
  <cols>
    <col min="1" max="1" width="15.7109375" bestFit="1" customWidth="1"/>
    <col min="2" max="2" width="7.140625" bestFit="1" customWidth="1"/>
    <col min="3" max="3" width="12" bestFit="1" customWidth="1"/>
    <col min="4" max="4" width="9.85546875" bestFit="1" customWidth="1"/>
    <col min="5" max="5" width="4.5703125" bestFit="1" customWidth="1"/>
    <col min="6" max="6" width="11.140625" bestFit="1" customWidth="1"/>
    <col min="7" max="7" width="18.28515625" bestFit="1" customWidth="1"/>
    <col min="10" max="10" width="15.7109375" bestFit="1" customWidth="1"/>
    <col min="11" max="11" width="7.140625" bestFit="1" customWidth="1"/>
    <col min="12" max="12" width="12.42578125" bestFit="1" customWidth="1"/>
    <col min="13" max="13" width="10" bestFit="1" customWidth="1"/>
    <col min="14" max="14" width="5.28515625" bestFit="1" customWidth="1"/>
    <col min="15" max="15" width="11.28515625" bestFit="1" customWidth="1"/>
    <col min="16" max="16" width="18.42578125" bestFit="1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3"/>
      <c r="J1" s="1" t="s">
        <v>1</v>
      </c>
      <c r="K1" s="2"/>
      <c r="L1" s="2"/>
      <c r="M1" s="2"/>
      <c r="N1" s="2"/>
      <c r="O1" s="2"/>
      <c r="P1" s="3"/>
    </row>
    <row r="2" spans="1:17" x14ac:dyDescent="0.25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6" t="s">
        <v>8</v>
      </c>
    </row>
    <row r="3" spans="1:17" x14ac:dyDescent="0.25">
      <c r="A3" s="7" t="s">
        <v>9</v>
      </c>
      <c r="B3" s="8">
        <v>34.773539668260689</v>
      </c>
      <c r="C3" s="8">
        <v>6515367</v>
      </c>
      <c r="D3" s="8">
        <v>78056.86</v>
      </c>
      <c r="E3" s="9">
        <f>IFERROR(D3/C3,0)*1000</f>
        <v>11.980424126530401</v>
      </c>
      <c r="F3" s="10">
        <f t="shared" ref="F3:F9" si="0">IFERROR((B3/C3*10^6),0)</f>
        <v>5.3371574722131063</v>
      </c>
      <c r="G3" s="11">
        <f>(B3/D3)*1000</f>
        <v>0.44548986044609901</v>
      </c>
      <c r="J3" s="7" t="s">
        <v>9</v>
      </c>
      <c r="K3" s="8">
        <v>4483.2200641194404</v>
      </c>
      <c r="L3" s="8">
        <v>445712643</v>
      </c>
      <c r="M3" s="8">
        <v>6493554.3000000007</v>
      </c>
      <c r="N3" s="9">
        <f>IFERROR(M3/L3,0)*1000</f>
        <v>14.568925521818775</v>
      </c>
      <c r="O3" s="10">
        <f t="shared" ref="O3:O9" si="1">IFERROR((K3/L3*10^6),0)</f>
        <v>10.058543625650394</v>
      </c>
      <c r="P3" s="11">
        <f t="shared" ref="P3:P9" si="2">(K3/M3)*1000</f>
        <v>0.690410806931951</v>
      </c>
    </row>
    <row r="4" spans="1:17" x14ac:dyDescent="0.25">
      <c r="A4" s="7" t="s">
        <v>10</v>
      </c>
      <c r="B4" s="8">
        <v>23.242171287160577</v>
      </c>
      <c r="C4" s="8">
        <v>3929409</v>
      </c>
      <c r="D4" s="8">
        <v>68272.600000000006</v>
      </c>
      <c r="E4" s="9">
        <f t="shared" ref="E4:E9" si="3">IFERROR(D4/C4,0)*1000</f>
        <v>17.374775697821228</v>
      </c>
      <c r="F4" s="10">
        <f t="shared" si="0"/>
        <v>5.9149279922656506</v>
      </c>
      <c r="G4" s="11">
        <f>(B4/D4)*1000</f>
        <v>0.34043190514438554</v>
      </c>
      <c r="J4" s="7" t="s">
        <v>10</v>
      </c>
      <c r="K4" s="8">
        <v>6841.3248767189079</v>
      </c>
      <c r="L4" s="8">
        <v>737153709</v>
      </c>
      <c r="M4" s="8">
        <v>9420713.0800000001</v>
      </c>
      <c r="N4" s="9">
        <f t="shared" ref="N4:N9" si="4">IFERROR(M4/L4,0)*1000</f>
        <v>12.779848985335567</v>
      </c>
      <c r="O4" s="10">
        <f t="shared" si="1"/>
        <v>9.280730454438924</v>
      </c>
      <c r="P4" s="11">
        <f>(K4/M4)*1000</f>
        <v>0.72620032248332822</v>
      </c>
    </row>
    <row r="5" spans="1:17" x14ac:dyDescent="0.25">
      <c r="A5" s="7" t="s">
        <v>11</v>
      </c>
      <c r="B5" s="8">
        <v>362.46969060584394</v>
      </c>
      <c r="C5" s="8">
        <v>66251237</v>
      </c>
      <c r="D5" s="8">
        <v>998496.65</v>
      </c>
      <c r="E5" s="9">
        <f t="shared" si="3"/>
        <v>15.071366139171108</v>
      </c>
      <c r="F5" s="10">
        <f t="shared" si="0"/>
        <v>5.4711384574727857</v>
      </c>
      <c r="G5" s="11">
        <f t="shared" ref="G5:G9" si="5">(B5/D5)*1000</f>
        <v>0.36301542985231239</v>
      </c>
      <c r="J5" s="7" t="s">
        <v>11</v>
      </c>
      <c r="K5" s="8">
        <v>3297.2910715496382</v>
      </c>
      <c r="L5" s="8">
        <v>262149026</v>
      </c>
      <c r="M5" s="8">
        <v>4819376.8900000006</v>
      </c>
      <c r="N5" s="9">
        <f t="shared" si="4"/>
        <v>18.38411137182711</v>
      </c>
      <c r="O5" s="10">
        <f t="shared" si="1"/>
        <v>12.577926082203479</v>
      </c>
      <c r="P5" s="11">
        <f t="shared" si="2"/>
        <v>0.68417373175179041</v>
      </c>
    </row>
    <row r="6" spans="1:17" x14ac:dyDescent="0.25">
      <c r="A6" s="12" t="s">
        <v>12</v>
      </c>
      <c r="B6" s="8">
        <v>963.4561930268178</v>
      </c>
      <c r="C6" s="8">
        <v>192658672</v>
      </c>
      <c r="D6" s="8">
        <v>2004451.0899999999</v>
      </c>
      <c r="E6" s="9">
        <f t="shared" si="3"/>
        <v>10.404157099141635</v>
      </c>
      <c r="F6" s="10">
        <f t="shared" si="0"/>
        <v>5.0008451891893957</v>
      </c>
      <c r="G6" s="11">
        <f t="shared" si="5"/>
        <v>0.48065836968205489</v>
      </c>
      <c r="J6" s="12" t="s">
        <v>13</v>
      </c>
      <c r="K6" s="8">
        <v>19.08208546324386</v>
      </c>
      <c r="L6" s="8">
        <v>1242319</v>
      </c>
      <c r="M6" s="8">
        <v>34322.449999999997</v>
      </c>
      <c r="N6" s="9">
        <f t="shared" si="4"/>
        <v>27.627726855984655</v>
      </c>
      <c r="O6" s="10">
        <f t="shared" si="1"/>
        <v>15.360052823182984</v>
      </c>
      <c r="P6" s="11">
        <f>(K6/M6)*1000</f>
        <v>0.55596513253697988</v>
      </c>
    </row>
    <row r="7" spans="1:17" x14ac:dyDescent="0.25">
      <c r="A7" s="12" t="s">
        <v>14</v>
      </c>
      <c r="B7" s="8">
        <v>964.12198666377969</v>
      </c>
      <c r="C7" s="8">
        <v>186908549</v>
      </c>
      <c r="D7" s="8">
        <v>2154523.13</v>
      </c>
      <c r="E7" s="9">
        <f t="shared" si="3"/>
        <v>11.527151334313766</v>
      </c>
      <c r="F7" s="10">
        <f t="shared" si="0"/>
        <v>5.1582551564496901</v>
      </c>
      <c r="G7" s="11">
        <f t="shared" si="5"/>
        <v>0.44748741530743263</v>
      </c>
      <c r="J7" s="12" t="s">
        <v>12</v>
      </c>
      <c r="K7" s="8">
        <v>4236.0824949517109</v>
      </c>
      <c r="L7" s="8">
        <v>454822343</v>
      </c>
      <c r="M7" s="8">
        <v>6016896.2999999998</v>
      </c>
      <c r="N7" s="9">
        <f t="shared" si="4"/>
        <v>13.229113284788649</v>
      </c>
      <c r="O7" s="10">
        <f t="shared" si="1"/>
        <v>9.3137080008220074</v>
      </c>
      <c r="P7" s="11">
        <f t="shared" si="2"/>
        <v>0.70403116220429307</v>
      </c>
    </row>
    <row r="8" spans="1:17" x14ac:dyDescent="0.25">
      <c r="A8" s="12" t="s">
        <v>15</v>
      </c>
      <c r="B8" s="8">
        <v>228.96461888859739</v>
      </c>
      <c r="C8" s="8">
        <v>47413869</v>
      </c>
      <c r="D8" s="8">
        <v>365112.46</v>
      </c>
      <c r="E8" s="9">
        <f t="shared" si="3"/>
        <v>7.7005413753515883</v>
      </c>
      <c r="F8" s="10">
        <f t="shared" si="0"/>
        <v>4.8290642319992356</v>
      </c>
      <c r="G8" s="11">
        <f>(B8/D8)*1000</f>
        <v>0.62710710800885128</v>
      </c>
      <c r="J8" s="12" t="s">
        <v>14</v>
      </c>
      <c r="K8" s="8">
        <v>4006.423686863116</v>
      </c>
      <c r="L8" s="8">
        <v>401125417</v>
      </c>
      <c r="M8" s="8">
        <v>5759622.9400000023</v>
      </c>
      <c r="N8" s="9">
        <f t="shared" si="4"/>
        <v>14.358658653635011</v>
      </c>
      <c r="O8" s="10">
        <f t="shared" si="1"/>
        <v>9.9879576737544813</v>
      </c>
      <c r="P8" s="11">
        <f t="shared" si="2"/>
        <v>0.69560520343074994</v>
      </c>
    </row>
    <row r="9" spans="1:17" ht="15.75" thickBot="1" x14ac:dyDescent="0.3">
      <c r="A9" s="13" t="s">
        <v>16</v>
      </c>
      <c r="B9" s="14">
        <f>SUM(B3:B8)</f>
        <v>2577.0282001404598</v>
      </c>
      <c r="C9" s="14">
        <f>SUM(C3:C8)</f>
        <v>503677103</v>
      </c>
      <c r="D9" s="14">
        <f>SUM(D3:D8)</f>
        <v>5668912.79</v>
      </c>
      <c r="E9" s="15">
        <f t="shared" si="3"/>
        <v>11.255053597304382</v>
      </c>
      <c r="F9" s="16">
        <f>IFERROR((B9/C9*10^6),0)</f>
        <v>5.1164291265002371</v>
      </c>
      <c r="G9" s="17">
        <f>(B9/D9)*1000</f>
        <v>0.45458949460050868</v>
      </c>
      <c r="J9" s="13" t="s">
        <v>16</v>
      </c>
      <c r="K9" s="14">
        <f>SUM(K3:K8)</f>
        <v>22883.424279666058</v>
      </c>
      <c r="L9" s="14">
        <f>SUM(L3:L8)</f>
        <v>2302205457</v>
      </c>
      <c r="M9" s="14">
        <f>SUM(M3:M8)</f>
        <v>32544485.960000005</v>
      </c>
      <c r="N9" s="15">
        <f t="shared" si="4"/>
        <v>14.136221361584585</v>
      </c>
      <c r="O9" s="16">
        <f>IFERROR((K9/L9*10^6),0)</f>
        <v>9.939783701792372</v>
      </c>
      <c r="P9" s="17">
        <f>(K9/M9)*1000</f>
        <v>0.70314290131335222</v>
      </c>
      <c r="Q9" s="18"/>
    </row>
    <row r="10" spans="1:17" ht="15.75" thickBot="1" x14ac:dyDescent="0.3"/>
    <row r="11" spans="1:17" x14ac:dyDescent="0.25">
      <c r="A11" s="1" t="s">
        <v>17</v>
      </c>
      <c r="B11" s="2"/>
      <c r="C11" s="2"/>
      <c r="D11" s="2"/>
      <c r="E11" s="2"/>
      <c r="F11" s="2"/>
      <c r="G11" s="3"/>
      <c r="J11" s="1" t="s">
        <v>18</v>
      </c>
      <c r="K11" s="2"/>
      <c r="L11" s="2"/>
      <c r="M11" s="2"/>
      <c r="N11" s="2"/>
      <c r="O11" s="2"/>
      <c r="P11" s="3"/>
    </row>
    <row r="12" spans="1:17" x14ac:dyDescent="0.25">
      <c r="A12" s="4" t="s">
        <v>2</v>
      </c>
      <c r="B12" s="5" t="s">
        <v>3</v>
      </c>
      <c r="C12" s="5" t="s">
        <v>4</v>
      </c>
      <c r="D12" s="5" t="s">
        <v>5</v>
      </c>
      <c r="E12" s="5" t="s">
        <v>6</v>
      </c>
      <c r="F12" s="5" t="s">
        <v>7</v>
      </c>
      <c r="G12" s="6" t="s">
        <v>8</v>
      </c>
      <c r="J12" s="4" t="s">
        <v>2</v>
      </c>
      <c r="K12" s="5" t="s">
        <v>3</v>
      </c>
      <c r="L12" s="5" t="s">
        <v>4</v>
      </c>
      <c r="M12" s="5" t="s">
        <v>5</v>
      </c>
      <c r="N12" s="5" t="s">
        <v>6</v>
      </c>
      <c r="O12" s="5" t="s">
        <v>7</v>
      </c>
      <c r="P12" s="6" t="s">
        <v>8</v>
      </c>
    </row>
    <row r="13" spans="1:17" x14ac:dyDescent="0.25">
      <c r="A13" s="7" t="s">
        <v>9</v>
      </c>
      <c r="B13" s="19">
        <v>585.56189629318396</v>
      </c>
      <c r="C13" s="8">
        <v>55761758</v>
      </c>
      <c r="D13" s="19">
        <v>1165365.81</v>
      </c>
      <c r="E13" s="9">
        <f>IFERROR(D13/C13,0)*1000</f>
        <v>20.899014876826516</v>
      </c>
      <c r="F13" s="20">
        <f>IFERROR((B13/C13*10^6),0)</f>
        <v>10.501137648730229</v>
      </c>
      <c r="G13" s="21">
        <f>(B13/D13)*1000</f>
        <v>0.5024704614366402</v>
      </c>
      <c r="J13" s="7" t="s">
        <v>9</v>
      </c>
      <c r="K13" s="19">
        <v>282.06933179529824</v>
      </c>
      <c r="L13" s="8">
        <v>20841045</v>
      </c>
      <c r="M13" s="19">
        <v>250201.38</v>
      </c>
      <c r="N13" s="9">
        <f>IFERROR(M13/L13,0)*1000</f>
        <v>12.005222386881274</v>
      </c>
      <c r="O13" s="20">
        <f>IFERROR((K13/L13*10^6),0)</f>
        <v>13.534318063000116</v>
      </c>
      <c r="P13" s="21">
        <f>(K13/M13)*1000</f>
        <v>1.1273692087361717</v>
      </c>
    </row>
    <row r="14" spans="1:17" x14ac:dyDescent="0.25">
      <c r="A14" s="7" t="s">
        <v>12</v>
      </c>
      <c r="B14" s="19">
        <v>9.6840252649694243</v>
      </c>
      <c r="C14" s="8">
        <v>915871</v>
      </c>
      <c r="D14" s="19">
        <v>19020.41</v>
      </c>
      <c r="E14" s="9">
        <f t="shared" ref="E14:E17" si="6">IFERROR(D14/C14,0)*1000</f>
        <v>20.767564427741462</v>
      </c>
      <c r="F14" s="20">
        <f>IFERROR((B14/C14*10^6),0)</f>
        <v>10.573569056089148</v>
      </c>
      <c r="G14" s="21">
        <f t="shared" ref="G14:G17" si="7">(B14/D14)*1000</f>
        <v>0.50913861819852591</v>
      </c>
      <c r="J14" s="22"/>
      <c r="K14" s="23"/>
      <c r="L14" s="23"/>
      <c r="M14" s="23"/>
      <c r="N14" s="23"/>
      <c r="O14" s="23"/>
      <c r="P14" s="24"/>
    </row>
    <row r="15" spans="1:17" x14ac:dyDescent="0.25">
      <c r="A15" s="7" t="s">
        <v>14</v>
      </c>
      <c r="B15" s="19">
        <v>5737.3022752488559</v>
      </c>
      <c r="C15" s="8">
        <v>654735811</v>
      </c>
      <c r="D15" s="19">
        <v>10233339.730000004</v>
      </c>
      <c r="E15" s="9">
        <f t="shared" si="6"/>
        <v>15.629723558835556</v>
      </c>
      <c r="F15" s="20">
        <f t="shared" ref="F15:F17" si="8">IFERROR((B15/C15*10^6),0)</f>
        <v>8.7627745097462775</v>
      </c>
      <c r="G15" s="21">
        <f t="shared" si="7"/>
        <v>0.56064808035537128</v>
      </c>
      <c r="J15" s="7" t="s">
        <v>14</v>
      </c>
      <c r="K15" s="19">
        <v>86204.885373770419</v>
      </c>
      <c r="L15" s="8">
        <v>6536209419</v>
      </c>
      <c r="M15" s="19">
        <v>75745956.490000039</v>
      </c>
      <c r="N15" s="9">
        <f t="shared" ref="N15" si="9">IFERROR(M15/L15,0)*1000</f>
        <v>11.588667319901862</v>
      </c>
      <c r="O15" s="20">
        <f t="shared" ref="O15" si="10">IFERROR((K15/L15*10^6),0)</f>
        <v>13.188819367259386</v>
      </c>
      <c r="P15" s="21">
        <f t="shared" ref="P15" si="11">(K15/M15)*1000</f>
        <v>1.1380790390461459</v>
      </c>
    </row>
    <row r="16" spans="1:17" x14ac:dyDescent="0.25">
      <c r="A16" s="12" t="s">
        <v>15</v>
      </c>
      <c r="B16" s="19">
        <v>174.44871291569189</v>
      </c>
      <c r="C16" s="8">
        <v>17809515</v>
      </c>
      <c r="D16" s="25">
        <v>322761.8</v>
      </c>
      <c r="E16" s="9">
        <f t="shared" si="6"/>
        <v>18.122997734637917</v>
      </c>
      <c r="F16" s="20">
        <f t="shared" si="8"/>
        <v>9.7952534314208943</v>
      </c>
      <c r="G16" s="21">
        <f>(B16/D16)*1000</f>
        <v>0.54048748307789796</v>
      </c>
      <c r="J16" s="22"/>
      <c r="K16" s="23"/>
      <c r="L16" s="23"/>
      <c r="M16" s="23"/>
      <c r="N16" s="23"/>
      <c r="O16" s="23"/>
      <c r="P16" s="24"/>
    </row>
    <row r="17" spans="1:16" ht="15.75" thickBot="1" x14ac:dyDescent="0.3">
      <c r="A17" s="26" t="s">
        <v>16</v>
      </c>
      <c r="B17" s="27">
        <f>SUM(B13:B16)</f>
        <v>6506.9969097227004</v>
      </c>
      <c r="C17" s="27">
        <f>SUM(C13:C16)</f>
        <v>729222955</v>
      </c>
      <c r="D17" s="27">
        <f t="shared" ref="D17" si="12">SUM(D13:D16)</f>
        <v>11740487.750000006</v>
      </c>
      <c r="E17" s="28">
        <f t="shared" si="6"/>
        <v>16.099997496650399</v>
      </c>
      <c r="F17" s="29">
        <f t="shared" si="8"/>
        <v>8.9231926465105591</v>
      </c>
      <c r="G17" s="30">
        <f t="shared" si="7"/>
        <v>0.55423565428299149</v>
      </c>
      <c r="J17" s="26" t="s">
        <v>16</v>
      </c>
      <c r="K17" s="27">
        <f>SUM(K13:K16)</f>
        <v>86486.954705565717</v>
      </c>
      <c r="L17" s="27">
        <f>SUM(L13:L16)</f>
        <v>6557050464</v>
      </c>
      <c r="M17" s="27">
        <f>SUM(M13:M16)</f>
        <v>75996157.870000035</v>
      </c>
      <c r="N17" s="28">
        <f>IFERROR(M17/L17,0)*1000</f>
        <v>11.589991305883601</v>
      </c>
      <c r="O17" s="29">
        <f>IFERROR((K17/L17*10^6),0)</f>
        <v>13.18991750641584</v>
      </c>
      <c r="P17" s="30">
        <f>(K17/M17)*1000</f>
        <v>1.1380437791804077</v>
      </c>
    </row>
    <row r="20" spans="1:16" x14ac:dyDescent="0.25">
      <c r="L20" s="18"/>
      <c r="M20" s="18"/>
      <c r="N20" s="18"/>
      <c r="O20" s="18"/>
      <c r="P20" s="18"/>
    </row>
    <row r="21" spans="1:16" x14ac:dyDescent="0.25">
      <c r="L21" s="18"/>
      <c r="M21" s="18"/>
      <c r="N21" s="18"/>
      <c r="O21" s="18"/>
      <c r="P21" s="18"/>
    </row>
  </sheetData>
  <mergeCells count="4">
    <mergeCell ref="A1:G1"/>
    <mergeCell ref="J1:P1"/>
    <mergeCell ref="A11:G11"/>
    <mergeCell ref="J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 vs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2023-01-29T10:56:27Z</dcterms:created>
  <dcterms:modified xsi:type="dcterms:W3CDTF">2023-01-29T11:22:33Z</dcterms:modified>
</cp:coreProperties>
</file>