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aniwilmarin-my.sharepoint.com/personal/30024801_adaniwilmar_in/Documents/Desktop/"/>
    </mc:Choice>
  </mc:AlternateContent>
  <xr:revisionPtr revIDLastSave="2" documentId="8_{A2CA5BDE-0270-4CC7-9467-6A208E0954EC}" xr6:coauthVersionLast="47" xr6:coauthVersionMax="47" xr10:uidLastSave="{3E2A2FAF-D5D2-4B2B-B196-892ADCA3CD24}"/>
  <bookViews>
    <workbookView xWindow="-120" yWindow="-120" windowWidth="20730" windowHeight="11040" xr2:uid="{691DC7C2-3038-44A3-A7FB-0019C5845D97}"/>
  </bookViews>
  <sheets>
    <sheet name="Neilsen Data" sheetId="6" r:id="rId1"/>
  </sheets>
  <externalReferences>
    <externalReference r:id="rId2"/>
  </externalReferences>
  <definedNames>
    <definedName name="Combination01" localSheetId="0">'Neilsen Data'!$H$13</definedName>
    <definedName name="DropDown_Table" localSheetId="0">OFFSET('Neilsen Data'!$A$14,0,0,'Neilsen Data'!$E$9,8)</definedName>
    <definedName name="DropDown01" localSheetId="0">'Neilsen Data'!$B$13</definedName>
    <definedName name="DropDown02" localSheetId="0">'Neilsen Data'!$C$13</definedName>
    <definedName name="DropDown03" localSheetId="0">'Neilsen Data'!$D$13</definedName>
    <definedName name="DropDown04" localSheetId="0">'Neilsen Data'!$E$13</definedName>
    <definedName name="DropDown05" localSheetId="0">'Neilsen Data'!$F$13</definedName>
    <definedName name="DropDown06" localSheetId="0">'Neilsen Data'!$G$13</definedName>
    <definedName name="HeaderLayout" localSheetId="0">'Neilsen Data'!$BF$8</definedName>
    <definedName name="IfError">[1]WELCOME!$B$111</definedName>
    <definedName name="Sel_DropDown01" localSheetId="0">OFFSET([1]Output06!$B$14,0,0,[1]Output06!$W$12-1,1)</definedName>
    <definedName name="Selected_Sheet" localSheetId="0">OFFSET('Neilsen Data'!$H$14,0,0,'Neilsen Data'!$E$9,2)</definedName>
    <definedName name="TOC_EndRow" localSheetId="0">'Neilsen Data'!$I$6</definedName>
    <definedName name="TOC_NumberRows" localSheetId="0">'Neilsen Data'!$I$7</definedName>
    <definedName name="TOC_SheetName" localSheetId="0">'Neilsen Data'!$G$4</definedName>
    <definedName name="TOC_StartColumn" localSheetId="0">'Neilsen Data'!$H$5</definedName>
    <definedName name="TOC_StartRow" localSheetId="0">'Neilsen Data'!$I$5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6" i="6" l="1"/>
  <c r="AY17" i="6" s="1"/>
  <c r="AY18" i="6" s="1"/>
  <c r="AY19" i="6" s="1"/>
  <c r="AY20" i="6" s="1"/>
  <c r="AY21" i="6" s="1"/>
  <c r="AY22" i="6" s="1"/>
  <c r="AY23" i="6" s="1"/>
  <c r="AY24" i="6" s="1"/>
  <c r="AY25" i="6" s="1"/>
  <c r="AY26" i="6" s="1"/>
  <c r="AY27" i="6" s="1"/>
  <c r="AY28" i="6" s="1"/>
  <c r="AY29" i="6" s="1"/>
  <c r="AY30" i="6" s="1"/>
  <c r="AY31" i="6" s="1"/>
  <c r="AY32" i="6" s="1"/>
  <c r="AY33" i="6" s="1"/>
  <c r="AY34" i="6" s="1"/>
  <c r="AY35" i="6" s="1"/>
  <c r="AY36" i="6" s="1"/>
  <c r="AY37" i="6" s="1"/>
  <c r="AY38" i="6" s="1"/>
  <c r="AY39" i="6" s="1"/>
  <c r="AY40" i="6" s="1"/>
  <c r="AY41" i="6" s="1"/>
  <c r="AY42" i="6" s="1"/>
  <c r="AY43" i="6" s="1"/>
  <c r="AY44" i="6" s="1"/>
  <c r="AY45" i="6" s="1"/>
  <c r="AY46" i="6" s="1"/>
  <c r="AY47" i="6" s="1"/>
  <c r="AY48" i="6" s="1"/>
  <c r="AY49" i="6" s="1"/>
  <c r="AY50" i="6" s="1"/>
  <c r="AY51" i="6" s="1"/>
  <c r="AY52" i="6" s="1"/>
  <c r="AY53" i="6" s="1"/>
  <c r="AY54" i="6" s="1"/>
  <c r="AY55" i="6" s="1"/>
  <c r="AY56" i="6" s="1"/>
  <c r="AY57" i="6" s="1"/>
  <c r="AY58" i="6" s="1"/>
  <c r="AY59" i="6" s="1"/>
  <c r="AY60" i="6" s="1"/>
  <c r="AY61" i="6" s="1"/>
  <c r="AY62" i="6" s="1"/>
  <c r="AY63" i="6" s="1"/>
  <c r="AY64" i="6" s="1"/>
  <c r="AY65" i="6" s="1"/>
  <c r="AY66" i="6" s="1"/>
  <c r="AY67" i="6" s="1"/>
  <c r="AY68" i="6" s="1"/>
  <c r="AY69" i="6" s="1"/>
  <c r="AY70" i="6" s="1"/>
  <c r="AY71" i="6" s="1"/>
  <c r="AY72" i="6" s="1"/>
  <c r="AY73" i="6" s="1"/>
  <c r="AY74" i="6" s="1"/>
  <c r="AY75" i="6" s="1"/>
  <c r="AY76" i="6" s="1"/>
  <c r="AY77" i="6" s="1"/>
  <c r="AY78" i="6" s="1"/>
  <c r="AY79" i="6" s="1"/>
  <c r="AY80" i="6" s="1"/>
  <c r="AY81" i="6" s="1"/>
  <c r="AY82" i="6" s="1"/>
  <c r="AY83" i="6" s="1"/>
  <c r="AY84" i="6" s="1"/>
  <c r="AY85" i="6" s="1"/>
  <c r="AY15" i="6"/>
  <c r="A15" i="6"/>
  <c r="I11" i="6"/>
  <c r="H11" i="6"/>
  <c r="G11" i="6"/>
  <c r="F11" i="6"/>
  <c r="E11" i="6"/>
  <c r="D11" i="6"/>
  <c r="C11" i="6"/>
  <c r="B11" i="6"/>
  <c r="B9" i="6"/>
  <c r="AZ8" i="6"/>
  <c r="BF2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I5" i="6"/>
  <c r="C6" i="6"/>
  <c r="H6" i="6"/>
  <c r="B6" i="6"/>
  <c r="C7" i="6"/>
  <c r="B7" i="6"/>
  <c r="H5" i="6"/>
  <c r="I6" i="6"/>
  <c r="J7" i="6"/>
  <c r="I7" i="6" l="1"/>
  <c r="H15" i="6" s="1"/>
  <c r="BG2" i="6"/>
  <c r="BH2" i="6"/>
  <c r="K15" i="6" l="1"/>
  <c r="I15" i="6"/>
  <c r="M15" i="6"/>
  <c r="N15" i="6" s="1"/>
  <c r="AD15" i="6"/>
  <c r="AH15" i="6"/>
  <c r="L15" i="6"/>
  <c r="X15" i="6"/>
  <c r="AF15" i="6"/>
  <c r="AB15" i="6"/>
  <c r="Z15" i="6"/>
  <c r="BI2" i="6"/>
  <c r="K7" i="6"/>
  <c r="H14" i="6"/>
  <c r="O15" i="6" l="1"/>
  <c r="AB14" i="6"/>
  <c r="AA14" i="6" s="1"/>
  <c r="AA15" i="6" s="1"/>
  <c r="L14" i="6"/>
  <c r="AH14" i="6"/>
  <c r="AG14" i="6" s="1"/>
  <c r="AG15" i="6" s="1"/>
  <c r="Z14" i="6"/>
  <c r="Y14" i="6" s="1"/>
  <c r="Y15" i="6" s="1"/>
  <c r="I14" i="6"/>
  <c r="AF14" i="6"/>
  <c r="AE14" i="6" s="1"/>
  <c r="AE15" i="6" s="1"/>
  <c r="K14" i="6"/>
  <c r="X14" i="6"/>
  <c r="W14" i="6" s="1"/>
  <c r="W15" i="6" s="1"/>
  <c r="M14" i="6"/>
  <c r="N14" i="6" s="1"/>
  <c r="AD14" i="6"/>
  <c r="AC14" i="6" s="1"/>
  <c r="AC15" i="6" s="1"/>
  <c r="BJ2" i="6"/>
  <c r="Q15" i="6"/>
  <c r="P15" i="6"/>
  <c r="O14" i="6" l="1"/>
  <c r="P14" i="6" s="1"/>
  <c r="BK2" i="6"/>
  <c r="BL2" i="6" s="1"/>
  <c r="S15" i="6"/>
  <c r="R15" i="6"/>
  <c r="Q14" i="6" l="1"/>
  <c r="U15" i="6"/>
  <c r="V15" i="6" s="1"/>
  <c r="T15" i="6"/>
  <c r="BM2" i="6"/>
  <c r="R14" i="6"/>
  <c r="S14" i="6"/>
  <c r="BN2" i="6"/>
  <c r="T14" i="6" l="1"/>
  <c r="U14" i="6"/>
  <c r="V14" i="6" s="1"/>
  <c r="BO2" i="6"/>
  <c r="BP2" i="6" l="1"/>
  <c r="BQ2" i="6" s="1"/>
  <c r="BR2" i="6" s="1"/>
  <c r="BS2" i="6" s="1"/>
  <c r="BT2" i="6" s="1"/>
  <c r="BU2" i="6" l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l="1"/>
  <c r="CK2" i="6" s="1"/>
  <c r="CL2" i="6" l="1"/>
  <c r="CM2" i="6" s="1"/>
  <c r="CN2" i="6" s="1"/>
  <c r="CO2" i="6" s="1"/>
  <c r="CP2" i="6" s="1"/>
  <c r="CQ2" i="6" s="1"/>
  <c r="CR2" i="6" s="1"/>
  <c r="CS2" i="6" l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FD2" i="6" s="1"/>
  <c r="FE2" i="6" s="1"/>
  <c r="FF2" i="6" s="1"/>
  <c r="FG2" i="6" s="1"/>
  <c r="FH2" i="6" s="1"/>
  <c r="FI2" i="6" s="1"/>
  <c r="FJ2" i="6" s="1"/>
  <c r="FK2" i="6" s="1"/>
  <c r="FL2" i="6" s="1"/>
  <c r="FM2" i="6" s="1"/>
  <c r="FN2" i="6" s="1"/>
  <c r="FO2" i="6" s="1"/>
  <c r="FP2" i="6" s="1"/>
  <c r="FQ2" i="6" s="1"/>
  <c r="FR2" i="6" s="1"/>
  <c r="FS2" i="6" s="1"/>
  <c r="FT2" i="6" s="1"/>
  <c r="FU2" i="6" s="1"/>
  <c r="FV2" i="6" s="1"/>
  <c r="FW2" i="6" s="1"/>
  <c r="FX2" i="6" s="1"/>
  <c r="FY2" i="6" s="1"/>
  <c r="FZ2" i="6" s="1"/>
  <c r="GA2" i="6" s="1"/>
  <c r="GB2" i="6" s="1"/>
  <c r="GC2" i="6" s="1"/>
  <c r="GD2" i="6" s="1"/>
  <c r="GE2" i="6" s="1"/>
  <c r="GF2" i="6" s="1"/>
  <c r="GG2" i="6" s="1"/>
  <c r="GH2" i="6" s="1"/>
  <c r="GI2" i="6" s="1"/>
  <c r="GJ2" i="6" s="1"/>
  <c r="GK2" i="6" s="1"/>
  <c r="GL2" i="6" s="1"/>
  <c r="GM2" i="6" s="1"/>
  <c r="GN2" i="6" s="1"/>
  <c r="GO2" i="6" s="1"/>
  <c r="GP2" i="6" s="1"/>
  <c r="GQ2" i="6" s="1"/>
  <c r="GR2" i="6" s="1"/>
  <c r="GS2" i="6" s="1"/>
  <c r="GT2" i="6" s="1"/>
  <c r="GU2" i="6" s="1"/>
  <c r="GV2" i="6" s="1"/>
  <c r="GW2" i="6" s="1"/>
  <c r="GX2" i="6" s="1"/>
  <c r="GY2" i="6" s="1"/>
  <c r="A16" i="6" l="1"/>
  <c r="H16" i="6" l="1"/>
  <c r="A17" i="6"/>
  <c r="A18" i="6" l="1"/>
  <c r="H17" i="6"/>
  <c r="AF16" i="6"/>
  <c r="AE16" i="6" s="1"/>
  <c r="X16" i="6"/>
  <c r="W16" i="6" s="1"/>
  <c r="AD16" i="6"/>
  <c r="AC16" i="6" s="1"/>
  <c r="K16" i="6"/>
  <c r="I16" i="6"/>
  <c r="AB16" i="6"/>
  <c r="AA16" i="6" s="1"/>
  <c r="M16" i="6"/>
  <c r="N16" i="6" s="1"/>
  <c r="L16" i="6"/>
  <c r="AH16" i="6"/>
  <c r="AG16" i="6" s="1"/>
  <c r="Z16" i="6"/>
  <c r="Y16" i="6" s="1"/>
  <c r="O16" i="6" l="1"/>
  <c r="AD17" i="6"/>
  <c r="AC17" i="6" s="1"/>
  <c r="AB17" i="6"/>
  <c r="AA17" i="6" s="1"/>
  <c r="L17" i="6"/>
  <c r="Z17" i="6"/>
  <c r="Y17" i="6" s="1"/>
  <c r="M17" i="6"/>
  <c r="N17" i="6" s="1"/>
  <c r="K17" i="6"/>
  <c r="AH17" i="6"/>
  <c r="AG17" i="6" s="1"/>
  <c r="I17" i="6"/>
  <c r="AF17" i="6"/>
  <c r="AE17" i="6" s="1"/>
  <c r="X17" i="6"/>
  <c r="W17" i="6" s="1"/>
  <c r="P16" i="6"/>
  <c r="Q16" i="6"/>
  <c r="A19" i="6"/>
  <c r="H18" i="6"/>
  <c r="O17" i="6" l="1"/>
  <c r="A20" i="6"/>
  <c r="H19" i="6"/>
  <c r="S16" i="6"/>
  <c r="R16" i="6"/>
  <c r="AB18" i="6"/>
  <c r="AA18" i="6" s="1"/>
  <c r="L18" i="6"/>
  <c r="AH18" i="6"/>
  <c r="AG18" i="6" s="1"/>
  <c r="Z18" i="6"/>
  <c r="Y18" i="6" s="1"/>
  <c r="I18" i="6"/>
  <c r="X18" i="6"/>
  <c r="W18" i="6" s="1"/>
  <c r="M18" i="6"/>
  <c r="N18" i="6" s="1"/>
  <c r="K18" i="6"/>
  <c r="AF18" i="6"/>
  <c r="AE18" i="6" s="1"/>
  <c r="AD18" i="6"/>
  <c r="AC18" i="6" s="1"/>
  <c r="U16" i="6" l="1"/>
  <c r="V16" i="6" s="1"/>
  <c r="T16" i="6"/>
  <c r="O18" i="6"/>
  <c r="AH19" i="6"/>
  <c r="AG19" i="6" s="1"/>
  <c r="Z19" i="6"/>
  <c r="Y19" i="6" s="1"/>
  <c r="I19" i="6"/>
  <c r="AF19" i="6"/>
  <c r="AE19" i="6" s="1"/>
  <c r="X19" i="6"/>
  <c r="W19" i="6" s="1"/>
  <c r="M19" i="6"/>
  <c r="N19" i="6" s="1"/>
  <c r="L19" i="6"/>
  <c r="K19" i="6"/>
  <c r="AD19" i="6"/>
  <c r="AC19" i="6" s="1"/>
  <c r="AB19" i="6"/>
  <c r="AA19" i="6" s="1"/>
  <c r="Q17" i="6"/>
  <c r="P17" i="6"/>
  <c r="H20" i="6"/>
  <c r="A21" i="6"/>
  <c r="A22" i="6" l="1"/>
  <c r="H21" i="6"/>
  <c r="S17" i="6"/>
  <c r="R17" i="6"/>
  <c r="AF20" i="6"/>
  <c r="AE20" i="6" s="1"/>
  <c r="X20" i="6"/>
  <c r="W20" i="6" s="1"/>
  <c r="AD20" i="6"/>
  <c r="AC20" i="6" s="1"/>
  <c r="M20" i="6"/>
  <c r="N20" i="6" s="1"/>
  <c r="AH20" i="6"/>
  <c r="AG20" i="6" s="1"/>
  <c r="L20" i="6"/>
  <c r="K20" i="6"/>
  <c r="I20" i="6"/>
  <c r="AB20" i="6"/>
  <c r="AA20" i="6" s="1"/>
  <c r="Z20" i="6"/>
  <c r="Y20" i="6" s="1"/>
  <c r="Q18" i="6"/>
  <c r="P18" i="6"/>
  <c r="O19" i="6"/>
  <c r="R18" i="6" l="1"/>
  <c r="S18" i="6"/>
  <c r="O20" i="6"/>
  <c r="AD21" i="6"/>
  <c r="AC21" i="6" s="1"/>
  <c r="AB21" i="6"/>
  <c r="AA21" i="6" s="1"/>
  <c r="L21" i="6"/>
  <c r="K21" i="6"/>
  <c r="AF21" i="6"/>
  <c r="AE21" i="6" s="1"/>
  <c r="I21" i="6"/>
  <c r="X21" i="6"/>
  <c r="W21" i="6" s="1"/>
  <c r="M21" i="6"/>
  <c r="N21" i="6" s="1"/>
  <c r="AH21" i="6"/>
  <c r="AG21" i="6" s="1"/>
  <c r="Z21" i="6"/>
  <c r="Y21" i="6" s="1"/>
  <c r="A23" i="6"/>
  <c r="H22" i="6"/>
  <c r="P19" i="6"/>
  <c r="Q19" i="6"/>
  <c r="T17" i="6"/>
  <c r="U17" i="6"/>
  <c r="V17" i="6" s="1"/>
  <c r="A24" i="6" l="1"/>
  <c r="H23" i="6"/>
  <c r="O21" i="6"/>
  <c r="P20" i="6"/>
  <c r="Q20" i="6"/>
  <c r="T18" i="6"/>
  <c r="U18" i="6"/>
  <c r="V18" i="6" s="1"/>
  <c r="R19" i="6"/>
  <c r="S19" i="6"/>
  <c r="AB22" i="6"/>
  <c r="AA22" i="6" s="1"/>
  <c r="L22" i="6"/>
  <c r="AH22" i="6"/>
  <c r="AG22" i="6" s="1"/>
  <c r="Z22" i="6"/>
  <c r="Y22" i="6" s="1"/>
  <c r="I22" i="6"/>
  <c r="AD22" i="6"/>
  <c r="AC22" i="6" s="1"/>
  <c r="M22" i="6"/>
  <c r="N22" i="6" s="1"/>
  <c r="K22" i="6"/>
  <c r="AF22" i="6"/>
  <c r="AE22" i="6" s="1"/>
  <c r="X22" i="6"/>
  <c r="W22" i="6" s="1"/>
  <c r="AH23" i="6" l="1"/>
  <c r="AG23" i="6" s="1"/>
  <c r="Z23" i="6"/>
  <c r="Y23" i="6" s="1"/>
  <c r="I23" i="6"/>
  <c r="AF23" i="6"/>
  <c r="AE23" i="6" s="1"/>
  <c r="X23" i="6"/>
  <c r="W23" i="6" s="1"/>
  <c r="AB23" i="6"/>
  <c r="AA23" i="6" s="1"/>
  <c r="M23" i="6"/>
  <c r="N23" i="6" s="1"/>
  <c r="L23" i="6"/>
  <c r="K23" i="6"/>
  <c r="AD23" i="6"/>
  <c r="AC23" i="6" s="1"/>
  <c r="U19" i="6"/>
  <c r="V19" i="6" s="1"/>
  <c r="T19" i="6"/>
  <c r="O22" i="6"/>
  <c r="A25" i="6"/>
  <c r="H24" i="6"/>
  <c r="S20" i="6"/>
  <c r="R20" i="6"/>
  <c r="Q21" i="6"/>
  <c r="P21" i="6"/>
  <c r="AF24" i="6" l="1"/>
  <c r="AE24" i="6" s="1"/>
  <c r="X24" i="6"/>
  <c r="W24" i="6" s="1"/>
  <c r="AD24" i="6"/>
  <c r="AC24" i="6" s="1"/>
  <c r="Z24" i="6"/>
  <c r="Y24" i="6" s="1"/>
  <c r="M24" i="6"/>
  <c r="N24" i="6" s="1"/>
  <c r="AH24" i="6"/>
  <c r="AG24" i="6" s="1"/>
  <c r="L24" i="6"/>
  <c r="K24" i="6"/>
  <c r="AB24" i="6"/>
  <c r="AA24" i="6" s="1"/>
  <c r="I24" i="6"/>
  <c r="U20" i="6"/>
  <c r="V20" i="6" s="1"/>
  <c r="T20" i="6"/>
  <c r="O23" i="6"/>
  <c r="S21" i="6"/>
  <c r="R21" i="6"/>
  <c r="Q22" i="6"/>
  <c r="P22" i="6"/>
  <c r="A26" i="6"/>
  <c r="H25" i="6"/>
  <c r="O24" i="6" l="1"/>
  <c r="P24" i="6" s="1"/>
  <c r="R22" i="6"/>
  <c r="S22" i="6"/>
  <c r="AD25" i="6"/>
  <c r="AC25" i="6" s="1"/>
  <c r="AB25" i="6"/>
  <c r="AA25" i="6" s="1"/>
  <c r="L25" i="6"/>
  <c r="AH25" i="6"/>
  <c r="AG25" i="6" s="1"/>
  <c r="X25" i="6"/>
  <c r="W25" i="6" s="1"/>
  <c r="M25" i="6"/>
  <c r="N25" i="6" s="1"/>
  <c r="K25" i="6"/>
  <c r="AF25" i="6"/>
  <c r="AE25" i="6" s="1"/>
  <c r="I25" i="6"/>
  <c r="Z25" i="6"/>
  <c r="Y25" i="6" s="1"/>
  <c r="T21" i="6"/>
  <c r="U21" i="6"/>
  <c r="V21" i="6" s="1"/>
  <c r="P23" i="6"/>
  <c r="Q23" i="6"/>
  <c r="A27" i="6"/>
  <c r="H26" i="6"/>
  <c r="Q24" i="6" l="1"/>
  <c r="R23" i="6"/>
  <c r="S23" i="6"/>
  <c r="AB26" i="6"/>
  <c r="AA26" i="6" s="1"/>
  <c r="L26" i="6"/>
  <c r="AH26" i="6"/>
  <c r="AG26" i="6" s="1"/>
  <c r="Z26" i="6"/>
  <c r="Y26" i="6" s="1"/>
  <c r="I26" i="6"/>
  <c r="M26" i="6"/>
  <c r="N26" i="6" s="1"/>
  <c r="AF26" i="6"/>
  <c r="AE26" i="6" s="1"/>
  <c r="K26" i="6"/>
  <c r="AD26" i="6"/>
  <c r="AC26" i="6" s="1"/>
  <c r="X26" i="6"/>
  <c r="W26" i="6" s="1"/>
  <c r="O25" i="6"/>
  <c r="H27" i="6"/>
  <c r="A28" i="6"/>
  <c r="S24" i="6"/>
  <c r="R24" i="6"/>
  <c r="T22" i="6"/>
  <c r="U22" i="6"/>
  <c r="V22" i="6" s="1"/>
  <c r="U24" i="6" l="1"/>
  <c r="V24" i="6" s="1"/>
  <c r="T24" i="6"/>
  <c r="H28" i="6"/>
  <c r="A29" i="6"/>
  <c r="O26" i="6"/>
  <c r="AH27" i="6"/>
  <c r="AG27" i="6" s="1"/>
  <c r="Z27" i="6"/>
  <c r="Y27" i="6" s="1"/>
  <c r="I27" i="6"/>
  <c r="AF27" i="6"/>
  <c r="AE27" i="6" s="1"/>
  <c r="X27" i="6"/>
  <c r="W27" i="6" s="1"/>
  <c r="K27" i="6"/>
  <c r="AD27" i="6"/>
  <c r="AC27" i="6" s="1"/>
  <c r="AB27" i="6"/>
  <c r="AA27" i="6" s="1"/>
  <c r="M27" i="6"/>
  <c r="N27" i="6" s="1"/>
  <c r="L27" i="6"/>
  <c r="Q25" i="6"/>
  <c r="P25" i="6"/>
  <c r="U23" i="6"/>
  <c r="V23" i="6" s="1"/>
  <c r="T23" i="6"/>
  <c r="O27" i="6" l="1"/>
  <c r="AF28" i="6"/>
  <c r="AE28" i="6" s="1"/>
  <c r="X28" i="6"/>
  <c r="W28" i="6" s="1"/>
  <c r="AD28" i="6"/>
  <c r="AC28" i="6" s="1"/>
  <c r="AB28" i="6"/>
  <c r="AA28" i="6" s="1"/>
  <c r="Z28" i="6"/>
  <c r="Y28" i="6" s="1"/>
  <c r="M28" i="6"/>
  <c r="N28" i="6" s="1"/>
  <c r="L28" i="6"/>
  <c r="K28" i="6"/>
  <c r="AH28" i="6"/>
  <c r="AG28" i="6" s="1"/>
  <c r="I28" i="6"/>
  <c r="H29" i="6"/>
  <c r="E9" i="6"/>
  <c r="S25" i="6"/>
  <c r="R25" i="6"/>
  <c r="P27" i="6"/>
  <c r="Q27" i="6"/>
  <c r="Q26" i="6"/>
  <c r="P26" i="6"/>
  <c r="R27" i="6" l="1"/>
  <c r="S27" i="6"/>
  <c r="O28" i="6"/>
  <c r="T25" i="6"/>
  <c r="U25" i="6"/>
  <c r="V25" i="6" s="1"/>
  <c r="R26" i="6"/>
  <c r="S26" i="6"/>
  <c r="AD29" i="6"/>
  <c r="AC29" i="6" s="1"/>
  <c r="AB29" i="6"/>
  <c r="AA29" i="6" s="1"/>
  <c r="L29" i="6"/>
  <c r="Z29" i="6"/>
  <c r="Y29" i="6" s="1"/>
  <c r="AH29" i="6"/>
  <c r="AG29" i="6" s="1"/>
  <c r="X29" i="6"/>
  <c r="W29" i="6" s="1"/>
  <c r="M29" i="6"/>
  <c r="N29" i="6" s="1"/>
  <c r="K29" i="6"/>
  <c r="AF29" i="6"/>
  <c r="AE29" i="6" s="1"/>
  <c r="I29" i="6"/>
  <c r="Y12" i="6"/>
  <c r="AC12" i="6"/>
  <c r="AE12" i="6"/>
  <c r="W12" i="6"/>
  <c r="AA12" i="6"/>
  <c r="AG12" i="6"/>
  <c r="G15" i="6" l="1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O29" i="6"/>
  <c r="T26" i="6"/>
  <c r="U26" i="6"/>
  <c r="V26" i="6" s="1"/>
  <c r="P28" i="6"/>
  <c r="Q28" i="6"/>
  <c r="U27" i="6"/>
  <c r="V27" i="6" s="1"/>
  <c r="T27" i="6"/>
  <c r="G14" i="6"/>
  <c r="D14" i="6"/>
  <c r="B14" i="6"/>
  <c r="E14" i="6"/>
  <c r="C14" i="6"/>
  <c r="F14" i="6"/>
  <c r="F13" i="6" l="1"/>
  <c r="C13" i="6"/>
  <c r="E13" i="6"/>
  <c r="B13" i="6"/>
  <c r="D13" i="6"/>
  <c r="G13" i="6"/>
  <c r="S28" i="6"/>
  <c r="R28" i="6"/>
  <c r="Q29" i="6"/>
  <c r="P29" i="6"/>
  <c r="U28" i="6" l="1"/>
  <c r="V28" i="6" s="1"/>
  <c r="T28" i="6"/>
  <c r="H13" i="6"/>
  <c r="I13" i="6" s="1"/>
  <c r="S29" i="6"/>
  <c r="R29" i="6"/>
  <c r="T29" i="6" l="1"/>
  <c r="U29" i="6"/>
  <c r="V29" i="6" s="1"/>
</calcChain>
</file>

<file path=xl/sharedStrings.xml><?xml version="1.0" encoding="utf-8"?>
<sst xmlns="http://schemas.openxmlformats.org/spreadsheetml/2006/main" count="2147" uniqueCount="121">
  <si>
    <t>Maharashtra (U+R)</t>
  </si>
  <si>
    <t>Mumbai</t>
  </si>
  <si>
    <t>Pune</t>
  </si>
  <si>
    <t>Nagpur</t>
  </si>
  <si>
    <t>Nasik</t>
  </si>
  <si>
    <t>Fix</t>
  </si>
  <si>
    <t>NOTE: Dimensions in the Page Bar cannot contain the string " - " (space dash space). If they do, they need to be manually changed on Answers Desktop selector</t>
  </si>
  <si>
    <t>Data Source</t>
  </si>
  <si>
    <t xml:space="preserve">WSP Table of Contents Sheet: </t>
  </si>
  <si>
    <t>Row Headers</t>
  </si>
  <si>
    <t>Data</t>
  </si>
  <si>
    <t>Sheet</t>
  </si>
  <si>
    <t>WSP_TOC</t>
  </si>
  <si>
    <t>Column</t>
  </si>
  <si>
    <t>Row</t>
  </si>
  <si>
    <t>Map Configuration</t>
  </si>
  <si>
    <t>MODES</t>
  </si>
  <si>
    <t>Start Cell</t>
  </si>
  <si>
    <t>A5</t>
  </si>
  <si>
    <t>B5</t>
  </si>
  <si>
    <t>C25</t>
  </si>
  <si>
    <t>Colors</t>
  </si>
  <si>
    <t>Headers</t>
  </si>
  <si>
    <t>Default mode</t>
  </si>
  <si>
    <t>Lock</t>
  </si>
  <si>
    <t>End Cell</t>
  </si>
  <si>
    <t># Previous Sheets</t>
  </si>
  <si>
    <t># Sheets so far</t>
  </si>
  <si>
    <t>Negative</t>
  </si>
  <si>
    <t>BD15</t>
  </si>
  <si>
    <t>Unlock</t>
  </si>
  <si>
    <t># Rows</t>
  </si>
  <si>
    <t>Positive</t>
  </si>
  <si>
    <t>BD27</t>
  </si>
  <si>
    <t>ATTA Brand Report: Quarterly</t>
  </si>
  <si>
    <t>Default</t>
  </si>
  <si>
    <t>West, Current Page, Period Ending: Q 2023 2 (L)</t>
  </si>
  <si>
    <t xml:space="preserve">Max Col A: </t>
  </si>
  <si>
    <t>Category: PACKAGE ATTA - ATTA</t>
  </si>
  <si>
    <t>Length / Position</t>
  </si>
  <si>
    <t>Page Bar</t>
  </si>
  <si>
    <t>Conditional Formatting</t>
  </si>
  <si>
    <t>Range Name</t>
  </si>
  <si>
    <t>Tot</t>
  </si>
  <si>
    <t>Dim 1</t>
  </si>
  <si>
    <t xml:space="preserve"> - </t>
  </si>
  <si>
    <t>Dim 2</t>
  </si>
  <si>
    <t>Dim 3</t>
  </si>
  <si>
    <t>Dim 4</t>
  </si>
  <si>
    <t>Dim 5</t>
  </si>
  <si>
    <t>Dim 6</t>
  </si>
  <si>
    <t>Dimension 1</t>
  </si>
  <si>
    <t>Dimension2</t>
  </si>
  <si>
    <t>Dimension3</t>
  </si>
  <si>
    <t>Dimension4</t>
  </si>
  <si>
    <t>Dimension5</t>
  </si>
  <si>
    <t>Dimension6</t>
  </si>
  <si>
    <t>Condition 1</t>
  </si>
  <si>
    <t>Condition 2</t>
  </si>
  <si>
    <t>Condition 3</t>
  </si>
  <si>
    <t>Selection</t>
  </si>
  <si>
    <t>ADANI WILMAR</t>
  </si>
  <si>
    <t>Selected Item</t>
  </si>
  <si>
    <t>FORTUNE</t>
  </si>
  <si>
    <t>FIRST CHOICE</t>
  </si>
  <si>
    <t>Vol Sales (Tonnes/KL)</t>
  </si>
  <si>
    <t>Gr Vol YA</t>
  </si>
  <si>
    <t>MS Vol</t>
  </si>
  <si>
    <t>Dealers ('000) Max.</t>
  </si>
  <si>
    <t>Gr Dlrs (Max) YA</t>
  </si>
  <si>
    <t>Num Dist Max</t>
  </si>
  <si>
    <t>Wtd Dist Max</t>
  </si>
  <si>
    <t>SAH Max</t>
  </si>
  <si>
    <t>PDO (Max Dealers) (Vol Kg/Ltr)</t>
  </si>
  <si>
    <t>STR Qrtly</t>
  </si>
  <si>
    <t>DQI (Max)</t>
  </si>
  <si>
    <t>Stocks (000) (Tonnes/KL) (Max)</t>
  </si>
  <si>
    <t>Stock (Max) Pressure</t>
  </si>
  <si>
    <t>ND OSD Dist% (Max)</t>
  </si>
  <si>
    <t>Wtd OSD % (Max)</t>
  </si>
  <si>
    <t>Q 2022 1 (L)</t>
  </si>
  <si>
    <t>Q 2022 2 (L)</t>
  </si>
  <si>
    <t>Q 2022 3 (L)</t>
  </si>
  <si>
    <t>Q 2022 4 (L)</t>
  </si>
  <si>
    <t>Q 2023 1 (L)</t>
  </si>
  <si>
    <t>Q 2023 2 (L)</t>
  </si>
  <si>
    <t>YTD TY</t>
  </si>
  <si>
    <t>YTD YA</t>
  </si>
  <si>
    <t>MAT TY</t>
  </si>
  <si>
    <t>MAT YA</t>
  </si>
  <si>
    <t>PACKAGE ATTA - ATTA</t>
  </si>
  <si>
    <t>NA</t>
  </si>
  <si>
    <t>AASHIRVAAD</t>
  </si>
  <si>
    <t>SAMRAT</t>
  </si>
  <si>
    <t>SILVER COIN</t>
  </si>
  <si>
    <t>NATURE FRESH</t>
  </si>
  <si>
    <t>CHOTIWALA</t>
  </si>
  <si>
    <t>PILLSBURY</t>
  </si>
  <si>
    <t>PATANJALI</t>
  </si>
  <si>
    <t>TASTE FOR LIFE</t>
  </si>
  <si>
    <t>HEERA MOTI</t>
  </si>
  <si>
    <t>ERR</t>
  </si>
  <si>
    <t>SHREE TAPTI BHOG</t>
  </si>
  <si>
    <t>STAR</t>
  </si>
  <si>
    <t>ANAND FRESH</t>
  </si>
  <si>
    <t>SILVER CONE</t>
  </si>
  <si>
    <t>BIGUL</t>
  </si>
  <si>
    <t>24 GOLD</t>
  </si>
  <si>
    <t>SWAD SANSKRITI</t>
  </si>
  <si>
    <t>NUTRICHARM</t>
  </si>
  <si>
    <t>SAMARTH</t>
  </si>
  <si>
    <t>555 STAR</t>
  </si>
  <si>
    <t>PRO NATURE</t>
  </si>
  <si>
    <t>SANGHVI STAR</t>
  </si>
  <si>
    <t>DEV SWAAD</t>
  </si>
  <si>
    <t>GINNI</t>
  </si>
  <si>
    <t>GANGWAL</t>
  </si>
  <si>
    <t>M P FRESH</t>
  </si>
  <si>
    <t>SHARBATIM</t>
  </si>
  <si>
    <t>WHOLE WHEAT</t>
  </si>
  <si>
    <t>Source: NielsenIQ Retail Panel, Copyright© 2024 Nielsen Consumer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</si>
</sst>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Montserrat"/>
    </font>
    <font>
      <sz val="9"/>
      <color theme="1"/>
      <name val="Montserrat"/>
    </font>
    <font>
      <sz val="9"/>
      <color rgb="FF151921"/>
      <name val="Montserrat"/>
    </font>
    <font>
      <sz val="11"/>
      <color theme="1"/>
      <name val="Montserrat"/>
    </font>
    <font>
      <sz val="9"/>
      <name val="Montserrat"/>
    </font>
    <font>
      <sz val="10"/>
      <color theme="1" tint="0.34998626667073579"/>
      <name val="Montserrat"/>
    </font>
    <font>
      <sz val="11"/>
      <color rgb="FFFF0000"/>
      <name val="Montserrat"/>
    </font>
    <font>
      <b/>
      <sz val="12"/>
      <color rgb="FFFF0000"/>
      <name val="Montserrat"/>
    </font>
    <font>
      <sz val="8"/>
      <color rgb="FF151921"/>
      <name val="Montserrat"/>
    </font>
    <font>
      <sz val="11"/>
      <color theme="0"/>
      <name val="Montserrat"/>
    </font>
    <font>
      <b/>
      <sz val="9"/>
      <name val="Montserrat"/>
    </font>
    <font>
      <sz val="10"/>
      <color theme="1"/>
      <name val="Montserrat"/>
    </font>
    <font>
      <b/>
      <sz val="10"/>
      <color theme="1" tint="0.34998626667073579"/>
      <name val="Montserrat"/>
    </font>
    <font>
      <u/>
      <sz val="11"/>
      <color theme="10"/>
      <name val="Calibri"/>
      <family val="2"/>
      <scheme val="minor"/>
    </font>
    <font>
      <b/>
      <u/>
      <sz val="11"/>
      <color theme="0" tint="-0.499984740745262"/>
      <name val="Montserrat"/>
    </font>
    <font>
      <sz val="14"/>
      <color rgb="FF000000"/>
      <name val="Montserrat Medium"/>
    </font>
    <font>
      <sz val="10"/>
      <color rgb="FF333333"/>
      <name val="Montserrat"/>
    </font>
    <font>
      <b/>
      <sz val="9"/>
      <color rgb="FF6ECFF6"/>
      <name val="Montserrat"/>
    </font>
    <font>
      <b/>
      <sz val="9"/>
      <color theme="1"/>
      <name val="Montserrat"/>
    </font>
    <font>
      <sz val="11"/>
      <name val="Montserrat"/>
    </font>
    <font>
      <sz val="8"/>
      <color theme="1"/>
      <name val="Montserrat"/>
    </font>
    <font>
      <b/>
      <sz val="8"/>
      <name val="Montserrat"/>
    </font>
    <font>
      <sz val="8"/>
      <color rgb="FFFF0000"/>
      <name val="Montserrat"/>
    </font>
    <font>
      <b/>
      <sz val="8"/>
      <color rgb="FF000000"/>
      <name val="Montserrat"/>
    </font>
    <font>
      <sz val="8"/>
      <color rgb="FF000000"/>
      <name val="Montserrat Medium"/>
    </font>
    <font>
      <b/>
      <sz val="8"/>
      <color theme="0"/>
      <name val="Montserrat Medium"/>
    </font>
    <font>
      <b/>
      <sz val="8"/>
      <color rgb="FF151921"/>
      <name val="Montserrat"/>
    </font>
    <font>
      <b/>
      <sz val="8"/>
      <color theme="1" tint="0.249977111117893"/>
      <name val="Montserrat"/>
    </font>
    <font>
      <sz val="8"/>
      <color theme="1"/>
      <name val="Montserrat Medium"/>
    </font>
    <font>
      <b/>
      <sz val="10"/>
      <color theme="0"/>
      <name val="Montserrat Medium"/>
    </font>
    <font>
      <sz val="15"/>
      <color rgb="FFFF0000"/>
      <name val="Montserrat"/>
    </font>
    <font>
      <sz val="15"/>
      <color theme="1"/>
      <name val="Montserrat"/>
    </font>
    <font>
      <sz val="8"/>
      <color rgb="FF000000"/>
      <name val="Montserrat"/>
    </font>
    <font>
      <sz val="8"/>
      <color rgb="FF333333"/>
      <name val="Montserrat"/>
    </font>
    <font>
      <b/>
      <sz val="9"/>
      <color rgb="FF151921"/>
      <name val="Montserrat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AAB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5D7DB"/>
        <bgColor indexed="64"/>
      </patternFill>
    </fill>
    <fill>
      <patternFill patternType="solid">
        <fgColor rgb="FF00F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gradientFill degree="270">
        <stop position="0">
          <color theme="0"/>
        </stop>
        <stop position="1">
          <color theme="0"/>
        </stop>
      </gradient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ck">
        <color rgb="FF00F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rgb="FFB3B3B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/>
      <top/>
      <bottom/>
      <diagonal/>
    </border>
    <border>
      <left/>
      <right style="medium">
        <color rgb="FFB3B3B3"/>
      </right>
      <top/>
      <bottom/>
      <diagonal/>
    </border>
    <border>
      <left style="medium">
        <color rgb="FFB3B3B3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B3B3B3"/>
      </right>
      <top style="thin">
        <color theme="0"/>
      </top>
      <bottom style="thin">
        <color theme="0"/>
      </bottom>
      <diagonal/>
    </border>
    <border>
      <left style="medium">
        <color rgb="FFB3B3B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B3B3B3"/>
      </right>
      <top/>
      <bottom style="thin">
        <color rgb="FFB3B3B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B3B3B3"/>
      </right>
      <top/>
      <bottom/>
      <diagonal/>
    </border>
    <border>
      <left style="medium">
        <color rgb="FFB3B3B3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  <border>
      <left style="thin">
        <color rgb="FFB3B3B3"/>
      </left>
      <right style="medium">
        <color rgb="FFB3B3B3"/>
      </right>
      <top/>
      <bottom/>
      <diagonal/>
    </border>
    <border>
      <left style="medium">
        <color rgb="FFB3B3B3"/>
      </left>
      <right style="thin">
        <color rgb="FFB3B3B3"/>
      </right>
      <top/>
      <bottom/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/>
      <right/>
      <top style="thin">
        <color rgb="FFB3B3B3"/>
      </top>
      <bottom/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20">
    <xf numFmtId="0" fontId="0" fillId="0" borderId="0" xfId="0"/>
    <xf numFmtId="0" fontId="2" fillId="3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5" fillId="4" borderId="0" xfId="0" applyFont="1" applyFill="1"/>
    <xf numFmtId="0" fontId="6" fillId="5" borderId="0" xfId="0" applyFont="1" applyFill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8" fillId="4" borderId="0" xfId="0" applyFont="1" applyFill="1"/>
    <xf numFmtId="0" fontId="5" fillId="3" borderId="0" xfId="0" applyFont="1" applyFill="1" applyProtection="1">
      <protection locked="0"/>
    </xf>
    <xf numFmtId="0" fontId="9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0" fontId="10" fillId="4" borderId="0" xfId="0" applyFont="1" applyFill="1" applyAlignment="1" applyProtection="1">
      <alignment horizontal="center"/>
      <protection locked="0"/>
    </xf>
    <xf numFmtId="0" fontId="5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8" fillId="4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13" fillId="8" borderId="4" xfId="0" applyFont="1" applyFill="1" applyBorder="1"/>
    <xf numFmtId="0" fontId="5" fillId="8" borderId="4" xfId="0" applyFont="1" applyFill="1" applyBorder="1"/>
    <xf numFmtId="0" fontId="11" fillId="8" borderId="4" xfId="0" applyFont="1" applyFill="1" applyBorder="1"/>
    <xf numFmtId="0" fontId="12" fillId="6" borderId="5" xfId="1" applyFont="1" applyFill="1" applyBorder="1" applyAlignment="1" applyProtection="1">
      <alignment horizontal="center" vertical="center"/>
      <protection locked="0"/>
    </xf>
    <xf numFmtId="0" fontId="3" fillId="9" borderId="5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right"/>
      <protection locked="0"/>
    </xf>
    <xf numFmtId="0" fontId="13" fillId="10" borderId="0" xfId="0" applyFont="1" applyFill="1"/>
    <xf numFmtId="0" fontId="5" fillId="10" borderId="0" xfId="0" applyFont="1" applyFill="1"/>
    <xf numFmtId="0" fontId="14" fillId="10" borderId="0" xfId="0" applyFont="1" applyFill="1" applyAlignment="1">
      <alignment vertical="center"/>
    </xf>
    <xf numFmtId="0" fontId="12" fillId="6" borderId="6" xfId="1" applyFont="1" applyFill="1" applyBorder="1" applyAlignment="1" applyProtection="1">
      <alignment horizontal="center" vertical="center"/>
      <protection locked="0"/>
    </xf>
    <xf numFmtId="0" fontId="16" fillId="10" borderId="0" xfId="2" applyFont="1" applyFill="1" applyBorder="1" applyAlignment="1">
      <alignment vertical="center"/>
    </xf>
    <xf numFmtId="0" fontId="3" fillId="11" borderId="5" xfId="0" applyFont="1" applyFill="1" applyBorder="1" applyAlignment="1" applyProtection="1">
      <alignment horizontal="center" vertical="center"/>
      <protection locked="0"/>
    </xf>
    <xf numFmtId="0" fontId="3" fillId="9" borderId="5" xfId="0" applyFont="1" applyFill="1" applyBorder="1" applyAlignment="1" applyProtection="1">
      <alignment horizontal="center" vertical="center"/>
      <protection locked="0"/>
    </xf>
    <xf numFmtId="0" fontId="13" fillId="4" borderId="0" xfId="0" applyFont="1" applyFill="1"/>
    <xf numFmtId="0" fontId="5" fillId="9" borderId="0" xfId="0" applyFont="1" applyFill="1" applyProtection="1">
      <protection hidden="1"/>
    </xf>
    <xf numFmtId="0" fontId="11" fillId="9" borderId="0" xfId="0" applyFont="1" applyFill="1" applyProtection="1">
      <protection hidden="1"/>
    </xf>
    <xf numFmtId="0" fontId="8" fillId="9" borderId="0" xfId="0" applyFont="1" applyFill="1" applyProtection="1">
      <protection hidden="1"/>
    </xf>
    <xf numFmtId="0" fontId="3" fillId="12" borderId="5" xfId="0" applyFont="1" applyFill="1" applyBorder="1" applyAlignment="1" applyProtection="1">
      <alignment horizontal="center" vertical="center"/>
      <protection locked="0"/>
    </xf>
    <xf numFmtId="0" fontId="17" fillId="9" borderId="0" xfId="0" applyFont="1" applyFill="1" applyAlignment="1" applyProtection="1">
      <alignment vertical="center"/>
      <protection hidden="1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Protection="1">
      <protection hidden="1"/>
    </xf>
    <xf numFmtId="0" fontId="18" fillId="9" borderId="0" xfId="0" applyFont="1" applyFill="1" applyAlignment="1" applyProtection="1">
      <alignment vertical="center" wrapText="1"/>
      <protection hidden="1"/>
    </xf>
    <xf numFmtId="0" fontId="12" fillId="6" borderId="5" xfId="1" applyFont="1" applyFill="1" applyBorder="1" applyAlignment="1" applyProtection="1">
      <alignment vertical="center"/>
      <protection locked="0"/>
    </xf>
    <xf numFmtId="0" fontId="12" fillId="6" borderId="1" xfId="1" applyFont="1" applyFill="1" applyBorder="1" applyAlignment="1" applyProtection="1">
      <alignment horizontal="right" vertical="center"/>
      <protection locked="0"/>
    </xf>
    <xf numFmtId="0" fontId="12" fillId="6" borderId="3" xfId="1" applyFont="1" applyFill="1" applyBorder="1" applyAlignment="1" applyProtection="1">
      <alignment horizontal="left" vertical="center"/>
      <protection locked="0"/>
    </xf>
    <xf numFmtId="0" fontId="19" fillId="6" borderId="5" xfId="1" applyFont="1" applyFill="1" applyBorder="1" applyAlignment="1" applyProtection="1">
      <alignment vertical="center"/>
      <protection locked="0"/>
    </xf>
    <xf numFmtId="0" fontId="5" fillId="9" borderId="7" xfId="0" applyFont="1" applyFill="1" applyBorder="1" applyAlignment="1" applyProtection="1">
      <alignment horizontal="center"/>
      <protection hidden="1"/>
    </xf>
    <xf numFmtId="0" fontId="11" fillId="9" borderId="7" xfId="0" applyFont="1" applyFill="1" applyBorder="1" applyAlignment="1" applyProtection="1">
      <alignment horizontal="center"/>
      <protection hidden="1"/>
    </xf>
    <xf numFmtId="0" fontId="7" fillId="9" borderId="7" xfId="0" applyFont="1" applyFill="1" applyBorder="1" applyAlignment="1" applyProtection="1">
      <alignment vertical="center"/>
      <protection hidden="1"/>
    </xf>
    <xf numFmtId="0" fontId="21" fillId="9" borderId="7" xfId="0" applyFont="1" applyFill="1" applyBorder="1" applyProtection="1">
      <protection hidden="1"/>
    </xf>
    <xf numFmtId="0" fontId="20" fillId="6" borderId="5" xfId="0" applyFont="1" applyFill="1" applyBorder="1" applyAlignment="1" applyProtection="1">
      <alignment horizont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21" fillId="9" borderId="0" xfId="0" applyFont="1" applyFill="1" applyProtection="1">
      <protection hidden="1"/>
    </xf>
    <xf numFmtId="0" fontId="12" fillId="6" borderId="5" xfId="1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6" fillId="6" borderId="8" xfId="1" applyFont="1" applyFill="1" applyBorder="1" applyAlignment="1" applyProtection="1">
      <alignment horizontal="center" vertical="center"/>
      <protection locked="0"/>
    </xf>
    <xf numFmtId="0" fontId="3" fillId="9" borderId="5" xfId="0" applyFont="1" applyFill="1" applyBorder="1" applyProtection="1">
      <protection locked="0"/>
    </xf>
    <xf numFmtId="0" fontId="22" fillId="3" borderId="0" xfId="0" applyFont="1" applyFill="1" applyProtection="1">
      <protection locked="0"/>
    </xf>
    <xf numFmtId="0" fontId="5" fillId="9" borderId="9" xfId="0" applyFont="1" applyFill="1" applyBorder="1" applyProtection="1">
      <protection hidden="1"/>
    </xf>
    <xf numFmtId="0" fontId="23" fillId="13" borderId="0" xfId="0" applyFont="1" applyFill="1" applyAlignment="1" applyProtection="1">
      <alignment vertical="center"/>
      <protection hidden="1"/>
    </xf>
    <xf numFmtId="0" fontId="21" fillId="9" borderId="10" xfId="0" applyFont="1" applyFill="1" applyBorder="1" applyProtection="1">
      <protection hidden="1"/>
    </xf>
    <xf numFmtId="0" fontId="24" fillId="4" borderId="0" xfId="0" applyFont="1" applyFill="1"/>
    <xf numFmtId="0" fontId="22" fillId="4" borderId="0" xfId="0" applyFont="1" applyFill="1"/>
    <xf numFmtId="0" fontId="5" fillId="13" borderId="0" xfId="0" applyFont="1" applyFill="1" applyAlignment="1" applyProtection="1">
      <alignment vertical="center"/>
      <protection hidden="1"/>
    </xf>
    <xf numFmtId="0" fontId="5" fillId="13" borderId="0" xfId="0" applyFont="1" applyFill="1" applyAlignment="1" applyProtection="1">
      <alignment horizontal="center" vertical="center"/>
      <protection hidden="1"/>
    </xf>
    <xf numFmtId="0" fontId="6" fillId="6" borderId="5" xfId="1" applyFont="1" applyFill="1" applyBorder="1" applyAlignment="1" applyProtection="1">
      <alignment horizontal="left" vertic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6" fillId="6" borderId="5" xfId="1" applyFont="1" applyFill="1" applyBorder="1" applyAlignment="1" applyProtection="1">
      <alignment horizontal="center" vertical="center"/>
      <protection locked="0"/>
    </xf>
    <xf numFmtId="0" fontId="25" fillId="14" borderId="11" xfId="0" applyFont="1" applyFill="1" applyBorder="1" applyAlignment="1" applyProtection="1">
      <alignment vertical="center"/>
      <protection hidden="1"/>
    </xf>
    <xf numFmtId="0" fontId="26" fillId="14" borderId="12" xfId="0" applyFont="1" applyFill="1" applyBorder="1" applyAlignment="1" applyProtection="1">
      <alignment horizontal="center" vertical="center" wrapText="1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9" fillId="9" borderId="10" xfId="0" applyFont="1" applyFill="1" applyBorder="1" applyAlignment="1" applyProtection="1">
      <alignment horizontal="center" vertical="center" wrapText="1"/>
      <protection hidden="1"/>
    </xf>
    <xf numFmtId="0" fontId="28" fillId="14" borderId="17" xfId="0" applyFont="1" applyFill="1" applyBorder="1" applyAlignment="1" applyProtection="1">
      <alignment vertical="center"/>
      <protection hidden="1"/>
    </xf>
    <xf numFmtId="0" fontId="30" fillId="14" borderId="12" xfId="0" applyFont="1" applyFill="1" applyBorder="1" applyAlignment="1" applyProtection="1">
      <alignment horizontal="center" vertical="center" wrapText="1"/>
      <protection hidden="1"/>
    </xf>
    <xf numFmtId="0" fontId="31" fillId="14" borderId="18" xfId="0" applyFont="1" applyFill="1" applyBorder="1" applyAlignment="1" applyProtection="1">
      <alignment horizontal="center" vertical="center" wrapText="1"/>
      <protection hidden="1"/>
    </xf>
    <xf numFmtId="165" fontId="31" fillId="14" borderId="18" xfId="0" quotePrefix="1" applyNumberFormat="1" applyFont="1" applyFill="1" applyBorder="1" applyAlignment="1" applyProtection="1">
      <alignment horizontal="center" vertical="center" wrapText="1"/>
      <protection hidden="1"/>
    </xf>
    <xf numFmtId="165" fontId="31" fillId="14" borderId="19" xfId="0" quotePrefix="1" applyNumberFormat="1" applyFont="1" applyFill="1" applyBorder="1" applyAlignment="1" applyProtection="1">
      <alignment horizontal="center" vertical="center" wrapText="1"/>
      <protection hidden="1"/>
    </xf>
    <xf numFmtId="165" fontId="31" fillId="14" borderId="20" xfId="0" quotePrefix="1" applyNumberFormat="1" applyFont="1" applyFill="1" applyBorder="1" applyAlignment="1" applyProtection="1">
      <alignment horizontal="center" vertical="center" wrapText="1"/>
      <protection hidden="1"/>
    </xf>
    <xf numFmtId="165" fontId="31" fillId="14" borderId="21" xfId="0" quotePrefix="1" applyNumberFormat="1" applyFont="1" applyFill="1" applyBorder="1" applyAlignment="1" applyProtection="1">
      <alignment horizontal="center" vertical="center" wrapText="1"/>
      <protection hidden="1"/>
    </xf>
    <xf numFmtId="1" fontId="10" fillId="9" borderId="0" xfId="0" quotePrefix="1" applyNumberFormat="1" applyFont="1" applyFill="1" applyAlignment="1" applyProtection="1">
      <alignment horizontal="center"/>
      <protection hidden="1"/>
    </xf>
    <xf numFmtId="0" fontId="22" fillId="9" borderId="10" xfId="0" quotePrefix="1" applyFont="1" applyFill="1" applyBorder="1" applyProtection="1">
      <protection hidden="1"/>
    </xf>
    <xf numFmtId="0" fontId="32" fillId="4" borderId="0" xfId="0" applyFont="1" applyFill="1"/>
    <xf numFmtId="0" fontId="33" fillId="4" borderId="0" xfId="0" applyFont="1" applyFill="1"/>
    <xf numFmtId="0" fontId="4" fillId="4" borderId="0" xfId="0" applyFont="1" applyFill="1" applyAlignment="1" applyProtection="1">
      <alignment horizontal="center"/>
      <protection locked="0"/>
    </xf>
    <xf numFmtId="0" fontId="34" fillId="9" borderId="0" xfId="0" quotePrefix="1" applyFont="1" applyFill="1" applyAlignment="1" applyProtection="1">
      <alignment horizontal="left" indent="1"/>
      <protection hidden="1"/>
    </xf>
    <xf numFmtId="3" fontId="34" fillId="9" borderId="22" xfId="0" quotePrefix="1" applyNumberFormat="1" applyFont="1" applyFill="1" applyBorder="1" applyAlignment="1" applyProtection="1">
      <alignment horizontal="center"/>
      <protection hidden="1"/>
    </xf>
    <xf numFmtId="3" fontId="34" fillId="9" borderId="23" xfId="0" quotePrefix="1" applyNumberFormat="1" applyFont="1" applyFill="1" applyBorder="1" applyAlignment="1" applyProtection="1">
      <alignment horizontal="center"/>
      <protection hidden="1"/>
    </xf>
    <xf numFmtId="3" fontId="34" fillId="9" borderId="24" xfId="0" quotePrefix="1" applyNumberFormat="1" applyFont="1" applyFill="1" applyBorder="1" applyAlignment="1" applyProtection="1">
      <alignment horizontal="center"/>
      <protection hidden="1"/>
    </xf>
    <xf numFmtId="165" fontId="34" fillId="9" borderId="22" xfId="0" quotePrefix="1" applyNumberFormat="1" applyFont="1" applyFill="1" applyBorder="1" applyAlignment="1" applyProtection="1">
      <alignment horizontal="center"/>
      <protection hidden="1"/>
    </xf>
    <xf numFmtId="165" fontId="34" fillId="9" borderId="23" xfId="0" quotePrefix="1" applyNumberFormat="1" applyFont="1" applyFill="1" applyBorder="1" applyAlignment="1" applyProtection="1">
      <alignment horizontal="center"/>
      <protection hidden="1"/>
    </xf>
    <xf numFmtId="165" fontId="34" fillId="9" borderId="24" xfId="0" quotePrefix="1" applyNumberFormat="1" applyFont="1" applyFill="1" applyBorder="1" applyAlignment="1" applyProtection="1">
      <alignment horizontal="center"/>
      <protection hidden="1"/>
    </xf>
    <xf numFmtId="165" fontId="34" fillId="9" borderId="9" xfId="0" quotePrefix="1" applyNumberFormat="1" applyFont="1" applyFill="1" applyBorder="1" applyAlignment="1" applyProtection="1">
      <alignment horizontal="center"/>
      <protection hidden="1"/>
    </xf>
    <xf numFmtId="0" fontId="12" fillId="6" borderId="5" xfId="1" applyFont="1" applyFill="1" applyBorder="1" applyAlignment="1" applyProtection="1">
      <alignment horizontal="center" vertical="center" wrapText="1"/>
      <protection locked="0"/>
    </xf>
    <xf numFmtId="0" fontId="22" fillId="9" borderId="9" xfId="0" applyFont="1" applyFill="1" applyBorder="1" applyProtection="1">
      <protection hidden="1"/>
    </xf>
    <xf numFmtId="0" fontId="10" fillId="15" borderId="0" xfId="0" applyFont="1" applyFill="1" applyAlignment="1" applyProtection="1">
      <alignment vertical="center"/>
      <protection hidden="1"/>
    </xf>
    <xf numFmtId="3" fontId="35" fillId="9" borderId="26" xfId="0" applyNumberFormat="1" applyFont="1" applyFill="1" applyBorder="1" applyAlignment="1" applyProtection="1">
      <alignment horizontal="right"/>
      <protection hidden="1"/>
    </xf>
    <xf numFmtId="3" fontId="35" fillId="9" borderId="0" xfId="0" applyNumberFormat="1" applyFont="1" applyFill="1" applyAlignment="1" applyProtection="1">
      <alignment horizontal="right"/>
      <protection hidden="1"/>
    </xf>
    <xf numFmtId="0" fontId="36" fillId="4" borderId="0" xfId="0" applyFont="1" applyFill="1" applyAlignment="1" applyProtection="1">
      <alignment horizontal="center"/>
      <protection locked="0"/>
    </xf>
    <xf numFmtId="0" fontId="11" fillId="4" borderId="0" xfId="0" applyFont="1" applyFill="1"/>
    <xf numFmtId="3" fontId="5" fillId="4" borderId="0" xfId="0" applyNumberFormat="1" applyFont="1" applyFill="1"/>
    <xf numFmtId="0" fontId="27" fillId="14" borderId="15" xfId="0" applyFont="1" applyFill="1" applyBorder="1" applyAlignment="1" applyProtection="1">
      <alignment horizontal="center" vertical="center" wrapText="1"/>
      <protection hidden="1"/>
    </xf>
    <xf numFmtId="0" fontId="27" fillId="14" borderId="13" xfId="0" applyFont="1" applyFill="1" applyBorder="1" applyAlignment="1" applyProtection="1">
      <alignment horizontal="center" vertical="center" wrapText="1"/>
      <protection hidden="1"/>
    </xf>
    <xf numFmtId="0" fontId="27" fillId="14" borderId="14" xfId="0" applyFont="1" applyFill="1" applyBorder="1" applyAlignment="1" applyProtection="1">
      <alignment horizontal="center" vertical="center" wrapText="1"/>
      <protection hidden="1"/>
    </xf>
    <xf numFmtId="0" fontId="27" fillId="14" borderId="16" xfId="0" applyFont="1" applyFill="1" applyBorder="1" applyAlignment="1" applyProtection="1">
      <alignment horizontal="center" vertical="center" wrapText="1"/>
      <protection hidden="1"/>
    </xf>
    <xf numFmtId="0" fontId="10" fillId="15" borderId="9" xfId="0" applyFont="1" applyFill="1" applyBorder="1" applyAlignment="1" applyProtection="1">
      <alignment horizontal="center" vertical="center"/>
      <protection hidden="1"/>
    </xf>
    <xf numFmtId="0" fontId="10" fillId="15" borderId="25" xfId="0" applyFont="1" applyFill="1" applyBorder="1" applyAlignment="1" applyProtection="1">
      <alignment horizontal="center" vertical="center"/>
      <protection hidden="1"/>
    </xf>
    <xf numFmtId="0" fontId="10" fillId="15" borderId="10" xfId="0" applyFont="1" applyFill="1" applyBorder="1" applyAlignment="1" applyProtection="1">
      <alignment horizontal="center" vertical="center"/>
      <protection hidden="1"/>
    </xf>
    <xf numFmtId="0" fontId="20" fillId="6" borderId="1" xfId="0" applyFont="1" applyFill="1" applyBorder="1" applyAlignment="1" applyProtection="1">
      <alignment horizontal="center"/>
      <protection locked="0"/>
    </xf>
    <xf numFmtId="0" fontId="20" fillId="6" borderId="2" xfId="0" applyFont="1" applyFill="1" applyBorder="1" applyAlignment="1" applyProtection="1">
      <alignment horizontal="center"/>
      <protection locked="0"/>
    </xf>
    <xf numFmtId="0" fontId="20" fillId="6" borderId="3" xfId="0" applyFont="1" applyFill="1" applyBorder="1" applyAlignment="1" applyProtection="1">
      <alignment horizontal="center"/>
      <protection locked="0"/>
    </xf>
    <xf numFmtId="0" fontId="12" fillId="6" borderId="1" xfId="1" applyFont="1" applyFill="1" applyBorder="1" applyAlignment="1" applyProtection="1">
      <alignment horizontal="center" vertical="center"/>
      <protection locked="0"/>
    </xf>
    <xf numFmtId="0" fontId="12" fillId="6" borderId="2" xfId="1" applyFont="1" applyFill="1" applyBorder="1" applyAlignment="1" applyProtection="1">
      <alignment horizontal="center" vertical="center"/>
      <protection locked="0"/>
    </xf>
    <xf numFmtId="0" fontId="12" fillId="6" borderId="3" xfId="1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20" fillId="6" borderId="2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12" fillId="6" borderId="5" xfId="1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6" borderId="2" xfId="0" applyFont="1" applyFill="1" applyBorder="1" applyAlignment="1" applyProtection="1">
      <alignment horizontal="center" vertical="center"/>
      <protection locked="0"/>
    </xf>
    <xf numFmtId="0" fontId="12" fillId="6" borderId="3" xfId="0" applyFont="1" applyFill="1" applyBorder="1" applyAlignment="1" applyProtection="1">
      <alignment horizontal="center" vertical="center"/>
      <protection locked="0"/>
    </xf>
    <xf numFmtId="0" fontId="5" fillId="9" borderId="0" xfId="0" applyFont="1" applyFill="1" applyAlignment="1" applyProtection="1">
      <alignment horizontal="center"/>
      <protection hidden="1"/>
    </xf>
    <xf numFmtId="0" fontId="18" fillId="9" borderId="0" xfId="0" applyFont="1" applyFill="1" applyAlignment="1" applyProtection="1">
      <alignment vertical="center" wrapText="1"/>
      <protection hidden="1"/>
    </xf>
  </cellXfs>
  <cellStyles count="3">
    <cellStyle name="Hyperlink" xfId="2" builtinId="8"/>
    <cellStyle name="Normal" xfId="0" builtinId="0"/>
    <cellStyle name="Normal 2" xfId="1" xr:uid="{AFB4A93A-7AF6-49BF-B8F9-CA693AC6CA74}"/>
  </cellStyles>
  <dxfs count="7"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 tint="-4.9989318521683403E-2"/>
      </font>
    </dxf>
    <dxf>
      <fill>
        <patternFill>
          <bgColor rgb="FFF2F2F2"/>
        </patternFill>
      </fill>
    </dxf>
    <dxf>
      <fill>
        <patternFill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6" dropStyle="combo" dx="22" fmlaLink="$B$12" fmlaRange="Sel_DropDown01" noThreeD="1" sel="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hyperlink" Target="#Output05!A1"/><Relationship Id="rId7" Type="http://schemas.openxmlformats.org/officeDocument/2006/relationships/hyperlink" Target="#WELCOME!A1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1.wdp"/><Relationship Id="rId5" Type="http://schemas.openxmlformats.org/officeDocument/2006/relationships/hyperlink" Target="#Output07!A1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762000</xdr:colOff>
          <xdr:row>6</xdr:row>
          <xdr:rowOff>209550</xdr:rowOff>
        </xdr:from>
        <xdr:to>
          <xdr:col>56</xdr:col>
          <xdr:colOff>1057275</xdr:colOff>
          <xdr:row>8</xdr:row>
          <xdr:rowOff>47625</xdr:rowOff>
        </xdr:to>
        <xdr:sp macro="" textlink="">
          <xdr:nvSpPr>
            <xdr:cNvPr id="6145" name="Combo_DropDown0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206</xdr:col>
      <xdr:colOff>619125</xdr:colOff>
      <xdr:row>3</xdr:row>
      <xdr:rowOff>9525</xdr:rowOff>
    </xdr:from>
    <xdr:to>
      <xdr:col>207</xdr:col>
      <xdr:colOff>161405</xdr:colOff>
      <xdr:row>5</xdr:row>
      <xdr:rowOff>76461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D0DD6F-925F-4049-BE67-19F8E9A16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85225" y="38100"/>
          <a:ext cx="437630" cy="447936"/>
        </a:xfrm>
        <a:prstGeom prst="rect">
          <a:avLst/>
        </a:prstGeom>
      </xdr:spPr>
    </xdr:pic>
    <xdr:clientData/>
  </xdr:twoCellAnchor>
  <xdr:twoCellAnchor editAs="oneCell">
    <xdr:from>
      <xdr:col>54</xdr:col>
      <xdr:colOff>19051</xdr:colOff>
      <xdr:row>6</xdr:row>
      <xdr:rowOff>38100</xdr:rowOff>
    </xdr:from>
    <xdr:to>
      <xdr:col>56</xdr:col>
      <xdr:colOff>29986</xdr:colOff>
      <xdr:row>8</xdr:row>
      <xdr:rowOff>124331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BDFA61-2B91-40BF-9259-9A407397B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1" y="752475"/>
          <a:ext cx="1811160" cy="467231"/>
        </a:xfrm>
        <a:prstGeom prst="rect">
          <a:avLst/>
        </a:prstGeom>
      </xdr:spPr>
    </xdr:pic>
    <xdr:clientData/>
  </xdr:twoCellAnchor>
  <xdr:twoCellAnchor editAs="oneCell">
    <xdr:from>
      <xdr:col>55</xdr:col>
      <xdr:colOff>197544</xdr:colOff>
      <xdr:row>3</xdr:row>
      <xdr:rowOff>70637</xdr:rowOff>
    </xdr:from>
    <xdr:to>
      <xdr:col>55</xdr:col>
      <xdr:colOff>479597</xdr:colOff>
      <xdr:row>4</xdr:row>
      <xdr:rowOff>169800</xdr:rowOff>
    </xdr:to>
    <xdr:pic>
      <xdr:nvPicPr>
        <xdr:cNvPr id="4" name="MenuIcon_0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DFF874-40AC-4A64-8532-41705CAADB8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644" y="99212"/>
          <a:ext cx="282053" cy="289663"/>
        </a:xfrm>
        <a:prstGeom prst="rect">
          <a:avLst/>
        </a:prstGeom>
      </xdr:spPr>
    </xdr:pic>
    <xdr:clientData/>
  </xdr:twoCellAnchor>
  <xdr:twoCellAnchor editAs="oneCell">
    <xdr:from>
      <xdr:col>55</xdr:col>
      <xdr:colOff>603970</xdr:colOff>
      <xdr:row>3</xdr:row>
      <xdr:rowOff>70637</xdr:rowOff>
    </xdr:from>
    <xdr:to>
      <xdr:col>55</xdr:col>
      <xdr:colOff>958919</xdr:colOff>
      <xdr:row>4</xdr:row>
      <xdr:rowOff>169800</xdr:rowOff>
    </xdr:to>
    <xdr:pic>
      <xdr:nvPicPr>
        <xdr:cNvPr id="5" name="MenuIcon_0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81C4B2-8D13-44F7-9AB8-6EA9A61C07F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070" y="99212"/>
          <a:ext cx="278749" cy="289663"/>
        </a:xfrm>
        <a:prstGeom prst="rect">
          <a:avLst/>
        </a:prstGeom>
      </xdr:spPr>
    </xdr:pic>
    <xdr:clientData/>
  </xdr:twoCellAnchor>
  <xdr:twoCellAnchor editAs="oneCell">
    <xdr:from>
      <xdr:col>54</xdr:col>
      <xdr:colOff>66675</xdr:colOff>
      <xdr:row>3</xdr:row>
      <xdr:rowOff>70637</xdr:rowOff>
    </xdr:from>
    <xdr:to>
      <xdr:col>55</xdr:col>
      <xdr:colOff>72995</xdr:colOff>
      <xdr:row>4</xdr:row>
      <xdr:rowOff>169800</xdr:rowOff>
    </xdr:to>
    <xdr:pic>
      <xdr:nvPicPr>
        <xdr:cNvPr id="6" name="MenuIcon_0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ECA12CC-C4D1-4B9D-BE7F-4259D9E18C8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99212"/>
          <a:ext cx="273020" cy="289663"/>
        </a:xfrm>
        <a:prstGeom prst="rect">
          <a:avLst/>
        </a:prstGeom>
      </xdr:spPr>
    </xdr:pic>
    <xdr:clientData/>
  </xdr:twoCellAnchor>
  <xdr:twoCellAnchor editAs="oneCell">
    <xdr:from>
      <xdr:col>55</xdr:col>
      <xdr:colOff>1010044</xdr:colOff>
      <xdr:row>3</xdr:row>
      <xdr:rowOff>70637</xdr:rowOff>
    </xdr:from>
    <xdr:to>
      <xdr:col>55</xdr:col>
      <xdr:colOff>1285845</xdr:colOff>
      <xdr:row>4</xdr:row>
      <xdr:rowOff>169800</xdr:rowOff>
    </xdr:to>
    <xdr:pic macro="[1]!showExportPrintForm">
      <xdr:nvPicPr>
        <xdr:cNvPr id="7" name="MenuIcon_02">
          <a:extLst>
            <a:ext uri="{FF2B5EF4-FFF2-40B4-BE49-F238E27FC236}">
              <a16:creationId xmlns:a16="http://schemas.microsoft.com/office/drawing/2014/main" id="{BD09EE32-5D84-41D2-8E60-6A8DF335BCD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144" y="99212"/>
          <a:ext cx="275801" cy="289663"/>
        </a:xfrm>
        <a:prstGeom prst="rect">
          <a:avLst/>
        </a:prstGeom>
      </xdr:spPr>
    </xdr:pic>
    <xdr:clientData/>
  </xdr:twoCellAnchor>
  <xdr:twoCellAnchor editAs="oneCell">
    <xdr:from>
      <xdr:col>55</xdr:col>
      <xdr:colOff>1404840</xdr:colOff>
      <xdr:row>3</xdr:row>
      <xdr:rowOff>66675</xdr:rowOff>
    </xdr:from>
    <xdr:to>
      <xdr:col>55</xdr:col>
      <xdr:colOff>1683320</xdr:colOff>
      <xdr:row>4</xdr:row>
      <xdr:rowOff>165838</xdr:rowOff>
    </xdr:to>
    <xdr:pic macro="[1]!Analysis_Mode">
      <xdr:nvPicPr>
        <xdr:cNvPr id="8" name="MenuIcon_06">
          <a:extLst>
            <a:ext uri="{FF2B5EF4-FFF2-40B4-BE49-F238E27FC236}">
              <a16:creationId xmlns:a16="http://schemas.microsoft.com/office/drawing/2014/main" id="{79D44914-04C8-44B9-88CA-62E566DA9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Photocopy trans="0" detail="1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4940" y="95250"/>
          <a:ext cx="278480" cy="289663"/>
        </a:xfrm>
        <a:prstGeom prst="rect">
          <a:avLst/>
        </a:prstGeom>
      </xdr:spPr>
    </xdr:pic>
    <xdr:clientData/>
  </xdr:twoCellAnchor>
  <xdr:twoCellAnchor editAs="oneCell">
    <xdr:from>
      <xdr:col>56</xdr:col>
      <xdr:colOff>333375</xdr:colOff>
      <xdr:row>5</xdr:row>
      <xdr:rowOff>166688</xdr:rowOff>
    </xdr:from>
    <xdr:to>
      <xdr:col>56</xdr:col>
      <xdr:colOff>1676550</xdr:colOff>
      <xdr:row>10</xdr:row>
      <xdr:rowOff>5791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742723-E435-4C1B-8FA6-6EE102C80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95600" y="652463"/>
          <a:ext cx="1190775" cy="791603"/>
        </a:xfrm>
        <a:prstGeom prst="rect">
          <a:avLst/>
        </a:prstGeom>
        <a:noFill/>
      </xdr:spPr>
    </xdr:pic>
    <xdr:clientData/>
  </xdr:twoCellAnchor>
  <xdr:twoCellAnchor editAs="oneCell">
    <xdr:from>
      <xdr:col>55</xdr:col>
      <xdr:colOff>1371600</xdr:colOff>
      <xdr:row>3</xdr:row>
      <xdr:rowOff>66675</xdr:rowOff>
    </xdr:from>
    <xdr:to>
      <xdr:col>55</xdr:col>
      <xdr:colOff>1650080</xdr:colOff>
      <xdr:row>4</xdr:row>
      <xdr:rowOff>165838</xdr:rowOff>
    </xdr:to>
    <xdr:pic macro="[1]!Selection_Mode">
      <xdr:nvPicPr>
        <xdr:cNvPr id="10" name="MenuIcon_05" hidden="1">
          <a:extLst>
            <a:ext uri="{FF2B5EF4-FFF2-40B4-BE49-F238E27FC236}">
              <a16:creationId xmlns:a16="http://schemas.microsoft.com/office/drawing/2014/main" id="{E0AEB778-A3D8-47B7-96C1-1795E98C3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95250"/>
          <a:ext cx="278480" cy="289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aniwilmarin-my.sharepoint.com/personal/30024801_adaniwilmar_in/Documents/Desktop/Sample%20Data_2.xlsb" TargetMode="External"/><Relationship Id="rId1" Type="http://schemas.openxmlformats.org/officeDocument/2006/relationships/externalLinkPath" Target="file:///C:\Projects\Conversation%20BI\EXL\Sample%20Data_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LCOME"/>
      <sheetName val="Output01"/>
      <sheetName val="Output02"/>
      <sheetName val="Output03"/>
      <sheetName val="Output04"/>
      <sheetName val="Output05"/>
      <sheetName val="Output06"/>
      <sheetName val="Output07"/>
      <sheetName val="WSP_TOC"/>
      <sheetName val="WSP_Sheet1"/>
      <sheetName val="WSP_Sheet2"/>
      <sheetName val="WSP_Sheet3"/>
      <sheetName val="WSP_Sheet4"/>
      <sheetName val="WSP_Sheet5"/>
      <sheetName val="WSP_Sheet6"/>
      <sheetName val="WSP_Sheet7"/>
      <sheetName val="Sample Data_2"/>
    </sheetNames>
    <definedNames>
      <definedName name="Analysis_Mode"/>
      <definedName name="ColumnFilter"/>
      <definedName name="Selection_Mode"/>
      <definedName name="showExportPrintForm"/>
    </defined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W12">
            <v>2</v>
          </cell>
        </row>
        <row r="14">
          <cell r="B14" t="str">
            <v>Current Page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5A54-15F3-4EE4-9DDD-31BF0405D3BE}">
  <dimension ref="A1:HB96"/>
  <sheetViews>
    <sheetView tabSelected="1" topLeftCell="BG3" workbookViewId="0">
      <selection activeCell="BE90" sqref="BE90"/>
    </sheetView>
  </sheetViews>
  <sheetFormatPr defaultColWidth="10.28515625" defaultRowHeight="18" x14ac:dyDescent="0.35"/>
  <cols>
    <col min="1" max="1" width="14.42578125" style="1" hidden="1" customWidth="1"/>
    <col min="2" max="2" width="16.7109375" style="1" hidden="1" customWidth="1"/>
    <col min="3" max="3" width="18.5703125" style="1" hidden="1" customWidth="1"/>
    <col min="4" max="5" width="13.7109375" style="1" hidden="1" customWidth="1"/>
    <col min="6" max="7" width="13.7109375" style="2" hidden="1" customWidth="1"/>
    <col min="8" max="8" width="54" style="2" hidden="1" customWidth="1"/>
    <col min="9" max="9" width="14.140625" style="2" hidden="1" customWidth="1"/>
    <col min="10" max="10" width="16.42578125" style="2" hidden="1" customWidth="1"/>
    <col min="11" max="11" width="14.7109375" style="2" hidden="1" customWidth="1"/>
    <col min="12" max="12" width="6.140625" style="2" hidden="1" customWidth="1"/>
    <col min="13" max="13" width="3" style="2" hidden="1" customWidth="1"/>
    <col min="14" max="14" width="6.140625" style="2" hidden="1" customWidth="1"/>
    <col min="15" max="15" width="3" style="2" hidden="1" customWidth="1"/>
    <col min="16" max="16" width="6.140625" style="2" hidden="1" customWidth="1"/>
    <col min="17" max="17" width="3" style="2" hidden="1" customWidth="1"/>
    <col min="18" max="18" width="6.140625" style="2" hidden="1" customWidth="1"/>
    <col min="19" max="19" width="3" style="2" hidden="1" customWidth="1"/>
    <col min="20" max="20" width="6.140625" style="2" hidden="1" customWidth="1"/>
    <col min="21" max="21" width="3" style="2" hidden="1" customWidth="1"/>
    <col min="22" max="22" width="6.140625" style="2" hidden="1" customWidth="1"/>
    <col min="23" max="23" width="3.85546875" style="2" hidden="1" customWidth="1"/>
    <col min="24" max="24" width="17.5703125" style="2" hidden="1" customWidth="1"/>
    <col min="25" max="25" width="8" style="2" hidden="1" customWidth="1"/>
    <col min="26" max="26" width="20" style="2" hidden="1" customWidth="1"/>
    <col min="27" max="27" width="2.28515625" style="2" hidden="1" customWidth="1"/>
    <col min="28" max="28" width="19" style="2" hidden="1" customWidth="1"/>
    <col min="29" max="29" width="2.28515625" style="2" hidden="1" customWidth="1"/>
    <col min="30" max="30" width="19" style="2" hidden="1" customWidth="1"/>
    <col min="31" max="31" width="2.28515625" style="2" hidden="1" customWidth="1"/>
    <col min="32" max="32" width="19" style="2" hidden="1" customWidth="1"/>
    <col min="33" max="33" width="7" style="2" hidden="1" customWidth="1"/>
    <col min="34" max="34" width="19" style="2" hidden="1" customWidth="1"/>
    <col min="35" max="35" width="4" style="2" hidden="1" customWidth="1"/>
    <col min="36" max="38" width="16.7109375" style="2" hidden="1" customWidth="1"/>
    <col min="39" max="39" width="30" style="2" hidden="1" customWidth="1"/>
    <col min="40" max="50" width="4" style="2" hidden="1" customWidth="1"/>
    <col min="51" max="51" width="4" style="3" hidden="1" customWidth="1"/>
    <col min="52" max="52" width="4" style="81" hidden="1" customWidth="1"/>
    <col min="53" max="53" width="4" style="30" customWidth="1"/>
    <col min="54" max="54" width="4" style="4" customWidth="1"/>
    <col min="55" max="55" width="4" style="96" customWidth="1"/>
    <col min="56" max="56" width="26.42578125" style="4" customWidth="1"/>
    <col min="57" max="57" width="29.42578125" style="4" customWidth="1"/>
    <col min="58" max="207" width="14.42578125" style="4" customWidth="1"/>
    <col min="208" max="208" width="4" style="4" customWidth="1"/>
    <col min="209" max="210" width="4" style="7" customWidth="1"/>
    <col min="211" max="16384" width="10.28515625" style="4"/>
  </cols>
  <sheetData>
    <row r="1" spans="1:210" ht="18.75" hidden="1" thickBot="1" x14ac:dyDescent="0.4">
      <c r="AZ1" s="4">
        <v>0</v>
      </c>
      <c r="BA1" s="5" t="s">
        <v>5</v>
      </c>
      <c r="BB1" s="5" t="s">
        <v>5</v>
      </c>
      <c r="BC1" s="5" t="s">
        <v>5</v>
      </c>
      <c r="BD1" s="5" t="s">
        <v>5</v>
      </c>
      <c r="BE1" s="6">
        <v>1</v>
      </c>
      <c r="BF1" s="6">
        <f t="shared" ref="BF1:CS1" si="0">IF(OR(BF15="",BF15=0,BF15=IfError),0,1)</f>
        <v>1</v>
      </c>
      <c r="BG1" s="6">
        <f t="shared" si="0"/>
        <v>1</v>
      </c>
      <c r="BH1" s="6">
        <f t="shared" si="0"/>
        <v>1</v>
      </c>
      <c r="BI1" s="6">
        <f t="shared" si="0"/>
        <v>1</v>
      </c>
      <c r="BJ1" s="6">
        <f t="shared" si="0"/>
        <v>1</v>
      </c>
      <c r="BK1" s="6">
        <f t="shared" si="0"/>
        <v>1</v>
      </c>
      <c r="BL1" s="6">
        <f t="shared" si="0"/>
        <v>1</v>
      </c>
      <c r="BM1" s="6">
        <f t="shared" si="0"/>
        <v>1</v>
      </c>
      <c r="BN1" s="6">
        <f t="shared" si="0"/>
        <v>1</v>
      </c>
      <c r="BO1" s="6">
        <f t="shared" si="0"/>
        <v>1</v>
      </c>
      <c r="BP1" s="6">
        <f t="shared" si="0"/>
        <v>1</v>
      </c>
      <c r="BQ1" s="6">
        <f t="shared" si="0"/>
        <v>1</v>
      </c>
      <c r="BR1" s="6">
        <f t="shared" si="0"/>
        <v>1</v>
      </c>
      <c r="BS1" s="6">
        <f t="shared" si="0"/>
        <v>1</v>
      </c>
      <c r="BT1" s="6">
        <f t="shared" si="0"/>
        <v>1</v>
      </c>
      <c r="BU1" s="6">
        <f t="shared" si="0"/>
        <v>1</v>
      </c>
      <c r="BV1" s="6">
        <f t="shared" si="0"/>
        <v>1</v>
      </c>
      <c r="BW1" s="6">
        <f t="shared" si="0"/>
        <v>1</v>
      </c>
      <c r="BX1" s="6">
        <f t="shared" si="0"/>
        <v>1</v>
      </c>
      <c r="BY1" s="6">
        <f t="shared" si="0"/>
        <v>1</v>
      </c>
      <c r="BZ1" s="6">
        <f t="shared" si="0"/>
        <v>1</v>
      </c>
      <c r="CA1" s="6">
        <f t="shared" si="0"/>
        <v>1</v>
      </c>
      <c r="CB1" s="6">
        <f t="shared" si="0"/>
        <v>1</v>
      </c>
      <c r="CC1" s="6">
        <f t="shared" si="0"/>
        <v>1</v>
      </c>
      <c r="CD1" s="6">
        <f t="shared" si="0"/>
        <v>1</v>
      </c>
      <c r="CE1" s="6">
        <f t="shared" si="0"/>
        <v>1</v>
      </c>
      <c r="CF1" s="6">
        <f t="shared" si="0"/>
        <v>1</v>
      </c>
      <c r="CG1" s="6">
        <f t="shared" si="0"/>
        <v>1</v>
      </c>
      <c r="CH1" s="6">
        <f t="shared" si="0"/>
        <v>1</v>
      </c>
      <c r="CI1" s="6">
        <f t="shared" si="0"/>
        <v>1</v>
      </c>
      <c r="CJ1" s="6">
        <f t="shared" si="0"/>
        <v>1</v>
      </c>
      <c r="CK1" s="6">
        <f t="shared" si="0"/>
        <v>1</v>
      </c>
      <c r="CL1" s="6">
        <f t="shared" si="0"/>
        <v>1</v>
      </c>
      <c r="CM1" s="6">
        <f t="shared" si="0"/>
        <v>1</v>
      </c>
      <c r="CN1" s="6">
        <f t="shared" si="0"/>
        <v>1</v>
      </c>
      <c r="CO1" s="6">
        <f t="shared" si="0"/>
        <v>1</v>
      </c>
      <c r="CP1" s="6">
        <f t="shared" si="0"/>
        <v>1</v>
      </c>
      <c r="CQ1" s="6">
        <f t="shared" si="0"/>
        <v>1</v>
      </c>
      <c r="CR1" s="6">
        <f t="shared" si="0"/>
        <v>1</v>
      </c>
      <c r="CS1" s="6">
        <f t="shared" si="0"/>
        <v>1</v>
      </c>
      <c r="CT1" s="6">
        <f t="shared" ref="CT1:EG1" si="1">IF(OR(CT15="",CT15=0,CT15=IfError),0,1)</f>
        <v>1</v>
      </c>
      <c r="CU1" s="6">
        <f t="shared" si="1"/>
        <v>1</v>
      </c>
      <c r="CV1" s="6">
        <f t="shared" si="1"/>
        <v>1</v>
      </c>
      <c r="CW1" s="6">
        <f t="shared" si="1"/>
        <v>1</v>
      </c>
      <c r="CX1" s="6">
        <f t="shared" si="1"/>
        <v>1</v>
      </c>
      <c r="CY1" s="6">
        <f t="shared" si="1"/>
        <v>1</v>
      </c>
      <c r="CZ1" s="6">
        <f t="shared" si="1"/>
        <v>1</v>
      </c>
      <c r="DA1" s="6">
        <f t="shared" si="1"/>
        <v>1</v>
      </c>
      <c r="DB1" s="6">
        <f t="shared" si="1"/>
        <v>1</v>
      </c>
      <c r="DC1" s="6">
        <f t="shared" si="1"/>
        <v>1</v>
      </c>
      <c r="DD1" s="6">
        <f t="shared" si="1"/>
        <v>1</v>
      </c>
      <c r="DE1" s="6">
        <f t="shared" si="1"/>
        <v>1</v>
      </c>
      <c r="DF1" s="6">
        <f t="shared" si="1"/>
        <v>1</v>
      </c>
      <c r="DG1" s="6">
        <f t="shared" si="1"/>
        <v>1</v>
      </c>
      <c r="DH1" s="6">
        <f t="shared" si="1"/>
        <v>1</v>
      </c>
      <c r="DI1" s="6">
        <f t="shared" si="1"/>
        <v>1</v>
      </c>
      <c r="DJ1" s="6">
        <f t="shared" si="1"/>
        <v>1</v>
      </c>
      <c r="DK1" s="6">
        <f t="shared" si="1"/>
        <v>1</v>
      </c>
      <c r="DL1" s="6">
        <f t="shared" si="1"/>
        <v>1</v>
      </c>
      <c r="DM1" s="6">
        <f t="shared" si="1"/>
        <v>1</v>
      </c>
      <c r="DN1" s="6">
        <f t="shared" si="1"/>
        <v>1</v>
      </c>
      <c r="DO1" s="6">
        <f t="shared" si="1"/>
        <v>1</v>
      </c>
      <c r="DP1" s="6">
        <f t="shared" si="1"/>
        <v>1</v>
      </c>
      <c r="DQ1" s="6">
        <f t="shared" si="1"/>
        <v>1</v>
      </c>
      <c r="DR1" s="6">
        <f t="shared" si="1"/>
        <v>1</v>
      </c>
      <c r="DS1" s="6">
        <f t="shared" si="1"/>
        <v>1</v>
      </c>
      <c r="DT1" s="6">
        <f t="shared" si="1"/>
        <v>1</v>
      </c>
      <c r="DU1" s="6">
        <f t="shared" si="1"/>
        <v>1</v>
      </c>
      <c r="DV1" s="6">
        <f t="shared" si="1"/>
        <v>1</v>
      </c>
      <c r="DW1" s="6">
        <f t="shared" si="1"/>
        <v>1</v>
      </c>
      <c r="DX1" s="6">
        <f t="shared" si="1"/>
        <v>1</v>
      </c>
      <c r="DY1" s="6">
        <f t="shared" si="1"/>
        <v>1</v>
      </c>
      <c r="DZ1" s="6">
        <f t="shared" si="1"/>
        <v>1</v>
      </c>
      <c r="EA1" s="6">
        <f t="shared" si="1"/>
        <v>1</v>
      </c>
      <c r="EB1" s="6">
        <f t="shared" si="1"/>
        <v>1</v>
      </c>
      <c r="EC1" s="6">
        <f t="shared" si="1"/>
        <v>1</v>
      </c>
      <c r="ED1" s="6">
        <f t="shared" si="1"/>
        <v>1</v>
      </c>
      <c r="EE1" s="6">
        <f t="shared" si="1"/>
        <v>1</v>
      </c>
      <c r="EF1" s="6">
        <f t="shared" si="1"/>
        <v>1</v>
      </c>
      <c r="EG1" s="6">
        <f t="shared" si="1"/>
        <v>1</v>
      </c>
      <c r="EH1" s="6">
        <f t="shared" ref="EH1:FU1" si="2">IF(OR(EH15="",EH15=0,EH15=IfError),0,1)</f>
        <v>1</v>
      </c>
      <c r="EI1" s="6">
        <f t="shared" si="2"/>
        <v>1</v>
      </c>
      <c r="EJ1" s="6">
        <f t="shared" si="2"/>
        <v>1</v>
      </c>
      <c r="EK1" s="6">
        <f t="shared" si="2"/>
        <v>1</v>
      </c>
      <c r="EL1" s="6">
        <f t="shared" si="2"/>
        <v>1</v>
      </c>
      <c r="EM1" s="6">
        <f t="shared" si="2"/>
        <v>1</v>
      </c>
      <c r="EN1" s="6">
        <f t="shared" si="2"/>
        <v>1</v>
      </c>
      <c r="EO1" s="6">
        <f t="shared" si="2"/>
        <v>1</v>
      </c>
      <c r="EP1" s="6">
        <f t="shared" si="2"/>
        <v>1</v>
      </c>
      <c r="EQ1" s="6">
        <f t="shared" si="2"/>
        <v>1</v>
      </c>
      <c r="ER1" s="6">
        <f t="shared" si="2"/>
        <v>1</v>
      </c>
      <c r="ES1" s="6">
        <f t="shared" si="2"/>
        <v>1</v>
      </c>
      <c r="ET1" s="6">
        <f t="shared" si="2"/>
        <v>1</v>
      </c>
      <c r="EU1" s="6">
        <f t="shared" si="2"/>
        <v>1</v>
      </c>
      <c r="EV1" s="6">
        <f t="shared" si="2"/>
        <v>1</v>
      </c>
      <c r="EW1" s="6">
        <f t="shared" si="2"/>
        <v>1</v>
      </c>
      <c r="EX1" s="6">
        <f t="shared" si="2"/>
        <v>1</v>
      </c>
      <c r="EY1" s="6">
        <f t="shared" si="2"/>
        <v>1</v>
      </c>
      <c r="EZ1" s="6">
        <f t="shared" si="2"/>
        <v>1</v>
      </c>
      <c r="FA1" s="6">
        <f t="shared" si="2"/>
        <v>1</v>
      </c>
      <c r="FB1" s="6">
        <f t="shared" si="2"/>
        <v>1</v>
      </c>
      <c r="FC1" s="6">
        <f t="shared" si="2"/>
        <v>1</v>
      </c>
      <c r="FD1" s="6">
        <f t="shared" si="2"/>
        <v>1</v>
      </c>
      <c r="FE1" s="6">
        <f t="shared" si="2"/>
        <v>1</v>
      </c>
      <c r="FF1" s="6">
        <f t="shared" si="2"/>
        <v>1</v>
      </c>
      <c r="FG1" s="6">
        <f t="shared" si="2"/>
        <v>1</v>
      </c>
      <c r="FH1" s="6">
        <f t="shared" si="2"/>
        <v>1</v>
      </c>
      <c r="FI1" s="6">
        <f t="shared" si="2"/>
        <v>1</v>
      </c>
      <c r="FJ1" s="6">
        <f t="shared" si="2"/>
        <v>1</v>
      </c>
      <c r="FK1" s="6">
        <f t="shared" si="2"/>
        <v>1</v>
      </c>
      <c r="FL1" s="6">
        <f t="shared" si="2"/>
        <v>1</v>
      </c>
      <c r="FM1" s="6">
        <f t="shared" si="2"/>
        <v>1</v>
      </c>
      <c r="FN1" s="6">
        <f t="shared" si="2"/>
        <v>1</v>
      </c>
      <c r="FO1" s="6">
        <f t="shared" si="2"/>
        <v>1</v>
      </c>
      <c r="FP1" s="6">
        <f t="shared" si="2"/>
        <v>1</v>
      </c>
      <c r="FQ1" s="6">
        <f t="shared" si="2"/>
        <v>1</v>
      </c>
      <c r="FR1" s="6">
        <f t="shared" si="2"/>
        <v>1</v>
      </c>
      <c r="FS1" s="6">
        <f t="shared" si="2"/>
        <v>1</v>
      </c>
      <c r="FT1" s="6">
        <f t="shared" si="2"/>
        <v>1</v>
      </c>
      <c r="FU1" s="6">
        <f t="shared" si="2"/>
        <v>1</v>
      </c>
      <c r="FV1" s="6">
        <f t="shared" ref="FV1:GT1" si="3">IF(OR(FV15="",FV15=0,FV15=IfError),0,1)</f>
        <v>1</v>
      </c>
      <c r="FW1" s="6">
        <f t="shared" si="3"/>
        <v>1</v>
      </c>
      <c r="FX1" s="6">
        <f t="shared" si="3"/>
        <v>1</v>
      </c>
      <c r="FY1" s="6">
        <f t="shared" si="3"/>
        <v>1</v>
      </c>
      <c r="FZ1" s="6">
        <f t="shared" si="3"/>
        <v>1</v>
      </c>
      <c r="GA1" s="6">
        <f t="shared" si="3"/>
        <v>1</v>
      </c>
      <c r="GB1" s="6">
        <f t="shared" si="3"/>
        <v>1</v>
      </c>
      <c r="GC1" s="6">
        <f t="shared" si="3"/>
        <v>1</v>
      </c>
      <c r="GD1" s="6">
        <f t="shared" si="3"/>
        <v>1</v>
      </c>
      <c r="GE1" s="6">
        <f t="shared" si="3"/>
        <v>1</v>
      </c>
      <c r="GF1" s="6">
        <f t="shared" si="3"/>
        <v>1</v>
      </c>
      <c r="GG1" s="6">
        <f t="shared" si="3"/>
        <v>1</v>
      </c>
      <c r="GH1" s="6">
        <f t="shared" si="3"/>
        <v>1</v>
      </c>
      <c r="GI1" s="6">
        <f t="shared" si="3"/>
        <v>1</v>
      </c>
      <c r="GJ1" s="6">
        <f t="shared" si="3"/>
        <v>1</v>
      </c>
      <c r="GK1" s="6">
        <f t="shared" si="3"/>
        <v>1</v>
      </c>
      <c r="GL1" s="6">
        <f t="shared" si="3"/>
        <v>1</v>
      </c>
      <c r="GM1" s="6">
        <f t="shared" si="3"/>
        <v>1</v>
      </c>
      <c r="GN1" s="6">
        <f t="shared" si="3"/>
        <v>1</v>
      </c>
      <c r="GO1" s="6">
        <f t="shared" si="3"/>
        <v>1</v>
      </c>
      <c r="GP1" s="6">
        <f t="shared" si="3"/>
        <v>1</v>
      </c>
      <c r="GQ1" s="6">
        <f t="shared" si="3"/>
        <v>1</v>
      </c>
      <c r="GR1" s="6">
        <f t="shared" si="3"/>
        <v>1</v>
      </c>
      <c r="GS1" s="6">
        <f t="shared" si="3"/>
        <v>1</v>
      </c>
      <c r="GT1" s="6">
        <f t="shared" si="3"/>
        <v>1</v>
      </c>
      <c r="GU1" s="6">
        <f>IF(OR(GU15="",GU15=0,GU15=IfError),0,1)</f>
        <v>1</v>
      </c>
      <c r="GV1" s="6">
        <f>IF(OR(GV15="",GV15=0,GV15=IfError),0,1)</f>
        <v>1</v>
      </c>
      <c r="GW1" s="6">
        <f>IF(OR(GW15="",GW15=0,GW15=IfError),0,1)</f>
        <v>1</v>
      </c>
      <c r="GX1" s="6">
        <f>IF(OR(GX15="",GX15=0,GX15=IfError),0,1)</f>
        <v>1</v>
      </c>
      <c r="GY1" s="6">
        <f>IF(OR(GY15="",GY15=0,GY15=IfError),0,1)</f>
        <v>1</v>
      </c>
      <c r="GZ1" s="5" t="s">
        <v>5</v>
      </c>
      <c r="HA1" s="5" t="s">
        <v>5</v>
      </c>
    </row>
    <row r="2" spans="1:210" s="13" customFormat="1" ht="19.5" hidden="1" thickBot="1" x14ac:dyDescent="0.4">
      <c r="A2" s="8"/>
      <c r="B2" s="9" t="s">
        <v>6</v>
      </c>
      <c r="C2" s="10"/>
      <c r="D2" s="10"/>
      <c r="E2" s="1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11"/>
      <c r="AZ2" s="12">
        <v>0</v>
      </c>
      <c r="BC2" s="14"/>
      <c r="BE2" s="6">
        <v>0</v>
      </c>
      <c r="BF2" s="6">
        <f>MAX($BE$2:BE2)+1</f>
        <v>1</v>
      </c>
      <c r="BG2" s="6">
        <f>MAX($BE$2:BF2)+1</f>
        <v>2</v>
      </c>
      <c r="BH2" s="6">
        <f>MAX($BE$2:BG2)+1</f>
        <v>3</v>
      </c>
      <c r="BI2" s="6">
        <f>MAX($BE$2:BH2)+1</f>
        <v>4</v>
      </c>
      <c r="BJ2" s="6">
        <f>MAX($BE$2:BI2)+1</f>
        <v>5</v>
      </c>
      <c r="BK2" s="6">
        <f>MAX($BE$2:BJ2)+1</f>
        <v>6</v>
      </c>
      <c r="BL2" s="6">
        <f>MAX($BE$2:BK2)+1</f>
        <v>7</v>
      </c>
      <c r="BM2" s="6">
        <f>MAX($BE$2:BL2)+1</f>
        <v>8</v>
      </c>
      <c r="BN2" s="6">
        <f>MAX($BE$2:BM2)+1</f>
        <v>9</v>
      </c>
      <c r="BO2" s="6">
        <f>MAX($BE$2:BN2)+1</f>
        <v>10</v>
      </c>
      <c r="BP2" s="6">
        <f>MAX($BE$2:BO2)+1</f>
        <v>11</v>
      </c>
      <c r="BQ2" s="6">
        <f>MAX($BE$2:BP2)+1</f>
        <v>12</v>
      </c>
      <c r="BR2" s="6">
        <f>MAX($BE$2:BQ2)+1</f>
        <v>13</v>
      </c>
      <c r="BS2" s="6">
        <f>MAX($BE$2:BR2)+1</f>
        <v>14</v>
      </c>
      <c r="BT2" s="6">
        <f>MAX($BE$2:BS2)+1</f>
        <v>15</v>
      </c>
      <c r="BU2" s="6">
        <f>MAX($BE$2:BT2)+1</f>
        <v>16</v>
      </c>
      <c r="BV2" s="6">
        <f>MAX($BE$2:BU2)+1</f>
        <v>17</v>
      </c>
      <c r="BW2" s="6">
        <f>MAX($BE$2:BV2)+1</f>
        <v>18</v>
      </c>
      <c r="BX2" s="6">
        <f>MAX($BE$2:BW2)+1</f>
        <v>19</v>
      </c>
      <c r="BY2" s="6">
        <f>MAX($BE$2:BX2)+1</f>
        <v>20</v>
      </c>
      <c r="BZ2" s="6">
        <f>MAX($BE$2:BY2)+1</f>
        <v>21</v>
      </c>
      <c r="CA2" s="6">
        <f>MAX($BE$2:BZ2)+1</f>
        <v>22</v>
      </c>
      <c r="CB2" s="6">
        <f>MAX($BE$2:CA2)+1</f>
        <v>23</v>
      </c>
      <c r="CC2" s="6">
        <f>MAX($BE$2:CB2)+1</f>
        <v>24</v>
      </c>
      <c r="CD2" s="6">
        <f>MAX($BE$2:CC2)+1</f>
        <v>25</v>
      </c>
      <c r="CE2" s="6">
        <f>MAX($BE$2:CD2)+1</f>
        <v>26</v>
      </c>
      <c r="CF2" s="6">
        <f>MAX($BE$2:CE2)+1</f>
        <v>27</v>
      </c>
      <c r="CG2" s="6">
        <f>MAX($BE$2:CF2)+1</f>
        <v>28</v>
      </c>
      <c r="CH2" s="6">
        <f>MAX($BE$2:CG2)+1</f>
        <v>29</v>
      </c>
      <c r="CI2" s="6">
        <f>MAX($BE$2:CH2)+1</f>
        <v>30</v>
      </c>
      <c r="CJ2" s="6">
        <f>MAX($BE$2:CI2)+1</f>
        <v>31</v>
      </c>
      <c r="CK2" s="6">
        <f>MAX($BE$2:CJ2)+1</f>
        <v>32</v>
      </c>
      <c r="CL2" s="6">
        <f>MAX($BE$2:CK2)+1</f>
        <v>33</v>
      </c>
      <c r="CM2" s="6">
        <f>MAX($BE$2:CL2)+1</f>
        <v>34</v>
      </c>
      <c r="CN2" s="6">
        <f>MAX($BE$2:CM2)+1</f>
        <v>35</v>
      </c>
      <c r="CO2" s="6">
        <f>MAX($BE$2:CN2)+1</f>
        <v>36</v>
      </c>
      <c r="CP2" s="6">
        <f>MAX($BE$2:CO2)+1</f>
        <v>37</v>
      </c>
      <c r="CQ2" s="6">
        <f>MAX($BE$2:CP2)+1</f>
        <v>38</v>
      </c>
      <c r="CR2" s="6">
        <f>MAX($BE$2:CQ2)+1</f>
        <v>39</v>
      </c>
      <c r="CS2" s="6">
        <f>MAX($BE$2:CR2)+1</f>
        <v>40</v>
      </c>
      <c r="CT2" s="6">
        <f>MAX($BE$2:CS2)+1</f>
        <v>41</v>
      </c>
      <c r="CU2" s="6">
        <f>MAX($BE$2:CT2)+1</f>
        <v>42</v>
      </c>
      <c r="CV2" s="6">
        <f>MAX($BE$2:CU2)+1</f>
        <v>43</v>
      </c>
      <c r="CW2" s="6">
        <f>MAX($BE$2:CV2)+1</f>
        <v>44</v>
      </c>
      <c r="CX2" s="6">
        <f>MAX($BE$2:CW2)+1</f>
        <v>45</v>
      </c>
      <c r="CY2" s="6">
        <f>MAX($BE$2:CX2)+1</f>
        <v>46</v>
      </c>
      <c r="CZ2" s="6">
        <f>MAX($BE$2:CY2)+1</f>
        <v>47</v>
      </c>
      <c r="DA2" s="6">
        <f>MAX($BE$2:CZ2)+1</f>
        <v>48</v>
      </c>
      <c r="DB2" s="6">
        <f>MAX($BE$2:DA2)+1</f>
        <v>49</v>
      </c>
      <c r="DC2" s="6">
        <f>MAX($BE$2:DB2)+1</f>
        <v>50</v>
      </c>
      <c r="DD2" s="6">
        <f>MAX($BE$2:DC2)+1</f>
        <v>51</v>
      </c>
      <c r="DE2" s="6">
        <f>MAX($BE$2:DD2)+1</f>
        <v>52</v>
      </c>
      <c r="DF2" s="6">
        <f>MAX($BE$2:DE2)+1</f>
        <v>53</v>
      </c>
      <c r="DG2" s="6">
        <f>MAX($BE$2:DF2)+1</f>
        <v>54</v>
      </c>
      <c r="DH2" s="6">
        <f>MAX($BE$2:DG2)+1</f>
        <v>55</v>
      </c>
      <c r="DI2" s="6">
        <f>MAX($BE$2:DH2)+1</f>
        <v>56</v>
      </c>
      <c r="DJ2" s="6">
        <f>MAX($BE$2:DI2)+1</f>
        <v>57</v>
      </c>
      <c r="DK2" s="6">
        <f>MAX($BE$2:DJ2)+1</f>
        <v>58</v>
      </c>
      <c r="DL2" s="6">
        <f>MAX($BE$2:DK2)+1</f>
        <v>59</v>
      </c>
      <c r="DM2" s="6">
        <f>MAX($BE$2:DL2)+1</f>
        <v>60</v>
      </c>
      <c r="DN2" s="6">
        <f>MAX($BE$2:DM2)+1</f>
        <v>61</v>
      </c>
      <c r="DO2" s="6">
        <f>MAX($BE$2:DN2)+1</f>
        <v>62</v>
      </c>
      <c r="DP2" s="6">
        <f>MAX($BE$2:DO2)+1</f>
        <v>63</v>
      </c>
      <c r="DQ2" s="6">
        <f>MAX($BE$2:DP2)+1</f>
        <v>64</v>
      </c>
      <c r="DR2" s="6">
        <f>MAX($BE$2:DQ2)+1</f>
        <v>65</v>
      </c>
      <c r="DS2" s="6">
        <f>MAX($BE$2:DR2)+1</f>
        <v>66</v>
      </c>
      <c r="DT2" s="6">
        <f>MAX($BE$2:DS2)+1</f>
        <v>67</v>
      </c>
      <c r="DU2" s="6">
        <f>MAX($BE$2:DT2)+1</f>
        <v>68</v>
      </c>
      <c r="DV2" s="6">
        <f>MAX($BE$2:DU2)+1</f>
        <v>69</v>
      </c>
      <c r="DW2" s="6">
        <f>MAX($BE$2:DV2)+1</f>
        <v>70</v>
      </c>
      <c r="DX2" s="6">
        <f>MAX($BE$2:DW2)+1</f>
        <v>71</v>
      </c>
      <c r="DY2" s="6">
        <f>MAX($BE$2:DX2)+1</f>
        <v>72</v>
      </c>
      <c r="DZ2" s="6">
        <f>MAX($BE$2:DY2)+1</f>
        <v>73</v>
      </c>
      <c r="EA2" s="6">
        <f>MAX($BE$2:DZ2)+1</f>
        <v>74</v>
      </c>
      <c r="EB2" s="6">
        <f>MAX($BE$2:EA2)+1</f>
        <v>75</v>
      </c>
      <c r="EC2" s="6">
        <f>MAX($BE$2:EB2)+1</f>
        <v>76</v>
      </c>
      <c r="ED2" s="6">
        <f>MAX($BE$2:EC2)+1</f>
        <v>77</v>
      </c>
      <c r="EE2" s="6">
        <f>MAX($BE$2:ED2)+1</f>
        <v>78</v>
      </c>
      <c r="EF2" s="6">
        <f>MAX($BE$2:EE2)+1</f>
        <v>79</v>
      </c>
      <c r="EG2" s="6">
        <f>MAX($BE$2:EF2)+1</f>
        <v>80</v>
      </c>
      <c r="EH2" s="6">
        <f>MAX($BE$2:EG2)+1</f>
        <v>81</v>
      </c>
      <c r="EI2" s="6">
        <f>MAX($BE$2:EH2)+1</f>
        <v>82</v>
      </c>
      <c r="EJ2" s="6">
        <f>MAX($BE$2:EI2)+1</f>
        <v>83</v>
      </c>
      <c r="EK2" s="6">
        <f>MAX($BE$2:EJ2)+1</f>
        <v>84</v>
      </c>
      <c r="EL2" s="6">
        <f>MAX($BE$2:EK2)+1</f>
        <v>85</v>
      </c>
      <c r="EM2" s="6">
        <f>MAX($BE$2:EL2)+1</f>
        <v>86</v>
      </c>
      <c r="EN2" s="6">
        <f>MAX($BE$2:EM2)+1</f>
        <v>87</v>
      </c>
      <c r="EO2" s="6">
        <f>MAX($BE$2:EN2)+1</f>
        <v>88</v>
      </c>
      <c r="EP2" s="6">
        <f>MAX($BE$2:EO2)+1</f>
        <v>89</v>
      </c>
      <c r="EQ2" s="6">
        <f>MAX($BE$2:EP2)+1</f>
        <v>90</v>
      </c>
      <c r="ER2" s="6">
        <f>MAX($BE$2:EQ2)+1</f>
        <v>91</v>
      </c>
      <c r="ES2" s="6">
        <f>MAX($BE$2:ER2)+1</f>
        <v>92</v>
      </c>
      <c r="ET2" s="6">
        <f>MAX($BE$2:ES2)+1</f>
        <v>93</v>
      </c>
      <c r="EU2" s="6">
        <f>MAX($BE$2:ET2)+1</f>
        <v>94</v>
      </c>
      <c r="EV2" s="6">
        <f>MAX($BE$2:EU2)+1</f>
        <v>95</v>
      </c>
      <c r="EW2" s="6">
        <f>MAX($BE$2:EV2)+1</f>
        <v>96</v>
      </c>
      <c r="EX2" s="6">
        <f>MAX($BE$2:EW2)+1</f>
        <v>97</v>
      </c>
      <c r="EY2" s="6">
        <f>MAX($BE$2:EX2)+1</f>
        <v>98</v>
      </c>
      <c r="EZ2" s="6">
        <f>MAX($BE$2:EY2)+1</f>
        <v>99</v>
      </c>
      <c r="FA2" s="6">
        <f>MAX($BE$2:EZ2)+1</f>
        <v>100</v>
      </c>
      <c r="FB2" s="6">
        <f>MAX($BE$2:FA2)+1</f>
        <v>101</v>
      </c>
      <c r="FC2" s="6">
        <f>MAX($BE$2:FB2)+1</f>
        <v>102</v>
      </c>
      <c r="FD2" s="6">
        <f>MAX($BE$2:FC2)+1</f>
        <v>103</v>
      </c>
      <c r="FE2" s="6">
        <f>MAX($BE$2:FD2)+1</f>
        <v>104</v>
      </c>
      <c r="FF2" s="6">
        <f>MAX($BE$2:FE2)+1</f>
        <v>105</v>
      </c>
      <c r="FG2" s="6">
        <f>MAX($BE$2:FF2)+1</f>
        <v>106</v>
      </c>
      <c r="FH2" s="6">
        <f>MAX($BE$2:FG2)+1</f>
        <v>107</v>
      </c>
      <c r="FI2" s="6">
        <f>MAX($BE$2:FH2)+1</f>
        <v>108</v>
      </c>
      <c r="FJ2" s="6">
        <f>MAX($BE$2:FI2)+1</f>
        <v>109</v>
      </c>
      <c r="FK2" s="6">
        <f>MAX($BE$2:FJ2)+1</f>
        <v>110</v>
      </c>
      <c r="FL2" s="6">
        <f>MAX($BE$2:FK2)+1</f>
        <v>111</v>
      </c>
      <c r="FM2" s="6">
        <f>MAX($BE$2:FL2)+1</f>
        <v>112</v>
      </c>
      <c r="FN2" s="6">
        <f>MAX($BE$2:FM2)+1</f>
        <v>113</v>
      </c>
      <c r="FO2" s="6">
        <f>MAX($BE$2:FN2)+1</f>
        <v>114</v>
      </c>
      <c r="FP2" s="6">
        <f>MAX($BE$2:FO2)+1</f>
        <v>115</v>
      </c>
      <c r="FQ2" s="6">
        <f>MAX($BE$2:FP2)+1</f>
        <v>116</v>
      </c>
      <c r="FR2" s="6">
        <f>MAX($BE$2:FQ2)+1</f>
        <v>117</v>
      </c>
      <c r="FS2" s="6">
        <f>MAX($BE$2:FR2)+1</f>
        <v>118</v>
      </c>
      <c r="FT2" s="6">
        <f>MAX($BE$2:FS2)+1</f>
        <v>119</v>
      </c>
      <c r="FU2" s="6">
        <f>MAX($BE$2:FT2)+1</f>
        <v>120</v>
      </c>
      <c r="FV2" s="6">
        <f>MAX($BE$2:FU2)+1</f>
        <v>121</v>
      </c>
      <c r="FW2" s="6">
        <f>MAX($BE$2:FV2)+1</f>
        <v>122</v>
      </c>
      <c r="FX2" s="6">
        <f>MAX($BE$2:FW2)+1</f>
        <v>123</v>
      </c>
      <c r="FY2" s="6">
        <f>MAX($BE$2:FX2)+1</f>
        <v>124</v>
      </c>
      <c r="FZ2" s="6">
        <f>MAX($BE$2:FY2)+1</f>
        <v>125</v>
      </c>
      <c r="GA2" s="6">
        <f>MAX($BE$2:FZ2)+1</f>
        <v>126</v>
      </c>
      <c r="GB2" s="6">
        <f>MAX($BE$2:GA2)+1</f>
        <v>127</v>
      </c>
      <c r="GC2" s="6">
        <f>MAX($BE$2:GB2)+1</f>
        <v>128</v>
      </c>
      <c r="GD2" s="6">
        <f>MAX($BE$2:GC2)+1</f>
        <v>129</v>
      </c>
      <c r="GE2" s="6">
        <f>MAX($BE$2:GD2)+1</f>
        <v>130</v>
      </c>
      <c r="GF2" s="6">
        <f>MAX($BE$2:GE2)+1</f>
        <v>131</v>
      </c>
      <c r="GG2" s="6">
        <f>MAX($BE$2:GF2)+1</f>
        <v>132</v>
      </c>
      <c r="GH2" s="6">
        <f>MAX($BE$2:GG2)+1</f>
        <v>133</v>
      </c>
      <c r="GI2" s="6">
        <f>MAX($BE$2:GH2)+1</f>
        <v>134</v>
      </c>
      <c r="GJ2" s="6">
        <f>MAX($BE$2:GI2)+1</f>
        <v>135</v>
      </c>
      <c r="GK2" s="6">
        <f>MAX($BE$2:GJ2)+1</f>
        <v>136</v>
      </c>
      <c r="GL2" s="6">
        <f>MAX($BE$2:GK2)+1</f>
        <v>137</v>
      </c>
      <c r="GM2" s="6">
        <f>MAX($BE$2:GL2)+1</f>
        <v>138</v>
      </c>
      <c r="GN2" s="6">
        <f>MAX($BE$2:GM2)+1</f>
        <v>139</v>
      </c>
      <c r="GO2" s="6">
        <f>MAX($BE$2:GN2)+1</f>
        <v>140</v>
      </c>
      <c r="GP2" s="6">
        <f>MAX($BE$2:GO2)+1</f>
        <v>141</v>
      </c>
      <c r="GQ2" s="6">
        <f>MAX($BE$2:GP2)+1</f>
        <v>142</v>
      </c>
      <c r="GR2" s="6">
        <f>MAX($BE$2:GQ2)+1</f>
        <v>143</v>
      </c>
      <c r="GS2" s="6">
        <f>MAX($BE$2:GR2)+1</f>
        <v>144</v>
      </c>
      <c r="GT2" s="6">
        <f>MAX($BE$2:GS2)+1</f>
        <v>145</v>
      </c>
      <c r="GU2" s="6">
        <f>MAX($BE$2:GT2)+1</f>
        <v>146</v>
      </c>
      <c r="GV2" s="6">
        <f>MAX($BE$2:GU2)+1</f>
        <v>147</v>
      </c>
      <c r="GW2" s="6">
        <f>MAX($BE$2:GV2)+1</f>
        <v>148</v>
      </c>
      <c r="GX2" s="6">
        <f>MAX($BE$2:GW2)+1</f>
        <v>149</v>
      </c>
      <c r="GY2" s="6">
        <f>MAX($BE$2:GX2)+1</f>
        <v>150</v>
      </c>
      <c r="HA2" s="15"/>
      <c r="HB2" s="15"/>
    </row>
    <row r="3" spans="1:210" ht="2.25" customHeight="1" thickTop="1" x14ac:dyDescent="0.35">
      <c r="A3" s="115" t="s">
        <v>7</v>
      </c>
      <c r="B3" s="116"/>
      <c r="C3" s="117"/>
      <c r="F3" s="108" t="s">
        <v>8</v>
      </c>
      <c r="G3" s="109"/>
      <c r="H3" s="109"/>
      <c r="I3" s="110"/>
      <c r="AG3" s="16"/>
      <c r="AT3" s="8"/>
      <c r="AZ3" s="5" t="s">
        <v>5</v>
      </c>
      <c r="BA3" s="17"/>
      <c r="BB3" s="18"/>
      <c r="BC3" s="18"/>
      <c r="BD3" s="18"/>
      <c r="BE3" s="19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</row>
    <row r="4" spans="1:210" x14ac:dyDescent="0.35">
      <c r="A4" s="20"/>
      <c r="B4" s="20" t="s">
        <v>9</v>
      </c>
      <c r="C4" s="20" t="s">
        <v>10</v>
      </c>
      <c r="F4" s="20" t="s">
        <v>11</v>
      </c>
      <c r="G4" s="21" t="s">
        <v>12</v>
      </c>
      <c r="H4" s="20" t="s">
        <v>13</v>
      </c>
      <c r="I4" s="20" t="s">
        <v>14</v>
      </c>
      <c r="X4" s="108" t="s">
        <v>15</v>
      </c>
      <c r="Y4" s="109"/>
      <c r="Z4" s="109"/>
      <c r="AA4" s="109"/>
      <c r="AB4" s="109"/>
      <c r="AC4" s="110"/>
      <c r="AF4" s="8"/>
      <c r="AG4" s="20" t="s">
        <v>16</v>
      </c>
      <c r="AW4" s="22"/>
      <c r="AZ4" s="5" t="s">
        <v>5</v>
      </c>
      <c r="BA4" s="23"/>
      <c r="BB4" s="24"/>
      <c r="BC4" s="24"/>
      <c r="BD4" s="24"/>
      <c r="BE4" s="24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</row>
    <row r="5" spans="1:210" ht="18" customHeight="1" x14ac:dyDescent="0.35">
      <c r="A5" s="20" t="s">
        <v>17</v>
      </c>
      <c r="B5" s="21" t="s">
        <v>18</v>
      </c>
      <c r="C5" s="21" t="s">
        <v>19</v>
      </c>
      <c r="F5" s="20" t="s">
        <v>17</v>
      </c>
      <c r="G5" s="21" t="s">
        <v>20</v>
      </c>
      <c r="H5" s="20">
        <f ca="1">COLUMN(INDIRECT(G5))</f>
        <v>3</v>
      </c>
      <c r="I5" s="20">
        <f ca="1">ROW(INDIRECT(G5))</f>
        <v>25</v>
      </c>
      <c r="X5" s="26" t="s">
        <v>21</v>
      </c>
      <c r="Y5" s="108" t="s">
        <v>22</v>
      </c>
      <c r="Z5" s="109"/>
      <c r="AA5" s="109"/>
      <c r="AB5" s="109"/>
      <c r="AC5" s="110"/>
      <c r="AF5" s="20" t="s">
        <v>23</v>
      </c>
      <c r="AG5" s="20" t="s">
        <v>24</v>
      </c>
      <c r="AZ5" s="5" t="s">
        <v>5</v>
      </c>
      <c r="BA5" s="23"/>
      <c r="BB5" s="24"/>
      <c r="BC5" s="24"/>
      <c r="BD5" s="24"/>
      <c r="BE5" s="27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</row>
    <row r="6" spans="1:210" x14ac:dyDescent="0.35">
      <c r="A6" s="20" t="s">
        <v>13</v>
      </c>
      <c r="B6" s="20">
        <f ca="1">COLUMN(INDIRECT(B5))</f>
        <v>1</v>
      </c>
      <c r="C6" s="20">
        <f ca="1">COLUMN(INDIRECT(C5))</f>
        <v>2</v>
      </c>
      <c r="F6" s="20" t="s">
        <v>25</v>
      </c>
      <c r="G6" s="21" t="s">
        <v>20</v>
      </c>
      <c r="H6" s="20">
        <f ca="1">COLUMN(INDIRECT(G6))</f>
        <v>3</v>
      </c>
      <c r="I6" s="20">
        <f ca="1">ROW(INDIRECT(G6))</f>
        <v>25</v>
      </c>
      <c r="J6" s="20" t="s">
        <v>26</v>
      </c>
      <c r="K6" s="20" t="s">
        <v>27</v>
      </c>
      <c r="X6" s="28" t="s">
        <v>28</v>
      </c>
      <c r="Y6" s="20" t="s">
        <v>17</v>
      </c>
      <c r="Z6" s="29" t="s">
        <v>29</v>
      </c>
      <c r="AA6" s="29"/>
      <c r="AB6" s="29"/>
      <c r="AC6" s="29"/>
      <c r="AF6" s="29" t="s">
        <v>24</v>
      </c>
      <c r="AG6" s="20" t="s">
        <v>30</v>
      </c>
      <c r="AZ6" s="5" t="s">
        <v>5</v>
      </c>
      <c r="BB6" s="31"/>
      <c r="BC6" s="32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3"/>
    </row>
    <row r="7" spans="1:210" ht="21.75" x14ac:dyDescent="0.35">
      <c r="A7" s="20" t="s">
        <v>14</v>
      </c>
      <c r="B7" s="20">
        <f ca="1">ROW(INDIRECT(B5))</f>
        <v>5</v>
      </c>
      <c r="C7" s="20">
        <f ca="1">ROW(INDIRECT(C5))</f>
        <v>5</v>
      </c>
      <c r="H7" s="20" t="s">
        <v>31</v>
      </c>
      <c r="I7" s="20">
        <f ca="1">TOC_EndRow-TOC_StartRow+1</f>
        <v>1</v>
      </c>
      <c r="J7" s="20">
        <f ca="1">IFERROR(INDIRECT("Output"&amp;TEXT(RIGHT(B9,2)-1,"00")&amp;"!K7"),0)</f>
        <v>0</v>
      </c>
      <c r="K7" s="20">
        <f ca="1">TOC_NumberRows+J7</f>
        <v>1</v>
      </c>
      <c r="X7" s="34" t="s">
        <v>32</v>
      </c>
      <c r="Y7" s="20" t="s">
        <v>25</v>
      </c>
      <c r="Z7" s="29" t="s">
        <v>33</v>
      </c>
      <c r="AA7" s="29"/>
      <c r="AB7" s="29"/>
      <c r="AC7" s="29"/>
      <c r="AZ7" s="5" t="s">
        <v>5</v>
      </c>
      <c r="BB7" s="31"/>
      <c r="BC7" s="32"/>
      <c r="BD7" s="118"/>
      <c r="BE7" s="35"/>
      <c r="BF7" s="35" t="s">
        <v>34</v>
      </c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1"/>
    </row>
    <row r="8" spans="1:210" x14ac:dyDescent="0.35">
      <c r="X8" s="36" t="s">
        <v>35</v>
      </c>
      <c r="AZ8" s="37" t="str">
        <f>"Fix" &amp; REPT(" Fix",INT(LEN(HeaderLayout)/70))</f>
        <v>Fix</v>
      </c>
      <c r="BB8" s="31"/>
      <c r="BC8" s="32"/>
      <c r="BD8" s="118"/>
      <c r="BE8" s="38"/>
      <c r="BF8" s="119" t="s">
        <v>36</v>
      </c>
      <c r="BG8" s="119"/>
      <c r="BH8" s="119"/>
      <c r="BI8" s="119"/>
      <c r="BJ8" s="11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1"/>
    </row>
    <row r="9" spans="1:210" ht="14.25" customHeight="1" x14ac:dyDescent="0.35">
      <c r="A9" s="20" t="s">
        <v>11</v>
      </c>
      <c r="B9" s="20" t="str">
        <f ca="1">MID(CELL("FILENAME",AZ2),FIND("]",CELL("FILENAME",AZ2))+1,255)</f>
        <v>Neilsen Data</v>
      </c>
      <c r="C9" s="40"/>
      <c r="D9" s="41" t="s">
        <v>37</v>
      </c>
      <c r="E9" s="42" t="e">
        <f>MAX($A:$A)</f>
        <v>#REF!</v>
      </c>
      <c r="F9" s="43"/>
      <c r="G9" s="43"/>
      <c r="H9" s="43"/>
      <c r="I9" s="43"/>
      <c r="AZ9" s="5" t="s">
        <v>5</v>
      </c>
      <c r="BB9" s="31"/>
      <c r="BC9" s="32"/>
      <c r="BD9" s="118"/>
      <c r="BE9" s="39"/>
      <c r="BF9" s="119" t="s">
        <v>38</v>
      </c>
      <c r="BG9" s="119"/>
      <c r="BH9" s="11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1"/>
    </row>
    <row r="10" spans="1:210" x14ac:dyDescent="0.35">
      <c r="A10" s="20"/>
      <c r="B10" s="20">
        <v>1</v>
      </c>
      <c r="C10" s="20">
        <v>2</v>
      </c>
      <c r="D10" s="20">
        <v>3</v>
      </c>
      <c r="E10" s="20">
        <v>4</v>
      </c>
      <c r="F10" s="20">
        <v>5</v>
      </c>
      <c r="G10" s="20">
        <v>6</v>
      </c>
      <c r="H10" s="20">
        <v>1</v>
      </c>
      <c r="I10" s="20">
        <v>1</v>
      </c>
      <c r="K10" s="105" t="s">
        <v>39</v>
      </c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7"/>
      <c r="W10" s="108" t="s">
        <v>40</v>
      </c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10"/>
      <c r="AJ10" s="111" t="s">
        <v>41</v>
      </c>
      <c r="AK10" s="112"/>
      <c r="AL10" s="113"/>
      <c r="AZ10" s="5" t="s">
        <v>5</v>
      </c>
      <c r="BB10" s="31"/>
      <c r="BC10" s="44"/>
      <c r="BD10" s="45"/>
      <c r="BE10" s="44"/>
      <c r="BF10" s="44"/>
      <c r="BG10" s="44"/>
      <c r="BH10" s="46"/>
      <c r="BI10" s="47"/>
      <c r="BJ10" s="47"/>
      <c r="BK10" s="47"/>
      <c r="BL10" s="44"/>
      <c r="BM10" s="46"/>
      <c r="BN10" s="47"/>
      <c r="BO10" s="44"/>
      <c r="BP10" s="46"/>
      <c r="BQ10" s="47"/>
      <c r="BR10" s="47"/>
      <c r="BS10" s="47"/>
      <c r="BT10" s="47"/>
      <c r="BU10" s="47"/>
      <c r="BV10" s="44"/>
      <c r="BW10" s="46"/>
      <c r="BX10" s="47"/>
      <c r="BY10" s="44"/>
      <c r="BZ10" s="46"/>
      <c r="CA10" s="47"/>
      <c r="CB10" s="47"/>
      <c r="CC10" s="47"/>
      <c r="CD10" s="46"/>
      <c r="CE10" s="47"/>
      <c r="CF10" s="47"/>
      <c r="CG10" s="47"/>
      <c r="CH10" s="47"/>
      <c r="CI10" s="47"/>
      <c r="CJ10" s="47"/>
      <c r="CK10" s="44"/>
      <c r="CL10" s="46"/>
      <c r="CM10" s="46"/>
      <c r="CN10" s="47"/>
      <c r="CO10" s="47"/>
      <c r="CP10" s="47"/>
      <c r="CQ10" s="46"/>
      <c r="CR10" s="47"/>
      <c r="CS10" s="47"/>
      <c r="CT10" s="47"/>
      <c r="CU10" s="44"/>
      <c r="CV10" s="46"/>
      <c r="CW10" s="47"/>
      <c r="CX10" s="44"/>
      <c r="CY10" s="46"/>
      <c r="CZ10" s="47"/>
      <c r="DA10" s="47"/>
      <c r="DB10" s="47"/>
      <c r="DC10" s="46"/>
      <c r="DD10" s="47"/>
      <c r="DE10" s="47"/>
      <c r="DF10" s="47"/>
      <c r="DG10" s="47"/>
      <c r="DH10" s="44"/>
      <c r="DI10" s="46"/>
      <c r="DJ10" s="47"/>
      <c r="DK10" s="47"/>
      <c r="DL10" s="47"/>
      <c r="DM10" s="46"/>
      <c r="DN10" s="47"/>
      <c r="DO10" s="47"/>
      <c r="DP10" s="46"/>
      <c r="DQ10" s="47"/>
      <c r="DR10" s="47"/>
      <c r="DS10" s="47"/>
      <c r="DT10" s="44"/>
      <c r="DU10" s="46"/>
      <c r="DV10" s="47"/>
      <c r="DW10" s="47"/>
      <c r="DX10" s="47"/>
      <c r="DY10" s="46"/>
      <c r="DZ10" s="47"/>
      <c r="EA10" s="47"/>
      <c r="EB10" s="47"/>
      <c r="EC10" s="47"/>
      <c r="ED10" s="44"/>
      <c r="EE10" s="46"/>
      <c r="EF10" s="47"/>
      <c r="EG10" s="47"/>
      <c r="EH10" s="47"/>
      <c r="EI10" s="46"/>
      <c r="EJ10" s="47"/>
      <c r="EK10" s="47"/>
      <c r="EL10" s="46"/>
      <c r="EM10" s="47"/>
      <c r="EN10" s="47"/>
      <c r="EO10" s="47"/>
      <c r="EP10" s="44"/>
      <c r="EQ10" s="46"/>
      <c r="ER10" s="47"/>
      <c r="ES10" s="47"/>
      <c r="ET10" s="46"/>
      <c r="EU10" s="47"/>
      <c r="EV10" s="47"/>
      <c r="EW10" s="47"/>
      <c r="EX10" s="47"/>
      <c r="EY10" s="47"/>
      <c r="EZ10" s="44"/>
      <c r="FA10" s="46"/>
      <c r="FB10" s="47"/>
      <c r="FC10" s="47"/>
      <c r="FD10" s="47"/>
      <c r="FE10" s="46"/>
      <c r="FF10" s="47"/>
      <c r="FG10" s="47"/>
      <c r="FH10" s="46"/>
      <c r="FI10" s="47"/>
      <c r="FJ10" s="47"/>
      <c r="FK10" s="47"/>
      <c r="FL10" s="44"/>
      <c r="FM10" s="47"/>
      <c r="FN10" s="47"/>
      <c r="FO10" s="44"/>
      <c r="FP10" s="46"/>
      <c r="FQ10" s="47"/>
      <c r="FR10" s="47"/>
      <c r="FS10" s="47"/>
      <c r="FT10" s="47"/>
      <c r="FU10" s="47"/>
      <c r="FV10" s="44"/>
      <c r="FW10" s="46"/>
      <c r="FX10" s="47"/>
      <c r="FY10" s="44"/>
      <c r="FZ10" s="46"/>
      <c r="GA10" s="47"/>
      <c r="GB10" s="47"/>
      <c r="GC10" s="47"/>
      <c r="GD10" s="46"/>
      <c r="GE10" s="47"/>
      <c r="GF10" s="47"/>
      <c r="GG10" s="47"/>
      <c r="GH10" s="47"/>
      <c r="GI10" s="47"/>
      <c r="GJ10" s="47"/>
      <c r="GK10" s="44"/>
      <c r="GL10" s="46"/>
      <c r="GM10" s="47"/>
      <c r="GN10" s="47"/>
      <c r="GO10" s="47"/>
      <c r="GP10" s="47"/>
      <c r="GQ10" s="47"/>
      <c r="GR10" s="47"/>
      <c r="GS10" s="47"/>
      <c r="GT10" s="47"/>
      <c r="GU10" s="44"/>
      <c r="GV10" s="46"/>
      <c r="GW10" s="47"/>
      <c r="GX10" s="47"/>
      <c r="GY10" s="47"/>
      <c r="GZ10" s="47"/>
      <c r="HA10" s="31"/>
    </row>
    <row r="11" spans="1:210" x14ac:dyDescent="0.35">
      <c r="A11" s="20" t="s">
        <v>42</v>
      </c>
      <c r="B11" s="20" t="str">
        <f t="shared" ref="B11:G11" si="4">"DropDown"&amp;TEXT(B10,"00")</f>
        <v>DropDown01</v>
      </c>
      <c r="C11" s="20" t="str">
        <f t="shared" si="4"/>
        <v>DropDown02</v>
      </c>
      <c r="D11" s="20" t="str">
        <f t="shared" si="4"/>
        <v>DropDown03</v>
      </c>
      <c r="E11" s="20" t="str">
        <f t="shared" si="4"/>
        <v>DropDown04</v>
      </c>
      <c r="F11" s="20" t="str">
        <f t="shared" si="4"/>
        <v>DropDown05</v>
      </c>
      <c r="G11" s="20" t="str">
        <f t="shared" si="4"/>
        <v>DropDown06</v>
      </c>
      <c r="H11" s="20" t="str">
        <f>"Combination"&amp;TEXT(H10,"00")</f>
        <v>Combination01</v>
      </c>
      <c r="I11" s="20" t="str">
        <f>"Input"&amp;TEXT(I10,"00")</f>
        <v>Input01</v>
      </c>
      <c r="K11" s="48" t="s">
        <v>43</v>
      </c>
      <c r="L11" s="48" t="s">
        <v>44</v>
      </c>
      <c r="M11" s="48" t="s">
        <v>45</v>
      </c>
      <c r="N11" s="48" t="s">
        <v>46</v>
      </c>
      <c r="O11" s="48" t="s">
        <v>45</v>
      </c>
      <c r="P11" s="48" t="s">
        <v>47</v>
      </c>
      <c r="Q11" s="48" t="s">
        <v>45</v>
      </c>
      <c r="R11" s="48" t="s">
        <v>48</v>
      </c>
      <c r="S11" s="48" t="s">
        <v>45</v>
      </c>
      <c r="T11" s="48" t="s">
        <v>49</v>
      </c>
      <c r="U11" s="48" t="s">
        <v>45</v>
      </c>
      <c r="V11" s="48" t="s">
        <v>50</v>
      </c>
      <c r="W11" s="114" t="s">
        <v>51</v>
      </c>
      <c r="X11" s="114"/>
      <c r="Y11" s="114" t="s">
        <v>52</v>
      </c>
      <c r="Z11" s="114"/>
      <c r="AA11" s="114" t="s">
        <v>53</v>
      </c>
      <c r="AB11" s="114"/>
      <c r="AC11" s="114" t="s">
        <v>54</v>
      </c>
      <c r="AD11" s="114"/>
      <c r="AE11" s="114" t="s">
        <v>55</v>
      </c>
      <c r="AF11" s="114"/>
      <c r="AG11" s="114" t="s">
        <v>56</v>
      </c>
      <c r="AH11" s="114"/>
      <c r="AJ11" s="49" t="s">
        <v>57</v>
      </c>
      <c r="AK11" s="49" t="s">
        <v>58</v>
      </c>
      <c r="AL11" s="49" t="s">
        <v>59</v>
      </c>
      <c r="AZ11" s="5" t="s">
        <v>5</v>
      </c>
      <c r="BB11" s="31"/>
      <c r="BC11" s="44"/>
      <c r="BD11" s="45"/>
      <c r="BE11" s="44"/>
      <c r="BF11" s="44"/>
      <c r="BG11" s="44"/>
      <c r="BH11" s="46"/>
      <c r="BI11" s="47"/>
      <c r="BJ11" s="47"/>
      <c r="BK11" s="47"/>
      <c r="BL11" s="44"/>
      <c r="BM11" s="46"/>
      <c r="BN11" s="47"/>
      <c r="BO11" s="44"/>
      <c r="BP11" s="46"/>
      <c r="BQ11" s="47"/>
      <c r="BR11" s="47"/>
      <c r="BS11" s="47"/>
      <c r="BT11" s="47"/>
      <c r="BU11" s="47"/>
      <c r="BV11" s="44"/>
      <c r="BW11" s="46"/>
      <c r="BX11" s="47"/>
      <c r="BY11" s="44"/>
      <c r="BZ11" s="46"/>
      <c r="CA11" s="47"/>
      <c r="CB11" s="47"/>
      <c r="CC11" s="47"/>
      <c r="CD11" s="46"/>
      <c r="CE11" s="47"/>
      <c r="CF11" s="47"/>
      <c r="CG11" s="47"/>
      <c r="CH11" s="47"/>
      <c r="CI11" s="47"/>
      <c r="CJ11" s="47"/>
      <c r="CK11" s="44"/>
      <c r="CL11" s="46"/>
      <c r="CM11" s="46"/>
      <c r="CN11" s="47"/>
      <c r="CO11" s="47"/>
      <c r="CP11" s="47"/>
      <c r="CQ11" s="46"/>
      <c r="CR11" s="47"/>
      <c r="CS11" s="47"/>
      <c r="CT11" s="47"/>
      <c r="CU11" s="44"/>
      <c r="CV11" s="46"/>
      <c r="CW11" s="47"/>
      <c r="CX11" s="44"/>
      <c r="CY11" s="46"/>
      <c r="CZ11" s="47"/>
      <c r="DA11" s="47"/>
      <c r="DB11" s="47"/>
      <c r="DC11" s="46"/>
      <c r="DD11" s="47"/>
      <c r="DE11" s="47"/>
      <c r="DF11" s="47"/>
      <c r="DG11" s="47"/>
      <c r="DH11" s="44"/>
      <c r="DI11" s="46"/>
      <c r="DJ11" s="47"/>
      <c r="DK11" s="47"/>
      <c r="DL11" s="47"/>
      <c r="DM11" s="46"/>
      <c r="DN11" s="47"/>
      <c r="DO11" s="47"/>
      <c r="DP11" s="46"/>
      <c r="DQ11" s="47"/>
      <c r="DR11" s="47"/>
      <c r="DS11" s="47"/>
      <c r="DT11" s="44"/>
      <c r="DU11" s="46"/>
      <c r="DV11" s="47"/>
      <c r="DW11" s="47"/>
      <c r="DX11" s="47"/>
      <c r="DY11" s="46"/>
      <c r="DZ11" s="47"/>
      <c r="EA11" s="47"/>
      <c r="EB11" s="47"/>
      <c r="EC11" s="47"/>
      <c r="ED11" s="44"/>
      <c r="EE11" s="46"/>
      <c r="EF11" s="47"/>
      <c r="EG11" s="47"/>
      <c r="EH11" s="47"/>
      <c r="EI11" s="46"/>
      <c r="EJ11" s="47"/>
      <c r="EK11" s="47"/>
      <c r="EL11" s="46"/>
      <c r="EM11" s="47"/>
      <c r="EN11" s="47"/>
      <c r="EO11" s="47"/>
      <c r="EP11" s="44"/>
      <c r="EQ11" s="46"/>
      <c r="ER11" s="47"/>
      <c r="ES11" s="47"/>
      <c r="ET11" s="46"/>
      <c r="EU11" s="47"/>
      <c r="EV11" s="47"/>
      <c r="EW11" s="47"/>
      <c r="EX11" s="47"/>
      <c r="EY11" s="47"/>
      <c r="EZ11" s="44"/>
      <c r="FA11" s="46"/>
      <c r="FB11" s="47"/>
      <c r="FC11" s="47"/>
      <c r="FD11" s="47"/>
      <c r="FE11" s="46"/>
      <c r="FF11" s="47"/>
      <c r="FG11" s="47"/>
      <c r="FH11" s="46"/>
      <c r="FI11" s="47"/>
      <c r="FJ11" s="47"/>
      <c r="FK11" s="47"/>
      <c r="FL11" s="44"/>
      <c r="FM11" s="47"/>
      <c r="FN11" s="47"/>
      <c r="FO11" s="44"/>
      <c r="FP11" s="46"/>
      <c r="FQ11" s="47"/>
      <c r="FR11" s="47"/>
      <c r="FS11" s="47"/>
      <c r="FT11" s="47"/>
      <c r="FU11" s="47"/>
      <c r="FV11" s="44"/>
      <c r="FW11" s="46"/>
      <c r="FX11" s="47"/>
      <c r="FY11" s="44"/>
      <c r="FZ11" s="46"/>
      <c r="GA11" s="47"/>
      <c r="GB11" s="47"/>
      <c r="GC11" s="47"/>
      <c r="GD11" s="46"/>
      <c r="GE11" s="47"/>
      <c r="GF11" s="47"/>
      <c r="GG11" s="47"/>
      <c r="GH11" s="47"/>
      <c r="GI11" s="47"/>
      <c r="GJ11" s="47"/>
      <c r="GK11" s="44"/>
      <c r="GL11" s="46"/>
      <c r="GM11" s="47"/>
      <c r="GN11" s="47"/>
      <c r="GO11" s="47"/>
      <c r="GP11" s="47"/>
      <c r="GQ11" s="47"/>
      <c r="GR11" s="47"/>
      <c r="GS11" s="47"/>
      <c r="GT11" s="47"/>
      <c r="GU11" s="44"/>
      <c r="GV11" s="46"/>
      <c r="GW11" s="47"/>
      <c r="GX11" s="47"/>
      <c r="GY11" s="47"/>
      <c r="GZ11" s="47"/>
      <c r="HA11" s="50"/>
    </row>
    <row r="12" spans="1:210" s="60" customFormat="1" ht="9" customHeight="1" x14ac:dyDescent="0.35">
      <c r="A12" s="20" t="s">
        <v>60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51"/>
      <c r="I12" s="51"/>
      <c r="J12" s="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3" t="e">
        <f ca="1">MAX(INDIRECT("W13:W"&amp;$E$9+12))</f>
        <v>#REF!</v>
      </c>
      <c r="X12" s="2"/>
      <c r="Y12" s="53" t="e">
        <f ca="1">MAX(INDIRECT("Y13:Y"&amp;$E$9+12))</f>
        <v>#REF!</v>
      </c>
      <c r="Z12" s="2"/>
      <c r="AA12" s="53" t="e">
        <f ca="1">MAX(INDIRECT("AA13:AA"&amp;$E$9+12))</f>
        <v>#REF!</v>
      </c>
      <c r="AB12" s="2"/>
      <c r="AC12" s="53" t="e">
        <f ca="1">MAX(INDIRECT("AC13:AC"&amp;$E$9+12))</f>
        <v>#REF!</v>
      </c>
      <c r="AD12" s="2"/>
      <c r="AE12" s="53" t="e">
        <f ca="1">MAX(INDIRECT("AE13:AE"&amp;$E$9+12))</f>
        <v>#REF!</v>
      </c>
      <c r="AF12" s="2"/>
      <c r="AG12" s="53" t="e">
        <f ca="1">MAX(INDIRECT("AG13:AG"&amp;$E$9+12))</f>
        <v>#REF!</v>
      </c>
      <c r="AH12" s="2"/>
      <c r="AI12" s="2"/>
      <c r="AJ12" s="54" t="s">
        <v>61</v>
      </c>
      <c r="AK12" s="54"/>
      <c r="AL12" s="5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55"/>
      <c r="AX12" s="2"/>
      <c r="AY12" s="3"/>
      <c r="AZ12" s="5" t="s">
        <v>5</v>
      </c>
      <c r="BA12" s="30"/>
      <c r="BB12" s="56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8"/>
      <c r="HB12" s="59"/>
    </row>
    <row r="13" spans="1:210" s="60" customFormat="1" ht="9" customHeight="1" x14ac:dyDescent="0.35">
      <c r="A13" s="20" t="s">
        <v>62</v>
      </c>
      <c r="B13" s="51" t="str">
        <f t="shared" ref="B13:G13" ca="1" si="5">IFERROR(VLOOKUP(B12,DropDown_Table,COLUMN(),0),"")</f>
        <v/>
      </c>
      <c r="C13" s="51" t="str">
        <f t="shared" ca="1" si="5"/>
        <v/>
      </c>
      <c r="D13" s="51" t="str">
        <f t="shared" ca="1" si="5"/>
        <v/>
      </c>
      <c r="E13" s="51" t="str">
        <f t="shared" ca="1" si="5"/>
        <v/>
      </c>
      <c r="F13" s="51" t="str">
        <f t="shared" ca="1" si="5"/>
        <v/>
      </c>
      <c r="G13" s="51" t="str">
        <f t="shared" ca="1" si="5"/>
        <v/>
      </c>
      <c r="H13" s="51" t="e">
        <f ca="1">DropDown01&amp;IF(Y12&gt;1," - "&amp;DropDown02,"")&amp;IF(AA12&gt;1," - "&amp;DropDown03,"")&amp;IF(AC12&gt;1," - "&amp;DropDown04,"")&amp;IF(AE12&gt;1," - "&amp;DropDown05,"")&amp;IF(AG12&gt;1," - "&amp;DropDown06,"")</f>
        <v>#REF!</v>
      </c>
      <c r="I13" s="51" t="str">
        <f ca="1">IFERROR(VLOOKUP(Combination01,Selected_Sheet,2,0),"")</f>
        <v/>
      </c>
      <c r="J13" s="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2"/>
      <c r="Y13" s="52"/>
      <c r="Z13" s="2"/>
      <c r="AA13" s="52"/>
      <c r="AB13" s="2"/>
      <c r="AC13" s="52"/>
      <c r="AD13" s="2"/>
      <c r="AE13" s="52"/>
      <c r="AF13" s="2"/>
      <c r="AG13" s="52"/>
      <c r="AH13" s="2"/>
      <c r="AI13" s="2"/>
      <c r="AJ13" s="54" t="s">
        <v>63</v>
      </c>
      <c r="AK13" s="54"/>
      <c r="AL13" s="5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55"/>
      <c r="AX13" s="2"/>
      <c r="AY13" s="3"/>
      <c r="AZ13" s="5" t="s">
        <v>5</v>
      </c>
      <c r="BA13" s="30"/>
      <c r="BB13" s="56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  <c r="GH13" s="61"/>
      <c r="GI13" s="61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2"/>
      <c r="GZ13" s="61"/>
      <c r="HA13" s="58"/>
      <c r="HB13" s="59"/>
    </row>
    <row r="14" spans="1:210" ht="25.5" customHeight="1" x14ac:dyDescent="0.35">
      <c r="A14" s="20">
        <v>1</v>
      </c>
      <c r="B14" s="63" t="e">
        <f ca="1">IF($A14&lt;$W$12,VLOOKUP($A14,INDIRECT("$W$13:$X$" &amp; $E$9 + 12),2,0),0)</f>
        <v>#REF!</v>
      </c>
      <c r="C14" s="63" t="e">
        <f ca="1">IF($A14&lt;$Y$12,VLOOKUP($A14,INDIRECT("$Y$13:$Z$" &amp; $E$9 + 12),2,0),0)</f>
        <v>#REF!</v>
      </c>
      <c r="D14" s="63" t="e">
        <f ca="1">IF($A14&lt;$AA$12,VLOOKUP($A14,INDIRECT("$AA$13:$AB$" &amp; $E$9 + 12),2,0),0)</f>
        <v>#REF!</v>
      </c>
      <c r="E14" s="63" t="e">
        <f ca="1">IF($A14&lt;$AC$12,VLOOKUP($A14,INDIRECT("$AC$13:$AD$" &amp; $E$9 + 12),2,0),0)</f>
        <v>#REF!</v>
      </c>
      <c r="F14" s="63" t="e">
        <f ca="1">IF($A14&lt;$AE$12,VLOOKUP($A14,INDIRECT("$AE$13:$AF$" &amp; $E$9 + 12),2,0),0)</f>
        <v>#REF!</v>
      </c>
      <c r="G14" s="63" t="e">
        <f ca="1">IF($A14&lt;$AG$12,VLOOKUP($A14,INDIRECT("$AG$13:$AH$" &amp; $E$9 + 12),2,0),0)</f>
        <v>#REF!</v>
      </c>
      <c r="H14" s="63" t="e">
        <f ca="1">IF($A14&lt;=TOC_NumberRows,INDIRECT(ADDRESS(TOC_StartRow+$A14-1,TOC_StartColumn,,,TOC_SheetName)),0)</f>
        <v>#REF!</v>
      </c>
      <c r="I14" s="63" t="e">
        <f ca="1">IF(H14&lt;&gt;0,"WSP_Sheet"&amp;(A14+$J$7),"")</f>
        <v>#REF!</v>
      </c>
      <c r="K14" s="64" t="e">
        <f ca="1">LEN(H14)</f>
        <v>#REF!</v>
      </c>
      <c r="L14" s="64" t="e">
        <f ca="1">IF(H14=0,0,IF(M14=0,K14,+M14-1))</f>
        <v>#REF!</v>
      </c>
      <c r="M14" s="64">
        <f ca="1">IFERROR(FIND(M$11,$H14),0)</f>
        <v>0</v>
      </c>
      <c r="N14" s="64">
        <f ca="1">IF(M14=0,0,IF(O14=0,K14-M14,+O14-M14-3))</f>
        <v>0</v>
      </c>
      <c r="O14" s="64">
        <f ca="1">IFERROR(FIND(O$11,$H14,$M14+1),0)</f>
        <v>0</v>
      </c>
      <c r="P14" s="64">
        <f ca="1">IF(O14=0,0,IF(Q14=0,K14-O14,+Q14-O14-3))</f>
        <v>0</v>
      </c>
      <c r="Q14" s="64">
        <f ca="1">IF(O14=0,0,IFERROR(FIND(Q$11,$H14,$O14+1),0))</f>
        <v>0</v>
      </c>
      <c r="R14" s="64">
        <f ca="1">IF(Q14=0,0,IF(S14=0,K14-Q14,+S14-Q14-3))</f>
        <v>0</v>
      </c>
      <c r="S14" s="64">
        <f ca="1">IF(Q14=0,0,IFERROR(FIND(Q$11,$H14,$Q14+1),0))</f>
        <v>0</v>
      </c>
      <c r="T14" s="64">
        <f ca="1">IF(S14=0,0,IF(U14=0,K14-S14,+U14-S14-3))</f>
        <v>0</v>
      </c>
      <c r="U14" s="64">
        <f ca="1">IF(S14=0,0,IFERROR(FIND(S$11,$H14,$S14+1),0))</f>
        <v>0</v>
      </c>
      <c r="V14" s="64">
        <f ca="1">IF(U14=0,0,K14-U14-2)</f>
        <v>0</v>
      </c>
      <c r="W14" s="65">
        <f ca="1">IF(COUNTIF(X$14:X14,X14)=1,MAX(W$13:W13)+1,0)</f>
        <v>1</v>
      </c>
      <c r="X14" s="63" t="e">
        <f ca="1">IF(H14=0,0,LEFT(H14,L14))</f>
        <v>#REF!</v>
      </c>
      <c r="Y14" s="65">
        <f ca="1">IF(COUNTIF(Z$14:Z14,Z14)=1,MAX(Y$13:Y13)+1,0)</f>
        <v>1</v>
      </c>
      <c r="Z14" s="63" t="e">
        <f ca="1">IF(H14=0,0,IF(N14=0,0,MID(H14,M14+3,N14)))</f>
        <v>#REF!</v>
      </c>
      <c r="AA14" s="65">
        <f ca="1">IF(COUNTIF(AB$14:AB14,AB14)=1,MAX(AA$13:AA13)+1,0)</f>
        <v>1</v>
      </c>
      <c r="AB14" s="63" t="e">
        <f ca="1">IF(H14=0,0,IF(O14=0,0,MID(H14,O14+3,P14)))</f>
        <v>#REF!</v>
      </c>
      <c r="AC14" s="65">
        <f ca="1">IF(COUNTIF(AD$14:AD14,AD14)=1,MAX(AC$13:AC13)+1,0)</f>
        <v>1</v>
      </c>
      <c r="AD14" s="63" t="e">
        <f ca="1">IF(H14=0,0,IF(Q14=0,0,MID(H14,Q14+3,R14)))</f>
        <v>#REF!</v>
      </c>
      <c r="AE14" s="65">
        <f ca="1">IF(COUNTIF(AF$14:AF14,AF14)=1,MAX(AE$13:AE13)+1,0)</f>
        <v>1</v>
      </c>
      <c r="AF14" s="63" t="e">
        <f ca="1">IF(H14=0,0,IF(S14=0,0,MID(H14,S14+3,T14)))</f>
        <v>#REF!</v>
      </c>
      <c r="AG14" s="65">
        <f ca="1">IF(COUNTIF(AH$14:AH14,AH14)=1,MAX(AG$13:AG13)+1,0)</f>
        <v>1</v>
      </c>
      <c r="AH14" s="63" t="e">
        <f ca="1">IF(H14=0,0,IF(U14=0,0,MID(H14,U14+3,V14)))</f>
        <v>#REF!</v>
      </c>
      <c r="AJ14" s="54" t="s">
        <v>64</v>
      </c>
      <c r="AK14" s="54"/>
      <c r="AL14" s="54"/>
      <c r="AY14" s="3">
        <v>0</v>
      </c>
      <c r="AZ14" s="5" t="s">
        <v>5</v>
      </c>
      <c r="BB14" s="56"/>
      <c r="BC14" s="31"/>
      <c r="BD14" s="66"/>
      <c r="BE14" s="67">
        <v>0</v>
      </c>
      <c r="BF14" s="99" t="s">
        <v>65</v>
      </c>
      <c r="BG14" s="99"/>
      <c r="BH14" s="99"/>
      <c r="BI14" s="99"/>
      <c r="BJ14" s="99"/>
      <c r="BK14" s="99"/>
      <c r="BL14" s="99"/>
      <c r="BM14" s="99"/>
      <c r="BN14" s="99"/>
      <c r="BO14" s="100"/>
      <c r="BP14" s="98" t="s">
        <v>66</v>
      </c>
      <c r="BQ14" s="99"/>
      <c r="BR14" s="99"/>
      <c r="BS14" s="99"/>
      <c r="BT14" s="99"/>
      <c r="BU14" s="99"/>
      <c r="BV14" s="99"/>
      <c r="BW14" s="99"/>
      <c r="BX14" s="99"/>
      <c r="BY14" s="100"/>
      <c r="BZ14" s="98" t="s">
        <v>67</v>
      </c>
      <c r="CA14" s="99"/>
      <c r="CB14" s="99"/>
      <c r="CC14" s="99"/>
      <c r="CD14" s="99"/>
      <c r="CE14" s="99"/>
      <c r="CF14" s="99"/>
      <c r="CG14" s="99"/>
      <c r="CH14" s="99"/>
      <c r="CI14" s="100"/>
      <c r="CJ14" s="98" t="s">
        <v>68</v>
      </c>
      <c r="CK14" s="99"/>
      <c r="CL14" s="99"/>
      <c r="CM14" s="99"/>
      <c r="CN14" s="99"/>
      <c r="CO14" s="99"/>
      <c r="CP14" s="99"/>
      <c r="CQ14" s="99"/>
      <c r="CR14" s="99"/>
      <c r="CS14" s="100"/>
      <c r="CT14" s="98" t="s">
        <v>69</v>
      </c>
      <c r="CU14" s="99"/>
      <c r="CV14" s="99"/>
      <c r="CW14" s="99"/>
      <c r="CX14" s="99"/>
      <c r="CY14" s="99"/>
      <c r="CZ14" s="99"/>
      <c r="DA14" s="99"/>
      <c r="DB14" s="99"/>
      <c r="DC14" s="100"/>
      <c r="DD14" s="98" t="s">
        <v>70</v>
      </c>
      <c r="DE14" s="99"/>
      <c r="DF14" s="99"/>
      <c r="DG14" s="99"/>
      <c r="DH14" s="99"/>
      <c r="DI14" s="99"/>
      <c r="DJ14" s="99"/>
      <c r="DK14" s="99"/>
      <c r="DL14" s="99"/>
      <c r="DM14" s="100"/>
      <c r="DN14" s="98" t="s">
        <v>71</v>
      </c>
      <c r="DO14" s="99"/>
      <c r="DP14" s="99"/>
      <c r="DQ14" s="99"/>
      <c r="DR14" s="99"/>
      <c r="DS14" s="99"/>
      <c r="DT14" s="99"/>
      <c r="DU14" s="99"/>
      <c r="DV14" s="99"/>
      <c r="DW14" s="100"/>
      <c r="DX14" s="98" t="s">
        <v>72</v>
      </c>
      <c r="DY14" s="99"/>
      <c r="DZ14" s="99"/>
      <c r="EA14" s="99"/>
      <c r="EB14" s="99"/>
      <c r="EC14" s="99"/>
      <c r="ED14" s="99"/>
      <c r="EE14" s="99"/>
      <c r="EF14" s="99"/>
      <c r="EG14" s="100"/>
      <c r="EH14" s="98" t="s">
        <v>73</v>
      </c>
      <c r="EI14" s="99"/>
      <c r="EJ14" s="99"/>
      <c r="EK14" s="99"/>
      <c r="EL14" s="99"/>
      <c r="EM14" s="99"/>
      <c r="EN14" s="99"/>
      <c r="EO14" s="99"/>
      <c r="EP14" s="99"/>
      <c r="EQ14" s="100"/>
      <c r="ER14" s="98" t="s">
        <v>74</v>
      </c>
      <c r="ES14" s="99"/>
      <c r="ET14" s="99"/>
      <c r="EU14" s="99"/>
      <c r="EV14" s="99"/>
      <c r="EW14" s="99"/>
      <c r="EX14" s="99"/>
      <c r="EY14" s="99"/>
      <c r="EZ14" s="99"/>
      <c r="FA14" s="100"/>
      <c r="FB14" s="98" t="s">
        <v>75</v>
      </c>
      <c r="FC14" s="99"/>
      <c r="FD14" s="99"/>
      <c r="FE14" s="99"/>
      <c r="FF14" s="99"/>
      <c r="FG14" s="99"/>
      <c r="FH14" s="99"/>
      <c r="FI14" s="99"/>
      <c r="FJ14" s="99"/>
      <c r="FK14" s="100"/>
      <c r="FL14" s="98" t="s">
        <v>76</v>
      </c>
      <c r="FM14" s="99"/>
      <c r="FN14" s="99"/>
      <c r="FO14" s="99"/>
      <c r="FP14" s="99"/>
      <c r="FQ14" s="99"/>
      <c r="FR14" s="99"/>
      <c r="FS14" s="99"/>
      <c r="FT14" s="99"/>
      <c r="FU14" s="100"/>
      <c r="FV14" s="98" t="s">
        <v>77</v>
      </c>
      <c r="FW14" s="99"/>
      <c r="FX14" s="99"/>
      <c r="FY14" s="99"/>
      <c r="FZ14" s="99"/>
      <c r="GA14" s="99"/>
      <c r="GB14" s="99"/>
      <c r="GC14" s="99"/>
      <c r="GD14" s="99"/>
      <c r="GE14" s="100"/>
      <c r="GF14" s="98" t="s">
        <v>78</v>
      </c>
      <c r="GG14" s="99"/>
      <c r="GH14" s="99"/>
      <c r="GI14" s="99"/>
      <c r="GJ14" s="99"/>
      <c r="GK14" s="99"/>
      <c r="GL14" s="99"/>
      <c r="GM14" s="99"/>
      <c r="GN14" s="99"/>
      <c r="GO14" s="100"/>
      <c r="GP14" s="101" t="s">
        <v>79</v>
      </c>
      <c r="GQ14" s="99"/>
      <c r="GR14" s="99"/>
      <c r="GS14" s="99"/>
      <c r="GT14" s="99"/>
      <c r="GU14" s="99"/>
      <c r="GV14" s="99"/>
      <c r="GW14" s="99"/>
      <c r="GX14" s="99"/>
      <c r="GY14" s="100"/>
      <c r="GZ14" s="68"/>
      <c r="HA14" s="69"/>
    </row>
    <row r="15" spans="1:210" s="80" customFormat="1" ht="42.75" customHeight="1" x14ac:dyDescent="0.4">
      <c r="A15" s="20">
        <f>+A14+1</f>
        <v>2</v>
      </c>
      <c r="B15" s="63" t="e">
        <f t="shared" ref="B15" ca="1" si="6">IF($A15&lt;$W$12,VLOOKUP($A15,INDIRECT("$W$13:$X$" &amp; $E$9 + 12),2,0),0)</f>
        <v>#REF!</v>
      </c>
      <c r="C15" s="63" t="e">
        <f t="shared" ref="C15" ca="1" si="7">IF($A15&lt;$Y$12,VLOOKUP($A15,INDIRECT("$Y$13:$Z$" &amp; $E$9 + 12),2,0),0)</f>
        <v>#REF!</v>
      </c>
      <c r="D15" s="63" t="e">
        <f t="shared" ref="D15" ca="1" si="8">IF($A15&lt;$AA$12,VLOOKUP($A15,INDIRECT("$AA$13:$AB$" &amp; $E$9 + 12),2,0),0)</f>
        <v>#REF!</v>
      </c>
      <c r="E15" s="63" t="e">
        <f t="shared" ref="E15" ca="1" si="9">IF($A15&lt;$AC$12,VLOOKUP($A15,INDIRECT("$AC$13:$AD$" &amp; $E$9 + 12),2,0),0)</f>
        <v>#REF!</v>
      </c>
      <c r="F15" s="63" t="e">
        <f t="shared" ref="F15" ca="1" si="10">IF($A15&lt;$AE$12,VLOOKUP($A15,INDIRECT("$AE$13:$AF$" &amp; $E$9 + 12),2,0),0)</f>
        <v>#REF!</v>
      </c>
      <c r="G15" s="63" t="e">
        <f t="shared" ref="G15" ca="1" si="11">IF($A15&lt;$AG$12,VLOOKUP($A15,INDIRECT("$AG$13:$AH$" &amp; $E$9 + 12),2,0),0)</f>
        <v>#REF!</v>
      </c>
      <c r="H15" s="63">
        <f t="shared" ref="H15" ca="1" si="12">IF($A15&lt;=TOC_NumberRows,INDIRECT(ADDRESS(TOC_StartRow+$A15-1,TOC_StartColumn,,,TOC_SheetName)),0)</f>
        <v>0</v>
      </c>
      <c r="I15" s="63" t="str">
        <f t="shared" ref="I15" ca="1" si="13">IF(H15&lt;&gt;0,"WSP_Sheet"&amp;(A15+$J$7),"")</f>
        <v/>
      </c>
      <c r="J15" s="2"/>
      <c r="K15" s="64">
        <f t="shared" ref="K15" ca="1" si="14">LEN(H15)</f>
        <v>1</v>
      </c>
      <c r="L15" s="64">
        <f t="shared" ref="L15" ca="1" si="15">IF(H15=0,0,IF(M15=0,K15,+M15-1))</f>
        <v>0</v>
      </c>
      <c r="M15" s="64">
        <f t="shared" ref="M15" ca="1" si="16">IFERROR(FIND(M$11,$H15),0)</f>
        <v>0</v>
      </c>
      <c r="N15" s="64">
        <f t="shared" ref="N15" ca="1" si="17">IF(M15=0,0,IF(O15=0,K15-M15,+O15-M15-3))</f>
        <v>0</v>
      </c>
      <c r="O15" s="64">
        <f t="shared" ref="O15" ca="1" si="18">IFERROR(FIND(O$11,$H15,$M15+1),0)</f>
        <v>0</v>
      </c>
      <c r="P15" s="64">
        <f t="shared" ref="P15" ca="1" si="19">IF(O15=0,0,IF(Q15=0,K15-O15,+Q15-O15-3))</f>
        <v>0</v>
      </c>
      <c r="Q15" s="64">
        <f t="shared" ref="Q15" ca="1" si="20">IF(O15=0,0,IFERROR(FIND(Q$11,$H15,$O15+1),0))</f>
        <v>0</v>
      </c>
      <c r="R15" s="64">
        <f t="shared" ref="R15" ca="1" si="21">IF(Q15=0,0,IF(S15=0,K15-Q15,+S15-Q15-3))</f>
        <v>0</v>
      </c>
      <c r="S15" s="64">
        <f t="shared" ref="S15" ca="1" si="22">IF(Q15=0,0,IFERROR(FIND(Q$11,$H15,$Q15+1),0))</f>
        <v>0</v>
      </c>
      <c r="T15" s="64">
        <f t="shared" ref="T15" ca="1" si="23">IF(S15=0,0,IF(U15=0,K15-S15,+U15-S15-3))</f>
        <v>0</v>
      </c>
      <c r="U15" s="64">
        <f t="shared" ref="U15" ca="1" si="24">IF(S15=0,0,IFERROR(FIND(S$11,$H15,$S15+1),0))</f>
        <v>0</v>
      </c>
      <c r="V15" s="64">
        <f t="shared" ref="V15" ca="1" si="25">IF(U15=0,0,K15-U15-2)</f>
        <v>0</v>
      </c>
      <c r="W15" s="65">
        <f ca="1">IF(COUNTIF(X$14:X15,X15)=1,MAX(W$13:W14)+1,0)</f>
        <v>2</v>
      </c>
      <c r="X15" s="63">
        <f t="shared" ref="X15" ca="1" si="26">IF(H15=0,0,LEFT(H15,L15))</f>
        <v>0</v>
      </c>
      <c r="Y15" s="65">
        <f ca="1">IF(COUNTIF(Z$14:Z15,Z15)=1,MAX(Y$13:Y14)+1,0)</f>
        <v>2</v>
      </c>
      <c r="Z15" s="63">
        <f t="shared" ref="Z15" ca="1" si="27">IF(H15=0,0,IF(N15=0,0,MID(H15,M15+3,N15)))</f>
        <v>0</v>
      </c>
      <c r="AA15" s="65">
        <f ca="1">IF(COUNTIF(AB$14:AB15,AB15)=1,MAX(AA$13:AA14)+1,0)</f>
        <v>2</v>
      </c>
      <c r="AB15" s="63">
        <f t="shared" ref="AB15" ca="1" si="28">IF(H15=0,0,IF(O15=0,0,MID(H15,O15+3,P15)))</f>
        <v>0</v>
      </c>
      <c r="AC15" s="65">
        <f ca="1">IF(COUNTIF(AD$14:AD15,AD15)=1,MAX(AC$13:AC14)+1,0)</f>
        <v>2</v>
      </c>
      <c r="AD15" s="63">
        <f t="shared" ref="AD15" ca="1" si="29">IF(H15=0,0,IF(Q15=0,0,MID(H15,Q15+3,R15)))</f>
        <v>0</v>
      </c>
      <c r="AE15" s="65">
        <f ca="1">IF(COUNTIF(AF$14:AF15,AF15)=1,MAX(AE$13:AE14)+1,0)</f>
        <v>2</v>
      </c>
      <c r="AF15" s="63">
        <f t="shared" ref="AF15" ca="1" si="30">IF(H15=0,0,IF(S15=0,0,MID(H15,S15+3,T15)))</f>
        <v>0</v>
      </c>
      <c r="AG15" s="65">
        <f ca="1">IF(COUNTIF(AH$14:AH15,AH15)=1,MAX(AG$13:AG14)+1,0)</f>
        <v>2</v>
      </c>
      <c r="AH15" s="63">
        <f t="shared" ref="AH15" ca="1" si="31">IF(H15=0,0,IF(U15=0,0,MID(H15,U15+3,V15)))</f>
        <v>0</v>
      </c>
      <c r="AI15" s="2"/>
      <c r="AJ15" s="54"/>
      <c r="AK15" s="54"/>
      <c r="AL15" s="5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3">
        <f>+AY14+1</f>
        <v>1</v>
      </c>
      <c r="AZ15" s="5" t="s">
        <v>5</v>
      </c>
      <c r="BA15" s="30"/>
      <c r="BB15" s="56"/>
      <c r="BC15" s="31"/>
      <c r="BD15" s="70">
        <v>0</v>
      </c>
      <c r="BE15" s="71">
        <v>0</v>
      </c>
      <c r="BF15" s="72" t="s">
        <v>80</v>
      </c>
      <c r="BG15" s="73" t="s">
        <v>81</v>
      </c>
      <c r="BH15" s="73" t="s">
        <v>82</v>
      </c>
      <c r="BI15" s="73" t="s">
        <v>83</v>
      </c>
      <c r="BJ15" s="73" t="s">
        <v>84</v>
      </c>
      <c r="BK15" s="73" t="s">
        <v>85</v>
      </c>
      <c r="BL15" s="73" t="s">
        <v>86</v>
      </c>
      <c r="BM15" s="73" t="s">
        <v>87</v>
      </c>
      <c r="BN15" s="73" t="s">
        <v>88</v>
      </c>
      <c r="BO15" s="74" t="s">
        <v>89</v>
      </c>
      <c r="BP15" s="75" t="s">
        <v>80</v>
      </c>
      <c r="BQ15" s="73" t="s">
        <v>81</v>
      </c>
      <c r="BR15" s="73" t="s">
        <v>82</v>
      </c>
      <c r="BS15" s="73" t="s">
        <v>83</v>
      </c>
      <c r="BT15" s="73" t="s">
        <v>84</v>
      </c>
      <c r="BU15" s="73" t="s">
        <v>85</v>
      </c>
      <c r="BV15" s="73" t="s">
        <v>86</v>
      </c>
      <c r="BW15" s="73" t="s">
        <v>87</v>
      </c>
      <c r="BX15" s="73" t="s">
        <v>88</v>
      </c>
      <c r="BY15" s="74" t="s">
        <v>89</v>
      </c>
      <c r="BZ15" s="75" t="s">
        <v>80</v>
      </c>
      <c r="CA15" s="73" t="s">
        <v>81</v>
      </c>
      <c r="CB15" s="73" t="s">
        <v>82</v>
      </c>
      <c r="CC15" s="73" t="s">
        <v>83</v>
      </c>
      <c r="CD15" s="73" t="s">
        <v>84</v>
      </c>
      <c r="CE15" s="73" t="s">
        <v>85</v>
      </c>
      <c r="CF15" s="73" t="s">
        <v>86</v>
      </c>
      <c r="CG15" s="73" t="s">
        <v>87</v>
      </c>
      <c r="CH15" s="73" t="s">
        <v>88</v>
      </c>
      <c r="CI15" s="74" t="s">
        <v>89</v>
      </c>
      <c r="CJ15" s="75" t="s">
        <v>80</v>
      </c>
      <c r="CK15" s="73" t="s">
        <v>81</v>
      </c>
      <c r="CL15" s="73" t="s">
        <v>82</v>
      </c>
      <c r="CM15" s="73" t="s">
        <v>83</v>
      </c>
      <c r="CN15" s="73" t="s">
        <v>84</v>
      </c>
      <c r="CO15" s="73" t="s">
        <v>85</v>
      </c>
      <c r="CP15" s="73" t="s">
        <v>86</v>
      </c>
      <c r="CQ15" s="73" t="s">
        <v>87</v>
      </c>
      <c r="CR15" s="73" t="s">
        <v>88</v>
      </c>
      <c r="CS15" s="74" t="s">
        <v>89</v>
      </c>
      <c r="CT15" s="75" t="s">
        <v>80</v>
      </c>
      <c r="CU15" s="73" t="s">
        <v>81</v>
      </c>
      <c r="CV15" s="73" t="s">
        <v>82</v>
      </c>
      <c r="CW15" s="73" t="s">
        <v>83</v>
      </c>
      <c r="CX15" s="73" t="s">
        <v>84</v>
      </c>
      <c r="CY15" s="73" t="s">
        <v>85</v>
      </c>
      <c r="CZ15" s="73" t="s">
        <v>86</v>
      </c>
      <c r="DA15" s="73" t="s">
        <v>87</v>
      </c>
      <c r="DB15" s="73" t="s">
        <v>88</v>
      </c>
      <c r="DC15" s="74" t="s">
        <v>89</v>
      </c>
      <c r="DD15" s="75" t="s">
        <v>80</v>
      </c>
      <c r="DE15" s="73" t="s">
        <v>81</v>
      </c>
      <c r="DF15" s="73" t="s">
        <v>82</v>
      </c>
      <c r="DG15" s="73" t="s">
        <v>83</v>
      </c>
      <c r="DH15" s="73" t="s">
        <v>84</v>
      </c>
      <c r="DI15" s="73" t="s">
        <v>85</v>
      </c>
      <c r="DJ15" s="73" t="s">
        <v>86</v>
      </c>
      <c r="DK15" s="73" t="s">
        <v>87</v>
      </c>
      <c r="DL15" s="73" t="s">
        <v>88</v>
      </c>
      <c r="DM15" s="74" t="s">
        <v>89</v>
      </c>
      <c r="DN15" s="75" t="s">
        <v>80</v>
      </c>
      <c r="DO15" s="73" t="s">
        <v>81</v>
      </c>
      <c r="DP15" s="73" t="s">
        <v>82</v>
      </c>
      <c r="DQ15" s="73" t="s">
        <v>83</v>
      </c>
      <c r="DR15" s="73" t="s">
        <v>84</v>
      </c>
      <c r="DS15" s="73" t="s">
        <v>85</v>
      </c>
      <c r="DT15" s="73" t="s">
        <v>86</v>
      </c>
      <c r="DU15" s="73" t="s">
        <v>87</v>
      </c>
      <c r="DV15" s="73" t="s">
        <v>88</v>
      </c>
      <c r="DW15" s="74" t="s">
        <v>89</v>
      </c>
      <c r="DX15" s="75" t="s">
        <v>80</v>
      </c>
      <c r="DY15" s="73" t="s">
        <v>81</v>
      </c>
      <c r="DZ15" s="73" t="s">
        <v>82</v>
      </c>
      <c r="EA15" s="73" t="s">
        <v>83</v>
      </c>
      <c r="EB15" s="73" t="s">
        <v>84</v>
      </c>
      <c r="EC15" s="73" t="s">
        <v>85</v>
      </c>
      <c r="ED15" s="73" t="s">
        <v>86</v>
      </c>
      <c r="EE15" s="73" t="s">
        <v>87</v>
      </c>
      <c r="EF15" s="73" t="s">
        <v>88</v>
      </c>
      <c r="EG15" s="74" t="s">
        <v>89</v>
      </c>
      <c r="EH15" s="75" t="s">
        <v>80</v>
      </c>
      <c r="EI15" s="73" t="s">
        <v>81</v>
      </c>
      <c r="EJ15" s="73" t="s">
        <v>82</v>
      </c>
      <c r="EK15" s="73" t="s">
        <v>83</v>
      </c>
      <c r="EL15" s="73" t="s">
        <v>84</v>
      </c>
      <c r="EM15" s="73" t="s">
        <v>85</v>
      </c>
      <c r="EN15" s="73" t="s">
        <v>86</v>
      </c>
      <c r="EO15" s="73" t="s">
        <v>87</v>
      </c>
      <c r="EP15" s="73" t="s">
        <v>88</v>
      </c>
      <c r="EQ15" s="74" t="s">
        <v>89</v>
      </c>
      <c r="ER15" s="75" t="s">
        <v>80</v>
      </c>
      <c r="ES15" s="73" t="s">
        <v>81</v>
      </c>
      <c r="ET15" s="73" t="s">
        <v>82</v>
      </c>
      <c r="EU15" s="73" t="s">
        <v>83</v>
      </c>
      <c r="EV15" s="73" t="s">
        <v>84</v>
      </c>
      <c r="EW15" s="73" t="s">
        <v>85</v>
      </c>
      <c r="EX15" s="73" t="s">
        <v>86</v>
      </c>
      <c r="EY15" s="73" t="s">
        <v>87</v>
      </c>
      <c r="EZ15" s="73" t="s">
        <v>88</v>
      </c>
      <c r="FA15" s="74" t="s">
        <v>89</v>
      </c>
      <c r="FB15" s="75" t="s">
        <v>80</v>
      </c>
      <c r="FC15" s="73" t="s">
        <v>81</v>
      </c>
      <c r="FD15" s="73" t="s">
        <v>82</v>
      </c>
      <c r="FE15" s="73" t="s">
        <v>83</v>
      </c>
      <c r="FF15" s="73" t="s">
        <v>84</v>
      </c>
      <c r="FG15" s="73" t="s">
        <v>85</v>
      </c>
      <c r="FH15" s="73" t="s">
        <v>86</v>
      </c>
      <c r="FI15" s="73" t="s">
        <v>87</v>
      </c>
      <c r="FJ15" s="73" t="s">
        <v>88</v>
      </c>
      <c r="FK15" s="74" t="s">
        <v>89</v>
      </c>
      <c r="FL15" s="75" t="s">
        <v>80</v>
      </c>
      <c r="FM15" s="73" t="s">
        <v>81</v>
      </c>
      <c r="FN15" s="73" t="s">
        <v>82</v>
      </c>
      <c r="FO15" s="73" t="s">
        <v>83</v>
      </c>
      <c r="FP15" s="73" t="s">
        <v>84</v>
      </c>
      <c r="FQ15" s="73" t="s">
        <v>85</v>
      </c>
      <c r="FR15" s="73" t="s">
        <v>86</v>
      </c>
      <c r="FS15" s="73" t="s">
        <v>87</v>
      </c>
      <c r="FT15" s="73" t="s">
        <v>88</v>
      </c>
      <c r="FU15" s="74" t="s">
        <v>89</v>
      </c>
      <c r="FV15" s="75" t="s">
        <v>80</v>
      </c>
      <c r="FW15" s="73" t="s">
        <v>81</v>
      </c>
      <c r="FX15" s="73" t="s">
        <v>82</v>
      </c>
      <c r="FY15" s="73" t="s">
        <v>83</v>
      </c>
      <c r="FZ15" s="73" t="s">
        <v>84</v>
      </c>
      <c r="GA15" s="73" t="s">
        <v>85</v>
      </c>
      <c r="GB15" s="73" t="s">
        <v>86</v>
      </c>
      <c r="GC15" s="73" t="s">
        <v>87</v>
      </c>
      <c r="GD15" s="73" t="s">
        <v>88</v>
      </c>
      <c r="GE15" s="74" t="s">
        <v>89</v>
      </c>
      <c r="GF15" s="75" t="s">
        <v>80</v>
      </c>
      <c r="GG15" s="73" t="s">
        <v>81</v>
      </c>
      <c r="GH15" s="73" t="s">
        <v>82</v>
      </c>
      <c r="GI15" s="73" t="s">
        <v>83</v>
      </c>
      <c r="GJ15" s="73" t="s">
        <v>84</v>
      </c>
      <c r="GK15" s="73" t="s">
        <v>85</v>
      </c>
      <c r="GL15" s="73" t="s">
        <v>86</v>
      </c>
      <c r="GM15" s="73" t="s">
        <v>87</v>
      </c>
      <c r="GN15" s="73" t="s">
        <v>88</v>
      </c>
      <c r="GO15" s="74" t="s">
        <v>89</v>
      </c>
      <c r="GP15" s="76" t="s">
        <v>80</v>
      </c>
      <c r="GQ15" s="73" t="s">
        <v>81</v>
      </c>
      <c r="GR15" s="73" t="s">
        <v>82</v>
      </c>
      <c r="GS15" s="73" t="s">
        <v>83</v>
      </c>
      <c r="GT15" s="73" t="s">
        <v>84</v>
      </c>
      <c r="GU15" s="73" t="s">
        <v>85</v>
      </c>
      <c r="GV15" s="73" t="s">
        <v>86</v>
      </c>
      <c r="GW15" s="73" t="s">
        <v>87</v>
      </c>
      <c r="GX15" s="73" t="s">
        <v>88</v>
      </c>
      <c r="GY15" s="74" t="s">
        <v>89</v>
      </c>
      <c r="GZ15" s="77"/>
      <c r="HA15" s="78"/>
      <c r="HB15" s="79"/>
    </row>
    <row r="16" spans="1:210" s="80" customFormat="1" ht="22.5" x14ac:dyDescent="0.4">
      <c r="A16" s="90" t="e">
        <f>+#REF!+1</f>
        <v>#REF!</v>
      </c>
      <c r="B16" s="63" t="e">
        <f t="shared" ref="B16:B29" ca="1" si="32">IF($A16&lt;$W$12,VLOOKUP($A16,INDIRECT("$W$13:$X$" &amp; $E$9 + 12),2,0),0)</f>
        <v>#REF!</v>
      </c>
      <c r="C16" s="63" t="e">
        <f t="shared" ref="C16:C29" ca="1" si="33">IF($A16&lt;$Y$12,VLOOKUP($A16,INDIRECT("$Y$13:$Z$" &amp; $E$9 + 12),2,0),0)</f>
        <v>#REF!</v>
      </c>
      <c r="D16" s="63" t="e">
        <f t="shared" ref="D16:D29" ca="1" si="34">IF($A16&lt;$AA$12,VLOOKUP($A16,INDIRECT("$AA$13:$AB$" &amp; $E$9 + 12),2,0),0)</f>
        <v>#REF!</v>
      </c>
      <c r="E16" s="63" t="e">
        <f t="shared" ref="E16:E29" ca="1" si="35">IF($A16&lt;$AC$12,VLOOKUP($A16,INDIRECT("$AC$13:$AD$" &amp; $E$9 + 12),2,0),0)</f>
        <v>#REF!</v>
      </c>
      <c r="F16" s="63" t="e">
        <f t="shared" ref="F16:F29" ca="1" si="36">IF($A16&lt;$AE$12,VLOOKUP($A16,INDIRECT("$AE$13:$AF$" &amp; $E$9 + 12),2,0),0)</f>
        <v>#REF!</v>
      </c>
      <c r="G16" s="63" t="e">
        <f t="shared" ref="G16:G29" ca="1" si="37">IF($A16&lt;$AG$12,VLOOKUP($A16,INDIRECT("$AG$13:$AH$" &amp; $E$9 + 12),2,0),0)</f>
        <v>#REF!</v>
      </c>
      <c r="H16" s="63" t="e">
        <f t="shared" ref="H16:H29" ca="1" si="38">IF($A16&lt;=TOC_NumberRows,INDIRECT(ADDRESS(TOC_StartRow+$A16-1,TOC_StartColumn,,,TOC_SheetName)),0)</f>
        <v>#REF!</v>
      </c>
      <c r="I16" s="63" t="e">
        <f t="shared" ref="I16:I29" ca="1" si="39">IF(H16&lt;&gt;0,"WSP_Sheet"&amp;(A16+$J$7),"")</f>
        <v>#REF!</v>
      </c>
      <c r="J16" s="2"/>
      <c r="K16" s="64" t="e">
        <f t="shared" ref="K16:K29" ca="1" si="40">LEN(H16)</f>
        <v>#REF!</v>
      </c>
      <c r="L16" s="64" t="e">
        <f t="shared" ref="L16:L29" ca="1" si="41">IF(H16=0,0,IF(M16=0,K16,+M16-1))</f>
        <v>#REF!</v>
      </c>
      <c r="M16" s="64">
        <f t="shared" ref="M16:M29" ca="1" si="42">IFERROR(FIND(M$11,$H16),0)</f>
        <v>0</v>
      </c>
      <c r="N16" s="64">
        <f t="shared" ref="N16:N29" ca="1" si="43">IF(M16=0,0,IF(O16=0,K16-M16,+O16-M16-3))</f>
        <v>0</v>
      </c>
      <c r="O16" s="64">
        <f t="shared" ref="O16:O29" ca="1" si="44">IFERROR(FIND(O$11,$H16,$M16+1),0)</f>
        <v>0</v>
      </c>
      <c r="P16" s="64">
        <f t="shared" ref="P16:P29" ca="1" si="45">IF(O16=0,0,IF(Q16=0,K16-O16,+Q16-O16-3))</f>
        <v>0</v>
      </c>
      <c r="Q16" s="64">
        <f t="shared" ref="Q16:Q29" ca="1" si="46">IF(O16=0,0,IFERROR(FIND(Q$11,$H16,$O16+1),0))</f>
        <v>0</v>
      </c>
      <c r="R16" s="64">
        <f t="shared" ref="R16:R29" ca="1" si="47">IF(Q16=0,0,IF(S16=0,K16-Q16,+S16-Q16-3))</f>
        <v>0</v>
      </c>
      <c r="S16" s="64">
        <f t="shared" ref="S16:S29" ca="1" si="48">IF(Q16=0,0,IFERROR(FIND(Q$11,$H16,$Q16+1),0))</f>
        <v>0</v>
      </c>
      <c r="T16" s="64">
        <f t="shared" ref="T16:T29" ca="1" si="49">IF(S16=0,0,IF(U16=0,K16-S16,+U16-S16-3))</f>
        <v>0</v>
      </c>
      <c r="U16" s="64">
        <f t="shared" ref="U16:U29" ca="1" si="50">IF(S16=0,0,IFERROR(FIND(S$11,$H16,$S16+1),0))</f>
        <v>0</v>
      </c>
      <c r="V16" s="64">
        <f t="shared" ref="V16:V29" ca="1" si="51">IF(U16=0,0,K16-U16-2)</f>
        <v>0</v>
      </c>
      <c r="W16" s="65">
        <f ca="1">IF(COUNTIF(X$14:X16,X16)=1,MAX(W$13:W15)+1,0)</f>
        <v>0</v>
      </c>
      <c r="X16" s="63" t="e">
        <f t="shared" ref="X16:X29" ca="1" si="52">IF(H16=0,0,LEFT(H16,L16))</f>
        <v>#REF!</v>
      </c>
      <c r="Y16" s="65">
        <f ca="1">IF(COUNTIF(Z$14:Z16,Z16)=1,MAX(Y$13:Y15)+1,0)</f>
        <v>0</v>
      </c>
      <c r="Z16" s="63" t="e">
        <f t="shared" ref="Z16:Z29" ca="1" si="53">IF(H16=0,0,IF(N16=0,0,MID(H16,M16+3,N16)))</f>
        <v>#REF!</v>
      </c>
      <c r="AA16" s="65">
        <f ca="1">IF(COUNTIF(AB$14:AB16,AB16)=1,MAX(AA$13:AA15)+1,0)</f>
        <v>0</v>
      </c>
      <c r="AB16" s="63" t="e">
        <f t="shared" ref="AB16:AB29" ca="1" si="54">IF(H16=0,0,IF(O16=0,0,MID(H16,O16+3,P16)))</f>
        <v>#REF!</v>
      </c>
      <c r="AC16" s="65">
        <f ca="1">IF(COUNTIF(AD$14:AD16,AD16)=1,MAX(AC$13:AC15)+1,0)</f>
        <v>0</v>
      </c>
      <c r="AD16" s="63" t="e">
        <f t="shared" ref="AD16:AD29" ca="1" si="55">IF(H16=0,0,IF(Q16=0,0,MID(H16,Q16+3,R16)))</f>
        <v>#REF!</v>
      </c>
      <c r="AE16" s="65">
        <f ca="1">IF(COUNTIF(AF$14:AF16,AF16)=1,MAX(AE$13:AE15)+1,0)</f>
        <v>0</v>
      </c>
      <c r="AF16" s="63" t="e">
        <f t="shared" ref="AF16:AF29" ca="1" si="56">IF(H16=0,0,IF(S16=0,0,MID(H16,S16+3,T16)))</f>
        <v>#REF!</v>
      </c>
      <c r="AG16" s="65">
        <f ca="1">IF(COUNTIF(AH$14:AH16,AH16)=1,MAX(AG$13:AG15)+1,0)</f>
        <v>0</v>
      </c>
      <c r="AH16" s="63" t="e">
        <f t="shared" ref="AH16:AH29" ca="1" si="57">IF(H16=0,0,IF(U16=0,0,MID(H16,U16+3,V16)))</f>
        <v>#REF!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3" t="e">
        <f>+#REF!+1</f>
        <v>#REF!</v>
      </c>
      <c r="AZ16" s="81">
        <v>1</v>
      </c>
      <c r="BA16" s="30"/>
      <c r="BB16" s="56"/>
      <c r="BC16" s="31"/>
      <c r="BD16" s="82" t="s">
        <v>0</v>
      </c>
      <c r="BE16" s="83" t="s">
        <v>90</v>
      </c>
      <c r="BF16" s="86">
        <v>61177.752999999997</v>
      </c>
      <c r="BG16" s="86">
        <v>58933.474999999999</v>
      </c>
      <c r="BH16" s="83">
        <v>66391.356</v>
      </c>
      <c r="BI16" s="83">
        <v>67449.266000000003</v>
      </c>
      <c r="BJ16" s="86">
        <v>75198.432000000001</v>
      </c>
      <c r="BK16" s="86">
        <v>73739.911999999997</v>
      </c>
      <c r="BL16" s="86">
        <v>73739.911999999997</v>
      </c>
      <c r="BM16" s="83">
        <v>58933.474999999999</v>
      </c>
      <c r="BN16" s="83">
        <v>282778.96600000001</v>
      </c>
      <c r="BO16" s="87">
        <v>239945.53099999999</v>
      </c>
      <c r="BP16" s="85">
        <v>1.7872434E-2</v>
      </c>
      <c r="BQ16" s="83">
        <v>-0.45422156600000002</v>
      </c>
      <c r="BR16" s="86">
        <v>10.959716429</v>
      </c>
      <c r="BS16" s="86">
        <v>12.414401627</v>
      </c>
      <c r="BT16" s="86">
        <v>22.917937178999999</v>
      </c>
      <c r="BU16" s="86">
        <v>25.123984288999999</v>
      </c>
      <c r="BV16" s="86">
        <v>25.123984288999999</v>
      </c>
      <c r="BW16" s="83">
        <v>-0.45422156600000002</v>
      </c>
      <c r="BX16" s="83">
        <v>17.851316013999998</v>
      </c>
      <c r="BY16" s="87">
        <v>6.8976137990000002</v>
      </c>
      <c r="BZ16" s="85">
        <v>100</v>
      </c>
      <c r="CA16" s="83">
        <v>100</v>
      </c>
      <c r="CB16" s="86">
        <v>100</v>
      </c>
      <c r="CC16" s="86">
        <v>100</v>
      </c>
      <c r="CD16" s="83">
        <v>100</v>
      </c>
      <c r="CE16" s="83">
        <v>100</v>
      </c>
      <c r="CF16" s="86">
        <v>100</v>
      </c>
      <c r="CG16" s="86">
        <v>100</v>
      </c>
      <c r="CH16" s="83">
        <v>100</v>
      </c>
      <c r="CI16" s="87">
        <v>100</v>
      </c>
      <c r="CJ16" s="88">
        <v>122.05200000000001</v>
      </c>
      <c r="CK16" s="86">
        <v>120.79600000000001</v>
      </c>
      <c r="CL16" s="83">
        <v>128.44200000000001</v>
      </c>
      <c r="CM16" s="83">
        <v>123.496</v>
      </c>
      <c r="CN16" s="83">
        <v>135.80199999999999</v>
      </c>
      <c r="CO16" s="86">
        <v>134.505</v>
      </c>
      <c r="CP16" s="86">
        <v>134.505</v>
      </c>
      <c r="CQ16" s="83">
        <v>120.79600000000001</v>
      </c>
      <c r="CR16" s="83">
        <v>136.53800000000001</v>
      </c>
      <c r="CS16" s="87">
        <v>132.827</v>
      </c>
      <c r="CT16" s="88">
        <v>-4.8075123230000001</v>
      </c>
      <c r="CU16" s="86">
        <v>-11.346289338</v>
      </c>
      <c r="CV16" s="83">
        <v>-1.8867636270000001</v>
      </c>
      <c r="CW16" s="83">
        <v>-1.8712604589999999</v>
      </c>
      <c r="CX16" s="86">
        <v>11.265690034</v>
      </c>
      <c r="CY16" s="83">
        <v>11.348885725000001</v>
      </c>
      <c r="CZ16" s="83">
        <v>11.348885725000001</v>
      </c>
      <c r="DA16" s="86">
        <v>-11.346289338</v>
      </c>
      <c r="DB16" s="86">
        <v>2.7938596819999999</v>
      </c>
      <c r="DC16" s="84">
        <v>-2.8019260039999998</v>
      </c>
      <c r="DD16" s="85">
        <v>100</v>
      </c>
      <c r="DE16" s="86">
        <v>100</v>
      </c>
      <c r="DF16" s="86">
        <v>100</v>
      </c>
      <c r="DG16" s="86">
        <v>100</v>
      </c>
      <c r="DH16" s="86">
        <v>100</v>
      </c>
      <c r="DI16" s="83">
        <v>100</v>
      </c>
      <c r="DJ16" s="83">
        <v>100</v>
      </c>
      <c r="DK16" s="86">
        <v>100</v>
      </c>
      <c r="DL16" s="86">
        <v>100</v>
      </c>
      <c r="DM16" s="84">
        <v>100</v>
      </c>
      <c r="DN16" s="85">
        <v>100</v>
      </c>
      <c r="DO16" s="86">
        <v>100</v>
      </c>
      <c r="DP16" s="83">
        <v>100</v>
      </c>
      <c r="DQ16" s="83">
        <v>100</v>
      </c>
      <c r="DR16" s="86">
        <v>100</v>
      </c>
      <c r="DS16" s="86">
        <v>100</v>
      </c>
      <c r="DT16" s="86">
        <v>100</v>
      </c>
      <c r="DU16" s="83">
        <v>100</v>
      </c>
      <c r="DV16" s="83">
        <v>100</v>
      </c>
      <c r="DW16" s="87">
        <v>100</v>
      </c>
      <c r="DX16" s="88">
        <v>100</v>
      </c>
      <c r="DY16" s="83">
        <v>100</v>
      </c>
      <c r="DZ16" s="83">
        <v>100</v>
      </c>
      <c r="EA16" s="86">
        <v>100</v>
      </c>
      <c r="EB16" s="86">
        <v>100</v>
      </c>
      <c r="EC16" s="86">
        <v>100</v>
      </c>
      <c r="ED16" s="86">
        <v>100</v>
      </c>
      <c r="EE16" s="83">
        <v>100</v>
      </c>
      <c r="EF16" s="83">
        <v>100</v>
      </c>
      <c r="EG16" s="87">
        <v>100</v>
      </c>
      <c r="EH16" s="88">
        <v>501.24334709800002</v>
      </c>
      <c r="EI16" s="83">
        <v>487.87604721999998</v>
      </c>
      <c r="EJ16" s="83">
        <v>516.89755687399997</v>
      </c>
      <c r="EK16" s="86">
        <v>546.16559240799995</v>
      </c>
      <c r="EL16" s="83">
        <v>553.73582126899998</v>
      </c>
      <c r="EM16" s="83">
        <v>548.23175346599999</v>
      </c>
      <c r="EN16" s="86">
        <v>548.23175346599999</v>
      </c>
      <c r="EO16" s="86">
        <v>487.87604721999998</v>
      </c>
      <c r="EP16" s="86">
        <v>2071.0642165549998</v>
      </c>
      <c r="EQ16" s="84">
        <v>1806.4514820029999</v>
      </c>
      <c r="ER16" s="85">
        <v>7.4913382830000002</v>
      </c>
      <c r="ES16" s="86">
        <v>7.0874924200000002</v>
      </c>
      <c r="ET16" s="83">
        <v>6.4711628970000001</v>
      </c>
      <c r="EU16" s="83">
        <v>6.4483581670000003</v>
      </c>
      <c r="EV16" s="86">
        <v>5.0577777609999996</v>
      </c>
      <c r="EW16" s="86">
        <v>6.4116612230000003</v>
      </c>
      <c r="EX16" s="86">
        <v>6.4116612230000003</v>
      </c>
      <c r="EY16" s="86">
        <v>7.0874924200000002</v>
      </c>
      <c r="EZ16" s="86">
        <v>6.0743506509999996</v>
      </c>
      <c r="FA16" s="84">
        <v>7.3648796150000004</v>
      </c>
      <c r="FB16" s="85">
        <v>100</v>
      </c>
      <c r="FC16" s="86">
        <v>100</v>
      </c>
      <c r="FD16" s="86">
        <v>100</v>
      </c>
      <c r="FE16" s="83">
        <v>100</v>
      </c>
      <c r="FF16" s="86">
        <v>100</v>
      </c>
      <c r="FG16" s="86">
        <v>100</v>
      </c>
      <c r="FH16" s="83">
        <v>100</v>
      </c>
      <c r="FI16" s="83">
        <v>100</v>
      </c>
      <c r="FJ16" s="86">
        <v>100</v>
      </c>
      <c r="FK16" s="87">
        <v>100</v>
      </c>
      <c r="FL16" s="88">
        <v>5.0362993749999996</v>
      </c>
      <c r="FM16" s="86">
        <v>4.5900061250000004</v>
      </c>
      <c r="FN16" s="86">
        <v>4.7212008750000001</v>
      </c>
      <c r="FO16" s="86">
        <v>4.7795277499999997</v>
      </c>
      <c r="FP16" s="83">
        <v>4.1795270000000002</v>
      </c>
      <c r="FQ16" s="83">
        <v>5.195553125</v>
      </c>
      <c r="FR16" s="86">
        <v>5.195553125</v>
      </c>
      <c r="FS16" s="86">
        <v>4.5900061250000004</v>
      </c>
      <c r="FT16" s="86">
        <v>5.3247593750000002</v>
      </c>
      <c r="FU16" s="87">
        <v>5.2644213750000004</v>
      </c>
      <c r="FV16" s="88">
        <v>100</v>
      </c>
      <c r="FW16" s="83">
        <v>100</v>
      </c>
      <c r="FX16" s="86">
        <v>100</v>
      </c>
      <c r="FY16" s="86">
        <v>100</v>
      </c>
      <c r="FZ16" s="83">
        <v>100</v>
      </c>
      <c r="GA16" s="83">
        <v>100</v>
      </c>
      <c r="GB16" s="86">
        <v>100</v>
      </c>
      <c r="GC16" s="86">
        <v>100</v>
      </c>
      <c r="GD16" s="83">
        <v>100</v>
      </c>
      <c r="GE16" s="84">
        <v>100</v>
      </c>
      <c r="GF16" s="88">
        <v>3.650534854</v>
      </c>
      <c r="GG16" s="86">
        <v>2.7858174939999998</v>
      </c>
      <c r="GH16" s="83">
        <v>4.4043231189999998</v>
      </c>
      <c r="GI16" s="86">
        <v>3.7422813690000001</v>
      </c>
      <c r="GJ16" s="86">
        <v>3.1395298299999999</v>
      </c>
      <c r="GK16" s="86">
        <v>2.6969748340000002</v>
      </c>
      <c r="GL16" s="83">
        <v>2.6969748340000002</v>
      </c>
      <c r="GM16" s="83">
        <v>2.7858174939999998</v>
      </c>
      <c r="GN16" s="86">
        <v>4.143169447</v>
      </c>
      <c r="GO16" s="87">
        <v>3.8016187220000002</v>
      </c>
      <c r="GP16" s="89">
        <v>0.480601946</v>
      </c>
      <c r="GQ16" s="86">
        <v>0.48165761299999998</v>
      </c>
      <c r="GR16" s="83">
        <v>0.63768475800000002</v>
      </c>
      <c r="GS16" s="86">
        <v>0.82697153999999995</v>
      </c>
      <c r="GT16" s="86">
        <v>0.68446915900000005</v>
      </c>
      <c r="GU16" s="86">
        <v>0.38694595399999998</v>
      </c>
      <c r="GV16" s="83">
        <v>0.38694595399999998</v>
      </c>
      <c r="GW16" s="86">
        <v>0.48165761299999998</v>
      </c>
      <c r="GX16" s="86">
        <v>0.74175247899999996</v>
      </c>
      <c r="GY16" s="84">
        <v>0.55140567299999999</v>
      </c>
      <c r="GZ16" s="77"/>
      <c r="HA16" s="78"/>
      <c r="HB16" s="79"/>
    </row>
    <row r="17" spans="1:210" s="80" customFormat="1" ht="22.5" x14ac:dyDescent="0.4">
      <c r="A17" s="90" t="e">
        <f t="shared" ref="A17:A29" si="58">+A16+1</f>
        <v>#REF!</v>
      </c>
      <c r="B17" s="63" t="e">
        <f t="shared" ca="1" si="32"/>
        <v>#REF!</v>
      </c>
      <c r="C17" s="63" t="e">
        <f t="shared" ca="1" si="33"/>
        <v>#REF!</v>
      </c>
      <c r="D17" s="63" t="e">
        <f t="shared" ca="1" si="34"/>
        <v>#REF!</v>
      </c>
      <c r="E17" s="63" t="e">
        <f t="shared" ca="1" si="35"/>
        <v>#REF!</v>
      </c>
      <c r="F17" s="63" t="e">
        <f t="shared" ca="1" si="36"/>
        <v>#REF!</v>
      </c>
      <c r="G17" s="63" t="e">
        <f t="shared" ca="1" si="37"/>
        <v>#REF!</v>
      </c>
      <c r="H17" s="63" t="e">
        <f t="shared" ca="1" si="38"/>
        <v>#REF!</v>
      </c>
      <c r="I17" s="63" t="e">
        <f t="shared" ca="1" si="39"/>
        <v>#REF!</v>
      </c>
      <c r="J17" s="2"/>
      <c r="K17" s="64" t="e">
        <f t="shared" ca="1" si="40"/>
        <v>#REF!</v>
      </c>
      <c r="L17" s="64" t="e">
        <f t="shared" ca="1" si="41"/>
        <v>#REF!</v>
      </c>
      <c r="M17" s="64">
        <f t="shared" ca="1" si="42"/>
        <v>0</v>
      </c>
      <c r="N17" s="64">
        <f t="shared" ca="1" si="43"/>
        <v>0</v>
      </c>
      <c r="O17" s="64">
        <f t="shared" ca="1" si="44"/>
        <v>0</v>
      </c>
      <c r="P17" s="64">
        <f t="shared" ca="1" si="45"/>
        <v>0</v>
      </c>
      <c r="Q17" s="64">
        <f t="shared" ca="1" si="46"/>
        <v>0</v>
      </c>
      <c r="R17" s="64">
        <f t="shared" ca="1" si="47"/>
        <v>0</v>
      </c>
      <c r="S17" s="64">
        <f t="shared" ca="1" si="48"/>
        <v>0</v>
      </c>
      <c r="T17" s="64">
        <f t="shared" ca="1" si="49"/>
        <v>0</v>
      </c>
      <c r="U17" s="64">
        <f t="shared" ca="1" si="50"/>
        <v>0</v>
      </c>
      <c r="V17" s="64">
        <f t="shared" ca="1" si="51"/>
        <v>0</v>
      </c>
      <c r="W17" s="65">
        <f ca="1">IF(COUNTIF(X$14:X17,X17)=1,MAX(W$13:W16)+1,0)</f>
        <v>0</v>
      </c>
      <c r="X17" s="63" t="e">
        <f t="shared" ca="1" si="52"/>
        <v>#REF!</v>
      </c>
      <c r="Y17" s="65">
        <f ca="1">IF(COUNTIF(Z$14:Z17,Z17)=1,MAX(Y$13:Y16)+1,0)</f>
        <v>0</v>
      </c>
      <c r="Z17" s="63" t="e">
        <f t="shared" ca="1" si="53"/>
        <v>#REF!</v>
      </c>
      <c r="AA17" s="65">
        <f ca="1">IF(COUNTIF(AB$14:AB17,AB17)=1,MAX(AA$13:AA16)+1,0)</f>
        <v>0</v>
      </c>
      <c r="AB17" s="63" t="e">
        <f t="shared" ca="1" si="54"/>
        <v>#REF!</v>
      </c>
      <c r="AC17" s="65">
        <f ca="1">IF(COUNTIF(AD$14:AD17,AD17)=1,MAX(AC$13:AC16)+1,0)</f>
        <v>0</v>
      </c>
      <c r="AD17" s="63" t="e">
        <f t="shared" ca="1" si="55"/>
        <v>#REF!</v>
      </c>
      <c r="AE17" s="65">
        <f ca="1">IF(COUNTIF(AF$14:AF17,AF17)=1,MAX(AE$13:AE16)+1,0)</f>
        <v>0</v>
      </c>
      <c r="AF17" s="63" t="e">
        <f t="shared" ca="1" si="56"/>
        <v>#REF!</v>
      </c>
      <c r="AG17" s="65">
        <f ca="1">IF(COUNTIF(AH$14:AH17,AH17)=1,MAX(AG$13:AG16)+1,0)</f>
        <v>0</v>
      </c>
      <c r="AH17" s="63" t="e">
        <f t="shared" ca="1" si="57"/>
        <v>#REF!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3" t="e">
        <f t="shared" ref="AY17:AY29" si="59">+AY16+1</f>
        <v>#REF!</v>
      </c>
      <c r="AZ17" s="81">
        <v>1</v>
      </c>
      <c r="BA17" s="30"/>
      <c r="BB17" s="56"/>
      <c r="BC17" s="31"/>
      <c r="BD17" s="82">
        <v>0</v>
      </c>
      <c r="BE17" s="83" t="s">
        <v>61</v>
      </c>
      <c r="BF17" s="86">
        <v>5961.9669999999996</v>
      </c>
      <c r="BG17" s="86">
        <v>6556.1677499999996</v>
      </c>
      <c r="BH17" s="83">
        <v>6167.5264379999999</v>
      </c>
      <c r="BI17" s="83">
        <v>6754.74575</v>
      </c>
      <c r="BJ17" s="86">
        <v>5944.5692499999996</v>
      </c>
      <c r="BK17" s="86">
        <v>6346.7666250000002</v>
      </c>
      <c r="BL17" s="86">
        <v>6346.7666250000002</v>
      </c>
      <c r="BM17" s="83">
        <v>6556.1677499999996</v>
      </c>
      <c r="BN17" s="83">
        <v>25213.608063</v>
      </c>
      <c r="BO17" s="87">
        <v>22603.649874999999</v>
      </c>
      <c r="BP17" s="85">
        <v>151.38348244400001</v>
      </c>
      <c r="BQ17" s="83">
        <v>111.017381841</v>
      </c>
      <c r="BR17" s="86">
        <v>53.556898138999998</v>
      </c>
      <c r="BS17" s="86">
        <v>11.297846616999999</v>
      </c>
      <c r="BT17" s="86">
        <v>-0.29181224900000002</v>
      </c>
      <c r="BU17" s="86">
        <v>-3.1939561799999998</v>
      </c>
      <c r="BV17" s="86">
        <v>-3.1939561799999998</v>
      </c>
      <c r="BW17" s="83">
        <v>111.017381841</v>
      </c>
      <c r="BX17" s="83">
        <v>11.546622791000001</v>
      </c>
      <c r="BY17" s="87">
        <v>130.79434211500001</v>
      </c>
      <c r="BZ17" s="85">
        <v>9.7453186949999999</v>
      </c>
      <c r="CA17" s="83">
        <v>11.124692291000001</v>
      </c>
      <c r="CB17" s="86">
        <v>9.2896527639999995</v>
      </c>
      <c r="CC17" s="86">
        <v>10.014557830999999</v>
      </c>
      <c r="CD17" s="83">
        <v>7.9051771320000004</v>
      </c>
      <c r="CE17" s="83">
        <v>8.6069625700000003</v>
      </c>
      <c r="CF17" s="86">
        <v>8.6069625700000003</v>
      </c>
      <c r="CG17" s="86">
        <v>11.124692291000001</v>
      </c>
      <c r="CH17" s="83">
        <v>8.916366171</v>
      </c>
      <c r="CI17" s="87">
        <v>9.4203254300000001</v>
      </c>
      <c r="CJ17" s="88">
        <v>29.39</v>
      </c>
      <c r="CK17" s="86">
        <v>25.475999999999999</v>
      </c>
      <c r="CL17" s="83">
        <v>27.366</v>
      </c>
      <c r="CM17" s="83">
        <v>33.726999999999997</v>
      </c>
      <c r="CN17" s="83">
        <v>31.780999999999999</v>
      </c>
      <c r="CO17" s="86">
        <v>34.322000000000003</v>
      </c>
      <c r="CP17" s="86">
        <v>34.322000000000003</v>
      </c>
      <c r="CQ17" s="83">
        <v>25.475999999999999</v>
      </c>
      <c r="CR17" s="83">
        <v>35.372999999999998</v>
      </c>
      <c r="CS17" s="87">
        <v>29.39</v>
      </c>
      <c r="CT17" s="88">
        <v>109.211275626</v>
      </c>
      <c r="CU17" s="86">
        <v>37.366548043000002</v>
      </c>
      <c r="CV17" s="83">
        <v>21.152824508999998</v>
      </c>
      <c r="CW17" s="83">
        <v>29.192522791999998</v>
      </c>
      <c r="CX17" s="86">
        <v>8.1354202109999996</v>
      </c>
      <c r="CY17" s="83">
        <v>34.722876433000003</v>
      </c>
      <c r="CZ17" s="83">
        <v>34.722876433000003</v>
      </c>
      <c r="DA17" s="86">
        <v>37.366548043000002</v>
      </c>
      <c r="DB17" s="86">
        <v>20.357264376</v>
      </c>
      <c r="DC17" s="84">
        <v>58.470829289000001</v>
      </c>
      <c r="DD17" s="85">
        <v>24.079900370000001</v>
      </c>
      <c r="DE17" s="86">
        <v>21.090102321</v>
      </c>
      <c r="DF17" s="86">
        <v>21.306114822000001</v>
      </c>
      <c r="DG17" s="86">
        <v>27.310196282</v>
      </c>
      <c r="DH17" s="86">
        <v>23.402453571999999</v>
      </c>
      <c r="DI17" s="83">
        <v>25.517267016000002</v>
      </c>
      <c r="DJ17" s="83">
        <v>25.517267016000002</v>
      </c>
      <c r="DK17" s="86">
        <v>21.090102321</v>
      </c>
      <c r="DL17" s="86">
        <v>25.907073488999998</v>
      </c>
      <c r="DM17" s="84">
        <v>22.126525481000002</v>
      </c>
      <c r="DN17" s="85">
        <v>49.481634653</v>
      </c>
      <c r="DO17" s="86">
        <v>40.500632156999998</v>
      </c>
      <c r="DP17" s="83">
        <v>38.754334032999999</v>
      </c>
      <c r="DQ17" s="83">
        <v>38.877825440999999</v>
      </c>
      <c r="DR17" s="86">
        <v>36.084730006000001</v>
      </c>
      <c r="DS17" s="86">
        <v>44.467853748000003</v>
      </c>
      <c r="DT17" s="86">
        <v>44.467853748000003</v>
      </c>
      <c r="DU17" s="83">
        <v>40.500632156999998</v>
      </c>
      <c r="DV17" s="83">
        <v>43.662281761999999</v>
      </c>
      <c r="DW17" s="87">
        <v>49.481634653</v>
      </c>
      <c r="DX17" s="88">
        <v>19.641233896999999</v>
      </c>
      <c r="DY17" s="83">
        <v>27.031185099999998</v>
      </c>
      <c r="DZ17" s="83">
        <v>22.856368886999999</v>
      </c>
      <c r="EA17" s="86">
        <v>24.782288790999999</v>
      </c>
      <c r="EB17" s="86">
        <v>20.847229539000001</v>
      </c>
      <c r="EC17" s="86">
        <v>19.052756796000001</v>
      </c>
      <c r="ED17" s="86">
        <v>19.052756796000001</v>
      </c>
      <c r="EE17" s="83">
        <v>27.031185099999998</v>
      </c>
      <c r="EF17" s="83">
        <v>19.635155747999999</v>
      </c>
      <c r="EG17" s="87">
        <v>18.783334556</v>
      </c>
      <c r="EH17" s="88">
        <v>202.856992174</v>
      </c>
      <c r="EI17" s="83">
        <v>257.34682642500002</v>
      </c>
      <c r="EJ17" s="83">
        <v>225.371864284</v>
      </c>
      <c r="EK17" s="86">
        <v>200.27709995000001</v>
      </c>
      <c r="EL17" s="83">
        <v>187.04789811500001</v>
      </c>
      <c r="EM17" s="83">
        <v>184.91832133899999</v>
      </c>
      <c r="EN17" s="86">
        <v>184.91832133899999</v>
      </c>
      <c r="EO17" s="86">
        <v>257.34682642500002</v>
      </c>
      <c r="EP17" s="86">
        <v>712.79247061299998</v>
      </c>
      <c r="EQ17" s="84">
        <v>769.09322473600002</v>
      </c>
      <c r="ER17" s="85">
        <v>10.41058469</v>
      </c>
      <c r="ES17" s="86">
        <v>7.549498099</v>
      </c>
      <c r="ET17" s="83">
        <v>9.8461313970000006</v>
      </c>
      <c r="EU17" s="83">
        <v>9.5743623390000003</v>
      </c>
      <c r="EV17" s="86">
        <v>7.6318381359999998</v>
      </c>
      <c r="EW17" s="86">
        <v>8.8704698959999995</v>
      </c>
      <c r="EX17" s="86">
        <v>8.8704698959999995</v>
      </c>
      <c r="EY17" s="86">
        <v>7.549498099</v>
      </c>
      <c r="EZ17" s="86">
        <v>9.0056707090000003</v>
      </c>
      <c r="FA17" s="84">
        <v>9.6569207739999996</v>
      </c>
      <c r="FB17" s="85">
        <v>205.489366201</v>
      </c>
      <c r="FC17" s="86">
        <v>192.03620513499999</v>
      </c>
      <c r="FD17" s="86">
        <v>181.89301220199999</v>
      </c>
      <c r="FE17" s="83">
        <v>142.35644826500001</v>
      </c>
      <c r="FF17" s="86">
        <v>154.192080309</v>
      </c>
      <c r="FG17" s="86">
        <v>174.265738255</v>
      </c>
      <c r="FH17" s="83">
        <v>174.265738255</v>
      </c>
      <c r="FI17" s="83">
        <v>192.03620513499999</v>
      </c>
      <c r="FJ17" s="86">
        <v>168.53421047800001</v>
      </c>
      <c r="FK17" s="87">
        <v>223.630387412</v>
      </c>
      <c r="FL17" s="88">
        <v>0.68206112500000005</v>
      </c>
      <c r="FM17" s="86">
        <v>0.54390962600000003</v>
      </c>
      <c r="FN17" s="86">
        <v>0.66732171100000004</v>
      </c>
      <c r="FO17" s="86">
        <v>0.71068553099999998</v>
      </c>
      <c r="FP17" s="83">
        <v>0.49854934400000001</v>
      </c>
      <c r="FQ17" s="83">
        <v>0.618668157</v>
      </c>
      <c r="FR17" s="86">
        <v>0.618668157</v>
      </c>
      <c r="FS17" s="86">
        <v>0.54390962600000003</v>
      </c>
      <c r="FT17" s="86">
        <v>0.88479981299999999</v>
      </c>
      <c r="FU17" s="87">
        <v>0.73424570300000003</v>
      </c>
      <c r="FV17" s="88">
        <v>138.968289736</v>
      </c>
      <c r="FW17" s="83">
        <v>106.518605611</v>
      </c>
      <c r="FX17" s="86">
        <v>152.15397222199999</v>
      </c>
      <c r="FY17" s="86">
        <v>148.47752081799999</v>
      </c>
      <c r="FZ17" s="83">
        <v>150.893109528</v>
      </c>
      <c r="GA17" s="83">
        <v>138.349011085</v>
      </c>
      <c r="GB17" s="86">
        <v>138.349011085</v>
      </c>
      <c r="GC17" s="86">
        <v>106.518605611</v>
      </c>
      <c r="GD17" s="83">
        <v>186.36190442899999</v>
      </c>
      <c r="GE17" s="84">
        <v>148.05560858300001</v>
      </c>
      <c r="GF17" s="88">
        <v>0.99976829499999997</v>
      </c>
      <c r="GG17" s="86">
        <v>0.68657794999999999</v>
      </c>
      <c r="GH17" s="83">
        <v>0.78358901299999995</v>
      </c>
      <c r="GI17" s="86">
        <v>1.104528325</v>
      </c>
      <c r="GJ17" s="86">
        <v>0.66635999499999998</v>
      </c>
      <c r="GK17" s="86">
        <v>0.775713914</v>
      </c>
      <c r="GL17" s="83">
        <v>0.775713914</v>
      </c>
      <c r="GM17" s="83">
        <v>0.68657794999999999</v>
      </c>
      <c r="GN17" s="86">
        <v>0.99902466700000003</v>
      </c>
      <c r="GO17" s="87">
        <v>0.91866653600000003</v>
      </c>
      <c r="GP17" s="89">
        <v>0.41752524200000002</v>
      </c>
      <c r="GQ17" s="86">
        <v>0.54513111800000003</v>
      </c>
      <c r="GR17" s="83">
        <v>0.29792761600000001</v>
      </c>
      <c r="GS17" s="86">
        <v>0.42491994300000002</v>
      </c>
      <c r="GT17" s="86">
        <v>0.393923197</v>
      </c>
      <c r="GU17" s="86">
        <v>0.36554394699999998</v>
      </c>
      <c r="GV17" s="83">
        <v>0.36554394699999998</v>
      </c>
      <c r="GW17" s="86">
        <v>0.54513111800000003</v>
      </c>
      <c r="GX17" s="86">
        <v>0.393923197</v>
      </c>
      <c r="GY17" s="84">
        <v>0.52397303900000003</v>
      </c>
      <c r="GZ17" s="77"/>
      <c r="HA17" s="78"/>
      <c r="HB17" s="79"/>
    </row>
    <row r="18" spans="1:210" s="80" customFormat="1" ht="22.5" x14ac:dyDescent="0.4">
      <c r="A18" s="90" t="e">
        <f t="shared" si="58"/>
        <v>#REF!</v>
      </c>
      <c r="B18" s="63" t="e">
        <f t="shared" ca="1" si="32"/>
        <v>#REF!</v>
      </c>
      <c r="C18" s="63" t="e">
        <f t="shared" ca="1" si="33"/>
        <v>#REF!</v>
      </c>
      <c r="D18" s="63" t="e">
        <f t="shared" ca="1" si="34"/>
        <v>#REF!</v>
      </c>
      <c r="E18" s="63" t="e">
        <f t="shared" ca="1" si="35"/>
        <v>#REF!</v>
      </c>
      <c r="F18" s="63" t="e">
        <f t="shared" ca="1" si="36"/>
        <v>#REF!</v>
      </c>
      <c r="G18" s="63" t="e">
        <f t="shared" ca="1" si="37"/>
        <v>#REF!</v>
      </c>
      <c r="H18" s="63" t="e">
        <f t="shared" ca="1" si="38"/>
        <v>#REF!</v>
      </c>
      <c r="I18" s="63" t="e">
        <f t="shared" ca="1" si="39"/>
        <v>#REF!</v>
      </c>
      <c r="J18" s="2"/>
      <c r="K18" s="64" t="e">
        <f t="shared" ca="1" si="40"/>
        <v>#REF!</v>
      </c>
      <c r="L18" s="64" t="e">
        <f t="shared" ca="1" si="41"/>
        <v>#REF!</v>
      </c>
      <c r="M18" s="64">
        <f t="shared" ca="1" si="42"/>
        <v>0</v>
      </c>
      <c r="N18" s="64">
        <f t="shared" ca="1" si="43"/>
        <v>0</v>
      </c>
      <c r="O18" s="64">
        <f t="shared" ca="1" si="44"/>
        <v>0</v>
      </c>
      <c r="P18" s="64">
        <f t="shared" ca="1" si="45"/>
        <v>0</v>
      </c>
      <c r="Q18" s="64">
        <f t="shared" ca="1" si="46"/>
        <v>0</v>
      </c>
      <c r="R18" s="64">
        <f t="shared" ca="1" si="47"/>
        <v>0</v>
      </c>
      <c r="S18" s="64">
        <f t="shared" ca="1" si="48"/>
        <v>0</v>
      </c>
      <c r="T18" s="64">
        <f t="shared" ca="1" si="49"/>
        <v>0</v>
      </c>
      <c r="U18" s="64">
        <f t="shared" ca="1" si="50"/>
        <v>0</v>
      </c>
      <c r="V18" s="64">
        <f t="shared" ca="1" si="51"/>
        <v>0</v>
      </c>
      <c r="W18" s="65">
        <f ca="1">IF(COUNTIF(X$14:X18,X18)=1,MAX(W$13:W17)+1,0)</f>
        <v>0</v>
      </c>
      <c r="X18" s="63" t="e">
        <f t="shared" ca="1" si="52"/>
        <v>#REF!</v>
      </c>
      <c r="Y18" s="65">
        <f ca="1">IF(COUNTIF(Z$14:Z18,Z18)=1,MAX(Y$13:Y17)+1,0)</f>
        <v>0</v>
      </c>
      <c r="Z18" s="63" t="e">
        <f t="shared" ca="1" si="53"/>
        <v>#REF!</v>
      </c>
      <c r="AA18" s="65">
        <f ca="1">IF(COUNTIF(AB$14:AB18,AB18)=1,MAX(AA$13:AA17)+1,0)</f>
        <v>0</v>
      </c>
      <c r="AB18" s="63" t="e">
        <f t="shared" ca="1" si="54"/>
        <v>#REF!</v>
      </c>
      <c r="AC18" s="65">
        <f ca="1">IF(COUNTIF(AD$14:AD18,AD18)=1,MAX(AC$13:AC17)+1,0)</f>
        <v>0</v>
      </c>
      <c r="AD18" s="63" t="e">
        <f t="shared" ca="1" si="55"/>
        <v>#REF!</v>
      </c>
      <c r="AE18" s="65">
        <f ca="1">IF(COUNTIF(AF$14:AF18,AF18)=1,MAX(AE$13:AE17)+1,0)</f>
        <v>0</v>
      </c>
      <c r="AF18" s="63" t="e">
        <f t="shared" ca="1" si="56"/>
        <v>#REF!</v>
      </c>
      <c r="AG18" s="65">
        <f ca="1">IF(COUNTIF(AH$14:AH18,AH18)=1,MAX(AG$13:AG17)+1,0)</f>
        <v>0</v>
      </c>
      <c r="AH18" s="63" t="e">
        <f t="shared" ca="1" si="57"/>
        <v>#REF!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3" t="e">
        <f t="shared" si="59"/>
        <v>#REF!</v>
      </c>
      <c r="AZ18" s="81">
        <v>1</v>
      </c>
      <c r="BA18" s="30"/>
      <c r="BB18" s="56"/>
      <c r="BC18" s="31"/>
      <c r="BD18" s="82">
        <v>0</v>
      </c>
      <c r="BE18" s="83" t="s">
        <v>63</v>
      </c>
      <c r="BF18" s="86">
        <v>5905.2584999999999</v>
      </c>
      <c r="BG18" s="86">
        <v>6278.2057500000001</v>
      </c>
      <c r="BH18" s="83">
        <v>5924.6260629999997</v>
      </c>
      <c r="BI18" s="83">
        <v>6472.3706249999996</v>
      </c>
      <c r="BJ18" s="86">
        <v>5601.9348749999999</v>
      </c>
      <c r="BK18" s="86">
        <v>6241.6665000000003</v>
      </c>
      <c r="BL18" s="86">
        <v>6241.6665000000003</v>
      </c>
      <c r="BM18" s="83">
        <v>6278.2057500000001</v>
      </c>
      <c r="BN18" s="83">
        <v>24240.598063000001</v>
      </c>
      <c r="BO18" s="87">
        <v>22122.974875</v>
      </c>
      <c r="BP18" s="85">
        <v>161.88989464100001</v>
      </c>
      <c r="BQ18" s="83">
        <v>114.233727554</v>
      </c>
      <c r="BR18" s="86">
        <v>52.623117808000003</v>
      </c>
      <c r="BS18" s="86">
        <v>6.8463375949999996</v>
      </c>
      <c r="BT18" s="86">
        <v>-5.1365003749999998</v>
      </c>
      <c r="BU18" s="86">
        <v>-0.58200147400000002</v>
      </c>
      <c r="BV18" s="86">
        <v>-0.58200147400000002</v>
      </c>
      <c r="BW18" s="83">
        <v>114.233727554</v>
      </c>
      <c r="BX18" s="83">
        <v>9.572054391</v>
      </c>
      <c r="BY18" s="87">
        <v>137.51632316800001</v>
      </c>
      <c r="BZ18" s="85">
        <v>9.6526240510000001</v>
      </c>
      <c r="CA18" s="83">
        <v>10.653038447</v>
      </c>
      <c r="CB18" s="86">
        <v>8.9237913189999993</v>
      </c>
      <c r="CC18" s="86">
        <v>9.5959096499999994</v>
      </c>
      <c r="CD18" s="83">
        <v>7.4495368129999999</v>
      </c>
      <c r="CE18" s="83">
        <v>8.4644344300000007</v>
      </c>
      <c r="CF18" s="86">
        <v>8.4644344300000007</v>
      </c>
      <c r="CG18" s="86">
        <v>10.653038447</v>
      </c>
      <c r="CH18" s="83">
        <v>8.5722776360000008</v>
      </c>
      <c r="CI18" s="87">
        <v>9.2199987149999991</v>
      </c>
      <c r="CJ18" s="88">
        <v>29.266999999999999</v>
      </c>
      <c r="CK18" s="86">
        <v>24.795000000000002</v>
      </c>
      <c r="CL18" s="83">
        <v>26.216999999999999</v>
      </c>
      <c r="CM18" s="83">
        <v>29.524999999999999</v>
      </c>
      <c r="CN18" s="83">
        <v>28.510999999999999</v>
      </c>
      <c r="CO18" s="86">
        <v>32.643999999999998</v>
      </c>
      <c r="CP18" s="86">
        <v>32.643999999999998</v>
      </c>
      <c r="CQ18" s="83">
        <v>24.795000000000002</v>
      </c>
      <c r="CR18" s="83">
        <v>32.643999999999998</v>
      </c>
      <c r="CS18" s="87">
        <v>29.266999999999999</v>
      </c>
      <c r="CT18" s="88">
        <v>124.767682974</v>
      </c>
      <c r="CU18" s="86">
        <v>37.574210731000001</v>
      </c>
      <c r="CV18" s="83">
        <v>18.291747507</v>
      </c>
      <c r="CW18" s="83">
        <v>13.096606144000001</v>
      </c>
      <c r="CX18" s="86">
        <v>-2.5831140879999999</v>
      </c>
      <c r="CY18" s="83">
        <v>31.655575721000002</v>
      </c>
      <c r="CZ18" s="83">
        <v>31.655575721000002</v>
      </c>
      <c r="DA18" s="86">
        <v>37.574210731000001</v>
      </c>
      <c r="DB18" s="86">
        <v>11.538592955</v>
      </c>
      <c r="DC18" s="84">
        <v>62.386950007999999</v>
      </c>
      <c r="DD18" s="85">
        <v>23.979123651999998</v>
      </c>
      <c r="DE18" s="86">
        <v>20.526341932000001</v>
      </c>
      <c r="DF18" s="86">
        <v>20.411547625000001</v>
      </c>
      <c r="DG18" s="86">
        <v>23.907656928000002</v>
      </c>
      <c r="DH18" s="86">
        <v>20.994536162999999</v>
      </c>
      <c r="DI18" s="83">
        <v>24.26972975</v>
      </c>
      <c r="DJ18" s="83">
        <v>24.26972975</v>
      </c>
      <c r="DK18" s="86">
        <v>20.526341932000001</v>
      </c>
      <c r="DL18" s="86">
        <v>23.908362507</v>
      </c>
      <c r="DM18" s="84">
        <v>22.033923825999999</v>
      </c>
      <c r="DN18" s="85">
        <v>49.404677536999998</v>
      </c>
      <c r="DO18" s="86">
        <v>40.028399755000002</v>
      </c>
      <c r="DP18" s="83">
        <v>36.842562037999997</v>
      </c>
      <c r="DQ18" s="83">
        <v>37.148046182000002</v>
      </c>
      <c r="DR18" s="86">
        <v>35.577422497999997</v>
      </c>
      <c r="DS18" s="86">
        <v>43.967824634999999</v>
      </c>
      <c r="DT18" s="86">
        <v>43.967824634999999</v>
      </c>
      <c r="DU18" s="83">
        <v>40.028399755000002</v>
      </c>
      <c r="DV18" s="83">
        <v>43.171311091</v>
      </c>
      <c r="DW18" s="87">
        <v>49.404677536999998</v>
      </c>
      <c r="DX18" s="88">
        <v>19.492399179</v>
      </c>
      <c r="DY18" s="83">
        <v>26.215909895999999</v>
      </c>
      <c r="DZ18" s="83">
        <v>23.110274358000002</v>
      </c>
      <c r="EA18" s="86">
        <v>24.840571582999999</v>
      </c>
      <c r="EB18" s="86">
        <v>19.873360277</v>
      </c>
      <c r="EC18" s="86">
        <v>18.940545143000001</v>
      </c>
      <c r="ED18" s="86">
        <v>18.940545143000001</v>
      </c>
      <c r="EE18" s="83">
        <v>26.215909895999999</v>
      </c>
      <c r="EF18" s="83">
        <v>19.082889322</v>
      </c>
      <c r="EG18" s="87">
        <v>18.414556274999999</v>
      </c>
      <c r="EH18" s="88">
        <v>201.771910343</v>
      </c>
      <c r="EI18" s="83">
        <v>253.20450695700001</v>
      </c>
      <c r="EJ18" s="83">
        <v>225.98413483600001</v>
      </c>
      <c r="EK18" s="86">
        <v>219.216617273</v>
      </c>
      <c r="EL18" s="83">
        <v>196.48328276800001</v>
      </c>
      <c r="EM18" s="83">
        <v>191.20409569899999</v>
      </c>
      <c r="EN18" s="86">
        <v>191.20409569899999</v>
      </c>
      <c r="EO18" s="86">
        <v>253.20450695700001</v>
      </c>
      <c r="EP18" s="86">
        <v>742.57438006999996</v>
      </c>
      <c r="EQ18" s="84">
        <v>755.90169388699996</v>
      </c>
      <c r="ER18" s="85">
        <v>10.442191150999999</v>
      </c>
      <c r="ES18" s="86">
        <v>7.6478211209999998</v>
      </c>
      <c r="ET18" s="83">
        <v>9.5647146890000005</v>
      </c>
      <c r="EU18" s="83">
        <v>8.2812189119999999</v>
      </c>
      <c r="EV18" s="86">
        <v>7.4005591180000003</v>
      </c>
      <c r="EW18" s="86">
        <v>8.6731127390000005</v>
      </c>
      <c r="EX18" s="86">
        <v>8.6731127390000005</v>
      </c>
      <c r="EY18" s="86">
        <v>7.6478211209999998</v>
      </c>
      <c r="EZ18" s="86">
        <v>8.4923071149999991</v>
      </c>
      <c r="FA18" s="84">
        <v>9.7815393959999994</v>
      </c>
      <c r="FB18" s="85">
        <v>206.03203959300001</v>
      </c>
      <c r="FC18" s="86">
        <v>195.00990428899999</v>
      </c>
      <c r="FD18" s="86">
        <v>180.49862124800001</v>
      </c>
      <c r="FE18" s="83">
        <v>155.381375488</v>
      </c>
      <c r="FF18" s="86">
        <v>169.46038827500001</v>
      </c>
      <c r="FG18" s="86">
        <v>181.16322303000001</v>
      </c>
      <c r="FH18" s="83">
        <v>181.16322303000001</v>
      </c>
      <c r="FI18" s="83">
        <v>195.00990428899999</v>
      </c>
      <c r="FJ18" s="86">
        <v>180.569920161</v>
      </c>
      <c r="FK18" s="87">
        <v>224.22096912000001</v>
      </c>
      <c r="FL18" s="88">
        <v>0.67762459399999997</v>
      </c>
      <c r="FM18" s="86">
        <v>0.52763290699999998</v>
      </c>
      <c r="FN18" s="86">
        <v>0.62271821900000002</v>
      </c>
      <c r="FO18" s="86">
        <v>0.58900129700000003</v>
      </c>
      <c r="FP18" s="83">
        <v>0.45557637600000001</v>
      </c>
      <c r="FQ18" s="83">
        <v>0.59488656299999998</v>
      </c>
      <c r="FR18" s="86">
        <v>0.59488656299999998</v>
      </c>
      <c r="FS18" s="86">
        <v>0.52763290699999998</v>
      </c>
      <c r="FT18" s="86">
        <v>0.82636093799999999</v>
      </c>
      <c r="FU18" s="87">
        <v>0.72980917199999995</v>
      </c>
      <c r="FV18" s="88">
        <v>139.390196471</v>
      </c>
      <c r="FW18" s="83">
        <v>107.90588077300001</v>
      </c>
      <c r="FX18" s="86">
        <v>147.80519113599999</v>
      </c>
      <c r="FY18" s="86">
        <v>128.42368085300001</v>
      </c>
      <c r="FZ18" s="83">
        <v>146.32036969699999</v>
      </c>
      <c r="GA18" s="83">
        <v>135.27091399400001</v>
      </c>
      <c r="GB18" s="86">
        <v>135.27091399400001</v>
      </c>
      <c r="GC18" s="86">
        <v>107.90588077300001</v>
      </c>
      <c r="GD18" s="83">
        <v>181.03959303400001</v>
      </c>
      <c r="GE18" s="84">
        <v>150.358440562</v>
      </c>
      <c r="GF18" s="88">
        <v>0.99976829499999997</v>
      </c>
      <c r="GG18" s="86">
        <v>0.66880608600000002</v>
      </c>
      <c r="GH18" s="83">
        <v>0.82829565100000002</v>
      </c>
      <c r="GI18" s="86">
        <v>1.02782163</v>
      </c>
      <c r="GJ18" s="86">
        <v>0.62683016499999999</v>
      </c>
      <c r="GK18" s="86">
        <v>0.775713914</v>
      </c>
      <c r="GL18" s="83">
        <v>0.775713914</v>
      </c>
      <c r="GM18" s="83">
        <v>0.66880608600000002</v>
      </c>
      <c r="GN18" s="86">
        <v>0.92964493400000003</v>
      </c>
      <c r="GO18" s="87">
        <v>0.91866653600000003</v>
      </c>
      <c r="GP18" s="89">
        <v>0.41752524200000002</v>
      </c>
      <c r="GQ18" s="86">
        <v>0.53724872499999998</v>
      </c>
      <c r="GR18" s="83">
        <v>0.29505978999999999</v>
      </c>
      <c r="GS18" s="86">
        <v>0.40251008300000002</v>
      </c>
      <c r="GT18" s="86">
        <v>0.381086596</v>
      </c>
      <c r="GU18" s="86">
        <v>0.36554394699999998</v>
      </c>
      <c r="GV18" s="83">
        <v>0.36554394699999998</v>
      </c>
      <c r="GW18" s="86">
        <v>0.53724872499999998</v>
      </c>
      <c r="GX18" s="86">
        <v>0.381086596</v>
      </c>
      <c r="GY18" s="84">
        <v>0.52397303900000003</v>
      </c>
      <c r="GZ18" s="77"/>
      <c r="HA18" s="78"/>
      <c r="HB18" s="79"/>
    </row>
    <row r="19" spans="1:210" s="80" customFormat="1" ht="22.5" x14ac:dyDescent="0.4">
      <c r="A19" s="90" t="e">
        <f t="shared" si="58"/>
        <v>#REF!</v>
      </c>
      <c r="B19" s="63" t="e">
        <f t="shared" ca="1" si="32"/>
        <v>#REF!</v>
      </c>
      <c r="C19" s="63" t="e">
        <f t="shared" ca="1" si="33"/>
        <v>#REF!</v>
      </c>
      <c r="D19" s="63" t="e">
        <f t="shared" ca="1" si="34"/>
        <v>#REF!</v>
      </c>
      <c r="E19" s="63" t="e">
        <f t="shared" ca="1" si="35"/>
        <v>#REF!</v>
      </c>
      <c r="F19" s="63" t="e">
        <f t="shared" ca="1" si="36"/>
        <v>#REF!</v>
      </c>
      <c r="G19" s="63" t="e">
        <f t="shared" ca="1" si="37"/>
        <v>#REF!</v>
      </c>
      <c r="H19" s="63" t="e">
        <f t="shared" ca="1" si="38"/>
        <v>#REF!</v>
      </c>
      <c r="I19" s="63" t="e">
        <f t="shared" ca="1" si="39"/>
        <v>#REF!</v>
      </c>
      <c r="J19" s="2"/>
      <c r="K19" s="64" t="e">
        <f t="shared" ca="1" si="40"/>
        <v>#REF!</v>
      </c>
      <c r="L19" s="64" t="e">
        <f t="shared" ca="1" si="41"/>
        <v>#REF!</v>
      </c>
      <c r="M19" s="64">
        <f t="shared" ca="1" si="42"/>
        <v>0</v>
      </c>
      <c r="N19" s="64">
        <f t="shared" ca="1" si="43"/>
        <v>0</v>
      </c>
      <c r="O19" s="64">
        <f t="shared" ca="1" si="44"/>
        <v>0</v>
      </c>
      <c r="P19" s="64">
        <f t="shared" ca="1" si="45"/>
        <v>0</v>
      </c>
      <c r="Q19" s="64">
        <f t="shared" ca="1" si="46"/>
        <v>0</v>
      </c>
      <c r="R19" s="64">
        <f t="shared" ca="1" si="47"/>
        <v>0</v>
      </c>
      <c r="S19" s="64">
        <f t="shared" ca="1" si="48"/>
        <v>0</v>
      </c>
      <c r="T19" s="64">
        <f t="shared" ca="1" si="49"/>
        <v>0</v>
      </c>
      <c r="U19" s="64">
        <f t="shared" ca="1" si="50"/>
        <v>0</v>
      </c>
      <c r="V19" s="64">
        <f t="shared" ca="1" si="51"/>
        <v>0</v>
      </c>
      <c r="W19" s="65">
        <f ca="1">IF(COUNTIF(X$14:X19,X19)=1,MAX(W$13:W18)+1,0)</f>
        <v>0</v>
      </c>
      <c r="X19" s="63" t="e">
        <f t="shared" ca="1" si="52"/>
        <v>#REF!</v>
      </c>
      <c r="Y19" s="65">
        <f ca="1">IF(COUNTIF(Z$14:Z19,Z19)=1,MAX(Y$13:Y18)+1,0)</f>
        <v>0</v>
      </c>
      <c r="Z19" s="63" t="e">
        <f t="shared" ca="1" si="53"/>
        <v>#REF!</v>
      </c>
      <c r="AA19" s="65">
        <f ca="1">IF(COUNTIF(AB$14:AB19,AB19)=1,MAX(AA$13:AA18)+1,0)</f>
        <v>0</v>
      </c>
      <c r="AB19" s="63" t="e">
        <f t="shared" ca="1" si="54"/>
        <v>#REF!</v>
      </c>
      <c r="AC19" s="65">
        <f ca="1">IF(COUNTIF(AD$14:AD19,AD19)=1,MAX(AC$13:AC18)+1,0)</f>
        <v>0</v>
      </c>
      <c r="AD19" s="63" t="e">
        <f t="shared" ca="1" si="55"/>
        <v>#REF!</v>
      </c>
      <c r="AE19" s="65">
        <f ca="1">IF(COUNTIF(AF$14:AF19,AF19)=1,MAX(AE$13:AE18)+1,0)</f>
        <v>0</v>
      </c>
      <c r="AF19" s="63" t="e">
        <f t="shared" ca="1" si="56"/>
        <v>#REF!</v>
      </c>
      <c r="AG19" s="65">
        <f ca="1">IF(COUNTIF(AH$14:AH19,AH19)=1,MAX(AG$13:AG18)+1,0)</f>
        <v>0</v>
      </c>
      <c r="AH19" s="63" t="e">
        <f t="shared" ca="1" si="57"/>
        <v>#REF!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3" t="e">
        <f t="shared" si="59"/>
        <v>#REF!</v>
      </c>
      <c r="AZ19" s="81">
        <v>1</v>
      </c>
      <c r="BA19" s="30"/>
      <c r="BB19" s="56"/>
      <c r="BC19" s="31"/>
      <c r="BD19" s="82">
        <v>0</v>
      </c>
      <c r="BE19" s="83" t="s">
        <v>64</v>
      </c>
      <c r="BF19" s="86">
        <v>56.708573999999999</v>
      </c>
      <c r="BG19" s="86">
        <v>277.962219</v>
      </c>
      <c r="BH19" s="83">
        <v>242.90043399999999</v>
      </c>
      <c r="BI19" s="83">
        <v>282.37529699999999</v>
      </c>
      <c r="BJ19" s="86">
        <v>342.63438300000001</v>
      </c>
      <c r="BK19" s="86">
        <v>105.10064800000001</v>
      </c>
      <c r="BL19" s="86">
        <v>105.10064800000001</v>
      </c>
      <c r="BM19" s="83">
        <v>277.962219</v>
      </c>
      <c r="BN19" s="83">
        <v>973.010762</v>
      </c>
      <c r="BO19" s="87">
        <v>480.67541799999998</v>
      </c>
      <c r="BP19" s="85">
        <v>-51.447781624000001</v>
      </c>
      <c r="BQ19" s="83">
        <v>57.581988991999999</v>
      </c>
      <c r="BR19" s="86">
        <v>80.492039145000007</v>
      </c>
      <c r="BS19" s="86">
        <v>2370.948043247</v>
      </c>
      <c r="BT19" s="86">
        <v>504.20207885999997</v>
      </c>
      <c r="BU19" s="86">
        <v>-62.188872869999997</v>
      </c>
      <c r="BV19" s="86">
        <v>-62.188872869999997</v>
      </c>
      <c r="BW19" s="83">
        <v>57.581988991999999</v>
      </c>
      <c r="BX19" s="83">
        <v>102.42573794400001</v>
      </c>
      <c r="BY19" s="87">
        <v>0.23414784999999999</v>
      </c>
      <c r="BZ19" s="85">
        <v>9.2694763999999999E-2</v>
      </c>
      <c r="CA19" s="83">
        <v>0.47165421499999999</v>
      </c>
      <c r="CB19" s="86">
        <v>0.36586153500000002</v>
      </c>
      <c r="CC19" s="86">
        <v>0.41864843600000001</v>
      </c>
      <c r="CD19" s="83">
        <v>0.45564032900000001</v>
      </c>
      <c r="CE19" s="83">
        <v>0.14252884900000001</v>
      </c>
      <c r="CF19" s="86">
        <v>0.14252884900000001</v>
      </c>
      <c r="CG19" s="86">
        <v>0.47165421499999999</v>
      </c>
      <c r="CH19" s="83">
        <v>0.34408880400000003</v>
      </c>
      <c r="CI19" s="87">
        <v>0.20032688900000001</v>
      </c>
      <c r="CJ19" s="88">
        <v>0.123</v>
      </c>
      <c r="CK19" s="86">
        <v>1.0680000000000001</v>
      </c>
      <c r="CL19" s="83">
        <v>2.8380000000000001</v>
      </c>
      <c r="CM19" s="83">
        <v>4.524</v>
      </c>
      <c r="CN19" s="83">
        <v>3.6030000000000002</v>
      </c>
      <c r="CO19" s="86">
        <v>2.0219999999999998</v>
      </c>
      <c r="CP19" s="86">
        <v>2.0219999999999998</v>
      </c>
      <c r="CQ19" s="83">
        <v>1.0680000000000001</v>
      </c>
      <c r="CR19" s="83">
        <v>4.524</v>
      </c>
      <c r="CS19" s="87">
        <v>1.0680000000000001</v>
      </c>
      <c r="CT19" s="88">
        <v>-88.023369036000005</v>
      </c>
      <c r="CU19" s="86">
        <v>104.206500956</v>
      </c>
      <c r="CV19" s="83">
        <v>569.33962264199999</v>
      </c>
      <c r="CW19" s="83">
        <v>1309.345794393</v>
      </c>
      <c r="CX19" s="86">
        <v>2829.2682926829998</v>
      </c>
      <c r="CY19" s="83">
        <v>89.325842696999999</v>
      </c>
      <c r="CZ19" s="83">
        <v>89.325842696999999</v>
      </c>
      <c r="DA19" s="86">
        <v>104.206500956</v>
      </c>
      <c r="DB19" s="86">
        <v>323.595505618</v>
      </c>
      <c r="DC19" s="84">
        <v>-10.552763819000001</v>
      </c>
      <c r="DD19" s="85">
        <v>0.100776718</v>
      </c>
      <c r="DE19" s="86">
        <v>0.88413523599999999</v>
      </c>
      <c r="DF19" s="86">
        <v>2.2095576210000001</v>
      </c>
      <c r="DG19" s="86">
        <v>3.6632765429999998</v>
      </c>
      <c r="DH19" s="86">
        <v>2.6531273469999999</v>
      </c>
      <c r="DI19" s="83">
        <v>1.503289841</v>
      </c>
      <c r="DJ19" s="83">
        <v>1.503289841</v>
      </c>
      <c r="DK19" s="86">
        <v>0.88413523599999999</v>
      </c>
      <c r="DL19" s="86">
        <v>3.313363313</v>
      </c>
      <c r="DM19" s="84">
        <v>0.80405339300000001</v>
      </c>
      <c r="DN19" s="85">
        <v>7.6957116000000006E-2</v>
      </c>
      <c r="DO19" s="86">
        <v>2.146510916</v>
      </c>
      <c r="DP19" s="83">
        <v>3.2900095330000001</v>
      </c>
      <c r="DQ19" s="83">
        <v>3.0339123290000001</v>
      </c>
      <c r="DR19" s="86">
        <v>1.3603135589999999</v>
      </c>
      <c r="DS19" s="86">
        <v>1.974252876</v>
      </c>
      <c r="DT19" s="86">
        <v>1.974252876</v>
      </c>
      <c r="DU19" s="83">
        <v>2.146510916</v>
      </c>
      <c r="DV19" s="83">
        <v>2.6944556579999999</v>
      </c>
      <c r="DW19" s="87">
        <v>2.107504461</v>
      </c>
      <c r="DX19" s="88">
        <v>115.18950361100001</v>
      </c>
      <c r="DY19" s="83">
        <v>21.150232006</v>
      </c>
      <c r="DZ19" s="83">
        <v>10.4381512</v>
      </c>
      <c r="EA19" s="86">
        <v>13.415956888</v>
      </c>
      <c r="EB19" s="86">
        <v>33.245049363</v>
      </c>
      <c r="EC19" s="86">
        <v>7.3246277150000001</v>
      </c>
      <c r="ED19" s="86">
        <v>7.3246277150000001</v>
      </c>
      <c r="EE19" s="83">
        <v>21.150232006</v>
      </c>
      <c r="EF19" s="83">
        <v>12.426390538</v>
      </c>
      <c r="EG19" s="87">
        <v>9.3308929999999997</v>
      </c>
      <c r="EH19" s="88">
        <v>461.04531707299998</v>
      </c>
      <c r="EI19" s="83">
        <v>260.26425</v>
      </c>
      <c r="EJ19" s="83">
        <v>85.588595490000003</v>
      </c>
      <c r="EK19" s="86">
        <v>62.417174402999997</v>
      </c>
      <c r="EL19" s="83">
        <v>95.096970025000005</v>
      </c>
      <c r="EM19" s="83">
        <v>51.978559842000003</v>
      </c>
      <c r="EN19" s="86">
        <v>51.978559842000003</v>
      </c>
      <c r="EO19" s="86">
        <v>260.26425</v>
      </c>
      <c r="EP19" s="86">
        <v>215.07753359899999</v>
      </c>
      <c r="EQ19" s="84">
        <v>450.070616105</v>
      </c>
      <c r="ER19" s="85">
        <v>7.1192593730000002</v>
      </c>
      <c r="ES19" s="86">
        <v>5.3287152669999998</v>
      </c>
      <c r="ET19" s="83">
        <v>16.710227088</v>
      </c>
      <c r="EU19" s="83">
        <v>39.214706784000001</v>
      </c>
      <c r="EV19" s="86">
        <v>11.413158034</v>
      </c>
      <c r="EW19" s="86">
        <v>20.590984196000001</v>
      </c>
      <c r="EX19" s="86">
        <v>20.590984196000001</v>
      </c>
      <c r="EY19" s="86">
        <v>5.3287152669999998</v>
      </c>
      <c r="EZ19" s="86">
        <v>21.795084760000002</v>
      </c>
      <c r="FA19" s="84">
        <v>3.9213666780000001</v>
      </c>
      <c r="FB19" s="85">
        <v>76.363982730000004</v>
      </c>
      <c r="FC19" s="86">
        <v>242.780835827</v>
      </c>
      <c r="FD19" s="86">
        <v>148.89901494700001</v>
      </c>
      <c r="FE19" s="83">
        <v>82.819636830999997</v>
      </c>
      <c r="FF19" s="86">
        <v>51.272079368</v>
      </c>
      <c r="FG19" s="86">
        <v>131.32882445199999</v>
      </c>
      <c r="FH19" s="83">
        <v>131.32882445199999</v>
      </c>
      <c r="FI19" s="83">
        <v>242.780835827</v>
      </c>
      <c r="FJ19" s="86">
        <v>81.320863540999994</v>
      </c>
      <c r="FK19" s="87">
        <v>262.11001404500001</v>
      </c>
      <c r="FL19" s="88">
        <v>4.4365170000000001E-3</v>
      </c>
      <c r="FM19" s="86">
        <v>1.6276720000000001E-2</v>
      </c>
      <c r="FN19" s="86">
        <v>4.4603532000000001E-2</v>
      </c>
      <c r="FO19" s="86">
        <v>0.12168422499999999</v>
      </c>
      <c r="FP19" s="83">
        <v>4.2972970999999999E-2</v>
      </c>
      <c r="FQ19" s="83">
        <v>2.3781601999999999E-2</v>
      </c>
      <c r="FR19" s="86">
        <v>2.3781601999999999E-2</v>
      </c>
      <c r="FS19" s="86">
        <v>1.6276720000000001E-2</v>
      </c>
      <c r="FT19" s="86">
        <v>0.12168422499999999</v>
      </c>
      <c r="FU19" s="87">
        <v>1.6276720000000001E-2</v>
      </c>
      <c r="FV19" s="88">
        <v>95.033211747999999</v>
      </c>
      <c r="FW19" s="83">
        <v>75.184775528000003</v>
      </c>
      <c r="FX19" s="86">
        <v>258.22603069100001</v>
      </c>
      <c r="FY19" s="86">
        <v>608.13474950499995</v>
      </c>
      <c r="FZ19" s="83">
        <v>225.65558579500001</v>
      </c>
      <c r="GA19" s="83">
        <v>321.14897340200002</v>
      </c>
      <c r="GB19" s="86">
        <v>321.14897340200002</v>
      </c>
      <c r="GC19" s="86">
        <v>75.184775528000003</v>
      </c>
      <c r="GD19" s="83">
        <v>664.14629142399997</v>
      </c>
      <c r="GE19" s="84">
        <v>154.33946899700001</v>
      </c>
      <c r="GF19" s="88" t="s">
        <v>91</v>
      </c>
      <c r="GG19" s="86">
        <v>5.3315590000000003E-2</v>
      </c>
      <c r="GH19" s="83">
        <v>0.10259588</v>
      </c>
      <c r="GI19" s="86">
        <v>0.112109785</v>
      </c>
      <c r="GJ19" s="86">
        <v>7.3412541999999997E-2</v>
      </c>
      <c r="GK19" s="86">
        <v>3.4537749999999999E-2</v>
      </c>
      <c r="GL19" s="83">
        <v>3.4537749999999999E-2</v>
      </c>
      <c r="GM19" s="83">
        <v>5.3315590000000003E-2</v>
      </c>
      <c r="GN19" s="86">
        <v>0.101401148</v>
      </c>
      <c r="GO19" s="87">
        <v>4.8486451999999999E-2</v>
      </c>
      <c r="GP19" s="89" t="s">
        <v>91</v>
      </c>
      <c r="GQ19" s="86">
        <v>7.8107345999999994E-2</v>
      </c>
      <c r="GR19" s="83">
        <v>6.2389940999999997E-2</v>
      </c>
      <c r="GS19" s="86">
        <v>8.0903391000000005E-2</v>
      </c>
      <c r="GT19" s="86">
        <v>5.2549836000000003E-2</v>
      </c>
      <c r="GU19" s="86">
        <v>6.8724721000000003E-2</v>
      </c>
      <c r="GV19" s="83">
        <v>6.8724721000000003E-2</v>
      </c>
      <c r="GW19" s="86">
        <v>7.8107345999999994E-2</v>
      </c>
      <c r="GX19" s="86">
        <v>7.2566330999999998E-2</v>
      </c>
      <c r="GY19" s="84">
        <v>7.1868718999999998E-2</v>
      </c>
      <c r="GZ19" s="77"/>
      <c r="HA19" s="78"/>
      <c r="HB19" s="79"/>
    </row>
    <row r="20" spans="1:210" s="80" customFormat="1" ht="22.5" x14ac:dyDescent="0.4">
      <c r="A20" s="90" t="e">
        <f t="shared" si="58"/>
        <v>#REF!</v>
      </c>
      <c r="B20" s="63" t="e">
        <f t="shared" ca="1" si="32"/>
        <v>#REF!</v>
      </c>
      <c r="C20" s="63" t="e">
        <f t="shared" ca="1" si="33"/>
        <v>#REF!</v>
      </c>
      <c r="D20" s="63" t="e">
        <f t="shared" ca="1" si="34"/>
        <v>#REF!</v>
      </c>
      <c r="E20" s="63" t="e">
        <f t="shared" ca="1" si="35"/>
        <v>#REF!</v>
      </c>
      <c r="F20" s="63" t="e">
        <f t="shared" ca="1" si="36"/>
        <v>#REF!</v>
      </c>
      <c r="G20" s="63" t="e">
        <f t="shared" ca="1" si="37"/>
        <v>#REF!</v>
      </c>
      <c r="H20" s="63" t="e">
        <f t="shared" ca="1" si="38"/>
        <v>#REF!</v>
      </c>
      <c r="I20" s="63" t="e">
        <f t="shared" ca="1" si="39"/>
        <v>#REF!</v>
      </c>
      <c r="J20" s="2"/>
      <c r="K20" s="64" t="e">
        <f t="shared" ca="1" si="40"/>
        <v>#REF!</v>
      </c>
      <c r="L20" s="64" t="e">
        <f t="shared" ca="1" si="41"/>
        <v>#REF!</v>
      </c>
      <c r="M20" s="64">
        <f t="shared" ca="1" si="42"/>
        <v>0</v>
      </c>
      <c r="N20" s="64">
        <f t="shared" ca="1" si="43"/>
        <v>0</v>
      </c>
      <c r="O20" s="64">
        <f t="shared" ca="1" si="44"/>
        <v>0</v>
      </c>
      <c r="P20" s="64">
        <f t="shared" ca="1" si="45"/>
        <v>0</v>
      </c>
      <c r="Q20" s="64">
        <f t="shared" ca="1" si="46"/>
        <v>0</v>
      </c>
      <c r="R20" s="64">
        <f t="shared" ca="1" si="47"/>
        <v>0</v>
      </c>
      <c r="S20" s="64">
        <f t="shared" ca="1" si="48"/>
        <v>0</v>
      </c>
      <c r="T20" s="64">
        <f t="shared" ca="1" si="49"/>
        <v>0</v>
      </c>
      <c r="U20" s="64">
        <f t="shared" ca="1" si="50"/>
        <v>0</v>
      </c>
      <c r="V20" s="64">
        <f t="shared" ca="1" si="51"/>
        <v>0</v>
      </c>
      <c r="W20" s="65">
        <f ca="1">IF(COUNTIF(X$14:X20,X20)=1,MAX(W$13:W19)+1,0)</f>
        <v>0</v>
      </c>
      <c r="X20" s="63" t="e">
        <f t="shared" ca="1" si="52"/>
        <v>#REF!</v>
      </c>
      <c r="Y20" s="65">
        <f ca="1">IF(COUNTIF(Z$14:Z20,Z20)=1,MAX(Y$13:Y19)+1,0)</f>
        <v>0</v>
      </c>
      <c r="Z20" s="63" t="e">
        <f t="shared" ca="1" si="53"/>
        <v>#REF!</v>
      </c>
      <c r="AA20" s="65">
        <f ca="1">IF(COUNTIF(AB$14:AB20,AB20)=1,MAX(AA$13:AA19)+1,0)</f>
        <v>0</v>
      </c>
      <c r="AB20" s="63" t="e">
        <f t="shared" ca="1" si="54"/>
        <v>#REF!</v>
      </c>
      <c r="AC20" s="65">
        <f ca="1">IF(COUNTIF(AD$14:AD20,AD20)=1,MAX(AC$13:AC19)+1,0)</f>
        <v>0</v>
      </c>
      <c r="AD20" s="63" t="e">
        <f t="shared" ca="1" si="55"/>
        <v>#REF!</v>
      </c>
      <c r="AE20" s="65">
        <f ca="1">IF(COUNTIF(AF$14:AF20,AF20)=1,MAX(AE$13:AE19)+1,0)</f>
        <v>0</v>
      </c>
      <c r="AF20" s="63" t="e">
        <f t="shared" ca="1" si="56"/>
        <v>#REF!</v>
      </c>
      <c r="AG20" s="65">
        <f ca="1">IF(COUNTIF(AH$14:AH20,AH20)=1,MAX(AG$13:AG19)+1,0)</f>
        <v>0</v>
      </c>
      <c r="AH20" s="63" t="e">
        <f t="shared" ca="1" si="57"/>
        <v>#REF!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3" t="e">
        <f t="shared" si="59"/>
        <v>#REF!</v>
      </c>
      <c r="AZ20" s="81">
        <v>1</v>
      </c>
      <c r="BA20" s="30"/>
      <c r="BB20" s="56"/>
      <c r="BC20" s="31"/>
      <c r="BD20" s="82">
        <v>0</v>
      </c>
      <c r="BE20" s="83" t="s">
        <v>92</v>
      </c>
      <c r="BF20" s="86">
        <v>17409.902875</v>
      </c>
      <c r="BG20" s="86">
        <v>16268.853938</v>
      </c>
      <c r="BH20" s="83">
        <v>17020.916499999999</v>
      </c>
      <c r="BI20" s="83">
        <v>17461.459500000001</v>
      </c>
      <c r="BJ20" s="86">
        <v>21690.399375000001</v>
      </c>
      <c r="BK20" s="86">
        <v>21604.622749999999</v>
      </c>
      <c r="BL20" s="86">
        <v>21604.622749999999</v>
      </c>
      <c r="BM20" s="83">
        <v>16268.853938</v>
      </c>
      <c r="BN20" s="83">
        <v>77777.398125000007</v>
      </c>
      <c r="BO20" s="87">
        <v>63154.557063</v>
      </c>
      <c r="BP20" s="85">
        <v>1.9800584379999999</v>
      </c>
      <c r="BQ20" s="83">
        <v>1.1780001980000001</v>
      </c>
      <c r="BR20" s="86">
        <v>15.834669714</v>
      </c>
      <c r="BS20" s="86">
        <v>18.129271854999999</v>
      </c>
      <c r="BT20" s="86">
        <v>24.586561629999999</v>
      </c>
      <c r="BU20" s="86">
        <v>32.797447394000002</v>
      </c>
      <c r="BV20" s="86">
        <v>32.797447394000002</v>
      </c>
      <c r="BW20" s="83">
        <v>1.1780001980000001</v>
      </c>
      <c r="BX20" s="83">
        <v>23.154055291999999</v>
      </c>
      <c r="BY20" s="87">
        <v>-1.138753495</v>
      </c>
      <c r="BZ20" s="85">
        <v>28.457898535000002</v>
      </c>
      <c r="CA20" s="83">
        <v>27.605455029000002</v>
      </c>
      <c r="CB20" s="86">
        <v>25.637247866999999</v>
      </c>
      <c r="CC20" s="86">
        <v>25.888286909000001</v>
      </c>
      <c r="CD20" s="83">
        <v>28.844217622999999</v>
      </c>
      <c r="CE20" s="83">
        <v>29.298411353999999</v>
      </c>
      <c r="CF20" s="86">
        <v>29.298411353999999</v>
      </c>
      <c r="CG20" s="86">
        <v>27.605455029000002</v>
      </c>
      <c r="CH20" s="83">
        <v>27.504661759000001</v>
      </c>
      <c r="CI20" s="87">
        <v>26.320372293999998</v>
      </c>
      <c r="CJ20" s="88">
        <v>32.287999999999997</v>
      </c>
      <c r="CK20" s="86">
        <v>32.228000000000002</v>
      </c>
      <c r="CL20" s="83">
        <v>35.017000000000003</v>
      </c>
      <c r="CM20" s="83">
        <v>32.387</v>
      </c>
      <c r="CN20" s="83">
        <v>36.511000000000003</v>
      </c>
      <c r="CO20" s="86">
        <v>34.085000000000001</v>
      </c>
      <c r="CP20" s="86">
        <v>34.085000000000001</v>
      </c>
      <c r="CQ20" s="83">
        <v>32.228000000000002</v>
      </c>
      <c r="CR20" s="83">
        <v>38.012</v>
      </c>
      <c r="CS20" s="87">
        <v>33.176000000000002</v>
      </c>
      <c r="CT20" s="88">
        <v>3.6932365599999999</v>
      </c>
      <c r="CU20" s="86">
        <v>7.9592657109999996</v>
      </c>
      <c r="CV20" s="83">
        <v>14.337491021</v>
      </c>
      <c r="CW20" s="83">
        <v>1.6222152489999999</v>
      </c>
      <c r="CX20" s="86">
        <v>13.079162537</v>
      </c>
      <c r="CY20" s="83">
        <v>5.7620702489999998</v>
      </c>
      <c r="CZ20" s="83">
        <v>5.7620702489999998</v>
      </c>
      <c r="DA20" s="86">
        <v>7.9592657109999996</v>
      </c>
      <c r="DB20" s="86">
        <v>14.576802508</v>
      </c>
      <c r="DC20" s="84">
        <v>6.5450574860000001</v>
      </c>
      <c r="DD20" s="85">
        <v>26.454298168000001</v>
      </c>
      <c r="DE20" s="86">
        <v>26.679691381000001</v>
      </c>
      <c r="DF20" s="86">
        <v>27.262889086000001</v>
      </c>
      <c r="DG20" s="86">
        <v>26.225140894999999</v>
      </c>
      <c r="DH20" s="86">
        <v>26.885465604</v>
      </c>
      <c r="DI20" s="83">
        <v>25.341065388000001</v>
      </c>
      <c r="DJ20" s="83">
        <v>25.341065388000001</v>
      </c>
      <c r="DK20" s="86">
        <v>26.679691381000001</v>
      </c>
      <c r="DL20" s="86">
        <v>27.839868754000001</v>
      </c>
      <c r="DM20" s="84">
        <v>24.976849586</v>
      </c>
      <c r="DN20" s="85">
        <v>64.290913558</v>
      </c>
      <c r="DO20" s="86">
        <v>64.865405390000006</v>
      </c>
      <c r="DP20" s="83">
        <v>63.291587473</v>
      </c>
      <c r="DQ20" s="83">
        <v>63.967661798000002</v>
      </c>
      <c r="DR20" s="86">
        <v>69.306315905000005</v>
      </c>
      <c r="DS20" s="86">
        <v>66.488612696000004</v>
      </c>
      <c r="DT20" s="86">
        <v>66.488612696000004</v>
      </c>
      <c r="DU20" s="83">
        <v>64.865405390000006</v>
      </c>
      <c r="DV20" s="83">
        <v>69.306315905000005</v>
      </c>
      <c r="DW20" s="87">
        <v>64.290913558</v>
      </c>
      <c r="DX20" s="88">
        <v>46.985475874000002</v>
      </c>
      <c r="DY20" s="83">
        <v>45.802888619000001</v>
      </c>
      <c r="DZ20" s="83">
        <v>44.159320573000002</v>
      </c>
      <c r="EA20" s="86">
        <v>44.948745103999997</v>
      </c>
      <c r="EB20" s="86">
        <v>44.988121939999999</v>
      </c>
      <c r="EC20" s="86">
        <v>47.680170310000001</v>
      </c>
      <c r="ED20" s="86">
        <v>47.680170310000001</v>
      </c>
      <c r="EE20" s="83">
        <v>45.802888619000001</v>
      </c>
      <c r="EF20" s="83">
        <v>43.323294902000001</v>
      </c>
      <c r="EG20" s="87">
        <v>43.405722505</v>
      </c>
      <c r="EH20" s="88">
        <v>539.206605395</v>
      </c>
      <c r="EI20" s="83">
        <v>504.804950292</v>
      </c>
      <c r="EJ20" s="83">
        <v>486.07580603700001</v>
      </c>
      <c r="EK20" s="86">
        <v>539.15026090699996</v>
      </c>
      <c r="EL20" s="83">
        <v>594.07847977300003</v>
      </c>
      <c r="EM20" s="83">
        <v>633.845467214</v>
      </c>
      <c r="EN20" s="86">
        <v>633.845467214</v>
      </c>
      <c r="EO20" s="86">
        <v>504.804950292</v>
      </c>
      <c r="EP20" s="86">
        <v>2046.127489345</v>
      </c>
      <c r="EQ20" s="84">
        <v>1903.6218068180001</v>
      </c>
      <c r="ER20" s="85">
        <v>6.6394255940000004</v>
      </c>
      <c r="ES20" s="86">
        <v>5.0717148549999997</v>
      </c>
      <c r="ET20" s="83">
        <v>4.8412148269999999</v>
      </c>
      <c r="EU20" s="83">
        <v>5.1031337519999997</v>
      </c>
      <c r="EV20" s="86">
        <v>3.7453295240000002</v>
      </c>
      <c r="EW20" s="86">
        <v>4.2399230540000001</v>
      </c>
      <c r="EX20" s="86">
        <v>4.2399230540000001</v>
      </c>
      <c r="EY20" s="86">
        <v>5.0717148549999997</v>
      </c>
      <c r="EZ20" s="86">
        <v>4.4273749980000003</v>
      </c>
      <c r="FA20" s="84">
        <v>6.1955804380000004</v>
      </c>
      <c r="FB20" s="85">
        <v>243.02634358200001</v>
      </c>
      <c r="FC20" s="86">
        <v>243.12652071299999</v>
      </c>
      <c r="FD20" s="86">
        <v>232.15289939799999</v>
      </c>
      <c r="FE20" s="83">
        <v>243.917323662</v>
      </c>
      <c r="FF20" s="86">
        <v>257.78358063299999</v>
      </c>
      <c r="FG20" s="86">
        <v>262.37496994999998</v>
      </c>
      <c r="FH20" s="83">
        <v>262.37496994999998</v>
      </c>
      <c r="FI20" s="83">
        <v>243.12652071299999</v>
      </c>
      <c r="FJ20" s="86">
        <v>248.946273835</v>
      </c>
      <c r="FK20" s="87">
        <v>257.40201275499999</v>
      </c>
      <c r="FL20" s="88">
        <v>1.270239063</v>
      </c>
      <c r="FM20" s="86">
        <v>0.90671415600000005</v>
      </c>
      <c r="FN20" s="86">
        <v>0.90551553100000004</v>
      </c>
      <c r="FO20" s="86">
        <v>0.97921058599999999</v>
      </c>
      <c r="FP20" s="83">
        <v>0.89272190299999998</v>
      </c>
      <c r="FQ20" s="83">
        <v>1.006614704</v>
      </c>
      <c r="FR20" s="86">
        <v>1.006614704</v>
      </c>
      <c r="FS20" s="86">
        <v>0.90671415600000005</v>
      </c>
      <c r="FT20" s="86">
        <v>1.088144781</v>
      </c>
      <c r="FU20" s="87">
        <v>1.270239063</v>
      </c>
      <c r="FV20" s="88">
        <v>88.628030703999997</v>
      </c>
      <c r="FW20" s="83">
        <v>71.558663550000006</v>
      </c>
      <c r="FX20" s="86">
        <v>74.812130425999996</v>
      </c>
      <c r="FY20" s="86">
        <v>79.138497267000005</v>
      </c>
      <c r="FZ20" s="83">
        <v>74.050891548999999</v>
      </c>
      <c r="GA20" s="83">
        <v>66.128307563999996</v>
      </c>
      <c r="GB20" s="86">
        <v>66.128307563999996</v>
      </c>
      <c r="GC20" s="86">
        <v>71.558663550000006</v>
      </c>
      <c r="GD20" s="83">
        <v>74.298558518999997</v>
      </c>
      <c r="GE20" s="84">
        <v>91.673284667999994</v>
      </c>
      <c r="GF20" s="88">
        <v>0.68373430999999996</v>
      </c>
      <c r="GG20" s="86">
        <v>0.83070722500000005</v>
      </c>
      <c r="GH20" s="83">
        <v>0.95628649499999996</v>
      </c>
      <c r="GI20" s="86">
        <v>0.91658660999999997</v>
      </c>
      <c r="GJ20" s="86">
        <v>0.71223457700000004</v>
      </c>
      <c r="GK20" s="86">
        <v>0.58365562599999998</v>
      </c>
      <c r="GL20" s="83">
        <v>0.58365562599999998</v>
      </c>
      <c r="GM20" s="83">
        <v>0.83070722500000005</v>
      </c>
      <c r="GN20" s="86">
        <v>0.89958363200000002</v>
      </c>
      <c r="GO20" s="87">
        <v>0.908072455</v>
      </c>
      <c r="GP20" s="89">
        <v>0.30264364100000002</v>
      </c>
      <c r="GQ20" s="86">
        <v>0.431810109</v>
      </c>
      <c r="GR20" s="83">
        <v>0.41019630099999999</v>
      </c>
      <c r="GS20" s="86">
        <v>0.319687738</v>
      </c>
      <c r="GT20" s="86">
        <v>0.35773971399999999</v>
      </c>
      <c r="GU20" s="86">
        <v>0.21831359</v>
      </c>
      <c r="GV20" s="83">
        <v>0.21831359</v>
      </c>
      <c r="GW20" s="86">
        <v>0.431810109</v>
      </c>
      <c r="GX20" s="86">
        <v>0.36215500699999997</v>
      </c>
      <c r="GY20" s="84">
        <v>0.39732036599999998</v>
      </c>
      <c r="GZ20" s="77"/>
      <c r="HA20" s="78"/>
      <c r="HB20" s="79"/>
    </row>
    <row r="21" spans="1:210" s="80" customFormat="1" ht="22.5" x14ac:dyDescent="0.4">
      <c r="A21" s="90" t="e">
        <f t="shared" si="58"/>
        <v>#REF!</v>
      </c>
      <c r="B21" s="63" t="e">
        <f t="shared" ca="1" si="32"/>
        <v>#REF!</v>
      </c>
      <c r="C21" s="63" t="e">
        <f t="shared" ca="1" si="33"/>
        <v>#REF!</v>
      </c>
      <c r="D21" s="63" t="e">
        <f t="shared" ca="1" si="34"/>
        <v>#REF!</v>
      </c>
      <c r="E21" s="63" t="e">
        <f t="shared" ca="1" si="35"/>
        <v>#REF!</v>
      </c>
      <c r="F21" s="63" t="e">
        <f t="shared" ca="1" si="36"/>
        <v>#REF!</v>
      </c>
      <c r="G21" s="63" t="e">
        <f t="shared" ca="1" si="37"/>
        <v>#REF!</v>
      </c>
      <c r="H21" s="63" t="e">
        <f t="shared" ca="1" si="38"/>
        <v>#REF!</v>
      </c>
      <c r="I21" s="63" t="e">
        <f t="shared" ca="1" si="39"/>
        <v>#REF!</v>
      </c>
      <c r="J21" s="2"/>
      <c r="K21" s="64" t="e">
        <f t="shared" ca="1" si="40"/>
        <v>#REF!</v>
      </c>
      <c r="L21" s="64" t="e">
        <f t="shared" ca="1" si="41"/>
        <v>#REF!</v>
      </c>
      <c r="M21" s="64">
        <f t="shared" ca="1" si="42"/>
        <v>0</v>
      </c>
      <c r="N21" s="64">
        <f t="shared" ca="1" si="43"/>
        <v>0</v>
      </c>
      <c r="O21" s="64">
        <f t="shared" ca="1" si="44"/>
        <v>0</v>
      </c>
      <c r="P21" s="64">
        <f t="shared" ca="1" si="45"/>
        <v>0</v>
      </c>
      <c r="Q21" s="64">
        <f t="shared" ca="1" si="46"/>
        <v>0</v>
      </c>
      <c r="R21" s="64">
        <f t="shared" ca="1" si="47"/>
        <v>0</v>
      </c>
      <c r="S21" s="64">
        <f t="shared" ca="1" si="48"/>
        <v>0</v>
      </c>
      <c r="T21" s="64">
        <f t="shared" ca="1" si="49"/>
        <v>0</v>
      </c>
      <c r="U21" s="64">
        <f t="shared" ca="1" si="50"/>
        <v>0</v>
      </c>
      <c r="V21" s="64">
        <f t="shared" ca="1" si="51"/>
        <v>0</v>
      </c>
      <c r="W21" s="65">
        <f ca="1">IF(COUNTIF(X$14:X21,X21)=1,MAX(W$13:W20)+1,0)</f>
        <v>0</v>
      </c>
      <c r="X21" s="63" t="e">
        <f t="shared" ca="1" si="52"/>
        <v>#REF!</v>
      </c>
      <c r="Y21" s="65">
        <f ca="1">IF(COUNTIF(Z$14:Z21,Z21)=1,MAX(Y$13:Y20)+1,0)</f>
        <v>0</v>
      </c>
      <c r="Z21" s="63" t="e">
        <f t="shared" ca="1" si="53"/>
        <v>#REF!</v>
      </c>
      <c r="AA21" s="65">
        <f ca="1">IF(COUNTIF(AB$14:AB21,AB21)=1,MAX(AA$13:AA20)+1,0)</f>
        <v>0</v>
      </c>
      <c r="AB21" s="63" t="e">
        <f t="shared" ca="1" si="54"/>
        <v>#REF!</v>
      </c>
      <c r="AC21" s="65">
        <f ca="1">IF(COUNTIF(AD$14:AD21,AD21)=1,MAX(AC$13:AC20)+1,0)</f>
        <v>0</v>
      </c>
      <c r="AD21" s="63" t="e">
        <f t="shared" ca="1" si="55"/>
        <v>#REF!</v>
      </c>
      <c r="AE21" s="65">
        <f ca="1">IF(COUNTIF(AF$14:AF21,AF21)=1,MAX(AE$13:AE20)+1,0)</f>
        <v>0</v>
      </c>
      <c r="AF21" s="63" t="e">
        <f t="shared" ca="1" si="56"/>
        <v>#REF!</v>
      </c>
      <c r="AG21" s="65">
        <f ca="1">IF(COUNTIF(AH$14:AH21,AH21)=1,MAX(AG$13:AG20)+1,0)</f>
        <v>0</v>
      </c>
      <c r="AH21" s="63" t="e">
        <f t="shared" ca="1" si="57"/>
        <v>#REF!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3" t="e">
        <f t="shared" si="59"/>
        <v>#REF!</v>
      </c>
      <c r="AZ21" s="81">
        <v>1</v>
      </c>
      <c r="BA21" s="30"/>
      <c r="BB21" s="56"/>
      <c r="BC21" s="31"/>
      <c r="BD21" s="82">
        <v>0</v>
      </c>
      <c r="BE21" s="83" t="s">
        <v>93</v>
      </c>
      <c r="BF21" s="86">
        <v>8262.2780000000002</v>
      </c>
      <c r="BG21" s="86">
        <v>7779.796875</v>
      </c>
      <c r="BH21" s="83">
        <v>10934.2225</v>
      </c>
      <c r="BI21" s="83">
        <v>9804.9247500000001</v>
      </c>
      <c r="BJ21" s="86">
        <v>9249.7065000000002</v>
      </c>
      <c r="BK21" s="86">
        <v>9653.5105000000003</v>
      </c>
      <c r="BL21" s="86">
        <v>9653.5105000000003</v>
      </c>
      <c r="BM21" s="83">
        <v>7779.796875</v>
      </c>
      <c r="BN21" s="83">
        <v>39642.364249999999</v>
      </c>
      <c r="BO21" s="87">
        <v>35338.675374999999</v>
      </c>
      <c r="BP21" s="85">
        <v>-21.536792006999999</v>
      </c>
      <c r="BQ21" s="83">
        <v>-29.163921469000002</v>
      </c>
      <c r="BR21" s="86">
        <v>5.5039185890000004</v>
      </c>
      <c r="BS21" s="86">
        <v>9.7632532310000002</v>
      </c>
      <c r="BT21" s="86">
        <v>11.951044252000001</v>
      </c>
      <c r="BU21" s="86">
        <v>24.084351495</v>
      </c>
      <c r="BV21" s="86">
        <v>24.084351495</v>
      </c>
      <c r="BW21" s="83">
        <v>-29.163921469000002</v>
      </c>
      <c r="BX21" s="83">
        <v>12.178410281</v>
      </c>
      <c r="BY21" s="87">
        <v>-8.3040106750000007</v>
      </c>
      <c r="BZ21" s="85">
        <v>13.505363624999999</v>
      </c>
      <c r="CA21" s="83">
        <v>13.200981064</v>
      </c>
      <c r="CB21" s="86">
        <v>16.469346552000001</v>
      </c>
      <c r="CC21" s="86">
        <v>14.536740474</v>
      </c>
      <c r="CD21" s="83">
        <v>12.300398099000001</v>
      </c>
      <c r="CE21" s="83">
        <v>13.091296475</v>
      </c>
      <c r="CF21" s="86">
        <v>13.091296475</v>
      </c>
      <c r="CG21" s="86">
        <v>13.200981064</v>
      </c>
      <c r="CH21" s="83">
        <v>14.018851829999999</v>
      </c>
      <c r="CI21" s="87">
        <v>14.727790605999999</v>
      </c>
      <c r="CJ21" s="88">
        <v>33.121000000000002</v>
      </c>
      <c r="CK21" s="86">
        <v>34.027999999999999</v>
      </c>
      <c r="CL21" s="83">
        <v>34.167000000000002</v>
      </c>
      <c r="CM21" s="83">
        <v>33.25</v>
      </c>
      <c r="CN21" s="83">
        <v>33.545999999999999</v>
      </c>
      <c r="CO21" s="86">
        <v>36.774000000000001</v>
      </c>
      <c r="CP21" s="86">
        <v>36.774000000000001</v>
      </c>
      <c r="CQ21" s="83">
        <v>34.027999999999999</v>
      </c>
      <c r="CR21" s="83">
        <v>36.918999999999997</v>
      </c>
      <c r="CS21" s="87">
        <v>40.384</v>
      </c>
      <c r="CT21" s="88">
        <v>2.6816716270000001</v>
      </c>
      <c r="CU21" s="86">
        <v>-23.275687132000002</v>
      </c>
      <c r="CV21" s="83">
        <v>-13.599696548000001</v>
      </c>
      <c r="CW21" s="83">
        <v>14.667034521</v>
      </c>
      <c r="CX21" s="86">
        <v>1.283173817</v>
      </c>
      <c r="CY21" s="83">
        <v>8.0698248499999998</v>
      </c>
      <c r="CZ21" s="83">
        <v>8.0698248499999998</v>
      </c>
      <c r="DA21" s="86">
        <v>-23.275687132000002</v>
      </c>
      <c r="DB21" s="86">
        <v>-8.5801307449999999</v>
      </c>
      <c r="DC21" s="84">
        <v>-8.9445559289999998</v>
      </c>
      <c r="DD21" s="85">
        <v>27.136794153</v>
      </c>
      <c r="DE21" s="86">
        <v>28.169806947000001</v>
      </c>
      <c r="DF21" s="86">
        <v>26.601111786000001</v>
      </c>
      <c r="DG21" s="86">
        <v>26.923948954</v>
      </c>
      <c r="DH21" s="86">
        <v>24.702139880000001</v>
      </c>
      <c r="DI21" s="83">
        <v>27.340247573999999</v>
      </c>
      <c r="DJ21" s="83">
        <v>27.340247573999999</v>
      </c>
      <c r="DK21" s="86">
        <v>28.169806947000001</v>
      </c>
      <c r="DL21" s="86">
        <v>27.039359006000002</v>
      </c>
      <c r="DM21" s="84">
        <v>30.403457127999999</v>
      </c>
      <c r="DN21" s="85">
        <v>35.304197375999998</v>
      </c>
      <c r="DO21" s="86">
        <v>46.008402814999997</v>
      </c>
      <c r="DP21" s="83">
        <v>45.766697727999997</v>
      </c>
      <c r="DQ21" s="83">
        <v>42.431732295000003</v>
      </c>
      <c r="DR21" s="86">
        <v>43.993974588</v>
      </c>
      <c r="DS21" s="86">
        <v>44.120564665000003</v>
      </c>
      <c r="DT21" s="86">
        <v>44.120564665000003</v>
      </c>
      <c r="DU21" s="83">
        <v>46.008402814999997</v>
      </c>
      <c r="DV21" s="83">
        <v>43.993974588</v>
      </c>
      <c r="DW21" s="87">
        <v>45.172336846</v>
      </c>
      <c r="DX21" s="88">
        <v>38.590480339999999</v>
      </c>
      <c r="DY21" s="83">
        <v>28.970202304000001</v>
      </c>
      <c r="DZ21" s="83">
        <v>36.277877633999999</v>
      </c>
      <c r="EA21" s="86">
        <v>34.992339921000003</v>
      </c>
      <c r="EB21" s="86">
        <v>28.655519865999999</v>
      </c>
      <c r="EC21" s="86">
        <v>30.341460055999999</v>
      </c>
      <c r="ED21" s="86">
        <v>30.341460055999999</v>
      </c>
      <c r="EE21" s="83">
        <v>28.970202304000001</v>
      </c>
      <c r="EF21" s="83">
        <v>32.361264443000003</v>
      </c>
      <c r="EG21" s="87">
        <v>33.061082323000001</v>
      </c>
      <c r="EH21" s="88">
        <v>249.45738353300001</v>
      </c>
      <c r="EI21" s="83">
        <v>228.62927221699999</v>
      </c>
      <c r="EJ21" s="83">
        <v>320.02290221599998</v>
      </c>
      <c r="EK21" s="86">
        <v>294.88495488699999</v>
      </c>
      <c r="EL21" s="83">
        <v>275.73202468300002</v>
      </c>
      <c r="EM21" s="83">
        <v>262.50912329400001</v>
      </c>
      <c r="EN21" s="86">
        <v>262.50912329400001</v>
      </c>
      <c r="EO21" s="86">
        <v>228.62927221699999</v>
      </c>
      <c r="EP21" s="86">
        <v>1073.765926759</v>
      </c>
      <c r="EQ21" s="84">
        <v>875.06624839000006</v>
      </c>
      <c r="ER21" s="85">
        <v>8.4058156610000001</v>
      </c>
      <c r="ES21" s="86">
        <v>12.279759946</v>
      </c>
      <c r="ET21" s="83">
        <v>7.8655647950000001</v>
      </c>
      <c r="EU21" s="83">
        <v>8.1877971200000008</v>
      </c>
      <c r="EV21" s="86">
        <v>8.0179428280000007</v>
      </c>
      <c r="EW21" s="86">
        <v>9.8660183700000008</v>
      </c>
      <c r="EX21" s="86">
        <v>9.8660183700000008</v>
      </c>
      <c r="EY21" s="86">
        <v>12.279759946</v>
      </c>
      <c r="EZ21" s="86">
        <v>8.4679586180000008</v>
      </c>
      <c r="FA21" s="84">
        <v>9.8545004079999998</v>
      </c>
      <c r="FB21" s="85">
        <v>130.09715582699999</v>
      </c>
      <c r="FC21" s="86">
        <v>163.32523293700001</v>
      </c>
      <c r="FD21" s="86">
        <v>172.04806361799999</v>
      </c>
      <c r="FE21" s="83">
        <v>157.59847252599999</v>
      </c>
      <c r="FF21" s="86">
        <v>178.09782796900001</v>
      </c>
      <c r="FG21" s="86">
        <v>161.375878347</v>
      </c>
      <c r="FH21" s="83">
        <v>161.375878347</v>
      </c>
      <c r="FI21" s="83">
        <v>163.32523293700001</v>
      </c>
      <c r="FJ21" s="86">
        <v>162.70346711299999</v>
      </c>
      <c r="FK21" s="87">
        <v>148.576317012</v>
      </c>
      <c r="FL21" s="88">
        <v>0.76319984399999996</v>
      </c>
      <c r="FM21" s="86">
        <v>1.0498245939999999</v>
      </c>
      <c r="FN21" s="86">
        <v>0.94509709399999997</v>
      </c>
      <c r="FO21" s="86">
        <v>0.88220587500000003</v>
      </c>
      <c r="FP21" s="83">
        <v>0.81498481199999995</v>
      </c>
      <c r="FQ21" s="83">
        <v>1.046612219</v>
      </c>
      <c r="FR21" s="86">
        <v>1.046612219</v>
      </c>
      <c r="FS21" s="86">
        <v>1.0498245939999999</v>
      </c>
      <c r="FT21" s="86">
        <v>1.0647304689999999</v>
      </c>
      <c r="FU21" s="87">
        <v>1.319085501</v>
      </c>
      <c r="FV21" s="88">
        <v>112.207129659</v>
      </c>
      <c r="FW21" s="83">
        <v>173.25958487899999</v>
      </c>
      <c r="FX21" s="86">
        <v>121.54793381099999</v>
      </c>
      <c r="FY21" s="86">
        <v>126.974912184</v>
      </c>
      <c r="FZ21" s="83">
        <v>158.52698966700001</v>
      </c>
      <c r="GA21" s="83">
        <v>153.876164485</v>
      </c>
      <c r="GB21" s="86">
        <v>153.876164485</v>
      </c>
      <c r="GC21" s="86">
        <v>173.25958487899999</v>
      </c>
      <c r="GD21" s="83">
        <v>142.63537553099999</v>
      </c>
      <c r="GE21" s="84">
        <v>170.13148860999999</v>
      </c>
      <c r="GF21" s="88">
        <v>1.135962541</v>
      </c>
      <c r="GG21" s="86">
        <v>0.83559695700000003</v>
      </c>
      <c r="GH21" s="83">
        <v>1.2184988560000001</v>
      </c>
      <c r="GI21" s="86">
        <v>0.92825047000000005</v>
      </c>
      <c r="GJ21" s="86">
        <v>0.88082914800000001</v>
      </c>
      <c r="GK21" s="86">
        <v>0.87020928600000003</v>
      </c>
      <c r="GL21" s="83">
        <v>0.87020928600000003</v>
      </c>
      <c r="GM21" s="83">
        <v>0.83559695700000003</v>
      </c>
      <c r="GN21" s="86">
        <v>1.146248151</v>
      </c>
      <c r="GO21" s="87">
        <v>1.5467063169999999</v>
      </c>
      <c r="GP21" s="89">
        <v>0.32338813999999999</v>
      </c>
      <c r="GQ21" s="86">
        <v>0.31653019599999999</v>
      </c>
      <c r="GR21" s="83">
        <v>0.42818742999999998</v>
      </c>
      <c r="GS21" s="86">
        <v>0.29849609199999999</v>
      </c>
      <c r="GT21" s="86">
        <v>0.36953087099999998</v>
      </c>
      <c r="GU21" s="86">
        <v>0.39755582099999998</v>
      </c>
      <c r="GV21" s="83">
        <v>0.39755582099999998</v>
      </c>
      <c r="GW21" s="86">
        <v>0.31653019599999999</v>
      </c>
      <c r="GX21" s="86">
        <v>0.38984498000000001</v>
      </c>
      <c r="GY21" s="84">
        <v>0.406172741</v>
      </c>
      <c r="GZ21" s="77"/>
      <c r="HA21" s="78"/>
      <c r="HB21" s="79"/>
    </row>
    <row r="22" spans="1:210" s="80" customFormat="1" ht="22.5" x14ac:dyDescent="0.4">
      <c r="A22" s="90" t="e">
        <f t="shared" si="58"/>
        <v>#REF!</v>
      </c>
      <c r="B22" s="63" t="e">
        <f t="shared" ca="1" si="32"/>
        <v>#REF!</v>
      </c>
      <c r="C22" s="63" t="e">
        <f t="shared" ca="1" si="33"/>
        <v>#REF!</v>
      </c>
      <c r="D22" s="63" t="e">
        <f t="shared" ca="1" si="34"/>
        <v>#REF!</v>
      </c>
      <c r="E22" s="63" t="e">
        <f t="shared" ca="1" si="35"/>
        <v>#REF!</v>
      </c>
      <c r="F22" s="63" t="e">
        <f t="shared" ca="1" si="36"/>
        <v>#REF!</v>
      </c>
      <c r="G22" s="63" t="e">
        <f t="shared" ca="1" si="37"/>
        <v>#REF!</v>
      </c>
      <c r="H22" s="63" t="e">
        <f t="shared" ca="1" si="38"/>
        <v>#REF!</v>
      </c>
      <c r="I22" s="63" t="e">
        <f t="shared" ca="1" si="39"/>
        <v>#REF!</v>
      </c>
      <c r="J22" s="2"/>
      <c r="K22" s="64" t="e">
        <f t="shared" ca="1" si="40"/>
        <v>#REF!</v>
      </c>
      <c r="L22" s="64" t="e">
        <f t="shared" ca="1" si="41"/>
        <v>#REF!</v>
      </c>
      <c r="M22" s="64">
        <f t="shared" ca="1" si="42"/>
        <v>0</v>
      </c>
      <c r="N22" s="64">
        <f t="shared" ca="1" si="43"/>
        <v>0</v>
      </c>
      <c r="O22" s="64">
        <f t="shared" ca="1" si="44"/>
        <v>0</v>
      </c>
      <c r="P22" s="64">
        <f t="shared" ca="1" si="45"/>
        <v>0</v>
      </c>
      <c r="Q22" s="64">
        <f t="shared" ca="1" si="46"/>
        <v>0</v>
      </c>
      <c r="R22" s="64">
        <f t="shared" ca="1" si="47"/>
        <v>0</v>
      </c>
      <c r="S22" s="64">
        <f t="shared" ca="1" si="48"/>
        <v>0</v>
      </c>
      <c r="T22" s="64">
        <f t="shared" ca="1" si="49"/>
        <v>0</v>
      </c>
      <c r="U22" s="64">
        <f t="shared" ca="1" si="50"/>
        <v>0</v>
      </c>
      <c r="V22" s="64">
        <f t="shared" ca="1" si="51"/>
        <v>0</v>
      </c>
      <c r="W22" s="65">
        <f ca="1">IF(COUNTIF(X$14:X22,X22)=1,MAX(W$13:W21)+1,0)</f>
        <v>0</v>
      </c>
      <c r="X22" s="63" t="e">
        <f t="shared" ca="1" si="52"/>
        <v>#REF!</v>
      </c>
      <c r="Y22" s="65">
        <f ca="1">IF(COUNTIF(Z$14:Z22,Z22)=1,MAX(Y$13:Y21)+1,0)</f>
        <v>0</v>
      </c>
      <c r="Z22" s="63" t="e">
        <f t="shared" ca="1" si="53"/>
        <v>#REF!</v>
      </c>
      <c r="AA22" s="65">
        <f ca="1">IF(COUNTIF(AB$14:AB22,AB22)=1,MAX(AA$13:AA21)+1,0)</f>
        <v>0</v>
      </c>
      <c r="AB22" s="63" t="e">
        <f t="shared" ca="1" si="54"/>
        <v>#REF!</v>
      </c>
      <c r="AC22" s="65">
        <f ca="1">IF(COUNTIF(AD$14:AD22,AD22)=1,MAX(AC$13:AC21)+1,0)</f>
        <v>0</v>
      </c>
      <c r="AD22" s="63" t="e">
        <f t="shared" ca="1" si="55"/>
        <v>#REF!</v>
      </c>
      <c r="AE22" s="65">
        <f ca="1">IF(COUNTIF(AF$14:AF22,AF22)=1,MAX(AE$13:AE21)+1,0)</f>
        <v>0</v>
      </c>
      <c r="AF22" s="63" t="e">
        <f t="shared" ca="1" si="56"/>
        <v>#REF!</v>
      </c>
      <c r="AG22" s="65">
        <f ca="1">IF(COUNTIF(AH$14:AH22,AH22)=1,MAX(AG$13:AG21)+1,0)</f>
        <v>0</v>
      </c>
      <c r="AH22" s="63" t="e">
        <f t="shared" ca="1" si="57"/>
        <v>#REF!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3" t="e">
        <f t="shared" si="59"/>
        <v>#REF!</v>
      </c>
      <c r="AZ22" s="81">
        <v>1</v>
      </c>
      <c r="BA22" s="30"/>
      <c r="BB22" s="56"/>
      <c r="BC22" s="31"/>
      <c r="BD22" s="82">
        <v>0</v>
      </c>
      <c r="BE22" s="83" t="s">
        <v>94</v>
      </c>
      <c r="BF22" s="86">
        <v>8396.6062500000007</v>
      </c>
      <c r="BG22" s="86">
        <v>7256.071688</v>
      </c>
      <c r="BH22" s="83">
        <v>9163.2502339999992</v>
      </c>
      <c r="BI22" s="83">
        <v>8098.8065390000002</v>
      </c>
      <c r="BJ22" s="86">
        <v>9757.0486249999994</v>
      </c>
      <c r="BK22" s="86">
        <v>7969.7882730000001</v>
      </c>
      <c r="BL22" s="86">
        <v>7969.7882730000001</v>
      </c>
      <c r="BM22" s="83">
        <v>7256.071688</v>
      </c>
      <c r="BN22" s="83">
        <v>34988.893670999998</v>
      </c>
      <c r="BO22" s="87">
        <v>31937.001095</v>
      </c>
      <c r="BP22" s="85">
        <v>3.2870679589999998</v>
      </c>
      <c r="BQ22" s="83">
        <v>-16.18770335</v>
      </c>
      <c r="BR22" s="86">
        <v>12.094756242000001</v>
      </c>
      <c r="BS22" s="86">
        <v>-0.135135593</v>
      </c>
      <c r="BT22" s="86">
        <v>16.202288573000001</v>
      </c>
      <c r="BU22" s="86">
        <v>9.8361291850000008</v>
      </c>
      <c r="BV22" s="86">
        <v>9.8361291850000008</v>
      </c>
      <c r="BW22" s="83">
        <v>-16.18770335</v>
      </c>
      <c r="BX22" s="83">
        <v>9.5559773030000006</v>
      </c>
      <c r="BY22" s="87">
        <v>14.682029849999999</v>
      </c>
      <c r="BZ22" s="85">
        <v>13.724934046</v>
      </c>
      <c r="CA22" s="83">
        <v>12.312309239999999</v>
      </c>
      <c r="CB22" s="86">
        <v>13.801872391</v>
      </c>
      <c r="CC22" s="86">
        <v>12.007256741999999</v>
      </c>
      <c r="CD22" s="83">
        <v>12.975069247</v>
      </c>
      <c r="CE22" s="83">
        <v>10.807970957</v>
      </c>
      <c r="CF22" s="86">
        <v>10.807970957</v>
      </c>
      <c r="CG22" s="86">
        <v>12.312309239999999</v>
      </c>
      <c r="CH22" s="83">
        <v>12.373230641999999</v>
      </c>
      <c r="CI22" s="87">
        <v>13.310104573</v>
      </c>
      <c r="CJ22" s="88">
        <v>21.643999999999998</v>
      </c>
      <c r="CK22" s="86">
        <v>19.587</v>
      </c>
      <c r="CL22" s="83">
        <v>19.997</v>
      </c>
      <c r="CM22" s="83">
        <v>17.719000000000001</v>
      </c>
      <c r="CN22" s="83">
        <v>21.251999999999999</v>
      </c>
      <c r="CO22" s="86">
        <v>20.664999999999999</v>
      </c>
      <c r="CP22" s="86">
        <v>20.664999999999999</v>
      </c>
      <c r="CQ22" s="83">
        <v>19.587</v>
      </c>
      <c r="CR22" s="83">
        <v>21.396000000000001</v>
      </c>
      <c r="CS22" s="87">
        <v>24.667999999999999</v>
      </c>
      <c r="CT22" s="88">
        <v>5.2211959160000001</v>
      </c>
      <c r="CU22" s="86">
        <v>-22.372384274000002</v>
      </c>
      <c r="CV22" s="83">
        <v>-18.935462948000001</v>
      </c>
      <c r="CW22" s="83">
        <v>-27.273846659</v>
      </c>
      <c r="CX22" s="86">
        <v>-1.811125485</v>
      </c>
      <c r="CY22" s="83">
        <v>5.5036503799999998</v>
      </c>
      <c r="CZ22" s="83">
        <v>5.5036503799999998</v>
      </c>
      <c r="DA22" s="86">
        <v>-22.372384274000002</v>
      </c>
      <c r="DB22" s="86">
        <v>-13.264147884</v>
      </c>
      <c r="DC22" s="84">
        <v>-2.2352568169999998</v>
      </c>
      <c r="DD22" s="85">
        <v>17.733425097000001</v>
      </c>
      <c r="DE22" s="86">
        <v>16.214940892000001</v>
      </c>
      <c r="DF22" s="86">
        <v>15.568894909999999</v>
      </c>
      <c r="DG22" s="86">
        <v>14.347833128</v>
      </c>
      <c r="DH22" s="86">
        <v>15.649254061000001</v>
      </c>
      <c r="DI22" s="83">
        <v>15.363741125000001</v>
      </c>
      <c r="DJ22" s="83">
        <v>15.363741125000001</v>
      </c>
      <c r="DK22" s="86">
        <v>16.214940892000001</v>
      </c>
      <c r="DL22" s="86">
        <v>15.670362829</v>
      </c>
      <c r="DM22" s="84">
        <v>18.571525368</v>
      </c>
      <c r="DN22" s="85">
        <v>27.546832095999999</v>
      </c>
      <c r="DO22" s="86">
        <v>24.859361724999999</v>
      </c>
      <c r="DP22" s="83">
        <v>28.279823163</v>
      </c>
      <c r="DQ22" s="83">
        <v>23.068957304000001</v>
      </c>
      <c r="DR22" s="86">
        <v>26.362321973</v>
      </c>
      <c r="DS22" s="86">
        <v>26.829438365000001</v>
      </c>
      <c r="DT22" s="86">
        <v>26.829438365000001</v>
      </c>
      <c r="DU22" s="83">
        <v>24.859361724999999</v>
      </c>
      <c r="DV22" s="83">
        <v>26.362321973</v>
      </c>
      <c r="DW22" s="87">
        <v>30.259787796000001</v>
      </c>
      <c r="DX22" s="88">
        <v>55.143201183999999</v>
      </c>
      <c r="DY22" s="83">
        <v>54.433456993</v>
      </c>
      <c r="DZ22" s="83">
        <v>53.951713429999998</v>
      </c>
      <c r="EA22" s="86">
        <v>57.851252045999999</v>
      </c>
      <c r="EB22" s="86">
        <v>53.172865625999997</v>
      </c>
      <c r="EC22" s="86">
        <v>44.027612022</v>
      </c>
      <c r="ED22" s="86">
        <v>44.027612022</v>
      </c>
      <c r="EE22" s="83">
        <v>54.433456993</v>
      </c>
      <c r="EF22" s="83">
        <v>51.381991452999998</v>
      </c>
      <c r="EG22" s="87">
        <v>48.716834153999997</v>
      </c>
      <c r="EH22" s="88">
        <v>387.94151958999998</v>
      </c>
      <c r="EI22" s="83">
        <v>370.45344810300003</v>
      </c>
      <c r="EJ22" s="83">
        <v>458.231246387</v>
      </c>
      <c r="EK22" s="86">
        <v>457.06905237299998</v>
      </c>
      <c r="EL22" s="83">
        <v>459.112018869</v>
      </c>
      <c r="EM22" s="83">
        <v>385.66601853399999</v>
      </c>
      <c r="EN22" s="86">
        <v>385.66601853399999</v>
      </c>
      <c r="EO22" s="86">
        <v>370.45344810300003</v>
      </c>
      <c r="EP22" s="86">
        <v>1635.300695036</v>
      </c>
      <c r="EQ22" s="84">
        <v>1294.6733052940001</v>
      </c>
      <c r="ER22" s="85">
        <v>6.7041556020000002</v>
      </c>
      <c r="ES22" s="86">
        <v>6.0544224529999999</v>
      </c>
      <c r="ET22" s="83">
        <v>6.717938921</v>
      </c>
      <c r="EU22" s="83">
        <v>5.3137098839999997</v>
      </c>
      <c r="EV22" s="86">
        <v>4.5049694919999999</v>
      </c>
      <c r="EW22" s="86">
        <v>6.5288293609999997</v>
      </c>
      <c r="EX22" s="86">
        <v>6.5288293609999997</v>
      </c>
      <c r="EY22" s="86">
        <v>6.0544224529999999</v>
      </c>
      <c r="EZ22" s="86">
        <v>5.732717922</v>
      </c>
      <c r="FA22" s="84">
        <v>7.9990249840000001</v>
      </c>
      <c r="FB22" s="85">
        <v>155.33847491</v>
      </c>
      <c r="FC22" s="86">
        <v>153.31145447899999</v>
      </c>
      <c r="FD22" s="86">
        <v>181.64309879999999</v>
      </c>
      <c r="FE22" s="83">
        <v>160.78356291200001</v>
      </c>
      <c r="FF22" s="86">
        <v>168.45737100400001</v>
      </c>
      <c r="FG22" s="86">
        <v>174.62828973200001</v>
      </c>
      <c r="FH22" s="83">
        <v>174.62828973200001</v>
      </c>
      <c r="FI22" s="83">
        <v>153.31145447899999</v>
      </c>
      <c r="FJ22" s="86">
        <v>168.230450437</v>
      </c>
      <c r="FK22" s="87">
        <v>162.93646965799999</v>
      </c>
      <c r="FL22" s="88">
        <v>0.61859510799999995</v>
      </c>
      <c r="FM22" s="86">
        <v>0.48276179499999999</v>
      </c>
      <c r="FN22" s="86">
        <v>0.67646324599999996</v>
      </c>
      <c r="FO22" s="86">
        <v>0.472908883</v>
      </c>
      <c r="FP22" s="83">
        <v>0.48302424599999999</v>
      </c>
      <c r="FQ22" s="83">
        <v>0.571795469</v>
      </c>
      <c r="FR22" s="86">
        <v>0.571795469</v>
      </c>
      <c r="FS22" s="86">
        <v>0.48276179499999999</v>
      </c>
      <c r="FT22" s="86">
        <v>0.68005435199999997</v>
      </c>
      <c r="FU22" s="87">
        <v>0.91216189800000003</v>
      </c>
      <c r="FV22" s="88">
        <v>89.492095383999995</v>
      </c>
      <c r="FW22" s="83">
        <v>85.424041302000006</v>
      </c>
      <c r="FX22" s="86">
        <v>103.81347259499999</v>
      </c>
      <c r="FY22" s="86">
        <v>82.404074749000003</v>
      </c>
      <c r="FZ22" s="83">
        <v>89.070135246999996</v>
      </c>
      <c r="GA22" s="83">
        <v>101.82742247100001</v>
      </c>
      <c r="GB22" s="86">
        <v>101.82742247100001</v>
      </c>
      <c r="GC22" s="86">
        <v>85.424041302000006</v>
      </c>
      <c r="GD22" s="83">
        <v>103.219209549</v>
      </c>
      <c r="GE22" s="84">
        <v>130.17866573000001</v>
      </c>
      <c r="GF22" s="88">
        <v>0.61484842500000003</v>
      </c>
      <c r="GG22" s="86">
        <v>0.71804563099999996</v>
      </c>
      <c r="GH22" s="83">
        <v>0.57758443500000001</v>
      </c>
      <c r="GI22" s="86">
        <v>0.46024017</v>
      </c>
      <c r="GJ22" s="86">
        <v>0.70565219999999995</v>
      </c>
      <c r="GK22" s="86">
        <v>0.31083974599999997</v>
      </c>
      <c r="GL22" s="83">
        <v>0.31083974599999997</v>
      </c>
      <c r="GM22" s="83">
        <v>0.71804563099999996</v>
      </c>
      <c r="GN22" s="86">
        <v>0.70184842300000005</v>
      </c>
      <c r="GO22" s="87">
        <v>0.78169212600000004</v>
      </c>
      <c r="GP22" s="89">
        <v>0.200778814</v>
      </c>
      <c r="GQ22" s="86">
        <v>0.29746044599999999</v>
      </c>
      <c r="GR22" s="83">
        <v>0.228979135</v>
      </c>
      <c r="GS22" s="86">
        <v>0.186875438</v>
      </c>
      <c r="GT22" s="86">
        <v>0.37119034499999998</v>
      </c>
      <c r="GU22" s="86">
        <v>0.121373485</v>
      </c>
      <c r="GV22" s="83">
        <v>0.121373485</v>
      </c>
      <c r="GW22" s="86">
        <v>0.29746044599999999</v>
      </c>
      <c r="GX22" s="86">
        <v>0.37119034499999998</v>
      </c>
      <c r="GY22" s="84">
        <v>0.37726659600000001</v>
      </c>
      <c r="GZ22" s="77"/>
      <c r="HA22" s="78"/>
      <c r="HB22" s="79"/>
    </row>
    <row r="23" spans="1:210" s="80" customFormat="1" ht="22.5" x14ac:dyDescent="0.4">
      <c r="A23" s="90" t="e">
        <f t="shared" si="58"/>
        <v>#REF!</v>
      </c>
      <c r="B23" s="63" t="e">
        <f t="shared" ca="1" si="32"/>
        <v>#REF!</v>
      </c>
      <c r="C23" s="63" t="e">
        <f t="shared" ca="1" si="33"/>
        <v>#REF!</v>
      </c>
      <c r="D23" s="63" t="e">
        <f t="shared" ca="1" si="34"/>
        <v>#REF!</v>
      </c>
      <c r="E23" s="63" t="e">
        <f t="shared" ca="1" si="35"/>
        <v>#REF!</v>
      </c>
      <c r="F23" s="63" t="e">
        <f t="shared" ca="1" si="36"/>
        <v>#REF!</v>
      </c>
      <c r="G23" s="63" t="e">
        <f t="shared" ca="1" si="37"/>
        <v>#REF!</v>
      </c>
      <c r="H23" s="63" t="e">
        <f t="shared" ca="1" si="38"/>
        <v>#REF!</v>
      </c>
      <c r="I23" s="63" t="e">
        <f t="shared" ca="1" si="39"/>
        <v>#REF!</v>
      </c>
      <c r="J23" s="2"/>
      <c r="K23" s="64" t="e">
        <f t="shared" ca="1" si="40"/>
        <v>#REF!</v>
      </c>
      <c r="L23" s="64" t="e">
        <f t="shared" ca="1" si="41"/>
        <v>#REF!</v>
      </c>
      <c r="M23" s="64">
        <f t="shared" ca="1" si="42"/>
        <v>0</v>
      </c>
      <c r="N23" s="64">
        <f t="shared" ca="1" si="43"/>
        <v>0</v>
      </c>
      <c r="O23" s="64">
        <f t="shared" ca="1" si="44"/>
        <v>0</v>
      </c>
      <c r="P23" s="64">
        <f t="shared" ca="1" si="45"/>
        <v>0</v>
      </c>
      <c r="Q23" s="64">
        <f t="shared" ca="1" si="46"/>
        <v>0</v>
      </c>
      <c r="R23" s="64">
        <f t="shared" ca="1" si="47"/>
        <v>0</v>
      </c>
      <c r="S23" s="64">
        <f t="shared" ca="1" si="48"/>
        <v>0</v>
      </c>
      <c r="T23" s="64">
        <f t="shared" ca="1" si="49"/>
        <v>0</v>
      </c>
      <c r="U23" s="64">
        <f t="shared" ca="1" si="50"/>
        <v>0</v>
      </c>
      <c r="V23" s="64">
        <f t="shared" ca="1" si="51"/>
        <v>0</v>
      </c>
      <c r="W23" s="65">
        <f ca="1">IF(COUNTIF(X$14:X23,X23)=1,MAX(W$13:W22)+1,0)</f>
        <v>0</v>
      </c>
      <c r="X23" s="63" t="e">
        <f t="shared" ca="1" si="52"/>
        <v>#REF!</v>
      </c>
      <c r="Y23" s="65">
        <f ca="1">IF(COUNTIF(Z$14:Z23,Z23)=1,MAX(Y$13:Y22)+1,0)</f>
        <v>0</v>
      </c>
      <c r="Z23" s="63" t="e">
        <f t="shared" ca="1" si="53"/>
        <v>#REF!</v>
      </c>
      <c r="AA23" s="65">
        <f ca="1">IF(COUNTIF(AB$14:AB23,AB23)=1,MAX(AA$13:AA22)+1,0)</f>
        <v>0</v>
      </c>
      <c r="AB23" s="63" t="e">
        <f t="shared" ca="1" si="54"/>
        <v>#REF!</v>
      </c>
      <c r="AC23" s="65">
        <f ca="1">IF(COUNTIF(AD$14:AD23,AD23)=1,MAX(AC$13:AC22)+1,0)</f>
        <v>0</v>
      </c>
      <c r="AD23" s="63" t="e">
        <f t="shared" ca="1" si="55"/>
        <v>#REF!</v>
      </c>
      <c r="AE23" s="65">
        <f ca="1">IF(COUNTIF(AF$14:AF23,AF23)=1,MAX(AE$13:AE22)+1,0)</f>
        <v>0</v>
      </c>
      <c r="AF23" s="63" t="e">
        <f t="shared" ca="1" si="56"/>
        <v>#REF!</v>
      </c>
      <c r="AG23" s="65">
        <f ca="1">IF(COUNTIF(AH$14:AH23,AH23)=1,MAX(AG$13:AG22)+1,0)</f>
        <v>0</v>
      </c>
      <c r="AH23" s="63" t="e">
        <f t="shared" ca="1" si="57"/>
        <v>#REF!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3" t="e">
        <f t="shared" si="59"/>
        <v>#REF!</v>
      </c>
      <c r="AZ23" s="81">
        <v>1</v>
      </c>
      <c r="BA23" s="30"/>
      <c r="BB23" s="56"/>
      <c r="BC23" s="31"/>
      <c r="BD23" s="82">
        <v>0</v>
      </c>
      <c r="BE23" s="83" t="s">
        <v>95</v>
      </c>
      <c r="BF23" s="86">
        <v>1602.608563</v>
      </c>
      <c r="BG23" s="86">
        <v>1599.9035630000001</v>
      </c>
      <c r="BH23" s="83">
        <v>1844.3315</v>
      </c>
      <c r="BI23" s="83">
        <v>1912.6131250000001</v>
      </c>
      <c r="BJ23" s="86">
        <v>2028.585063</v>
      </c>
      <c r="BK23" s="86">
        <v>1960.5207499999999</v>
      </c>
      <c r="BL23" s="86">
        <v>1960.5207499999999</v>
      </c>
      <c r="BM23" s="83">
        <v>1599.9035630000001</v>
      </c>
      <c r="BN23" s="83">
        <v>7746.0504380000002</v>
      </c>
      <c r="BO23" s="87">
        <v>6327.6652830000003</v>
      </c>
      <c r="BP23" s="85">
        <v>-22.629574391999999</v>
      </c>
      <c r="BQ23" s="83">
        <v>-4.5348306279999999</v>
      </c>
      <c r="BR23" s="86">
        <v>10.973205489</v>
      </c>
      <c r="BS23" s="86">
        <v>30.715110707000001</v>
      </c>
      <c r="BT23" s="86">
        <v>26.580196177000001</v>
      </c>
      <c r="BU23" s="86">
        <v>22.539932740000001</v>
      </c>
      <c r="BV23" s="86">
        <v>22.539932740000001</v>
      </c>
      <c r="BW23" s="83">
        <v>-4.5348306279999999</v>
      </c>
      <c r="BX23" s="83">
        <v>22.415616054000001</v>
      </c>
      <c r="BY23" s="87">
        <v>-10.210873718</v>
      </c>
      <c r="BZ23" s="85">
        <v>2.6195936990000002</v>
      </c>
      <c r="CA23" s="83">
        <v>2.7147619629999999</v>
      </c>
      <c r="CB23" s="86">
        <v>2.7779693189999999</v>
      </c>
      <c r="CC23" s="86">
        <v>2.8356322289999998</v>
      </c>
      <c r="CD23" s="83">
        <v>2.6976427690000002</v>
      </c>
      <c r="CE23" s="83">
        <v>2.6586968940000002</v>
      </c>
      <c r="CF23" s="86">
        <v>2.6586968940000002</v>
      </c>
      <c r="CG23" s="86">
        <v>2.7147619629999999</v>
      </c>
      <c r="CH23" s="83">
        <v>2.7392597639999998</v>
      </c>
      <c r="CI23" s="87">
        <v>2.6371257080000001</v>
      </c>
      <c r="CJ23" s="88">
        <v>6.0330000000000004</v>
      </c>
      <c r="CK23" s="86">
        <v>3.556</v>
      </c>
      <c r="CL23" s="83">
        <v>4.51</v>
      </c>
      <c r="CM23" s="83">
        <v>4.2249999999999996</v>
      </c>
      <c r="CN23" s="83">
        <v>6.4219999999999997</v>
      </c>
      <c r="CO23" s="86">
        <v>8.5470000000000006</v>
      </c>
      <c r="CP23" s="86">
        <v>8.5470000000000006</v>
      </c>
      <c r="CQ23" s="83">
        <v>3.556</v>
      </c>
      <c r="CR23" s="83">
        <v>8.5470000000000006</v>
      </c>
      <c r="CS23" s="87">
        <v>8.5329999999999995</v>
      </c>
      <c r="CT23" s="88">
        <v>-23.322318250999999</v>
      </c>
      <c r="CU23" s="86">
        <v>-55.106678449999997</v>
      </c>
      <c r="CV23" s="83">
        <v>-47.146372905</v>
      </c>
      <c r="CW23" s="83">
        <v>-17.156862745000002</v>
      </c>
      <c r="CX23" s="86">
        <v>6.4478700480000004</v>
      </c>
      <c r="CY23" s="83">
        <v>140.35433070900001</v>
      </c>
      <c r="CZ23" s="83">
        <v>140.35433070900001</v>
      </c>
      <c r="DA23" s="86">
        <v>-55.106678449999997</v>
      </c>
      <c r="DB23" s="86">
        <v>0.16406890900000001</v>
      </c>
      <c r="DC23" s="84">
        <v>-8.5815298910000006</v>
      </c>
      <c r="DD23" s="85">
        <v>4.9429751250000002</v>
      </c>
      <c r="DE23" s="86">
        <v>2.9438060859999999</v>
      </c>
      <c r="DF23" s="86">
        <v>3.5113124990000002</v>
      </c>
      <c r="DG23" s="86">
        <v>3.4211634379999998</v>
      </c>
      <c r="DH23" s="86">
        <v>4.7289436089999999</v>
      </c>
      <c r="DI23" s="83">
        <v>6.3544106170000001</v>
      </c>
      <c r="DJ23" s="83">
        <v>6.3544106170000001</v>
      </c>
      <c r="DK23" s="86">
        <v>2.9438060859999999</v>
      </c>
      <c r="DL23" s="86">
        <v>6.2597958079999998</v>
      </c>
      <c r="DM23" s="84">
        <v>6.4241456929999998</v>
      </c>
      <c r="DN23" s="85">
        <v>24.891669843999999</v>
      </c>
      <c r="DO23" s="86">
        <v>19.247885168</v>
      </c>
      <c r="DP23" s="83">
        <v>20.012011867999998</v>
      </c>
      <c r="DQ23" s="83">
        <v>17.197401166999999</v>
      </c>
      <c r="DR23" s="86">
        <v>17.576966088999999</v>
      </c>
      <c r="DS23" s="86">
        <v>23.129940765000001</v>
      </c>
      <c r="DT23" s="86">
        <v>23.129940765000001</v>
      </c>
      <c r="DU23" s="83">
        <v>19.247885168</v>
      </c>
      <c r="DV23" s="83">
        <v>22.710922738000001</v>
      </c>
      <c r="DW23" s="87">
        <v>24.891669843999999</v>
      </c>
      <c r="DX23" s="88">
        <v>10.354948244999999</v>
      </c>
      <c r="DY23" s="83">
        <v>13.68364487</v>
      </c>
      <c r="DZ23" s="83">
        <v>13.018534524</v>
      </c>
      <c r="EA23" s="86">
        <v>15.382695335999999</v>
      </c>
      <c r="EB23" s="86">
        <v>14.558399137</v>
      </c>
      <c r="EC23" s="86">
        <v>10.680813183</v>
      </c>
      <c r="ED23" s="86">
        <v>10.680813183</v>
      </c>
      <c r="EE23" s="83">
        <v>13.68364487</v>
      </c>
      <c r="EF23" s="83">
        <v>11.298329321000001</v>
      </c>
      <c r="EG23" s="87">
        <v>10.311421398</v>
      </c>
      <c r="EH23" s="88">
        <v>265.64040493900001</v>
      </c>
      <c r="EI23" s="83">
        <v>449.916637514</v>
      </c>
      <c r="EJ23" s="83">
        <v>408.94268292700002</v>
      </c>
      <c r="EK23" s="86">
        <v>452.68949704099998</v>
      </c>
      <c r="EL23" s="83">
        <v>315.88057661200003</v>
      </c>
      <c r="EM23" s="83">
        <v>229.38115713100001</v>
      </c>
      <c r="EN23" s="86">
        <v>229.38115713100001</v>
      </c>
      <c r="EO23" s="86">
        <v>449.916637514</v>
      </c>
      <c r="EP23" s="86">
        <v>906.28880753500005</v>
      </c>
      <c r="EQ23" s="84">
        <v>741.55224223599998</v>
      </c>
      <c r="ER23" s="85">
        <v>9.0316026570000005</v>
      </c>
      <c r="ES23" s="86">
        <v>4.523676086</v>
      </c>
      <c r="ET23" s="83">
        <v>3.608329946</v>
      </c>
      <c r="EU23" s="83">
        <v>9.3343048119999992</v>
      </c>
      <c r="EV23" s="86">
        <v>3.495338608</v>
      </c>
      <c r="EW23" s="86">
        <v>10.243561014999999</v>
      </c>
      <c r="EX23" s="86">
        <v>10.243561014999999</v>
      </c>
      <c r="EY23" s="86">
        <v>4.523676086</v>
      </c>
      <c r="EZ23" s="86">
        <v>6.67193901</v>
      </c>
      <c r="FA23" s="84">
        <v>6.1014949600000001</v>
      </c>
      <c r="FB23" s="85">
        <v>503.57667625200003</v>
      </c>
      <c r="FC23" s="86">
        <v>653.84351426199999</v>
      </c>
      <c r="FD23" s="86">
        <v>569.929673697</v>
      </c>
      <c r="FE23" s="83">
        <v>502.67698330399998</v>
      </c>
      <c r="FF23" s="86">
        <v>371.68906086200002</v>
      </c>
      <c r="FG23" s="86">
        <v>363.99820785499998</v>
      </c>
      <c r="FH23" s="83">
        <v>363.99820785499998</v>
      </c>
      <c r="FI23" s="83">
        <v>653.84351426199999</v>
      </c>
      <c r="FJ23" s="86">
        <v>362.80612715799998</v>
      </c>
      <c r="FK23" s="87">
        <v>387.470506317</v>
      </c>
      <c r="FL23" s="88">
        <v>0.15905630500000001</v>
      </c>
      <c r="FM23" s="86">
        <v>7.9532368000000006E-2</v>
      </c>
      <c r="FN23" s="86">
        <v>7.3131391000000004E-2</v>
      </c>
      <c r="FO23" s="86">
        <v>0.19618586700000001</v>
      </c>
      <c r="FP23" s="83">
        <v>7.7918589999999996E-2</v>
      </c>
      <c r="FQ23" s="83">
        <v>0.22068916399999999</v>
      </c>
      <c r="FR23" s="86">
        <v>0.22068916399999999</v>
      </c>
      <c r="FS23" s="86">
        <v>7.9532368000000006E-2</v>
      </c>
      <c r="FT23" s="86">
        <v>0.22487175000000001</v>
      </c>
      <c r="FU23" s="87">
        <v>0.16674775</v>
      </c>
      <c r="FV23" s="88">
        <v>120.56060366299999</v>
      </c>
      <c r="FW23" s="83">
        <v>63.826185873999997</v>
      </c>
      <c r="FX23" s="86">
        <v>55.760147025000002</v>
      </c>
      <c r="FY23" s="86">
        <v>144.754751072</v>
      </c>
      <c r="FZ23" s="83">
        <v>69.108188878999997</v>
      </c>
      <c r="GA23" s="83">
        <v>159.764539305</v>
      </c>
      <c r="GB23" s="86">
        <v>159.764539305</v>
      </c>
      <c r="GC23" s="86">
        <v>63.826185873999997</v>
      </c>
      <c r="GD23" s="83">
        <v>154.17064678899999</v>
      </c>
      <c r="GE23" s="84">
        <v>120.10981726200001</v>
      </c>
      <c r="GF23" s="88">
        <v>8.0231705E-2</v>
      </c>
      <c r="GG23" s="86">
        <v>0.100707225</v>
      </c>
      <c r="GH23" s="83">
        <v>0.14730251799999999</v>
      </c>
      <c r="GI23" s="86">
        <v>8.260721E-2</v>
      </c>
      <c r="GJ23" s="86">
        <v>9.6117287999999995E-2</v>
      </c>
      <c r="GK23" s="86">
        <v>0.37067283699999998</v>
      </c>
      <c r="GL23" s="83">
        <v>0.37067283699999998</v>
      </c>
      <c r="GM23" s="83">
        <v>0.100707225</v>
      </c>
      <c r="GN23" s="86">
        <v>0.36515365700000002</v>
      </c>
      <c r="GO23" s="87">
        <v>0.46570125000000001</v>
      </c>
      <c r="GP23" s="89">
        <v>0.10257684</v>
      </c>
      <c r="GQ23" s="86">
        <v>8.5273157000000002E-2</v>
      </c>
      <c r="GR23" s="83">
        <v>0.108110093</v>
      </c>
      <c r="GS23" s="86">
        <v>4.7098688E-2</v>
      </c>
      <c r="GT23" s="86">
        <v>3.7787497000000003E-2</v>
      </c>
      <c r="GU23" s="86">
        <v>0.181541122</v>
      </c>
      <c r="GV23" s="83">
        <v>0.181541122</v>
      </c>
      <c r="GW23" s="86">
        <v>8.5273157000000002E-2</v>
      </c>
      <c r="GX23" s="86">
        <v>0.17802002</v>
      </c>
      <c r="GY23" s="84">
        <v>0.247503521</v>
      </c>
      <c r="GZ23" s="77"/>
      <c r="HA23" s="78"/>
      <c r="HB23" s="79"/>
    </row>
    <row r="24" spans="1:210" s="80" customFormat="1" ht="22.5" x14ac:dyDescent="0.4">
      <c r="A24" s="90" t="e">
        <f t="shared" si="58"/>
        <v>#REF!</v>
      </c>
      <c r="B24" s="63" t="e">
        <f t="shared" ca="1" si="32"/>
        <v>#REF!</v>
      </c>
      <c r="C24" s="63" t="e">
        <f t="shared" ca="1" si="33"/>
        <v>#REF!</v>
      </c>
      <c r="D24" s="63" t="e">
        <f t="shared" ca="1" si="34"/>
        <v>#REF!</v>
      </c>
      <c r="E24" s="63" t="e">
        <f t="shared" ca="1" si="35"/>
        <v>#REF!</v>
      </c>
      <c r="F24" s="63" t="e">
        <f t="shared" ca="1" si="36"/>
        <v>#REF!</v>
      </c>
      <c r="G24" s="63" t="e">
        <f t="shared" ca="1" si="37"/>
        <v>#REF!</v>
      </c>
      <c r="H24" s="63" t="e">
        <f t="shared" ca="1" si="38"/>
        <v>#REF!</v>
      </c>
      <c r="I24" s="63" t="e">
        <f t="shared" ca="1" si="39"/>
        <v>#REF!</v>
      </c>
      <c r="J24" s="2"/>
      <c r="K24" s="64" t="e">
        <f t="shared" ca="1" si="40"/>
        <v>#REF!</v>
      </c>
      <c r="L24" s="64" t="e">
        <f t="shared" ca="1" si="41"/>
        <v>#REF!</v>
      </c>
      <c r="M24" s="64">
        <f t="shared" ca="1" si="42"/>
        <v>0</v>
      </c>
      <c r="N24" s="64">
        <f t="shared" ca="1" si="43"/>
        <v>0</v>
      </c>
      <c r="O24" s="64">
        <f t="shared" ca="1" si="44"/>
        <v>0</v>
      </c>
      <c r="P24" s="64">
        <f t="shared" ca="1" si="45"/>
        <v>0</v>
      </c>
      <c r="Q24" s="64">
        <f t="shared" ca="1" si="46"/>
        <v>0</v>
      </c>
      <c r="R24" s="64">
        <f t="shared" ca="1" si="47"/>
        <v>0</v>
      </c>
      <c r="S24" s="64">
        <f t="shared" ca="1" si="48"/>
        <v>0</v>
      </c>
      <c r="T24" s="64">
        <f t="shared" ca="1" si="49"/>
        <v>0</v>
      </c>
      <c r="U24" s="64">
        <f t="shared" ca="1" si="50"/>
        <v>0</v>
      </c>
      <c r="V24" s="64">
        <f t="shared" ca="1" si="51"/>
        <v>0</v>
      </c>
      <c r="W24" s="65">
        <f ca="1">IF(COUNTIF(X$14:X24,X24)=1,MAX(W$13:W23)+1,0)</f>
        <v>0</v>
      </c>
      <c r="X24" s="63" t="e">
        <f t="shared" ca="1" si="52"/>
        <v>#REF!</v>
      </c>
      <c r="Y24" s="65">
        <f ca="1">IF(COUNTIF(Z$14:Z24,Z24)=1,MAX(Y$13:Y23)+1,0)</f>
        <v>0</v>
      </c>
      <c r="Z24" s="63" t="e">
        <f t="shared" ca="1" si="53"/>
        <v>#REF!</v>
      </c>
      <c r="AA24" s="65">
        <f ca="1">IF(COUNTIF(AB$14:AB24,AB24)=1,MAX(AA$13:AA23)+1,0)</f>
        <v>0</v>
      </c>
      <c r="AB24" s="63" t="e">
        <f t="shared" ca="1" si="54"/>
        <v>#REF!</v>
      </c>
      <c r="AC24" s="65">
        <f ca="1">IF(COUNTIF(AD$14:AD24,AD24)=1,MAX(AC$13:AC23)+1,0)</f>
        <v>0</v>
      </c>
      <c r="AD24" s="63" t="e">
        <f t="shared" ca="1" si="55"/>
        <v>#REF!</v>
      </c>
      <c r="AE24" s="65">
        <f ca="1">IF(COUNTIF(AF$14:AF24,AF24)=1,MAX(AE$13:AE23)+1,0)</f>
        <v>0</v>
      </c>
      <c r="AF24" s="63" t="e">
        <f t="shared" ca="1" si="56"/>
        <v>#REF!</v>
      </c>
      <c r="AG24" s="65">
        <f ca="1">IF(COUNTIF(AH$14:AH24,AH24)=1,MAX(AG$13:AG23)+1,0)</f>
        <v>0</v>
      </c>
      <c r="AH24" s="63" t="e">
        <f t="shared" ca="1" si="57"/>
        <v>#REF!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3" t="e">
        <f t="shared" si="59"/>
        <v>#REF!</v>
      </c>
      <c r="AZ24" s="81">
        <v>1</v>
      </c>
      <c r="BA24" s="30"/>
      <c r="BB24" s="56"/>
      <c r="BC24" s="31"/>
      <c r="BD24" s="82">
        <v>0</v>
      </c>
      <c r="BE24" s="83" t="s">
        <v>96</v>
      </c>
      <c r="BF24" s="86">
        <v>737.23693800000001</v>
      </c>
      <c r="BG24" s="86">
        <v>997.32918400000005</v>
      </c>
      <c r="BH24" s="83">
        <v>932.89374999999995</v>
      </c>
      <c r="BI24" s="83">
        <v>951.59500000000003</v>
      </c>
      <c r="BJ24" s="86">
        <v>888.43775000000005</v>
      </c>
      <c r="BK24" s="86">
        <v>1293.5505000000001</v>
      </c>
      <c r="BL24" s="86">
        <v>1293.5505000000001</v>
      </c>
      <c r="BM24" s="83">
        <v>997.32918400000005</v>
      </c>
      <c r="BN24" s="83">
        <v>4066.4769999999999</v>
      </c>
      <c r="BO24" s="87">
        <v>2830.6725369999999</v>
      </c>
      <c r="BP24" s="85">
        <v>21.257178410000002</v>
      </c>
      <c r="BQ24" s="83">
        <v>139.64191678</v>
      </c>
      <c r="BR24" s="86">
        <v>98.221451055000003</v>
      </c>
      <c r="BS24" s="86">
        <v>52.139737136999997</v>
      </c>
      <c r="BT24" s="86">
        <v>20.509120501999998</v>
      </c>
      <c r="BU24" s="86">
        <v>29.701458730999999</v>
      </c>
      <c r="BV24" s="86">
        <v>29.701458730999999</v>
      </c>
      <c r="BW24" s="83">
        <v>139.64191678</v>
      </c>
      <c r="BX24" s="83">
        <v>43.657627183999999</v>
      </c>
      <c r="BY24" s="87">
        <v>44.914169377</v>
      </c>
      <c r="BZ24" s="85">
        <v>1.2050735800000001</v>
      </c>
      <c r="CA24" s="83">
        <v>1.6922965839999999</v>
      </c>
      <c r="CB24" s="86">
        <v>1.405143389</v>
      </c>
      <c r="CC24" s="86">
        <v>1.410830772</v>
      </c>
      <c r="CD24" s="83">
        <v>1.181457813</v>
      </c>
      <c r="CE24" s="83">
        <v>1.754206731</v>
      </c>
      <c r="CF24" s="86">
        <v>1.754206731</v>
      </c>
      <c r="CG24" s="86">
        <v>1.6922965839999999</v>
      </c>
      <c r="CH24" s="83">
        <v>1.4380408339999999</v>
      </c>
      <c r="CI24" s="87">
        <v>1.179714632</v>
      </c>
      <c r="CJ24" s="88">
        <v>3.9329999999999998</v>
      </c>
      <c r="CK24" s="86">
        <v>4.024</v>
      </c>
      <c r="CL24" s="83">
        <v>3.7879999999999998</v>
      </c>
      <c r="CM24" s="83">
        <v>2.9820000000000002</v>
      </c>
      <c r="CN24" s="83">
        <v>3.2290000000000001</v>
      </c>
      <c r="CO24" s="86">
        <v>3.1179999999999999</v>
      </c>
      <c r="CP24" s="86">
        <v>3.1179999999999999</v>
      </c>
      <c r="CQ24" s="83">
        <v>4.024</v>
      </c>
      <c r="CR24" s="83">
        <v>3.7879999999999998</v>
      </c>
      <c r="CS24" s="87">
        <v>5.359</v>
      </c>
      <c r="CT24" s="88">
        <v>45.289988917999999</v>
      </c>
      <c r="CU24" s="86">
        <v>26.620516047999999</v>
      </c>
      <c r="CV24" s="83">
        <v>12.370216553000001</v>
      </c>
      <c r="CW24" s="83">
        <v>-13.464886825000001</v>
      </c>
      <c r="CX24" s="86">
        <v>-17.899822018999998</v>
      </c>
      <c r="CY24" s="83">
        <v>-22.514910536999999</v>
      </c>
      <c r="CZ24" s="83">
        <v>-22.514910536999999</v>
      </c>
      <c r="DA24" s="86">
        <v>26.620516047999999</v>
      </c>
      <c r="DB24" s="86">
        <v>-29.315170740999999</v>
      </c>
      <c r="DC24" s="84">
        <v>45.073091499999997</v>
      </c>
      <c r="DD24" s="85">
        <v>3.222397011</v>
      </c>
      <c r="DE24" s="86">
        <v>3.3312361340000001</v>
      </c>
      <c r="DF24" s="86">
        <v>2.9491910749999999</v>
      </c>
      <c r="DG24" s="86">
        <v>2.4146531059999998</v>
      </c>
      <c r="DH24" s="86">
        <v>2.3777263959999999</v>
      </c>
      <c r="DI24" s="83">
        <v>2.3181294380000002</v>
      </c>
      <c r="DJ24" s="83">
        <v>2.3181294380000002</v>
      </c>
      <c r="DK24" s="86">
        <v>3.3312361340000001</v>
      </c>
      <c r="DL24" s="86">
        <v>2.7743192369999998</v>
      </c>
      <c r="DM24" s="84">
        <v>4.0345712840000001</v>
      </c>
      <c r="DN24" s="85">
        <v>2.8914674219999998</v>
      </c>
      <c r="DO24" s="86">
        <v>4.3273660080000003</v>
      </c>
      <c r="DP24" s="83">
        <v>3.5986296389999999</v>
      </c>
      <c r="DQ24" s="83">
        <v>3.9763123230000001</v>
      </c>
      <c r="DR24" s="86">
        <v>4.445970934</v>
      </c>
      <c r="DS24" s="86">
        <v>3.413991872</v>
      </c>
      <c r="DT24" s="86">
        <v>3.413991872</v>
      </c>
      <c r="DU24" s="83">
        <v>4.3273660080000003</v>
      </c>
      <c r="DV24" s="83">
        <v>4.445970934</v>
      </c>
      <c r="DW24" s="87">
        <v>4.2487289930000003</v>
      </c>
      <c r="DX24" s="88">
        <v>35.919497829999997</v>
      </c>
      <c r="DY24" s="83">
        <v>33.857921896999997</v>
      </c>
      <c r="DZ24" s="83">
        <v>32.735185704000003</v>
      </c>
      <c r="EA24" s="86">
        <v>29.270686246</v>
      </c>
      <c r="EB24" s="86">
        <v>31.466110190999999</v>
      </c>
      <c r="EC24" s="86">
        <v>66.012480666000002</v>
      </c>
      <c r="ED24" s="86">
        <v>66.012480666000002</v>
      </c>
      <c r="EE24" s="83">
        <v>33.857921896999997</v>
      </c>
      <c r="EF24" s="83">
        <v>34.261367298000003</v>
      </c>
      <c r="EG24" s="87">
        <v>23.893346234999999</v>
      </c>
      <c r="EH24" s="88">
        <v>187.449005339</v>
      </c>
      <c r="EI24" s="83">
        <v>247.84522465200001</v>
      </c>
      <c r="EJ24" s="83">
        <v>246.27606916600001</v>
      </c>
      <c r="EK24" s="86">
        <v>319.11301140199998</v>
      </c>
      <c r="EL24" s="83">
        <v>275.143310622</v>
      </c>
      <c r="EM24" s="83">
        <v>414.86545862700001</v>
      </c>
      <c r="EN24" s="86">
        <v>414.86545862700001</v>
      </c>
      <c r="EO24" s="86">
        <v>247.84522465200001</v>
      </c>
      <c r="EP24" s="86">
        <v>1073.515575502</v>
      </c>
      <c r="EQ24" s="84">
        <v>528.20909442100003</v>
      </c>
      <c r="ER24" s="85">
        <v>31.372206010999999</v>
      </c>
      <c r="ES24" s="86">
        <v>18.493534452999999</v>
      </c>
      <c r="ET24" s="83">
        <v>11.476539205</v>
      </c>
      <c r="EU24" s="83">
        <v>16.274592452</v>
      </c>
      <c r="EV24" s="86">
        <v>16.409433521</v>
      </c>
      <c r="EW24" s="86">
        <v>13.811247886</v>
      </c>
      <c r="EX24" s="86">
        <v>13.811247886</v>
      </c>
      <c r="EY24" s="86">
        <v>18.493534452999999</v>
      </c>
      <c r="EZ24" s="86">
        <v>14.419734651000001</v>
      </c>
      <c r="FA24" s="84">
        <v>21.625451992999999</v>
      </c>
      <c r="FB24" s="85">
        <v>89.730328440999997</v>
      </c>
      <c r="FC24" s="86">
        <v>129.90270980400001</v>
      </c>
      <c r="FD24" s="86">
        <v>122.02090498699999</v>
      </c>
      <c r="FE24" s="83">
        <v>164.67426780299999</v>
      </c>
      <c r="FF24" s="86">
        <v>186.98412658300001</v>
      </c>
      <c r="FG24" s="86">
        <v>147.273565359</v>
      </c>
      <c r="FH24" s="83">
        <v>147.273565359</v>
      </c>
      <c r="FI24" s="83">
        <v>129.90270980400001</v>
      </c>
      <c r="FJ24" s="86">
        <v>160.254482403</v>
      </c>
      <c r="FK24" s="87">
        <v>105.30806604199999</v>
      </c>
      <c r="FL24" s="88">
        <v>0.25416207800000001</v>
      </c>
      <c r="FM24" s="86">
        <v>0.20268287500000001</v>
      </c>
      <c r="FN24" s="86">
        <v>0.11765265599999999</v>
      </c>
      <c r="FO24" s="86">
        <v>0.170184844</v>
      </c>
      <c r="FP24" s="83">
        <v>0.16020615599999999</v>
      </c>
      <c r="FQ24" s="83">
        <v>0.196324688</v>
      </c>
      <c r="FR24" s="86">
        <v>0.196324688</v>
      </c>
      <c r="FS24" s="86">
        <v>0.20268287500000001</v>
      </c>
      <c r="FT24" s="86">
        <v>0.196324688</v>
      </c>
      <c r="FU24" s="87">
        <v>0.28866135599999998</v>
      </c>
      <c r="FV24" s="88">
        <v>418.77972700599997</v>
      </c>
      <c r="FW24" s="83">
        <v>260.93198208299998</v>
      </c>
      <c r="FX24" s="86">
        <v>177.34894620599999</v>
      </c>
      <c r="FY24" s="86">
        <v>252.38350648100001</v>
      </c>
      <c r="FZ24" s="83">
        <v>324.43959180500002</v>
      </c>
      <c r="GA24" s="83">
        <v>215.408260117</v>
      </c>
      <c r="GB24" s="86">
        <v>215.408260117</v>
      </c>
      <c r="GC24" s="86">
        <v>260.93198208299998</v>
      </c>
      <c r="GD24" s="83">
        <v>256.391551811</v>
      </c>
      <c r="GE24" s="84">
        <v>464.794561461</v>
      </c>
      <c r="GF24" s="88">
        <v>1.1461671999999999E-2</v>
      </c>
      <c r="GG24" s="86">
        <v>0.100707225</v>
      </c>
      <c r="GH24" s="83">
        <v>0.14819404899999999</v>
      </c>
      <c r="GI24" s="86">
        <v>0.1180103</v>
      </c>
      <c r="GJ24" s="86">
        <v>1.1294237E-2</v>
      </c>
      <c r="GK24" s="86">
        <v>6.3319207000000002E-2</v>
      </c>
      <c r="GL24" s="83">
        <v>6.3319207000000002E-2</v>
      </c>
      <c r="GM24" s="83">
        <v>0.100707225</v>
      </c>
      <c r="GN24" s="86">
        <v>0.139406905</v>
      </c>
      <c r="GO24" s="87">
        <v>0.133543783</v>
      </c>
      <c r="GP24" s="89">
        <v>1.4003659999999999E-3</v>
      </c>
      <c r="GQ24" s="86">
        <v>1.6839657000000001E-2</v>
      </c>
      <c r="GR24" s="83">
        <v>1.9053216000000001E-2</v>
      </c>
      <c r="GS24" s="86">
        <v>2.8107281000000001E-2</v>
      </c>
      <c r="GT24" s="86">
        <v>1.203431E-3</v>
      </c>
      <c r="GU24" s="86">
        <v>3.6170909999999998E-3</v>
      </c>
      <c r="GV24" s="83">
        <v>3.6170909999999998E-3</v>
      </c>
      <c r="GW24" s="86">
        <v>1.6839657000000001E-2</v>
      </c>
      <c r="GX24" s="86">
        <v>2.5210837999999999E-2</v>
      </c>
      <c r="GY24" s="84">
        <v>3.6830830000000002E-2</v>
      </c>
      <c r="GZ24" s="77"/>
      <c r="HA24" s="78"/>
      <c r="HB24" s="79"/>
    </row>
    <row r="25" spans="1:210" s="80" customFormat="1" ht="22.5" x14ac:dyDescent="0.4">
      <c r="A25" s="90" t="e">
        <f t="shared" si="58"/>
        <v>#REF!</v>
      </c>
      <c r="B25" s="63" t="e">
        <f t="shared" ca="1" si="32"/>
        <v>#REF!</v>
      </c>
      <c r="C25" s="63" t="e">
        <f t="shared" ca="1" si="33"/>
        <v>#REF!</v>
      </c>
      <c r="D25" s="63" t="e">
        <f t="shared" ca="1" si="34"/>
        <v>#REF!</v>
      </c>
      <c r="E25" s="63" t="e">
        <f t="shared" ca="1" si="35"/>
        <v>#REF!</v>
      </c>
      <c r="F25" s="63" t="e">
        <f t="shared" ca="1" si="36"/>
        <v>#REF!</v>
      </c>
      <c r="G25" s="63" t="e">
        <f t="shared" ca="1" si="37"/>
        <v>#REF!</v>
      </c>
      <c r="H25" s="63" t="e">
        <f t="shared" ca="1" si="38"/>
        <v>#REF!</v>
      </c>
      <c r="I25" s="63" t="e">
        <f t="shared" ca="1" si="39"/>
        <v>#REF!</v>
      </c>
      <c r="J25" s="2"/>
      <c r="K25" s="64" t="e">
        <f t="shared" ca="1" si="40"/>
        <v>#REF!</v>
      </c>
      <c r="L25" s="64" t="e">
        <f t="shared" ca="1" si="41"/>
        <v>#REF!</v>
      </c>
      <c r="M25" s="64">
        <f t="shared" ca="1" si="42"/>
        <v>0</v>
      </c>
      <c r="N25" s="64">
        <f t="shared" ca="1" si="43"/>
        <v>0</v>
      </c>
      <c r="O25" s="64">
        <f t="shared" ca="1" si="44"/>
        <v>0</v>
      </c>
      <c r="P25" s="64">
        <f t="shared" ca="1" si="45"/>
        <v>0</v>
      </c>
      <c r="Q25" s="64">
        <f t="shared" ca="1" si="46"/>
        <v>0</v>
      </c>
      <c r="R25" s="64">
        <f t="shared" ca="1" si="47"/>
        <v>0</v>
      </c>
      <c r="S25" s="64">
        <f t="shared" ca="1" si="48"/>
        <v>0</v>
      </c>
      <c r="T25" s="64">
        <f t="shared" ca="1" si="49"/>
        <v>0</v>
      </c>
      <c r="U25" s="64">
        <f t="shared" ca="1" si="50"/>
        <v>0</v>
      </c>
      <c r="V25" s="64">
        <f t="shared" ca="1" si="51"/>
        <v>0</v>
      </c>
      <c r="W25" s="65">
        <f ca="1">IF(COUNTIF(X$14:X25,X25)=1,MAX(W$13:W24)+1,0)</f>
        <v>0</v>
      </c>
      <c r="X25" s="63" t="e">
        <f t="shared" ca="1" si="52"/>
        <v>#REF!</v>
      </c>
      <c r="Y25" s="65">
        <f ca="1">IF(COUNTIF(Z$14:Z25,Z25)=1,MAX(Y$13:Y24)+1,0)</f>
        <v>0</v>
      </c>
      <c r="Z25" s="63" t="e">
        <f t="shared" ca="1" si="53"/>
        <v>#REF!</v>
      </c>
      <c r="AA25" s="65">
        <f ca="1">IF(COUNTIF(AB$14:AB25,AB25)=1,MAX(AA$13:AA24)+1,0)</f>
        <v>0</v>
      </c>
      <c r="AB25" s="63" t="e">
        <f t="shared" ca="1" si="54"/>
        <v>#REF!</v>
      </c>
      <c r="AC25" s="65">
        <f ca="1">IF(COUNTIF(AD$14:AD25,AD25)=1,MAX(AC$13:AC24)+1,0)</f>
        <v>0</v>
      </c>
      <c r="AD25" s="63" t="e">
        <f t="shared" ca="1" si="55"/>
        <v>#REF!</v>
      </c>
      <c r="AE25" s="65">
        <f ca="1">IF(COUNTIF(AF$14:AF25,AF25)=1,MAX(AE$13:AE24)+1,0)</f>
        <v>0</v>
      </c>
      <c r="AF25" s="63" t="e">
        <f t="shared" ca="1" si="56"/>
        <v>#REF!</v>
      </c>
      <c r="AG25" s="65">
        <f ca="1">IF(COUNTIF(AH$14:AH25,AH25)=1,MAX(AG$13:AG24)+1,0)</f>
        <v>0</v>
      </c>
      <c r="AH25" s="63" t="e">
        <f t="shared" ca="1" si="57"/>
        <v>#REF!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3" t="e">
        <f t="shared" si="59"/>
        <v>#REF!</v>
      </c>
      <c r="AZ25" s="81">
        <v>1</v>
      </c>
      <c r="BA25" s="30"/>
      <c r="BB25" s="56"/>
      <c r="BC25" s="31"/>
      <c r="BD25" s="82">
        <v>0</v>
      </c>
      <c r="BE25" s="83" t="s">
        <v>97</v>
      </c>
      <c r="BF25" s="86">
        <v>971.69948399999998</v>
      </c>
      <c r="BG25" s="86">
        <v>903.62309400000004</v>
      </c>
      <c r="BH25" s="83">
        <v>978.89894600000002</v>
      </c>
      <c r="BI25" s="83">
        <v>997.00743799999998</v>
      </c>
      <c r="BJ25" s="86">
        <v>1362.9862659999999</v>
      </c>
      <c r="BK25" s="86">
        <v>1096.659797</v>
      </c>
      <c r="BL25" s="86">
        <v>1096.659797</v>
      </c>
      <c r="BM25" s="83">
        <v>903.62309400000004</v>
      </c>
      <c r="BN25" s="83">
        <v>4435.552447</v>
      </c>
      <c r="BO25" s="87">
        <v>3447.6582189999999</v>
      </c>
      <c r="BP25" s="85">
        <v>102.929443554</v>
      </c>
      <c r="BQ25" s="83">
        <v>45.289784332000004</v>
      </c>
      <c r="BR25" s="86">
        <v>31.434040700000001</v>
      </c>
      <c r="BS25" s="86">
        <v>20.476679913000002</v>
      </c>
      <c r="BT25" s="86">
        <v>40.268291632</v>
      </c>
      <c r="BU25" s="86">
        <v>21.362524296</v>
      </c>
      <c r="BV25" s="86">
        <v>21.362524296</v>
      </c>
      <c r="BW25" s="83">
        <v>45.289784332000004</v>
      </c>
      <c r="BX25" s="83">
        <v>28.654065028000002</v>
      </c>
      <c r="BY25" s="87">
        <v>42.815756995999998</v>
      </c>
      <c r="BZ25" s="85">
        <v>1.5883216309999999</v>
      </c>
      <c r="CA25" s="83">
        <v>1.533293419</v>
      </c>
      <c r="CB25" s="86">
        <v>1.474437344</v>
      </c>
      <c r="CC25" s="86">
        <v>1.4781590630000001</v>
      </c>
      <c r="CD25" s="83">
        <v>1.8125195300000001</v>
      </c>
      <c r="CE25" s="83">
        <v>1.4871997640000001</v>
      </c>
      <c r="CF25" s="86">
        <v>1.4871997640000001</v>
      </c>
      <c r="CG25" s="86">
        <v>1.533293419</v>
      </c>
      <c r="CH25" s="83">
        <v>1.568558125</v>
      </c>
      <c r="CI25" s="87">
        <v>1.436850357</v>
      </c>
      <c r="CJ25" s="88">
        <v>5.7880000000000003</v>
      </c>
      <c r="CK25" s="86">
        <v>4.931</v>
      </c>
      <c r="CL25" s="83">
        <v>5.2889999999999997</v>
      </c>
      <c r="CM25" s="83">
        <v>5.2190000000000003</v>
      </c>
      <c r="CN25" s="83">
        <v>6.6829999999999998</v>
      </c>
      <c r="CO25" s="86">
        <v>5.444</v>
      </c>
      <c r="CP25" s="86">
        <v>5.444</v>
      </c>
      <c r="CQ25" s="83">
        <v>4.931</v>
      </c>
      <c r="CR25" s="83">
        <v>6.734</v>
      </c>
      <c r="CS25" s="87">
        <v>7.298</v>
      </c>
      <c r="CT25" s="88">
        <v>147.66795036400001</v>
      </c>
      <c r="CU25" s="86">
        <v>82.562014069</v>
      </c>
      <c r="CV25" s="83">
        <v>14.183937823999999</v>
      </c>
      <c r="CW25" s="83">
        <v>30.703731529999999</v>
      </c>
      <c r="CX25" s="86">
        <v>15.463026952</v>
      </c>
      <c r="CY25" s="83">
        <v>10.403569256000001</v>
      </c>
      <c r="CZ25" s="83">
        <v>10.403569256000001</v>
      </c>
      <c r="DA25" s="86">
        <v>82.562014069</v>
      </c>
      <c r="DB25" s="86">
        <v>-7.7281446970000003</v>
      </c>
      <c r="DC25" s="84">
        <v>135.41935483899999</v>
      </c>
      <c r="DD25" s="85">
        <v>4.742241012</v>
      </c>
      <c r="DE25" s="86">
        <v>4.0820888110000002</v>
      </c>
      <c r="DF25" s="86">
        <v>4.1178119310000003</v>
      </c>
      <c r="DG25" s="86">
        <v>4.2260478069999996</v>
      </c>
      <c r="DH25" s="86">
        <v>4.9211351820000004</v>
      </c>
      <c r="DI25" s="83">
        <v>4.0474331809999997</v>
      </c>
      <c r="DJ25" s="83">
        <v>4.0474331809999997</v>
      </c>
      <c r="DK25" s="86">
        <v>4.0820888110000002</v>
      </c>
      <c r="DL25" s="86">
        <v>4.9319603330000001</v>
      </c>
      <c r="DM25" s="84">
        <v>5.4943648510000003</v>
      </c>
      <c r="DN25" s="85">
        <v>28.406290658</v>
      </c>
      <c r="DO25" s="86">
        <v>30.036446770000001</v>
      </c>
      <c r="DP25" s="83">
        <v>28.837023396999999</v>
      </c>
      <c r="DQ25" s="83">
        <v>26.185048104</v>
      </c>
      <c r="DR25" s="86">
        <v>31.534530196999999</v>
      </c>
      <c r="DS25" s="86">
        <v>27.301731190000002</v>
      </c>
      <c r="DT25" s="86">
        <v>27.301731190000002</v>
      </c>
      <c r="DU25" s="83">
        <v>30.036446770000001</v>
      </c>
      <c r="DV25" s="83">
        <v>31.534530196999999</v>
      </c>
      <c r="DW25" s="87">
        <v>29.490623628000002</v>
      </c>
      <c r="DX25" s="88">
        <v>5.8602695220000003</v>
      </c>
      <c r="DY25" s="83">
        <v>5.5408728079999996</v>
      </c>
      <c r="DZ25" s="83">
        <v>5.3771832750000002</v>
      </c>
      <c r="EA25" s="86">
        <v>5.6824087570000001</v>
      </c>
      <c r="EB25" s="86">
        <v>6.0050167869999997</v>
      </c>
      <c r="EC25" s="86">
        <v>5.5528329740000002</v>
      </c>
      <c r="ED25" s="86">
        <v>5.5528329740000002</v>
      </c>
      <c r="EE25" s="83">
        <v>5.5408728079999996</v>
      </c>
      <c r="EF25" s="83">
        <v>5.1378792979999997</v>
      </c>
      <c r="EG25" s="87">
        <v>5.0963659310000002</v>
      </c>
      <c r="EH25" s="88">
        <v>167.881735314</v>
      </c>
      <c r="EI25" s="83">
        <v>183.25351733900001</v>
      </c>
      <c r="EJ25" s="83">
        <v>185.08204688999999</v>
      </c>
      <c r="EK25" s="86">
        <v>191.034190075</v>
      </c>
      <c r="EL25" s="83">
        <v>203.948266647</v>
      </c>
      <c r="EM25" s="83">
        <v>201.44375404100001</v>
      </c>
      <c r="EN25" s="86">
        <v>201.44375404100001</v>
      </c>
      <c r="EO25" s="86">
        <v>183.25351733900001</v>
      </c>
      <c r="EP25" s="86">
        <v>658.68019705999995</v>
      </c>
      <c r="EQ25" s="84">
        <v>472.41137558200001</v>
      </c>
      <c r="ER25" s="85">
        <v>7.8855161459999996</v>
      </c>
      <c r="ES25" s="86">
        <v>7.8117113629999997</v>
      </c>
      <c r="ET25" s="83">
        <v>4.5908710920000004</v>
      </c>
      <c r="EU25" s="83">
        <v>1.370563411</v>
      </c>
      <c r="EV25" s="86">
        <v>2.0542748620000002</v>
      </c>
      <c r="EW25" s="86">
        <v>5.9763513000000001</v>
      </c>
      <c r="EX25" s="86">
        <v>5.9763513000000001</v>
      </c>
      <c r="EY25" s="86">
        <v>7.8117113629999997</v>
      </c>
      <c r="EZ25" s="86">
        <v>3.4301101379999999</v>
      </c>
      <c r="FA25" s="84">
        <v>7.6537289279999996</v>
      </c>
      <c r="FB25" s="85">
        <v>599.00563016299998</v>
      </c>
      <c r="FC25" s="86">
        <v>735.81071263800004</v>
      </c>
      <c r="FD25" s="86">
        <v>700.29967084500004</v>
      </c>
      <c r="FE25" s="83">
        <v>619.61078762299996</v>
      </c>
      <c r="FF25" s="86">
        <v>640.79788564399996</v>
      </c>
      <c r="FG25" s="86">
        <v>674.54433390199995</v>
      </c>
      <c r="FH25" s="83">
        <v>674.54433390199995</v>
      </c>
      <c r="FI25" s="83">
        <v>735.81071263800004</v>
      </c>
      <c r="FJ25" s="86">
        <v>639.39139946199998</v>
      </c>
      <c r="FK25" s="87">
        <v>536.74308915699999</v>
      </c>
      <c r="FL25" s="88">
        <v>8.4201670000000006E-2</v>
      </c>
      <c r="FM25" s="86">
        <v>7.7569701000000005E-2</v>
      </c>
      <c r="FN25" s="86">
        <v>4.9384602999999999E-2</v>
      </c>
      <c r="FO25" s="86">
        <v>1.5016065E-2</v>
      </c>
      <c r="FP25" s="83">
        <v>3.0768664000000001E-2</v>
      </c>
      <c r="FQ25" s="83">
        <v>7.2022243999999999E-2</v>
      </c>
      <c r="FR25" s="86">
        <v>7.2022243999999999E-2</v>
      </c>
      <c r="FS25" s="86">
        <v>7.7569701000000005E-2</v>
      </c>
      <c r="FT25" s="86">
        <v>7.2022243999999999E-2</v>
      </c>
      <c r="FU25" s="87">
        <v>9.2966228999999997E-2</v>
      </c>
      <c r="FV25" s="88">
        <v>105.261781645</v>
      </c>
      <c r="FW25" s="83">
        <v>110.218267608</v>
      </c>
      <c r="FX25" s="86">
        <v>70.943525374000004</v>
      </c>
      <c r="FY25" s="86">
        <v>21.254455406000002</v>
      </c>
      <c r="FZ25" s="83">
        <v>40.616155149999997</v>
      </c>
      <c r="GA25" s="83">
        <v>93.210653096000001</v>
      </c>
      <c r="GB25" s="86">
        <v>93.210653096000001</v>
      </c>
      <c r="GC25" s="86">
        <v>110.218267608</v>
      </c>
      <c r="GD25" s="83">
        <v>86.231520708000005</v>
      </c>
      <c r="GE25" s="84">
        <v>122.903154797</v>
      </c>
      <c r="GF25" s="88">
        <v>8.5962541000000003E-2</v>
      </c>
      <c r="GG25" s="86">
        <v>6.5163499E-2</v>
      </c>
      <c r="GH25" s="83">
        <v>6.2697481999999999E-2</v>
      </c>
      <c r="GI25" s="86">
        <v>0.16279588</v>
      </c>
      <c r="GJ25" s="86">
        <v>0.16352881399999999</v>
      </c>
      <c r="GK25" s="86">
        <v>1.7268875E-2</v>
      </c>
      <c r="GL25" s="83">
        <v>1.7268875E-2</v>
      </c>
      <c r="GM25" s="83">
        <v>6.5163499E-2</v>
      </c>
      <c r="GN25" s="86">
        <v>0.16264732200000001</v>
      </c>
      <c r="GO25" s="87">
        <v>0.12719913899999999</v>
      </c>
      <c r="GP25" s="89">
        <v>8.0521069000000001E-2</v>
      </c>
      <c r="GQ25" s="86">
        <v>6.3417431999999996E-2</v>
      </c>
      <c r="GR25" s="83">
        <v>1.4196514E-2</v>
      </c>
      <c r="GS25" s="86">
        <v>4.2345768999999998E-2</v>
      </c>
      <c r="GT25" s="86">
        <v>9.6636310000000003E-2</v>
      </c>
      <c r="GU25" s="86">
        <v>2.8534825999999999E-2</v>
      </c>
      <c r="GV25" s="83">
        <v>2.8534825999999999E-2</v>
      </c>
      <c r="GW25" s="86">
        <v>6.3417431999999996E-2</v>
      </c>
      <c r="GX25" s="86">
        <v>9.6636310000000003E-2</v>
      </c>
      <c r="GY25" s="84">
        <v>0.20442056</v>
      </c>
      <c r="GZ25" s="77"/>
      <c r="HA25" s="78"/>
      <c r="HB25" s="79"/>
    </row>
    <row r="26" spans="1:210" s="80" customFormat="1" ht="22.5" x14ac:dyDescent="0.4">
      <c r="A26" s="90" t="e">
        <f t="shared" si="58"/>
        <v>#REF!</v>
      </c>
      <c r="B26" s="63" t="e">
        <f t="shared" ca="1" si="32"/>
        <v>#REF!</v>
      </c>
      <c r="C26" s="63" t="e">
        <f t="shared" ca="1" si="33"/>
        <v>#REF!</v>
      </c>
      <c r="D26" s="63" t="e">
        <f t="shared" ca="1" si="34"/>
        <v>#REF!</v>
      </c>
      <c r="E26" s="63" t="e">
        <f t="shared" ca="1" si="35"/>
        <v>#REF!</v>
      </c>
      <c r="F26" s="63" t="e">
        <f t="shared" ca="1" si="36"/>
        <v>#REF!</v>
      </c>
      <c r="G26" s="63" t="e">
        <f t="shared" ca="1" si="37"/>
        <v>#REF!</v>
      </c>
      <c r="H26" s="63" t="e">
        <f t="shared" ca="1" si="38"/>
        <v>#REF!</v>
      </c>
      <c r="I26" s="63" t="e">
        <f t="shared" ca="1" si="39"/>
        <v>#REF!</v>
      </c>
      <c r="J26" s="2"/>
      <c r="K26" s="64" t="e">
        <f t="shared" ca="1" si="40"/>
        <v>#REF!</v>
      </c>
      <c r="L26" s="64" t="e">
        <f t="shared" ca="1" si="41"/>
        <v>#REF!</v>
      </c>
      <c r="M26" s="64">
        <f t="shared" ca="1" si="42"/>
        <v>0</v>
      </c>
      <c r="N26" s="64">
        <f t="shared" ca="1" si="43"/>
        <v>0</v>
      </c>
      <c r="O26" s="64">
        <f t="shared" ca="1" si="44"/>
        <v>0</v>
      </c>
      <c r="P26" s="64">
        <f t="shared" ca="1" si="45"/>
        <v>0</v>
      </c>
      <c r="Q26" s="64">
        <f t="shared" ca="1" si="46"/>
        <v>0</v>
      </c>
      <c r="R26" s="64">
        <f t="shared" ca="1" si="47"/>
        <v>0</v>
      </c>
      <c r="S26" s="64">
        <f t="shared" ca="1" si="48"/>
        <v>0</v>
      </c>
      <c r="T26" s="64">
        <f t="shared" ca="1" si="49"/>
        <v>0</v>
      </c>
      <c r="U26" s="64">
        <f t="shared" ca="1" si="50"/>
        <v>0</v>
      </c>
      <c r="V26" s="64">
        <f t="shared" ca="1" si="51"/>
        <v>0</v>
      </c>
      <c r="W26" s="65">
        <f ca="1">IF(COUNTIF(X$14:X26,X26)=1,MAX(W$13:W25)+1,0)</f>
        <v>0</v>
      </c>
      <c r="X26" s="63" t="e">
        <f t="shared" ca="1" si="52"/>
        <v>#REF!</v>
      </c>
      <c r="Y26" s="65">
        <f ca="1">IF(COUNTIF(Z$14:Z26,Z26)=1,MAX(Y$13:Y25)+1,0)</f>
        <v>0</v>
      </c>
      <c r="Z26" s="63" t="e">
        <f t="shared" ca="1" si="53"/>
        <v>#REF!</v>
      </c>
      <c r="AA26" s="65">
        <f ca="1">IF(COUNTIF(AB$14:AB26,AB26)=1,MAX(AA$13:AA25)+1,0)</f>
        <v>0</v>
      </c>
      <c r="AB26" s="63" t="e">
        <f t="shared" ca="1" si="54"/>
        <v>#REF!</v>
      </c>
      <c r="AC26" s="65">
        <f ca="1">IF(COUNTIF(AD$14:AD26,AD26)=1,MAX(AC$13:AC25)+1,0)</f>
        <v>0</v>
      </c>
      <c r="AD26" s="63" t="e">
        <f t="shared" ca="1" si="55"/>
        <v>#REF!</v>
      </c>
      <c r="AE26" s="65">
        <f ca="1">IF(COUNTIF(AF$14:AF26,AF26)=1,MAX(AE$13:AE25)+1,0)</f>
        <v>0</v>
      </c>
      <c r="AF26" s="63" t="e">
        <f t="shared" ca="1" si="56"/>
        <v>#REF!</v>
      </c>
      <c r="AG26" s="65">
        <f ca="1">IF(COUNTIF(AH$14:AH26,AH26)=1,MAX(AG$13:AG25)+1,0)</f>
        <v>0</v>
      </c>
      <c r="AH26" s="63" t="e">
        <f t="shared" ca="1" si="57"/>
        <v>#REF!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3" t="e">
        <f t="shared" si="59"/>
        <v>#REF!</v>
      </c>
      <c r="AZ26" s="81">
        <v>1</v>
      </c>
      <c r="BA26" s="30"/>
      <c r="BB26" s="56"/>
      <c r="BC26" s="31"/>
      <c r="BD26" s="82">
        <v>0</v>
      </c>
      <c r="BE26" s="83" t="s">
        <v>98</v>
      </c>
      <c r="BF26" s="86">
        <v>427.600844</v>
      </c>
      <c r="BG26" s="86">
        <v>588.75943800000005</v>
      </c>
      <c r="BH26" s="83">
        <v>564.72887500000002</v>
      </c>
      <c r="BI26" s="83">
        <v>578.52981299999999</v>
      </c>
      <c r="BJ26" s="86">
        <v>1035.308219</v>
      </c>
      <c r="BK26" s="86">
        <v>1138.2419689999999</v>
      </c>
      <c r="BL26" s="86">
        <v>1138.2419689999999</v>
      </c>
      <c r="BM26" s="83">
        <v>588.75943800000005</v>
      </c>
      <c r="BN26" s="83">
        <v>3316.8088760000001</v>
      </c>
      <c r="BO26" s="87">
        <v>1739.7933599999999</v>
      </c>
      <c r="BP26" s="85">
        <v>-34.709544299999997</v>
      </c>
      <c r="BQ26" s="83">
        <v>171.79586115199999</v>
      </c>
      <c r="BR26" s="86">
        <v>49.553257844000001</v>
      </c>
      <c r="BS26" s="86">
        <v>67.290954503999998</v>
      </c>
      <c r="BT26" s="86">
        <v>142.12024684400001</v>
      </c>
      <c r="BU26" s="86">
        <v>93.328870084000002</v>
      </c>
      <c r="BV26" s="86">
        <v>93.328870084000002</v>
      </c>
      <c r="BW26" s="83">
        <v>171.79586115199999</v>
      </c>
      <c r="BX26" s="83">
        <v>90.643840370000007</v>
      </c>
      <c r="BY26" s="87">
        <v>-25.526426998000002</v>
      </c>
      <c r="BZ26" s="85">
        <v>0.69894826600000004</v>
      </c>
      <c r="CA26" s="83">
        <v>0.99902379399999997</v>
      </c>
      <c r="CB26" s="86">
        <v>0.85060602600000002</v>
      </c>
      <c r="CC26" s="86">
        <v>0.85772588400000005</v>
      </c>
      <c r="CD26" s="83">
        <v>1.37676836</v>
      </c>
      <c r="CE26" s="83">
        <v>1.543590083</v>
      </c>
      <c r="CF26" s="86">
        <v>1.543590083</v>
      </c>
      <c r="CG26" s="86">
        <v>0.99902379399999997</v>
      </c>
      <c r="CH26" s="83">
        <v>1.1729333770000001</v>
      </c>
      <c r="CI26" s="87">
        <v>0.72507845999999998</v>
      </c>
      <c r="CJ26" s="88">
        <v>2.2989999999999999</v>
      </c>
      <c r="CK26" s="86">
        <v>2.3660000000000001</v>
      </c>
      <c r="CL26" s="83">
        <v>2.3580000000000001</v>
      </c>
      <c r="CM26" s="83">
        <v>1.804</v>
      </c>
      <c r="CN26" s="83">
        <v>3.069</v>
      </c>
      <c r="CO26" s="86">
        <v>2.8340000000000001</v>
      </c>
      <c r="CP26" s="86">
        <v>2.8340000000000001</v>
      </c>
      <c r="CQ26" s="83">
        <v>2.3660000000000001</v>
      </c>
      <c r="CR26" s="83">
        <v>3.12</v>
      </c>
      <c r="CS26" s="87">
        <v>2.5539999999999998</v>
      </c>
      <c r="CT26" s="88">
        <v>16.405063291000001</v>
      </c>
      <c r="CU26" s="86">
        <v>264.56086286599998</v>
      </c>
      <c r="CV26" s="83">
        <v>20.490546755</v>
      </c>
      <c r="CW26" s="83">
        <v>-2.3809523810000002</v>
      </c>
      <c r="CX26" s="86">
        <v>33.492822967000002</v>
      </c>
      <c r="CY26" s="83">
        <v>19.780219779999999</v>
      </c>
      <c r="CZ26" s="83">
        <v>19.780219779999999</v>
      </c>
      <c r="DA26" s="86">
        <v>264.56086286599998</v>
      </c>
      <c r="DB26" s="86">
        <v>22.161315583</v>
      </c>
      <c r="DC26" s="84">
        <v>26.185770751</v>
      </c>
      <c r="DD26" s="85">
        <v>1.8836233739999999</v>
      </c>
      <c r="DE26" s="86">
        <v>1.958674128</v>
      </c>
      <c r="DF26" s="86">
        <v>1.835848087</v>
      </c>
      <c r="DG26" s="86">
        <v>1.460776058</v>
      </c>
      <c r="DH26" s="86">
        <v>2.2599078069999998</v>
      </c>
      <c r="DI26" s="83">
        <v>2.1069848699999998</v>
      </c>
      <c r="DJ26" s="83">
        <v>2.1069848699999998</v>
      </c>
      <c r="DK26" s="86">
        <v>1.958674128</v>
      </c>
      <c r="DL26" s="86">
        <v>2.2850781470000001</v>
      </c>
      <c r="DM26" s="84">
        <v>1.92280184</v>
      </c>
      <c r="DN26" s="85">
        <v>23.035932197000001</v>
      </c>
      <c r="DO26" s="86">
        <v>23.267431667</v>
      </c>
      <c r="DP26" s="83">
        <v>21.688730509999999</v>
      </c>
      <c r="DQ26" s="83">
        <v>20.747173386</v>
      </c>
      <c r="DR26" s="86">
        <v>22.877033876999999</v>
      </c>
      <c r="DS26" s="86">
        <v>23.907243393000002</v>
      </c>
      <c r="DT26" s="86">
        <v>23.907243393000002</v>
      </c>
      <c r="DU26" s="83">
        <v>23.267431667</v>
      </c>
      <c r="DV26" s="83">
        <v>23.474143886</v>
      </c>
      <c r="DW26" s="87">
        <v>23.035932197000001</v>
      </c>
      <c r="DX26" s="88">
        <v>2.6717038610000001</v>
      </c>
      <c r="DY26" s="83">
        <v>3.8327335969999998</v>
      </c>
      <c r="DZ26" s="83">
        <v>3.3646728869999998</v>
      </c>
      <c r="EA26" s="86">
        <v>3.6791651829999998</v>
      </c>
      <c r="EB26" s="86">
        <v>5.1340739510000004</v>
      </c>
      <c r="EC26" s="86">
        <v>5.2086484799999999</v>
      </c>
      <c r="ED26" s="86">
        <v>5.2086484799999999</v>
      </c>
      <c r="EE26" s="83">
        <v>3.8327335969999998</v>
      </c>
      <c r="EF26" s="83">
        <v>4.2480560580000004</v>
      </c>
      <c r="EG26" s="87">
        <v>2.7758689520000002</v>
      </c>
      <c r="EH26" s="88">
        <v>185.994277512</v>
      </c>
      <c r="EI26" s="83">
        <v>248.841689772</v>
      </c>
      <c r="EJ26" s="83">
        <v>239.49485792999999</v>
      </c>
      <c r="EK26" s="86">
        <v>320.692800998</v>
      </c>
      <c r="EL26" s="83">
        <v>337.34383154099999</v>
      </c>
      <c r="EM26" s="83">
        <v>401.63795659800002</v>
      </c>
      <c r="EN26" s="86">
        <v>401.63795659800002</v>
      </c>
      <c r="EO26" s="86">
        <v>248.841689772</v>
      </c>
      <c r="EP26" s="86">
        <v>1063.0797679489999</v>
      </c>
      <c r="EQ26" s="84">
        <v>681.20335160499997</v>
      </c>
      <c r="ER26" s="85">
        <v>28.490989900999999</v>
      </c>
      <c r="ES26" s="86">
        <v>1.0733676320000001</v>
      </c>
      <c r="ET26" s="83">
        <v>11.332942750999999</v>
      </c>
      <c r="EU26" s="83">
        <v>11.364277241</v>
      </c>
      <c r="EV26" s="86">
        <v>6.1216808470000004</v>
      </c>
      <c r="EW26" s="86">
        <v>4.1184112409999996</v>
      </c>
      <c r="EX26" s="86">
        <v>4.1184112409999996</v>
      </c>
      <c r="EY26" s="86">
        <v>1.0733676320000001</v>
      </c>
      <c r="EZ26" s="86">
        <v>7.2359273960000001</v>
      </c>
      <c r="FA26" s="84">
        <v>8.6093620400000006</v>
      </c>
      <c r="FB26" s="85">
        <v>1222.9585021749999</v>
      </c>
      <c r="FC26" s="86">
        <v>1187.917445349</v>
      </c>
      <c r="FD26" s="86">
        <v>1181.401155259</v>
      </c>
      <c r="FE26" s="83">
        <v>1420.2843262020001</v>
      </c>
      <c r="FF26" s="86">
        <v>1012.299431254</v>
      </c>
      <c r="FG26" s="86">
        <v>1134.6661159590001</v>
      </c>
      <c r="FH26" s="83">
        <v>1134.6661159590001</v>
      </c>
      <c r="FI26" s="83">
        <v>1187.917445349</v>
      </c>
      <c r="FJ26" s="86">
        <v>1027.2796980610001</v>
      </c>
      <c r="FK26" s="87">
        <v>1198.0398457020001</v>
      </c>
      <c r="FL26" s="88">
        <v>0.13387660800000001</v>
      </c>
      <c r="FM26" s="86">
        <v>6.9445640000000003E-3</v>
      </c>
      <c r="FN26" s="86">
        <v>7.0330110000000001E-2</v>
      </c>
      <c r="FO26" s="86">
        <v>7.2248057000000004E-2</v>
      </c>
      <c r="FP26" s="83">
        <v>6.9646445000000001E-2</v>
      </c>
      <c r="FQ26" s="83">
        <v>5.1513719999999999E-2</v>
      </c>
      <c r="FR26" s="86">
        <v>5.1513719999999999E-2</v>
      </c>
      <c r="FS26" s="86">
        <v>6.9445640000000003E-3</v>
      </c>
      <c r="FT26" s="86">
        <v>9.6383655999999998E-2</v>
      </c>
      <c r="FU26" s="87">
        <v>0.13505187699999999</v>
      </c>
      <c r="FV26" s="88">
        <v>380.31909418599997</v>
      </c>
      <c r="FW26" s="83">
        <v>15.144533055</v>
      </c>
      <c r="FX26" s="86">
        <v>175.12992534899999</v>
      </c>
      <c r="FY26" s="86">
        <v>176.23520510200001</v>
      </c>
      <c r="FZ26" s="83">
        <v>121.034990796</v>
      </c>
      <c r="GA26" s="83">
        <v>64.233138612999994</v>
      </c>
      <c r="GB26" s="86">
        <v>64.233138612999994</v>
      </c>
      <c r="GC26" s="86">
        <v>15.144533055</v>
      </c>
      <c r="GD26" s="83">
        <v>154.322789226</v>
      </c>
      <c r="GE26" s="84">
        <v>353.80582380099997</v>
      </c>
      <c r="GF26" s="88">
        <v>2.2923343999999998E-2</v>
      </c>
      <c r="GG26" s="86">
        <v>0.10929277499999999</v>
      </c>
      <c r="GH26" s="83">
        <v>1.7099313000000001E-2</v>
      </c>
      <c r="GI26" s="86">
        <v>1.1801030000000001E-2</v>
      </c>
      <c r="GJ26" s="86">
        <v>1.6941356000000001E-2</v>
      </c>
      <c r="GK26" s="86">
        <v>4.0294041000000003E-2</v>
      </c>
      <c r="GL26" s="83">
        <v>4.0294041000000003E-2</v>
      </c>
      <c r="GM26" s="83">
        <v>0.10929277499999999</v>
      </c>
      <c r="GN26" s="86">
        <v>3.9694078000000001E-2</v>
      </c>
      <c r="GO26" s="87">
        <v>0.134487567</v>
      </c>
      <c r="GP26" s="89">
        <v>5.3914107000000003E-2</v>
      </c>
      <c r="GQ26" s="86">
        <v>0.14722626899999999</v>
      </c>
      <c r="GR26" s="83">
        <v>4.8940612000000001E-2</v>
      </c>
      <c r="GS26" s="86">
        <v>2.3929171999999999E-2</v>
      </c>
      <c r="GT26" s="86">
        <v>2.6074346000000002E-2</v>
      </c>
      <c r="GU26" s="86">
        <v>6.6313328000000005E-2</v>
      </c>
      <c r="GV26" s="83">
        <v>6.6313328000000005E-2</v>
      </c>
      <c r="GW26" s="86">
        <v>0.14722626899999999</v>
      </c>
      <c r="GX26" s="86">
        <v>6.5027139999999997E-2</v>
      </c>
      <c r="GY26" s="84">
        <v>0.19391223499999999</v>
      </c>
      <c r="GZ26" s="77"/>
      <c r="HA26" s="78"/>
      <c r="HB26" s="79"/>
    </row>
    <row r="27" spans="1:210" s="80" customFormat="1" ht="22.5" x14ac:dyDescent="0.4">
      <c r="A27" s="90" t="e">
        <f t="shared" si="58"/>
        <v>#REF!</v>
      </c>
      <c r="B27" s="63" t="e">
        <f t="shared" ca="1" si="32"/>
        <v>#REF!</v>
      </c>
      <c r="C27" s="63" t="e">
        <f t="shared" ca="1" si="33"/>
        <v>#REF!</v>
      </c>
      <c r="D27" s="63" t="e">
        <f t="shared" ca="1" si="34"/>
        <v>#REF!</v>
      </c>
      <c r="E27" s="63" t="e">
        <f t="shared" ca="1" si="35"/>
        <v>#REF!</v>
      </c>
      <c r="F27" s="63" t="e">
        <f t="shared" ca="1" si="36"/>
        <v>#REF!</v>
      </c>
      <c r="G27" s="63" t="e">
        <f t="shared" ca="1" si="37"/>
        <v>#REF!</v>
      </c>
      <c r="H27" s="63" t="e">
        <f t="shared" ca="1" si="38"/>
        <v>#REF!</v>
      </c>
      <c r="I27" s="63" t="e">
        <f t="shared" ca="1" si="39"/>
        <v>#REF!</v>
      </c>
      <c r="J27" s="2"/>
      <c r="K27" s="64" t="e">
        <f t="shared" ca="1" si="40"/>
        <v>#REF!</v>
      </c>
      <c r="L27" s="64" t="e">
        <f t="shared" ca="1" si="41"/>
        <v>#REF!</v>
      </c>
      <c r="M27" s="64">
        <f t="shared" ca="1" si="42"/>
        <v>0</v>
      </c>
      <c r="N27" s="64">
        <f t="shared" ca="1" si="43"/>
        <v>0</v>
      </c>
      <c r="O27" s="64">
        <f t="shared" ca="1" si="44"/>
        <v>0</v>
      </c>
      <c r="P27" s="64">
        <f t="shared" ca="1" si="45"/>
        <v>0</v>
      </c>
      <c r="Q27" s="64">
        <f t="shared" ca="1" si="46"/>
        <v>0</v>
      </c>
      <c r="R27" s="64">
        <f t="shared" ca="1" si="47"/>
        <v>0</v>
      </c>
      <c r="S27" s="64">
        <f t="shared" ca="1" si="48"/>
        <v>0</v>
      </c>
      <c r="T27" s="64">
        <f t="shared" ca="1" si="49"/>
        <v>0</v>
      </c>
      <c r="U27" s="64">
        <f t="shared" ca="1" si="50"/>
        <v>0</v>
      </c>
      <c r="V27" s="64">
        <f t="shared" ca="1" si="51"/>
        <v>0</v>
      </c>
      <c r="W27" s="65">
        <f ca="1">IF(COUNTIF(X$14:X27,X27)=1,MAX(W$13:W26)+1,0)</f>
        <v>0</v>
      </c>
      <c r="X27" s="63" t="e">
        <f t="shared" ca="1" si="52"/>
        <v>#REF!</v>
      </c>
      <c r="Y27" s="65">
        <f ca="1">IF(COUNTIF(Z$14:Z27,Z27)=1,MAX(Y$13:Y26)+1,0)</f>
        <v>0</v>
      </c>
      <c r="Z27" s="63" t="e">
        <f t="shared" ca="1" si="53"/>
        <v>#REF!</v>
      </c>
      <c r="AA27" s="65">
        <f ca="1">IF(COUNTIF(AB$14:AB27,AB27)=1,MAX(AA$13:AA26)+1,0)</f>
        <v>0</v>
      </c>
      <c r="AB27" s="63" t="e">
        <f t="shared" ca="1" si="54"/>
        <v>#REF!</v>
      </c>
      <c r="AC27" s="65">
        <f ca="1">IF(COUNTIF(AD$14:AD27,AD27)=1,MAX(AC$13:AC26)+1,0)</f>
        <v>0</v>
      </c>
      <c r="AD27" s="63" t="e">
        <f t="shared" ca="1" si="55"/>
        <v>#REF!</v>
      </c>
      <c r="AE27" s="65">
        <f ca="1">IF(COUNTIF(AF$14:AF27,AF27)=1,MAX(AE$13:AE26)+1,0)</f>
        <v>0</v>
      </c>
      <c r="AF27" s="63" t="e">
        <f t="shared" ca="1" si="56"/>
        <v>#REF!</v>
      </c>
      <c r="AG27" s="65">
        <f ca="1">IF(COUNTIF(AH$14:AH27,AH27)=1,MAX(AG$13:AG26)+1,0)</f>
        <v>0</v>
      </c>
      <c r="AH27" s="63" t="e">
        <f t="shared" ca="1" si="57"/>
        <v>#REF!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3" t="e">
        <f t="shared" si="59"/>
        <v>#REF!</v>
      </c>
      <c r="AZ27" s="81">
        <v>1</v>
      </c>
      <c r="BA27" s="30"/>
      <c r="BB27" s="56"/>
      <c r="BC27" s="31"/>
      <c r="BD27" s="82">
        <v>0</v>
      </c>
      <c r="BE27" s="83" t="s">
        <v>99</v>
      </c>
      <c r="BF27" s="86">
        <v>251.831344</v>
      </c>
      <c r="BG27" s="86">
        <v>298.52071899999999</v>
      </c>
      <c r="BH27" s="83">
        <v>297.84556300000003</v>
      </c>
      <c r="BI27" s="83">
        <v>396.50074999999998</v>
      </c>
      <c r="BJ27" s="86">
        <v>407.05318799999998</v>
      </c>
      <c r="BK27" s="86">
        <v>501.657781</v>
      </c>
      <c r="BL27" s="86">
        <v>501.657781</v>
      </c>
      <c r="BM27" s="83">
        <v>298.52071899999999</v>
      </c>
      <c r="BN27" s="83">
        <v>1603.057282</v>
      </c>
      <c r="BO27" s="87">
        <v>822.86768800000004</v>
      </c>
      <c r="BP27" s="85">
        <v>109.96092044700001</v>
      </c>
      <c r="BQ27" s="83">
        <v>160.03099145199999</v>
      </c>
      <c r="BR27" s="86">
        <v>115.932999237</v>
      </c>
      <c r="BS27" s="86">
        <v>194.61784738</v>
      </c>
      <c r="BT27" s="86">
        <v>61.637221775</v>
      </c>
      <c r="BU27" s="86">
        <v>68.047893854999998</v>
      </c>
      <c r="BV27" s="86">
        <v>68.047893854999998</v>
      </c>
      <c r="BW27" s="83">
        <v>160.03099145199999</v>
      </c>
      <c r="BX27" s="83">
        <v>94.813492542999995</v>
      </c>
      <c r="BY27" s="87">
        <v>83.472254605000003</v>
      </c>
      <c r="BZ27" s="85">
        <v>0.41163875999999999</v>
      </c>
      <c r="CA27" s="83">
        <v>0.50653846400000002</v>
      </c>
      <c r="CB27" s="86">
        <v>0.44862099700000002</v>
      </c>
      <c r="CC27" s="86">
        <v>0.58785035600000002</v>
      </c>
      <c r="CD27" s="83">
        <v>0.54130542000000004</v>
      </c>
      <c r="CE27" s="83">
        <v>0.68030699699999997</v>
      </c>
      <c r="CF27" s="86">
        <v>0.68030699699999997</v>
      </c>
      <c r="CG27" s="86">
        <v>0.50653846400000002</v>
      </c>
      <c r="CH27" s="83">
        <v>0.56689410299999998</v>
      </c>
      <c r="CI27" s="87">
        <v>0.34293936800000002</v>
      </c>
      <c r="CJ27" s="88">
        <v>0.52400000000000002</v>
      </c>
      <c r="CK27" s="86">
        <v>0.56999999999999995</v>
      </c>
      <c r="CL27" s="83">
        <v>0.58299999999999996</v>
      </c>
      <c r="CM27" s="83">
        <v>1.0740000000000001</v>
      </c>
      <c r="CN27" s="83">
        <v>1.081</v>
      </c>
      <c r="CO27" s="86">
        <v>1.083</v>
      </c>
      <c r="CP27" s="86">
        <v>1.083</v>
      </c>
      <c r="CQ27" s="83">
        <v>0.56999999999999995</v>
      </c>
      <c r="CR27" s="83">
        <v>1.083</v>
      </c>
      <c r="CS27" s="87">
        <v>0.56999999999999995</v>
      </c>
      <c r="CT27" s="88">
        <v>363.71681415900002</v>
      </c>
      <c r="CU27" s="86">
        <v>254.03726708100001</v>
      </c>
      <c r="CV27" s="83">
        <v>259.87654321000002</v>
      </c>
      <c r="CW27" s="83">
        <v>773.17073170699996</v>
      </c>
      <c r="CX27" s="86">
        <v>106.297709924</v>
      </c>
      <c r="CY27" s="83">
        <v>90</v>
      </c>
      <c r="CZ27" s="83">
        <v>90</v>
      </c>
      <c r="DA27" s="86">
        <v>254.03726708100001</v>
      </c>
      <c r="DB27" s="86">
        <v>90</v>
      </c>
      <c r="DC27" s="84">
        <v>254.03726708100001</v>
      </c>
      <c r="DD27" s="85">
        <v>0.42932520600000001</v>
      </c>
      <c r="DE27" s="86">
        <v>0.47186992900000002</v>
      </c>
      <c r="DF27" s="86">
        <v>0.45390137200000003</v>
      </c>
      <c r="DG27" s="86">
        <v>0.86966379500000002</v>
      </c>
      <c r="DH27" s="86">
        <v>0.796011841</v>
      </c>
      <c r="DI27" s="83">
        <v>0.80517452899999997</v>
      </c>
      <c r="DJ27" s="83">
        <v>0.80517452899999997</v>
      </c>
      <c r="DK27" s="86">
        <v>0.47186992900000002</v>
      </c>
      <c r="DL27" s="86">
        <v>0.79318577999999995</v>
      </c>
      <c r="DM27" s="84">
        <v>0.42912961999999999</v>
      </c>
      <c r="DN27" s="85">
        <v>6.7123706399999996</v>
      </c>
      <c r="DO27" s="86">
        <v>11.728535646999999</v>
      </c>
      <c r="DP27" s="83">
        <v>5.986181996</v>
      </c>
      <c r="DQ27" s="83">
        <v>10.580890785999999</v>
      </c>
      <c r="DR27" s="86">
        <v>7.0394539780000001</v>
      </c>
      <c r="DS27" s="86">
        <v>6.6210751459999999</v>
      </c>
      <c r="DT27" s="86">
        <v>6.6210751459999999</v>
      </c>
      <c r="DU27" s="83">
        <v>11.728535646999999</v>
      </c>
      <c r="DV27" s="83">
        <v>9.1324435879999992</v>
      </c>
      <c r="DW27" s="87">
        <v>11.515404373000001</v>
      </c>
      <c r="DX27" s="88">
        <v>10.673860746000001</v>
      </c>
      <c r="DY27" s="83">
        <v>7.6027039070000004</v>
      </c>
      <c r="DZ27" s="83">
        <v>12.896069165</v>
      </c>
      <c r="EA27" s="86">
        <v>9.5844776009999997</v>
      </c>
      <c r="EB27" s="86">
        <v>13.370840982000001</v>
      </c>
      <c r="EC27" s="86">
        <v>17.825981616</v>
      </c>
      <c r="ED27" s="86">
        <v>17.825981616</v>
      </c>
      <c r="EE27" s="83">
        <v>7.6027039070000004</v>
      </c>
      <c r="EF27" s="83">
        <v>10.781679083</v>
      </c>
      <c r="EG27" s="87">
        <v>5.1154026989999997</v>
      </c>
      <c r="EH27" s="88">
        <v>480.59416793899999</v>
      </c>
      <c r="EI27" s="83">
        <v>523.72055964900005</v>
      </c>
      <c r="EJ27" s="83">
        <v>510.88432761600001</v>
      </c>
      <c r="EK27" s="86">
        <v>369.18133147100002</v>
      </c>
      <c r="EL27" s="83">
        <v>376.55244033299999</v>
      </c>
      <c r="EM27" s="83">
        <v>463.21124746100003</v>
      </c>
      <c r="EN27" s="86">
        <v>463.21124746100003</v>
      </c>
      <c r="EO27" s="86">
        <v>523.72055964900005</v>
      </c>
      <c r="EP27" s="86">
        <v>1480.2006297319999</v>
      </c>
      <c r="EQ27" s="84">
        <v>1443.6275228070001</v>
      </c>
      <c r="ER27" s="85">
        <v>2.2912668090000001</v>
      </c>
      <c r="ES27" s="86">
        <v>2.8993605630000001</v>
      </c>
      <c r="ET27" s="83">
        <v>0.99291690600000004</v>
      </c>
      <c r="EU27" s="83">
        <v>2.4470806170000001</v>
      </c>
      <c r="EV27" s="86">
        <v>2.2300208659999998</v>
      </c>
      <c r="EW27" s="86">
        <v>1.854669143</v>
      </c>
      <c r="EX27" s="86">
        <v>1.854669143</v>
      </c>
      <c r="EY27" s="86">
        <v>2.8993605630000001</v>
      </c>
      <c r="EZ27" s="86">
        <v>1.9363946249999999</v>
      </c>
      <c r="FA27" s="84">
        <v>1.832513598</v>
      </c>
      <c r="FB27" s="85">
        <v>1563.4699644760001</v>
      </c>
      <c r="FC27" s="86">
        <v>2485.5441966210001</v>
      </c>
      <c r="FD27" s="86">
        <v>1318.8287956859999</v>
      </c>
      <c r="FE27" s="83">
        <v>1216.6645144280001</v>
      </c>
      <c r="FF27" s="86">
        <v>884.34036000399999</v>
      </c>
      <c r="FG27" s="86">
        <v>822.31552406200001</v>
      </c>
      <c r="FH27" s="83">
        <v>822.31552406200001</v>
      </c>
      <c r="FI27" s="83">
        <v>2485.5441966210001</v>
      </c>
      <c r="FJ27" s="86">
        <v>1151.362495502</v>
      </c>
      <c r="FK27" s="87">
        <v>2683.4326608480001</v>
      </c>
      <c r="FL27" s="88">
        <v>6.3407999999999997E-3</v>
      </c>
      <c r="FM27" s="86">
        <v>9.5111999999999992E-3</v>
      </c>
      <c r="FN27" s="86">
        <v>3.2498449999999999E-3</v>
      </c>
      <c r="FO27" s="86">
        <v>1.06623E-2</v>
      </c>
      <c r="FP27" s="83">
        <v>9.9751330000000006E-3</v>
      </c>
      <c r="FQ27" s="83">
        <v>1.0224277E-2</v>
      </c>
      <c r="FR27" s="86">
        <v>1.0224277E-2</v>
      </c>
      <c r="FS27" s="86">
        <v>9.5111999999999992E-3</v>
      </c>
      <c r="FT27" s="86">
        <v>1.06623E-2</v>
      </c>
      <c r="FU27" s="87">
        <v>9.5111999999999992E-3</v>
      </c>
      <c r="FV27" s="88">
        <v>30.585547235</v>
      </c>
      <c r="FW27" s="83">
        <v>40.908129297000002</v>
      </c>
      <c r="FX27" s="86">
        <v>15.343716766</v>
      </c>
      <c r="FY27" s="86">
        <v>37.948894181</v>
      </c>
      <c r="FZ27" s="83">
        <v>44.090922378000002</v>
      </c>
      <c r="GA27" s="83">
        <v>28.926499371999999</v>
      </c>
      <c r="GB27" s="86">
        <v>28.926499371999999</v>
      </c>
      <c r="GC27" s="86">
        <v>40.908129297000002</v>
      </c>
      <c r="GD27" s="83">
        <v>35.322299766</v>
      </c>
      <c r="GE27" s="84">
        <v>52.682615364</v>
      </c>
      <c r="GF27" s="88">
        <v>0</v>
      </c>
      <c r="GG27" s="86">
        <v>5.9239540000000004E-3</v>
      </c>
      <c r="GH27" s="83">
        <v>5.6997710000000002E-3</v>
      </c>
      <c r="GI27" s="86">
        <v>0</v>
      </c>
      <c r="GJ27" s="86">
        <v>0</v>
      </c>
      <c r="GK27" s="86">
        <v>0</v>
      </c>
      <c r="GL27" s="83">
        <v>0</v>
      </c>
      <c r="GM27" s="83">
        <v>5.9239540000000004E-3</v>
      </c>
      <c r="GN27" s="86">
        <v>5.3618040000000004E-3</v>
      </c>
      <c r="GO27" s="87">
        <v>5.3873840000000003E-3</v>
      </c>
      <c r="GP27" s="89">
        <v>6.6517399999999997E-3</v>
      </c>
      <c r="GQ27" s="86">
        <v>4.4786322000000003E-2</v>
      </c>
      <c r="GR27" s="83">
        <v>5.2676537000000002E-2</v>
      </c>
      <c r="GS27" s="86">
        <v>4.1781093999999998E-2</v>
      </c>
      <c r="GT27" s="86">
        <v>7.220588E-3</v>
      </c>
      <c r="GU27" s="86">
        <v>2.009495E-3</v>
      </c>
      <c r="GV27" s="83">
        <v>2.009495E-3</v>
      </c>
      <c r="GW27" s="86">
        <v>4.4786322000000003E-2</v>
      </c>
      <c r="GX27" s="86">
        <v>4.6507175999999997E-2</v>
      </c>
      <c r="GY27" s="84">
        <v>4.1209127999999998E-2</v>
      </c>
      <c r="GZ27" s="77"/>
      <c r="HA27" s="78"/>
      <c r="HB27" s="79"/>
    </row>
    <row r="28" spans="1:210" s="80" customFormat="1" ht="22.5" x14ac:dyDescent="0.4">
      <c r="A28" s="90" t="e">
        <f t="shared" si="58"/>
        <v>#REF!</v>
      </c>
      <c r="B28" s="63" t="e">
        <f t="shared" ca="1" si="32"/>
        <v>#REF!</v>
      </c>
      <c r="C28" s="63" t="e">
        <f t="shared" ca="1" si="33"/>
        <v>#REF!</v>
      </c>
      <c r="D28" s="63" t="e">
        <f t="shared" ca="1" si="34"/>
        <v>#REF!</v>
      </c>
      <c r="E28" s="63" t="e">
        <f t="shared" ca="1" si="35"/>
        <v>#REF!</v>
      </c>
      <c r="F28" s="63" t="e">
        <f t="shared" ca="1" si="36"/>
        <v>#REF!</v>
      </c>
      <c r="G28" s="63" t="e">
        <f t="shared" ca="1" si="37"/>
        <v>#REF!</v>
      </c>
      <c r="H28" s="63" t="e">
        <f t="shared" ca="1" si="38"/>
        <v>#REF!</v>
      </c>
      <c r="I28" s="63" t="e">
        <f t="shared" ca="1" si="39"/>
        <v>#REF!</v>
      </c>
      <c r="J28" s="2"/>
      <c r="K28" s="64" t="e">
        <f t="shared" ca="1" si="40"/>
        <v>#REF!</v>
      </c>
      <c r="L28" s="64" t="e">
        <f t="shared" ca="1" si="41"/>
        <v>#REF!</v>
      </c>
      <c r="M28" s="64">
        <f t="shared" ca="1" si="42"/>
        <v>0</v>
      </c>
      <c r="N28" s="64">
        <f t="shared" ca="1" si="43"/>
        <v>0</v>
      </c>
      <c r="O28" s="64">
        <f t="shared" ca="1" si="44"/>
        <v>0</v>
      </c>
      <c r="P28" s="64">
        <f t="shared" ca="1" si="45"/>
        <v>0</v>
      </c>
      <c r="Q28" s="64">
        <f t="shared" ca="1" si="46"/>
        <v>0</v>
      </c>
      <c r="R28" s="64">
        <f t="shared" ca="1" si="47"/>
        <v>0</v>
      </c>
      <c r="S28" s="64">
        <f t="shared" ca="1" si="48"/>
        <v>0</v>
      </c>
      <c r="T28" s="64">
        <f t="shared" ca="1" si="49"/>
        <v>0</v>
      </c>
      <c r="U28" s="64">
        <f t="shared" ca="1" si="50"/>
        <v>0</v>
      </c>
      <c r="V28" s="64">
        <f t="shared" ca="1" si="51"/>
        <v>0</v>
      </c>
      <c r="W28" s="65">
        <f ca="1">IF(COUNTIF(X$14:X28,X28)=1,MAX(W$13:W27)+1,0)</f>
        <v>0</v>
      </c>
      <c r="X28" s="63" t="e">
        <f t="shared" ca="1" si="52"/>
        <v>#REF!</v>
      </c>
      <c r="Y28" s="65">
        <f ca="1">IF(COUNTIF(Z$14:Z28,Z28)=1,MAX(Y$13:Y27)+1,0)</f>
        <v>0</v>
      </c>
      <c r="Z28" s="63" t="e">
        <f t="shared" ca="1" si="53"/>
        <v>#REF!</v>
      </c>
      <c r="AA28" s="65">
        <f ca="1">IF(COUNTIF(AB$14:AB28,AB28)=1,MAX(AA$13:AA27)+1,0)</f>
        <v>0</v>
      </c>
      <c r="AB28" s="63" t="e">
        <f t="shared" ca="1" si="54"/>
        <v>#REF!</v>
      </c>
      <c r="AC28" s="65">
        <f ca="1">IF(COUNTIF(AD$14:AD28,AD28)=1,MAX(AC$13:AC27)+1,0)</f>
        <v>0</v>
      </c>
      <c r="AD28" s="63" t="e">
        <f t="shared" ca="1" si="55"/>
        <v>#REF!</v>
      </c>
      <c r="AE28" s="65">
        <f ca="1">IF(COUNTIF(AF$14:AF28,AF28)=1,MAX(AE$13:AE27)+1,0)</f>
        <v>0</v>
      </c>
      <c r="AF28" s="63" t="e">
        <f t="shared" ca="1" si="56"/>
        <v>#REF!</v>
      </c>
      <c r="AG28" s="65">
        <f ca="1">IF(COUNTIF(AH$14:AH28,AH28)=1,MAX(AG$13:AG27)+1,0)</f>
        <v>0</v>
      </c>
      <c r="AH28" s="63" t="e">
        <f t="shared" ca="1" si="57"/>
        <v>#REF!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3" t="e">
        <f t="shared" si="59"/>
        <v>#REF!</v>
      </c>
      <c r="AZ28" s="81">
        <v>1</v>
      </c>
      <c r="BA28" s="30"/>
      <c r="BB28" s="56"/>
      <c r="BC28" s="31"/>
      <c r="BD28" s="82">
        <v>0</v>
      </c>
      <c r="BE28" s="83" t="s">
        <v>100</v>
      </c>
      <c r="BF28" s="86" t="s">
        <v>91</v>
      </c>
      <c r="BG28" s="86" t="s">
        <v>91</v>
      </c>
      <c r="BH28" s="83" t="s">
        <v>91</v>
      </c>
      <c r="BI28" s="83">
        <v>158.62080499999999</v>
      </c>
      <c r="BJ28" s="86">
        <v>497.49732899999998</v>
      </c>
      <c r="BK28" s="86">
        <v>826.61381300000005</v>
      </c>
      <c r="BL28" s="86">
        <v>826.61381300000005</v>
      </c>
      <c r="BM28" s="83" t="s">
        <v>91</v>
      </c>
      <c r="BN28" s="83">
        <v>1482.731947</v>
      </c>
      <c r="BO28" s="87" t="s">
        <v>91</v>
      </c>
      <c r="BP28" s="85" t="s">
        <v>101</v>
      </c>
      <c r="BQ28" s="83" t="s">
        <v>101</v>
      </c>
      <c r="BR28" s="86" t="s">
        <v>101</v>
      </c>
      <c r="BS28" s="86" t="s">
        <v>101</v>
      </c>
      <c r="BT28" s="86" t="s">
        <v>101</v>
      </c>
      <c r="BU28" s="86" t="s">
        <v>101</v>
      </c>
      <c r="BV28" s="86" t="s">
        <v>101</v>
      </c>
      <c r="BW28" s="83" t="s">
        <v>101</v>
      </c>
      <c r="BX28" s="83" t="s">
        <v>101</v>
      </c>
      <c r="BY28" s="87" t="s">
        <v>101</v>
      </c>
      <c r="BZ28" s="85" t="s">
        <v>91</v>
      </c>
      <c r="CA28" s="83" t="s">
        <v>91</v>
      </c>
      <c r="CB28" s="86" t="s">
        <v>91</v>
      </c>
      <c r="CC28" s="86">
        <v>0.23517054300000001</v>
      </c>
      <c r="CD28" s="83">
        <v>0.66157939200000004</v>
      </c>
      <c r="CE28" s="83">
        <v>1.120985624</v>
      </c>
      <c r="CF28" s="86">
        <v>1.120985624</v>
      </c>
      <c r="CG28" s="86" t="s">
        <v>91</v>
      </c>
      <c r="CH28" s="83">
        <v>0.52434308299999999</v>
      </c>
      <c r="CI28" s="87" t="s">
        <v>91</v>
      </c>
      <c r="CJ28" s="88" t="s">
        <v>91</v>
      </c>
      <c r="CK28" s="86" t="s">
        <v>91</v>
      </c>
      <c r="CL28" s="83" t="s">
        <v>91</v>
      </c>
      <c r="CM28" s="83">
        <v>3.0870000000000002</v>
      </c>
      <c r="CN28" s="83">
        <v>1.1850000000000001</v>
      </c>
      <c r="CO28" s="86">
        <v>1.1200000000000001</v>
      </c>
      <c r="CP28" s="86">
        <v>1.1200000000000001</v>
      </c>
      <c r="CQ28" s="83" t="s">
        <v>91</v>
      </c>
      <c r="CR28" s="83">
        <v>3.0870000000000002</v>
      </c>
      <c r="CS28" s="87" t="s">
        <v>91</v>
      </c>
      <c r="CT28" s="88" t="s">
        <v>101</v>
      </c>
      <c r="CU28" s="86" t="s">
        <v>101</v>
      </c>
      <c r="CV28" s="83" t="s">
        <v>101</v>
      </c>
      <c r="CW28" s="83" t="s">
        <v>101</v>
      </c>
      <c r="CX28" s="86" t="s">
        <v>101</v>
      </c>
      <c r="CY28" s="83" t="s">
        <v>101</v>
      </c>
      <c r="CZ28" s="83" t="s">
        <v>101</v>
      </c>
      <c r="DA28" s="86" t="s">
        <v>101</v>
      </c>
      <c r="DB28" s="86" t="s">
        <v>101</v>
      </c>
      <c r="DC28" s="84" t="s">
        <v>101</v>
      </c>
      <c r="DD28" s="85" t="s">
        <v>91</v>
      </c>
      <c r="DE28" s="86" t="s">
        <v>91</v>
      </c>
      <c r="DF28" s="86" t="s">
        <v>91</v>
      </c>
      <c r="DG28" s="86">
        <v>2.4996761030000001</v>
      </c>
      <c r="DH28" s="86">
        <v>0.87259392400000002</v>
      </c>
      <c r="DI28" s="83">
        <v>0.83268279999999995</v>
      </c>
      <c r="DJ28" s="83">
        <v>0.83268279999999995</v>
      </c>
      <c r="DK28" s="86" t="s">
        <v>91</v>
      </c>
      <c r="DL28" s="86">
        <v>2.2609090510000001</v>
      </c>
      <c r="DM28" s="84" t="s">
        <v>91</v>
      </c>
      <c r="DN28" s="85" t="s">
        <v>91</v>
      </c>
      <c r="DO28" s="86" t="s">
        <v>91</v>
      </c>
      <c r="DP28" s="83" t="s">
        <v>91</v>
      </c>
      <c r="DQ28" s="83">
        <v>2.2884774960000001</v>
      </c>
      <c r="DR28" s="86">
        <v>3.5757324370000001</v>
      </c>
      <c r="DS28" s="86">
        <v>2.2415098150000001</v>
      </c>
      <c r="DT28" s="86">
        <v>2.2415098150000001</v>
      </c>
      <c r="DU28" s="83" t="s">
        <v>91</v>
      </c>
      <c r="DV28" s="83">
        <v>3.5757324370000001</v>
      </c>
      <c r="DW28" s="87" t="s">
        <v>91</v>
      </c>
      <c r="DX28" s="88" t="s">
        <v>91</v>
      </c>
      <c r="DY28" s="83" t="s">
        <v>91</v>
      </c>
      <c r="DZ28" s="83" t="s">
        <v>91</v>
      </c>
      <c r="EA28" s="86">
        <v>11.469032715999999</v>
      </c>
      <c r="EB28" s="86">
        <v>19.699521970999999</v>
      </c>
      <c r="EC28" s="86">
        <v>50.314176588999999</v>
      </c>
      <c r="ED28" s="86">
        <v>50.314176588999999</v>
      </c>
      <c r="EE28" s="83" t="s">
        <v>91</v>
      </c>
      <c r="EF28" s="83">
        <v>15.557934248</v>
      </c>
      <c r="EG28" s="87" t="s">
        <v>91</v>
      </c>
      <c r="EH28" s="88" t="s">
        <v>91</v>
      </c>
      <c r="EI28" s="83" t="s">
        <v>91</v>
      </c>
      <c r="EJ28" s="83" t="s">
        <v>91</v>
      </c>
      <c r="EK28" s="86">
        <v>51.383480726000002</v>
      </c>
      <c r="EL28" s="83">
        <v>419.82896962000001</v>
      </c>
      <c r="EM28" s="83">
        <v>738.04804732100001</v>
      </c>
      <c r="EN28" s="86">
        <v>738.04804732100001</v>
      </c>
      <c r="EO28" s="86" t="s">
        <v>91</v>
      </c>
      <c r="EP28" s="86">
        <v>480.31485163600001</v>
      </c>
      <c r="EQ28" s="84" t="s">
        <v>91</v>
      </c>
      <c r="ER28" s="85" t="s">
        <v>91</v>
      </c>
      <c r="ES28" s="86" t="s">
        <v>91</v>
      </c>
      <c r="ET28" s="83" t="s">
        <v>91</v>
      </c>
      <c r="EU28" s="83">
        <v>60.695445323000001</v>
      </c>
      <c r="EV28" s="86">
        <v>3.9679571340000002</v>
      </c>
      <c r="EW28" s="86">
        <v>0.82178738500000004</v>
      </c>
      <c r="EX28" s="86">
        <v>0.82178738500000004</v>
      </c>
      <c r="EY28" s="86" t="s">
        <v>91</v>
      </c>
      <c r="EZ28" s="86">
        <v>8.2826226960000007</v>
      </c>
      <c r="FA28" s="84" t="s">
        <v>91</v>
      </c>
      <c r="FB28" s="85" t="s">
        <v>91</v>
      </c>
      <c r="FC28" s="86" t="s">
        <v>91</v>
      </c>
      <c r="FD28" s="86" t="s">
        <v>91</v>
      </c>
      <c r="FE28" s="83">
        <v>91.550961064999996</v>
      </c>
      <c r="FF28" s="86">
        <v>409.78195477200001</v>
      </c>
      <c r="FG28" s="86">
        <v>269.19131936600002</v>
      </c>
      <c r="FH28" s="83">
        <v>269.19131936600002</v>
      </c>
      <c r="FI28" s="83" t="s">
        <v>91</v>
      </c>
      <c r="FJ28" s="86">
        <v>158.154634104</v>
      </c>
      <c r="FK28" s="87" t="s">
        <v>91</v>
      </c>
      <c r="FL28" s="88" t="s">
        <v>91</v>
      </c>
      <c r="FM28" s="86" t="s">
        <v>91</v>
      </c>
      <c r="FN28" s="86" t="s">
        <v>91</v>
      </c>
      <c r="FO28" s="86">
        <v>0.105797367</v>
      </c>
      <c r="FP28" s="83">
        <v>2.1692836E-2</v>
      </c>
      <c r="FQ28" s="83">
        <v>7.464844E-3</v>
      </c>
      <c r="FR28" s="86">
        <v>7.464844E-3</v>
      </c>
      <c r="FS28" s="86" t="s">
        <v>91</v>
      </c>
      <c r="FT28" s="86">
        <v>0.105797367</v>
      </c>
      <c r="FU28" s="87" t="s">
        <v>91</v>
      </c>
      <c r="FV28" s="88" t="s">
        <v>91</v>
      </c>
      <c r="FW28" s="83" t="s">
        <v>91</v>
      </c>
      <c r="FX28" s="86" t="s">
        <v>91</v>
      </c>
      <c r="FY28" s="86">
        <v>941.25425036900003</v>
      </c>
      <c r="FZ28" s="83">
        <v>78.452579815000007</v>
      </c>
      <c r="GA28" s="83">
        <v>12.817074337999999</v>
      </c>
      <c r="GB28" s="86">
        <v>12.817074337999999</v>
      </c>
      <c r="GC28" s="86" t="s">
        <v>91</v>
      </c>
      <c r="GD28" s="83">
        <v>378.93029654999998</v>
      </c>
      <c r="GE28" s="84" t="s">
        <v>91</v>
      </c>
      <c r="GF28" s="88" t="s">
        <v>91</v>
      </c>
      <c r="GG28" s="86" t="s">
        <v>91</v>
      </c>
      <c r="GH28" s="83" t="s">
        <v>91</v>
      </c>
      <c r="GI28" s="86">
        <v>7.0806179999999996E-2</v>
      </c>
      <c r="GJ28" s="86">
        <v>3.9529830000000002E-2</v>
      </c>
      <c r="GK28" s="86">
        <v>3.4537749999999999E-2</v>
      </c>
      <c r="GL28" s="83">
        <v>3.4537749999999999E-2</v>
      </c>
      <c r="GM28" s="83" t="s">
        <v>91</v>
      </c>
      <c r="GN28" s="86">
        <v>6.4042830999999995E-2</v>
      </c>
      <c r="GO28" s="87" t="s">
        <v>91</v>
      </c>
      <c r="GP28" s="89" t="s">
        <v>91</v>
      </c>
      <c r="GQ28" s="86" t="s">
        <v>91</v>
      </c>
      <c r="GR28" s="83" t="s">
        <v>91</v>
      </c>
      <c r="GS28" s="86">
        <v>2.3169516000000001E-2</v>
      </c>
      <c r="GT28" s="86">
        <v>8.8652777000000002E-2</v>
      </c>
      <c r="GU28" s="86">
        <v>5.4256358999999997E-2</v>
      </c>
      <c r="GV28" s="83">
        <v>5.4256358999999997E-2</v>
      </c>
      <c r="GW28" s="86" t="s">
        <v>91</v>
      </c>
      <c r="GX28" s="86">
        <v>8.8652777000000002E-2</v>
      </c>
      <c r="GY28" s="84" t="s">
        <v>91</v>
      </c>
      <c r="GZ28" s="77"/>
      <c r="HA28" s="78"/>
      <c r="HB28" s="79"/>
    </row>
    <row r="29" spans="1:210" s="80" customFormat="1" ht="22.5" x14ac:dyDescent="0.4">
      <c r="A29" s="90" t="e">
        <f t="shared" si="58"/>
        <v>#REF!</v>
      </c>
      <c r="B29" s="63" t="e">
        <f t="shared" ca="1" si="32"/>
        <v>#REF!</v>
      </c>
      <c r="C29" s="63" t="e">
        <f t="shared" ca="1" si="33"/>
        <v>#REF!</v>
      </c>
      <c r="D29" s="63" t="e">
        <f t="shared" ca="1" si="34"/>
        <v>#REF!</v>
      </c>
      <c r="E29" s="63" t="e">
        <f t="shared" ca="1" si="35"/>
        <v>#REF!</v>
      </c>
      <c r="F29" s="63" t="e">
        <f t="shared" ca="1" si="36"/>
        <v>#REF!</v>
      </c>
      <c r="G29" s="63" t="e">
        <f t="shared" ca="1" si="37"/>
        <v>#REF!</v>
      </c>
      <c r="H29" s="63" t="e">
        <f t="shared" ca="1" si="38"/>
        <v>#REF!</v>
      </c>
      <c r="I29" s="63" t="e">
        <f t="shared" ca="1" si="39"/>
        <v>#REF!</v>
      </c>
      <c r="J29" s="2"/>
      <c r="K29" s="64" t="e">
        <f t="shared" ca="1" si="40"/>
        <v>#REF!</v>
      </c>
      <c r="L29" s="64" t="e">
        <f t="shared" ca="1" si="41"/>
        <v>#REF!</v>
      </c>
      <c r="M29" s="64">
        <f t="shared" ca="1" si="42"/>
        <v>0</v>
      </c>
      <c r="N29" s="64">
        <f t="shared" ca="1" si="43"/>
        <v>0</v>
      </c>
      <c r="O29" s="64">
        <f t="shared" ca="1" si="44"/>
        <v>0</v>
      </c>
      <c r="P29" s="64">
        <f t="shared" ca="1" si="45"/>
        <v>0</v>
      </c>
      <c r="Q29" s="64">
        <f t="shared" ca="1" si="46"/>
        <v>0</v>
      </c>
      <c r="R29" s="64">
        <f t="shared" ca="1" si="47"/>
        <v>0</v>
      </c>
      <c r="S29" s="64">
        <f t="shared" ca="1" si="48"/>
        <v>0</v>
      </c>
      <c r="T29" s="64">
        <f t="shared" ca="1" si="49"/>
        <v>0</v>
      </c>
      <c r="U29" s="64">
        <f t="shared" ca="1" si="50"/>
        <v>0</v>
      </c>
      <c r="V29" s="64">
        <f t="shared" ca="1" si="51"/>
        <v>0</v>
      </c>
      <c r="W29" s="65">
        <f ca="1">IF(COUNTIF(X$14:X29,X29)=1,MAX(W$13:W28)+1,0)</f>
        <v>0</v>
      </c>
      <c r="X29" s="63" t="e">
        <f t="shared" ca="1" si="52"/>
        <v>#REF!</v>
      </c>
      <c r="Y29" s="65">
        <f ca="1">IF(COUNTIF(Z$14:Z29,Z29)=1,MAX(Y$13:Y28)+1,0)</f>
        <v>0</v>
      </c>
      <c r="Z29" s="63" t="e">
        <f t="shared" ca="1" si="53"/>
        <v>#REF!</v>
      </c>
      <c r="AA29" s="65">
        <f ca="1">IF(COUNTIF(AB$14:AB29,AB29)=1,MAX(AA$13:AA28)+1,0)</f>
        <v>0</v>
      </c>
      <c r="AB29" s="63" t="e">
        <f t="shared" ca="1" si="54"/>
        <v>#REF!</v>
      </c>
      <c r="AC29" s="65">
        <f ca="1">IF(COUNTIF(AD$14:AD29,AD29)=1,MAX(AC$13:AC28)+1,0)</f>
        <v>0</v>
      </c>
      <c r="AD29" s="63" t="e">
        <f t="shared" ca="1" si="55"/>
        <v>#REF!</v>
      </c>
      <c r="AE29" s="65">
        <f ca="1">IF(COUNTIF(AF$14:AF29,AF29)=1,MAX(AE$13:AE28)+1,0)</f>
        <v>0</v>
      </c>
      <c r="AF29" s="63" t="e">
        <f t="shared" ca="1" si="56"/>
        <v>#REF!</v>
      </c>
      <c r="AG29" s="65">
        <f ca="1">IF(COUNTIF(AH$14:AH29,AH29)=1,MAX(AG$13:AG28)+1,0)</f>
        <v>0</v>
      </c>
      <c r="AH29" s="63" t="e">
        <f t="shared" ca="1" si="57"/>
        <v>#REF!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3" t="e">
        <f t="shared" si="59"/>
        <v>#REF!</v>
      </c>
      <c r="AZ29" s="81">
        <v>1</v>
      </c>
      <c r="BA29" s="30"/>
      <c r="BB29" s="56"/>
      <c r="BC29" s="31"/>
      <c r="BD29" s="82">
        <v>0</v>
      </c>
      <c r="BE29" s="83" t="s">
        <v>102</v>
      </c>
      <c r="BF29" s="86" t="s">
        <v>91</v>
      </c>
      <c r="BG29" s="86" t="s">
        <v>91</v>
      </c>
      <c r="BH29" s="83" t="s">
        <v>91</v>
      </c>
      <c r="BI29" s="83" t="s">
        <v>91</v>
      </c>
      <c r="BJ29" s="86">
        <v>153.665933</v>
      </c>
      <c r="BK29" s="86">
        <v>556.84440600000005</v>
      </c>
      <c r="BL29" s="86">
        <v>556.84440600000005</v>
      </c>
      <c r="BM29" s="83" t="s">
        <v>91</v>
      </c>
      <c r="BN29" s="83">
        <v>710.51033900000004</v>
      </c>
      <c r="BO29" s="87" t="s">
        <v>91</v>
      </c>
      <c r="BP29" s="85" t="s">
        <v>101</v>
      </c>
      <c r="BQ29" s="83" t="s">
        <v>101</v>
      </c>
      <c r="BR29" s="86" t="s">
        <v>101</v>
      </c>
      <c r="BS29" s="86" t="s">
        <v>101</v>
      </c>
      <c r="BT29" s="86" t="s">
        <v>101</v>
      </c>
      <c r="BU29" s="86" t="s">
        <v>101</v>
      </c>
      <c r="BV29" s="86" t="s">
        <v>101</v>
      </c>
      <c r="BW29" s="83" t="s">
        <v>101</v>
      </c>
      <c r="BX29" s="83" t="s">
        <v>101</v>
      </c>
      <c r="BY29" s="87" t="s">
        <v>101</v>
      </c>
      <c r="BZ29" s="85" t="s">
        <v>91</v>
      </c>
      <c r="CA29" s="83" t="s">
        <v>91</v>
      </c>
      <c r="CB29" s="86" t="s">
        <v>91</v>
      </c>
      <c r="CC29" s="86" t="s">
        <v>91</v>
      </c>
      <c r="CD29" s="83">
        <v>0.204347257</v>
      </c>
      <c r="CE29" s="83">
        <v>0.75514655600000002</v>
      </c>
      <c r="CF29" s="86">
        <v>0.75514655600000002</v>
      </c>
      <c r="CG29" s="86" t="s">
        <v>91</v>
      </c>
      <c r="CH29" s="83">
        <v>0.251259968</v>
      </c>
      <c r="CI29" s="87" t="s">
        <v>91</v>
      </c>
      <c r="CJ29" s="88" t="s">
        <v>91</v>
      </c>
      <c r="CK29" s="86" t="s">
        <v>91</v>
      </c>
      <c r="CL29" s="83" t="s">
        <v>91</v>
      </c>
      <c r="CM29" s="83" t="s">
        <v>91</v>
      </c>
      <c r="CN29" s="83">
        <v>2.46</v>
      </c>
      <c r="CO29" s="86">
        <v>3.9780000000000002</v>
      </c>
      <c r="CP29" s="86">
        <v>3.9780000000000002</v>
      </c>
      <c r="CQ29" s="83" t="s">
        <v>91</v>
      </c>
      <c r="CR29" s="83">
        <v>3.9780000000000002</v>
      </c>
      <c r="CS29" s="87" t="s">
        <v>91</v>
      </c>
      <c r="CT29" s="88" t="s">
        <v>101</v>
      </c>
      <c r="CU29" s="86" t="s">
        <v>101</v>
      </c>
      <c r="CV29" s="83" t="s">
        <v>101</v>
      </c>
      <c r="CW29" s="83" t="s">
        <v>101</v>
      </c>
      <c r="CX29" s="86" t="s">
        <v>101</v>
      </c>
      <c r="CY29" s="83" t="s">
        <v>101</v>
      </c>
      <c r="CZ29" s="83" t="s">
        <v>101</v>
      </c>
      <c r="DA29" s="86" t="s">
        <v>101</v>
      </c>
      <c r="DB29" s="86" t="s">
        <v>101</v>
      </c>
      <c r="DC29" s="84" t="s">
        <v>101</v>
      </c>
      <c r="DD29" s="85" t="s">
        <v>91</v>
      </c>
      <c r="DE29" s="86" t="s">
        <v>91</v>
      </c>
      <c r="DF29" s="86" t="s">
        <v>91</v>
      </c>
      <c r="DG29" s="86" t="s">
        <v>91</v>
      </c>
      <c r="DH29" s="86">
        <v>1.8114608029999999</v>
      </c>
      <c r="DI29" s="83">
        <v>2.9575108729999999</v>
      </c>
      <c r="DJ29" s="83">
        <v>2.9575108729999999</v>
      </c>
      <c r="DK29" s="86" t="s">
        <v>91</v>
      </c>
      <c r="DL29" s="86">
        <v>2.9134746370000002</v>
      </c>
      <c r="DM29" s="84" t="s">
        <v>91</v>
      </c>
      <c r="DN29" s="85" t="s">
        <v>91</v>
      </c>
      <c r="DO29" s="86" t="s">
        <v>91</v>
      </c>
      <c r="DP29" s="83" t="s">
        <v>91</v>
      </c>
      <c r="DQ29" s="83" t="s">
        <v>91</v>
      </c>
      <c r="DR29" s="86">
        <v>0.77644189299999999</v>
      </c>
      <c r="DS29" s="86">
        <v>1.011335139</v>
      </c>
      <c r="DT29" s="86">
        <v>1.011335139</v>
      </c>
      <c r="DU29" s="83" t="s">
        <v>91</v>
      </c>
      <c r="DV29" s="83">
        <v>0.99301396600000003</v>
      </c>
      <c r="DW29" s="87" t="s">
        <v>91</v>
      </c>
      <c r="DX29" s="88" t="s">
        <v>91</v>
      </c>
      <c r="DY29" s="83" t="s">
        <v>91</v>
      </c>
      <c r="DZ29" s="83" t="s">
        <v>91</v>
      </c>
      <c r="EA29" s="86" t="s">
        <v>91</v>
      </c>
      <c r="EB29" s="86">
        <v>22.611879900000002</v>
      </c>
      <c r="EC29" s="86">
        <v>65.274145426000004</v>
      </c>
      <c r="ED29" s="86">
        <v>65.274145426000004</v>
      </c>
      <c r="EE29" s="83" t="s">
        <v>91</v>
      </c>
      <c r="EF29" s="83">
        <v>22.640582266999999</v>
      </c>
      <c r="EG29" s="87" t="s">
        <v>91</v>
      </c>
      <c r="EH29" s="88" t="s">
        <v>91</v>
      </c>
      <c r="EI29" s="83" t="s">
        <v>91</v>
      </c>
      <c r="EJ29" s="83" t="s">
        <v>91</v>
      </c>
      <c r="EK29" s="86" t="s">
        <v>91</v>
      </c>
      <c r="EL29" s="83">
        <v>62.465826423000003</v>
      </c>
      <c r="EM29" s="83">
        <v>139.98099698300001</v>
      </c>
      <c r="EN29" s="86">
        <v>139.98099698300001</v>
      </c>
      <c r="EO29" s="86" t="s">
        <v>91</v>
      </c>
      <c r="EP29" s="86">
        <v>178.60993941699999</v>
      </c>
      <c r="EQ29" s="84" t="s">
        <v>91</v>
      </c>
      <c r="ER29" s="85" t="s">
        <v>91</v>
      </c>
      <c r="ES29" s="86" t="s">
        <v>91</v>
      </c>
      <c r="ET29" s="83" t="s">
        <v>91</v>
      </c>
      <c r="EU29" s="83" t="s">
        <v>91</v>
      </c>
      <c r="EV29" s="86">
        <v>48.719927493999997</v>
      </c>
      <c r="EW29" s="86">
        <v>11.889738373</v>
      </c>
      <c r="EX29" s="86">
        <v>11.889738373</v>
      </c>
      <c r="EY29" s="86" t="s">
        <v>91</v>
      </c>
      <c r="EZ29" s="86">
        <v>19.855203565</v>
      </c>
      <c r="FA29" s="84" t="s">
        <v>91</v>
      </c>
      <c r="FB29" s="85" t="s">
        <v>91</v>
      </c>
      <c r="FC29" s="86" t="s">
        <v>91</v>
      </c>
      <c r="FD29" s="86" t="s">
        <v>91</v>
      </c>
      <c r="FE29" s="83" t="s">
        <v>91</v>
      </c>
      <c r="FF29" s="86">
        <v>42.862748754999998</v>
      </c>
      <c r="FG29" s="86">
        <v>34.195483393000004</v>
      </c>
      <c r="FH29" s="83">
        <v>34.195483393000004</v>
      </c>
      <c r="FI29" s="83" t="s">
        <v>91</v>
      </c>
      <c r="FJ29" s="86">
        <v>34.083494447</v>
      </c>
      <c r="FK29" s="87" t="s">
        <v>91</v>
      </c>
      <c r="FL29" s="88" t="s">
        <v>91</v>
      </c>
      <c r="FM29" s="86" t="s">
        <v>91</v>
      </c>
      <c r="FN29" s="86" t="s">
        <v>91</v>
      </c>
      <c r="FO29" s="86" t="s">
        <v>91</v>
      </c>
      <c r="FP29" s="83">
        <v>8.2270254000000001E-2</v>
      </c>
      <c r="FQ29" s="83">
        <v>7.2755321999999997E-2</v>
      </c>
      <c r="FR29" s="86">
        <v>7.2755321999999997E-2</v>
      </c>
      <c r="FS29" s="86" t="s">
        <v>91</v>
      </c>
      <c r="FT29" s="86">
        <v>9.6704475999999998E-2</v>
      </c>
      <c r="FU29" s="87" t="s">
        <v>91</v>
      </c>
      <c r="FV29" s="88" t="s">
        <v>91</v>
      </c>
      <c r="FW29" s="83" t="s">
        <v>91</v>
      </c>
      <c r="FX29" s="86" t="s">
        <v>91</v>
      </c>
      <c r="FY29" s="86" t="s">
        <v>91</v>
      </c>
      <c r="FZ29" s="83">
        <v>963.26746250799999</v>
      </c>
      <c r="GA29" s="83">
        <v>185.43927945300001</v>
      </c>
      <c r="GB29" s="86">
        <v>185.43927945300001</v>
      </c>
      <c r="GC29" s="86" t="s">
        <v>91</v>
      </c>
      <c r="GD29" s="83">
        <v>722.80856365</v>
      </c>
      <c r="GE29" s="84" t="s">
        <v>91</v>
      </c>
      <c r="GF29" s="88" t="s">
        <v>91</v>
      </c>
      <c r="GG29" s="86" t="s">
        <v>91</v>
      </c>
      <c r="GH29" s="83" t="s">
        <v>91</v>
      </c>
      <c r="GI29" s="86" t="s">
        <v>91</v>
      </c>
      <c r="GJ29" s="86" t="s">
        <v>91</v>
      </c>
      <c r="GK29" s="86">
        <v>0.15092450099999999</v>
      </c>
      <c r="GL29" s="83">
        <v>0.15092450099999999</v>
      </c>
      <c r="GM29" s="83" t="s">
        <v>91</v>
      </c>
      <c r="GN29" s="86">
        <v>0.14867729099999999</v>
      </c>
      <c r="GO29" s="87" t="s">
        <v>91</v>
      </c>
      <c r="GP29" s="89" t="s">
        <v>91</v>
      </c>
      <c r="GQ29" s="86" t="s">
        <v>91</v>
      </c>
      <c r="GR29" s="83" t="s">
        <v>91</v>
      </c>
      <c r="GS29" s="86" t="s">
        <v>91</v>
      </c>
      <c r="GT29" s="86" t="s">
        <v>91</v>
      </c>
      <c r="GU29" s="86">
        <v>2.0235667999999998E-2</v>
      </c>
      <c r="GV29" s="83">
        <v>2.0235667999999998E-2</v>
      </c>
      <c r="GW29" s="86" t="s">
        <v>91</v>
      </c>
      <c r="GX29" s="86">
        <v>1.9843184999999999E-2</v>
      </c>
      <c r="GY29" s="84" t="s">
        <v>91</v>
      </c>
      <c r="GZ29" s="77"/>
      <c r="HA29" s="78"/>
      <c r="HB29" s="79"/>
    </row>
    <row r="30" spans="1:210" s="80" customFormat="1" ht="22.5" x14ac:dyDescent="0.4">
      <c r="A30" s="1"/>
      <c r="B30" s="1"/>
      <c r="C30" s="1"/>
      <c r="D30" s="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3" t="e">
        <f>+#REF!+1</f>
        <v>#REF!</v>
      </c>
      <c r="AZ30" s="81">
        <v>1</v>
      </c>
      <c r="BA30" s="30"/>
      <c r="BB30" s="56"/>
      <c r="BC30" s="31"/>
      <c r="BD30" s="82" t="s">
        <v>1</v>
      </c>
      <c r="BE30" s="83" t="s">
        <v>90</v>
      </c>
      <c r="BF30" s="86">
        <v>29760.907999999999</v>
      </c>
      <c r="BG30" s="86">
        <v>27549.396000000001</v>
      </c>
      <c r="BH30" s="83">
        <v>31004.398000000001</v>
      </c>
      <c r="BI30" s="83">
        <v>29992.617999999999</v>
      </c>
      <c r="BJ30" s="86">
        <v>36207.055999999997</v>
      </c>
      <c r="BK30" s="86">
        <v>34448.567999999999</v>
      </c>
      <c r="BL30" s="86">
        <v>34448.567999999999</v>
      </c>
      <c r="BM30" s="83">
        <v>27549.396000000001</v>
      </c>
      <c r="BN30" s="83">
        <v>131652.64000000001</v>
      </c>
      <c r="BO30" s="87">
        <v>112102.61</v>
      </c>
      <c r="BP30" s="85">
        <v>9.5314398269999998</v>
      </c>
      <c r="BQ30" s="83">
        <v>2.2780095309999999</v>
      </c>
      <c r="BR30" s="86">
        <v>16.431502135999999</v>
      </c>
      <c r="BS30" s="86">
        <v>6.494897355</v>
      </c>
      <c r="BT30" s="86">
        <v>21.659782692</v>
      </c>
      <c r="BU30" s="86">
        <v>25.042915641</v>
      </c>
      <c r="BV30" s="86">
        <v>25.042915641</v>
      </c>
      <c r="BW30" s="83">
        <v>2.2780095309999999</v>
      </c>
      <c r="BX30" s="83">
        <v>17.439406629</v>
      </c>
      <c r="BY30" s="87">
        <v>12.971371141000001</v>
      </c>
      <c r="BZ30" s="85">
        <v>100</v>
      </c>
      <c r="CA30" s="83">
        <v>100</v>
      </c>
      <c r="CB30" s="86">
        <v>100</v>
      </c>
      <c r="CC30" s="86">
        <v>100</v>
      </c>
      <c r="CD30" s="83">
        <v>100</v>
      </c>
      <c r="CE30" s="83">
        <v>100</v>
      </c>
      <c r="CF30" s="86">
        <v>100</v>
      </c>
      <c r="CG30" s="86">
        <v>100</v>
      </c>
      <c r="CH30" s="83">
        <v>100</v>
      </c>
      <c r="CI30" s="87">
        <v>100</v>
      </c>
      <c r="CJ30" s="88">
        <v>26.669</v>
      </c>
      <c r="CK30" s="86">
        <v>26.048999999999999</v>
      </c>
      <c r="CL30" s="83">
        <v>26.971</v>
      </c>
      <c r="CM30" s="83">
        <v>25.911000000000001</v>
      </c>
      <c r="CN30" s="83">
        <v>26.021000000000001</v>
      </c>
      <c r="CO30" s="86">
        <v>28.606999999999999</v>
      </c>
      <c r="CP30" s="86">
        <v>28.606999999999999</v>
      </c>
      <c r="CQ30" s="83">
        <v>26.048999999999999</v>
      </c>
      <c r="CR30" s="83">
        <v>28.606999999999999</v>
      </c>
      <c r="CS30" s="87">
        <v>26.669</v>
      </c>
      <c r="CT30" s="88">
        <v>10.088751289999999</v>
      </c>
      <c r="CU30" s="86">
        <v>7.6449440060000002</v>
      </c>
      <c r="CV30" s="83">
        <v>3.0410697230000001</v>
      </c>
      <c r="CW30" s="83">
        <v>1.3653078789999999</v>
      </c>
      <c r="CX30" s="86">
        <v>-2.4297873939999999</v>
      </c>
      <c r="CY30" s="83">
        <v>9.8199547010000003</v>
      </c>
      <c r="CZ30" s="83">
        <v>9.8199547010000003</v>
      </c>
      <c r="DA30" s="86">
        <v>7.6449440060000002</v>
      </c>
      <c r="DB30" s="86">
        <v>7.2668641489999999</v>
      </c>
      <c r="DC30" s="84">
        <v>10.088751289999999</v>
      </c>
      <c r="DD30" s="85">
        <v>100</v>
      </c>
      <c r="DE30" s="86">
        <v>100</v>
      </c>
      <c r="DF30" s="86">
        <v>100</v>
      </c>
      <c r="DG30" s="86">
        <v>100</v>
      </c>
      <c r="DH30" s="86">
        <v>100</v>
      </c>
      <c r="DI30" s="83">
        <v>100</v>
      </c>
      <c r="DJ30" s="83">
        <v>100</v>
      </c>
      <c r="DK30" s="86">
        <v>100</v>
      </c>
      <c r="DL30" s="86">
        <v>100</v>
      </c>
      <c r="DM30" s="84">
        <v>100</v>
      </c>
      <c r="DN30" s="85">
        <v>100</v>
      </c>
      <c r="DO30" s="86">
        <v>100</v>
      </c>
      <c r="DP30" s="83">
        <v>100</v>
      </c>
      <c r="DQ30" s="83">
        <v>100</v>
      </c>
      <c r="DR30" s="86">
        <v>100</v>
      </c>
      <c r="DS30" s="86">
        <v>100</v>
      </c>
      <c r="DT30" s="86">
        <v>100</v>
      </c>
      <c r="DU30" s="83">
        <v>100</v>
      </c>
      <c r="DV30" s="83">
        <v>100</v>
      </c>
      <c r="DW30" s="87">
        <v>100</v>
      </c>
      <c r="DX30" s="88">
        <v>100</v>
      </c>
      <c r="DY30" s="83">
        <v>100</v>
      </c>
      <c r="DZ30" s="83">
        <v>100</v>
      </c>
      <c r="EA30" s="86">
        <v>100</v>
      </c>
      <c r="EB30" s="86">
        <v>100</v>
      </c>
      <c r="EC30" s="86">
        <v>100</v>
      </c>
      <c r="ED30" s="86">
        <v>100</v>
      </c>
      <c r="EE30" s="83">
        <v>100</v>
      </c>
      <c r="EF30" s="83">
        <v>100</v>
      </c>
      <c r="EG30" s="87">
        <v>100</v>
      </c>
      <c r="EH30" s="88">
        <v>1115.9364055650001</v>
      </c>
      <c r="EI30" s="83">
        <v>1057.5989865250001</v>
      </c>
      <c r="EJ30" s="83">
        <v>1149.545734307</v>
      </c>
      <c r="EK30" s="86">
        <v>1157.5245262630001</v>
      </c>
      <c r="EL30" s="83">
        <v>1391.455209254</v>
      </c>
      <c r="EM30" s="83">
        <v>1204.200650191</v>
      </c>
      <c r="EN30" s="86">
        <v>1204.200650191</v>
      </c>
      <c r="EO30" s="86">
        <v>1057.5989865250001</v>
      </c>
      <c r="EP30" s="86">
        <v>4602.1127696020003</v>
      </c>
      <c r="EQ30" s="84">
        <v>4203.4800704939998</v>
      </c>
      <c r="ER30" s="85">
        <v>4.4054688280000001</v>
      </c>
      <c r="ES30" s="86">
        <v>4.3997771769999998</v>
      </c>
      <c r="ET30" s="83">
        <v>5.6216447909999996</v>
      </c>
      <c r="EU30" s="83">
        <v>3.817795657</v>
      </c>
      <c r="EV30" s="86">
        <v>3.2492962250000001</v>
      </c>
      <c r="EW30" s="86">
        <v>3.7119600990000001</v>
      </c>
      <c r="EX30" s="86">
        <v>3.7119600990000001</v>
      </c>
      <c r="EY30" s="86">
        <v>4.3997771769999998</v>
      </c>
      <c r="EZ30" s="86">
        <v>4.0585631969999998</v>
      </c>
      <c r="FA30" s="84">
        <v>5.1027605820000002</v>
      </c>
      <c r="FB30" s="85">
        <v>100</v>
      </c>
      <c r="FC30" s="86">
        <v>100</v>
      </c>
      <c r="FD30" s="86">
        <v>100</v>
      </c>
      <c r="FE30" s="83">
        <v>100</v>
      </c>
      <c r="FF30" s="86">
        <v>100</v>
      </c>
      <c r="FG30" s="86">
        <v>100</v>
      </c>
      <c r="FH30" s="83">
        <v>100</v>
      </c>
      <c r="FI30" s="83">
        <v>100</v>
      </c>
      <c r="FJ30" s="86">
        <v>100</v>
      </c>
      <c r="FK30" s="87">
        <v>100</v>
      </c>
      <c r="FL30" s="88">
        <v>1.4407775</v>
      </c>
      <c r="FM30" s="86">
        <v>1.33199125</v>
      </c>
      <c r="FN30" s="86">
        <v>1.9153374999999999</v>
      </c>
      <c r="FO30" s="86">
        <v>1.2583042499999999</v>
      </c>
      <c r="FP30" s="83">
        <v>1.2928291249999999</v>
      </c>
      <c r="FQ30" s="83">
        <v>1.405183625</v>
      </c>
      <c r="FR30" s="86">
        <v>1.405183625</v>
      </c>
      <c r="FS30" s="86">
        <v>1.33199125</v>
      </c>
      <c r="FT30" s="86">
        <v>1.9153374999999999</v>
      </c>
      <c r="FU30" s="87">
        <v>1.768332375</v>
      </c>
      <c r="FV30" s="88">
        <v>100</v>
      </c>
      <c r="FW30" s="83">
        <v>100</v>
      </c>
      <c r="FX30" s="86">
        <v>100</v>
      </c>
      <c r="FY30" s="86">
        <v>100</v>
      </c>
      <c r="FZ30" s="83">
        <v>100</v>
      </c>
      <c r="GA30" s="83">
        <v>100</v>
      </c>
      <c r="GB30" s="86">
        <v>100</v>
      </c>
      <c r="GC30" s="86">
        <v>100</v>
      </c>
      <c r="GD30" s="83">
        <v>100</v>
      </c>
      <c r="GE30" s="84">
        <v>100</v>
      </c>
      <c r="GF30" s="88">
        <v>4.1500000000000004</v>
      </c>
      <c r="GG30" s="86">
        <v>3.63</v>
      </c>
      <c r="GH30" s="83">
        <v>3.21</v>
      </c>
      <c r="GI30" s="86">
        <v>4.88</v>
      </c>
      <c r="GJ30" s="86">
        <v>3.83</v>
      </c>
      <c r="GK30" s="86">
        <v>2.86</v>
      </c>
      <c r="GL30" s="83">
        <v>2.86</v>
      </c>
      <c r="GM30" s="83">
        <v>3.63</v>
      </c>
      <c r="GN30" s="86">
        <v>4.4200957809999997</v>
      </c>
      <c r="GO30" s="87">
        <v>4.1500000000000004</v>
      </c>
      <c r="GP30" s="89">
        <v>0.287742636</v>
      </c>
      <c r="GQ30" s="86">
        <v>0.37939928699999997</v>
      </c>
      <c r="GR30" s="83">
        <v>0.246610622</v>
      </c>
      <c r="GS30" s="86">
        <v>0.59693896000000002</v>
      </c>
      <c r="GT30" s="86">
        <v>0.60876765099999997</v>
      </c>
      <c r="GU30" s="86">
        <v>0.113705918</v>
      </c>
      <c r="GV30" s="83">
        <v>0.113705918</v>
      </c>
      <c r="GW30" s="86">
        <v>0.37939928699999997</v>
      </c>
      <c r="GX30" s="86">
        <v>0.60876765099999997</v>
      </c>
      <c r="GY30" s="84">
        <v>0.35120639399999998</v>
      </c>
      <c r="GZ30" s="77"/>
      <c r="HA30" s="78"/>
      <c r="HB30" s="79"/>
    </row>
    <row r="31" spans="1:210" s="80" customFormat="1" ht="22.5" x14ac:dyDescent="0.4">
      <c r="A31" s="1"/>
      <c r="B31" s="1"/>
      <c r="C31" s="1"/>
      <c r="D31" s="1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3" t="e">
        <f t="shared" ref="AY31:AY39" si="60">+AY30+1</f>
        <v>#REF!</v>
      </c>
      <c r="AZ31" s="81">
        <v>1</v>
      </c>
      <c r="BA31" s="30"/>
      <c r="BB31" s="56"/>
      <c r="BC31" s="31"/>
      <c r="BD31" s="82">
        <v>0</v>
      </c>
      <c r="BE31" s="83" t="s">
        <v>61</v>
      </c>
      <c r="BF31" s="86">
        <v>2277.8395</v>
      </c>
      <c r="BG31" s="86">
        <v>2611.3995</v>
      </c>
      <c r="BH31" s="83">
        <v>2507.7745</v>
      </c>
      <c r="BI31" s="83">
        <v>2382.355</v>
      </c>
      <c r="BJ31" s="86">
        <v>1932.6054999999999</v>
      </c>
      <c r="BK31" s="86">
        <v>1857.5943749999999</v>
      </c>
      <c r="BL31" s="86">
        <v>1857.5943749999999</v>
      </c>
      <c r="BM31" s="83">
        <v>2611.3995</v>
      </c>
      <c r="BN31" s="83">
        <v>8680.3293749999993</v>
      </c>
      <c r="BO31" s="87">
        <v>9199.7839999999997</v>
      </c>
      <c r="BP31" s="85">
        <v>118.003078386</v>
      </c>
      <c r="BQ31" s="83">
        <v>139.22157245099999</v>
      </c>
      <c r="BR31" s="86">
        <v>53.836260989000003</v>
      </c>
      <c r="BS31" s="86">
        <v>-11.118983109</v>
      </c>
      <c r="BT31" s="86">
        <v>-15.156203938000001</v>
      </c>
      <c r="BU31" s="86">
        <v>-28.865944294999998</v>
      </c>
      <c r="BV31" s="86">
        <v>-28.865944294999998</v>
      </c>
      <c r="BW31" s="83">
        <v>139.22157245099999</v>
      </c>
      <c r="BX31" s="83">
        <v>-5.6463784910000001</v>
      </c>
      <c r="BY31" s="87">
        <v>145.19086713300001</v>
      </c>
      <c r="BZ31" s="85">
        <v>7.6537970550000001</v>
      </c>
      <c r="CA31" s="83">
        <v>9.4789718799999996</v>
      </c>
      <c r="CB31" s="86">
        <v>8.0884476450000005</v>
      </c>
      <c r="CC31" s="86">
        <v>7.9431378749999997</v>
      </c>
      <c r="CD31" s="83">
        <v>5.3376488269999998</v>
      </c>
      <c r="CE31" s="83">
        <v>5.3923703740000004</v>
      </c>
      <c r="CF31" s="86">
        <v>5.3923703740000004</v>
      </c>
      <c r="CG31" s="86">
        <v>9.4789718799999996</v>
      </c>
      <c r="CH31" s="83">
        <v>6.5933576230000002</v>
      </c>
      <c r="CI31" s="87">
        <v>8.2065743159999993</v>
      </c>
      <c r="CJ31" s="88">
        <v>7.1349999999999998</v>
      </c>
      <c r="CK31" s="86">
        <v>4.6050000000000004</v>
      </c>
      <c r="CL31" s="83">
        <v>6.1379999999999999</v>
      </c>
      <c r="CM31" s="83">
        <v>4.96</v>
      </c>
      <c r="CN31" s="83">
        <v>4.6980000000000004</v>
      </c>
      <c r="CO31" s="86">
        <v>6.681</v>
      </c>
      <c r="CP31" s="86">
        <v>6.681</v>
      </c>
      <c r="CQ31" s="83">
        <v>4.6050000000000004</v>
      </c>
      <c r="CR31" s="83">
        <v>6.681</v>
      </c>
      <c r="CS31" s="87">
        <v>7.1349999999999998</v>
      </c>
      <c r="CT31" s="88">
        <v>133.55155482800001</v>
      </c>
      <c r="CU31" s="86">
        <v>47.030651341000002</v>
      </c>
      <c r="CV31" s="83">
        <v>7.326455674</v>
      </c>
      <c r="CW31" s="83">
        <v>-17.662682603</v>
      </c>
      <c r="CX31" s="86">
        <v>-34.155571127999998</v>
      </c>
      <c r="CY31" s="83">
        <v>45.081433224999998</v>
      </c>
      <c r="CZ31" s="83">
        <v>45.081433224999998</v>
      </c>
      <c r="DA31" s="86">
        <v>47.030651341000002</v>
      </c>
      <c r="DB31" s="86">
        <v>-6.3629992990000002</v>
      </c>
      <c r="DC31" s="84">
        <v>121.99751089</v>
      </c>
      <c r="DD31" s="85">
        <v>26.753909032999999</v>
      </c>
      <c r="DE31" s="86">
        <v>17.678221813</v>
      </c>
      <c r="DF31" s="86">
        <v>22.757776871000001</v>
      </c>
      <c r="DG31" s="86">
        <v>19.142449153000001</v>
      </c>
      <c r="DH31" s="86">
        <v>18.054648169</v>
      </c>
      <c r="DI31" s="83">
        <v>23.354423742000002</v>
      </c>
      <c r="DJ31" s="83">
        <v>23.354423742000002</v>
      </c>
      <c r="DK31" s="86">
        <v>17.678221813</v>
      </c>
      <c r="DL31" s="86">
        <v>23.354423742000002</v>
      </c>
      <c r="DM31" s="84">
        <v>26.753909032999999</v>
      </c>
      <c r="DN31" s="85">
        <v>53.36</v>
      </c>
      <c r="DO31" s="86">
        <v>40.03</v>
      </c>
      <c r="DP31" s="83">
        <v>43.15</v>
      </c>
      <c r="DQ31" s="83">
        <v>31.45</v>
      </c>
      <c r="DR31" s="86">
        <v>32.700000000000003</v>
      </c>
      <c r="DS31" s="86">
        <v>43.04</v>
      </c>
      <c r="DT31" s="86">
        <v>43.04</v>
      </c>
      <c r="DU31" s="83">
        <v>40.03</v>
      </c>
      <c r="DV31" s="83">
        <v>40.477755025999997</v>
      </c>
      <c r="DW31" s="87">
        <v>53.36</v>
      </c>
      <c r="DX31" s="88">
        <v>13.644514742</v>
      </c>
      <c r="DY31" s="83">
        <v>22.213737071000001</v>
      </c>
      <c r="DZ31" s="83">
        <v>16.803419330000001</v>
      </c>
      <c r="EA31" s="86">
        <v>23.034891955999999</v>
      </c>
      <c r="EB31" s="86">
        <v>14.662865206999999</v>
      </c>
      <c r="EC31" s="86">
        <v>11.828798205</v>
      </c>
      <c r="ED31" s="86">
        <v>11.828798205</v>
      </c>
      <c r="EE31" s="83">
        <v>22.213737071000001</v>
      </c>
      <c r="EF31" s="83">
        <v>14.783791761</v>
      </c>
      <c r="EG31" s="87">
        <v>14.443992952</v>
      </c>
      <c r="EH31" s="88">
        <v>319.24870357399999</v>
      </c>
      <c r="EI31" s="83">
        <v>567.07915309400005</v>
      </c>
      <c r="EJ31" s="83">
        <v>408.565412186</v>
      </c>
      <c r="EK31" s="86">
        <v>480.31350806500001</v>
      </c>
      <c r="EL31" s="83">
        <v>411.36770966400002</v>
      </c>
      <c r="EM31" s="83">
        <v>278.04136731</v>
      </c>
      <c r="EN31" s="86">
        <v>278.04136731</v>
      </c>
      <c r="EO31" s="86">
        <v>567.07915309400005</v>
      </c>
      <c r="EP31" s="86">
        <v>1299.256005837</v>
      </c>
      <c r="EQ31" s="84">
        <v>1289.388086896</v>
      </c>
      <c r="ER31" s="85">
        <v>8.5849791740000008</v>
      </c>
      <c r="ES31" s="86">
        <v>3.8130348220000001</v>
      </c>
      <c r="ET31" s="83">
        <v>9.4347020419999996</v>
      </c>
      <c r="EU31" s="83">
        <v>1.311258794</v>
      </c>
      <c r="EV31" s="86">
        <v>2.2103760339999998</v>
      </c>
      <c r="EW31" s="86">
        <v>4.6679916480000001</v>
      </c>
      <c r="EX31" s="86">
        <v>4.6679916480000001</v>
      </c>
      <c r="EY31" s="86">
        <v>3.8130348220000001</v>
      </c>
      <c r="EZ31" s="86">
        <v>4.5766706920000004</v>
      </c>
      <c r="FA31" s="84">
        <v>8.0111606529999992</v>
      </c>
      <c r="FB31" s="85">
        <v>199.44748983900001</v>
      </c>
      <c r="FC31" s="86">
        <v>226.43680130300001</v>
      </c>
      <c r="FD31" s="86">
        <v>189.60551482599999</v>
      </c>
      <c r="FE31" s="83">
        <v>164.294546371</v>
      </c>
      <c r="FF31" s="86">
        <v>181.11679438100001</v>
      </c>
      <c r="FG31" s="86">
        <v>184.29056728</v>
      </c>
      <c r="FH31" s="83">
        <v>184.29056728</v>
      </c>
      <c r="FI31" s="83">
        <v>226.43680130300001</v>
      </c>
      <c r="FJ31" s="86">
        <v>173.31943392100001</v>
      </c>
      <c r="FK31" s="87">
        <v>199.44748983900001</v>
      </c>
      <c r="FL31" s="88">
        <v>0.21489235900000001</v>
      </c>
      <c r="FM31" s="86">
        <v>0.109421508</v>
      </c>
      <c r="FN31" s="86">
        <v>0.26000115600000001</v>
      </c>
      <c r="FO31" s="86">
        <v>3.4328394999999998E-2</v>
      </c>
      <c r="FP31" s="83">
        <v>4.6942691000000002E-2</v>
      </c>
      <c r="FQ31" s="83">
        <v>9.5288296999999994E-2</v>
      </c>
      <c r="FR31" s="86">
        <v>9.5288296999999994E-2</v>
      </c>
      <c r="FS31" s="86">
        <v>0.109421508</v>
      </c>
      <c r="FT31" s="86">
        <v>0.26000115600000001</v>
      </c>
      <c r="FU31" s="87">
        <v>0.26758900000000002</v>
      </c>
      <c r="FV31" s="88">
        <v>194.87095490199999</v>
      </c>
      <c r="FW31" s="83">
        <v>86.664271146000004</v>
      </c>
      <c r="FX31" s="86">
        <v>167.82814271500001</v>
      </c>
      <c r="FY31" s="86">
        <v>34.345965894000003</v>
      </c>
      <c r="FZ31" s="83">
        <v>68.026301122999996</v>
      </c>
      <c r="GA31" s="83">
        <v>125.75543711</v>
      </c>
      <c r="GB31" s="86">
        <v>125.75543711</v>
      </c>
      <c r="GC31" s="86">
        <v>86.664271146000004</v>
      </c>
      <c r="GD31" s="83">
        <v>205.88434959</v>
      </c>
      <c r="GE31" s="84">
        <v>184.392159991</v>
      </c>
      <c r="GF31" s="88">
        <v>2.19</v>
      </c>
      <c r="GG31" s="86">
        <v>1.38</v>
      </c>
      <c r="GH31" s="83">
        <v>0.83</v>
      </c>
      <c r="GI31" s="86">
        <v>1.96</v>
      </c>
      <c r="GJ31" s="86">
        <v>1.07</v>
      </c>
      <c r="GK31" s="86">
        <v>1.39</v>
      </c>
      <c r="GL31" s="83">
        <v>1.39</v>
      </c>
      <c r="GM31" s="83">
        <v>1.38</v>
      </c>
      <c r="GN31" s="86">
        <v>1.7752843709999999</v>
      </c>
      <c r="GO31" s="87">
        <v>2.19</v>
      </c>
      <c r="GP31" s="89">
        <v>0.557092633</v>
      </c>
      <c r="GQ31" s="86">
        <v>0.44815230700000003</v>
      </c>
      <c r="GR31" s="83">
        <v>0.26551303999999998</v>
      </c>
      <c r="GS31" s="86">
        <v>0.50192926500000001</v>
      </c>
      <c r="GT31" s="86">
        <v>0.34746147399999999</v>
      </c>
      <c r="GU31" s="86">
        <v>0.33035546399999999</v>
      </c>
      <c r="GV31" s="83">
        <v>0.33035546399999999</v>
      </c>
      <c r="GW31" s="86">
        <v>0.44815230700000003</v>
      </c>
      <c r="GX31" s="86">
        <v>0.415780082</v>
      </c>
      <c r="GY31" s="84">
        <v>0.557092633</v>
      </c>
      <c r="GZ31" s="77"/>
      <c r="HA31" s="78"/>
      <c r="HB31" s="79"/>
    </row>
    <row r="32" spans="1:210" s="80" customFormat="1" ht="22.5" x14ac:dyDescent="0.4">
      <c r="A32" s="1"/>
      <c r="B32" s="1"/>
      <c r="C32" s="1"/>
      <c r="D32" s="1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3" t="e">
        <f t="shared" si="60"/>
        <v>#REF!</v>
      </c>
      <c r="AZ32" s="81">
        <v>1</v>
      </c>
      <c r="BA32" s="30"/>
      <c r="BB32" s="56"/>
      <c r="BC32" s="31"/>
      <c r="BD32" s="82">
        <v>0</v>
      </c>
      <c r="BE32" s="83" t="s">
        <v>63</v>
      </c>
      <c r="BF32" s="86">
        <v>2225.5120000000002</v>
      </c>
      <c r="BG32" s="86">
        <v>2511.5194999999999</v>
      </c>
      <c r="BH32" s="83">
        <v>2404.6577499999999</v>
      </c>
      <c r="BI32" s="83">
        <v>2267.2455</v>
      </c>
      <c r="BJ32" s="86">
        <v>1845.9648749999999</v>
      </c>
      <c r="BK32" s="86">
        <v>1802.3340000000001</v>
      </c>
      <c r="BL32" s="86">
        <v>1802.3340000000001</v>
      </c>
      <c r="BM32" s="83">
        <v>2511.5194999999999</v>
      </c>
      <c r="BN32" s="83">
        <v>8320.2021249999998</v>
      </c>
      <c r="BO32" s="87">
        <v>9036.1487500000003</v>
      </c>
      <c r="BP32" s="85">
        <v>117.372596769</v>
      </c>
      <c r="BQ32" s="83">
        <v>130.07189977300001</v>
      </c>
      <c r="BR32" s="86">
        <v>47.510694129999997</v>
      </c>
      <c r="BS32" s="86">
        <v>-15.051317761</v>
      </c>
      <c r="BT32" s="86">
        <v>-17.054373331000001</v>
      </c>
      <c r="BU32" s="86">
        <v>-28.237308131999999</v>
      </c>
      <c r="BV32" s="86">
        <v>-28.237308131999999</v>
      </c>
      <c r="BW32" s="83">
        <v>130.07189977300001</v>
      </c>
      <c r="BX32" s="83">
        <v>-7.9231389920000002</v>
      </c>
      <c r="BY32" s="87">
        <v>145.24870263</v>
      </c>
      <c r="BZ32" s="85">
        <v>7.4779707660000003</v>
      </c>
      <c r="CA32" s="83">
        <v>9.1164230970000002</v>
      </c>
      <c r="CB32" s="86">
        <v>7.7558601520000003</v>
      </c>
      <c r="CC32" s="86">
        <v>7.5593451030000001</v>
      </c>
      <c r="CD32" s="83">
        <v>5.0983567259999996</v>
      </c>
      <c r="CE32" s="83">
        <v>5.2319562309999998</v>
      </c>
      <c r="CF32" s="86">
        <v>5.2319562309999998</v>
      </c>
      <c r="CG32" s="86">
        <v>9.1164230970000002</v>
      </c>
      <c r="CH32" s="83">
        <v>6.3198141149999998</v>
      </c>
      <c r="CI32" s="87">
        <v>8.0606051460000003</v>
      </c>
      <c r="CJ32" s="88">
        <v>7.1349999999999998</v>
      </c>
      <c r="CK32" s="86">
        <v>4.6050000000000004</v>
      </c>
      <c r="CL32" s="83">
        <v>5.73</v>
      </c>
      <c r="CM32" s="83">
        <v>4.4450000000000003</v>
      </c>
      <c r="CN32" s="83">
        <v>4.6980000000000004</v>
      </c>
      <c r="CO32" s="86">
        <v>6.6189999999999998</v>
      </c>
      <c r="CP32" s="86">
        <v>6.6189999999999998</v>
      </c>
      <c r="CQ32" s="83">
        <v>4.6050000000000004</v>
      </c>
      <c r="CR32" s="83">
        <v>6.6189999999999998</v>
      </c>
      <c r="CS32" s="87">
        <v>7.1349999999999998</v>
      </c>
      <c r="CT32" s="88">
        <v>162.799263352</v>
      </c>
      <c r="CU32" s="86">
        <v>47.030651341000002</v>
      </c>
      <c r="CV32" s="83">
        <v>0.19234131800000001</v>
      </c>
      <c r="CW32" s="83">
        <v>-26.211819388999999</v>
      </c>
      <c r="CX32" s="86">
        <v>-34.155571127999998</v>
      </c>
      <c r="CY32" s="83">
        <v>43.735070575000002</v>
      </c>
      <c r="CZ32" s="83">
        <v>43.735070575000002</v>
      </c>
      <c r="DA32" s="86">
        <v>47.030651341000002</v>
      </c>
      <c r="DB32" s="86">
        <v>-7.2319551510000002</v>
      </c>
      <c r="DC32" s="84">
        <v>127.80970625800001</v>
      </c>
      <c r="DD32" s="85">
        <v>26.753909032999999</v>
      </c>
      <c r="DE32" s="86">
        <v>17.678221813</v>
      </c>
      <c r="DF32" s="86">
        <v>21.245040970000002</v>
      </c>
      <c r="DG32" s="86">
        <v>17.154876306999999</v>
      </c>
      <c r="DH32" s="86">
        <v>18.054648169</v>
      </c>
      <c r="DI32" s="83">
        <v>23.137693572</v>
      </c>
      <c r="DJ32" s="83">
        <v>23.137693572</v>
      </c>
      <c r="DK32" s="86">
        <v>17.678221813</v>
      </c>
      <c r="DL32" s="86">
        <v>23.137693572</v>
      </c>
      <c r="DM32" s="84">
        <v>26.753909032999999</v>
      </c>
      <c r="DN32" s="85">
        <v>53.36</v>
      </c>
      <c r="DO32" s="86">
        <v>40.03</v>
      </c>
      <c r="DP32" s="83">
        <v>40.72</v>
      </c>
      <c r="DQ32" s="83">
        <v>29.59</v>
      </c>
      <c r="DR32" s="86">
        <v>32.700000000000003</v>
      </c>
      <c r="DS32" s="86">
        <v>42.31</v>
      </c>
      <c r="DT32" s="86">
        <v>42.31</v>
      </c>
      <c r="DU32" s="83">
        <v>40.03</v>
      </c>
      <c r="DV32" s="83">
        <v>39.791213177000003</v>
      </c>
      <c r="DW32" s="87">
        <v>53.36</v>
      </c>
      <c r="DX32" s="88">
        <v>13.330102044</v>
      </c>
      <c r="DY32" s="83">
        <v>21.372010598999999</v>
      </c>
      <c r="DZ32" s="83">
        <v>17.062596244000002</v>
      </c>
      <c r="EA32" s="86">
        <v>23.197104795000001</v>
      </c>
      <c r="EB32" s="86">
        <v>13.889933909</v>
      </c>
      <c r="EC32" s="86">
        <v>11.648540387000001</v>
      </c>
      <c r="ED32" s="86">
        <v>11.648540387000001</v>
      </c>
      <c r="EE32" s="83">
        <v>21.372010598999999</v>
      </c>
      <c r="EF32" s="83">
        <v>14.362162071</v>
      </c>
      <c r="EG32" s="87">
        <v>14.185732077000001</v>
      </c>
      <c r="EH32" s="88">
        <v>311.91478626499998</v>
      </c>
      <c r="EI32" s="83">
        <v>545.38968512500003</v>
      </c>
      <c r="EJ32" s="83">
        <v>419.661038394</v>
      </c>
      <c r="EK32" s="86">
        <v>510.06647919</v>
      </c>
      <c r="EL32" s="83">
        <v>392.92568646199999</v>
      </c>
      <c r="EM32" s="83">
        <v>272.29702372000003</v>
      </c>
      <c r="EN32" s="86">
        <v>272.29702372000003</v>
      </c>
      <c r="EO32" s="86">
        <v>545.38968512500003</v>
      </c>
      <c r="EP32" s="86">
        <v>1257.0179974319999</v>
      </c>
      <c r="EQ32" s="84">
        <v>1266.453924317</v>
      </c>
      <c r="ER32" s="85">
        <v>8.7868340719999996</v>
      </c>
      <c r="ES32" s="86">
        <v>3.9646744639999998</v>
      </c>
      <c r="ET32" s="83">
        <v>9.6506546219999993</v>
      </c>
      <c r="EU32" s="83">
        <v>1.326511349</v>
      </c>
      <c r="EV32" s="86">
        <v>2.314120349</v>
      </c>
      <c r="EW32" s="86">
        <v>4.7590200219999996</v>
      </c>
      <c r="EX32" s="86">
        <v>4.7590200219999996</v>
      </c>
      <c r="EY32" s="86">
        <v>3.9646744639999998</v>
      </c>
      <c r="EZ32" s="86">
        <v>4.6949793050000004</v>
      </c>
      <c r="FA32" s="84">
        <v>8.156234435</v>
      </c>
      <c r="FB32" s="85">
        <v>199.44748983900001</v>
      </c>
      <c r="FC32" s="86">
        <v>226.43680130300001</v>
      </c>
      <c r="FD32" s="86">
        <v>191.66825829000001</v>
      </c>
      <c r="FE32" s="83">
        <v>172.48739932500001</v>
      </c>
      <c r="FF32" s="86">
        <v>181.11679438100001</v>
      </c>
      <c r="FG32" s="86">
        <v>182.861787279</v>
      </c>
      <c r="FH32" s="83">
        <v>182.861787279</v>
      </c>
      <c r="FI32" s="83">
        <v>226.43680130300001</v>
      </c>
      <c r="FJ32" s="86">
        <v>171.97571164300001</v>
      </c>
      <c r="FK32" s="87">
        <v>199.44748983900001</v>
      </c>
      <c r="FL32" s="88">
        <v>0.21489235900000001</v>
      </c>
      <c r="FM32" s="86">
        <v>0.109421508</v>
      </c>
      <c r="FN32" s="86">
        <v>0.255016719</v>
      </c>
      <c r="FO32" s="86">
        <v>3.3049745999999998E-2</v>
      </c>
      <c r="FP32" s="83">
        <v>4.6942691000000002E-2</v>
      </c>
      <c r="FQ32" s="83">
        <v>9.4256522999999995E-2</v>
      </c>
      <c r="FR32" s="86">
        <v>9.4256522999999995E-2</v>
      </c>
      <c r="FS32" s="86">
        <v>0.109421508</v>
      </c>
      <c r="FT32" s="86">
        <v>0.255016719</v>
      </c>
      <c r="FU32" s="87">
        <v>0.26758900000000002</v>
      </c>
      <c r="FV32" s="88">
        <v>199.45287128499999</v>
      </c>
      <c r="FW32" s="83">
        <v>90.110801185</v>
      </c>
      <c r="FX32" s="86">
        <v>171.66959104399999</v>
      </c>
      <c r="FY32" s="86">
        <v>34.745477960999999</v>
      </c>
      <c r="FZ32" s="83">
        <v>71.21912528</v>
      </c>
      <c r="GA32" s="83">
        <v>128.20773650000001</v>
      </c>
      <c r="GB32" s="86">
        <v>128.20773650000001</v>
      </c>
      <c r="GC32" s="86">
        <v>90.110801185</v>
      </c>
      <c r="GD32" s="83">
        <v>210.677927614</v>
      </c>
      <c r="GE32" s="84">
        <v>187.73131011300001</v>
      </c>
      <c r="GF32" s="88">
        <v>2.19</v>
      </c>
      <c r="GG32" s="86">
        <v>1.38</v>
      </c>
      <c r="GH32" s="83">
        <v>0.83</v>
      </c>
      <c r="GI32" s="86">
        <v>1.67</v>
      </c>
      <c r="GJ32" s="86">
        <v>1.07</v>
      </c>
      <c r="GK32" s="86">
        <v>1.39</v>
      </c>
      <c r="GL32" s="83">
        <v>1.39</v>
      </c>
      <c r="GM32" s="83">
        <v>1.38</v>
      </c>
      <c r="GN32" s="86">
        <v>1.512614745</v>
      </c>
      <c r="GO32" s="87">
        <v>2.19</v>
      </c>
      <c r="GP32" s="89">
        <v>0.557092633</v>
      </c>
      <c r="GQ32" s="86">
        <v>0.44815230700000003</v>
      </c>
      <c r="GR32" s="83">
        <v>0.26551303999999998</v>
      </c>
      <c r="GS32" s="86">
        <v>0.46392538700000002</v>
      </c>
      <c r="GT32" s="86">
        <v>0.34746147399999999</v>
      </c>
      <c r="GU32" s="86">
        <v>0.33035546399999999</v>
      </c>
      <c r="GV32" s="83">
        <v>0.33035546399999999</v>
      </c>
      <c r="GW32" s="86">
        <v>0.44815230700000003</v>
      </c>
      <c r="GX32" s="86">
        <v>0.38429904199999998</v>
      </c>
      <c r="GY32" s="84">
        <v>0.557092633</v>
      </c>
      <c r="GZ32" s="77"/>
      <c r="HA32" s="78"/>
      <c r="HB32" s="79"/>
    </row>
    <row r="33" spans="1:210" s="80" customFormat="1" ht="22.5" x14ac:dyDescent="0.4">
      <c r="A33" s="1"/>
      <c r="B33" s="1"/>
      <c r="C33" s="1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3" t="e">
        <f t="shared" si="60"/>
        <v>#REF!</v>
      </c>
      <c r="AZ33" s="81">
        <v>1</v>
      </c>
      <c r="BA33" s="30"/>
      <c r="BB33" s="56"/>
      <c r="BC33" s="31"/>
      <c r="BD33" s="82">
        <v>0</v>
      </c>
      <c r="BE33" s="83" t="s">
        <v>64</v>
      </c>
      <c r="BF33" s="86">
        <v>52.327382999999998</v>
      </c>
      <c r="BG33" s="86">
        <v>99.879983999999993</v>
      </c>
      <c r="BH33" s="83">
        <v>103.116719</v>
      </c>
      <c r="BI33" s="83">
        <v>115.10982799999999</v>
      </c>
      <c r="BJ33" s="86">
        <v>86.640765999999999</v>
      </c>
      <c r="BK33" s="86">
        <v>55.260452999999998</v>
      </c>
      <c r="BL33" s="86">
        <v>55.260452999999998</v>
      </c>
      <c r="BM33" s="83">
        <v>99.879983999999993</v>
      </c>
      <c r="BN33" s="83">
        <v>360.12776600000001</v>
      </c>
      <c r="BO33" s="87">
        <v>163.63517899999999</v>
      </c>
      <c r="BP33" s="85">
        <v>148.67990842899999</v>
      </c>
      <c r="BQ33" s="83" t="s">
        <v>101</v>
      </c>
      <c r="BR33" s="86" t="s">
        <v>101</v>
      </c>
      <c r="BS33" s="86">
        <v>907.27792861800003</v>
      </c>
      <c r="BT33" s="86">
        <v>65.574429739999999</v>
      </c>
      <c r="BU33" s="86">
        <v>-44.673145923</v>
      </c>
      <c r="BV33" s="86">
        <v>-44.673145923</v>
      </c>
      <c r="BW33" s="83" t="s">
        <v>101</v>
      </c>
      <c r="BX33" s="83">
        <v>120.079672477</v>
      </c>
      <c r="BY33" s="87">
        <v>142.0392013</v>
      </c>
      <c r="BZ33" s="85">
        <v>0.17582589600000001</v>
      </c>
      <c r="CA33" s="83">
        <v>0.36254872500000002</v>
      </c>
      <c r="CB33" s="86">
        <v>0.33258739300000001</v>
      </c>
      <c r="CC33" s="86">
        <v>0.38379386599999998</v>
      </c>
      <c r="CD33" s="83">
        <v>0.23929249</v>
      </c>
      <c r="CE33" s="83">
        <v>0.160414369</v>
      </c>
      <c r="CF33" s="86">
        <v>0.160414369</v>
      </c>
      <c r="CG33" s="86">
        <v>0.36254872500000002</v>
      </c>
      <c r="CH33" s="83">
        <v>0.27354390000000001</v>
      </c>
      <c r="CI33" s="87">
        <v>0.14596910699999999</v>
      </c>
      <c r="CJ33" s="88" t="s">
        <v>91</v>
      </c>
      <c r="CK33" s="86">
        <v>0.38700000000000001</v>
      </c>
      <c r="CL33" s="83">
        <v>0.81699999999999995</v>
      </c>
      <c r="CM33" s="83">
        <v>0.83699999999999997</v>
      </c>
      <c r="CN33" s="83">
        <v>0.33300000000000002</v>
      </c>
      <c r="CO33" s="86">
        <v>0.40600000000000003</v>
      </c>
      <c r="CP33" s="86">
        <v>0.40600000000000003</v>
      </c>
      <c r="CQ33" s="83">
        <v>0.38700000000000001</v>
      </c>
      <c r="CR33" s="83">
        <v>0.83699999999999997</v>
      </c>
      <c r="CS33" s="87">
        <v>0.38700000000000001</v>
      </c>
      <c r="CT33" s="88">
        <v>-100</v>
      </c>
      <c r="CU33" s="86" t="s">
        <v>101</v>
      </c>
      <c r="CV33" s="83" t="s">
        <v>101</v>
      </c>
      <c r="CW33" s="83">
        <v>160.74766355099999</v>
      </c>
      <c r="CX33" s="86" t="s">
        <v>101</v>
      </c>
      <c r="CY33" s="83">
        <v>4.9095607240000003</v>
      </c>
      <c r="CZ33" s="83">
        <v>4.9095607240000003</v>
      </c>
      <c r="DA33" s="86" t="s">
        <v>101</v>
      </c>
      <c r="DB33" s="86">
        <v>116.279069767</v>
      </c>
      <c r="DC33" s="84">
        <v>13.823529411999999</v>
      </c>
      <c r="DD33" s="85" t="s">
        <v>91</v>
      </c>
      <c r="DE33" s="86">
        <v>1.4856616380000001</v>
      </c>
      <c r="DF33" s="86">
        <v>3.0291794890000001</v>
      </c>
      <c r="DG33" s="86">
        <v>3.2302882949999998</v>
      </c>
      <c r="DH33" s="86">
        <v>1.279735598</v>
      </c>
      <c r="DI33" s="83">
        <v>1.4192330550000001</v>
      </c>
      <c r="DJ33" s="83">
        <v>1.4192330550000001</v>
      </c>
      <c r="DK33" s="86">
        <v>1.4856616380000001</v>
      </c>
      <c r="DL33" s="86">
        <v>2.9258573079999999</v>
      </c>
      <c r="DM33" s="84">
        <v>1.451123027</v>
      </c>
      <c r="DN33" s="85" t="s">
        <v>91</v>
      </c>
      <c r="DO33" s="86">
        <v>3.58</v>
      </c>
      <c r="DP33" s="83">
        <v>4.76</v>
      </c>
      <c r="DQ33" s="83">
        <v>4.71</v>
      </c>
      <c r="DR33" s="86">
        <v>1.74</v>
      </c>
      <c r="DS33" s="86">
        <v>3.88</v>
      </c>
      <c r="DT33" s="86">
        <v>3.88</v>
      </c>
      <c r="DU33" s="83">
        <v>3.58</v>
      </c>
      <c r="DV33" s="83">
        <v>3.81984317</v>
      </c>
      <c r="DW33" s="87">
        <v>3.399110651</v>
      </c>
      <c r="DX33" s="88" t="s">
        <v>91</v>
      </c>
      <c r="DY33" s="83">
        <v>9.4118210419999997</v>
      </c>
      <c r="DZ33" s="83">
        <v>6.3610603079999999</v>
      </c>
      <c r="EA33" s="86">
        <v>8.0774930749999996</v>
      </c>
      <c r="EB33" s="86">
        <v>14.525771133999999</v>
      </c>
      <c r="EC33" s="86">
        <v>4.1911645809999998</v>
      </c>
      <c r="ED33" s="86">
        <v>4.1911645809999998</v>
      </c>
      <c r="EE33" s="83">
        <v>9.4118210419999997</v>
      </c>
      <c r="EF33" s="83">
        <v>7.049200495</v>
      </c>
      <c r="EG33" s="87">
        <v>4.0542370300000004</v>
      </c>
      <c r="EH33" s="88" t="s">
        <v>91</v>
      </c>
      <c r="EI33" s="83">
        <v>258.08781395300002</v>
      </c>
      <c r="EJ33" s="83">
        <v>126.213854345</v>
      </c>
      <c r="EK33" s="86">
        <v>137.52667622499999</v>
      </c>
      <c r="EL33" s="83">
        <v>260.18248047999998</v>
      </c>
      <c r="EM33" s="83">
        <v>136.10949014799999</v>
      </c>
      <c r="EN33" s="86">
        <v>136.10949014799999</v>
      </c>
      <c r="EO33" s="86">
        <v>258.08781395300002</v>
      </c>
      <c r="EP33" s="86">
        <v>430.26017443199999</v>
      </c>
      <c r="EQ33" s="84">
        <v>422.82991989700002</v>
      </c>
      <c r="ER33" s="85" t="s">
        <v>91</v>
      </c>
      <c r="ES33" s="86" t="s">
        <v>91</v>
      </c>
      <c r="ET33" s="83">
        <v>4.3987297930000002</v>
      </c>
      <c r="EU33" s="83">
        <v>1.0108367199999999</v>
      </c>
      <c r="EV33" s="86" t="s">
        <v>91</v>
      </c>
      <c r="EW33" s="86">
        <v>1.6990776030000001</v>
      </c>
      <c r="EX33" s="86">
        <v>1.6990776030000001</v>
      </c>
      <c r="EY33" s="86" t="s">
        <v>91</v>
      </c>
      <c r="EZ33" s="86">
        <v>1.843322525</v>
      </c>
      <c r="FA33" s="84" t="s">
        <v>91</v>
      </c>
      <c r="FB33" s="85" t="s">
        <v>91</v>
      </c>
      <c r="FC33" s="86">
        <v>240.970077519</v>
      </c>
      <c r="FD33" s="86">
        <v>157.13826193400001</v>
      </c>
      <c r="FE33" s="83">
        <v>145.80741935500001</v>
      </c>
      <c r="FF33" s="86">
        <v>135.965585586</v>
      </c>
      <c r="FG33" s="86">
        <v>273.387093596</v>
      </c>
      <c r="FH33" s="83">
        <v>273.387093596</v>
      </c>
      <c r="FI33" s="83">
        <v>240.970077519</v>
      </c>
      <c r="FJ33" s="86">
        <v>130.55466375099999</v>
      </c>
      <c r="FK33" s="87">
        <v>234.24000504599999</v>
      </c>
      <c r="FL33" s="88" t="s">
        <v>91</v>
      </c>
      <c r="FM33" s="86" t="s">
        <v>91</v>
      </c>
      <c r="FN33" s="86">
        <v>4.9844240000000003E-3</v>
      </c>
      <c r="FO33" s="86">
        <v>1.278651E-3</v>
      </c>
      <c r="FP33" s="83" t="s">
        <v>91</v>
      </c>
      <c r="FQ33" s="83">
        <v>1.0317779999999999E-3</v>
      </c>
      <c r="FR33" s="86">
        <v>1.0317779999999999E-3</v>
      </c>
      <c r="FS33" s="86" t="s">
        <v>91</v>
      </c>
      <c r="FT33" s="86">
        <v>4.9844240000000003E-3</v>
      </c>
      <c r="FU33" s="87" t="s">
        <v>91</v>
      </c>
      <c r="FV33" s="88" t="s">
        <v>91</v>
      </c>
      <c r="FW33" s="83" t="s">
        <v>91</v>
      </c>
      <c r="FX33" s="86">
        <v>78.246313252999997</v>
      </c>
      <c r="FY33" s="86">
        <v>26.476972865</v>
      </c>
      <c r="FZ33" s="83" t="s">
        <v>91</v>
      </c>
      <c r="GA33" s="83">
        <v>45.773056750999999</v>
      </c>
      <c r="GB33" s="86">
        <v>45.773056750999999</v>
      </c>
      <c r="GC33" s="86" t="s">
        <v>91</v>
      </c>
      <c r="GD33" s="83">
        <v>95.135505944000002</v>
      </c>
      <c r="GE33" s="84" t="s">
        <v>91</v>
      </c>
      <c r="GF33" s="88" t="s">
        <v>91</v>
      </c>
      <c r="GG33" s="86">
        <v>0.25</v>
      </c>
      <c r="GH33" s="83">
        <v>0.26</v>
      </c>
      <c r="GI33" s="86">
        <v>0.5</v>
      </c>
      <c r="GJ33" s="86">
        <v>0.22</v>
      </c>
      <c r="GK33" s="86">
        <v>0.23</v>
      </c>
      <c r="GL33" s="83">
        <v>0.23</v>
      </c>
      <c r="GM33" s="83">
        <v>0.25</v>
      </c>
      <c r="GN33" s="86">
        <v>0.45287866599999999</v>
      </c>
      <c r="GO33" s="87">
        <v>0.24418800900000001</v>
      </c>
      <c r="GP33" s="89" t="s">
        <v>91</v>
      </c>
      <c r="GQ33" s="86">
        <v>0.15008281200000001</v>
      </c>
      <c r="GR33" s="83">
        <v>0.102424732</v>
      </c>
      <c r="GS33" s="86">
        <v>0.17009052699999999</v>
      </c>
      <c r="GT33" s="86">
        <v>8.2368251000000003E-2</v>
      </c>
      <c r="GU33" s="86">
        <v>0.14786448499999999</v>
      </c>
      <c r="GV33" s="83">
        <v>0.14786448499999999</v>
      </c>
      <c r="GW33" s="86">
        <v>0.15008281200000001</v>
      </c>
      <c r="GX33" s="86">
        <v>0.14089685099999999</v>
      </c>
      <c r="GY33" s="84">
        <v>0.138930264</v>
      </c>
      <c r="GZ33" s="77"/>
      <c r="HA33" s="78"/>
      <c r="HB33" s="79"/>
    </row>
    <row r="34" spans="1:210" s="80" customFormat="1" ht="22.5" x14ac:dyDescent="0.4">
      <c r="A34" s="1"/>
      <c r="B34" s="1"/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3" t="e">
        <f t="shared" si="60"/>
        <v>#REF!</v>
      </c>
      <c r="AZ34" s="81">
        <v>1</v>
      </c>
      <c r="BA34" s="30"/>
      <c r="BB34" s="56"/>
      <c r="BC34" s="31"/>
      <c r="BD34" s="82">
        <v>0</v>
      </c>
      <c r="BE34" s="83" t="s">
        <v>92</v>
      </c>
      <c r="BF34" s="86">
        <v>9620.7119999999995</v>
      </c>
      <c r="BG34" s="86">
        <v>9021.366</v>
      </c>
      <c r="BH34" s="83">
        <v>8940.7839999999997</v>
      </c>
      <c r="BI34" s="83">
        <v>9581.7279999999992</v>
      </c>
      <c r="BJ34" s="86">
        <v>12329.338</v>
      </c>
      <c r="BK34" s="86">
        <v>12226.403</v>
      </c>
      <c r="BL34" s="86">
        <v>12226.403</v>
      </c>
      <c r="BM34" s="83">
        <v>9021.366</v>
      </c>
      <c r="BN34" s="83">
        <v>43078.252999999997</v>
      </c>
      <c r="BO34" s="87">
        <v>35308.013500000001</v>
      </c>
      <c r="BP34" s="85">
        <v>0.242335103</v>
      </c>
      <c r="BQ34" s="83">
        <v>-5.0462787200000001</v>
      </c>
      <c r="BR34" s="86">
        <v>5.994695514</v>
      </c>
      <c r="BS34" s="86">
        <v>16.412919917</v>
      </c>
      <c r="BT34" s="86">
        <v>28.154111670999999</v>
      </c>
      <c r="BU34" s="86">
        <v>35.527180694999998</v>
      </c>
      <c r="BV34" s="86">
        <v>35.527180694999998</v>
      </c>
      <c r="BW34" s="83">
        <v>-5.0462787200000001</v>
      </c>
      <c r="BX34" s="83">
        <v>22.007014073000001</v>
      </c>
      <c r="BY34" s="87">
        <v>-5.4216519080000003</v>
      </c>
      <c r="BZ34" s="85">
        <v>32.326674979000003</v>
      </c>
      <c r="CA34" s="83">
        <v>32.746148046000002</v>
      </c>
      <c r="CB34" s="86">
        <v>28.837147556000001</v>
      </c>
      <c r="CC34" s="86">
        <v>31.946954414</v>
      </c>
      <c r="CD34" s="83">
        <v>34.052307372999998</v>
      </c>
      <c r="CE34" s="83">
        <v>35.491759774000002</v>
      </c>
      <c r="CF34" s="86">
        <v>35.491759774000002</v>
      </c>
      <c r="CG34" s="86">
        <v>32.746148046000002</v>
      </c>
      <c r="CH34" s="83">
        <v>32.721146343999997</v>
      </c>
      <c r="CI34" s="87">
        <v>31.496156511999999</v>
      </c>
      <c r="CJ34" s="88">
        <v>8.5269999999999992</v>
      </c>
      <c r="CK34" s="86">
        <v>8.7940000000000005</v>
      </c>
      <c r="CL34" s="83">
        <v>10.295</v>
      </c>
      <c r="CM34" s="83">
        <v>9.3350000000000009</v>
      </c>
      <c r="CN34" s="83">
        <v>10.782999999999999</v>
      </c>
      <c r="CO34" s="86">
        <v>10.691000000000001</v>
      </c>
      <c r="CP34" s="86">
        <v>10.691000000000001</v>
      </c>
      <c r="CQ34" s="83">
        <v>8.7940000000000005</v>
      </c>
      <c r="CR34" s="83">
        <v>10.782999999999999</v>
      </c>
      <c r="CS34" s="87">
        <v>9.7650000000000006</v>
      </c>
      <c r="CT34" s="88">
        <v>3.1824782190000001</v>
      </c>
      <c r="CU34" s="86">
        <v>1.0572282230000001</v>
      </c>
      <c r="CV34" s="83">
        <v>5.4275473630000004</v>
      </c>
      <c r="CW34" s="83">
        <v>1.456363439</v>
      </c>
      <c r="CX34" s="86">
        <v>26.457136156000001</v>
      </c>
      <c r="CY34" s="83">
        <v>21.571526039999998</v>
      </c>
      <c r="CZ34" s="83">
        <v>21.571526039999998</v>
      </c>
      <c r="DA34" s="86">
        <v>1.0572282230000001</v>
      </c>
      <c r="DB34" s="86">
        <v>10.424987199</v>
      </c>
      <c r="DC34" s="84">
        <v>12.035337310999999</v>
      </c>
      <c r="DD34" s="85">
        <v>31.973452323</v>
      </c>
      <c r="DE34" s="86">
        <v>33.759453338</v>
      </c>
      <c r="DF34" s="86">
        <v>38.170627711000002</v>
      </c>
      <c r="DG34" s="86">
        <v>36.027169927999999</v>
      </c>
      <c r="DH34" s="86">
        <v>41.439606472000001</v>
      </c>
      <c r="DI34" s="83">
        <v>37.371971895000001</v>
      </c>
      <c r="DJ34" s="83">
        <v>37.371971895000001</v>
      </c>
      <c r="DK34" s="86">
        <v>33.759453338</v>
      </c>
      <c r="DL34" s="86">
        <v>37.693571503000001</v>
      </c>
      <c r="DM34" s="84">
        <v>36.615546139999999</v>
      </c>
      <c r="DN34" s="85">
        <v>69.239999999999995</v>
      </c>
      <c r="DO34" s="86">
        <v>69.53</v>
      </c>
      <c r="DP34" s="83">
        <v>64.209999999999994</v>
      </c>
      <c r="DQ34" s="83">
        <v>70.83</v>
      </c>
      <c r="DR34" s="86">
        <v>78.95</v>
      </c>
      <c r="DS34" s="86">
        <v>75.67</v>
      </c>
      <c r="DT34" s="86">
        <v>75.67</v>
      </c>
      <c r="DU34" s="83">
        <v>69.53</v>
      </c>
      <c r="DV34" s="83">
        <v>78.95</v>
      </c>
      <c r="DW34" s="87">
        <v>69.239999999999995</v>
      </c>
      <c r="DX34" s="88">
        <v>50.249082454000003</v>
      </c>
      <c r="DY34" s="83">
        <v>51.435890485000002</v>
      </c>
      <c r="DZ34" s="83">
        <v>49.418931970000003</v>
      </c>
      <c r="EA34" s="86">
        <v>50.091707442999997</v>
      </c>
      <c r="EB34" s="86">
        <v>47.007542612000002</v>
      </c>
      <c r="EC34" s="86">
        <v>51.822349785</v>
      </c>
      <c r="ED34" s="86">
        <v>51.822349785</v>
      </c>
      <c r="EE34" s="83">
        <v>51.435890485000002</v>
      </c>
      <c r="EF34" s="83">
        <v>45.712548144000003</v>
      </c>
      <c r="EG34" s="87">
        <v>49.000050500999997</v>
      </c>
      <c r="EH34" s="88">
        <v>1128.264571362</v>
      </c>
      <c r="EI34" s="83">
        <v>1025.8546736410001</v>
      </c>
      <c r="EJ34" s="83">
        <v>868.45886352599996</v>
      </c>
      <c r="EK34" s="86">
        <v>1026.4304231389999</v>
      </c>
      <c r="EL34" s="83">
        <v>1143.405174812</v>
      </c>
      <c r="EM34" s="83">
        <v>1143.6164063230001</v>
      </c>
      <c r="EN34" s="86">
        <v>1143.6164063230001</v>
      </c>
      <c r="EO34" s="86">
        <v>1025.8546736410001</v>
      </c>
      <c r="EP34" s="86">
        <v>3995.0155800799998</v>
      </c>
      <c r="EQ34" s="84">
        <v>3615.7719918070002</v>
      </c>
      <c r="ER34" s="85">
        <v>3.1726898879999998</v>
      </c>
      <c r="ES34" s="86">
        <v>3.0522573579999999</v>
      </c>
      <c r="ET34" s="83">
        <v>3.5203237629999999</v>
      </c>
      <c r="EU34" s="83">
        <v>3.5792488520000001</v>
      </c>
      <c r="EV34" s="86">
        <v>3.4524102189999999</v>
      </c>
      <c r="EW34" s="86">
        <v>2.7733879969999999</v>
      </c>
      <c r="EX34" s="86">
        <v>2.7733879969999999</v>
      </c>
      <c r="EY34" s="86">
        <v>3.0522573579999999</v>
      </c>
      <c r="EZ34" s="86">
        <v>3.3019986939999999</v>
      </c>
      <c r="FA34" s="84">
        <v>3.2311567879999998</v>
      </c>
      <c r="FB34" s="85">
        <v>216.554656972</v>
      </c>
      <c r="FC34" s="86">
        <v>205.95712645</v>
      </c>
      <c r="FD34" s="86">
        <v>168.218349684</v>
      </c>
      <c r="FE34" s="83">
        <v>196.601620782</v>
      </c>
      <c r="FF34" s="86">
        <v>190.51821849199999</v>
      </c>
      <c r="FG34" s="86">
        <v>202.47794313</v>
      </c>
      <c r="FH34" s="83">
        <v>202.47794313</v>
      </c>
      <c r="FI34" s="83">
        <v>205.95712645</v>
      </c>
      <c r="FJ34" s="86">
        <v>209.45216080899999</v>
      </c>
      <c r="FK34" s="87">
        <v>189.10000614399999</v>
      </c>
      <c r="FL34" s="88">
        <v>0.33542346899999997</v>
      </c>
      <c r="FM34" s="86">
        <v>0.30258825</v>
      </c>
      <c r="FN34" s="86">
        <v>0.345873125</v>
      </c>
      <c r="FO34" s="86">
        <v>0.37687240599999999</v>
      </c>
      <c r="FP34" s="83">
        <v>0.46775749999999999</v>
      </c>
      <c r="FQ34" s="83">
        <v>0.37262153100000001</v>
      </c>
      <c r="FR34" s="86">
        <v>0.37262153100000001</v>
      </c>
      <c r="FS34" s="86">
        <v>0.30258825</v>
      </c>
      <c r="FT34" s="86">
        <v>0.46775749999999999</v>
      </c>
      <c r="FU34" s="87">
        <v>0.33542346899999997</v>
      </c>
      <c r="FV34" s="88">
        <v>72.017077220999994</v>
      </c>
      <c r="FW34" s="83">
        <v>69.372998568</v>
      </c>
      <c r="FX34" s="86">
        <v>62.620885776000001</v>
      </c>
      <c r="FY34" s="86">
        <v>93.751713645999999</v>
      </c>
      <c r="FZ34" s="83">
        <v>106.251014979</v>
      </c>
      <c r="GA34" s="83">
        <v>74.714919416000001</v>
      </c>
      <c r="GB34" s="86">
        <v>74.714919416000001</v>
      </c>
      <c r="GC34" s="86">
        <v>69.372998568</v>
      </c>
      <c r="GD34" s="83">
        <v>74.635756260999997</v>
      </c>
      <c r="GE34" s="84">
        <v>60.224331521000003</v>
      </c>
      <c r="GF34" s="88">
        <v>1.1599999999999999</v>
      </c>
      <c r="GG34" s="86">
        <v>0.7</v>
      </c>
      <c r="GH34" s="83">
        <v>1.19</v>
      </c>
      <c r="GI34" s="86">
        <v>0.51</v>
      </c>
      <c r="GJ34" s="86">
        <v>0.59</v>
      </c>
      <c r="GK34" s="86">
        <v>0.6</v>
      </c>
      <c r="GL34" s="83">
        <v>0.6</v>
      </c>
      <c r="GM34" s="83">
        <v>0.7</v>
      </c>
      <c r="GN34" s="86">
        <v>1.121945328</v>
      </c>
      <c r="GO34" s="87">
        <v>1.38022723</v>
      </c>
      <c r="GP34" s="89">
        <v>0.270576172</v>
      </c>
      <c r="GQ34" s="86">
        <v>0.27501207999999999</v>
      </c>
      <c r="GR34" s="83">
        <v>0.18199072599999999</v>
      </c>
      <c r="GS34" s="86">
        <v>0.17240783600000001</v>
      </c>
      <c r="GT34" s="86">
        <v>0.36450318199999998</v>
      </c>
      <c r="GU34" s="86">
        <v>0.15815884799999999</v>
      </c>
      <c r="GV34" s="83">
        <v>0.15815884799999999</v>
      </c>
      <c r="GW34" s="86">
        <v>0.27501207999999999</v>
      </c>
      <c r="GX34" s="86">
        <v>0.36450318199999998</v>
      </c>
      <c r="GY34" s="84">
        <v>0.273858031</v>
      </c>
      <c r="GZ34" s="77"/>
      <c r="HA34" s="78"/>
      <c r="HB34" s="79"/>
    </row>
    <row r="35" spans="1:210" s="80" customFormat="1" ht="22.5" x14ac:dyDescent="0.4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3" t="e">
        <f t="shared" si="60"/>
        <v>#REF!</v>
      </c>
      <c r="AZ35" s="81">
        <v>1</v>
      </c>
      <c r="BA35" s="30"/>
      <c r="BB35" s="56"/>
      <c r="BC35" s="31"/>
      <c r="BD35" s="82">
        <v>0</v>
      </c>
      <c r="BE35" s="83" t="s">
        <v>94</v>
      </c>
      <c r="BF35" s="86">
        <v>7735.6009999999997</v>
      </c>
      <c r="BG35" s="86">
        <v>6481.1450000000004</v>
      </c>
      <c r="BH35" s="83">
        <v>8668.4240000000009</v>
      </c>
      <c r="BI35" s="83">
        <v>7655.3159999999998</v>
      </c>
      <c r="BJ35" s="86">
        <v>8952.3430000000008</v>
      </c>
      <c r="BK35" s="86">
        <v>7220.8575000000001</v>
      </c>
      <c r="BL35" s="86">
        <v>7220.8575000000001</v>
      </c>
      <c r="BM35" s="83">
        <v>6481.1450000000004</v>
      </c>
      <c r="BN35" s="83">
        <v>32496.940500000001</v>
      </c>
      <c r="BO35" s="87">
        <v>28537.252499999999</v>
      </c>
      <c r="BP35" s="85">
        <v>15.705186645</v>
      </c>
      <c r="BQ35" s="83">
        <v>-10.933355907999999</v>
      </c>
      <c r="BR35" s="86">
        <v>25.113015489999999</v>
      </c>
      <c r="BS35" s="86">
        <v>3.5617340099999999</v>
      </c>
      <c r="BT35" s="86">
        <v>15.729120464999999</v>
      </c>
      <c r="BU35" s="86">
        <v>11.413299656</v>
      </c>
      <c r="BV35" s="86">
        <v>11.413299656</v>
      </c>
      <c r="BW35" s="83">
        <v>-10.933355907999999</v>
      </c>
      <c r="BX35" s="83">
        <v>13.875505359</v>
      </c>
      <c r="BY35" s="87">
        <v>25.981833559999998</v>
      </c>
      <c r="BZ35" s="85">
        <v>25.992489880000001</v>
      </c>
      <c r="CA35" s="83">
        <v>23.525542991999998</v>
      </c>
      <c r="CB35" s="86">
        <v>27.958691538</v>
      </c>
      <c r="CC35" s="86">
        <v>25.524000606000001</v>
      </c>
      <c r="CD35" s="83">
        <v>24.725409876000001</v>
      </c>
      <c r="CE35" s="83">
        <v>20.961270437</v>
      </c>
      <c r="CF35" s="86">
        <v>20.961270437</v>
      </c>
      <c r="CG35" s="86">
        <v>23.525542991999998</v>
      </c>
      <c r="CH35" s="83">
        <v>24.683850243999998</v>
      </c>
      <c r="CI35" s="87">
        <v>25.456367608000001</v>
      </c>
      <c r="CJ35" s="88">
        <v>16.71</v>
      </c>
      <c r="CK35" s="86">
        <v>14.989000000000001</v>
      </c>
      <c r="CL35" s="83">
        <v>15.731999999999999</v>
      </c>
      <c r="CM35" s="83">
        <v>13.286</v>
      </c>
      <c r="CN35" s="83">
        <v>15.166</v>
      </c>
      <c r="CO35" s="86">
        <v>14.738</v>
      </c>
      <c r="CP35" s="86">
        <v>14.738</v>
      </c>
      <c r="CQ35" s="83">
        <v>14.989000000000001</v>
      </c>
      <c r="CR35" s="83">
        <v>15.731999999999999</v>
      </c>
      <c r="CS35" s="87">
        <v>16.989000000000001</v>
      </c>
      <c r="CT35" s="88">
        <v>14.303303919999999</v>
      </c>
      <c r="CU35" s="86">
        <v>-2.7761561910000001</v>
      </c>
      <c r="CV35" s="83">
        <v>-7.3989051740000003</v>
      </c>
      <c r="CW35" s="83">
        <v>-19.238952039000001</v>
      </c>
      <c r="CX35" s="86">
        <v>-9.2399760620000002</v>
      </c>
      <c r="CY35" s="83">
        <v>-1.6745613450000001</v>
      </c>
      <c r="CZ35" s="83">
        <v>-1.6745613450000001</v>
      </c>
      <c r="DA35" s="86">
        <v>-2.7761561910000001</v>
      </c>
      <c r="DB35" s="86">
        <v>-7.3989051740000003</v>
      </c>
      <c r="DC35" s="84">
        <v>10.196536290999999</v>
      </c>
      <c r="DD35" s="85">
        <v>62.657017510999999</v>
      </c>
      <c r="DE35" s="86">
        <v>57.541556298000003</v>
      </c>
      <c r="DF35" s="86">
        <v>58.329316673000001</v>
      </c>
      <c r="DG35" s="86">
        <v>51.275520049000001</v>
      </c>
      <c r="DH35" s="86">
        <v>58.283693939999999</v>
      </c>
      <c r="DI35" s="83">
        <v>51.518859020999997</v>
      </c>
      <c r="DJ35" s="83">
        <v>51.518859020999997</v>
      </c>
      <c r="DK35" s="86">
        <v>57.541556298000003</v>
      </c>
      <c r="DL35" s="86">
        <v>54.993533051</v>
      </c>
      <c r="DM35" s="84">
        <v>63.703175971999997</v>
      </c>
      <c r="DN35" s="85">
        <v>51.94</v>
      </c>
      <c r="DO35" s="86">
        <v>48.59</v>
      </c>
      <c r="DP35" s="83">
        <v>53.04</v>
      </c>
      <c r="DQ35" s="83">
        <v>44.13</v>
      </c>
      <c r="DR35" s="86">
        <v>47.9</v>
      </c>
      <c r="DS35" s="86">
        <v>47.09</v>
      </c>
      <c r="DT35" s="86">
        <v>47.09</v>
      </c>
      <c r="DU35" s="83">
        <v>48.59</v>
      </c>
      <c r="DV35" s="83">
        <v>47.9</v>
      </c>
      <c r="DW35" s="87">
        <v>51.94</v>
      </c>
      <c r="DX35" s="88">
        <v>55.482582964000002</v>
      </c>
      <c r="DY35" s="83">
        <v>52.976883749999999</v>
      </c>
      <c r="DZ35" s="83">
        <v>57.395491751000002</v>
      </c>
      <c r="EA35" s="86">
        <v>62.462525624000001</v>
      </c>
      <c r="EB35" s="86">
        <v>55.066927735999997</v>
      </c>
      <c r="EC35" s="86">
        <v>48.811742097</v>
      </c>
      <c r="ED35" s="86">
        <v>48.811742097</v>
      </c>
      <c r="EE35" s="83">
        <v>52.976883749999999</v>
      </c>
      <c r="EF35" s="83">
        <v>55.659286975999997</v>
      </c>
      <c r="EG35" s="87">
        <v>54.070981093</v>
      </c>
      <c r="EH35" s="88">
        <v>462.93243566699999</v>
      </c>
      <c r="EI35" s="83">
        <v>432.393421843</v>
      </c>
      <c r="EJ35" s="83">
        <v>551.00584795300006</v>
      </c>
      <c r="EK35" s="86">
        <v>576.19418937199998</v>
      </c>
      <c r="EL35" s="83">
        <v>590.29032045400004</v>
      </c>
      <c r="EM35" s="83">
        <v>489.948262994</v>
      </c>
      <c r="EN35" s="86">
        <v>489.948262994</v>
      </c>
      <c r="EO35" s="86">
        <v>432.393421843</v>
      </c>
      <c r="EP35" s="86">
        <v>2065.6585621660001</v>
      </c>
      <c r="EQ35" s="84">
        <v>1679.748808052</v>
      </c>
      <c r="ER35" s="85">
        <v>6.9110997809999999</v>
      </c>
      <c r="ES35" s="86">
        <v>6.4268334449999998</v>
      </c>
      <c r="ET35" s="83">
        <v>6.7144634510000003</v>
      </c>
      <c r="EU35" s="83">
        <v>5.0528821879999999</v>
      </c>
      <c r="EV35" s="86">
        <v>4.3420340350000002</v>
      </c>
      <c r="EW35" s="86">
        <v>6.3226017380000004</v>
      </c>
      <c r="EX35" s="86">
        <v>6.3226017380000004</v>
      </c>
      <c r="EY35" s="86">
        <v>6.4268334449999998</v>
      </c>
      <c r="EZ35" s="86">
        <v>5.5824089089999998</v>
      </c>
      <c r="FA35" s="84">
        <v>8.1957358609999993</v>
      </c>
      <c r="FB35" s="85">
        <v>82.895742669000001</v>
      </c>
      <c r="FC35" s="86">
        <v>84.443319101</v>
      </c>
      <c r="FD35" s="86">
        <v>90.931975590999997</v>
      </c>
      <c r="FE35" s="83">
        <v>86.064461086999998</v>
      </c>
      <c r="FF35" s="86">
        <v>82.184221284000003</v>
      </c>
      <c r="FG35" s="86">
        <v>91.403421766999998</v>
      </c>
      <c r="FH35" s="83">
        <v>91.403421766999998</v>
      </c>
      <c r="FI35" s="83">
        <v>84.443319101</v>
      </c>
      <c r="FJ35" s="86">
        <v>87.101150520999994</v>
      </c>
      <c r="FK35" s="87">
        <v>81.534396373999996</v>
      </c>
      <c r="FL35" s="88">
        <v>0.58748912499999995</v>
      </c>
      <c r="FM35" s="86">
        <v>0.45772790600000002</v>
      </c>
      <c r="FN35" s="86">
        <v>0.63960237499999995</v>
      </c>
      <c r="FO35" s="86">
        <v>0.42507043799999999</v>
      </c>
      <c r="FP35" s="83">
        <v>0.42715799999999998</v>
      </c>
      <c r="FQ35" s="83">
        <v>0.50169896899999999</v>
      </c>
      <c r="FR35" s="86">
        <v>0.50169896899999999</v>
      </c>
      <c r="FS35" s="86">
        <v>0.45772790600000002</v>
      </c>
      <c r="FT35" s="86">
        <v>0.63960237499999995</v>
      </c>
      <c r="FU35" s="87">
        <v>0.77830218799999995</v>
      </c>
      <c r="FV35" s="88">
        <v>156.87546660500001</v>
      </c>
      <c r="FW35" s="83">
        <v>146.07179379199999</v>
      </c>
      <c r="FX35" s="86">
        <v>119.439482591</v>
      </c>
      <c r="FY35" s="86">
        <v>132.35077624300001</v>
      </c>
      <c r="FZ35" s="83">
        <v>133.62998429800001</v>
      </c>
      <c r="GA35" s="83">
        <v>170.33054154000001</v>
      </c>
      <c r="GB35" s="86">
        <v>170.33054154000001</v>
      </c>
      <c r="GC35" s="86">
        <v>146.07179379199999</v>
      </c>
      <c r="GD35" s="83">
        <v>135.285687532</v>
      </c>
      <c r="GE35" s="84">
        <v>172.897183767</v>
      </c>
      <c r="GF35" s="88">
        <v>2.35</v>
      </c>
      <c r="GG35" s="86">
        <v>2.86</v>
      </c>
      <c r="GH35" s="83">
        <v>2.4500000000000002</v>
      </c>
      <c r="GI35" s="86">
        <v>2.4700000000000002</v>
      </c>
      <c r="GJ35" s="86">
        <v>3.2</v>
      </c>
      <c r="GK35" s="86">
        <v>2.0099999999999998</v>
      </c>
      <c r="GL35" s="83">
        <v>2.0099999999999998</v>
      </c>
      <c r="GM35" s="83">
        <v>2.86</v>
      </c>
      <c r="GN35" s="86">
        <v>2.910728143</v>
      </c>
      <c r="GO35" s="87">
        <v>2.7935108180000001</v>
      </c>
      <c r="GP35" s="89">
        <v>0.301230573</v>
      </c>
      <c r="GQ35" s="86">
        <v>0.49552481399999998</v>
      </c>
      <c r="GR35" s="83">
        <v>0.38771937299999998</v>
      </c>
      <c r="GS35" s="86">
        <v>0.33925412900000002</v>
      </c>
      <c r="GT35" s="86">
        <v>0.72947974400000004</v>
      </c>
      <c r="GU35" s="86">
        <v>0.26016662600000001</v>
      </c>
      <c r="GV35" s="83">
        <v>0.26016662600000001</v>
      </c>
      <c r="GW35" s="86">
        <v>0.49552481399999998</v>
      </c>
      <c r="GX35" s="86">
        <v>0.72947974400000004</v>
      </c>
      <c r="GY35" s="84">
        <v>0.45870271600000001</v>
      </c>
      <c r="GZ35" s="77"/>
      <c r="HA35" s="78"/>
      <c r="HB35" s="79"/>
    </row>
    <row r="36" spans="1:210" s="80" customFormat="1" ht="22.5" x14ac:dyDescent="0.4">
      <c r="A36" s="1"/>
      <c r="B36" s="1"/>
      <c r="C36" s="1"/>
      <c r="D36" s="1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3" t="e">
        <f t="shared" si="60"/>
        <v>#REF!</v>
      </c>
      <c r="AZ36" s="81">
        <v>1</v>
      </c>
      <c r="BA36" s="30"/>
      <c r="BB36" s="56"/>
      <c r="BC36" s="31"/>
      <c r="BD36" s="82">
        <v>0</v>
      </c>
      <c r="BE36" s="83" t="s">
        <v>93</v>
      </c>
      <c r="BF36" s="86">
        <v>1426.119625</v>
      </c>
      <c r="BG36" s="86">
        <v>1195.24325</v>
      </c>
      <c r="BH36" s="83">
        <v>1926.3867499999999</v>
      </c>
      <c r="BI36" s="83">
        <v>1304.824625</v>
      </c>
      <c r="BJ36" s="86">
        <v>2004.088</v>
      </c>
      <c r="BK36" s="86">
        <v>2219.8182499999998</v>
      </c>
      <c r="BL36" s="86">
        <v>2219.8182499999998</v>
      </c>
      <c r="BM36" s="83">
        <v>1195.24325</v>
      </c>
      <c r="BN36" s="83">
        <v>7455.1176249999999</v>
      </c>
      <c r="BO36" s="87">
        <v>5622.16075</v>
      </c>
      <c r="BP36" s="85">
        <v>-2.786499295</v>
      </c>
      <c r="BQ36" s="83">
        <v>-24.808446035999999</v>
      </c>
      <c r="BR36" s="86">
        <v>55.442130865000003</v>
      </c>
      <c r="BS36" s="86">
        <v>-25.925484647000001</v>
      </c>
      <c r="BT36" s="86">
        <v>40.527341806999999</v>
      </c>
      <c r="BU36" s="86">
        <v>85.721044649000007</v>
      </c>
      <c r="BV36" s="86">
        <v>85.721044649000007</v>
      </c>
      <c r="BW36" s="83">
        <v>-24.808446035999999</v>
      </c>
      <c r="BX36" s="83">
        <v>32.602356219999997</v>
      </c>
      <c r="BY36" s="87">
        <v>-4.4971133050000001</v>
      </c>
      <c r="BZ36" s="85">
        <v>4.7919224270000003</v>
      </c>
      <c r="CA36" s="83">
        <v>4.3385461149999998</v>
      </c>
      <c r="CB36" s="86">
        <v>6.2132693239999996</v>
      </c>
      <c r="CC36" s="86">
        <v>4.3504859260000002</v>
      </c>
      <c r="CD36" s="83">
        <v>5.5350758149999999</v>
      </c>
      <c r="CE36" s="83">
        <v>6.4438621950000003</v>
      </c>
      <c r="CF36" s="86">
        <v>6.4438621950000003</v>
      </c>
      <c r="CG36" s="86">
        <v>4.3385461149999998</v>
      </c>
      <c r="CH36" s="83">
        <v>5.6627179109999997</v>
      </c>
      <c r="CI36" s="87">
        <v>5.0151916620000003</v>
      </c>
      <c r="CJ36" s="88">
        <v>2.9510000000000001</v>
      </c>
      <c r="CK36" s="86">
        <v>2.6789999999999998</v>
      </c>
      <c r="CL36" s="83">
        <v>3.8119999999999998</v>
      </c>
      <c r="CM36" s="83">
        <v>3.9540000000000002</v>
      </c>
      <c r="CN36" s="83">
        <v>5.234</v>
      </c>
      <c r="CO36" s="86">
        <v>5.2290000000000001</v>
      </c>
      <c r="CP36" s="86">
        <v>5.2290000000000001</v>
      </c>
      <c r="CQ36" s="83">
        <v>2.6789999999999998</v>
      </c>
      <c r="CR36" s="83">
        <v>5.234</v>
      </c>
      <c r="CS36" s="87">
        <v>2.988</v>
      </c>
      <c r="CT36" s="88">
        <v>-36.414565826</v>
      </c>
      <c r="CU36" s="86">
        <v>-46.813579511999997</v>
      </c>
      <c r="CV36" s="83">
        <v>39.276580197000001</v>
      </c>
      <c r="CW36" s="83">
        <v>32.329317269000001</v>
      </c>
      <c r="CX36" s="86">
        <v>77.363605557</v>
      </c>
      <c r="CY36" s="83">
        <v>95.184770436999997</v>
      </c>
      <c r="CZ36" s="83">
        <v>95.184770436999997</v>
      </c>
      <c r="DA36" s="86">
        <v>-46.813579511999997</v>
      </c>
      <c r="DB36" s="86">
        <v>75.167336011000003</v>
      </c>
      <c r="DC36" s="84">
        <v>-40.678975581000003</v>
      </c>
      <c r="DD36" s="85">
        <v>11.065281788</v>
      </c>
      <c r="DE36" s="86">
        <v>10.284463895</v>
      </c>
      <c r="DF36" s="86">
        <v>14.133699158000001</v>
      </c>
      <c r="DG36" s="86">
        <v>15.259928216</v>
      </c>
      <c r="DH36" s="86">
        <v>20.114522885</v>
      </c>
      <c r="DI36" s="83">
        <v>18.278742964999999</v>
      </c>
      <c r="DJ36" s="83">
        <v>18.278742964999999</v>
      </c>
      <c r="DK36" s="86">
        <v>10.284463895</v>
      </c>
      <c r="DL36" s="86">
        <v>18.296221204999998</v>
      </c>
      <c r="DM36" s="84">
        <v>11.204019647999999</v>
      </c>
      <c r="DN36" s="85">
        <v>24.17</v>
      </c>
      <c r="DO36" s="86">
        <v>37.520000000000003</v>
      </c>
      <c r="DP36" s="83">
        <v>37.74</v>
      </c>
      <c r="DQ36" s="83">
        <v>31.36</v>
      </c>
      <c r="DR36" s="86">
        <v>37.869999999999997</v>
      </c>
      <c r="DS36" s="86">
        <v>39.770000000000003</v>
      </c>
      <c r="DT36" s="86">
        <v>39.770000000000003</v>
      </c>
      <c r="DU36" s="83">
        <v>37.520000000000003</v>
      </c>
      <c r="DV36" s="83">
        <v>37.869999999999997</v>
      </c>
      <c r="DW36" s="87">
        <v>35.624198778999997</v>
      </c>
      <c r="DX36" s="88">
        <v>17.502567301999999</v>
      </c>
      <c r="DY36" s="83">
        <v>10.411387072</v>
      </c>
      <c r="DZ36" s="83">
        <v>15.308826456</v>
      </c>
      <c r="EA36" s="86">
        <v>12.896287888</v>
      </c>
      <c r="EB36" s="86">
        <v>13.702323566</v>
      </c>
      <c r="EC36" s="86">
        <v>14.662430358</v>
      </c>
      <c r="ED36" s="86">
        <v>14.662430358</v>
      </c>
      <c r="EE36" s="83">
        <v>10.411387072</v>
      </c>
      <c r="EF36" s="83">
        <v>13.80913769</v>
      </c>
      <c r="EG36" s="87">
        <v>12.608016191999999</v>
      </c>
      <c r="EH36" s="88">
        <v>483.26656218199997</v>
      </c>
      <c r="EI36" s="83">
        <v>446.152762225</v>
      </c>
      <c r="EJ36" s="83">
        <v>505.34804564500001</v>
      </c>
      <c r="EK36" s="86">
        <v>330.00116970200003</v>
      </c>
      <c r="EL36" s="83">
        <v>382.89797478000003</v>
      </c>
      <c r="EM36" s="83">
        <v>424.52060623400001</v>
      </c>
      <c r="EN36" s="86">
        <v>424.52060623400001</v>
      </c>
      <c r="EO36" s="86">
        <v>446.152762225</v>
      </c>
      <c r="EP36" s="86">
        <v>1424.3633215509999</v>
      </c>
      <c r="EQ36" s="84">
        <v>1881.579902945</v>
      </c>
      <c r="ER36" s="85">
        <v>2.3079876279999998</v>
      </c>
      <c r="ES36" s="86">
        <v>5.7961513680000003</v>
      </c>
      <c r="ET36" s="83">
        <v>6.5008854149999999</v>
      </c>
      <c r="EU36" s="83">
        <v>4.5011388979999998</v>
      </c>
      <c r="EV36" s="86">
        <v>3.7986784139999998</v>
      </c>
      <c r="EW36" s="86">
        <v>3.5394487369999998</v>
      </c>
      <c r="EX36" s="86">
        <v>3.5394487369999998</v>
      </c>
      <c r="EY36" s="86">
        <v>5.7961513680000003</v>
      </c>
      <c r="EZ36" s="86">
        <v>4.5426828700000002</v>
      </c>
      <c r="FA36" s="84">
        <v>3.4318260359999999</v>
      </c>
      <c r="FB36" s="85">
        <v>218.43094883099999</v>
      </c>
      <c r="FC36" s="86">
        <v>364.82212765999998</v>
      </c>
      <c r="FD36" s="86">
        <v>267.02139034599998</v>
      </c>
      <c r="FE36" s="83">
        <v>205.50555386900001</v>
      </c>
      <c r="FF36" s="86">
        <v>188.27192778</v>
      </c>
      <c r="FG36" s="86">
        <v>217.57513673700001</v>
      </c>
      <c r="FH36" s="83">
        <v>217.57513673700001</v>
      </c>
      <c r="FI36" s="83">
        <v>364.82212765999998</v>
      </c>
      <c r="FJ36" s="86">
        <v>206.98263087500001</v>
      </c>
      <c r="FK36" s="87">
        <v>317.959088764</v>
      </c>
      <c r="FL36" s="88">
        <v>3.6169961E-2</v>
      </c>
      <c r="FM36" s="86">
        <v>7.6129789000000003E-2</v>
      </c>
      <c r="FN36" s="86">
        <v>0.13761779699999999</v>
      </c>
      <c r="FO36" s="86">
        <v>6.4540625000000004E-2</v>
      </c>
      <c r="FP36" s="83">
        <v>8.3658086000000006E-2</v>
      </c>
      <c r="FQ36" s="83">
        <v>8.6339922E-2</v>
      </c>
      <c r="FR36" s="86">
        <v>8.6339922E-2</v>
      </c>
      <c r="FS36" s="86">
        <v>7.6129789000000003E-2</v>
      </c>
      <c r="FT36" s="86">
        <v>0.13761779699999999</v>
      </c>
      <c r="FU36" s="87">
        <v>7.6275241999999993E-2</v>
      </c>
      <c r="FV36" s="88">
        <v>52.389148992000003</v>
      </c>
      <c r="FW36" s="83">
        <v>131.73738431999999</v>
      </c>
      <c r="FX36" s="86">
        <v>115.64027357400001</v>
      </c>
      <c r="FY36" s="86">
        <v>117.898895131</v>
      </c>
      <c r="FZ36" s="83">
        <v>116.907728671</v>
      </c>
      <c r="GA36" s="83">
        <v>95.352553452999999</v>
      </c>
      <c r="GB36" s="86">
        <v>95.352553452999999</v>
      </c>
      <c r="GC36" s="86">
        <v>131.73738431999999</v>
      </c>
      <c r="GD36" s="83">
        <v>126.883269794</v>
      </c>
      <c r="GE36" s="84">
        <v>86.006675588999997</v>
      </c>
      <c r="GF36" s="88">
        <v>1.38</v>
      </c>
      <c r="GG36" s="86">
        <v>0.84</v>
      </c>
      <c r="GH36" s="83">
        <v>0.78</v>
      </c>
      <c r="GI36" s="86">
        <v>0.54</v>
      </c>
      <c r="GJ36" s="86">
        <v>1.41</v>
      </c>
      <c r="GK36" s="86">
        <v>1.1000000000000001</v>
      </c>
      <c r="GL36" s="83">
        <v>1.1000000000000001</v>
      </c>
      <c r="GM36" s="83">
        <v>0.84</v>
      </c>
      <c r="GN36" s="86">
        <v>1.2825395879999999</v>
      </c>
      <c r="GO36" s="87">
        <v>1.38</v>
      </c>
      <c r="GP36" s="89">
        <v>0.26812382000000001</v>
      </c>
      <c r="GQ36" s="86">
        <v>0.25782382500000001</v>
      </c>
      <c r="GR36" s="83">
        <v>0.383323462</v>
      </c>
      <c r="GS36" s="86">
        <v>9.0375074999999999E-2</v>
      </c>
      <c r="GT36" s="86">
        <v>0.47290737500000002</v>
      </c>
      <c r="GU36" s="86">
        <v>0.486174685</v>
      </c>
      <c r="GV36" s="83">
        <v>0.486174685</v>
      </c>
      <c r="GW36" s="86">
        <v>0.25782382500000001</v>
      </c>
      <c r="GX36" s="86">
        <v>0.47290737500000002</v>
      </c>
      <c r="GY36" s="84">
        <v>0.32753420599999999</v>
      </c>
      <c r="GZ36" s="77"/>
      <c r="HA36" s="78"/>
      <c r="HB36" s="79"/>
    </row>
    <row r="37" spans="1:210" s="80" customFormat="1" ht="22.5" x14ac:dyDescent="0.4">
      <c r="A37" s="1"/>
      <c r="B37" s="1"/>
      <c r="C37" s="1"/>
      <c r="D37" s="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3" t="e">
        <f t="shared" si="60"/>
        <v>#REF!</v>
      </c>
      <c r="AZ37" s="81">
        <v>1</v>
      </c>
      <c r="BA37" s="30"/>
      <c r="BB37" s="56"/>
      <c r="BC37" s="31"/>
      <c r="BD37" s="82">
        <v>0</v>
      </c>
      <c r="BE37" s="83" t="s">
        <v>99</v>
      </c>
      <c r="BF37" s="86">
        <v>233.13178099999999</v>
      </c>
      <c r="BG37" s="86">
        <v>278.50268799999998</v>
      </c>
      <c r="BH37" s="83">
        <v>267.007813</v>
      </c>
      <c r="BI37" s="83">
        <v>364.89493800000002</v>
      </c>
      <c r="BJ37" s="86">
        <v>374.27284400000002</v>
      </c>
      <c r="BK37" s="86">
        <v>459.41596900000002</v>
      </c>
      <c r="BL37" s="86">
        <v>459.41596900000002</v>
      </c>
      <c r="BM37" s="83">
        <v>278.50268799999998</v>
      </c>
      <c r="BN37" s="83">
        <v>1465.5915640000001</v>
      </c>
      <c r="BO37" s="87">
        <v>749.49265700000001</v>
      </c>
      <c r="BP37" s="85">
        <v>125.33858572299999</v>
      </c>
      <c r="BQ37" s="83">
        <v>179.21249922300001</v>
      </c>
      <c r="BR37" s="86">
        <v>119.73710730499999</v>
      </c>
      <c r="BS37" s="86">
        <v>213.62966897699999</v>
      </c>
      <c r="BT37" s="86">
        <v>60.541322334999997</v>
      </c>
      <c r="BU37" s="86">
        <v>64.959258489999996</v>
      </c>
      <c r="BV37" s="86">
        <v>64.959258489999996</v>
      </c>
      <c r="BW37" s="83">
        <v>179.21249922300001</v>
      </c>
      <c r="BX37" s="83">
        <v>95.544486035000006</v>
      </c>
      <c r="BY37" s="87">
        <v>93.705076668000004</v>
      </c>
      <c r="BZ37" s="85">
        <v>0.78334901899999998</v>
      </c>
      <c r="CA37" s="83">
        <v>1.010921212</v>
      </c>
      <c r="CB37" s="86">
        <v>0.86119334700000005</v>
      </c>
      <c r="CC37" s="86">
        <v>1.216615829</v>
      </c>
      <c r="CD37" s="83">
        <v>1.033701398</v>
      </c>
      <c r="CE37" s="83">
        <v>1.3336286399999999</v>
      </c>
      <c r="CF37" s="86">
        <v>1.3336286399999999</v>
      </c>
      <c r="CG37" s="86">
        <v>1.010921212</v>
      </c>
      <c r="CH37" s="83">
        <v>1.1132261109999999</v>
      </c>
      <c r="CI37" s="87">
        <v>0.66857734800000002</v>
      </c>
      <c r="CJ37" s="88">
        <v>0.50800000000000001</v>
      </c>
      <c r="CK37" s="86">
        <v>0.54600000000000004</v>
      </c>
      <c r="CL37" s="83">
        <v>0.55800000000000005</v>
      </c>
      <c r="CM37" s="83">
        <v>1.046</v>
      </c>
      <c r="CN37" s="83">
        <v>1.05</v>
      </c>
      <c r="CO37" s="86">
        <v>1.0489999999999999</v>
      </c>
      <c r="CP37" s="86">
        <v>1.0489999999999999</v>
      </c>
      <c r="CQ37" s="83">
        <v>0.54600000000000004</v>
      </c>
      <c r="CR37" s="83">
        <v>1.05</v>
      </c>
      <c r="CS37" s="87">
        <v>0.54600000000000004</v>
      </c>
      <c r="CT37" s="88">
        <v>423.71134020599999</v>
      </c>
      <c r="CU37" s="86">
        <v>276.551724138</v>
      </c>
      <c r="CV37" s="83">
        <v>282.191780822</v>
      </c>
      <c r="CW37" s="83">
        <v>877.57009345799997</v>
      </c>
      <c r="CX37" s="86">
        <v>106.692913386</v>
      </c>
      <c r="CY37" s="83">
        <v>92.124542125000005</v>
      </c>
      <c r="CZ37" s="83">
        <v>92.124542125000005</v>
      </c>
      <c r="DA37" s="86">
        <v>276.551724138</v>
      </c>
      <c r="DB37" s="86">
        <v>92.307692308</v>
      </c>
      <c r="DC37" s="84">
        <v>276.551724138</v>
      </c>
      <c r="DD37" s="85">
        <v>1.904833327</v>
      </c>
      <c r="DE37" s="86">
        <v>2.0960497519999999</v>
      </c>
      <c r="DF37" s="86">
        <v>2.0688888059999999</v>
      </c>
      <c r="DG37" s="86">
        <v>4.0368955270000004</v>
      </c>
      <c r="DH37" s="86">
        <v>4.0352023370000003</v>
      </c>
      <c r="DI37" s="83">
        <v>3.666934666</v>
      </c>
      <c r="DJ37" s="83">
        <v>3.666934666</v>
      </c>
      <c r="DK37" s="86">
        <v>2.0960497519999999</v>
      </c>
      <c r="DL37" s="86">
        <v>3.6704303139999999</v>
      </c>
      <c r="DM37" s="84">
        <v>2.047320859</v>
      </c>
      <c r="DN37" s="85">
        <v>12.48</v>
      </c>
      <c r="DO37" s="86">
        <v>22.35</v>
      </c>
      <c r="DP37" s="83">
        <v>10.95</v>
      </c>
      <c r="DQ37" s="83">
        <v>20.34</v>
      </c>
      <c r="DR37" s="86">
        <v>12.86</v>
      </c>
      <c r="DS37" s="86">
        <v>12.41</v>
      </c>
      <c r="DT37" s="86">
        <v>12.41</v>
      </c>
      <c r="DU37" s="83">
        <v>22.35</v>
      </c>
      <c r="DV37" s="83">
        <v>16.495883243000002</v>
      </c>
      <c r="DW37" s="87">
        <v>21.220704763000001</v>
      </c>
      <c r="DX37" s="88">
        <v>10.914893251000001</v>
      </c>
      <c r="DY37" s="83">
        <v>7.9110271049999996</v>
      </c>
      <c r="DZ37" s="83">
        <v>13.253193473</v>
      </c>
      <c r="EA37" s="86">
        <v>9.9784222590000002</v>
      </c>
      <c r="EB37" s="86">
        <v>13.797431895000001</v>
      </c>
      <c r="EC37" s="86">
        <v>18.643106747000001</v>
      </c>
      <c r="ED37" s="86">
        <v>18.643106747000001</v>
      </c>
      <c r="EE37" s="83">
        <v>7.9110271049999996</v>
      </c>
      <c r="EF37" s="83">
        <v>11.537839406</v>
      </c>
      <c r="EG37" s="87">
        <v>5.3926944389999996</v>
      </c>
      <c r="EH37" s="88">
        <v>458.92082873999999</v>
      </c>
      <c r="EI37" s="83">
        <v>510.07818314999997</v>
      </c>
      <c r="EJ37" s="83">
        <v>478.50862544799998</v>
      </c>
      <c r="EK37" s="86">
        <v>348.84793307799998</v>
      </c>
      <c r="EL37" s="83">
        <v>356.45032761900001</v>
      </c>
      <c r="EM37" s="83">
        <v>437.956119161</v>
      </c>
      <c r="EN37" s="86">
        <v>437.956119161</v>
      </c>
      <c r="EO37" s="86">
        <v>510.07818314999997</v>
      </c>
      <c r="EP37" s="86">
        <v>1395.8014895240001</v>
      </c>
      <c r="EQ37" s="84">
        <v>1372.697173993</v>
      </c>
      <c r="ER37" s="85">
        <v>2.4750499380000002</v>
      </c>
      <c r="ES37" s="86">
        <v>3.1077588739999999</v>
      </c>
      <c r="ET37" s="83">
        <v>1.107592664</v>
      </c>
      <c r="EU37" s="83">
        <v>2.6590374350000001</v>
      </c>
      <c r="EV37" s="86">
        <v>2.4253352000000001</v>
      </c>
      <c r="EW37" s="86">
        <v>2.0251999710000002</v>
      </c>
      <c r="EX37" s="86">
        <v>2.0251999710000002</v>
      </c>
      <c r="EY37" s="86">
        <v>3.1077588739999999</v>
      </c>
      <c r="EZ37" s="86">
        <v>2.1180194960000001</v>
      </c>
      <c r="FA37" s="84">
        <v>2.0119159459999998</v>
      </c>
      <c r="FB37" s="85">
        <v>655.17543307100004</v>
      </c>
      <c r="FC37" s="86">
        <v>1066.291483516</v>
      </c>
      <c r="FD37" s="86">
        <v>529.26962365600002</v>
      </c>
      <c r="FE37" s="83">
        <v>503.85252390099998</v>
      </c>
      <c r="FF37" s="86">
        <v>318.69529523800003</v>
      </c>
      <c r="FG37" s="86">
        <v>338.429809342</v>
      </c>
      <c r="FH37" s="83">
        <v>338.429809342</v>
      </c>
      <c r="FI37" s="83">
        <v>1066.291483516</v>
      </c>
      <c r="FJ37" s="86">
        <v>449.42641136399999</v>
      </c>
      <c r="FK37" s="87">
        <v>1036.5109438110001</v>
      </c>
      <c r="FL37" s="88">
        <v>6.3407999999999997E-3</v>
      </c>
      <c r="FM37" s="86">
        <v>9.5111999999999992E-3</v>
      </c>
      <c r="FN37" s="86">
        <v>3.2498449999999999E-3</v>
      </c>
      <c r="FO37" s="86">
        <v>1.06623E-2</v>
      </c>
      <c r="FP37" s="83">
        <v>9.9751330000000006E-3</v>
      </c>
      <c r="FQ37" s="83">
        <v>1.0224277E-2</v>
      </c>
      <c r="FR37" s="86">
        <v>1.0224277E-2</v>
      </c>
      <c r="FS37" s="86">
        <v>9.5111999999999992E-3</v>
      </c>
      <c r="FT37" s="86">
        <v>1.06623E-2</v>
      </c>
      <c r="FU37" s="87">
        <v>9.5111999999999992E-3</v>
      </c>
      <c r="FV37" s="88">
        <v>56.181306323999998</v>
      </c>
      <c r="FW37" s="83">
        <v>70.634460543000003</v>
      </c>
      <c r="FX37" s="86">
        <v>19.702288309</v>
      </c>
      <c r="FY37" s="86">
        <v>69.648500698999996</v>
      </c>
      <c r="FZ37" s="83">
        <v>74.641861875999993</v>
      </c>
      <c r="GA37" s="83">
        <v>54.558775335</v>
      </c>
      <c r="GB37" s="86">
        <v>54.558775335</v>
      </c>
      <c r="GC37" s="86">
        <v>70.634460543000003</v>
      </c>
      <c r="GD37" s="83">
        <v>50.006009839999997</v>
      </c>
      <c r="GE37" s="84">
        <v>80.448834685999998</v>
      </c>
      <c r="GF37" s="88">
        <v>0.01</v>
      </c>
      <c r="GG37" s="86">
        <v>0.02</v>
      </c>
      <c r="GH37" s="83">
        <v>0.02</v>
      </c>
      <c r="GI37" s="86">
        <v>0.01</v>
      </c>
      <c r="GJ37" s="86">
        <v>0.01</v>
      </c>
      <c r="GK37" s="86">
        <v>0.01</v>
      </c>
      <c r="GL37" s="83">
        <v>0.01</v>
      </c>
      <c r="GM37" s="83">
        <v>0.02</v>
      </c>
      <c r="GN37" s="86">
        <v>1.8856224000000001E-2</v>
      </c>
      <c r="GO37" s="87">
        <v>1.9535041E-2</v>
      </c>
      <c r="GP37" s="89">
        <v>1.3079211E-2</v>
      </c>
      <c r="GQ37" s="86">
        <v>8.0910566000000003E-2</v>
      </c>
      <c r="GR37" s="83">
        <v>9.5830866000000001E-2</v>
      </c>
      <c r="GS37" s="86">
        <v>7.9715451000000007E-2</v>
      </c>
      <c r="GT37" s="86">
        <v>9.4676150000000004E-3</v>
      </c>
      <c r="GU37" s="86">
        <v>4.2113300000000001E-3</v>
      </c>
      <c r="GV37" s="83">
        <v>4.2113300000000001E-3</v>
      </c>
      <c r="GW37" s="86">
        <v>8.0910566000000003E-2</v>
      </c>
      <c r="GX37" s="86">
        <v>8.2060753E-2</v>
      </c>
      <c r="GY37" s="84">
        <v>7.4898159000000006E-2</v>
      </c>
      <c r="GZ37" s="77"/>
      <c r="HA37" s="78"/>
      <c r="HB37" s="79"/>
    </row>
    <row r="38" spans="1:210" s="80" customFormat="1" ht="22.5" x14ac:dyDescent="0.4">
      <c r="A38" s="1"/>
      <c r="B38" s="1"/>
      <c r="C38" s="1"/>
      <c r="D38" s="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3" t="e">
        <f t="shared" si="60"/>
        <v>#REF!</v>
      </c>
      <c r="AZ38" s="81">
        <v>1</v>
      </c>
      <c r="BA38" s="30"/>
      <c r="BB38" s="56"/>
      <c r="BC38" s="31"/>
      <c r="BD38" s="82">
        <v>0</v>
      </c>
      <c r="BE38" s="83" t="s">
        <v>100</v>
      </c>
      <c r="BF38" s="86" t="s">
        <v>91</v>
      </c>
      <c r="BG38" s="86" t="s">
        <v>91</v>
      </c>
      <c r="BH38" s="83" t="s">
        <v>91</v>
      </c>
      <c r="BI38" s="83">
        <v>119.722672</v>
      </c>
      <c r="BJ38" s="86">
        <v>375.499281</v>
      </c>
      <c r="BK38" s="86">
        <v>414.568063</v>
      </c>
      <c r="BL38" s="86">
        <v>414.568063</v>
      </c>
      <c r="BM38" s="83" t="s">
        <v>91</v>
      </c>
      <c r="BN38" s="83">
        <v>909.79001600000004</v>
      </c>
      <c r="BO38" s="87" t="s">
        <v>91</v>
      </c>
      <c r="BP38" s="85" t="s">
        <v>101</v>
      </c>
      <c r="BQ38" s="83" t="s">
        <v>101</v>
      </c>
      <c r="BR38" s="86" t="s">
        <v>101</v>
      </c>
      <c r="BS38" s="86" t="s">
        <v>101</v>
      </c>
      <c r="BT38" s="86" t="s">
        <v>101</v>
      </c>
      <c r="BU38" s="86" t="s">
        <v>101</v>
      </c>
      <c r="BV38" s="86" t="s">
        <v>101</v>
      </c>
      <c r="BW38" s="83" t="s">
        <v>101</v>
      </c>
      <c r="BX38" s="83" t="s">
        <v>101</v>
      </c>
      <c r="BY38" s="87" t="s">
        <v>101</v>
      </c>
      <c r="BZ38" s="85" t="s">
        <v>91</v>
      </c>
      <c r="CA38" s="83" t="s">
        <v>91</v>
      </c>
      <c r="CB38" s="86" t="s">
        <v>91</v>
      </c>
      <c r="CC38" s="86">
        <v>0.399173797</v>
      </c>
      <c r="CD38" s="83">
        <v>1.0370886850000001</v>
      </c>
      <c r="CE38" s="83">
        <v>1.2034406280000001</v>
      </c>
      <c r="CF38" s="86">
        <v>1.2034406280000001</v>
      </c>
      <c r="CG38" s="86" t="s">
        <v>91</v>
      </c>
      <c r="CH38" s="83">
        <v>0.691053378</v>
      </c>
      <c r="CI38" s="87" t="s">
        <v>91</v>
      </c>
      <c r="CJ38" s="88" t="s">
        <v>91</v>
      </c>
      <c r="CK38" s="86" t="s">
        <v>91</v>
      </c>
      <c r="CL38" s="83" t="s">
        <v>91</v>
      </c>
      <c r="CM38" s="83">
        <v>1.093</v>
      </c>
      <c r="CN38" s="83">
        <v>0.78700000000000003</v>
      </c>
      <c r="CO38" s="86">
        <v>0.79400000000000004</v>
      </c>
      <c r="CP38" s="86">
        <v>0.79400000000000004</v>
      </c>
      <c r="CQ38" s="83" t="s">
        <v>91</v>
      </c>
      <c r="CR38" s="83">
        <v>1.093</v>
      </c>
      <c r="CS38" s="87" t="s">
        <v>91</v>
      </c>
      <c r="CT38" s="88" t="s">
        <v>101</v>
      </c>
      <c r="CU38" s="86" t="s">
        <v>101</v>
      </c>
      <c r="CV38" s="83" t="s">
        <v>101</v>
      </c>
      <c r="CW38" s="83" t="s">
        <v>101</v>
      </c>
      <c r="CX38" s="86" t="s">
        <v>101</v>
      </c>
      <c r="CY38" s="83" t="s">
        <v>101</v>
      </c>
      <c r="CZ38" s="83" t="s">
        <v>101</v>
      </c>
      <c r="DA38" s="86" t="s">
        <v>101</v>
      </c>
      <c r="DB38" s="86" t="s">
        <v>101</v>
      </c>
      <c r="DC38" s="84" t="s">
        <v>101</v>
      </c>
      <c r="DD38" s="85" t="s">
        <v>91</v>
      </c>
      <c r="DE38" s="86" t="s">
        <v>91</v>
      </c>
      <c r="DF38" s="86" t="s">
        <v>91</v>
      </c>
      <c r="DG38" s="86">
        <v>4.2182856700000002</v>
      </c>
      <c r="DH38" s="86">
        <v>3.0244802279999998</v>
      </c>
      <c r="DI38" s="83">
        <v>2.7755444470000001</v>
      </c>
      <c r="DJ38" s="83">
        <v>2.7755444470000001</v>
      </c>
      <c r="DK38" s="86" t="s">
        <v>91</v>
      </c>
      <c r="DL38" s="86">
        <v>3.820743175</v>
      </c>
      <c r="DM38" s="84" t="s">
        <v>91</v>
      </c>
      <c r="DN38" s="85" t="s">
        <v>91</v>
      </c>
      <c r="DO38" s="86" t="s">
        <v>91</v>
      </c>
      <c r="DP38" s="83" t="s">
        <v>91</v>
      </c>
      <c r="DQ38" s="83">
        <v>2.59</v>
      </c>
      <c r="DR38" s="86">
        <v>3.42</v>
      </c>
      <c r="DS38" s="86">
        <v>2.31</v>
      </c>
      <c r="DT38" s="86">
        <v>2.31</v>
      </c>
      <c r="DU38" s="83" t="s">
        <v>91</v>
      </c>
      <c r="DV38" s="83">
        <v>3.42</v>
      </c>
      <c r="DW38" s="87" t="s">
        <v>91</v>
      </c>
      <c r="DX38" s="88" t="s">
        <v>91</v>
      </c>
      <c r="DY38" s="83" t="s">
        <v>91</v>
      </c>
      <c r="DZ38" s="83" t="s">
        <v>91</v>
      </c>
      <c r="EA38" s="86">
        <v>16.627166002999999</v>
      </c>
      <c r="EB38" s="86">
        <v>32.029428883000001</v>
      </c>
      <c r="EC38" s="86">
        <v>55.668038322999998</v>
      </c>
      <c r="ED38" s="86">
        <v>55.668038322999998</v>
      </c>
      <c r="EE38" s="83" t="s">
        <v>91</v>
      </c>
      <c r="EF38" s="83">
        <v>21.880720359000001</v>
      </c>
      <c r="EG38" s="87" t="s">
        <v>91</v>
      </c>
      <c r="EH38" s="88" t="s">
        <v>91</v>
      </c>
      <c r="EI38" s="83" t="s">
        <v>91</v>
      </c>
      <c r="EJ38" s="83" t="s">
        <v>91</v>
      </c>
      <c r="EK38" s="86">
        <v>109.535838975</v>
      </c>
      <c r="EL38" s="83">
        <v>477.12742185500002</v>
      </c>
      <c r="EM38" s="83">
        <v>522.12602392899998</v>
      </c>
      <c r="EN38" s="86">
        <v>522.12602392899998</v>
      </c>
      <c r="EO38" s="86" t="s">
        <v>91</v>
      </c>
      <c r="EP38" s="86">
        <v>832.37878865499999</v>
      </c>
      <c r="EQ38" s="84" t="s">
        <v>91</v>
      </c>
      <c r="ER38" s="85" t="s">
        <v>91</v>
      </c>
      <c r="ES38" s="86" t="s">
        <v>91</v>
      </c>
      <c r="ET38" s="83" t="s">
        <v>91</v>
      </c>
      <c r="EU38" s="83">
        <v>19.537865944</v>
      </c>
      <c r="EV38" s="86">
        <v>5.2571287770000001</v>
      </c>
      <c r="EW38" s="86">
        <v>1.638574856</v>
      </c>
      <c r="EX38" s="86">
        <v>1.638574856</v>
      </c>
      <c r="EY38" s="86" t="s">
        <v>91</v>
      </c>
      <c r="EZ38" s="86">
        <v>5.4875018500000001</v>
      </c>
      <c r="FA38" s="84" t="s">
        <v>91</v>
      </c>
      <c r="FB38" s="85" t="s">
        <v>91</v>
      </c>
      <c r="FC38" s="86" t="s">
        <v>91</v>
      </c>
      <c r="FD38" s="86" t="s">
        <v>91</v>
      </c>
      <c r="FE38" s="83">
        <v>61.399350411999997</v>
      </c>
      <c r="FF38" s="86">
        <v>113.077280813</v>
      </c>
      <c r="FG38" s="86">
        <v>83.226914358000002</v>
      </c>
      <c r="FH38" s="83">
        <v>83.226914358000002</v>
      </c>
      <c r="FI38" s="83" t="s">
        <v>91</v>
      </c>
      <c r="FJ38" s="86">
        <v>89.511381518999997</v>
      </c>
      <c r="FK38" s="87" t="s">
        <v>91</v>
      </c>
      <c r="FL38" s="88" t="s">
        <v>91</v>
      </c>
      <c r="FM38" s="86" t="s">
        <v>91</v>
      </c>
      <c r="FN38" s="86" t="s">
        <v>91</v>
      </c>
      <c r="FO38" s="86">
        <v>2.5704675999999999E-2</v>
      </c>
      <c r="FP38" s="83">
        <v>2.1692836E-2</v>
      </c>
      <c r="FQ38" s="83">
        <v>7.464844E-3</v>
      </c>
      <c r="FR38" s="86">
        <v>7.464844E-3</v>
      </c>
      <c r="FS38" s="86" t="s">
        <v>91</v>
      </c>
      <c r="FT38" s="86">
        <v>2.5704675999999999E-2</v>
      </c>
      <c r="FU38" s="87" t="s">
        <v>91</v>
      </c>
      <c r="FV38" s="88" t="s">
        <v>91</v>
      </c>
      <c r="FW38" s="83" t="s">
        <v>91</v>
      </c>
      <c r="FX38" s="86" t="s">
        <v>91</v>
      </c>
      <c r="FY38" s="86">
        <v>511.75777066400002</v>
      </c>
      <c r="FZ38" s="83">
        <v>161.792844156</v>
      </c>
      <c r="GA38" s="83">
        <v>44.143116092</v>
      </c>
      <c r="GB38" s="86">
        <v>44.143116092</v>
      </c>
      <c r="GC38" s="86" t="s">
        <v>91</v>
      </c>
      <c r="GD38" s="83">
        <v>194.202684129</v>
      </c>
      <c r="GE38" s="84" t="s">
        <v>91</v>
      </c>
      <c r="GF38" s="88" t="s">
        <v>91</v>
      </c>
      <c r="GG38" s="86" t="s">
        <v>91</v>
      </c>
      <c r="GH38" s="83" t="s">
        <v>91</v>
      </c>
      <c r="GI38" s="86">
        <v>0.41</v>
      </c>
      <c r="GJ38" s="86" t="s">
        <v>91</v>
      </c>
      <c r="GK38" s="86" t="s">
        <v>91</v>
      </c>
      <c r="GL38" s="83" t="s">
        <v>91</v>
      </c>
      <c r="GM38" s="83" t="s">
        <v>91</v>
      </c>
      <c r="GN38" s="86">
        <v>0.37136050599999998</v>
      </c>
      <c r="GO38" s="87" t="s">
        <v>91</v>
      </c>
      <c r="GP38" s="89" t="s">
        <v>91</v>
      </c>
      <c r="GQ38" s="86" t="s">
        <v>91</v>
      </c>
      <c r="GR38" s="83" t="s">
        <v>91</v>
      </c>
      <c r="GS38" s="86">
        <v>5.2834658999999999E-2</v>
      </c>
      <c r="GT38" s="86" t="s">
        <v>91</v>
      </c>
      <c r="GU38" s="86" t="s">
        <v>91</v>
      </c>
      <c r="GV38" s="83" t="s">
        <v>91</v>
      </c>
      <c r="GW38" s="86" t="s">
        <v>91</v>
      </c>
      <c r="GX38" s="86">
        <v>4.3766324000000002E-2</v>
      </c>
      <c r="GY38" s="84" t="s">
        <v>91</v>
      </c>
      <c r="GZ38" s="77"/>
      <c r="HA38" s="78"/>
      <c r="HB38" s="79"/>
    </row>
    <row r="39" spans="1:210" s="80" customFormat="1" ht="22.5" x14ac:dyDescent="0.4">
      <c r="A39" s="1"/>
      <c r="B39" s="1"/>
      <c r="C39" s="1"/>
      <c r="D39" s="1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3" t="e">
        <f t="shared" si="60"/>
        <v>#REF!</v>
      </c>
      <c r="AZ39" s="81">
        <v>1</v>
      </c>
      <c r="BA39" s="30"/>
      <c r="BB39" s="56"/>
      <c r="BC39" s="31"/>
      <c r="BD39" s="82">
        <v>0</v>
      </c>
      <c r="BE39" s="83" t="s">
        <v>97</v>
      </c>
      <c r="BF39" s="86">
        <v>331.53100000000001</v>
      </c>
      <c r="BG39" s="86">
        <v>402.383938</v>
      </c>
      <c r="BH39" s="83">
        <v>418.93906299999998</v>
      </c>
      <c r="BI39" s="83">
        <v>390.43787500000002</v>
      </c>
      <c r="BJ39" s="86">
        <v>643.72156299999995</v>
      </c>
      <c r="BK39" s="86">
        <v>440.33109400000001</v>
      </c>
      <c r="BL39" s="86">
        <v>440.33109400000001</v>
      </c>
      <c r="BM39" s="83">
        <v>402.383938</v>
      </c>
      <c r="BN39" s="83">
        <v>1893.4295950000001</v>
      </c>
      <c r="BO39" s="87">
        <v>1339.8508440000001</v>
      </c>
      <c r="BP39" s="85">
        <v>64.810603022999999</v>
      </c>
      <c r="BQ39" s="83">
        <v>49.490494585</v>
      </c>
      <c r="BR39" s="86">
        <v>51.231097492000004</v>
      </c>
      <c r="BS39" s="86">
        <v>18.704151796000001</v>
      </c>
      <c r="BT39" s="86">
        <v>94.166326225999995</v>
      </c>
      <c r="BU39" s="86">
        <v>9.4305841800000003</v>
      </c>
      <c r="BV39" s="86">
        <v>9.4305841800000003</v>
      </c>
      <c r="BW39" s="83">
        <v>49.490494585</v>
      </c>
      <c r="BX39" s="83">
        <v>41.316446042000003</v>
      </c>
      <c r="BY39" s="87">
        <v>25.121383961999999</v>
      </c>
      <c r="BZ39" s="85">
        <v>1.1139814690000001</v>
      </c>
      <c r="CA39" s="83">
        <v>1.46059078</v>
      </c>
      <c r="CB39" s="86">
        <v>1.351224633</v>
      </c>
      <c r="CC39" s="86">
        <v>1.3017799080000001</v>
      </c>
      <c r="CD39" s="83">
        <v>1.777889821</v>
      </c>
      <c r="CE39" s="83">
        <v>1.278227571</v>
      </c>
      <c r="CF39" s="86">
        <v>1.278227571</v>
      </c>
      <c r="CG39" s="86">
        <v>1.46059078</v>
      </c>
      <c r="CH39" s="83">
        <v>1.4382010080000001</v>
      </c>
      <c r="CI39" s="87">
        <v>1.1952004009999999</v>
      </c>
      <c r="CJ39" s="88">
        <v>1.905</v>
      </c>
      <c r="CK39" s="86">
        <v>1.6539999999999999</v>
      </c>
      <c r="CL39" s="83">
        <v>2.097</v>
      </c>
      <c r="CM39" s="83">
        <v>2.3010000000000002</v>
      </c>
      <c r="CN39" s="83">
        <v>3.375</v>
      </c>
      <c r="CO39" s="86">
        <v>1.7190000000000001</v>
      </c>
      <c r="CP39" s="86">
        <v>1.7190000000000001</v>
      </c>
      <c r="CQ39" s="83">
        <v>1.6539999999999999</v>
      </c>
      <c r="CR39" s="83">
        <v>3.375</v>
      </c>
      <c r="CS39" s="87">
        <v>1.905</v>
      </c>
      <c r="CT39" s="88">
        <v>149.01960784299999</v>
      </c>
      <c r="CU39" s="86">
        <v>126.88614540499999</v>
      </c>
      <c r="CV39" s="83">
        <v>166.79389312999999</v>
      </c>
      <c r="CW39" s="83">
        <v>47.689345314999997</v>
      </c>
      <c r="CX39" s="86">
        <v>77.165354331000003</v>
      </c>
      <c r="CY39" s="83">
        <v>3.9298669890000002</v>
      </c>
      <c r="CZ39" s="83">
        <v>3.9298669890000002</v>
      </c>
      <c r="DA39" s="86">
        <v>126.88614540499999</v>
      </c>
      <c r="DB39" s="86">
        <v>77.165354331000003</v>
      </c>
      <c r="DC39" s="84">
        <v>41.530460624</v>
      </c>
      <c r="DD39" s="85">
        <v>7.1431249770000003</v>
      </c>
      <c r="DE39" s="86">
        <v>6.3495719609999997</v>
      </c>
      <c r="DF39" s="86">
        <v>7.7750176120000001</v>
      </c>
      <c r="DG39" s="86">
        <v>8.8803982860000001</v>
      </c>
      <c r="DH39" s="86">
        <v>12.970293225000001</v>
      </c>
      <c r="DI39" s="83">
        <v>6.0090187720000001</v>
      </c>
      <c r="DJ39" s="83">
        <v>6.0090187720000001</v>
      </c>
      <c r="DK39" s="86">
        <v>6.3495719609999997</v>
      </c>
      <c r="DL39" s="86">
        <v>11.797811724000001</v>
      </c>
      <c r="DM39" s="84">
        <v>7.1431249770000003</v>
      </c>
      <c r="DN39" s="85">
        <v>36.58</v>
      </c>
      <c r="DO39" s="86">
        <v>42.85</v>
      </c>
      <c r="DP39" s="83">
        <v>39.130000000000003</v>
      </c>
      <c r="DQ39" s="83">
        <v>35.79</v>
      </c>
      <c r="DR39" s="86">
        <v>41.54</v>
      </c>
      <c r="DS39" s="86">
        <v>33.58</v>
      </c>
      <c r="DT39" s="86">
        <v>33.58</v>
      </c>
      <c r="DU39" s="83">
        <v>42.85</v>
      </c>
      <c r="DV39" s="83">
        <v>41.54</v>
      </c>
      <c r="DW39" s="87">
        <v>40.684885864999998</v>
      </c>
      <c r="DX39" s="88">
        <v>2.7967349060000002</v>
      </c>
      <c r="DY39" s="83">
        <v>3.3619778600000001</v>
      </c>
      <c r="DZ39" s="83">
        <v>3.5257828720000002</v>
      </c>
      <c r="EA39" s="86">
        <v>3.4241776239999999</v>
      </c>
      <c r="EB39" s="86">
        <v>4.542513424</v>
      </c>
      <c r="EC39" s="86">
        <v>3.740617174</v>
      </c>
      <c r="ED39" s="86">
        <v>3.740617174</v>
      </c>
      <c r="EE39" s="83">
        <v>3.3619778600000001</v>
      </c>
      <c r="EF39" s="83">
        <v>3.5018733819999999</v>
      </c>
      <c r="EG39" s="87">
        <v>2.7886339040000001</v>
      </c>
      <c r="EH39" s="88">
        <v>174.03202099699999</v>
      </c>
      <c r="EI39" s="83">
        <v>243.27928536900001</v>
      </c>
      <c r="EJ39" s="83">
        <v>199.78019217900001</v>
      </c>
      <c r="EK39" s="86">
        <v>169.68182311999999</v>
      </c>
      <c r="EL39" s="83">
        <v>190.73231496299999</v>
      </c>
      <c r="EM39" s="83">
        <v>256.15537754500002</v>
      </c>
      <c r="EN39" s="86">
        <v>256.15537754500002</v>
      </c>
      <c r="EO39" s="86">
        <v>243.27928536900001</v>
      </c>
      <c r="EP39" s="86">
        <v>561.01617629600003</v>
      </c>
      <c r="EQ39" s="84">
        <v>703.33377637800004</v>
      </c>
      <c r="ER39" s="85">
        <v>6.2956845179999998</v>
      </c>
      <c r="ES39" s="86">
        <v>7.0887030729999996</v>
      </c>
      <c r="ET39" s="83">
        <v>6.4766930550000001</v>
      </c>
      <c r="EU39" s="83">
        <v>2.0314581010000001</v>
      </c>
      <c r="EV39" s="86">
        <v>2.4546633419999999</v>
      </c>
      <c r="EW39" s="86">
        <v>2.201740284</v>
      </c>
      <c r="EX39" s="86">
        <v>2.201740284</v>
      </c>
      <c r="EY39" s="86">
        <v>7.0887030729999996</v>
      </c>
      <c r="EZ39" s="86">
        <v>3.1984882620000001</v>
      </c>
      <c r="FA39" s="84">
        <v>6.7008593769999996</v>
      </c>
      <c r="FB39" s="85">
        <v>512.10079789999998</v>
      </c>
      <c r="FC39" s="86">
        <v>674.84863966099999</v>
      </c>
      <c r="FD39" s="86">
        <v>503.27860276600001</v>
      </c>
      <c r="FE39" s="83">
        <v>403.022464146</v>
      </c>
      <c r="FF39" s="86">
        <v>320.27032296300001</v>
      </c>
      <c r="FG39" s="86">
        <v>558.82667830100002</v>
      </c>
      <c r="FH39" s="83">
        <v>558.82667830100002</v>
      </c>
      <c r="FI39" s="83">
        <v>674.84863966099999</v>
      </c>
      <c r="FJ39" s="86">
        <v>352.09919407400002</v>
      </c>
      <c r="FK39" s="87">
        <v>569.56704521799998</v>
      </c>
      <c r="FL39" s="88">
        <v>2.2936424E-2</v>
      </c>
      <c r="FM39" s="86">
        <v>3.1344838E-2</v>
      </c>
      <c r="FN39" s="86">
        <v>2.981692E-2</v>
      </c>
      <c r="FO39" s="86">
        <v>8.7160239999999993E-3</v>
      </c>
      <c r="FP39" s="83">
        <v>1.7363953000000001E-2</v>
      </c>
      <c r="FQ39" s="83">
        <v>1.0653788000000001E-2</v>
      </c>
      <c r="FR39" s="86">
        <v>1.0653788000000001E-2</v>
      </c>
      <c r="FS39" s="86">
        <v>3.1344838E-2</v>
      </c>
      <c r="FT39" s="86">
        <v>2.981692E-2</v>
      </c>
      <c r="FU39" s="87">
        <v>3.1344838E-2</v>
      </c>
      <c r="FV39" s="88">
        <v>142.90611881199999</v>
      </c>
      <c r="FW39" s="83">
        <v>161.11504716900001</v>
      </c>
      <c r="FX39" s="86">
        <v>115.209930489</v>
      </c>
      <c r="FY39" s="86">
        <v>53.210236563000002</v>
      </c>
      <c r="FZ39" s="83">
        <v>75.544461689000002</v>
      </c>
      <c r="GA39" s="83">
        <v>59.314761623000003</v>
      </c>
      <c r="GB39" s="86">
        <v>59.314761623000003</v>
      </c>
      <c r="GC39" s="86">
        <v>161.11504716900001</v>
      </c>
      <c r="GD39" s="83">
        <v>108.242516302</v>
      </c>
      <c r="GE39" s="84">
        <v>148.30691510899999</v>
      </c>
      <c r="GF39" s="88">
        <v>0.1</v>
      </c>
      <c r="GG39" s="86">
        <v>0.02</v>
      </c>
      <c r="GH39" s="83">
        <v>0.02</v>
      </c>
      <c r="GI39" s="86">
        <v>7.0000000000000007E-2</v>
      </c>
      <c r="GJ39" s="86">
        <v>0.36</v>
      </c>
      <c r="GK39" s="86">
        <v>0.06</v>
      </c>
      <c r="GL39" s="83">
        <v>0.06</v>
      </c>
      <c r="GM39" s="83">
        <v>0.02</v>
      </c>
      <c r="GN39" s="86">
        <v>0.32745691599999999</v>
      </c>
      <c r="GO39" s="87">
        <v>0.23962278300000001</v>
      </c>
      <c r="GP39" s="89">
        <v>7.6431637999999996E-2</v>
      </c>
      <c r="GQ39" s="86">
        <v>1.8026706E-2</v>
      </c>
      <c r="GR39" s="83">
        <v>1.0110595999999999E-2</v>
      </c>
      <c r="GS39" s="86">
        <v>3.2442335000000003E-2</v>
      </c>
      <c r="GT39" s="86">
        <v>0.15053507999999999</v>
      </c>
      <c r="GU39" s="86">
        <v>3.5562345000000002E-2</v>
      </c>
      <c r="GV39" s="83">
        <v>3.5562345000000002E-2</v>
      </c>
      <c r="GW39" s="86">
        <v>1.8026706E-2</v>
      </c>
      <c r="GX39" s="86">
        <v>0.15053507999999999</v>
      </c>
      <c r="GY39" s="84">
        <v>7.6431637999999996E-2</v>
      </c>
      <c r="GZ39" s="77"/>
      <c r="HA39" s="78"/>
      <c r="HB39" s="79"/>
    </row>
    <row r="40" spans="1:210" s="80" customFormat="1" ht="22.5" x14ac:dyDescent="0.4">
      <c r="A40" s="1"/>
      <c r="B40" s="1"/>
      <c r="C40" s="1"/>
      <c r="D40" s="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3" t="e">
        <f t="shared" ref="AY40:AY85" si="61">+AY39+1</f>
        <v>#REF!</v>
      </c>
      <c r="AZ40" s="81">
        <v>1</v>
      </c>
      <c r="BA40" s="30"/>
      <c r="BB40" s="56"/>
      <c r="BC40" s="31"/>
      <c r="BD40" s="82">
        <v>0</v>
      </c>
      <c r="BE40" s="83" t="s">
        <v>104</v>
      </c>
      <c r="BF40" s="86">
        <v>238.94735900000001</v>
      </c>
      <c r="BG40" s="86">
        <v>154.65756300000001</v>
      </c>
      <c r="BH40" s="83">
        <v>465.65499999999997</v>
      </c>
      <c r="BI40" s="83">
        <v>360.73071900000002</v>
      </c>
      <c r="BJ40" s="86">
        <v>491.73293799999999</v>
      </c>
      <c r="BK40" s="86">
        <v>382.94203099999999</v>
      </c>
      <c r="BL40" s="86">
        <v>382.94203099999999</v>
      </c>
      <c r="BM40" s="83">
        <v>154.65756300000001</v>
      </c>
      <c r="BN40" s="83">
        <v>1701.060688</v>
      </c>
      <c r="BO40" s="87">
        <v>1051.2002660000001</v>
      </c>
      <c r="BP40" s="85">
        <v>79.033283460999996</v>
      </c>
      <c r="BQ40" s="83">
        <v>-33.749817204999999</v>
      </c>
      <c r="BR40" s="86">
        <v>22.677116355999999</v>
      </c>
      <c r="BS40" s="86">
        <v>29.751025317</v>
      </c>
      <c r="BT40" s="86">
        <v>105.791325779</v>
      </c>
      <c r="BU40" s="86">
        <v>147.60640448000001</v>
      </c>
      <c r="BV40" s="86">
        <v>147.60640448000001</v>
      </c>
      <c r="BW40" s="83">
        <v>-33.749817204999999</v>
      </c>
      <c r="BX40" s="83">
        <v>61.820800757000001</v>
      </c>
      <c r="BY40" s="87">
        <v>-11.028853655000001</v>
      </c>
      <c r="BZ40" s="85">
        <v>0.80289001599999998</v>
      </c>
      <c r="CA40" s="83">
        <v>0.56138277199999997</v>
      </c>
      <c r="CB40" s="86">
        <v>1.5018998269999999</v>
      </c>
      <c r="CC40" s="86">
        <v>1.202731682</v>
      </c>
      <c r="CD40" s="83">
        <v>1.358113562</v>
      </c>
      <c r="CE40" s="83">
        <v>1.1116341059999999</v>
      </c>
      <c r="CF40" s="86">
        <v>1.1116341059999999</v>
      </c>
      <c r="CG40" s="86">
        <v>0.56138277199999997</v>
      </c>
      <c r="CH40" s="83">
        <v>1.2920824740000001</v>
      </c>
      <c r="CI40" s="87">
        <v>0.93771257100000005</v>
      </c>
      <c r="CJ40" s="88">
        <v>0.35799999999999998</v>
      </c>
      <c r="CK40" s="86">
        <v>0.35899999999999999</v>
      </c>
      <c r="CL40" s="83">
        <v>1.8959999999999999</v>
      </c>
      <c r="CM40" s="83">
        <v>2.444</v>
      </c>
      <c r="CN40" s="83">
        <v>2.028</v>
      </c>
      <c r="CO40" s="86">
        <v>1.5880000000000001</v>
      </c>
      <c r="CP40" s="86">
        <v>1.5880000000000001</v>
      </c>
      <c r="CQ40" s="83">
        <v>0.35899999999999999</v>
      </c>
      <c r="CR40" s="83">
        <v>2.444</v>
      </c>
      <c r="CS40" s="87">
        <v>0.371</v>
      </c>
      <c r="CT40" s="88">
        <v>2.8735632180000001</v>
      </c>
      <c r="CU40" s="86">
        <v>20.875420875</v>
      </c>
      <c r="CV40" s="83">
        <v>509.64630225100001</v>
      </c>
      <c r="CW40" s="83">
        <v>558.76010781699995</v>
      </c>
      <c r="CX40" s="86">
        <v>466.480446927</v>
      </c>
      <c r="CY40" s="83">
        <v>342.33983286900002</v>
      </c>
      <c r="CZ40" s="83">
        <v>342.33983286900002</v>
      </c>
      <c r="DA40" s="86">
        <v>20.875420875</v>
      </c>
      <c r="DB40" s="86">
        <v>558.76010781699995</v>
      </c>
      <c r="DC40" s="84">
        <v>-44.709388971999999</v>
      </c>
      <c r="DD40" s="85">
        <v>1.342382542</v>
      </c>
      <c r="DE40" s="86">
        <v>1.378171907</v>
      </c>
      <c r="DF40" s="86">
        <v>7.0297727190000003</v>
      </c>
      <c r="DG40" s="86">
        <v>9.432287445</v>
      </c>
      <c r="DH40" s="86">
        <v>7.7937050839999999</v>
      </c>
      <c r="DI40" s="83">
        <v>5.5510888940000003</v>
      </c>
      <c r="DJ40" s="83">
        <v>5.5510888940000003</v>
      </c>
      <c r="DK40" s="86">
        <v>1.378171907</v>
      </c>
      <c r="DL40" s="86">
        <v>8.5433635120000009</v>
      </c>
      <c r="DM40" s="84">
        <v>1.3911282760000001</v>
      </c>
      <c r="DN40" s="85">
        <v>4.3499999999999996</v>
      </c>
      <c r="DO40" s="86">
        <v>4.51</v>
      </c>
      <c r="DP40" s="83">
        <v>9.9</v>
      </c>
      <c r="DQ40" s="83">
        <v>7.11</v>
      </c>
      <c r="DR40" s="86">
        <v>2.6</v>
      </c>
      <c r="DS40" s="86">
        <v>2.82</v>
      </c>
      <c r="DT40" s="86">
        <v>2.82</v>
      </c>
      <c r="DU40" s="83">
        <v>4.51</v>
      </c>
      <c r="DV40" s="83">
        <v>7.8723356549999997</v>
      </c>
      <c r="DW40" s="87">
        <v>4.6714999329999998</v>
      </c>
      <c r="DX40" s="88">
        <v>18.347186865000001</v>
      </c>
      <c r="DY40" s="83">
        <v>12.215576574</v>
      </c>
      <c r="DZ40" s="83">
        <v>14.455376598000001</v>
      </c>
      <c r="EA40" s="86">
        <v>16.660450843</v>
      </c>
      <c r="EB40" s="86">
        <v>54.412586715000003</v>
      </c>
      <c r="EC40" s="86">
        <v>41.940819251000001</v>
      </c>
      <c r="ED40" s="86">
        <v>41.940819251000001</v>
      </c>
      <c r="EE40" s="83">
        <v>12.215576574</v>
      </c>
      <c r="EF40" s="83">
        <v>16.567426795999999</v>
      </c>
      <c r="EG40" s="87">
        <v>20.292471493000001</v>
      </c>
      <c r="EH40" s="88">
        <v>667.45072346400002</v>
      </c>
      <c r="EI40" s="83">
        <v>430.80101114199999</v>
      </c>
      <c r="EJ40" s="83">
        <v>245.59862869200001</v>
      </c>
      <c r="EK40" s="86">
        <v>147.59849386299999</v>
      </c>
      <c r="EL40" s="83">
        <v>242.47186291899999</v>
      </c>
      <c r="EM40" s="83">
        <v>241.14737468499999</v>
      </c>
      <c r="EN40" s="86">
        <v>241.14737468499999</v>
      </c>
      <c r="EO40" s="86">
        <v>430.80101114199999</v>
      </c>
      <c r="EP40" s="86">
        <v>696.01501145700001</v>
      </c>
      <c r="EQ40" s="84">
        <v>2833.423897574</v>
      </c>
      <c r="ER40" s="85">
        <v>1.7076183549999999</v>
      </c>
      <c r="ES40" s="86">
        <v>13.761093151000001</v>
      </c>
      <c r="ET40" s="83">
        <v>7.8693607950000004</v>
      </c>
      <c r="EU40" s="83">
        <v>19.123343093999999</v>
      </c>
      <c r="EV40" s="86">
        <v>2.8352203509999998</v>
      </c>
      <c r="EW40" s="86">
        <v>5.1185153970000004</v>
      </c>
      <c r="EX40" s="86">
        <v>5.1185153970000004</v>
      </c>
      <c r="EY40" s="86">
        <v>13.761093151000001</v>
      </c>
      <c r="EZ40" s="86">
        <v>8.1813955949999997</v>
      </c>
      <c r="FA40" s="84">
        <v>7.1012855259999998</v>
      </c>
      <c r="FB40" s="85">
        <v>324.050698324</v>
      </c>
      <c r="FC40" s="86">
        <v>327.245097493</v>
      </c>
      <c r="FD40" s="86">
        <v>140.82958860799999</v>
      </c>
      <c r="FE40" s="83">
        <v>75.379382160000006</v>
      </c>
      <c r="FF40" s="86">
        <v>33.360256409999998</v>
      </c>
      <c r="FG40" s="86">
        <v>50.800843829000002</v>
      </c>
      <c r="FH40" s="83">
        <v>50.800843829000002</v>
      </c>
      <c r="FI40" s="83">
        <v>327.245097493</v>
      </c>
      <c r="FJ40" s="86">
        <v>92.145624415</v>
      </c>
      <c r="FK40" s="87">
        <v>335.80655445100001</v>
      </c>
      <c r="FL40" s="88">
        <v>4.4838559999999996E-3</v>
      </c>
      <c r="FM40" s="86">
        <v>2.3387440999999998E-2</v>
      </c>
      <c r="FN40" s="86">
        <v>4.0268210999999998E-2</v>
      </c>
      <c r="FO40" s="86">
        <v>7.5806343999999998E-2</v>
      </c>
      <c r="FP40" s="83">
        <v>1.5320563000000001E-2</v>
      </c>
      <c r="FQ40" s="83">
        <v>2.1539501999999999E-2</v>
      </c>
      <c r="FR40" s="86">
        <v>2.1539501999999999E-2</v>
      </c>
      <c r="FS40" s="86">
        <v>2.3387440999999998E-2</v>
      </c>
      <c r="FT40" s="86">
        <v>7.5806343999999998E-2</v>
      </c>
      <c r="FU40" s="87">
        <v>3.5482292999999998E-2</v>
      </c>
      <c r="FV40" s="88">
        <v>38.761330997000002</v>
      </c>
      <c r="FW40" s="83">
        <v>312.76795617099998</v>
      </c>
      <c r="FX40" s="86">
        <v>139.98324490900001</v>
      </c>
      <c r="FY40" s="86">
        <v>500.900121716</v>
      </c>
      <c r="FZ40" s="83">
        <v>87.256444306999995</v>
      </c>
      <c r="GA40" s="83">
        <v>137.892522044</v>
      </c>
      <c r="GB40" s="86">
        <v>137.892522044</v>
      </c>
      <c r="GC40" s="86">
        <v>312.76795617099998</v>
      </c>
      <c r="GD40" s="83">
        <v>306.31622735600001</v>
      </c>
      <c r="GE40" s="84">
        <v>213.98239379699999</v>
      </c>
      <c r="GF40" s="88" t="s">
        <v>91</v>
      </c>
      <c r="GG40" s="86" t="s">
        <v>91</v>
      </c>
      <c r="GH40" s="83">
        <v>0.2</v>
      </c>
      <c r="GI40" s="86">
        <v>0.28999999999999998</v>
      </c>
      <c r="GJ40" s="86">
        <v>0.81</v>
      </c>
      <c r="GK40" s="86">
        <v>1.1100000000000001</v>
      </c>
      <c r="GL40" s="83">
        <v>1.1100000000000001</v>
      </c>
      <c r="GM40" s="83" t="s">
        <v>91</v>
      </c>
      <c r="GN40" s="86">
        <v>1.1100000000000001</v>
      </c>
      <c r="GO40" s="87" t="s">
        <v>91</v>
      </c>
      <c r="GP40" s="89" t="s">
        <v>91</v>
      </c>
      <c r="GQ40" s="86" t="s">
        <v>91</v>
      </c>
      <c r="GR40" s="83">
        <v>5.0552979999999997E-2</v>
      </c>
      <c r="GS40" s="86">
        <v>3.8467340000000003E-2</v>
      </c>
      <c r="GT40" s="86">
        <v>0.114558143</v>
      </c>
      <c r="GU40" s="86">
        <v>0.15301166699999999</v>
      </c>
      <c r="GV40" s="83">
        <v>0.15301166699999999</v>
      </c>
      <c r="GW40" s="86" t="s">
        <v>91</v>
      </c>
      <c r="GX40" s="86">
        <v>0.14558026499999999</v>
      </c>
      <c r="GY40" s="84" t="s">
        <v>91</v>
      </c>
      <c r="GZ40" s="77"/>
      <c r="HA40" s="78"/>
      <c r="HB40" s="79"/>
    </row>
    <row r="41" spans="1:210" s="80" customFormat="1" ht="22.5" x14ac:dyDescent="0.4">
      <c r="A41" s="1"/>
      <c r="B41" s="1"/>
      <c r="C41" s="1"/>
      <c r="D41" s="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3" t="e">
        <f t="shared" si="61"/>
        <v>#REF!</v>
      </c>
      <c r="AZ41" s="81">
        <v>1</v>
      </c>
      <c r="BA41" s="30"/>
      <c r="BB41" s="56"/>
      <c r="BC41" s="31"/>
      <c r="BD41" s="82">
        <v>0</v>
      </c>
      <c r="BE41" s="83" t="s">
        <v>105</v>
      </c>
      <c r="BF41" s="86" t="s">
        <v>91</v>
      </c>
      <c r="BG41" s="86" t="s">
        <v>91</v>
      </c>
      <c r="BH41" s="83">
        <v>70.580938000000003</v>
      </c>
      <c r="BI41" s="83">
        <v>98.043335999999996</v>
      </c>
      <c r="BJ41" s="86">
        <v>234.834688</v>
      </c>
      <c r="BK41" s="86">
        <v>343.691125</v>
      </c>
      <c r="BL41" s="86">
        <v>343.691125</v>
      </c>
      <c r="BM41" s="83" t="s">
        <v>91</v>
      </c>
      <c r="BN41" s="83">
        <v>747.15008699999998</v>
      </c>
      <c r="BO41" s="87" t="s">
        <v>91</v>
      </c>
      <c r="BP41" s="85" t="s">
        <v>101</v>
      </c>
      <c r="BQ41" s="83" t="s">
        <v>101</v>
      </c>
      <c r="BR41" s="86" t="s">
        <v>101</v>
      </c>
      <c r="BS41" s="86" t="s">
        <v>101</v>
      </c>
      <c r="BT41" s="86" t="s">
        <v>101</v>
      </c>
      <c r="BU41" s="86" t="s">
        <v>101</v>
      </c>
      <c r="BV41" s="86" t="s">
        <v>101</v>
      </c>
      <c r="BW41" s="83" t="s">
        <v>101</v>
      </c>
      <c r="BX41" s="83" t="s">
        <v>101</v>
      </c>
      <c r="BY41" s="87" t="s">
        <v>101</v>
      </c>
      <c r="BZ41" s="85" t="s">
        <v>91</v>
      </c>
      <c r="CA41" s="83" t="s">
        <v>91</v>
      </c>
      <c r="CB41" s="86">
        <v>0.22764814799999999</v>
      </c>
      <c r="CC41" s="86">
        <v>0.326891557</v>
      </c>
      <c r="CD41" s="83">
        <v>0.64858818699999998</v>
      </c>
      <c r="CE41" s="83">
        <v>0.99769350400000001</v>
      </c>
      <c r="CF41" s="86">
        <v>0.99769350400000001</v>
      </c>
      <c r="CG41" s="86" t="s">
        <v>91</v>
      </c>
      <c r="CH41" s="83">
        <v>0.56751622099999999</v>
      </c>
      <c r="CI41" s="87" t="s">
        <v>91</v>
      </c>
      <c r="CJ41" s="88" t="s">
        <v>91</v>
      </c>
      <c r="CK41" s="86" t="s">
        <v>91</v>
      </c>
      <c r="CL41" s="83">
        <v>0.30299999999999999</v>
      </c>
      <c r="CM41" s="83">
        <v>0.32100000000000001</v>
      </c>
      <c r="CN41" s="83">
        <v>1.2410000000000001</v>
      </c>
      <c r="CO41" s="86">
        <v>0.79400000000000004</v>
      </c>
      <c r="CP41" s="86">
        <v>0.79400000000000004</v>
      </c>
      <c r="CQ41" s="83" t="s">
        <v>91</v>
      </c>
      <c r="CR41" s="83">
        <v>1.2410000000000001</v>
      </c>
      <c r="CS41" s="87" t="s">
        <v>91</v>
      </c>
      <c r="CT41" s="88" t="s">
        <v>101</v>
      </c>
      <c r="CU41" s="86" t="s">
        <v>101</v>
      </c>
      <c r="CV41" s="83" t="s">
        <v>101</v>
      </c>
      <c r="CW41" s="83" t="s">
        <v>101</v>
      </c>
      <c r="CX41" s="86" t="s">
        <v>101</v>
      </c>
      <c r="CY41" s="83" t="s">
        <v>101</v>
      </c>
      <c r="CZ41" s="83" t="s">
        <v>101</v>
      </c>
      <c r="DA41" s="86" t="s">
        <v>101</v>
      </c>
      <c r="DB41" s="86" t="s">
        <v>101</v>
      </c>
      <c r="DC41" s="84" t="s">
        <v>101</v>
      </c>
      <c r="DD41" s="85" t="s">
        <v>91</v>
      </c>
      <c r="DE41" s="86" t="s">
        <v>91</v>
      </c>
      <c r="DF41" s="86">
        <v>1.123428868</v>
      </c>
      <c r="DG41" s="86">
        <v>1.238856084</v>
      </c>
      <c r="DH41" s="86">
        <v>4.7692248570000002</v>
      </c>
      <c r="DI41" s="83">
        <v>2.7755444470000001</v>
      </c>
      <c r="DJ41" s="83">
        <v>2.7755444470000001</v>
      </c>
      <c r="DK41" s="86" t="s">
        <v>91</v>
      </c>
      <c r="DL41" s="86">
        <v>4.3380990669999999</v>
      </c>
      <c r="DM41" s="84" t="s">
        <v>91</v>
      </c>
      <c r="DN41" s="85" t="s">
        <v>91</v>
      </c>
      <c r="DO41" s="86" t="s">
        <v>91</v>
      </c>
      <c r="DP41" s="83">
        <v>1.1499999999999999</v>
      </c>
      <c r="DQ41" s="83">
        <v>0.36</v>
      </c>
      <c r="DR41" s="86">
        <v>4.62</v>
      </c>
      <c r="DS41" s="86">
        <v>2.31</v>
      </c>
      <c r="DT41" s="86">
        <v>2.31</v>
      </c>
      <c r="DU41" s="83" t="s">
        <v>91</v>
      </c>
      <c r="DV41" s="83">
        <v>4.62</v>
      </c>
      <c r="DW41" s="87" t="s">
        <v>91</v>
      </c>
      <c r="DX41" s="88" t="s">
        <v>91</v>
      </c>
      <c r="DY41" s="83" t="s">
        <v>91</v>
      </c>
      <c r="DZ41" s="83">
        <v>22.515799962999999</v>
      </c>
      <c r="EA41" s="86">
        <v>97.961891881</v>
      </c>
      <c r="EB41" s="86">
        <v>14.075261014000001</v>
      </c>
      <c r="EC41" s="86">
        <v>50.338512999000002</v>
      </c>
      <c r="ED41" s="86">
        <v>50.338512999000002</v>
      </c>
      <c r="EE41" s="83" t="s">
        <v>91</v>
      </c>
      <c r="EF41" s="83">
        <v>13.644825509</v>
      </c>
      <c r="EG41" s="87" t="s">
        <v>91</v>
      </c>
      <c r="EH41" s="88" t="s">
        <v>91</v>
      </c>
      <c r="EI41" s="83" t="s">
        <v>91</v>
      </c>
      <c r="EJ41" s="83">
        <v>232.940389439</v>
      </c>
      <c r="EK41" s="86">
        <v>305.43095327100002</v>
      </c>
      <c r="EL41" s="83">
        <v>189.23020789700001</v>
      </c>
      <c r="EM41" s="83">
        <v>432.860358942</v>
      </c>
      <c r="EN41" s="86">
        <v>432.860358942</v>
      </c>
      <c r="EO41" s="86" t="s">
        <v>91</v>
      </c>
      <c r="EP41" s="86">
        <v>602.05486462500005</v>
      </c>
      <c r="EQ41" s="84" t="s">
        <v>91</v>
      </c>
      <c r="ER41" s="85" t="s">
        <v>91</v>
      </c>
      <c r="ES41" s="86" t="s">
        <v>91</v>
      </c>
      <c r="ET41" s="83" t="s">
        <v>91</v>
      </c>
      <c r="EU41" s="83">
        <v>5.6610840739999997</v>
      </c>
      <c r="EV41" s="86">
        <v>15.263395815000001</v>
      </c>
      <c r="EW41" s="86">
        <v>13.759941337000001</v>
      </c>
      <c r="EX41" s="86">
        <v>13.759941337000001</v>
      </c>
      <c r="EY41" s="86" t="s">
        <v>91</v>
      </c>
      <c r="EZ41" s="86">
        <v>11.869872244</v>
      </c>
      <c r="FA41" s="84" t="s">
        <v>91</v>
      </c>
      <c r="FB41" s="85" t="s">
        <v>91</v>
      </c>
      <c r="FC41" s="86" t="s">
        <v>91</v>
      </c>
      <c r="FD41" s="86">
        <v>102.365181518</v>
      </c>
      <c r="FE41" s="83">
        <v>29.059065421</v>
      </c>
      <c r="FF41" s="86">
        <v>96.871087832000001</v>
      </c>
      <c r="FG41" s="86">
        <v>83.226914358000002</v>
      </c>
      <c r="FH41" s="83">
        <v>83.226914358000002</v>
      </c>
      <c r="FI41" s="83" t="s">
        <v>91</v>
      </c>
      <c r="FJ41" s="86">
        <v>106.498259468</v>
      </c>
      <c r="FK41" s="87" t="s">
        <v>91</v>
      </c>
      <c r="FL41" s="88" t="s">
        <v>91</v>
      </c>
      <c r="FM41" s="86" t="s">
        <v>91</v>
      </c>
      <c r="FN41" s="86" t="s">
        <v>91</v>
      </c>
      <c r="FO41" s="86">
        <v>6.0992479999999998E-3</v>
      </c>
      <c r="FP41" s="83">
        <v>3.9388734000000002E-2</v>
      </c>
      <c r="FQ41" s="83">
        <v>5.1968897999999999E-2</v>
      </c>
      <c r="FR41" s="86">
        <v>5.1968897999999999E-2</v>
      </c>
      <c r="FS41" s="86" t="s">
        <v>91</v>
      </c>
      <c r="FT41" s="86">
        <v>5.1968897999999999E-2</v>
      </c>
      <c r="FU41" s="87" t="s">
        <v>91</v>
      </c>
      <c r="FV41" s="88" t="s">
        <v>91</v>
      </c>
      <c r="FW41" s="83" t="s">
        <v>91</v>
      </c>
      <c r="FX41" s="86" t="s">
        <v>91</v>
      </c>
      <c r="FY41" s="86">
        <v>148.28148445599999</v>
      </c>
      <c r="FZ41" s="83">
        <v>469.74466956700002</v>
      </c>
      <c r="GA41" s="83">
        <v>370.69205947299997</v>
      </c>
      <c r="GB41" s="86">
        <v>370.69205947299997</v>
      </c>
      <c r="GC41" s="86" t="s">
        <v>91</v>
      </c>
      <c r="GD41" s="83">
        <v>478.10129162700002</v>
      </c>
      <c r="GE41" s="84" t="s">
        <v>91</v>
      </c>
      <c r="GF41" s="88" t="s">
        <v>91</v>
      </c>
      <c r="GG41" s="86" t="s">
        <v>91</v>
      </c>
      <c r="GH41" s="83">
        <v>0.2</v>
      </c>
      <c r="GI41" s="86" t="s">
        <v>91</v>
      </c>
      <c r="GJ41" s="86">
        <v>0.3</v>
      </c>
      <c r="GK41" s="86" t="s">
        <v>91</v>
      </c>
      <c r="GL41" s="83" t="s">
        <v>91</v>
      </c>
      <c r="GM41" s="83" t="s">
        <v>91</v>
      </c>
      <c r="GN41" s="86">
        <v>0.27288076300000003</v>
      </c>
      <c r="GO41" s="87" t="s">
        <v>91</v>
      </c>
      <c r="GP41" s="89" t="s">
        <v>91</v>
      </c>
      <c r="GQ41" s="86" t="s">
        <v>91</v>
      </c>
      <c r="GR41" s="83">
        <v>5.0552979999999997E-2</v>
      </c>
      <c r="GS41" s="86" t="s">
        <v>91</v>
      </c>
      <c r="GT41" s="86">
        <v>7.5267539999999994E-2</v>
      </c>
      <c r="GU41" s="86" t="s">
        <v>91</v>
      </c>
      <c r="GV41" s="83" t="s">
        <v>91</v>
      </c>
      <c r="GW41" s="86" t="s">
        <v>91</v>
      </c>
      <c r="GX41" s="86">
        <v>7.5267539999999994E-2</v>
      </c>
      <c r="GY41" s="84" t="s">
        <v>91</v>
      </c>
      <c r="GZ41" s="77"/>
      <c r="HA41" s="78"/>
      <c r="HB41" s="79"/>
    </row>
    <row r="42" spans="1:210" s="80" customFormat="1" ht="22.5" x14ac:dyDescent="0.4">
      <c r="A42" s="1"/>
      <c r="B42" s="1"/>
      <c r="C42" s="1"/>
      <c r="D42" s="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3" t="e">
        <f t="shared" si="61"/>
        <v>#REF!</v>
      </c>
      <c r="AZ42" s="81">
        <v>1</v>
      </c>
      <c r="BA42" s="30"/>
      <c r="BB42" s="56"/>
      <c r="BC42" s="31"/>
      <c r="BD42" s="82">
        <v>0</v>
      </c>
      <c r="BE42" s="83" t="s">
        <v>98</v>
      </c>
      <c r="BF42" s="86">
        <v>105.35296099999999</v>
      </c>
      <c r="BG42" s="86">
        <v>127.891578</v>
      </c>
      <c r="BH42" s="83">
        <v>152.56424999999999</v>
      </c>
      <c r="BI42" s="83">
        <v>200.97039100000001</v>
      </c>
      <c r="BJ42" s="86">
        <v>319.59728100000001</v>
      </c>
      <c r="BK42" s="86">
        <v>459.09281299999998</v>
      </c>
      <c r="BL42" s="86">
        <v>459.09281299999998</v>
      </c>
      <c r="BM42" s="83">
        <v>127.891578</v>
      </c>
      <c r="BN42" s="83">
        <v>1132.224735</v>
      </c>
      <c r="BO42" s="87">
        <v>442.378851</v>
      </c>
      <c r="BP42" s="85">
        <v>-31.909170666000001</v>
      </c>
      <c r="BQ42" s="83">
        <v>2.0146841900000001</v>
      </c>
      <c r="BR42" s="86">
        <v>30.849193096</v>
      </c>
      <c r="BS42" s="86">
        <v>117.174126087</v>
      </c>
      <c r="BT42" s="86">
        <v>203.358612768</v>
      </c>
      <c r="BU42" s="86">
        <v>258.97032484800002</v>
      </c>
      <c r="BV42" s="86">
        <v>258.97032484800002</v>
      </c>
      <c r="BW42" s="83">
        <v>2.0146841900000001</v>
      </c>
      <c r="BX42" s="83">
        <v>155.94006866300001</v>
      </c>
      <c r="BY42" s="87">
        <v>-40.071065838000003</v>
      </c>
      <c r="BZ42" s="85">
        <v>0.353997805</v>
      </c>
      <c r="CA42" s="83">
        <v>0.46422643200000002</v>
      </c>
      <c r="CB42" s="86">
        <v>0.49207293099999999</v>
      </c>
      <c r="CC42" s="86">
        <v>0.67006618399999995</v>
      </c>
      <c r="CD42" s="83">
        <v>0.88269336499999995</v>
      </c>
      <c r="CE42" s="83">
        <v>1.3326905579999999</v>
      </c>
      <c r="CF42" s="86">
        <v>1.3326905579999999</v>
      </c>
      <c r="CG42" s="86">
        <v>0.46422643200000002</v>
      </c>
      <c r="CH42" s="83">
        <v>0.86000913800000001</v>
      </c>
      <c r="CI42" s="87">
        <v>0.39461958200000002</v>
      </c>
      <c r="CJ42" s="88">
        <v>0.20899999999999999</v>
      </c>
      <c r="CK42" s="86">
        <v>0.27200000000000002</v>
      </c>
      <c r="CL42" s="83">
        <v>0.24099999999999999</v>
      </c>
      <c r="CM42" s="83">
        <v>0.378</v>
      </c>
      <c r="CN42" s="83">
        <v>0.375</v>
      </c>
      <c r="CO42" s="86">
        <v>0.312</v>
      </c>
      <c r="CP42" s="86">
        <v>0.312</v>
      </c>
      <c r="CQ42" s="83">
        <v>0.27200000000000002</v>
      </c>
      <c r="CR42" s="83">
        <v>0.378</v>
      </c>
      <c r="CS42" s="87">
        <v>0.28599999999999998</v>
      </c>
      <c r="CT42" s="88">
        <v>-17.391304347999998</v>
      </c>
      <c r="CU42" s="86">
        <v>-3.546099291</v>
      </c>
      <c r="CV42" s="83">
        <v>-15.734265733999999</v>
      </c>
      <c r="CW42" s="83">
        <v>54.918032787000001</v>
      </c>
      <c r="CX42" s="86">
        <v>79.425837321000003</v>
      </c>
      <c r="CY42" s="83">
        <v>14.705882353</v>
      </c>
      <c r="CZ42" s="83">
        <v>14.705882353</v>
      </c>
      <c r="DA42" s="86">
        <v>-3.546099291</v>
      </c>
      <c r="DB42" s="86">
        <v>32.167832167999997</v>
      </c>
      <c r="DC42" s="84">
        <v>1.418439716</v>
      </c>
      <c r="DD42" s="85">
        <v>0.78368142799999996</v>
      </c>
      <c r="DE42" s="86">
        <v>1.0441859570000001</v>
      </c>
      <c r="DF42" s="86">
        <v>0.893552334</v>
      </c>
      <c r="DG42" s="86">
        <v>1.458839875</v>
      </c>
      <c r="DH42" s="86">
        <v>1.441143692</v>
      </c>
      <c r="DI42" s="83">
        <v>1.0906421509999999</v>
      </c>
      <c r="DJ42" s="83">
        <v>1.0906421509999999</v>
      </c>
      <c r="DK42" s="86">
        <v>1.0441859570000001</v>
      </c>
      <c r="DL42" s="86">
        <v>1.321354913</v>
      </c>
      <c r="DM42" s="84">
        <v>1.072406164</v>
      </c>
      <c r="DN42" s="85">
        <v>25.84</v>
      </c>
      <c r="DO42" s="86">
        <v>26.76</v>
      </c>
      <c r="DP42" s="83">
        <v>23.28</v>
      </c>
      <c r="DQ42" s="83">
        <v>24.22</v>
      </c>
      <c r="DR42" s="86">
        <v>24.65</v>
      </c>
      <c r="DS42" s="86">
        <v>27.22</v>
      </c>
      <c r="DT42" s="86">
        <v>27.22</v>
      </c>
      <c r="DU42" s="83">
        <v>26.76</v>
      </c>
      <c r="DV42" s="83">
        <v>25.599546743000001</v>
      </c>
      <c r="DW42" s="87">
        <v>25.84</v>
      </c>
      <c r="DX42" s="88">
        <v>1.1422151410000001</v>
      </c>
      <c r="DY42" s="83">
        <v>1.4511252509999999</v>
      </c>
      <c r="DZ42" s="83">
        <v>1.661690071</v>
      </c>
      <c r="EA42" s="86">
        <v>2.2952884980000001</v>
      </c>
      <c r="EB42" s="86">
        <v>2.9181738930000001</v>
      </c>
      <c r="EC42" s="86">
        <v>3.8414427880000002</v>
      </c>
      <c r="ED42" s="86">
        <v>3.8414427880000002</v>
      </c>
      <c r="EE42" s="83">
        <v>1.4511252509999999</v>
      </c>
      <c r="EF42" s="83">
        <v>2.710769677</v>
      </c>
      <c r="EG42" s="87">
        <v>1.2691327269999999</v>
      </c>
      <c r="EH42" s="88">
        <v>504.08115311</v>
      </c>
      <c r="EI42" s="83">
        <v>470.18962499999998</v>
      </c>
      <c r="EJ42" s="83">
        <v>633.046680498</v>
      </c>
      <c r="EK42" s="86">
        <v>531.66770105800003</v>
      </c>
      <c r="EL42" s="83">
        <v>852.25941599999999</v>
      </c>
      <c r="EM42" s="83">
        <v>1471.4513237179999</v>
      </c>
      <c r="EN42" s="86">
        <v>1471.4513237179999</v>
      </c>
      <c r="EO42" s="86">
        <v>470.18962499999998</v>
      </c>
      <c r="EP42" s="86">
        <v>2995.3035317459999</v>
      </c>
      <c r="EQ42" s="84">
        <v>1546.7791993010001</v>
      </c>
      <c r="ER42" s="85" t="s">
        <v>91</v>
      </c>
      <c r="ES42" s="86">
        <v>0.62383789700000003</v>
      </c>
      <c r="ET42" s="83" t="s">
        <v>91</v>
      </c>
      <c r="EU42" s="83">
        <v>2.2724847810000002</v>
      </c>
      <c r="EV42" s="86">
        <v>1.2893813139999999</v>
      </c>
      <c r="EW42" s="86">
        <v>1.043327468</v>
      </c>
      <c r="EX42" s="86">
        <v>1.043327468</v>
      </c>
      <c r="EY42" s="86">
        <v>0.62383789700000003</v>
      </c>
      <c r="EZ42" s="86">
        <v>1.1903723859999999</v>
      </c>
      <c r="FA42" s="84">
        <v>0.92695542099999995</v>
      </c>
      <c r="FB42" s="85">
        <v>3297.2581818180001</v>
      </c>
      <c r="FC42" s="86">
        <v>2562.7619117650001</v>
      </c>
      <c r="FD42" s="86">
        <v>2605.3314522820001</v>
      </c>
      <c r="FE42" s="83">
        <v>1660.223333333</v>
      </c>
      <c r="FF42" s="86">
        <v>1710.4470666669999</v>
      </c>
      <c r="FG42" s="86">
        <v>2495.7773717949999</v>
      </c>
      <c r="FH42" s="83">
        <v>2495.7773717949999</v>
      </c>
      <c r="FI42" s="83">
        <v>2562.7619117650001</v>
      </c>
      <c r="FJ42" s="86">
        <v>1937.3709885440001</v>
      </c>
      <c r="FK42" s="87">
        <v>2409.5348251750002</v>
      </c>
      <c r="FL42" s="88" t="s">
        <v>91</v>
      </c>
      <c r="FM42" s="86">
        <v>8.7674300000000003E-4</v>
      </c>
      <c r="FN42" s="86" t="s">
        <v>91</v>
      </c>
      <c r="FO42" s="86">
        <v>5.018705E-3</v>
      </c>
      <c r="FP42" s="83">
        <v>4.5283820000000001E-3</v>
      </c>
      <c r="FQ42" s="83">
        <v>5.2635620000000003E-3</v>
      </c>
      <c r="FR42" s="86">
        <v>5.2635620000000003E-3</v>
      </c>
      <c r="FS42" s="86">
        <v>8.7674300000000003E-4</v>
      </c>
      <c r="FT42" s="86">
        <v>5.2635620000000003E-3</v>
      </c>
      <c r="FU42" s="87">
        <v>2.0860739999999998E-3</v>
      </c>
      <c r="FV42" s="88" t="s">
        <v>91</v>
      </c>
      <c r="FW42" s="83">
        <v>14.178852052</v>
      </c>
      <c r="FX42" s="86" t="s">
        <v>91</v>
      </c>
      <c r="FY42" s="86">
        <v>59.523478601999997</v>
      </c>
      <c r="FZ42" s="83">
        <v>39.681864144000002</v>
      </c>
      <c r="GA42" s="83">
        <v>28.107184342</v>
      </c>
      <c r="GB42" s="86">
        <v>28.107184342</v>
      </c>
      <c r="GC42" s="86">
        <v>14.178852052</v>
      </c>
      <c r="GD42" s="83">
        <v>31.954451341999999</v>
      </c>
      <c r="GE42" s="84">
        <v>29.894216803999999</v>
      </c>
      <c r="GF42" s="88">
        <v>0.06</v>
      </c>
      <c r="GG42" s="86">
        <v>0.05</v>
      </c>
      <c r="GH42" s="83">
        <v>7.0000000000000007E-2</v>
      </c>
      <c r="GI42" s="86">
        <v>0.05</v>
      </c>
      <c r="GJ42" s="86">
        <v>7.0000000000000007E-2</v>
      </c>
      <c r="GK42" s="86">
        <v>0.11</v>
      </c>
      <c r="GL42" s="83">
        <v>0.11</v>
      </c>
      <c r="GM42" s="83">
        <v>0.05</v>
      </c>
      <c r="GN42" s="86">
        <v>0.11</v>
      </c>
      <c r="GO42" s="87">
        <v>8.6264201999999998E-2</v>
      </c>
      <c r="GP42" s="89">
        <v>8.0518890999999995E-2</v>
      </c>
      <c r="GQ42" s="86">
        <v>4.3599475999999998E-2</v>
      </c>
      <c r="GR42" s="83">
        <v>7.9126402999999998E-2</v>
      </c>
      <c r="GS42" s="86">
        <v>3.4296182000000001E-2</v>
      </c>
      <c r="GT42" s="86">
        <v>3.4556795000000001E-2</v>
      </c>
      <c r="GU42" s="86">
        <v>9.0309637999999998E-2</v>
      </c>
      <c r="GV42" s="83">
        <v>9.0309637999999998E-2</v>
      </c>
      <c r="GW42" s="86">
        <v>4.3599475999999998E-2</v>
      </c>
      <c r="GX42" s="86">
        <v>8.5923520000000003E-2</v>
      </c>
      <c r="GY42" s="84">
        <v>9.9886056000000001E-2</v>
      </c>
      <c r="GZ42" s="77"/>
      <c r="HA42" s="78"/>
      <c r="HB42" s="79"/>
    </row>
    <row r="43" spans="1:210" s="80" customFormat="1" ht="22.5" x14ac:dyDescent="0.4">
      <c r="A43" s="1"/>
      <c r="B43" s="1"/>
      <c r="C43" s="1"/>
      <c r="D43" s="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3" t="e">
        <f t="shared" si="61"/>
        <v>#REF!</v>
      </c>
      <c r="AZ43" s="81">
        <v>1</v>
      </c>
      <c r="BA43" s="30"/>
      <c r="BB43" s="56"/>
      <c r="BC43" s="31"/>
      <c r="BD43" s="82">
        <v>0</v>
      </c>
      <c r="BE43" s="83" t="s">
        <v>103</v>
      </c>
      <c r="BF43" s="86">
        <v>371.60806300000002</v>
      </c>
      <c r="BG43" s="86">
        <v>434.08728100000002</v>
      </c>
      <c r="BH43" s="83">
        <v>351.568375</v>
      </c>
      <c r="BI43" s="83">
        <v>383.07512500000001</v>
      </c>
      <c r="BJ43" s="86">
        <v>505.56493799999998</v>
      </c>
      <c r="BK43" s="86">
        <v>439.48406299999999</v>
      </c>
      <c r="BL43" s="86">
        <v>439.48406299999999</v>
      </c>
      <c r="BM43" s="83">
        <v>434.08728100000002</v>
      </c>
      <c r="BN43" s="83">
        <v>1679.692501</v>
      </c>
      <c r="BO43" s="87">
        <v>2410.1333749999999</v>
      </c>
      <c r="BP43" s="85">
        <v>71.156732704999996</v>
      </c>
      <c r="BQ43" s="83">
        <v>99.642460276999998</v>
      </c>
      <c r="BR43" s="86">
        <v>-21.754919455</v>
      </c>
      <c r="BS43" s="86">
        <v>-66.836800339999996</v>
      </c>
      <c r="BT43" s="86">
        <v>36.047892480999998</v>
      </c>
      <c r="BU43" s="86">
        <v>1.2432481289999999</v>
      </c>
      <c r="BV43" s="86">
        <v>1.2432481289999999</v>
      </c>
      <c r="BW43" s="83">
        <v>99.642460276999998</v>
      </c>
      <c r="BX43" s="83">
        <v>-30.307072694999999</v>
      </c>
      <c r="BY43" s="87">
        <v>208.98816523299999</v>
      </c>
      <c r="BZ43" s="85">
        <v>1.2486449100000001</v>
      </c>
      <c r="CA43" s="83">
        <v>1.5756689580000001</v>
      </c>
      <c r="CB43" s="86">
        <v>1.1339306600000001</v>
      </c>
      <c r="CC43" s="86">
        <v>1.277231367</v>
      </c>
      <c r="CD43" s="83">
        <v>1.3963160610000001</v>
      </c>
      <c r="CE43" s="83">
        <v>1.275768743</v>
      </c>
      <c r="CF43" s="86">
        <v>1.275768743</v>
      </c>
      <c r="CG43" s="86">
        <v>1.5756689580000001</v>
      </c>
      <c r="CH43" s="83">
        <v>1.275851742</v>
      </c>
      <c r="CI43" s="87">
        <v>2.1499351130000002</v>
      </c>
      <c r="CJ43" s="88">
        <v>0.02</v>
      </c>
      <c r="CK43" s="86">
        <v>1.7999999999999999E-2</v>
      </c>
      <c r="CL43" s="83">
        <v>1.6E-2</v>
      </c>
      <c r="CM43" s="83">
        <v>1.6E-2</v>
      </c>
      <c r="CN43" s="83">
        <v>1.7999999999999999E-2</v>
      </c>
      <c r="CO43" s="86">
        <v>1.9E-2</v>
      </c>
      <c r="CP43" s="86">
        <v>1.9E-2</v>
      </c>
      <c r="CQ43" s="83">
        <v>1.7999999999999999E-2</v>
      </c>
      <c r="CR43" s="83">
        <v>1.9E-2</v>
      </c>
      <c r="CS43" s="87">
        <v>0.02</v>
      </c>
      <c r="CT43" s="88">
        <v>11.111111111</v>
      </c>
      <c r="CU43" s="86">
        <v>0</v>
      </c>
      <c r="CV43" s="83">
        <v>-15.789473684000001</v>
      </c>
      <c r="CW43" s="83">
        <v>-11.111111111</v>
      </c>
      <c r="CX43" s="86">
        <v>-10</v>
      </c>
      <c r="CY43" s="83">
        <v>5.5555555559999998</v>
      </c>
      <c r="CZ43" s="83">
        <v>5.5555555559999998</v>
      </c>
      <c r="DA43" s="86">
        <v>0</v>
      </c>
      <c r="DB43" s="86">
        <v>-5</v>
      </c>
      <c r="DC43" s="84">
        <v>5.263157895</v>
      </c>
      <c r="DD43" s="85">
        <v>7.4993437999999996E-2</v>
      </c>
      <c r="DE43" s="86">
        <v>6.9100541000000001E-2</v>
      </c>
      <c r="DF43" s="86">
        <v>5.9322976999999999E-2</v>
      </c>
      <c r="DG43" s="86">
        <v>6.1749836000000002E-2</v>
      </c>
      <c r="DH43" s="86">
        <v>6.9174896999999999E-2</v>
      </c>
      <c r="DI43" s="83">
        <v>6.6417309999999993E-2</v>
      </c>
      <c r="DJ43" s="83">
        <v>6.6417309999999993E-2</v>
      </c>
      <c r="DK43" s="86">
        <v>6.9100541000000001E-2</v>
      </c>
      <c r="DL43" s="86">
        <v>6.6417309999999993E-2</v>
      </c>
      <c r="DM43" s="84">
        <v>7.4993437999999996E-2</v>
      </c>
      <c r="DN43" s="85">
        <v>6.43</v>
      </c>
      <c r="DO43" s="86">
        <v>7.74</v>
      </c>
      <c r="DP43" s="83">
        <v>7.94</v>
      </c>
      <c r="DQ43" s="83">
        <v>7.87</v>
      </c>
      <c r="DR43" s="86">
        <v>7.17</v>
      </c>
      <c r="DS43" s="86">
        <v>9.1199999999999992</v>
      </c>
      <c r="DT43" s="86">
        <v>9.1199999999999992</v>
      </c>
      <c r="DU43" s="83">
        <v>7.74</v>
      </c>
      <c r="DV43" s="83">
        <v>8.5770707680000005</v>
      </c>
      <c r="DW43" s="87">
        <v>9.4275944309999993</v>
      </c>
      <c r="DX43" s="88">
        <v>14.515612131999999</v>
      </c>
      <c r="DY43" s="83">
        <v>15.762760374999999</v>
      </c>
      <c r="DZ43" s="83">
        <v>10.808306949</v>
      </c>
      <c r="EA43" s="86">
        <v>12.420829790000001</v>
      </c>
      <c r="EB43" s="86">
        <v>15.368525231</v>
      </c>
      <c r="EC43" s="86">
        <v>10.100386522999999</v>
      </c>
      <c r="ED43" s="86">
        <v>10.100386522999999</v>
      </c>
      <c r="EE43" s="83">
        <v>15.762760374999999</v>
      </c>
      <c r="EF43" s="83">
        <v>11.319631770000001</v>
      </c>
      <c r="EG43" s="87">
        <v>16.801978327</v>
      </c>
      <c r="EH43" s="88">
        <v>18580.403149999998</v>
      </c>
      <c r="EI43" s="83">
        <v>24115.960055555999</v>
      </c>
      <c r="EJ43" s="83">
        <v>21973.0234375</v>
      </c>
      <c r="EK43" s="86">
        <v>23942.1953125</v>
      </c>
      <c r="EL43" s="83">
        <v>28086.940999999999</v>
      </c>
      <c r="EM43" s="83">
        <v>23130.740157895001</v>
      </c>
      <c r="EN43" s="86">
        <v>23130.740157895001</v>
      </c>
      <c r="EO43" s="86">
        <v>24115.960055555999</v>
      </c>
      <c r="EP43" s="86">
        <v>88404.868473683993</v>
      </c>
      <c r="EQ43" s="84">
        <v>120506.66875</v>
      </c>
      <c r="ER43" s="85" t="s">
        <v>91</v>
      </c>
      <c r="ES43" s="86" t="s">
        <v>91</v>
      </c>
      <c r="ET43" s="83" t="s">
        <v>91</v>
      </c>
      <c r="EU43" s="83" t="s">
        <v>91</v>
      </c>
      <c r="EV43" s="86" t="s">
        <v>91</v>
      </c>
      <c r="EW43" s="86" t="s">
        <v>91</v>
      </c>
      <c r="EX43" s="86" t="s">
        <v>91</v>
      </c>
      <c r="EY43" s="86" t="s">
        <v>91</v>
      </c>
      <c r="EZ43" s="86" t="s">
        <v>91</v>
      </c>
      <c r="FA43" s="84" t="s">
        <v>91</v>
      </c>
      <c r="FB43" s="85">
        <v>8574.0835000000006</v>
      </c>
      <c r="FC43" s="86">
        <v>11201.07</v>
      </c>
      <c r="FD43" s="86">
        <v>13384.358749999999</v>
      </c>
      <c r="FE43" s="83">
        <v>12744.973125</v>
      </c>
      <c r="FF43" s="86">
        <v>10365.031666667001</v>
      </c>
      <c r="FG43" s="86">
        <v>13731.36</v>
      </c>
      <c r="FH43" s="83">
        <v>13731.36</v>
      </c>
      <c r="FI43" s="83">
        <v>11201.07</v>
      </c>
      <c r="FJ43" s="86">
        <v>12913.908602553</v>
      </c>
      <c r="FK43" s="87">
        <v>12571.225794391001</v>
      </c>
      <c r="FL43" s="88" t="s">
        <v>91</v>
      </c>
      <c r="FM43" s="86" t="s">
        <v>91</v>
      </c>
      <c r="FN43" s="86" t="s">
        <v>91</v>
      </c>
      <c r="FO43" s="86" t="s">
        <v>91</v>
      </c>
      <c r="FP43" s="83" t="s">
        <v>91</v>
      </c>
      <c r="FQ43" s="83" t="s">
        <v>91</v>
      </c>
      <c r="FR43" s="86" t="s">
        <v>91</v>
      </c>
      <c r="FS43" s="86" t="s">
        <v>91</v>
      </c>
      <c r="FT43" s="86" t="s">
        <v>91</v>
      </c>
      <c r="FU43" s="87" t="s">
        <v>91</v>
      </c>
      <c r="FV43" s="88" t="s">
        <v>91</v>
      </c>
      <c r="FW43" s="83" t="s">
        <v>91</v>
      </c>
      <c r="FX43" s="86" t="s">
        <v>91</v>
      </c>
      <c r="FY43" s="86" t="s">
        <v>91</v>
      </c>
      <c r="FZ43" s="83" t="s">
        <v>91</v>
      </c>
      <c r="GA43" s="83" t="s">
        <v>91</v>
      </c>
      <c r="GB43" s="86" t="s">
        <v>91</v>
      </c>
      <c r="GC43" s="86" t="s">
        <v>91</v>
      </c>
      <c r="GD43" s="83" t="s">
        <v>91</v>
      </c>
      <c r="GE43" s="84" t="s">
        <v>91</v>
      </c>
      <c r="GF43" s="88" t="s">
        <v>91</v>
      </c>
      <c r="GG43" s="86" t="s">
        <v>91</v>
      </c>
      <c r="GH43" s="83" t="s">
        <v>91</v>
      </c>
      <c r="GI43" s="86" t="s">
        <v>91</v>
      </c>
      <c r="GJ43" s="86" t="s">
        <v>91</v>
      </c>
      <c r="GK43" s="86" t="s">
        <v>91</v>
      </c>
      <c r="GL43" s="83" t="s">
        <v>91</v>
      </c>
      <c r="GM43" s="83" t="s">
        <v>91</v>
      </c>
      <c r="GN43" s="86" t="s">
        <v>91</v>
      </c>
      <c r="GO43" s="87" t="s">
        <v>91</v>
      </c>
      <c r="GP43" s="89" t="s">
        <v>91</v>
      </c>
      <c r="GQ43" s="86" t="s">
        <v>91</v>
      </c>
      <c r="GR43" s="83" t="s">
        <v>91</v>
      </c>
      <c r="GS43" s="86" t="s">
        <v>91</v>
      </c>
      <c r="GT43" s="86" t="s">
        <v>91</v>
      </c>
      <c r="GU43" s="86" t="s">
        <v>91</v>
      </c>
      <c r="GV43" s="83" t="s">
        <v>91</v>
      </c>
      <c r="GW43" s="86" t="s">
        <v>91</v>
      </c>
      <c r="GX43" s="86" t="s">
        <v>91</v>
      </c>
      <c r="GY43" s="84" t="s">
        <v>91</v>
      </c>
      <c r="GZ43" s="77"/>
      <c r="HA43" s="78"/>
      <c r="HB43" s="79"/>
    </row>
    <row r="44" spans="1:210" s="80" customFormat="1" ht="22.5" x14ac:dyDescent="0.4">
      <c r="A44" s="1"/>
      <c r="B44" s="1"/>
      <c r="C44" s="1"/>
      <c r="D44" s="1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3" t="e">
        <f t="shared" si="61"/>
        <v>#REF!</v>
      </c>
      <c r="AZ44" s="81">
        <v>1</v>
      </c>
      <c r="BA44" s="30"/>
      <c r="BB44" s="56"/>
      <c r="BC44" s="31"/>
      <c r="BD44" s="82" t="s">
        <v>4</v>
      </c>
      <c r="BE44" s="83" t="s">
        <v>90</v>
      </c>
      <c r="BF44" s="86">
        <v>1097.876125</v>
      </c>
      <c r="BG44" s="86">
        <v>1128.238625</v>
      </c>
      <c r="BH44" s="83">
        <v>1341.7175</v>
      </c>
      <c r="BI44" s="83">
        <v>1384.342625</v>
      </c>
      <c r="BJ44" s="86">
        <v>1464.6365000000001</v>
      </c>
      <c r="BK44" s="86">
        <v>1569.12375</v>
      </c>
      <c r="BL44" s="86">
        <v>1569.12375</v>
      </c>
      <c r="BM44" s="83">
        <v>1128.238625</v>
      </c>
      <c r="BN44" s="83">
        <v>5759.8203750000002</v>
      </c>
      <c r="BO44" s="87">
        <v>4545.9795000000004</v>
      </c>
      <c r="BP44" s="85">
        <v>-13.014142541</v>
      </c>
      <c r="BQ44" s="83">
        <v>3.999001249</v>
      </c>
      <c r="BR44" s="86">
        <v>22.796159386999999</v>
      </c>
      <c r="BS44" s="86">
        <v>12.802513878999999</v>
      </c>
      <c r="BT44" s="86">
        <v>33.406353107000001</v>
      </c>
      <c r="BU44" s="86">
        <v>39.077294043000002</v>
      </c>
      <c r="BV44" s="86">
        <v>39.077294043000002</v>
      </c>
      <c r="BW44" s="83">
        <v>3.999001249</v>
      </c>
      <c r="BX44" s="83">
        <v>26.701415504</v>
      </c>
      <c r="BY44" s="87">
        <v>4.0405747359999999</v>
      </c>
      <c r="BZ44" s="85">
        <v>100</v>
      </c>
      <c r="CA44" s="83">
        <v>100</v>
      </c>
      <c r="CB44" s="86">
        <v>100</v>
      </c>
      <c r="CC44" s="86">
        <v>100</v>
      </c>
      <c r="CD44" s="83">
        <v>100</v>
      </c>
      <c r="CE44" s="83">
        <v>100</v>
      </c>
      <c r="CF44" s="86">
        <v>100</v>
      </c>
      <c r="CG44" s="86">
        <v>100</v>
      </c>
      <c r="CH44" s="83">
        <v>100</v>
      </c>
      <c r="CI44" s="87">
        <v>100</v>
      </c>
      <c r="CJ44" s="88">
        <v>3.2959999999999998</v>
      </c>
      <c r="CK44" s="86">
        <v>3.2320000000000002</v>
      </c>
      <c r="CL44" s="83">
        <v>3.194</v>
      </c>
      <c r="CM44" s="83">
        <v>3.7480000000000002</v>
      </c>
      <c r="CN44" s="83">
        <v>3.798</v>
      </c>
      <c r="CO44" s="86">
        <v>3.5139999999999998</v>
      </c>
      <c r="CP44" s="86">
        <v>3.5139999999999998</v>
      </c>
      <c r="CQ44" s="83">
        <v>3.2320000000000002</v>
      </c>
      <c r="CR44" s="83">
        <v>3.798</v>
      </c>
      <c r="CS44" s="87">
        <v>3.6920000000000002</v>
      </c>
      <c r="CT44" s="88">
        <v>7.7828646170000004</v>
      </c>
      <c r="CU44" s="86">
        <v>3.19284802</v>
      </c>
      <c r="CV44" s="83">
        <v>-4.4284859369999996</v>
      </c>
      <c r="CW44" s="83">
        <v>1.516793066</v>
      </c>
      <c r="CX44" s="86">
        <v>15.230582524000001</v>
      </c>
      <c r="CY44" s="83">
        <v>8.7252475250000003</v>
      </c>
      <c r="CZ44" s="83">
        <v>8.7252475250000003</v>
      </c>
      <c r="DA44" s="86">
        <v>3.19284802</v>
      </c>
      <c r="DB44" s="86">
        <v>2.8710725890000002</v>
      </c>
      <c r="DC44" s="84">
        <v>17.879948914</v>
      </c>
      <c r="DD44" s="85">
        <v>100</v>
      </c>
      <c r="DE44" s="86">
        <v>100</v>
      </c>
      <c r="DF44" s="86">
        <v>100</v>
      </c>
      <c r="DG44" s="86">
        <v>100</v>
      </c>
      <c r="DH44" s="86">
        <v>100</v>
      </c>
      <c r="DI44" s="83">
        <v>100</v>
      </c>
      <c r="DJ44" s="83">
        <v>100</v>
      </c>
      <c r="DK44" s="86">
        <v>100</v>
      </c>
      <c r="DL44" s="86">
        <v>100</v>
      </c>
      <c r="DM44" s="84">
        <v>100</v>
      </c>
      <c r="DN44" s="85">
        <v>100</v>
      </c>
      <c r="DO44" s="86">
        <v>100</v>
      </c>
      <c r="DP44" s="83">
        <v>100</v>
      </c>
      <c r="DQ44" s="83">
        <v>100</v>
      </c>
      <c r="DR44" s="86">
        <v>100</v>
      </c>
      <c r="DS44" s="86">
        <v>100</v>
      </c>
      <c r="DT44" s="86">
        <v>100</v>
      </c>
      <c r="DU44" s="83">
        <v>100</v>
      </c>
      <c r="DV44" s="83">
        <v>100</v>
      </c>
      <c r="DW44" s="87">
        <v>100</v>
      </c>
      <c r="DX44" s="88">
        <v>100</v>
      </c>
      <c r="DY44" s="83">
        <v>100</v>
      </c>
      <c r="DZ44" s="83">
        <v>100</v>
      </c>
      <c r="EA44" s="86">
        <v>100</v>
      </c>
      <c r="EB44" s="86">
        <v>100</v>
      </c>
      <c r="EC44" s="86">
        <v>100</v>
      </c>
      <c r="ED44" s="86">
        <v>100</v>
      </c>
      <c r="EE44" s="83">
        <v>100</v>
      </c>
      <c r="EF44" s="83">
        <v>100</v>
      </c>
      <c r="EG44" s="87">
        <v>100</v>
      </c>
      <c r="EH44" s="88">
        <v>333.09348452699999</v>
      </c>
      <c r="EI44" s="83">
        <v>349.083732983</v>
      </c>
      <c r="EJ44" s="83">
        <v>420.07435817200002</v>
      </c>
      <c r="EK44" s="86">
        <v>369.355022679</v>
      </c>
      <c r="EL44" s="83">
        <v>385.63362295899998</v>
      </c>
      <c r="EM44" s="83">
        <v>446.53493170199999</v>
      </c>
      <c r="EN44" s="86">
        <v>446.53493170199999</v>
      </c>
      <c r="EO44" s="86">
        <v>349.083732983</v>
      </c>
      <c r="EP44" s="86">
        <v>1516.5403830959999</v>
      </c>
      <c r="EQ44" s="84">
        <v>1231.3053900330001</v>
      </c>
      <c r="ER44" s="85">
        <v>13.814483673</v>
      </c>
      <c r="ES44" s="86">
        <v>11.856292369</v>
      </c>
      <c r="ET44" s="83">
        <v>8.4670280049999995</v>
      </c>
      <c r="EU44" s="83">
        <v>8.690956946</v>
      </c>
      <c r="EV44" s="86">
        <v>5.443370453</v>
      </c>
      <c r="EW44" s="86">
        <v>5.2811689450000001</v>
      </c>
      <c r="EX44" s="86">
        <v>5.2811689450000001</v>
      </c>
      <c r="EY44" s="86">
        <v>11.856292369</v>
      </c>
      <c r="EZ44" s="86">
        <v>6.8840668430000003</v>
      </c>
      <c r="FA44" s="84">
        <v>11.550640991</v>
      </c>
      <c r="FB44" s="85">
        <v>100</v>
      </c>
      <c r="FC44" s="86">
        <v>100</v>
      </c>
      <c r="FD44" s="86">
        <v>100</v>
      </c>
      <c r="FE44" s="83">
        <v>100</v>
      </c>
      <c r="FF44" s="86">
        <v>100</v>
      </c>
      <c r="FG44" s="86">
        <v>100</v>
      </c>
      <c r="FH44" s="83">
        <v>100</v>
      </c>
      <c r="FI44" s="83">
        <v>100</v>
      </c>
      <c r="FJ44" s="86">
        <v>100</v>
      </c>
      <c r="FK44" s="87">
        <v>100</v>
      </c>
      <c r="FL44" s="88">
        <v>0.16666584400000001</v>
      </c>
      <c r="FM44" s="86">
        <v>0.14699699999999999</v>
      </c>
      <c r="FN44" s="86">
        <v>0.124839117</v>
      </c>
      <c r="FO44" s="86">
        <v>0.132211672</v>
      </c>
      <c r="FP44" s="83">
        <v>8.7610539000000001E-2</v>
      </c>
      <c r="FQ44" s="83">
        <v>9.1063820000000004E-2</v>
      </c>
      <c r="FR44" s="86">
        <v>9.1063820000000004E-2</v>
      </c>
      <c r="FS44" s="86">
        <v>0.14699699999999999</v>
      </c>
      <c r="FT44" s="86">
        <v>0.132211672</v>
      </c>
      <c r="FU44" s="87">
        <v>0.16666584400000001</v>
      </c>
      <c r="FV44" s="88">
        <v>100</v>
      </c>
      <c r="FW44" s="83">
        <v>100</v>
      </c>
      <c r="FX44" s="86">
        <v>100</v>
      </c>
      <c r="FY44" s="86">
        <v>100</v>
      </c>
      <c r="FZ44" s="83">
        <v>100</v>
      </c>
      <c r="GA44" s="83">
        <v>100</v>
      </c>
      <c r="GB44" s="86">
        <v>100</v>
      </c>
      <c r="GC44" s="86">
        <v>100</v>
      </c>
      <c r="GD44" s="83">
        <v>100</v>
      </c>
      <c r="GE44" s="84">
        <v>100</v>
      </c>
      <c r="GF44" s="88">
        <v>10.199999999999999</v>
      </c>
      <c r="GG44" s="86">
        <v>6.63</v>
      </c>
      <c r="GH44" s="83">
        <v>7.9</v>
      </c>
      <c r="GI44" s="86">
        <v>12.17</v>
      </c>
      <c r="GJ44" s="86">
        <v>7.08</v>
      </c>
      <c r="GK44" s="86">
        <v>6.94</v>
      </c>
      <c r="GL44" s="83">
        <v>6.94</v>
      </c>
      <c r="GM44" s="83">
        <v>6.63</v>
      </c>
      <c r="GN44" s="86">
        <v>12.009784097000001</v>
      </c>
      <c r="GO44" s="87">
        <v>9.82</v>
      </c>
      <c r="GP44" s="89">
        <v>1.4618244970000001</v>
      </c>
      <c r="GQ44" s="86">
        <v>1.044156036</v>
      </c>
      <c r="GR44" s="83">
        <v>0.68078805399999998</v>
      </c>
      <c r="GS44" s="86">
        <v>1.1950544489999999</v>
      </c>
      <c r="GT44" s="86">
        <v>0.37648712099999998</v>
      </c>
      <c r="GU44" s="86">
        <v>0.50564764600000001</v>
      </c>
      <c r="GV44" s="83">
        <v>0.50564764600000001</v>
      </c>
      <c r="GW44" s="86">
        <v>1.044156036</v>
      </c>
      <c r="GX44" s="86">
        <v>1.0543239900000001</v>
      </c>
      <c r="GY44" s="84">
        <v>1.3931213490000001</v>
      </c>
      <c r="GZ44" s="77"/>
      <c r="HA44" s="78"/>
      <c r="HB44" s="79"/>
    </row>
    <row r="45" spans="1:210" s="80" customFormat="1" ht="22.5" x14ac:dyDescent="0.4">
      <c r="A45" s="1"/>
      <c r="B45" s="1"/>
      <c r="C45" s="1"/>
      <c r="D45" s="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3" t="e">
        <f t="shared" si="61"/>
        <v>#REF!</v>
      </c>
      <c r="AZ45" s="81">
        <v>1</v>
      </c>
      <c r="BA45" s="30"/>
      <c r="BB45" s="56"/>
      <c r="BC45" s="31"/>
      <c r="BD45" s="82">
        <v>0</v>
      </c>
      <c r="BE45" s="83" t="s">
        <v>61</v>
      </c>
      <c r="BF45" s="86">
        <v>273.56599999999997</v>
      </c>
      <c r="BG45" s="86">
        <v>231.75299999999999</v>
      </c>
      <c r="BH45" s="83">
        <v>234.54681299999999</v>
      </c>
      <c r="BI45" s="83">
        <v>267.76325000000003</v>
      </c>
      <c r="BJ45" s="86">
        <v>214.452766</v>
      </c>
      <c r="BK45" s="86">
        <v>254.03376600000001</v>
      </c>
      <c r="BL45" s="86">
        <v>254.03376600000001</v>
      </c>
      <c r="BM45" s="83">
        <v>231.75299999999999</v>
      </c>
      <c r="BN45" s="83">
        <v>970.79659500000002</v>
      </c>
      <c r="BO45" s="87">
        <v>915.38581299999998</v>
      </c>
      <c r="BP45" s="85">
        <v>189.81643652400001</v>
      </c>
      <c r="BQ45" s="83">
        <v>118.34684437600001</v>
      </c>
      <c r="BR45" s="86">
        <v>33.260360056000003</v>
      </c>
      <c r="BS45" s="86">
        <v>14.399222849999999</v>
      </c>
      <c r="BT45" s="86">
        <v>-21.608399435999999</v>
      </c>
      <c r="BU45" s="86">
        <v>9.6140140580000004</v>
      </c>
      <c r="BV45" s="86">
        <v>9.6140140580000004</v>
      </c>
      <c r="BW45" s="83">
        <v>118.34684437600001</v>
      </c>
      <c r="BX45" s="83">
        <v>6.0532707859999997</v>
      </c>
      <c r="BY45" s="87">
        <v>220.387124435</v>
      </c>
      <c r="BZ45" s="85">
        <v>24.917747436999999</v>
      </c>
      <c r="CA45" s="83">
        <v>20.541133308999999</v>
      </c>
      <c r="CB45" s="86">
        <v>17.481087710000001</v>
      </c>
      <c r="CC45" s="86">
        <v>19.342267237000002</v>
      </c>
      <c r="CD45" s="83">
        <v>14.642047088</v>
      </c>
      <c r="CE45" s="83">
        <v>16.189530367</v>
      </c>
      <c r="CF45" s="86">
        <v>16.189530367</v>
      </c>
      <c r="CG45" s="86">
        <v>20.541133308999999</v>
      </c>
      <c r="CH45" s="83">
        <v>16.854633161999999</v>
      </c>
      <c r="CI45" s="87">
        <v>20.136162361</v>
      </c>
      <c r="CJ45" s="88">
        <v>0.89300000000000002</v>
      </c>
      <c r="CK45" s="86">
        <v>1.022</v>
      </c>
      <c r="CL45" s="83">
        <v>1.1870000000000001</v>
      </c>
      <c r="CM45" s="83">
        <v>1.8160000000000001</v>
      </c>
      <c r="CN45" s="83">
        <v>1.4490000000000001</v>
      </c>
      <c r="CO45" s="86">
        <v>1.627</v>
      </c>
      <c r="CP45" s="86">
        <v>1.627</v>
      </c>
      <c r="CQ45" s="83">
        <v>1.022</v>
      </c>
      <c r="CR45" s="83">
        <v>1.8160000000000001</v>
      </c>
      <c r="CS45" s="87">
        <v>1.375</v>
      </c>
      <c r="CT45" s="88">
        <v>-1.8681318680000001</v>
      </c>
      <c r="CU45" s="86">
        <v>17.741935483999999</v>
      </c>
      <c r="CV45" s="83">
        <v>87.816455696000006</v>
      </c>
      <c r="CW45" s="83">
        <v>32.072727272999998</v>
      </c>
      <c r="CX45" s="86">
        <v>62.262038074000003</v>
      </c>
      <c r="CY45" s="83">
        <v>59.197651663000002</v>
      </c>
      <c r="CZ45" s="83">
        <v>59.197651663000002</v>
      </c>
      <c r="DA45" s="86">
        <v>17.741935483999999</v>
      </c>
      <c r="DB45" s="86">
        <v>32.072727272999998</v>
      </c>
      <c r="DC45" s="84">
        <v>51.098901099000003</v>
      </c>
      <c r="DD45" s="85">
        <v>27.093446602</v>
      </c>
      <c r="DE45" s="86">
        <v>31.621287128999999</v>
      </c>
      <c r="DF45" s="86">
        <v>37.163431434000003</v>
      </c>
      <c r="DG45" s="86">
        <v>48.452508004000002</v>
      </c>
      <c r="DH45" s="86">
        <v>38.151658767999997</v>
      </c>
      <c r="DI45" s="83">
        <v>46.300512237</v>
      </c>
      <c r="DJ45" s="83">
        <v>46.300512237</v>
      </c>
      <c r="DK45" s="86">
        <v>31.621287128999999</v>
      </c>
      <c r="DL45" s="86">
        <v>47.814639284000002</v>
      </c>
      <c r="DM45" s="84">
        <v>37.242686890999998</v>
      </c>
      <c r="DN45" s="85">
        <v>35.14</v>
      </c>
      <c r="DO45" s="86">
        <v>35.380000000000003</v>
      </c>
      <c r="DP45" s="83">
        <v>50.37</v>
      </c>
      <c r="DQ45" s="83">
        <v>65.790000000000006</v>
      </c>
      <c r="DR45" s="86">
        <v>42.49</v>
      </c>
      <c r="DS45" s="86">
        <v>57.79</v>
      </c>
      <c r="DT45" s="86">
        <v>57.79</v>
      </c>
      <c r="DU45" s="83">
        <v>35.380000000000003</v>
      </c>
      <c r="DV45" s="83">
        <v>57.79</v>
      </c>
      <c r="DW45" s="87">
        <v>39.25</v>
      </c>
      <c r="DX45" s="88">
        <v>71.543230120999993</v>
      </c>
      <c r="DY45" s="83">
        <v>59.056153584</v>
      </c>
      <c r="DZ45" s="83">
        <v>34.531110022</v>
      </c>
      <c r="EA45" s="86">
        <v>28.876736600000001</v>
      </c>
      <c r="EB45" s="86">
        <v>34.549916389000003</v>
      </c>
      <c r="EC45" s="86">
        <v>28.711015037999999</v>
      </c>
      <c r="ED45" s="86">
        <v>28.711015037999999</v>
      </c>
      <c r="EE45" s="83">
        <v>59.056153584</v>
      </c>
      <c r="EF45" s="83">
        <v>29.150467255999999</v>
      </c>
      <c r="EG45" s="87">
        <v>51.922547805999997</v>
      </c>
      <c r="EH45" s="88">
        <v>306.34490481500001</v>
      </c>
      <c r="EI45" s="83">
        <v>226.764187867</v>
      </c>
      <c r="EJ45" s="83">
        <v>197.59630412800001</v>
      </c>
      <c r="EK45" s="86">
        <v>147.44672356800001</v>
      </c>
      <c r="EL45" s="83">
        <v>148.00052864</v>
      </c>
      <c r="EM45" s="83">
        <v>156.136303626</v>
      </c>
      <c r="EN45" s="86">
        <v>156.136303626</v>
      </c>
      <c r="EO45" s="86">
        <v>226.764187867</v>
      </c>
      <c r="EP45" s="86">
        <v>534.57962279699996</v>
      </c>
      <c r="EQ45" s="84">
        <v>665.73513672700005</v>
      </c>
      <c r="ER45" s="85">
        <v>13.950748470000001</v>
      </c>
      <c r="ES45" s="86">
        <v>8.7988105870000002</v>
      </c>
      <c r="ET45" s="83">
        <v>9.6426621200000007</v>
      </c>
      <c r="EU45" s="83">
        <v>5.9516880079999996</v>
      </c>
      <c r="EV45" s="86">
        <v>4.3784790730000003</v>
      </c>
      <c r="EW45" s="86">
        <v>7.3271183799999999</v>
      </c>
      <c r="EX45" s="86">
        <v>7.3271183799999999</v>
      </c>
      <c r="EY45" s="86">
        <v>8.7988105870000002</v>
      </c>
      <c r="EZ45" s="86">
        <v>6.8558248470000001</v>
      </c>
      <c r="FA45" s="84">
        <v>12.343298486</v>
      </c>
      <c r="FB45" s="85">
        <v>129.69926091799999</v>
      </c>
      <c r="FC45" s="86">
        <v>111.88665362</v>
      </c>
      <c r="FD45" s="86">
        <v>135.53646166799999</v>
      </c>
      <c r="FE45" s="83">
        <v>135.78244493400001</v>
      </c>
      <c r="FF45" s="86">
        <v>111.371304348</v>
      </c>
      <c r="FG45" s="86">
        <v>124.815033805</v>
      </c>
      <c r="FH45" s="83">
        <v>124.815033805</v>
      </c>
      <c r="FI45" s="83">
        <v>111.88665362</v>
      </c>
      <c r="FJ45" s="86">
        <v>120.862566079</v>
      </c>
      <c r="FK45" s="87">
        <v>105.389818182</v>
      </c>
      <c r="FL45" s="88">
        <v>4.1939016000000003E-2</v>
      </c>
      <c r="FM45" s="86">
        <v>2.2408250000000001E-2</v>
      </c>
      <c r="FN45" s="86">
        <v>2.4853358999999998E-2</v>
      </c>
      <c r="FO45" s="86">
        <v>1.7512564000000001E-2</v>
      </c>
      <c r="FP45" s="83">
        <v>1.0318427999999999E-2</v>
      </c>
      <c r="FQ45" s="83">
        <v>2.0454236000000001E-2</v>
      </c>
      <c r="FR45" s="86">
        <v>2.0454236000000001E-2</v>
      </c>
      <c r="FS45" s="86">
        <v>2.2408250000000001E-2</v>
      </c>
      <c r="FT45" s="86">
        <v>2.4853358999999998E-2</v>
      </c>
      <c r="FU45" s="87">
        <v>4.1939016000000003E-2</v>
      </c>
      <c r="FV45" s="88">
        <v>100.98639080700001</v>
      </c>
      <c r="FW45" s="83">
        <v>74.212159361000005</v>
      </c>
      <c r="FX45" s="86">
        <v>113.88484972800001</v>
      </c>
      <c r="FY45" s="86">
        <v>68.481388702999993</v>
      </c>
      <c r="FZ45" s="83">
        <v>80.436911472000006</v>
      </c>
      <c r="GA45" s="83">
        <v>138.74046552499999</v>
      </c>
      <c r="GB45" s="86">
        <v>138.74046552499999</v>
      </c>
      <c r="GC45" s="86">
        <v>74.212159361000005</v>
      </c>
      <c r="GD45" s="83">
        <v>111.531101398</v>
      </c>
      <c r="GE45" s="84">
        <v>124.966879769</v>
      </c>
      <c r="GF45" s="88">
        <v>3.22</v>
      </c>
      <c r="GG45" s="86">
        <v>4.04</v>
      </c>
      <c r="GH45" s="83">
        <v>3.36</v>
      </c>
      <c r="GI45" s="86">
        <v>7.79</v>
      </c>
      <c r="GJ45" s="86">
        <v>3.9</v>
      </c>
      <c r="GK45" s="86">
        <v>3.14</v>
      </c>
      <c r="GL45" s="83">
        <v>3.14</v>
      </c>
      <c r="GM45" s="83">
        <v>4.04</v>
      </c>
      <c r="GN45" s="86">
        <v>7.6874460239999998</v>
      </c>
      <c r="GO45" s="87">
        <v>5.59</v>
      </c>
      <c r="GP45" s="89">
        <v>0.41592339099999998</v>
      </c>
      <c r="GQ45" s="86">
        <v>0.72721012200000001</v>
      </c>
      <c r="GR45" s="83">
        <v>1.0061615859999999</v>
      </c>
      <c r="GS45" s="86">
        <v>1.2974496929999999</v>
      </c>
      <c r="GT45" s="86">
        <v>0.51949739800000005</v>
      </c>
      <c r="GU45" s="86">
        <v>0.32447245200000002</v>
      </c>
      <c r="GV45" s="83">
        <v>0.32447245200000002</v>
      </c>
      <c r="GW45" s="86">
        <v>0.72721012200000001</v>
      </c>
      <c r="GX45" s="86">
        <v>1.144661097</v>
      </c>
      <c r="GY45" s="84">
        <v>0.82153419999999999</v>
      </c>
      <c r="GZ45" s="77"/>
      <c r="HA45" s="78"/>
      <c r="HB45" s="79"/>
    </row>
    <row r="46" spans="1:210" s="80" customFormat="1" ht="22.5" x14ac:dyDescent="0.4">
      <c r="A46" s="1"/>
      <c r="B46" s="1"/>
      <c r="C46" s="1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3" t="e">
        <f t="shared" si="61"/>
        <v>#REF!</v>
      </c>
      <c r="AZ46" s="81">
        <v>1</v>
      </c>
      <c r="BA46" s="30"/>
      <c r="BB46" s="56"/>
      <c r="BC46" s="31"/>
      <c r="BD46" s="82">
        <v>0</v>
      </c>
      <c r="BE46" s="83" t="s">
        <v>63</v>
      </c>
      <c r="BF46" s="86">
        <v>269.18481300000002</v>
      </c>
      <c r="BG46" s="86">
        <v>191.93340599999999</v>
      </c>
      <c r="BH46" s="83">
        <v>199.28481300000001</v>
      </c>
      <c r="BI46" s="83">
        <v>247.050906</v>
      </c>
      <c r="BJ46" s="86">
        <v>189.382734</v>
      </c>
      <c r="BK46" s="86">
        <v>254.03376600000001</v>
      </c>
      <c r="BL46" s="86">
        <v>254.03376600000001</v>
      </c>
      <c r="BM46" s="83">
        <v>191.93340599999999</v>
      </c>
      <c r="BN46" s="83">
        <v>889.75221899999997</v>
      </c>
      <c r="BO46" s="87">
        <v>871.18503199999998</v>
      </c>
      <c r="BP46" s="85">
        <v>205.40636524300001</v>
      </c>
      <c r="BQ46" s="83">
        <v>90.320072263</v>
      </c>
      <c r="BR46" s="86">
        <v>13.225865636</v>
      </c>
      <c r="BS46" s="86">
        <v>5.5500769830000003</v>
      </c>
      <c r="BT46" s="86">
        <v>-29.645832583000001</v>
      </c>
      <c r="BU46" s="86">
        <v>32.355159684999997</v>
      </c>
      <c r="BV46" s="86">
        <v>32.355159684999997</v>
      </c>
      <c r="BW46" s="83">
        <v>90.320072263</v>
      </c>
      <c r="BX46" s="83">
        <v>2.131256429</v>
      </c>
      <c r="BY46" s="87">
        <v>217.756719817</v>
      </c>
      <c r="BZ46" s="85">
        <v>24.518687205999999</v>
      </c>
      <c r="CA46" s="83">
        <v>17.011774082999999</v>
      </c>
      <c r="CB46" s="86">
        <v>14.852963683</v>
      </c>
      <c r="CC46" s="86">
        <v>17.846080987000001</v>
      </c>
      <c r="CD46" s="83">
        <v>12.930357396</v>
      </c>
      <c r="CE46" s="83">
        <v>16.189530367</v>
      </c>
      <c r="CF46" s="86">
        <v>16.189530367</v>
      </c>
      <c r="CG46" s="86">
        <v>17.011774082999999</v>
      </c>
      <c r="CH46" s="83">
        <v>15.447568865999999</v>
      </c>
      <c r="CI46" s="87">
        <v>19.16385747</v>
      </c>
      <c r="CJ46" s="88">
        <v>0.76900000000000002</v>
      </c>
      <c r="CK46" s="86">
        <v>0.76800000000000002</v>
      </c>
      <c r="CL46" s="83">
        <v>1.1870000000000001</v>
      </c>
      <c r="CM46" s="83">
        <v>1.609</v>
      </c>
      <c r="CN46" s="83">
        <v>1.3049999999999999</v>
      </c>
      <c r="CO46" s="86">
        <v>1.627</v>
      </c>
      <c r="CP46" s="86">
        <v>1.627</v>
      </c>
      <c r="CQ46" s="83">
        <v>0.76800000000000002</v>
      </c>
      <c r="CR46" s="83">
        <v>1.627</v>
      </c>
      <c r="CS46" s="87">
        <v>1.375</v>
      </c>
      <c r="CT46" s="88">
        <v>-3.875</v>
      </c>
      <c r="CU46" s="86">
        <v>-11.520737327000001</v>
      </c>
      <c r="CV46" s="83">
        <v>87.816455696000006</v>
      </c>
      <c r="CW46" s="83">
        <v>17.018181817999999</v>
      </c>
      <c r="CX46" s="86">
        <v>69.700910273000005</v>
      </c>
      <c r="CY46" s="83">
        <v>111.848958333</v>
      </c>
      <c r="CZ46" s="83">
        <v>111.848958333</v>
      </c>
      <c r="DA46" s="86">
        <v>-11.520737327000001</v>
      </c>
      <c r="DB46" s="86">
        <v>18.327272727</v>
      </c>
      <c r="DC46" s="84">
        <v>58.410138248999999</v>
      </c>
      <c r="DD46" s="85">
        <v>23.331310680000001</v>
      </c>
      <c r="DE46" s="86">
        <v>23.762376238000002</v>
      </c>
      <c r="DF46" s="86">
        <v>37.163431434000003</v>
      </c>
      <c r="DG46" s="86">
        <v>42.929562433000001</v>
      </c>
      <c r="DH46" s="86">
        <v>34.360189573</v>
      </c>
      <c r="DI46" s="83">
        <v>46.300512237</v>
      </c>
      <c r="DJ46" s="83">
        <v>46.300512237</v>
      </c>
      <c r="DK46" s="86">
        <v>23.762376238000002</v>
      </c>
      <c r="DL46" s="86">
        <v>42.838335966000002</v>
      </c>
      <c r="DM46" s="84">
        <v>37.242686890999998</v>
      </c>
      <c r="DN46" s="85">
        <v>30.57</v>
      </c>
      <c r="DO46" s="86">
        <v>21.39</v>
      </c>
      <c r="DP46" s="83">
        <v>50.37</v>
      </c>
      <c r="DQ46" s="83">
        <v>57.98</v>
      </c>
      <c r="DR46" s="86">
        <v>38.369999999999997</v>
      </c>
      <c r="DS46" s="86">
        <v>57.79</v>
      </c>
      <c r="DT46" s="86">
        <v>57.79</v>
      </c>
      <c r="DU46" s="83">
        <v>21.39</v>
      </c>
      <c r="DV46" s="83">
        <v>57.79</v>
      </c>
      <c r="DW46" s="87">
        <v>39.25</v>
      </c>
      <c r="DX46" s="88">
        <v>80.920746721</v>
      </c>
      <c r="DY46" s="83">
        <v>81.864076744000002</v>
      </c>
      <c r="DZ46" s="83">
        <v>29.610827335</v>
      </c>
      <c r="EA46" s="86">
        <v>30.206060311000002</v>
      </c>
      <c r="EB46" s="86">
        <v>33.618368062999998</v>
      </c>
      <c r="EC46" s="86">
        <v>28.711015037999999</v>
      </c>
      <c r="ED46" s="86">
        <v>28.711015037999999</v>
      </c>
      <c r="EE46" s="83">
        <v>81.864076744000002</v>
      </c>
      <c r="EF46" s="83">
        <v>26.784254913000002</v>
      </c>
      <c r="EG46" s="87">
        <v>49.464908712000003</v>
      </c>
      <c r="EH46" s="88">
        <v>350.04527048099999</v>
      </c>
      <c r="EI46" s="83">
        <v>249.91328906199999</v>
      </c>
      <c r="EJ46" s="83">
        <v>167.88948020199999</v>
      </c>
      <c r="EK46" s="86">
        <v>153.54313610899999</v>
      </c>
      <c r="EL46" s="83">
        <v>145.12086896599999</v>
      </c>
      <c r="EM46" s="83">
        <v>156.136303626</v>
      </c>
      <c r="EN46" s="86">
        <v>156.136303626</v>
      </c>
      <c r="EO46" s="86">
        <v>249.91328906199999</v>
      </c>
      <c r="EP46" s="86">
        <v>546.86676029499995</v>
      </c>
      <c r="EQ46" s="84">
        <v>633.589114182</v>
      </c>
      <c r="ER46" s="85">
        <v>12.678009067</v>
      </c>
      <c r="ES46" s="86">
        <v>4.3035038989999999</v>
      </c>
      <c r="ET46" s="83">
        <v>11.348861135</v>
      </c>
      <c r="EU46" s="83">
        <v>3.3525717290000001</v>
      </c>
      <c r="EV46" s="86">
        <v>4.958091628</v>
      </c>
      <c r="EW46" s="86">
        <v>7.3271183799999999</v>
      </c>
      <c r="EX46" s="86">
        <v>7.3271183799999999</v>
      </c>
      <c r="EY46" s="86">
        <v>4.3035038989999999</v>
      </c>
      <c r="EZ46" s="86">
        <v>6.6200722519999999</v>
      </c>
      <c r="FA46" s="84">
        <v>11.113589444</v>
      </c>
      <c r="FB46" s="85">
        <v>131.02564369300001</v>
      </c>
      <c r="FC46" s="86">
        <v>90.016249999999999</v>
      </c>
      <c r="FD46" s="86">
        <v>135.53646166799999</v>
      </c>
      <c r="FE46" s="83">
        <v>135.05844623999999</v>
      </c>
      <c r="FF46" s="86">
        <v>111.669931034</v>
      </c>
      <c r="FG46" s="86">
        <v>124.815033805</v>
      </c>
      <c r="FH46" s="83">
        <v>124.815033805</v>
      </c>
      <c r="FI46" s="83">
        <v>90.016249999999999</v>
      </c>
      <c r="FJ46" s="86">
        <v>134.90253226799999</v>
      </c>
      <c r="FK46" s="87">
        <v>105.389818182</v>
      </c>
      <c r="FL46" s="88">
        <v>3.7502500000000001E-2</v>
      </c>
      <c r="FM46" s="86">
        <v>9.0767710000000008E-3</v>
      </c>
      <c r="FN46" s="86">
        <v>2.4853358999999998E-2</v>
      </c>
      <c r="FO46" s="86">
        <v>9.1017130000000009E-3</v>
      </c>
      <c r="FP46" s="83">
        <v>1.0318427999999999E-2</v>
      </c>
      <c r="FQ46" s="83">
        <v>2.0454236000000001E-2</v>
      </c>
      <c r="FR46" s="86">
        <v>2.0454236000000001E-2</v>
      </c>
      <c r="FS46" s="86">
        <v>9.0767710000000008E-3</v>
      </c>
      <c r="FT46" s="86">
        <v>2.4853358999999998E-2</v>
      </c>
      <c r="FU46" s="87">
        <v>3.7502500000000001E-2</v>
      </c>
      <c r="FV46" s="88">
        <v>91.773311020999998</v>
      </c>
      <c r="FW46" s="83">
        <v>36.297214717000003</v>
      </c>
      <c r="FX46" s="86">
        <v>134.035946596</v>
      </c>
      <c r="FY46" s="86">
        <v>38.575403717</v>
      </c>
      <c r="FZ46" s="83">
        <v>91.084956844999994</v>
      </c>
      <c r="GA46" s="83">
        <v>138.74046552499999</v>
      </c>
      <c r="GB46" s="86">
        <v>138.74046552499999</v>
      </c>
      <c r="GC46" s="86">
        <v>36.297214717000003</v>
      </c>
      <c r="GD46" s="83">
        <v>121.690074115</v>
      </c>
      <c r="GE46" s="84">
        <v>117.416919339</v>
      </c>
      <c r="GF46" s="88">
        <v>3.22</v>
      </c>
      <c r="GG46" s="86">
        <v>3.24</v>
      </c>
      <c r="GH46" s="83">
        <v>3.36</v>
      </c>
      <c r="GI46" s="86">
        <v>7.4</v>
      </c>
      <c r="GJ46" s="86">
        <v>2.94</v>
      </c>
      <c r="GK46" s="86">
        <v>3.14</v>
      </c>
      <c r="GL46" s="83">
        <v>3.14</v>
      </c>
      <c r="GM46" s="83">
        <v>3.24</v>
      </c>
      <c r="GN46" s="86">
        <v>7.3025803050000002</v>
      </c>
      <c r="GO46" s="87">
        <v>5.59</v>
      </c>
      <c r="GP46" s="89">
        <v>0.41592339099999998</v>
      </c>
      <c r="GQ46" s="86">
        <v>0.345529896</v>
      </c>
      <c r="GR46" s="83">
        <v>1.0061615859999999</v>
      </c>
      <c r="GS46" s="86">
        <v>1.184415982</v>
      </c>
      <c r="GT46" s="86">
        <v>0.33125383800000002</v>
      </c>
      <c r="GU46" s="86">
        <v>0.32447245200000002</v>
      </c>
      <c r="GV46" s="83">
        <v>0.32447245200000002</v>
      </c>
      <c r="GW46" s="86">
        <v>0.345529896</v>
      </c>
      <c r="GX46" s="86">
        <v>1.0449383160000001</v>
      </c>
      <c r="GY46" s="84">
        <v>0.82153419999999999</v>
      </c>
      <c r="GZ46" s="77"/>
      <c r="HA46" s="78"/>
      <c r="HB46" s="79"/>
    </row>
    <row r="47" spans="1:210" s="80" customFormat="1" ht="22.5" x14ac:dyDescent="0.4">
      <c r="A47" s="1"/>
      <c r="B47" s="1"/>
      <c r="C47" s="1"/>
      <c r="D47" s="1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3" t="e">
        <f t="shared" si="61"/>
        <v>#REF!</v>
      </c>
      <c r="AZ47" s="81">
        <v>1</v>
      </c>
      <c r="BA47" s="30"/>
      <c r="BB47" s="56"/>
      <c r="BC47" s="31"/>
      <c r="BD47" s="82">
        <v>0</v>
      </c>
      <c r="BE47" s="83" t="s">
        <v>64</v>
      </c>
      <c r="BF47" s="86">
        <v>4.3811920000000004</v>
      </c>
      <c r="BG47" s="86">
        <v>39.819586000000001</v>
      </c>
      <c r="BH47" s="83">
        <v>35.261991999999999</v>
      </c>
      <c r="BI47" s="83">
        <v>20.712351999999999</v>
      </c>
      <c r="BJ47" s="86">
        <v>25.070025000000001</v>
      </c>
      <c r="BK47" s="86" t="s">
        <v>91</v>
      </c>
      <c r="BL47" s="86" t="s">
        <v>91</v>
      </c>
      <c r="BM47" s="83">
        <v>39.819586000000001</v>
      </c>
      <c r="BN47" s="83">
        <v>81.044369000000003</v>
      </c>
      <c r="BO47" s="87">
        <v>44.200778</v>
      </c>
      <c r="BP47" s="85">
        <v>-29.934234461999999</v>
      </c>
      <c r="BQ47" s="83">
        <v>652.42781426900001</v>
      </c>
      <c r="BR47" s="86" t="s">
        <v>101</v>
      </c>
      <c r="BS47" s="86" t="s">
        <v>101</v>
      </c>
      <c r="BT47" s="86">
        <v>472.219272746</v>
      </c>
      <c r="BU47" s="86">
        <v>-100</v>
      </c>
      <c r="BV47" s="86">
        <v>-100</v>
      </c>
      <c r="BW47" s="83">
        <v>652.42781426900001</v>
      </c>
      <c r="BX47" s="83">
        <v>83.355073524000005</v>
      </c>
      <c r="BY47" s="87">
        <v>282.85254425300002</v>
      </c>
      <c r="BZ47" s="85">
        <v>0.399060686</v>
      </c>
      <c r="CA47" s="83">
        <v>3.5293585169999999</v>
      </c>
      <c r="CB47" s="86">
        <v>2.6281234310000001</v>
      </c>
      <c r="CC47" s="86">
        <v>1.4961868270000001</v>
      </c>
      <c r="CD47" s="83">
        <v>1.711689214</v>
      </c>
      <c r="CE47" s="83" t="s">
        <v>91</v>
      </c>
      <c r="CF47" s="86" t="s">
        <v>91</v>
      </c>
      <c r="CG47" s="86">
        <v>3.5293585169999999</v>
      </c>
      <c r="CH47" s="83">
        <v>1.4070641740000001</v>
      </c>
      <c r="CI47" s="87">
        <v>0.97230482500000004</v>
      </c>
      <c r="CJ47" s="88">
        <v>0.123</v>
      </c>
      <c r="CK47" s="86">
        <v>0.254</v>
      </c>
      <c r="CL47" s="83">
        <v>0.129</v>
      </c>
      <c r="CM47" s="83">
        <v>0.20699999999999999</v>
      </c>
      <c r="CN47" s="83">
        <v>0.14399999999999999</v>
      </c>
      <c r="CO47" s="86" t="s">
        <v>91</v>
      </c>
      <c r="CP47" s="86" t="s">
        <v>91</v>
      </c>
      <c r="CQ47" s="83">
        <v>0.254</v>
      </c>
      <c r="CR47" s="83">
        <v>0.20699999999999999</v>
      </c>
      <c r="CS47" s="87">
        <v>0.254</v>
      </c>
      <c r="CT47" s="88">
        <v>10.810810811</v>
      </c>
      <c r="CU47" s="86" t="s">
        <v>101</v>
      </c>
      <c r="CV47" s="83" t="s">
        <v>101</v>
      </c>
      <c r="CW47" s="83" t="s">
        <v>101</v>
      </c>
      <c r="CX47" s="86">
        <v>17.073170732000001</v>
      </c>
      <c r="CY47" s="83">
        <v>-100</v>
      </c>
      <c r="CZ47" s="83">
        <v>-100</v>
      </c>
      <c r="DA47" s="86" t="s">
        <v>101</v>
      </c>
      <c r="DB47" s="86">
        <v>-18.503937008000001</v>
      </c>
      <c r="DC47" s="84">
        <v>128.828828829</v>
      </c>
      <c r="DD47" s="85">
        <v>3.731796117</v>
      </c>
      <c r="DE47" s="86">
        <v>7.8589108909999998</v>
      </c>
      <c r="DF47" s="86">
        <v>4.0388227929999996</v>
      </c>
      <c r="DG47" s="86">
        <v>5.5229455710000002</v>
      </c>
      <c r="DH47" s="86">
        <v>3.7914691939999998</v>
      </c>
      <c r="DI47" s="83" t="s">
        <v>91</v>
      </c>
      <c r="DJ47" s="83" t="s">
        <v>91</v>
      </c>
      <c r="DK47" s="86">
        <v>7.8589108909999998</v>
      </c>
      <c r="DL47" s="86">
        <v>5.4502369670000004</v>
      </c>
      <c r="DM47" s="84">
        <v>6.8797399779999999</v>
      </c>
      <c r="DN47" s="85">
        <v>4.57</v>
      </c>
      <c r="DO47" s="86">
        <v>13.98</v>
      </c>
      <c r="DP47" s="83">
        <v>8.85</v>
      </c>
      <c r="DQ47" s="83">
        <v>7.81</v>
      </c>
      <c r="DR47" s="86">
        <v>4.12</v>
      </c>
      <c r="DS47" s="86" t="s">
        <v>91</v>
      </c>
      <c r="DT47" s="86" t="s">
        <v>91</v>
      </c>
      <c r="DU47" s="83">
        <v>13.98</v>
      </c>
      <c r="DV47" s="83">
        <v>7.0160845089999997</v>
      </c>
      <c r="DW47" s="87">
        <v>13.461372087999999</v>
      </c>
      <c r="DX47" s="88">
        <v>8.8144155780000002</v>
      </c>
      <c r="DY47" s="83">
        <v>24.201295582</v>
      </c>
      <c r="DZ47" s="83">
        <v>28.003933912000001</v>
      </c>
      <c r="EA47" s="86">
        <v>19.008082466000001</v>
      </c>
      <c r="EB47" s="86">
        <v>43.225561704</v>
      </c>
      <c r="EC47" s="86" t="s">
        <v>91</v>
      </c>
      <c r="ED47" s="86" t="s">
        <v>91</v>
      </c>
      <c r="EE47" s="83">
        <v>24.201295582</v>
      </c>
      <c r="EF47" s="83">
        <v>19.490000306999999</v>
      </c>
      <c r="EG47" s="87">
        <v>7.1658619799999999</v>
      </c>
      <c r="EH47" s="88">
        <v>35.619447154</v>
      </c>
      <c r="EI47" s="83">
        <v>156.770023622</v>
      </c>
      <c r="EJ47" s="83">
        <v>273.34877519399998</v>
      </c>
      <c r="EK47" s="86">
        <v>100.059671498</v>
      </c>
      <c r="EL47" s="83">
        <v>174.09739583300001</v>
      </c>
      <c r="EM47" s="83" t="s">
        <v>91</v>
      </c>
      <c r="EN47" s="86" t="s">
        <v>91</v>
      </c>
      <c r="EO47" s="86">
        <v>156.770023622</v>
      </c>
      <c r="EP47" s="86">
        <v>391.51869082100001</v>
      </c>
      <c r="EQ47" s="84">
        <v>174.018811024</v>
      </c>
      <c r="ER47" s="85">
        <v>92.149133614999997</v>
      </c>
      <c r="ES47" s="86">
        <v>30.466529435999998</v>
      </c>
      <c r="ET47" s="83" t="s">
        <v>91</v>
      </c>
      <c r="EU47" s="83">
        <v>36.953192567999999</v>
      </c>
      <c r="EV47" s="86" t="s">
        <v>91</v>
      </c>
      <c r="EW47" s="86" t="s">
        <v>91</v>
      </c>
      <c r="EX47" s="86" t="s">
        <v>91</v>
      </c>
      <c r="EY47" s="86">
        <v>30.466529435999998</v>
      </c>
      <c r="EZ47" s="86">
        <v>9.4440556630000003</v>
      </c>
      <c r="FA47" s="84">
        <v>36.580524351999998</v>
      </c>
      <c r="FB47" s="85">
        <v>122.46113821100001</v>
      </c>
      <c r="FC47" s="86">
        <v>177.88724409400001</v>
      </c>
      <c r="FD47" s="86">
        <v>219.123255814</v>
      </c>
      <c r="FE47" s="83">
        <v>141.41004830899999</v>
      </c>
      <c r="FF47" s="86">
        <v>108.66500000000001</v>
      </c>
      <c r="FG47" s="86" t="s">
        <v>91</v>
      </c>
      <c r="FH47" s="83" t="s">
        <v>91</v>
      </c>
      <c r="FI47" s="83">
        <v>177.88724409400001</v>
      </c>
      <c r="FJ47" s="86">
        <v>128.72989837899999</v>
      </c>
      <c r="FK47" s="87">
        <v>195.66687302700001</v>
      </c>
      <c r="FL47" s="88">
        <v>4.4365170000000001E-3</v>
      </c>
      <c r="FM47" s="86">
        <v>1.3331479E-2</v>
      </c>
      <c r="FN47" s="86" t="s">
        <v>91</v>
      </c>
      <c r="FO47" s="86">
        <v>8.4108519999999999E-3</v>
      </c>
      <c r="FP47" s="83" t="s">
        <v>91</v>
      </c>
      <c r="FQ47" s="83" t="s">
        <v>91</v>
      </c>
      <c r="FR47" s="86" t="s">
        <v>91</v>
      </c>
      <c r="FS47" s="86">
        <v>1.3331479E-2</v>
      </c>
      <c r="FT47" s="86">
        <v>8.4108519999999999E-3</v>
      </c>
      <c r="FU47" s="87">
        <v>1.3331479E-2</v>
      </c>
      <c r="FV47" s="88">
        <v>667.04725123799994</v>
      </c>
      <c r="FW47" s="83">
        <v>256.96506536599998</v>
      </c>
      <c r="FX47" s="86" t="s">
        <v>91</v>
      </c>
      <c r="FY47" s="86">
        <v>425.19129710499999</v>
      </c>
      <c r="FZ47" s="83" t="s">
        <v>91</v>
      </c>
      <c r="GA47" s="83" t="s">
        <v>91</v>
      </c>
      <c r="GB47" s="86" t="s">
        <v>91</v>
      </c>
      <c r="GC47" s="86">
        <v>256.96506536599998</v>
      </c>
      <c r="GD47" s="83">
        <v>452.12267459999998</v>
      </c>
      <c r="GE47" s="84">
        <v>822.67686850999996</v>
      </c>
      <c r="GF47" s="88" t="s">
        <v>91</v>
      </c>
      <c r="GG47" s="86">
        <v>0.8</v>
      </c>
      <c r="GH47" s="83">
        <v>0.83</v>
      </c>
      <c r="GI47" s="86">
        <v>0.39</v>
      </c>
      <c r="GJ47" s="86">
        <v>0.96</v>
      </c>
      <c r="GK47" s="86" t="s">
        <v>91</v>
      </c>
      <c r="GL47" s="83" t="s">
        <v>91</v>
      </c>
      <c r="GM47" s="83">
        <v>0.8</v>
      </c>
      <c r="GN47" s="86">
        <v>0.96</v>
      </c>
      <c r="GO47" s="87">
        <v>0.70032502699999999</v>
      </c>
      <c r="GP47" s="89" t="s">
        <v>91</v>
      </c>
      <c r="GQ47" s="86">
        <v>0.38168022600000001</v>
      </c>
      <c r="GR47" s="83">
        <v>0.37445458500000001</v>
      </c>
      <c r="GS47" s="86">
        <v>0.11347698000000001</v>
      </c>
      <c r="GT47" s="86">
        <v>0.18824356</v>
      </c>
      <c r="GU47" s="86" t="s">
        <v>91</v>
      </c>
      <c r="GV47" s="83" t="s">
        <v>91</v>
      </c>
      <c r="GW47" s="86">
        <v>0.38168022600000001</v>
      </c>
      <c r="GX47" s="86">
        <v>0.32018651799999998</v>
      </c>
      <c r="GY47" s="84">
        <v>0.35089389399999998</v>
      </c>
      <c r="GZ47" s="77"/>
      <c r="HA47" s="78"/>
      <c r="HB47" s="79"/>
    </row>
    <row r="48" spans="1:210" s="80" customFormat="1" ht="22.5" x14ac:dyDescent="0.4">
      <c r="A48" s="1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3" t="e">
        <f t="shared" si="61"/>
        <v>#REF!</v>
      </c>
      <c r="AZ48" s="81">
        <v>1</v>
      </c>
      <c r="BA48" s="30"/>
      <c r="BB48" s="56"/>
      <c r="BC48" s="31"/>
      <c r="BD48" s="82">
        <v>0</v>
      </c>
      <c r="BE48" s="83" t="s">
        <v>93</v>
      </c>
      <c r="BF48" s="86">
        <v>286.70128099999999</v>
      </c>
      <c r="BG48" s="86">
        <v>363.96840600000002</v>
      </c>
      <c r="BH48" s="83">
        <v>357.159469</v>
      </c>
      <c r="BI48" s="83">
        <v>339.37071900000001</v>
      </c>
      <c r="BJ48" s="86">
        <v>332.837219</v>
      </c>
      <c r="BK48" s="86">
        <v>425.97468800000001</v>
      </c>
      <c r="BL48" s="86">
        <v>425.97468800000001</v>
      </c>
      <c r="BM48" s="83">
        <v>363.96840600000002</v>
      </c>
      <c r="BN48" s="83">
        <v>1455.342095</v>
      </c>
      <c r="BO48" s="87">
        <v>1417.634812</v>
      </c>
      <c r="BP48" s="85">
        <v>-40.474298628</v>
      </c>
      <c r="BQ48" s="83">
        <v>-30.903647356</v>
      </c>
      <c r="BR48" s="86">
        <v>-8.9768819129999997</v>
      </c>
      <c r="BS48" s="86">
        <v>-9.4001227370000002</v>
      </c>
      <c r="BT48" s="86">
        <v>16.091988789999998</v>
      </c>
      <c r="BU48" s="86">
        <v>17.036171541000002</v>
      </c>
      <c r="BV48" s="86">
        <v>17.036171541000002</v>
      </c>
      <c r="BW48" s="83">
        <v>-30.903647356</v>
      </c>
      <c r="BX48" s="83">
        <v>2.659872816</v>
      </c>
      <c r="BY48" s="87">
        <v>-15.415462583</v>
      </c>
      <c r="BZ48" s="85">
        <v>26.114173947000001</v>
      </c>
      <c r="CA48" s="83">
        <v>32.259878180000001</v>
      </c>
      <c r="CB48" s="86">
        <v>26.619572973</v>
      </c>
      <c r="CC48" s="86">
        <v>24.514936756000001</v>
      </c>
      <c r="CD48" s="83">
        <v>22.724902663999998</v>
      </c>
      <c r="CE48" s="83">
        <v>27.147297210000001</v>
      </c>
      <c r="CF48" s="86">
        <v>27.147297210000001</v>
      </c>
      <c r="CG48" s="86">
        <v>32.259878180000001</v>
      </c>
      <c r="CH48" s="83">
        <v>25.267143769</v>
      </c>
      <c r="CI48" s="87">
        <v>31.184364381999998</v>
      </c>
      <c r="CJ48" s="88">
        <v>1.389</v>
      </c>
      <c r="CK48" s="86">
        <v>1.262</v>
      </c>
      <c r="CL48" s="83">
        <v>1.292</v>
      </c>
      <c r="CM48" s="83">
        <v>1.704</v>
      </c>
      <c r="CN48" s="83">
        <v>1.5369999999999999</v>
      </c>
      <c r="CO48" s="86">
        <v>2.0059999999999998</v>
      </c>
      <c r="CP48" s="86">
        <v>2.0059999999999998</v>
      </c>
      <c r="CQ48" s="83">
        <v>1.262</v>
      </c>
      <c r="CR48" s="83">
        <v>2.0059999999999998</v>
      </c>
      <c r="CS48" s="87">
        <v>1.67</v>
      </c>
      <c r="CT48" s="88">
        <v>2.888888889</v>
      </c>
      <c r="CU48" s="86">
        <v>-19.050673508999999</v>
      </c>
      <c r="CV48" s="83">
        <v>-19.451371570999999</v>
      </c>
      <c r="CW48" s="83">
        <v>2.0359281440000001</v>
      </c>
      <c r="CX48" s="86">
        <v>10.655147588</v>
      </c>
      <c r="CY48" s="83">
        <v>58.954041203999999</v>
      </c>
      <c r="CZ48" s="83">
        <v>58.954041203999999</v>
      </c>
      <c r="DA48" s="86">
        <v>-19.050673508999999</v>
      </c>
      <c r="DB48" s="86">
        <v>20.119760479</v>
      </c>
      <c r="DC48" s="84">
        <v>7.1199486849999998</v>
      </c>
      <c r="DD48" s="85">
        <v>42.141990290999999</v>
      </c>
      <c r="DE48" s="86">
        <v>39.047029703</v>
      </c>
      <c r="DF48" s="86">
        <v>40.450845334999997</v>
      </c>
      <c r="DG48" s="86">
        <v>45.464247598999997</v>
      </c>
      <c r="DH48" s="86">
        <v>40.468667719999999</v>
      </c>
      <c r="DI48" s="83">
        <v>57.085941945999998</v>
      </c>
      <c r="DJ48" s="83">
        <v>57.085941945999998</v>
      </c>
      <c r="DK48" s="86">
        <v>39.047029703</v>
      </c>
      <c r="DL48" s="86">
        <v>52.817272248999998</v>
      </c>
      <c r="DM48" s="84">
        <v>45.232936078000002</v>
      </c>
      <c r="DN48" s="85">
        <v>51.52</v>
      </c>
      <c r="DO48" s="86">
        <v>56.63</v>
      </c>
      <c r="DP48" s="83">
        <v>44</v>
      </c>
      <c r="DQ48" s="83">
        <v>54.28</v>
      </c>
      <c r="DR48" s="86">
        <v>56.2</v>
      </c>
      <c r="DS48" s="86">
        <v>70.959999999999994</v>
      </c>
      <c r="DT48" s="86">
        <v>70.959999999999994</v>
      </c>
      <c r="DU48" s="83">
        <v>56.63</v>
      </c>
      <c r="DV48" s="83">
        <v>70.959999999999994</v>
      </c>
      <c r="DW48" s="87">
        <v>56.179876868999997</v>
      </c>
      <c r="DX48" s="88">
        <v>52.024378773999999</v>
      </c>
      <c r="DY48" s="83">
        <v>59.476188114000003</v>
      </c>
      <c r="DZ48" s="83">
        <v>64.723296415999997</v>
      </c>
      <c r="EA48" s="86">
        <v>47.498707181999997</v>
      </c>
      <c r="EB48" s="86">
        <v>40.080400677</v>
      </c>
      <c r="EC48" s="86">
        <v>38.072743361000001</v>
      </c>
      <c r="ED48" s="86">
        <v>38.072743361000001</v>
      </c>
      <c r="EE48" s="83">
        <v>59.476188114000003</v>
      </c>
      <c r="EF48" s="83">
        <v>36.462364809</v>
      </c>
      <c r="EG48" s="87">
        <v>57.155035544</v>
      </c>
      <c r="EH48" s="88">
        <v>206.40840964700001</v>
      </c>
      <c r="EI48" s="83">
        <v>288.40602694099999</v>
      </c>
      <c r="EJ48" s="83">
        <v>276.43921749200001</v>
      </c>
      <c r="EK48" s="86">
        <v>199.16122007000001</v>
      </c>
      <c r="EL48" s="83">
        <v>216.549914769</v>
      </c>
      <c r="EM48" s="83">
        <v>212.35029312099999</v>
      </c>
      <c r="EN48" s="86">
        <v>212.35029312099999</v>
      </c>
      <c r="EO48" s="86">
        <v>288.40602694099999</v>
      </c>
      <c r="EP48" s="86">
        <v>725.49456380900006</v>
      </c>
      <c r="EQ48" s="84">
        <v>848.88312095799995</v>
      </c>
      <c r="ER48" s="85">
        <v>15.717155857</v>
      </c>
      <c r="ES48" s="86">
        <v>8.5074934219999996</v>
      </c>
      <c r="ET48" s="83">
        <v>9.6505898269999992</v>
      </c>
      <c r="EU48" s="83">
        <v>13.470843013</v>
      </c>
      <c r="EV48" s="86">
        <v>9.5141229319999994</v>
      </c>
      <c r="EW48" s="86">
        <v>6.4308155039999999</v>
      </c>
      <c r="EX48" s="86">
        <v>6.4308155039999999</v>
      </c>
      <c r="EY48" s="86">
        <v>8.5074934219999996</v>
      </c>
      <c r="EZ48" s="86">
        <v>9.5678041</v>
      </c>
      <c r="FA48" s="84">
        <v>11.107165158999999</v>
      </c>
      <c r="FB48" s="85">
        <v>122.253362131</v>
      </c>
      <c r="FC48" s="86">
        <v>145.030237718</v>
      </c>
      <c r="FD48" s="86">
        <v>108.773993808</v>
      </c>
      <c r="FE48" s="83">
        <v>119.390516432</v>
      </c>
      <c r="FF48" s="86">
        <v>138.87286922600001</v>
      </c>
      <c r="FG48" s="86">
        <v>124.303808574</v>
      </c>
      <c r="FH48" s="83">
        <v>124.303808574</v>
      </c>
      <c r="FI48" s="83">
        <v>145.030237718</v>
      </c>
      <c r="FJ48" s="86">
        <v>134.34999002999999</v>
      </c>
      <c r="FK48" s="87">
        <v>124.201260719</v>
      </c>
      <c r="FL48" s="88">
        <v>4.9517897999999998E-2</v>
      </c>
      <c r="FM48" s="86">
        <v>3.4027019999999998E-2</v>
      </c>
      <c r="FN48" s="86">
        <v>3.7876918000000002E-2</v>
      </c>
      <c r="FO48" s="86">
        <v>5.0237469E-2</v>
      </c>
      <c r="FP48" s="83">
        <v>3.4798398000000001E-2</v>
      </c>
      <c r="FQ48" s="83">
        <v>3.0102908000000001E-2</v>
      </c>
      <c r="FR48" s="86">
        <v>3.0102908000000001E-2</v>
      </c>
      <c r="FS48" s="86">
        <v>3.4027019999999998E-2</v>
      </c>
      <c r="FT48" s="86">
        <v>5.0237469E-2</v>
      </c>
      <c r="FU48" s="87">
        <v>6.2222789000000001E-2</v>
      </c>
      <c r="FV48" s="88">
        <v>113.77302423499999</v>
      </c>
      <c r="FW48" s="83">
        <v>71.755091368999999</v>
      </c>
      <c r="FX48" s="86">
        <v>113.978480066</v>
      </c>
      <c r="FY48" s="86">
        <v>154.99838622499999</v>
      </c>
      <c r="FZ48" s="83">
        <v>174.783675184</v>
      </c>
      <c r="GA48" s="83">
        <v>121.76878965100001</v>
      </c>
      <c r="GB48" s="86">
        <v>121.76878965100001</v>
      </c>
      <c r="GC48" s="86">
        <v>71.755091368999999</v>
      </c>
      <c r="GD48" s="83">
        <v>150.38405884900001</v>
      </c>
      <c r="GE48" s="84">
        <v>119.719796828</v>
      </c>
      <c r="GF48" s="88">
        <v>3.07</v>
      </c>
      <c r="GG48" s="86">
        <v>3.93</v>
      </c>
      <c r="GH48" s="83">
        <v>3.14</v>
      </c>
      <c r="GI48" s="86">
        <v>2.92</v>
      </c>
      <c r="GJ48" s="86">
        <v>2.61</v>
      </c>
      <c r="GK48" s="86">
        <v>4.96</v>
      </c>
      <c r="GL48" s="83">
        <v>4.96</v>
      </c>
      <c r="GM48" s="83">
        <v>3.93</v>
      </c>
      <c r="GN48" s="86">
        <v>4.5891100580000002</v>
      </c>
      <c r="GO48" s="87">
        <v>5.1100000000000003</v>
      </c>
      <c r="GP48" s="89">
        <v>0.57108231200000004</v>
      </c>
      <c r="GQ48" s="86">
        <v>1.045417094</v>
      </c>
      <c r="GR48" s="83">
        <v>0.57627925999999996</v>
      </c>
      <c r="GS48" s="86">
        <v>0.75799076700000001</v>
      </c>
      <c r="GT48" s="86">
        <v>0.71459448699999994</v>
      </c>
      <c r="GU48" s="86">
        <v>0.57957807900000002</v>
      </c>
      <c r="GV48" s="83">
        <v>0.57957807900000002</v>
      </c>
      <c r="GW48" s="86">
        <v>1.045417094</v>
      </c>
      <c r="GX48" s="86">
        <v>0.66872923699999998</v>
      </c>
      <c r="GY48" s="84">
        <v>0.96109373799999998</v>
      </c>
      <c r="GZ48" s="77"/>
      <c r="HA48" s="78"/>
      <c r="HB48" s="79"/>
    </row>
    <row r="49" spans="1:210" s="80" customFormat="1" ht="22.5" x14ac:dyDescent="0.4">
      <c r="A49" s="1"/>
      <c r="B49" s="1"/>
      <c r="C49" s="1"/>
      <c r="D49" s="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3" t="e">
        <f t="shared" si="61"/>
        <v>#REF!</v>
      </c>
      <c r="AZ49" s="81">
        <v>1</v>
      </c>
      <c r="BA49" s="30"/>
      <c r="BB49" s="56"/>
      <c r="BC49" s="31"/>
      <c r="BD49" s="82">
        <v>0</v>
      </c>
      <c r="BE49" s="83" t="s">
        <v>92</v>
      </c>
      <c r="BF49" s="86">
        <v>94.443241999999998</v>
      </c>
      <c r="BG49" s="86">
        <v>90.154813000000004</v>
      </c>
      <c r="BH49" s="83">
        <v>203.33829700000001</v>
      </c>
      <c r="BI49" s="83">
        <v>217.486063</v>
      </c>
      <c r="BJ49" s="86">
        <v>197.060844</v>
      </c>
      <c r="BK49" s="86">
        <v>196.394609</v>
      </c>
      <c r="BL49" s="86">
        <v>196.394609</v>
      </c>
      <c r="BM49" s="83">
        <v>90.154813000000004</v>
      </c>
      <c r="BN49" s="83">
        <v>814.27981299999999</v>
      </c>
      <c r="BO49" s="87">
        <v>365.94560899999999</v>
      </c>
      <c r="BP49" s="85">
        <v>-23.733420047999999</v>
      </c>
      <c r="BQ49" s="83">
        <v>11.256374548</v>
      </c>
      <c r="BR49" s="86">
        <v>134.147688711</v>
      </c>
      <c r="BS49" s="86">
        <v>130.130208291</v>
      </c>
      <c r="BT49" s="86">
        <v>108.655314903</v>
      </c>
      <c r="BU49" s="86">
        <v>117.841513353</v>
      </c>
      <c r="BV49" s="86">
        <v>117.841513353</v>
      </c>
      <c r="BW49" s="83">
        <v>11.256374548</v>
      </c>
      <c r="BX49" s="83">
        <v>122.513890855</v>
      </c>
      <c r="BY49" s="87">
        <v>-22.458838153999999</v>
      </c>
      <c r="BZ49" s="85">
        <v>8.6023586680000008</v>
      </c>
      <c r="CA49" s="83">
        <v>7.9907575399999997</v>
      </c>
      <c r="CB49" s="86">
        <v>15.155075267000001</v>
      </c>
      <c r="CC49" s="86">
        <v>15.710421616</v>
      </c>
      <c r="CD49" s="83">
        <v>13.454590542</v>
      </c>
      <c r="CE49" s="83">
        <v>12.516196317</v>
      </c>
      <c r="CF49" s="86">
        <v>12.516196317</v>
      </c>
      <c r="CG49" s="86">
        <v>7.9907575399999997</v>
      </c>
      <c r="CH49" s="83">
        <v>14.137243177</v>
      </c>
      <c r="CI49" s="87">
        <v>8.0498737180000006</v>
      </c>
      <c r="CJ49" s="88">
        <v>0.47899999999999998</v>
      </c>
      <c r="CK49" s="86">
        <v>0.47499999999999998</v>
      </c>
      <c r="CL49" s="83">
        <v>0.75900000000000001</v>
      </c>
      <c r="CM49" s="83">
        <v>1.0029999999999999</v>
      </c>
      <c r="CN49" s="83">
        <v>0.47699999999999998</v>
      </c>
      <c r="CO49" s="86">
        <v>0.48499999999999999</v>
      </c>
      <c r="CP49" s="86">
        <v>0.48499999999999999</v>
      </c>
      <c r="CQ49" s="83">
        <v>0.47499999999999998</v>
      </c>
      <c r="CR49" s="83">
        <v>1.0029999999999999</v>
      </c>
      <c r="CS49" s="87">
        <v>0.47899999999999998</v>
      </c>
      <c r="CT49" s="88">
        <v>2.569593148</v>
      </c>
      <c r="CU49" s="86">
        <v>208.441558442</v>
      </c>
      <c r="CV49" s="83">
        <v>154.69798657699999</v>
      </c>
      <c r="CW49" s="83">
        <v>233.222591362</v>
      </c>
      <c r="CX49" s="86">
        <v>-0.41753653400000001</v>
      </c>
      <c r="CY49" s="83">
        <v>2.1052631580000001</v>
      </c>
      <c r="CZ49" s="83">
        <v>2.1052631580000001</v>
      </c>
      <c r="DA49" s="86">
        <v>208.441558442</v>
      </c>
      <c r="DB49" s="86">
        <v>109.394572025</v>
      </c>
      <c r="DC49" s="84">
        <v>-29.66226138</v>
      </c>
      <c r="DD49" s="85">
        <v>14.532766990000001</v>
      </c>
      <c r="DE49" s="86">
        <v>14.696782177999999</v>
      </c>
      <c r="DF49" s="86">
        <v>23.763306198999999</v>
      </c>
      <c r="DG49" s="86">
        <v>26.760939168</v>
      </c>
      <c r="DH49" s="86">
        <v>12.559241706</v>
      </c>
      <c r="DI49" s="83">
        <v>13.801935116999999</v>
      </c>
      <c r="DJ49" s="83">
        <v>13.801935116999999</v>
      </c>
      <c r="DK49" s="86">
        <v>14.696782177999999</v>
      </c>
      <c r="DL49" s="86">
        <v>26.408636124000001</v>
      </c>
      <c r="DM49" s="84">
        <v>12.973997833</v>
      </c>
      <c r="DN49" s="85">
        <v>25.76</v>
      </c>
      <c r="DO49" s="86">
        <v>19.79</v>
      </c>
      <c r="DP49" s="83">
        <v>39.72</v>
      </c>
      <c r="DQ49" s="83">
        <v>49.96</v>
      </c>
      <c r="DR49" s="86">
        <v>37.29</v>
      </c>
      <c r="DS49" s="86">
        <v>30.53</v>
      </c>
      <c r="DT49" s="86">
        <v>30.53</v>
      </c>
      <c r="DU49" s="83">
        <v>19.79</v>
      </c>
      <c r="DV49" s="83">
        <v>42.812284282999997</v>
      </c>
      <c r="DW49" s="87">
        <v>23.76</v>
      </c>
      <c r="DX49" s="88">
        <v>31.632750709</v>
      </c>
      <c r="DY49" s="83">
        <v>39.406074552</v>
      </c>
      <c r="DZ49" s="83">
        <v>39.172486468000002</v>
      </c>
      <c r="EA49" s="86">
        <v>33.254173784999999</v>
      </c>
      <c r="EB49" s="86">
        <v>36.648606139000002</v>
      </c>
      <c r="EC49" s="86">
        <v>41.883151884999997</v>
      </c>
      <c r="ED49" s="86">
        <v>41.883151884999997</v>
      </c>
      <c r="EE49" s="83">
        <v>39.406074552</v>
      </c>
      <c r="EF49" s="83">
        <v>33.972371449000001</v>
      </c>
      <c r="EG49" s="87">
        <v>32.541008757</v>
      </c>
      <c r="EH49" s="88">
        <v>197.167519833</v>
      </c>
      <c r="EI49" s="83">
        <v>189.79960631599999</v>
      </c>
      <c r="EJ49" s="83">
        <v>267.90289459799999</v>
      </c>
      <c r="EK49" s="86">
        <v>216.83555633099999</v>
      </c>
      <c r="EL49" s="83">
        <v>413.12545911900003</v>
      </c>
      <c r="EM49" s="83">
        <v>404.93733814400002</v>
      </c>
      <c r="EN49" s="86">
        <v>404.93733814400002</v>
      </c>
      <c r="EO49" s="86">
        <v>189.79960631599999</v>
      </c>
      <c r="EP49" s="86">
        <v>811.84428016000004</v>
      </c>
      <c r="EQ49" s="84">
        <v>763.97830688900001</v>
      </c>
      <c r="ER49" s="85">
        <v>10.634860035999999</v>
      </c>
      <c r="ES49" s="86">
        <v>18.992866360000001</v>
      </c>
      <c r="ET49" s="83">
        <v>4.9075721090000002</v>
      </c>
      <c r="EU49" s="83">
        <v>3.2641017649999999</v>
      </c>
      <c r="EV49" s="86">
        <v>2.5807745299999998</v>
      </c>
      <c r="EW49" s="86">
        <v>3.17659139</v>
      </c>
      <c r="EX49" s="86">
        <v>3.17659139</v>
      </c>
      <c r="EY49" s="86">
        <v>18.992866360000001</v>
      </c>
      <c r="EZ49" s="86">
        <v>3.4880258390000001</v>
      </c>
      <c r="FA49" s="84">
        <v>11.259407818</v>
      </c>
      <c r="FB49" s="85">
        <v>177.25461377900001</v>
      </c>
      <c r="FC49" s="86">
        <v>134.65532631599999</v>
      </c>
      <c r="FD49" s="86">
        <v>167.148458498</v>
      </c>
      <c r="FE49" s="83">
        <v>186.69000997000001</v>
      </c>
      <c r="FF49" s="86">
        <v>296.91283018899998</v>
      </c>
      <c r="FG49" s="86">
        <v>221.20086597900001</v>
      </c>
      <c r="FH49" s="83">
        <v>221.20086597900001</v>
      </c>
      <c r="FI49" s="83">
        <v>134.65532631599999</v>
      </c>
      <c r="FJ49" s="86">
        <v>162.114711572</v>
      </c>
      <c r="FK49" s="87">
        <v>183.135532359</v>
      </c>
      <c r="FL49" s="88">
        <v>1.103726E-2</v>
      </c>
      <c r="FM49" s="86">
        <v>1.8816465000000001E-2</v>
      </c>
      <c r="FN49" s="86">
        <v>1.0965905E-2</v>
      </c>
      <c r="FO49" s="86">
        <v>7.8010620000000001E-3</v>
      </c>
      <c r="FP49" s="83">
        <v>5.5886770000000002E-3</v>
      </c>
      <c r="FQ49" s="83">
        <v>6.855664E-3</v>
      </c>
      <c r="FR49" s="86">
        <v>6.855664E-3</v>
      </c>
      <c r="FS49" s="86">
        <v>1.8816465000000001E-2</v>
      </c>
      <c r="FT49" s="86">
        <v>1.0965905E-2</v>
      </c>
      <c r="FU49" s="87">
        <v>1.8816465000000001E-2</v>
      </c>
      <c r="FV49" s="88">
        <v>76.983405876000006</v>
      </c>
      <c r="FW49" s="83">
        <v>160.19229088399999</v>
      </c>
      <c r="FX49" s="86">
        <v>57.960976461000001</v>
      </c>
      <c r="FY49" s="86">
        <v>37.557449484000003</v>
      </c>
      <c r="FZ49" s="83">
        <v>47.411333691999999</v>
      </c>
      <c r="GA49" s="83">
        <v>60.149399174000003</v>
      </c>
      <c r="GB49" s="86">
        <v>60.149399174000003</v>
      </c>
      <c r="GC49" s="86">
        <v>160.19229088399999</v>
      </c>
      <c r="GD49" s="83">
        <v>58.669171210999998</v>
      </c>
      <c r="GE49" s="84">
        <v>140.249836488</v>
      </c>
      <c r="GF49" s="88">
        <v>1.2</v>
      </c>
      <c r="GG49" s="86">
        <v>0.81</v>
      </c>
      <c r="GH49" s="83">
        <v>2.91</v>
      </c>
      <c r="GI49" s="86">
        <v>2.31</v>
      </c>
      <c r="GJ49" s="86">
        <v>0.01</v>
      </c>
      <c r="GK49" s="86">
        <v>0.03</v>
      </c>
      <c r="GL49" s="83">
        <v>0.03</v>
      </c>
      <c r="GM49" s="83">
        <v>0.81</v>
      </c>
      <c r="GN49" s="86">
        <v>2.4472195889999999</v>
      </c>
      <c r="GO49" s="87">
        <v>1.071289274</v>
      </c>
      <c r="GP49" s="89">
        <v>0.32250309799999999</v>
      </c>
      <c r="GQ49" s="86">
        <v>0.16645965800000001</v>
      </c>
      <c r="GR49" s="83">
        <v>0.66724845300000002</v>
      </c>
      <c r="GS49" s="86">
        <v>0.43174444899999997</v>
      </c>
      <c r="GT49" s="86">
        <v>4.5690200000000002E-4</v>
      </c>
      <c r="GU49" s="86">
        <v>4.5636069999999999E-3</v>
      </c>
      <c r="GV49" s="83">
        <v>4.5636069999999999E-3</v>
      </c>
      <c r="GW49" s="86">
        <v>0.16645965800000001</v>
      </c>
      <c r="GX49" s="86">
        <v>0.57054704999999994</v>
      </c>
      <c r="GY49" s="84">
        <v>0.288511028</v>
      </c>
      <c r="GZ49" s="77"/>
      <c r="HA49" s="78"/>
      <c r="HB49" s="79"/>
    </row>
    <row r="50" spans="1:210" s="80" customFormat="1" ht="22.5" x14ac:dyDescent="0.4">
      <c r="A50" s="1"/>
      <c r="B50" s="1"/>
      <c r="C50" s="1"/>
      <c r="D50" s="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3" t="e">
        <f t="shared" si="61"/>
        <v>#REF!</v>
      </c>
      <c r="AZ50" s="81">
        <v>1</v>
      </c>
      <c r="BA50" s="30"/>
      <c r="BB50" s="56"/>
      <c r="BC50" s="31"/>
      <c r="BD50" s="82">
        <v>0</v>
      </c>
      <c r="BE50" s="83" t="s">
        <v>106</v>
      </c>
      <c r="BF50" s="86">
        <v>144.77574999999999</v>
      </c>
      <c r="BG50" s="86">
        <v>187.289141</v>
      </c>
      <c r="BH50" s="83">
        <v>191.303844</v>
      </c>
      <c r="BI50" s="83">
        <v>154.09621899999999</v>
      </c>
      <c r="BJ50" s="86">
        <v>163.24707799999999</v>
      </c>
      <c r="BK50" s="86">
        <v>193.07110900000001</v>
      </c>
      <c r="BL50" s="86">
        <v>193.07110900000001</v>
      </c>
      <c r="BM50" s="83">
        <v>187.289141</v>
      </c>
      <c r="BN50" s="83">
        <v>701.71825000000001</v>
      </c>
      <c r="BO50" s="87">
        <v>828.04014099999995</v>
      </c>
      <c r="BP50" s="85">
        <v>2.1981153020000002</v>
      </c>
      <c r="BQ50" s="83">
        <v>69.744700496999997</v>
      </c>
      <c r="BR50" s="86">
        <v>-16.824924105000001</v>
      </c>
      <c r="BS50" s="86">
        <v>-42.063393646999998</v>
      </c>
      <c r="BT50" s="86">
        <v>12.758578698000001</v>
      </c>
      <c r="BU50" s="86">
        <v>3.087188061</v>
      </c>
      <c r="BV50" s="86">
        <v>3.087188061</v>
      </c>
      <c r="BW50" s="83">
        <v>69.744700496999997</v>
      </c>
      <c r="BX50" s="83">
        <v>-15.255527449000001</v>
      </c>
      <c r="BY50" s="87">
        <v>57.616162467999999</v>
      </c>
      <c r="BZ50" s="85">
        <v>13.186893011</v>
      </c>
      <c r="CA50" s="83">
        <v>16.600135543</v>
      </c>
      <c r="CB50" s="86">
        <v>14.258131388000001</v>
      </c>
      <c r="CC50" s="86">
        <v>11.131364174</v>
      </c>
      <c r="CD50" s="83">
        <v>11.145910811</v>
      </c>
      <c r="CE50" s="83">
        <v>12.304390205000001</v>
      </c>
      <c r="CF50" s="86">
        <v>12.304390205000001</v>
      </c>
      <c r="CG50" s="86">
        <v>16.600135543</v>
      </c>
      <c r="CH50" s="83">
        <v>12.182988432</v>
      </c>
      <c r="CI50" s="87">
        <v>18.214779477</v>
      </c>
      <c r="CJ50" s="88">
        <v>1.04</v>
      </c>
      <c r="CK50" s="86">
        <v>0.86</v>
      </c>
      <c r="CL50" s="83">
        <v>0.438</v>
      </c>
      <c r="CM50" s="83">
        <v>0.69399999999999995</v>
      </c>
      <c r="CN50" s="83">
        <v>0.38900000000000001</v>
      </c>
      <c r="CO50" s="86">
        <v>0.35499999999999998</v>
      </c>
      <c r="CP50" s="86">
        <v>0.35499999999999998</v>
      </c>
      <c r="CQ50" s="83">
        <v>0.86</v>
      </c>
      <c r="CR50" s="83">
        <v>0.69399999999999995</v>
      </c>
      <c r="CS50" s="87">
        <v>1.04</v>
      </c>
      <c r="CT50" s="88">
        <v>54.074074074000002</v>
      </c>
      <c r="CU50" s="86">
        <v>26.843657817</v>
      </c>
      <c r="CV50" s="83">
        <v>-49.128919861</v>
      </c>
      <c r="CW50" s="83">
        <v>3.4277198210000002</v>
      </c>
      <c r="CX50" s="86">
        <v>-62.596153846</v>
      </c>
      <c r="CY50" s="83">
        <v>-58.720930232999997</v>
      </c>
      <c r="CZ50" s="83">
        <v>-58.720930232999997</v>
      </c>
      <c r="DA50" s="86">
        <v>26.843657817</v>
      </c>
      <c r="DB50" s="86">
        <v>-33.269230769000004</v>
      </c>
      <c r="DC50" s="84">
        <v>53.392330383000001</v>
      </c>
      <c r="DD50" s="85">
        <v>31.553398057999999</v>
      </c>
      <c r="DE50" s="86">
        <v>26.608910891000001</v>
      </c>
      <c r="DF50" s="86">
        <v>13.713212273</v>
      </c>
      <c r="DG50" s="86">
        <v>18.516542156</v>
      </c>
      <c r="DH50" s="86">
        <v>10.242232754</v>
      </c>
      <c r="DI50" s="83">
        <v>10.102447353000001</v>
      </c>
      <c r="DJ50" s="83">
        <v>10.102447353000001</v>
      </c>
      <c r="DK50" s="86">
        <v>26.608910891000001</v>
      </c>
      <c r="DL50" s="86">
        <v>18.272775145000001</v>
      </c>
      <c r="DM50" s="84">
        <v>28.169014085000001</v>
      </c>
      <c r="DN50" s="85">
        <v>33.479999999999997</v>
      </c>
      <c r="DO50" s="86">
        <v>24.68</v>
      </c>
      <c r="DP50" s="83">
        <v>9.9</v>
      </c>
      <c r="DQ50" s="83">
        <v>27.21</v>
      </c>
      <c r="DR50" s="86">
        <v>11.58</v>
      </c>
      <c r="DS50" s="86">
        <v>15.82</v>
      </c>
      <c r="DT50" s="86">
        <v>15.82</v>
      </c>
      <c r="DU50" s="83">
        <v>24.68</v>
      </c>
      <c r="DV50" s="83">
        <v>23.317098785999999</v>
      </c>
      <c r="DW50" s="87">
        <v>41.817770340000003</v>
      </c>
      <c r="DX50" s="88">
        <v>37.859164700000001</v>
      </c>
      <c r="DY50" s="83">
        <v>62.918998686000002</v>
      </c>
      <c r="DZ50" s="83">
        <v>133.67031861800001</v>
      </c>
      <c r="EA50" s="86">
        <v>40.715054553999998</v>
      </c>
      <c r="EB50" s="86">
        <v>99.879479251999996</v>
      </c>
      <c r="EC50" s="86">
        <v>78.945936204999995</v>
      </c>
      <c r="ED50" s="86">
        <v>78.945936204999995</v>
      </c>
      <c r="EE50" s="83">
        <v>62.918998686000002</v>
      </c>
      <c r="EF50" s="83">
        <v>51.789700752000002</v>
      </c>
      <c r="EG50" s="87">
        <v>41.629990739</v>
      </c>
      <c r="EH50" s="88">
        <v>139.20745192300001</v>
      </c>
      <c r="EI50" s="83">
        <v>217.77807093000001</v>
      </c>
      <c r="EJ50" s="83">
        <v>436.76676712300002</v>
      </c>
      <c r="EK50" s="86">
        <v>222.04066138300001</v>
      </c>
      <c r="EL50" s="83">
        <v>419.65829820099998</v>
      </c>
      <c r="EM50" s="83">
        <v>543.86227887300004</v>
      </c>
      <c r="EN50" s="86">
        <v>543.86227887300004</v>
      </c>
      <c r="EO50" s="86">
        <v>217.77807093000001</v>
      </c>
      <c r="EP50" s="86">
        <v>1011.121397695</v>
      </c>
      <c r="EQ50" s="84">
        <v>796.19244326900002</v>
      </c>
      <c r="ER50" s="85">
        <v>21.007894402000002</v>
      </c>
      <c r="ES50" s="86">
        <v>20.433317968000001</v>
      </c>
      <c r="ET50" s="83" t="s">
        <v>91</v>
      </c>
      <c r="EU50" s="83">
        <v>2.1450537280000002</v>
      </c>
      <c r="EV50" s="86">
        <v>1.609843063</v>
      </c>
      <c r="EW50" s="86">
        <v>4.5084573270000003</v>
      </c>
      <c r="EX50" s="86">
        <v>4.5084573270000003</v>
      </c>
      <c r="EY50" s="86">
        <v>20.433317968000001</v>
      </c>
      <c r="EZ50" s="86">
        <v>2.086021991</v>
      </c>
      <c r="FA50" s="84">
        <v>12.102422623000001</v>
      </c>
      <c r="FB50" s="85">
        <v>106.10584615400001</v>
      </c>
      <c r="FC50" s="86">
        <v>92.750883720999994</v>
      </c>
      <c r="FD50" s="86">
        <v>72.193150685000006</v>
      </c>
      <c r="FE50" s="83">
        <v>146.949682997</v>
      </c>
      <c r="FF50" s="86">
        <v>113.06128534699999</v>
      </c>
      <c r="FG50" s="86">
        <v>156.59571831</v>
      </c>
      <c r="FH50" s="83">
        <v>156.59571831</v>
      </c>
      <c r="FI50" s="83">
        <v>92.750883720999994</v>
      </c>
      <c r="FJ50" s="86">
        <v>127.605678946</v>
      </c>
      <c r="FK50" s="87">
        <v>148.453084706</v>
      </c>
      <c r="FL50" s="88">
        <v>3.3422347999999998E-2</v>
      </c>
      <c r="FM50" s="86">
        <v>4.2054269999999998E-2</v>
      </c>
      <c r="FN50" s="86" t="s">
        <v>91</v>
      </c>
      <c r="FO50" s="86">
        <v>3.6323589999999999E-3</v>
      </c>
      <c r="FP50" s="83">
        <v>2.8879359999999998E-3</v>
      </c>
      <c r="FQ50" s="83">
        <v>9.5654160000000002E-3</v>
      </c>
      <c r="FR50" s="86">
        <v>9.5654160000000002E-3</v>
      </c>
      <c r="FS50" s="86">
        <v>4.2054269999999998E-2</v>
      </c>
      <c r="FT50" s="86">
        <v>9.5654160000000002E-3</v>
      </c>
      <c r="FU50" s="87">
        <v>4.2054269999999998E-2</v>
      </c>
      <c r="FV50" s="88">
        <v>152.071513487</v>
      </c>
      <c r="FW50" s="83">
        <v>172.34154938200001</v>
      </c>
      <c r="FX50" s="86" t="s">
        <v>91</v>
      </c>
      <c r="FY50" s="86">
        <v>24.681444645999999</v>
      </c>
      <c r="FZ50" s="83">
        <v>29.574379998000001</v>
      </c>
      <c r="GA50" s="83">
        <v>85.368549530999999</v>
      </c>
      <c r="GB50" s="86">
        <v>85.368549530999999</v>
      </c>
      <c r="GC50" s="86">
        <v>172.34154938200001</v>
      </c>
      <c r="GD50" s="83">
        <v>59.385474768999998</v>
      </c>
      <c r="GE50" s="84">
        <v>138.528641427</v>
      </c>
      <c r="GF50" s="88">
        <v>3.98</v>
      </c>
      <c r="GG50" s="86">
        <v>1.58</v>
      </c>
      <c r="GH50" s="83">
        <v>2.84</v>
      </c>
      <c r="GI50" s="86">
        <v>2.68</v>
      </c>
      <c r="GJ50" s="86">
        <v>1.64</v>
      </c>
      <c r="GK50" s="86">
        <v>0.41</v>
      </c>
      <c r="GL50" s="83">
        <v>0.41</v>
      </c>
      <c r="GM50" s="83">
        <v>1.58</v>
      </c>
      <c r="GN50" s="86">
        <v>2.6447182730000001</v>
      </c>
      <c r="GO50" s="87">
        <v>3.5531094259999998</v>
      </c>
      <c r="GP50" s="89">
        <v>0.77945018300000002</v>
      </c>
      <c r="GQ50" s="86">
        <v>0.18369411699999999</v>
      </c>
      <c r="GR50" s="83">
        <v>0.41888140000000001</v>
      </c>
      <c r="GS50" s="86">
        <v>0.70125227700000003</v>
      </c>
      <c r="GT50" s="86">
        <v>5.7112731E-2</v>
      </c>
      <c r="GU50" s="86">
        <v>4.4723348000000003E-2</v>
      </c>
      <c r="GV50" s="83">
        <v>4.4723348000000003E-2</v>
      </c>
      <c r="GW50" s="86">
        <v>0.18369411699999999</v>
      </c>
      <c r="GX50" s="86">
        <v>0.61867231199999995</v>
      </c>
      <c r="GY50" s="84">
        <v>1.02570473</v>
      </c>
      <c r="GZ50" s="77"/>
      <c r="HA50" s="78"/>
      <c r="HB50" s="79"/>
    </row>
    <row r="51" spans="1:210" s="80" customFormat="1" ht="22.5" x14ac:dyDescent="0.4">
      <c r="A51" s="1"/>
      <c r="B51" s="1"/>
      <c r="C51" s="1"/>
      <c r="D51" s="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3" t="e">
        <f t="shared" si="61"/>
        <v>#REF!</v>
      </c>
      <c r="AZ51" s="81">
        <v>1</v>
      </c>
      <c r="BA51" s="30"/>
      <c r="BB51" s="56"/>
      <c r="BC51" s="31"/>
      <c r="BD51" s="82">
        <v>0</v>
      </c>
      <c r="BE51" s="83" t="s">
        <v>94</v>
      </c>
      <c r="BF51" s="86">
        <v>119.72024999999999</v>
      </c>
      <c r="BG51" s="86">
        <v>65.813102000000001</v>
      </c>
      <c r="BH51" s="83">
        <v>71.301858999999993</v>
      </c>
      <c r="BI51" s="83">
        <v>79.940742</v>
      </c>
      <c r="BJ51" s="86">
        <v>135.496219</v>
      </c>
      <c r="BK51" s="86">
        <v>137.478656</v>
      </c>
      <c r="BL51" s="86">
        <v>137.478656</v>
      </c>
      <c r="BM51" s="83">
        <v>65.813102000000001</v>
      </c>
      <c r="BN51" s="83">
        <v>424.21747599999998</v>
      </c>
      <c r="BO51" s="87">
        <v>384.61403899999999</v>
      </c>
      <c r="BP51" s="85">
        <v>-52.167302317999997</v>
      </c>
      <c r="BQ51" s="83">
        <v>-40.688662563000001</v>
      </c>
      <c r="BR51" s="86">
        <v>-8.2035877020000001</v>
      </c>
      <c r="BS51" s="86">
        <v>-34.154631774999999</v>
      </c>
      <c r="BT51" s="86">
        <v>13.177360555</v>
      </c>
      <c r="BU51" s="86">
        <v>108.89253328300001</v>
      </c>
      <c r="BV51" s="86">
        <v>108.89253328300001</v>
      </c>
      <c r="BW51" s="83">
        <v>-40.688662563000001</v>
      </c>
      <c r="BX51" s="83">
        <v>10.296929645000001</v>
      </c>
      <c r="BY51" s="87">
        <v>-52.111790999999997</v>
      </c>
      <c r="BZ51" s="85">
        <v>10.904713863</v>
      </c>
      <c r="CA51" s="83">
        <v>5.8332608490000002</v>
      </c>
      <c r="CB51" s="86">
        <v>5.3142229270000003</v>
      </c>
      <c r="CC51" s="86">
        <v>5.7746355960000004</v>
      </c>
      <c r="CD51" s="83">
        <v>9.2511840989999996</v>
      </c>
      <c r="CE51" s="83">
        <v>8.7614922659999994</v>
      </c>
      <c r="CF51" s="86">
        <v>8.7614922659999994</v>
      </c>
      <c r="CG51" s="86">
        <v>5.8332608490000002</v>
      </c>
      <c r="CH51" s="83">
        <v>7.3651164160000002</v>
      </c>
      <c r="CI51" s="87">
        <v>8.4605317509999995</v>
      </c>
      <c r="CJ51" s="88">
        <v>0.61899999999999999</v>
      </c>
      <c r="CK51" s="86">
        <v>0.5</v>
      </c>
      <c r="CL51" s="83">
        <v>0.26400000000000001</v>
      </c>
      <c r="CM51" s="83">
        <v>0.434</v>
      </c>
      <c r="CN51" s="83">
        <v>0.312</v>
      </c>
      <c r="CO51" s="86">
        <v>0.30399999999999999</v>
      </c>
      <c r="CP51" s="86">
        <v>0.30399999999999999</v>
      </c>
      <c r="CQ51" s="83">
        <v>0.5</v>
      </c>
      <c r="CR51" s="83">
        <v>0.434</v>
      </c>
      <c r="CS51" s="87">
        <v>0.74199999999999999</v>
      </c>
      <c r="CT51" s="88">
        <v>-8.9705882349999992</v>
      </c>
      <c r="CU51" s="86">
        <v>-2.5341130600000001</v>
      </c>
      <c r="CV51" s="83">
        <v>-53.439153439000002</v>
      </c>
      <c r="CW51" s="83">
        <v>-41.509433962000003</v>
      </c>
      <c r="CX51" s="86">
        <v>-49.596122778999998</v>
      </c>
      <c r="CY51" s="83">
        <v>-39.200000000000003</v>
      </c>
      <c r="CZ51" s="83">
        <v>-39.200000000000003</v>
      </c>
      <c r="DA51" s="86">
        <v>-2.5341130600000001</v>
      </c>
      <c r="DB51" s="86">
        <v>-41.509433962000003</v>
      </c>
      <c r="DC51" s="84">
        <v>9.1176470589999994</v>
      </c>
      <c r="DD51" s="85">
        <v>18.780339806000001</v>
      </c>
      <c r="DE51" s="86">
        <v>15.470297029999999</v>
      </c>
      <c r="DF51" s="86">
        <v>8.2654978079999992</v>
      </c>
      <c r="DG51" s="86">
        <v>11.579509072</v>
      </c>
      <c r="DH51" s="86">
        <v>8.2148499210000008</v>
      </c>
      <c r="DI51" s="83">
        <v>8.6511098460000007</v>
      </c>
      <c r="DJ51" s="83">
        <v>8.6511098460000007</v>
      </c>
      <c r="DK51" s="86">
        <v>15.470297029999999</v>
      </c>
      <c r="DL51" s="86">
        <v>11.427066877</v>
      </c>
      <c r="DM51" s="84">
        <v>20.097508126000001</v>
      </c>
      <c r="DN51" s="85">
        <v>18.48</v>
      </c>
      <c r="DO51" s="86">
        <v>16.68</v>
      </c>
      <c r="DP51" s="83">
        <v>8.68</v>
      </c>
      <c r="DQ51" s="83">
        <v>14.84</v>
      </c>
      <c r="DR51" s="86">
        <v>31.87</v>
      </c>
      <c r="DS51" s="86">
        <v>27.3</v>
      </c>
      <c r="DT51" s="86">
        <v>27.3</v>
      </c>
      <c r="DU51" s="83">
        <v>16.68</v>
      </c>
      <c r="DV51" s="83">
        <v>29.783065946000001</v>
      </c>
      <c r="DW51" s="87">
        <v>23.71</v>
      </c>
      <c r="DX51" s="88">
        <v>66.394446399000003</v>
      </c>
      <c r="DY51" s="83">
        <v>37.997893114999997</v>
      </c>
      <c r="DZ51" s="83">
        <v>68.977397839999995</v>
      </c>
      <c r="EA51" s="86">
        <v>44.933238488000001</v>
      </c>
      <c r="EB51" s="86">
        <v>32.559282123999999</v>
      </c>
      <c r="EC51" s="86">
        <v>35.181565092</v>
      </c>
      <c r="ED51" s="86">
        <v>35.181565092</v>
      </c>
      <c r="EE51" s="83">
        <v>37.997893114999997</v>
      </c>
      <c r="EF51" s="83">
        <v>27.880632494</v>
      </c>
      <c r="EG51" s="87">
        <v>40.379823530000003</v>
      </c>
      <c r="EH51" s="88">
        <v>193.409127625</v>
      </c>
      <c r="EI51" s="83">
        <v>131.626204</v>
      </c>
      <c r="EJ51" s="83">
        <v>270.08279924200002</v>
      </c>
      <c r="EK51" s="86">
        <v>184.19525806499999</v>
      </c>
      <c r="EL51" s="83">
        <v>434.28275320500001</v>
      </c>
      <c r="EM51" s="83">
        <v>452.232421053</v>
      </c>
      <c r="EN51" s="86">
        <v>452.232421053</v>
      </c>
      <c r="EO51" s="86">
        <v>131.626204</v>
      </c>
      <c r="EP51" s="86">
        <v>977.45962211999995</v>
      </c>
      <c r="EQ51" s="84">
        <v>518.34776145599994</v>
      </c>
      <c r="ER51" s="85">
        <v>8.0885377199999997</v>
      </c>
      <c r="ES51" s="86">
        <v>6.4017632689999999</v>
      </c>
      <c r="ET51" s="83">
        <v>19.170505904999999</v>
      </c>
      <c r="EU51" s="83">
        <v>20.026874181</v>
      </c>
      <c r="EV51" s="86">
        <v>7.9932124079999998</v>
      </c>
      <c r="EW51" s="86">
        <v>2.9465085910000002</v>
      </c>
      <c r="EX51" s="86">
        <v>2.9465085910000002</v>
      </c>
      <c r="EY51" s="86">
        <v>6.4017632689999999</v>
      </c>
      <c r="EZ51" s="86">
        <v>10.50401797</v>
      </c>
      <c r="FA51" s="84">
        <v>12.851036896</v>
      </c>
      <c r="FB51" s="85">
        <v>98.400775444000004</v>
      </c>
      <c r="FC51" s="86">
        <v>107.81952</v>
      </c>
      <c r="FD51" s="86">
        <v>105.014848485</v>
      </c>
      <c r="FE51" s="83">
        <v>128.157419355</v>
      </c>
      <c r="FF51" s="86">
        <v>387.955961538</v>
      </c>
      <c r="FG51" s="86">
        <v>315.56644736800001</v>
      </c>
      <c r="FH51" s="83">
        <v>315.56644736800001</v>
      </c>
      <c r="FI51" s="83">
        <v>107.81952</v>
      </c>
      <c r="FJ51" s="86">
        <v>260.63613931700002</v>
      </c>
      <c r="FK51" s="87">
        <v>117.974824798</v>
      </c>
      <c r="FL51" s="88">
        <v>1.0641338E-2</v>
      </c>
      <c r="FM51" s="86">
        <v>4.6298889999999999E-3</v>
      </c>
      <c r="FN51" s="86">
        <v>1.5020799E-2</v>
      </c>
      <c r="FO51" s="86">
        <v>1.7593002E-2</v>
      </c>
      <c r="FP51" s="83">
        <v>1.1901649E-2</v>
      </c>
      <c r="FQ51" s="83">
        <v>4.4514510000000004E-3</v>
      </c>
      <c r="FR51" s="86">
        <v>4.4514510000000004E-3</v>
      </c>
      <c r="FS51" s="86">
        <v>4.6298889999999999E-3</v>
      </c>
      <c r="FT51" s="86">
        <v>1.7593002E-2</v>
      </c>
      <c r="FU51" s="87">
        <v>2.0589337999999999E-2</v>
      </c>
      <c r="FV51" s="88">
        <v>58.551140322000002</v>
      </c>
      <c r="FW51" s="83">
        <v>53.994647481000001</v>
      </c>
      <c r="FX51" s="86">
        <v>226.413635271</v>
      </c>
      <c r="FY51" s="86">
        <v>230.43347592699999</v>
      </c>
      <c r="FZ51" s="83">
        <v>146.84307226300001</v>
      </c>
      <c r="GA51" s="83">
        <v>55.792734934000002</v>
      </c>
      <c r="GB51" s="86">
        <v>55.792734934000002</v>
      </c>
      <c r="GC51" s="86">
        <v>53.994647481000001</v>
      </c>
      <c r="GD51" s="83">
        <v>180.67186958799999</v>
      </c>
      <c r="GE51" s="84">
        <v>146.01521678500001</v>
      </c>
      <c r="GF51" s="88">
        <v>1.57</v>
      </c>
      <c r="GG51" s="86">
        <v>2.4</v>
      </c>
      <c r="GH51" s="83" t="s">
        <v>91</v>
      </c>
      <c r="GI51" s="86" t="s">
        <v>91</v>
      </c>
      <c r="GJ51" s="86" t="s">
        <v>91</v>
      </c>
      <c r="GK51" s="86" t="s">
        <v>91</v>
      </c>
      <c r="GL51" s="83" t="s">
        <v>91</v>
      </c>
      <c r="GM51" s="83">
        <v>2.4</v>
      </c>
      <c r="GN51" s="86" t="s">
        <v>91</v>
      </c>
      <c r="GO51" s="87">
        <v>2.4</v>
      </c>
      <c r="GP51" s="89">
        <v>7.1080658000000005E-2</v>
      </c>
      <c r="GQ51" s="86">
        <v>0.65953334100000005</v>
      </c>
      <c r="GR51" s="83" t="s">
        <v>91</v>
      </c>
      <c r="GS51" s="86" t="s">
        <v>91</v>
      </c>
      <c r="GT51" s="86" t="s">
        <v>91</v>
      </c>
      <c r="GU51" s="86" t="s">
        <v>91</v>
      </c>
      <c r="GV51" s="83" t="s">
        <v>91</v>
      </c>
      <c r="GW51" s="86">
        <v>0.65953334100000005</v>
      </c>
      <c r="GX51" s="86" t="s">
        <v>91</v>
      </c>
      <c r="GY51" s="84">
        <v>0.65136785900000005</v>
      </c>
      <c r="GZ51" s="77"/>
      <c r="HA51" s="78"/>
      <c r="HB51" s="79"/>
    </row>
    <row r="52" spans="1:210" s="80" customFormat="1" ht="22.5" x14ac:dyDescent="0.4">
      <c r="A52" s="1"/>
      <c r="B52" s="1"/>
      <c r="C52" s="1"/>
      <c r="D52" s="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3" t="e">
        <f t="shared" si="61"/>
        <v>#REF!</v>
      </c>
      <c r="AZ52" s="81">
        <v>1</v>
      </c>
      <c r="BA52" s="30"/>
      <c r="BB52" s="56"/>
      <c r="BC52" s="31"/>
      <c r="BD52" s="82">
        <v>0</v>
      </c>
      <c r="BE52" s="83" t="s">
        <v>107</v>
      </c>
      <c r="BF52" s="86" t="s">
        <v>91</v>
      </c>
      <c r="BG52" s="86" t="s">
        <v>91</v>
      </c>
      <c r="BH52" s="83" t="s">
        <v>91</v>
      </c>
      <c r="BI52" s="83" t="s">
        <v>91</v>
      </c>
      <c r="BJ52" s="86">
        <v>59.304687999999999</v>
      </c>
      <c r="BK52" s="86">
        <v>86.210227000000003</v>
      </c>
      <c r="BL52" s="86">
        <v>86.210227000000003</v>
      </c>
      <c r="BM52" s="83" t="s">
        <v>91</v>
      </c>
      <c r="BN52" s="83">
        <v>145.514915</v>
      </c>
      <c r="BO52" s="87" t="s">
        <v>91</v>
      </c>
      <c r="BP52" s="85" t="s">
        <v>101</v>
      </c>
      <c r="BQ52" s="83" t="s">
        <v>101</v>
      </c>
      <c r="BR52" s="86" t="s">
        <v>101</v>
      </c>
      <c r="BS52" s="86" t="s">
        <v>101</v>
      </c>
      <c r="BT52" s="86" t="s">
        <v>101</v>
      </c>
      <c r="BU52" s="86" t="s">
        <v>101</v>
      </c>
      <c r="BV52" s="86" t="s">
        <v>101</v>
      </c>
      <c r="BW52" s="83" t="s">
        <v>101</v>
      </c>
      <c r="BX52" s="83" t="s">
        <v>101</v>
      </c>
      <c r="BY52" s="87" t="s">
        <v>101</v>
      </c>
      <c r="BZ52" s="85" t="s">
        <v>91</v>
      </c>
      <c r="CA52" s="83" t="s">
        <v>91</v>
      </c>
      <c r="CB52" s="86" t="s">
        <v>91</v>
      </c>
      <c r="CC52" s="86" t="s">
        <v>91</v>
      </c>
      <c r="CD52" s="83">
        <v>4.049106246</v>
      </c>
      <c r="CE52" s="83">
        <v>5.4941636689999998</v>
      </c>
      <c r="CF52" s="86">
        <v>5.4941636689999998</v>
      </c>
      <c r="CG52" s="86" t="s">
        <v>91</v>
      </c>
      <c r="CH52" s="83">
        <v>2.526379393</v>
      </c>
      <c r="CI52" s="87" t="s">
        <v>91</v>
      </c>
      <c r="CJ52" s="88" t="s">
        <v>91</v>
      </c>
      <c r="CK52" s="86" t="s">
        <v>91</v>
      </c>
      <c r="CL52" s="83" t="s">
        <v>91</v>
      </c>
      <c r="CM52" s="83" t="s">
        <v>91</v>
      </c>
      <c r="CN52" s="83">
        <v>0.14399999999999999</v>
      </c>
      <c r="CO52" s="86">
        <v>0.14699999999999999</v>
      </c>
      <c r="CP52" s="86">
        <v>0.14699999999999999</v>
      </c>
      <c r="CQ52" s="83" t="s">
        <v>91</v>
      </c>
      <c r="CR52" s="83">
        <v>0.14699999999999999</v>
      </c>
      <c r="CS52" s="87" t="s">
        <v>91</v>
      </c>
      <c r="CT52" s="88" t="s">
        <v>101</v>
      </c>
      <c r="CU52" s="86" t="s">
        <v>101</v>
      </c>
      <c r="CV52" s="83" t="s">
        <v>101</v>
      </c>
      <c r="CW52" s="83" t="s">
        <v>101</v>
      </c>
      <c r="CX52" s="86" t="s">
        <v>101</v>
      </c>
      <c r="CY52" s="83" t="s">
        <v>101</v>
      </c>
      <c r="CZ52" s="83" t="s">
        <v>101</v>
      </c>
      <c r="DA52" s="86" t="s">
        <v>101</v>
      </c>
      <c r="DB52" s="86" t="s">
        <v>101</v>
      </c>
      <c r="DC52" s="84" t="s">
        <v>101</v>
      </c>
      <c r="DD52" s="85" t="s">
        <v>91</v>
      </c>
      <c r="DE52" s="86" t="s">
        <v>91</v>
      </c>
      <c r="DF52" s="86" t="s">
        <v>91</v>
      </c>
      <c r="DG52" s="86" t="s">
        <v>91</v>
      </c>
      <c r="DH52" s="86">
        <v>3.7914691939999998</v>
      </c>
      <c r="DI52" s="83">
        <v>4.1832669320000004</v>
      </c>
      <c r="DJ52" s="83">
        <v>4.1832669320000004</v>
      </c>
      <c r="DK52" s="86" t="s">
        <v>91</v>
      </c>
      <c r="DL52" s="86">
        <v>3.8704581359999999</v>
      </c>
      <c r="DM52" s="84" t="s">
        <v>91</v>
      </c>
      <c r="DN52" s="85" t="s">
        <v>91</v>
      </c>
      <c r="DO52" s="86" t="s">
        <v>91</v>
      </c>
      <c r="DP52" s="83" t="s">
        <v>91</v>
      </c>
      <c r="DQ52" s="83" t="s">
        <v>91</v>
      </c>
      <c r="DR52" s="86">
        <v>8.69</v>
      </c>
      <c r="DS52" s="86">
        <v>7.05</v>
      </c>
      <c r="DT52" s="86">
        <v>7.05</v>
      </c>
      <c r="DU52" s="83" t="s">
        <v>91</v>
      </c>
      <c r="DV52" s="83">
        <v>8.1209552269999996</v>
      </c>
      <c r="DW52" s="87" t="s">
        <v>91</v>
      </c>
      <c r="DX52" s="88" t="s">
        <v>91</v>
      </c>
      <c r="DY52" s="83" t="s">
        <v>91</v>
      </c>
      <c r="DZ52" s="83" t="s">
        <v>91</v>
      </c>
      <c r="EA52" s="86" t="s">
        <v>91</v>
      </c>
      <c r="EB52" s="86">
        <v>52.009975257999997</v>
      </c>
      <c r="EC52" s="86">
        <v>87.091237961999994</v>
      </c>
      <c r="ED52" s="86">
        <v>87.091237961999994</v>
      </c>
      <c r="EE52" s="83" t="s">
        <v>91</v>
      </c>
      <c r="EF52" s="83">
        <v>35.604896373999999</v>
      </c>
      <c r="EG52" s="87" t="s">
        <v>91</v>
      </c>
      <c r="EH52" s="88" t="s">
        <v>91</v>
      </c>
      <c r="EI52" s="83" t="s">
        <v>91</v>
      </c>
      <c r="EJ52" s="83" t="s">
        <v>91</v>
      </c>
      <c r="EK52" s="86" t="s">
        <v>91</v>
      </c>
      <c r="EL52" s="83">
        <v>411.83811111099999</v>
      </c>
      <c r="EM52" s="83">
        <v>586.46412925200002</v>
      </c>
      <c r="EN52" s="86">
        <v>586.46412925200002</v>
      </c>
      <c r="EO52" s="86" t="s">
        <v>91</v>
      </c>
      <c r="EP52" s="86">
        <v>989.89738095200005</v>
      </c>
      <c r="EQ52" s="84" t="s">
        <v>91</v>
      </c>
      <c r="ER52" s="85" t="s">
        <v>91</v>
      </c>
      <c r="ES52" s="86" t="s">
        <v>91</v>
      </c>
      <c r="ET52" s="83" t="s">
        <v>91</v>
      </c>
      <c r="EU52" s="83" t="s">
        <v>91</v>
      </c>
      <c r="EV52" s="86" t="s">
        <v>91</v>
      </c>
      <c r="EW52" s="86">
        <v>3.3656210180000001</v>
      </c>
      <c r="EX52" s="86">
        <v>3.3656210180000001</v>
      </c>
      <c r="EY52" s="86" t="s">
        <v>91</v>
      </c>
      <c r="EZ52" s="86">
        <v>1.993960221</v>
      </c>
      <c r="FA52" s="84" t="s">
        <v>91</v>
      </c>
      <c r="FB52" s="85" t="s">
        <v>91</v>
      </c>
      <c r="FC52" s="86" t="s">
        <v>91</v>
      </c>
      <c r="FD52" s="86" t="s">
        <v>91</v>
      </c>
      <c r="FE52" s="83" t="s">
        <v>91</v>
      </c>
      <c r="FF52" s="86">
        <v>229.19874999999999</v>
      </c>
      <c r="FG52" s="86">
        <v>168.52857142900001</v>
      </c>
      <c r="FH52" s="83">
        <v>168.52857142900001</v>
      </c>
      <c r="FI52" s="83" t="s">
        <v>91</v>
      </c>
      <c r="FJ52" s="86">
        <v>209.81896565100001</v>
      </c>
      <c r="FK52" s="87" t="s">
        <v>91</v>
      </c>
      <c r="FL52" s="88" t="s">
        <v>91</v>
      </c>
      <c r="FM52" s="86" t="s">
        <v>91</v>
      </c>
      <c r="FN52" s="86" t="s">
        <v>91</v>
      </c>
      <c r="FO52" s="86" t="s">
        <v>91</v>
      </c>
      <c r="FP52" s="83" t="s">
        <v>91</v>
      </c>
      <c r="FQ52" s="83">
        <v>3.1884719999999999E-3</v>
      </c>
      <c r="FR52" s="86">
        <v>3.1884719999999999E-3</v>
      </c>
      <c r="FS52" s="86" t="s">
        <v>91</v>
      </c>
      <c r="FT52" s="86">
        <v>3.1884719999999999E-3</v>
      </c>
      <c r="FU52" s="87" t="s">
        <v>91</v>
      </c>
      <c r="FV52" s="88" t="s">
        <v>91</v>
      </c>
      <c r="FW52" s="83" t="s">
        <v>91</v>
      </c>
      <c r="FX52" s="86" t="s">
        <v>91</v>
      </c>
      <c r="FY52" s="86" t="s">
        <v>91</v>
      </c>
      <c r="FZ52" s="83" t="s">
        <v>91</v>
      </c>
      <c r="GA52" s="83">
        <v>63.728713345000003</v>
      </c>
      <c r="GB52" s="86">
        <v>63.728713345000003</v>
      </c>
      <c r="GC52" s="86" t="s">
        <v>91</v>
      </c>
      <c r="GD52" s="83">
        <v>95.458419573</v>
      </c>
      <c r="GE52" s="84" t="s">
        <v>91</v>
      </c>
      <c r="GF52" s="88" t="s">
        <v>91</v>
      </c>
      <c r="GG52" s="86" t="s">
        <v>91</v>
      </c>
      <c r="GH52" s="83" t="s">
        <v>91</v>
      </c>
      <c r="GI52" s="86" t="s">
        <v>91</v>
      </c>
      <c r="GJ52" s="86">
        <v>0.96</v>
      </c>
      <c r="GK52" s="86" t="s">
        <v>91</v>
      </c>
      <c r="GL52" s="83" t="s">
        <v>91</v>
      </c>
      <c r="GM52" s="83" t="s">
        <v>91</v>
      </c>
      <c r="GN52" s="86">
        <v>0.96</v>
      </c>
      <c r="GO52" s="87" t="s">
        <v>91</v>
      </c>
      <c r="GP52" s="89" t="s">
        <v>91</v>
      </c>
      <c r="GQ52" s="86" t="s">
        <v>91</v>
      </c>
      <c r="GR52" s="83" t="s">
        <v>91</v>
      </c>
      <c r="GS52" s="86" t="s">
        <v>91</v>
      </c>
      <c r="GT52" s="86">
        <v>0.397047704</v>
      </c>
      <c r="GU52" s="86" t="s">
        <v>91</v>
      </c>
      <c r="GV52" s="83" t="s">
        <v>91</v>
      </c>
      <c r="GW52" s="86" t="s">
        <v>91</v>
      </c>
      <c r="GX52" s="86">
        <v>0.37060847400000002</v>
      </c>
      <c r="GY52" s="84" t="s">
        <v>91</v>
      </c>
      <c r="GZ52" s="77"/>
      <c r="HA52" s="78"/>
      <c r="HB52" s="79"/>
    </row>
    <row r="53" spans="1:210" s="80" customFormat="1" ht="22.5" x14ac:dyDescent="0.4">
      <c r="A53" s="1"/>
      <c r="B53" s="1"/>
      <c r="C53" s="1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3" t="e">
        <f t="shared" si="61"/>
        <v>#REF!</v>
      </c>
      <c r="AZ53" s="81">
        <v>1</v>
      </c>
      <c r="BA53" s="30"/>
      <c r="BB53" s="56"/>
      <c r="BC53" s="31"/>
      <c r="BD53" s="82">
        <v>0</v>
      </c>
      <c r="BE53" s="83" t="s">
        <v>108</v>
      </c>
      <c r="BF53" s="86" t="s">
        <v>91</v>
      </c>
      <c r="BG53" s="86" t="s">
        <v>91</v>
      </c>
      <c r="BH53" s="83">
        <v>2.6892900000000002</v>
      </c>
      <c r="BI53" s="83">
        <v>21.855851999999999</v>
      </c>
      <c r="BJ53" s="86">
        <v>49.880457</v>
      </c>
      <c r="BK53" s="86">
        <v>44.054492000000003</v>
      </c>
      <c r="BL53" s="86">
        <v>44.054492000000003</v>
      </c>
      <c r="BM53" s="83" t="s">
        <v>91</v>
      </c>
      <c r="BN53" s="83">
        <v>118.480091</v>
      </c>
      <c r="BO53" s="87" t="s">
        <v>91</v>
      </c>
      <c r="BP53" s="85" t="s">
        <v>101</v>
      </c>
      <c r="BQ53" s="83" t="s">
        <v>101</v>
      </c>
      <c r="BR53" s="86" t="s">
        <v>101</v>
      </c>
      <c r="BS53" s="86" t="s">
        <v>101</v>
      </c>
      <c r="BT53" s="86" t="s">
        <v>101</v>
      </c>
      <c r="BU53" s="86" t="s">
        <v>101</v>
      </c>
      <c r="BV53" s="86" t="s">
        <v>101</v>
      </c>
      <c r="BW53" s="83" t="s">
        <v>101</v>
      </c>
      <c r="BX53" s="83" t="s">
        <v>101</v>
      </c>
      <c r="BY53" s="87" t="s">
        <v>101</v>
      </c>
      <c r="BZ53" s="85" t="s">
        <v>91</v>
      </c>
      <c r="CA53" s="83" t="s">
        <v>91</v>
      </c>
      <c r="CB53" s="86">
        <v>0.200436381</v>
      </c>
      <c r="CC53" s="86">
        <v>1.5787892109999999</v>
      </c>
      <c r="CD53" s="83">
        <v>3.4056543719999999</v>
      </c>
      <c r="CE53" s="83">
        <v>2.8075855710000002</v>
      </c>
      <c r="CF53" s="86">
        <v>2.8075855710000002</v>
      </c>
      <c r="CG53" s="86" t="s">
        <v>91</v>
      </c>
      <c r="CH53" s="83">
        <v>2.057010172</v>
      </c>
      <c r="CI53" s="87" t="s">
        <v>91</v>
      </c>
      <c r="CJ53" s="88" t="s">
        <v>91</v>
      </c>
      <c r="CK53" s="86" t="s">
        <v>91</v>
      </c>
      <c r="CL53" s="83">
        <v>0.129</v>
      </c>
      <c r="CM53" s="83">
        <v>0.27200000000000002</v>
      </c>
      <c r="CN53" s="83">
        <v>0.41</v>
      </c>
      <c r="CO53" s="86">
        <v>0.41499999999999998</v>
      </c>
      <c r="CP53" s="86">
        <v>0.41499999999999998</v>
      </c>
      <c r="CQ53" s="83" t="s">
        <v>91</v>
      </c>
      <c r="CR53" s="83">
        <v>0.41499999999999998</v>
      </c>
      <c r="CS53" s="87" t="s">
        <v>91</v>
      </c>
      <c r="CT53" s="88" t="s">
        <v>101</v>
      </c>
      <c r="CU53" s="86" t="s">
        <v>101</v>
      </c>
      <c r="CV53" s="83" t="s">
        <v>101</v>
      </c>
      <c r="CW53" s="83" t="s">
        <v>101</v>
      </c>
      <c r="CX53" s="86" t="s">
        <v>101</v>
      </c>
      <c r="CY53" s="83" t="s">
        <v>101</v>
      </c>
      <c r="CZ53" s="83" t="s">
        <v>101</v>
      </c>
      <c r="DA53" s="86" t="s">
        <v>101</v>
      </c>
      <c r="DB53" s="86" t="s">
        <v>101</v>
      </c>
      <c r="DC53" s="84" t="s">
        <v>101</v>
      </c>
      <c r="DD53" s="85" t="s">
        <v>91</v>
      </c>
      <c r="DE53" s="86" t="s">
        <v>91</v>
      </c>
      <c r="DF53" s="86">
        <v>4.0388227929999996</v>
      </c>
      <c r="DG53" s="86">
        <v>7.257203842</v>
      </c>
      <c r="DH53" s="86">
        <v>10.795155345</v>
      </c>
      <c r="DI53" s="83">
        <v>11.809903243999999</v>
      </c>
      <c r="DJ53" s="83">
        <v>11.809903243999999</v>
      </c>
      <c r="DK53" s="86" t="s">
        <v>91</v>
      </c>
      <c r="DL53" s="86">
        <v>10.926803581</v>
      </c>
      <c r="DM53" s="84" t="s">
        <v>91</v>
      </c>
      <c r="DN53" s="85" t="s">
        <v>91</v>
      </c>
      <c r="DO53" s="86" t="s">
        <v>91</v>
      </c>
      <c r="DP53" s="83">
        <v>2.1</v>
      </c>
      <c r="DQ53" s="83">
        <v>2.34</v>
      </c>
      <c r="DR53" s="86">
        <v>4.5199999999999996</v>
      </c>
      <c r="DS53" s="86">
        <v>17.47</v>
      </c>
      <c r="DT53" s="86">
        <v>17.47</v>
      </c>
      <c r="DU53" s="83" t="s">
        <v>91</v>
      </c>
      <c r="DV53" s="83">
        <v>17.47</v>
      </c>
      <c r="DW53" s="87" t="s">
        <v>91</v>
      </c>
      <c r="DX53" s="88" t="s">
        <v>91</v>
      </c>
      <c r="DY53" s="83" t="s">
        <v>91</v>
      </c>
      <c r="DZ53" s="83">
        <v>10.151114119000001</v>
      </c>
      <c r="EA53" s="86">
        <v>67.447118863</v>
      </c>
      <c r="EB53" s="86">
        <v>74.208187049000003</v>
      </c>
      <c r="EC53" s="86">
        <v>15.846901196999999</v>
      </c>
      <c r="ED53" s="86">
        <v>15.846901196999999</v>
      </c>
      <c r="EE53" s="83" t="s">
        <v>91</v>
      </c>
      <c r="EF53" s="83">
        <v>11.857082717000001</v>
      </c>
      <c r="EG53" s="87" t="s">
        <v>91</v>
      </c>
      <c r="EH53" s="88" t="s">
        <v>91</v>
      </c>
      <c r="EI53" s="83" t="s">
        <v>91</v>
      </c>
      <c r="EJ53" s="83">
        <v>20.847209302</v>
      </c>
      <c r="EK53" s="86">
        <v>80.352397058999998</v>
      </c>
      <c r="EL53" s="83">
        <v>121.65965122</v>
      </c>
      <c r="EM53" s="83">
        <v>106.15540240999999</v>
      </c>
      <c r="EN53" s="86">
        <v>106.15540240999999</v>
      </c>
      <c r="EO53" s="86" t="s">
        <v>91</v>
      </c>
      <c r="EP53" s="86">
        <v>285.49419518100001</v>
      </c>
      <c r="EQ53" s="84" t="s">
        <v>91</v>
      </c>
      <c r="ER53" s="85" t="s">
        <v>91</v>
      </c>
      <c r="ES53" s="86" t="s">
        <v>91</v>
      </c>
      <c r="ET53" s="83">
        <v>200.219998215</v>
      </c>
      <c r="EU53" s="83">
        <v>65.492101749</v>
      </c>
      <c r="EV53" s="86">
        <v>4.6267019170000001</v>
      </c>
      <c r="EW53" s="86" t="s">
        <v>91</v>
      </c>
      <c r="EX53" s="86" t="s">
        <v>91</v>
      </c>
      <c r="EY53" s="86" t="s">
        <v>91</v>
      </c>
      <c r="EZ53" s="86">
        <v>18.573730906000002</v>
      </c>
      <c r="FA53" s="84" t="s">
        <v>91</v>
      </c>
      <c r="FB53" s="85" t="s">
        <v>91</v>
      </c>
      <c r="FC53" s="86" t="s">
        <v>91</v>
      </c>
      <c r="FD53" s="86">
        <v>51.995348837000002</v>
      </c>
      <c r="FE53" s="83">
        <v>32.243823528999997</v>
      </c>
      <c r="FF53" s="86">
        <v>41.870634146</v>
      </c>
      <c r="FG53" s="86">
        <v>147.92669879499999</v>
      </c>
      <c r="FH53" s="83">
        <v>147.92669879499999</v>
      </c>
      <c r="FI53" s="83" t="s">
        <v>91</v>
      </c>
      <c r="FJ53" s="86">
        <v>159.88207228900001</v>
      </c>
      <c r="FK53" s="87" t="s">
        <v>91</v>
      </c>
      <c r="FL53" s="88" t="s">
        <v>91</v>
      </c>
      <c r="FM53" s="86" t="s">
        <v>91</v>
      </c>
      <c r="FN53" s="86">
        <v>5.9170289999999999E-3</v>
      </c>
      <c r="FO53" s="86">
        <v>1.5729513000000001E-2</v>
      </c>
      <c r="FP53" s="83">
        <v>2.536066E-3</v>
      </c>
      <c r="FQ53" s="83" t="s">
        <v>91</v>
      </c>
      <c r="FR53" s="86" t="s">
        <v>91</v>
      </c>
      <c r="FS53" s="86" t="s">
        <v>91</v>
      </c>
      <c r="FT53" s="86">
        <v>1.5729513000000001E-2</v>
      </c>
      <c r="FU53" s="87" t="s">
        <v>91</v>
      </c>
      <c r="FV53" s="88" t="s">
        <v>91</v>
      </c>
      <c r="FW53" s="83" t="s">
        <v>91</v>
      </c>
      <c r="FX53" s="86">
        <v>2364.702208404</v>
      </c>
      <c r="FY53" s="86">
        <v>753.56605904599996</v>
      </c>
      <c r="FZ53" s="83">
        <v>84.997006104999997</v>
      </c>
      <c r="GA53" s="83" t="s">
        <v>91</v>
      </c>
      <c r="GB53" s="86" t="s">
        <v>91</v>
      </c>
      <c r="GC53" s="86" t="s">
        <v>91</v>
      </c>
      <c r="GD53" s="83">
        <v>578.37437055500004</v>
      </c>
      <c r="GE53" s="84" t="s">
        <v>91</v>
      </c>
      <c r="GF53" s="88" t="s">
        <v>91</v>
      </c>
      <c r="GG53" s="86" t="s">
        <v>91</v>
      </c>
      <c r="GH53" s="83" t="s">
        <v>91</v>
      </c>
      <c r="GI53" s="86" t="s">
        <v>91</v>
      </c>
      <c r="GJ53" s="86">
        <v>0.96</v>
      </c>
      <c r="GK53" s="86">
        <v>2.87</v>
      </c>
      <c r="GL53" s="83">
        <v>2.87</v>
      </c>
      <c r="GM53" s="83" t="s">
        <v>91</v>
      </c>
      <c r="GN53" s="86">
        <v>2.655392312</v>
      </c>
      <c r="GO53" s="87" t="s">
        <v>91</v>
      </c>
      <c r="GP53" s="89" t="s">
        <v>91</v>
      </c>
      <c r="GQ53" s="86" t="s">
        <v>91</v>
      </c>
      <c r="GR53" s="83" t="s">
        <v>91</v>
      </c>
      <c r="GS53" s="86" t="s">
        <v>91</v>
      </c>
      <c r="GT53" s="86">
        <v>0.106001228</v>
      </c>
      <c r="GU53" s="86">
        <v>0.79726212799999996</v>
      </c>
      <c r="GV53" s="83">
        <v>0.79726212799999996</v>
      </c>
      <c r="GW53" s="86" t="s">
        <v>91</v>
      </c>
      <c r="GX53" s="86">
        <v>0.79726212799999996</v>
      </c>
      <c r="GY53" s="84" t="s">
        <v>91</v>
      </c>
      <c r="GZ53" s="77"/>
      <c r="HA53" s="78"/>
      <c r="HB53" s="79"/>
    </row>
    <row r="54" spans="1:210" s="80" customFormat="1" ht="22.5" x14ac:dyDescent="0.4">
      <c r="A54" s="1"/>
      <c r="B54" s="1"/>
      <c r="C54" s="1"/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3" t="e">
        <f t="shared" si="61"/>
        <v>#REF!</v>
      </c>
      <c r="AZ54" s="81">
        <v>1</v>
      </c>
      <c r="BA54" s="30"/>
      <c r="BB54" s="56"/>
      <c r="BC54" s="31"/>
      <c r="BD54" s="82">
        <v>0</v>
      </c>
      <c r="BE54" s="83" t="s">
        <v>109</v>
      </c>
      <c r="BF54" s="86">
        <v>48.314507999999996</v>
      </c>
      <c r="BG54" s="86">
        <v>28.301269999999999</v>
      </c>
      <c r="BH54" s="83">
        <v>81.735952999999995</v>
      </c>
      <c r="BI54" s="83">
        <v>43.517543000000003</v>
      </c>
      <c r="BJ54" s="86">
        <v>44.195281000000001</v>
      </c>
      <c r="BK54" s="86">
        <v>43.142180000000003</v>
      </c>
      <c r="BL54" s="86">
        <v>43.142180000000003</v>
      </c>
      <c r="BM54" s="83">
        <v>28.301269999999999</v>
      </c>
      <c r="BN54" s="83">
        <v>212.590957</v>
      </c>
      <c r="BO54" s="87">
        <v>172.338469</v>
      </c>
      <c r="BP54" s="85">
        <v>-7.4224391320000001</v>
      </c>
      <c r="BQ54" s="83">
        <v>-51.613443986</v>
      </c>
      <c r="BR54" s="86">
        <v>53.205397804999997</v>
      </c>
      <c r="BS54" s="86">
        <v>2.7032444280000001</v>
      </c>
      <c r="BT54" s="86">
        <v>-8.5258593549999997</v>
      </c>
      <c r="BU54" s="86">
        <v>52.439024820999997</v>
      </c>
      <c r="BV54" s="86">
        <v>52.439024820999997</v>
      </c>
      <c r="BW54" s="83">
        <v>-51.613443986</v>
      </c>
      <c r="BX54" s="83">
        <v>23.356647086999999</v>
      </c>
      <c r="BY54" s="87">
        <v>-20.940310101000001</v>
      </c>
      <c r="BZ54" s="85">
        <v>4.4007249000000002</v>
      </c>
      <c r="CA54" s="83">
        <v>2.5084471819999998</v>
      </c>
      <c r="CB54" s="86">
        <v>6.0918899099999999</v>
      </c>
      <c r="CC54" s="86">
        <v>3.1435529189999998</v>
      </c>
      <c r="CD54" s="83">
        <v>3.0174914390000001</v>
      </c>
      <c r="CE54" s="83">
        <v>2.7494440770000002</v>
      </c>
      <c r="CF54" s="86">
        <v>2.7494440770000002</v>
      </c>
      <c r="CG54" s="86">
        <v>2.5084471819999998</v>
      </c>
      <c r="CH54" s="83">
        <v>3.6909303269999998</v>
      </c>
      <c r="CI54" s="87">
        <v>3.7910084940000002</v>
      </c>
      <c r="CJ54" s="88">
        <v>0.24399999999999999</v>
      </c>
      <c r="CK54" s="86">
        <v>0.12</v>
      </c>
      <c r="CL54" s="83">
        <v>0.249</v>
      </c>
      <c r="CM54" s="83">
        <v>0.12</v>
      </c>
      <c r="CN54" s="83">
        <v>0.47099999999999997</v>
      </c>
      <c r="CO54" s="86">
        <v>0.26700000000000002</v>
      </c>
      <c r="CP54" s="86">
        <v>0.26700000000000002</v>
      </c>
      <c r="CQ54" s="83">
        <v>0.12</v>
      </c>
      <c r="CR54" s="83">
        <v>0.47099999999999997</v>
      </c>
      <c r="CS54" s="87">
        <v>0.41699999999999998</v>
      </c>
      <c r="CT54" s="88">
        <v>-32.596685082999997</v>
      </c>
      <c r="CU54" s="86">
        <v>-75.708502023999998</v>
      </c>
      <c r="CV54" s="83">
        <v>2.0491803279999998</v>
      </c>
      <c r="CW54" s="83">
        <v>-71.223021583000005</v>
      </c>
      <c r="CX54" s="86">
        <v>93.032786884999993</v>
      </c>
      <c r="CY54" s="83">
        <v>122.5</v>
      </c>
      <c r="CZ54" s="83">
        <v>122.5</v>
      </c>
      <c r="DA54" s="86">
        <v>-75.708502023999998</v>
      </c>
      <c r="DB54" s="86">
        <v>12.949640287999999</v>
      </c>
      <c r="DC54" s="84">
        <v>-15.587044534</v>
      </c>
      <c r="DD54" s="85">
        <v>7.4029126209999996</v>
      </c>
      <c r="DE54" s="86">
        <v>3.712871287</v>
      </c>
      <c r="DF54" s="86">
        <v>7.7958672509999998</v>
      </c>
      <c r="DG54" s="86">
        <v>3.2017075770000001</v>
      </c>
      <c r="DH54" s="86">
        <v>12.401263823000001</v>
      </c>
      <c r="DI54" s="83">
        <v>7.5981787140000003</v>
      </c>
      <c r="DJ54" s="83">
        <v>7.5981787140000003</v>
      </c>
      <c r="DK54" s="86">
        <v>3.712871287</v>
      </c>
      <c r="DL54" s="86">
        <v>12.401263823000001</v>
      </c>
      <c r="DM54" s="84">
        <v>11.294691223999999</v>
      </c>
      <c r="DN54" s="85">
        <v>7.35</v>
      </c>
      <c r="DO54" s="86">
        <v>2.56</v>
      </c>
      <c r="DP54" s="83">
        <v>18.760000000000002</v>
      </c>
      <c r="DQ54" s="83">
        <v>2.69</v>
      </c>
      <c r="DR54" s="86">
        <v>24.4</v>
      </c>
      <c r="DS54" s="86">
        <v>9.2200000000000006</v>
      </c>
      <c r="DT54" s="86">
        <v>9.2200000000000006</v>
      </c>
      <c r="DU54" s="83">
        <v>2.56</v>
      </c>
      <c r="DV54" s="83">
        <v>22.802221809999999</v>
      </c>
      <c r="DW54" s="87">
        <v>12.92</v>
      </c>
      <c r="DX54" s="88">
        <v>51.852952350000002</v>
      </c>
      <c r="DY54" s="83">
        <v>81.999370274</v>
      </c>
      <c r="DZ54" s="83">
        <v>27.966560362999999</v>
      </c>
      <c r="EA54" s="86">
        <v>93.980189261999996</v>
      </c>
      <c r="EB54" s="86">
        <v>11.415138410000001</v>
      </c>
      <c r="EC54" s="86">
        <v>29.457963248999999</v>
      </c>
      <c r="ED54" s="86">
        <v>29.457963248999999</v>
      </c>
      <c r="EE54" s="83">
        <v>81.999370274</v>
      </c>
      <c r="EF54" s="83">
        <v>14.247984871</v>
      </c>
      <c r="EG54" s="87">
        <v>25.526550192999999</v>
      </c>
      <c r="EH54" s="88">
        <v>198.01027868899999</v>
      </c>
      <c r="EI54" s="83">
        <v>235.843916667</v>
      </c>
      <c r="EJ54" s="83">
        <v>328.25683935699999</v>
      </c>
      <c r="EK54" s="86">
        <v>362.64619166699998</v>
      </c>
      <c r="EL54" s="83">
        <v>93.832868364999996</v>
      </c>
      <c r="EM54" s="83">
        <v>161.58119850200001</v>
      </c>
      <c r="EN54" s="86">
        <v>161.58119850200001</v>
      </c>
      <c r="EO54" s="86">
        <v>235.843916667</v>
      </c>
      <c r="EP54" s="86">
        <v>451.36084288699999</v>
      </c>
      <c r="EQ54" s="84">
        <v>413.28170024000002</v>
      </c>
      <c r="ER54" s="85">
        <v>8.7366841449999999</v>
      </c>
      <c r="ES54" s="86">
        <v>5.0719934120000003</v>
      </c>
      <c r="ET54" s="83">
        <v>2.255150435</v>
      </c>
      <c r="EU54" s="83">
        <v>11.436365995999999</v>
      </c>
      <c r="EV54" s="86">
        <v>29.914871205000001</v>
      </c>
      <c r="EW54" s="86">
        <v>28.887388838</v>
      </c>
      <c r="EX54" s="86">
        <v>28.887388838</v>
      </c>
      <c r="EY54" s="86">
        <v>5.0719934120000003</v>
      </c>
      <c r="EZ54" s="86">
        <v>15.289316784</v>
      </c>
      <c r="FA54" s="84">
        <v>11.400387385</v>
      </c>
      <c r="FB54" s="85">
        <v>99.285245902</v>
      </c>
      <c r="FC54" s="86">
        <v>68.949333332999998</v>
      </c>
      <c r="FD54" s="86">
        <v>240.640321285</v>
      </c>
      <c r="FE54" s="83">
        <v>84.017666667</v>
      </c>
      <c r="FF54" s="86">
        <v>196.754140127</v>
      </c>
      <c r="FG54" s="86">
        <v>121.344868914</v>
      </c>
      <c r="FH54" s="83">
        <v>121.344868914</v>
      </c>
      <c r="FI54" s="83">
        <v>68.949333332999998</v>
      </c>
      <c r="FJ54" s="86">
        <v>183.87014529699999</v>
      </c>
      <c r="FK54" s="87">
        <v>114.390023981</v>
      </c>
      <c r="FL54" s="88">
        <v>4.6385560000000003E-3</v>
      </c>
      <c r="FM54" s="86">
        <v>1.577405E-3</v>
      </c>
      <c r="FN54" s="86">
        <v>2.02557E-3</v>
      </c>
      <c r="FO54" s="86">
        <v>5.4690390000000002E-3</v>
      </c>
      <c r="FP54" s="83">
        <v>1.4528529E-2</v>
      </c>
      <c r="FQ54" s="83">
        <v>1.3695219E-2</v>
      </c>
      <c r="FR54" s="86">
        <v>1.3695219E-2</v>
      </c>
      <c r="FS54" s="86">
        <v>1.577405E-3</v>
      </c>
      <c r="FT54" s="86">
        <v>1.4528529E-2</v>
      </c>
      <c r="FU54" s="87">
        <v>9.7144429999999997E-3</v>
      </c>
      <c r="FV54" s="88">
        <v>63.242929314999998</v>
      </c>
      <c r="FW54" s="83">
        <v>42.778916498000001</v>
      </c>
      <c r="FX54" s="86">
        <v>26.634498363999999</v>
      </c>
      <c r="FY54" s="86">
        <v>131.58926073999999</v>
      </c>
      <c r="FZ54" s="83">
        <v>549.56522731099994</v>
      </c>
      <c r="GA54" s="83">
        <v>546.98853865700005</v>
      </c>
      <c r="GB54" s="86">
        <v>546.98853865700005</v>
      </c>
      <c r="GC54" s="86">
        <v>42.778916498000001</v>
      </c>
      <c r="GD54" s="83">
        <v>297.725477125</v>
      </c>
      <c r="GE54" s="84">
        <v>153.75050145599999</v>
      </c>
      <c r="GF54" s="88" t="s">
        <v>91</v>
      </c>
      <c r="GG54" s="86">
        <v>0.39</v>
      </c>
      <c r="GH54" s="83">
        <v>1.6</v>
      </c>
      <c r="GI54" s="86" t="s">
        <v>91</v>
      </c>
      <c r="GJ54" s="86">
        <v>1.37</v>
      </c>
      <c r="GK54" s="86" t="s">
        <v>91</v>
      </c>
      <c r="GL54" s="83" t="s">
        <v>91</v>
      </c>
      <c r="GM54" s="83">
        <v>0.39</v>
      </c>
      <c r="GN54" s="86">
        <v>1.37</v>
      </c>
      <c r="GO54" s="87">
        <v>1.08624052</v>
      </c>
      <c r="GP54" s="89" t="s">
        <v>91</v>
      </c>
      <c r="GQ54" s="86">
        <v>6.7676780000000006E-2</v>
      </c>
      <c r="GR54" s="83">
        <v>0.63128388800000002</v>
      </c>
      <c r="GS54" s="86" t="s">
        <v>91</v>
      </c>
      <c r="GT54" s="86">
        <v>0.64240399500000001</v>
      </c>
      <c r="GU54" s="86" t="s">
        <v>91</v>
      </c>
      <c r="GV54" s="83" t="s">
        <v>91</v>
      </c>
      <c r="GW54" s="86">
        <v>6.7676780000000006E-2</v>
      </c>
      <c r="GX54" s="86">
        <v>0.59962660000000001</v>
      </c>
      <c r="GY54" s="84">
        <v>0.30119618199999998</v>
      </c>
      <c r="GZ54" s="77"/>
      <c r="HA54" s="78"/>
      <c r="HB54" s="79"/>
    </row>
    <row r="55" spans="1:210" s="80" customFormat="1" ht="22.5" x14ac:dyDescent="0.4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3" t="e">
        <f t="shared" si="61"/>
        <v>#REF!</v>
      </c>
      <c r="AZ55" s="81">
        <v>1</v>
      </c>
      <c r="BA55" s="30"/>
      <c r="BB55" s="56"/>
      <c r="BC55" s="31"/>
      <c r="BD55" s="82">
        <v>0</v>
      </c>
      <c r="BE55" s="83" t="s">
        <v>110</v>
      </c>
      <c r="BF55" s="86" t="s">
        <v>91</v>
      </c>
      <c r="BG55" s="86" t="s">
        <v>91</v>
      </c>
      <c r="BH55" s="83">
        <v>18.364504</v>
      </c>
      <c r="BI55" s="83">
        <v>80.771703000000002</v>
      </c>
      <c r="BJ55" s="86">
        <v>57.2515</v>
      </c>
      <c r="BK55" s="86">
        <v>39.229284999999997</v>
      </c>
      <c r="BL55" s="86">
        <v>39.229284999999997</v>
      </c>
      <c r="BM55" s="83" t="s">
        <v>91</v>
      </c>
      <c r="BN55" s="83">
        <v>195.61699200000001</v>
      </c>
      <c r="BO55" s="87" t="s">
        <v>91</v>
      </c>
      <c r="BP55" s="85" t="s">
        <v>101</v>
      </c>
      <c r="BQ55" s="83" t="s">
        <v>101</v>
      </c>
      <c r="BR55" s="86" t="s">
        <v>101</v>
      </c>
      <c r="BS55" s="86" t="s">
        <v>101</v>
      </c>
      <c r="BT55" s="86" t="s">
        <v>101</v>
      </c>
      <c r="BU55" s="86" t="s">
        <v>101</v>
      </c>
      <c r="BV55" s="86" t="s">
        <v>101</v>
      </c>
      <c r="BW55" s="83" t="s">
        <v>101</v>
      </c>
      <c r="BX55" s="83" t="s">
        <v>101</v>
      </c>
      <c r="BY55" s="87" t="s">
        <v>101</v>
      </c>
      <c r="BZ55" s="85" t="s">
        <v>91</v>
      </c>
      <c r="CA55" s="83" t="s">
        <v>91</v>
      </c>
      <c r="CB55" s="86">
        <v>1.3687310479999999</v>
      </c>
      <c r="CC55" s="86">
        <v>5.8346612709999999</v>
      </c>
      <c r="CD55" s="83">
        <v>3.9089221109999999</v>
      </c>
      <c r="CE55" s="83">
        <v>2.5000759179999998</v>
      </c>
      <c r="CF55" s="86">
        <v>2.5000759179999998</v>
      </c>
      <c r="CG55" s="86" t="s">
        <v>91</v>
      </c>
      <c r="CH55" s="83">
        <v>3.396234245</v>
      </c>
      <c r="CI55" s="87" t="s">
        <v>91</v>
      </c>
      <c r="CJ55" s="88" t="s">
        <v>91</v>
      </c>
      <c r="CK55" s="86" t="s">
        <v>91</v>
      </c>
      <c r="CL55" s="83" t="s">
        <v>91</v>
      </c>
      <c r="CM55" s="83">
        <v>0.29399999999999998</v>
      </c>
      <c r="CN55" s="83">
        <v>0.14399999999999999</v>
      </c>
      <c r="CO55" s="86" t="s">
        <v>91</v>
      </c>
      <c r="CP55" s="86" t="s">
        <v>91</v>
      </c>
      <c r="CQ55" s="83" t="s">
        <v>91</v>
      </c>
      <c r="CR55" s="83">
        <v>0.29399999999999998</v>
      </c>
      <c r="CS55" s="87" t="s">
        <v>91</v>
      </c>
      <c r="CT55" s="88" t="s">
        <v>101</v>
      </c>
      <c r="CU55" s="86" t="s">
        <v>101</v>
      </c>
      <c r="CV55" s="83" t="s">
        <v>101</v>
      </c>
      <c r="CW55" s="83" t="s">
        <v>101</v>
      </c>
      <c r="CX55" s="86" t="s">
        <v>101</v>
      </c>
      <c r="CY55" s="83" t="s">
        <v>101</v>
      </c>
      <c r="CZ55" s="83" t="s">
        <v>101</v>
      </c>
      <c r="DA55" s="86" t="s">
        <v>101</v>
      </c>
      <c r="DB55" s="86" t="s">
        <v>101</v>
      </c>
      <c r="DC55" s="84" t="s">
        <v>101</v>
      </c>
      <c r="DD55" s="85" t="s">
        <v>91</v>
      </c>
      <c r="DE55" s="86" t="s">
        <v>91</v>
      </c>
      <c r="DF55" s="86" t="s">
        <v>91</v>
      </c>
      <c r="DG55" s="86">
        <v>7.8441835649999998</v>
      </c>
      <c r="DH55" s="86">
        <v>3.7914691939999998</v>
      </c>
      <c r="DI55" s="83" t="s">
        <v>91</v>
      </c>
      <c r="DJ55" s="83" t="s">
        <v>91</v>
      </c>
      <c r="DK55" s="86" t="s">
        <v>91</v>
      </c>
      <c r="DL55" s="86">
        <v>7.7409162719999998</v>
      </c>
      <c r="DM55" s="84" t="s">
        <v>91</v>
      </c>
      <c r="DN55" s="85" t="s">
        <v>91</v>
      </c>
      <c r="DO55" s="86" t="s">
        <v>91</v>
      </c>
      <c r="DP55" s="83" t="s">
        <v>91</v>
      </c>
      <c r="DQ55" s="83">
        <v>14.86</v>
      </c>
      <c r="DR55" s="86">
        <v>10.33</v>
      </c>
      <c r="DS55" s="86" t="s">
        <v>91</v>
      </c>
      <c r="DT55" s="86" t="s">
        <v>91</v>
      </c>
      <c r="DU55" s="83" t="s">
        <v>91</v>
      </c>
      <c r="DV55" s="83">
        <v>12.733998087</v>
      </c>
      <c r="DW55" s="87" t="s">
        <v>91</v>
      </c>
      <c r="DX55" s="88" t="s">
        <v>91</v>
      </c>
      <c r="DY55" s="83" t="s">
        <v>91</v>
      </c>
      <c r="DZ55" s="83" t="s">
        <v>91</v>
      </c>
      <c r="EA55" s="86">
        <v>35.367861794</v>
      </c>
      <c r="EB55" s="86">
        <v>33.127889912000001</v>
      </c>
      <c r="EC55" s="86" t="s">
        <v>91</v>
      </c>
      <c r="ED55" s="86" t="s">
        <v>91</v>
      </c>
      <c r="EE55" s="83" t="s">
        <v>91</v>
      </c>
      <c r="EF55" s="83">
        <v>23.884322001000001</v>
      </c>
      <c r="EG55" s="87" t="s">
        <v>91</v>
      </c>
      <c r="EH55" s="88" t="s">
        <v>91</v>
      </c>
      <c r="EI55" s="83" t="s">
        <v>91</v>
      </c>
      <c r="EJ55" s="83" t="s">
        <v>91</v>
      </c>
      <c r="EK55" s="86">
        <v>274.73368367299997</v>
      </c>
      <c r="EL55" s="83">
        <v>397.57986111100001</v>
      </c>
      <c r="EM55" s="83" t="s">
        <v>91</v>
      </c>
      <c r="EN55" s="86" t="s">
        <v>91</v>
      </c>
      <c r="EO55" s="86" t="s">
        <v>91</v>
      </c>
      <c r="EP55" s="86">
        <v>665.363918367</v>
      </c>
      <c r="EQ55" s="84" t="s">
        <v>91</v>
      </c>
      <c r="ER55" s="85" t="s">
        <v>91</v>
      </c>
      <c r="ES55" s="86" t="s">
        <v>91</v>
      </c>
      <c r="ET55" s="83" t="s">
        <v>91</v>
      </c>
      <c r="EU55" s="83" t="s">
        <v>91</v>
      </c>
      <c r="EV55" s="86" t="s">
        <v>91</v>
      </c>
      <c r="EW55" s="86" t="s">
        <v>91</v>
      </c>
      <c r="EX55" s="86" t="s">
        <v>91</v>
      </c>
      <c r="EY55" s="86" t="s">
        <v>91</v>
      </c>
      <c r="EZ55" s="86" t="s">
        <v>91</v>
      </c>
      <c r="FA55" s="84" t="s">
        <v>91</v>
      </c>
      <c r="FB55" s="85" t="s">
        <v>91</v>
      </c>
      <c r="FC55" s="86" t="s">
        <v>91</v>
      </c>
      <c r="FD55" s="86" t="s">
        <v>91</v>
      </c>
      <c r="FE55" s="83">
        <v>189.43972789099999</v>
      </c>
      <c r="FF55" s="86">
        <v>272.45375000000001</v>
      </c>
      <c r="FG55" s="86" t="s">
        <v>91</v>
      </c>
      <c r="FH55" s="83" t="s">
        <v>91</v>
      </c>
      <c r="FI55" s="83" t="s">
        <v>91</v>
      </c>
      <c r="FJ55" s="86">
        <v>164.50246508800001</v>
      </c>
      <c r="FK55" s="87" t="s">
        <v>91</v>
      </c>
      <c r="FL55" s="88" t="s">
        <v>91</v>
      </c>
      <c r="FM55" s="86" t="s">
        <v>91</v>
      </c>
      <c r="FN55" s="86" t="s">
        <v>91</v>
      </c>
      <c r="FO55" s="86" t="s">
        <v>91</v>
      </c>
      <c r="FP55" s="83" t="s">
        <v>91</v>
      </c>
      <c r="FQ55" s="83" t="s">
        <v>91</v>
      </c>
      <c r="FR55" s="86" t="s">
        <v>91</v>
      </c>
      <c r="FS55" s="86" t="s">
        <v>91</v>
      </c>
      <c r="FT55" s="86" t="s">
        <v>91</v>
      </c>
      <c r="FU55" s="87" t="s">
        <v>91</v>
      </c>
      <c r="FV55" s="88" t="s">
        <v>91</v>
      </c>
      <c r="FW55" s="83" t="s">
        <v>91</v>
      </c>
      <c r="FX55" s="86" t="s">
        <v>91</v>
      </c>
      <c r="FY55" s="86" t="s">
        <v>91</v>
      </c>
      <c r="FZ55" s="83" t="s">
        <v>91</v>
      </c>
      <c r="GA55" s="83" t="s">
        <v>91</v>
      </c>
      <c r="GB55" s="86" t="s">
        <v>91</v>
      </c>
      <c r="GC55" s="86" t="s">
        <v>91</v>
      </c>
      <c r="GD55" s="83" t="s">
        <v>91</v>
      </c>
      <c r="GE55" s="84" t="s">
        <v>91</v>
      </c>
      <c r="GF55" s="88" t="s">
        <v>91</v>
      </c>
      <c r="GG55" s="86" t="s">
        <v>91</v>
      </c>
      <c r="GH55" s="83" t="s">
        <v>91</v>
      </c>
      <c r="GI55" s="86">
        <v>1.9</v>
      </c>
      <c r="GJ55" s="86">
        <v>0.96</v>
      </c>
      <c r="GK55" s="86" t="s">
        <v>91</v>
      </c>
      <c r="GL55" s="83" t="s">
        <v>91</v>
      </c>
      <c r="GM55" s="83" t="s">
        <v>91</v>
      </c>
      <c r="GN55" s="86">
        <v>1.8749868350000001</v>
      </c>
      <c r="GO55" s="87" t="s">
        <v>91</v>
      </c>
      <c r="GP55" s="89" t="s">
        <v>91</v>
      </c>
      <c r="GQ55" s="86" t="s">
        <v>91</v>
      </c>
      <c r="GR55" s="83" t="s">
        <v>91</v>
      </c>
      <c r="GS55" s="86">
        <v>0.65869840899999998</v>
      </c>
      <c r="GT55" s="86">
        <v>0.47197960700000002</v>
      </c>
      <c r="GU55" s="86" t="s">
        <v>91</v>
      </c>
      <c r="GV55" s="83" t="s">
        <v>91</v>
      </c>
      <c r="GW55" s="86" t="s">
        <v>91</v>
      </c>
      <c r="GX55" s="86">
        <v>0.58112961799999996</v>
      </c>
      <c r="GY55" s="84" t="s">
        <v>91</v>
      </c>
      <c r="GZ55" s="77"/>
      <c r="HA55" s="78"/>
      <c r="HB55" s="79"/>
    </row>
    <row r="56" spans="1:210" s="80" customFormat="1" ht="22.5" x14ac:dyDescent="0.4">
      <c r="A56" s="1"/>
      <c r="B56" s="1"/>
      <c r="C56" s="1"/>
      <c r="D56" s="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3" t="e">
        <f t="shared" si="61"/>
        <v>#REF!</v>
      </c>
      <c r="AZ56" s="81">
        <v>1</v>
      </c>
      <c r="BA56" s="30"/>
      <c r="BB56" s="56"/>
      <c r="BC56" s="31"/>
      <c r="BD56" s="82">
        <v>0</v>
      </c>
      <c r="BE56" s="83" t="s">
        <v>95</v>
      </c>
      <c r="BF56" s="86">
        <v>10.604146999999999</v>
      </c>
      <c r="BG56" s="86">
        <v>28.882273000000001</v>
      </c>
      <c r="BH56" s="83">
        <v>12.602342999999999</v>
      </c>
      <c r="BI56" s="83">
        <v>22.684329999999999</v>
      </c>
      <c r="BJ56" s="86">
        <v>29.618742000000001</v>
      </c>
      <c r="BK56" s="86">
        <v>27.162185999999998</v>
      </c>
      <c r="BL56" s="86">
        <v>27.162185999999998</v>
      </c>
      <c r="BM56" s="83">
        <v>28.882273000000001</v>
      </c>
      <c r="BN56" s="83">
        <v>92.067600999999996</v>
      </c>
      <c r="BO56" s="87">
        <v>84.765673000000007</v>
      </c>
      <c r="BP56" s="85">
        <v>-61.872030731999999</v>
      </c>
      <c r="BQ56" s="83">
        <v>43.392824259999998</v>
      </c>
      <c r="BR56" s="86">
        <v>-42.244574507999999</v>
      </c>
      <c r="BS56" s="86">
        <v>-3.3024932279999999</v>
      </c>
      <c r="BT56" s="86">
        <v>179.31281978600001</v>
      </c>
      <c r="BU56" s="86">
        <v>-5.955511188</v>
      </c>
      <c r="BV56" s="86">
        <v>-5.955511188</v>
      </c>
      <c r="BW56" s="83">
        <v>43.392824259999998</v>
      </c>
      <c r="BX56" s="83">
        <v>8.6142511959999997</v>
      </c>
      <c r="BY56" s="87">
        <v>22.528283441999999</v>
      </c>
      <c r="BZ56" s="85">
        <v>0.96587827699999995</v>
      </c>
      <c r="CA56" s="83">
        <v>2.5599436469999999</v>
      </c>
      <c r="CB56" s="86">
        <v>0.93926948099999996</v>
      </c>
      <c r="CC56" s="86">
        <v>1.638635522</v>
      </c>
      <c r="CD56" s="83">
        <v>2.0222589019999999</v>
      </c>
      <c r="CE56" s="83">
        <v>1.7310416719999999</v>
      </c>
      <c r="CF56" s="86">
        <v>1.7310416719999999</v>
      </c>
      <c r="CG56" s="86">
        <v>2.5599436469999999</v>
      </c>
      <c r="CH56" s="83">
        <v>1.5984456979999999</v>
      </c>
      <c r="CI56" s="87">
        <v>1.86462946</v>
      </c>
      <c r="CJ56" s="88">
        <v>3.2000000000000001E-2</v>
      </c>
      <c r="CK56" s="86">
        <v>0.15</v>
      </c>
      <c r="CL56" s="83">
        <v>3.6999999999999998E-2</v>
      </c>
      <c r="CM56" s="83">
        <v>2.7E-2</v>
      </c>
      <c r="CN56" s="83">
        <v>0.313</v>
      </c>
      <c r="CO56" s="86">
        <v>3.5000000000000003E-2</v>
      </c>
      <c r="CP56" s="86">
        <v>3.5000000000000003E-2</v>
      </c>
      <c r="CQ56" s="83">
        <v>0.15</v>
      </c>
      <c r="CR56" s="83">
        <v>0.313</v>
      </c>
      <c r="CS56" s="87">
        <v>0.15</v>
      </c>
      <c r="CT56" s="88">
        <v>-75.939849624000004</v>
      </c>
      <c r="CU56" s="86">
        <v>476.923076923</v>
      </c>
      <c r="CV56" s="83">
        <v>60.869565217000002</v>
      </c>
      <c r="CW56" s="83">
        <v>3.846153846</v>
      </c>
      <c r="CX56" s="86">
        <v>878.125</v>
      </c>
      <c r="CY56" s="83">
        <v>-76.666666667000001</v>
      </c>
      <c r="CZ56" s="83">
        <v>-76.666666667000001</v>
      </c>
      <c r="DA56" s="86">
        <v>476.923076923</v>
      </c>
      <c r="DB56" s="86">
        <v>108.666666667</v>
      </c>
      <c r="DC56" s="84">
        <v>12.781954886999999</v>
      </c>
      <c r="DD56" s="85">
        <v>0.97087378599999996</v>
      </c>
      <c r="DE56" s="86">
        <v>4.6410891090000002</v>
      </c>
      <c r="DF56" s="86">
        <v>1.1584220409999999</v>
      </c>
      <c r="DG56" s="86">
        <v>0.720384205</v>
      </c>
      <c r="DH56" s="86">
        <v>8.2411795679999997</v>
      </c>
      <c r="DI56" s="83">
        <v>0.99601593600000005</v>
      </c>
      <c r="DJ56" s="83">
        <v>0.99601593600000005</v>
      </c>
      <c r="DK56" s="86">
        <v>4.6410891090000002</v>
      </c>
      <c r="DL56" s="86">
        <v>8.2411795679999997</v>
      </c>
      <c r="DM56" s="84">
        <v>4.0628385700000003</v>
      </c>
      <c r="DN56" s="85">
        <v>6.02</v>
      </c>
      <c r="DO56" s="86">
        <v>12.4</v>
      </c>
      <c r="DP56" s="83">
        <v>10.38</v>
      </c>
      <c r="DQ56" s="83">
        <v>10.25</v>
      </c>
      <c r="DR56" s="86">
        <v>32.14</v>
      </c>
      <c r="DS56" s="86">
        <v>12.72</v>
      </c>
      <c r="DT56" s="86">
        <v>12.72</v>
      </c>
      <c r="DU56" s="83">
        <v>12.4</v>
      </c>
      <c r="DV56" s="83">
        <v>30.035385613999999</v>
      </c>
      <c r="DW56" s="87">
        <v>11.939986687999999</v>
      </c>
      <c r="DX56" s="88">
        <v>13.370242317000001</v>
      </c>
      <c r="DY56" s="83">
        <v>18.052779822000002</v>
      </c>
      <c r="DZ56" s="83">
        <v>7.6266569149999999</v>
      </c>
      <c r="EA56" s="86">
        <v>14.253573243</v>
      </c>
      <c r="EB56" s="86">
        <v>5.6194898110000002</v>
      </c>
      <c r="EC56" s="86">
        <v>11.867660718</v>
      </c>
      <c r="ED56" s="86">
        <v>11.867660718</v>
      </c>
      <c r="EE56" s="83">
        <v>18.052779822000002</v>
      </c>
      <c r="EF56" s="83">
        <v>4.7160244320000002</v>
      </c>
      <c r="EG56" s="87">
        <v>13.686122158</v>
      </c>
      <c r="EH56" s="88">
        <v>331.37959375000003</v>
      </c>
      <c r="EI56" s="83">
        <v>192.54848666699999</v>
      </c>
      <c r="EJ56" s="83">
        <v>340.60386486499999</v>
      </c>
      <c r="EK56" s="86">
        <v>840.16037037000001</v>
      </c>
      <c r="EL56" s="83">
        <v>94.628568689999994</v>
      </c>
      <c r="EM56" s="83">
        <v>776.06245714299996</v>
      </c>
      <c r="EN56" s="86">
        <v>776.06245714299996</v>
      </c>
      <c r="EO56" s="86">
        <v>192.54848666699999</v>
      </c>
      <c r="EP56" s="86">
        <v>294.14569009600001</v>
      </c>
      <c r="EQ56" s="84">
        <v>565.10448666699995</v>
      </c>
      <c r="ER56" s="85">
        <v>2.3463841080000001</v>
      </c>
      <c r="ES56" s="86">
        <v>0.81905212199999999</v>
      </c>
      <c r="ET56" s="83">
        <v>1.7835861159999999</v>
      </c>
      <c r="EU56" s="83">
        <v>1.424704543</v>
      </c>
      <c r="EV56" s="86">
        <v>3.8115411180000001</v>
      </c>
      <c r="EW56" s="86">
        <v>2.473885165</v>
      </c>
      <c r="EX56" s="86">
        <v>2.473885165</v>
      </c>
      <c r="EY56" s="86">
        <v>0.81905212199999999</v>
      </c>
      <c r="EZ56" s="86">
        <v>2.5512233559999999</v>
      </c>
      <c r="FA56" s="84">
        <v>1.09758344</v>
      </c>
      <c r="FB56" s="85">
        <v>620.05999999999995</v>
      </c>
      <c r="FC56" s="86">
        <v>267.17866666700002</v>
      </c>
      <c r="FD56" s="86">
        <v>896.04648648600005</v>
      </c>
      <c r="FE56" s="83">
        <v>1422.851851852</v>
      </c>
      <c r="FF56" s="86">
        <v>389.99271565499998</v>
      </c>
      <c r="FG56" s="86">
        <v>1277.088</v>
      </c>
      <c r="FH56" s="83">
        <v>1277.088</v>
      </c>
      <c r="FI56" s="83">
        <v>267.17866666700002</v>
      </c>
      <c r="FJ56" s="86">
        <v>364.45493470000002</v>
      </c>
      <c r="FK56" s="87">
        <v>293.882872335</v>
      </c>
      <c r="FL56" s="88">
        <v>2.73422E-4</v>
      </c>
      <c r="FM56" s="86">
        <v>2.59957E-4</v>
      </c>
      <c r="FN56" s="86">
        <v>2.47004E-4</v>
      </c>
      <c r="FO56" s="86">
        <v>3.5514800000000001E-4</v>
      </c>
      <c r="FP56" s="83">
        <v>1.240583E-3</v>
      </c>
      <c r="FQ56" s="83">
        <v>7.3841900000000003E-4</v>
      </c>
      <c r="FR56" s="86">
        <v>7.3841900000000003E-4</v>
      </c>
      <c r="FS56" s="86">
        <v>2.59957E-4</v>
      </c>
      <c r="FT56" s="86">
        <v>1.240583E-3</v>
      </c>
      <c r="FU56" s="87">
        <v>2.7582399999999998E-4</v>
      </c>
      <c r="FV56" s="88">
        <v>16.984956973999999</v>
      </c>
      <c r="FW56" s="83">
        <v>6.9081640100000001</v>
      </c>
      <c r="FX56" s="86">
        <v>21.065078735</v>
      </c>
      <c r="FY56" s="86">
        <v>16.392953637000002</v>
      </c>
      <c r="FZ56" s="83">
        <v>70.021710827999996</v>
      </c>
      <c r="GA56" s="83">
        <v>46.843514964000001</v>
      </c>
      <c r="GB56" s="86">
        <v>46.843514964000001</v>
      </c>
      <c r="GC56" s="86">
        <v>6.9081640100000001</v>
      </c>
      <c r="GD56" s="83">
        <v>58.702708668</v>
      </c>
      <c r="GE56" s="84">
        <v>8.8755015640000003</v>
      </c>
      <c r="GF56" s="88">
        <v>0.04</v>
      </c>
      <c r="GG56" s="86">
        <v>0.88</v>
      </c>
      <c r="GH56" s="83">
        <v>0.04</v>
      </c>
      <c r="GI56" s="86">
        <v>0.1</v>
      </c>
      <c r="GJ56" s="86">
        <v>0.97</v>
      </c>
      <c r="GK56" s="86">
        <v>0.01</v>
      </c>
      <c r="GL56" s="83">
        <v>0.01</v>
      </c>
      <c r="GM56" s="83">
        <v>0.88</v>
      </c>
      <c r="GN56" s="86">
        <v>0.97</v>
      </c>
      <c r="GO56" s="87">
        <v>0.77035752999999996</v>
      </c>
      <c r="GP56" s="89">
        <v>1.6653182999999998E-2</v>
      </c>
      <c r="GQ56" s="86">
        <v>0.192521524</v>
      </c>
      <c r="GR56" s="83">
        <v>9.7315879999999993E-3</v>
      </c>
      <c r="GS56" s="86">
        <v>8.5107735000000004E-2</v>
      </c>
      <c r="GT56" s="86">
        <v>0.17819172</v>
      </c>
      <c r="GU56" s="86">
        <v>3.6508859999999999E-3</v>
      </c>
      <c r="GV56" s="83">
        <v>3.6508859999999999E-3</v>
      </c>
      <c r="GW56" s="86">
        <v>0.192521524</v>
      </c>
      <c r="GX56" s="86">
        <v>0.16632601299999999</v>
      </c>
      <c r="GY56" s="84">
        <v>0.17699273500000001</v>
      </c>
      <c r="GZ56" s="77"/>
      <c r="HA56" s="78"/>
      <c r="HB56" s="79"/>
    </row>
    <row r="57" spans="1:210" s="80" customFormat="1" ht="22.5" x14ac:dyDescent="0.4">
      <c r="A57" s="1"/>
      <c r="B57" s="1"/>
      <c r="C57" s="1"/>
      <c r="D57" s="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3" t="e">
        <f t="shared" si="61"/>
        <v>#REF!</v>
      </c>
      <c r="AZ57" s="81">
        <v>1</v>
      </c>
      <c r="BA57" s="30"/>
      <c r="BB57" s="56"/>
      <c r="BC57" s="31"/>
      <c r="BD57" s="82">
        <v>0</v>
      </c>
      <c r="BE57" s="83" t="s">
        <v>97</v>
      </c>
      <c r="BF57" s="86">
        <v>3.2888090000000001</v>
      </c>
      <c r="BG57" s="86">
        <v>11.194570000000001</v>
      </c>
      <c r="BH57" s="83">
        <v>7.9689079999999999</v>
      </c>
      <c r="BI57" s="83">
        <v>9.6627500000000008</v>
      </c>
      <c r="BJ57" s="86">
        <v>11.921023</v>
      </c>
      <c r="BK57" s="86">
        <v>15.102379000000001</v>
      </c>
      <c r="BL57" s="86">
        <v>15.102379000000001</v>
      </c>
      <c r="BM57" s="83">
        <v>11.194570000000001</v>
      </c>
      <c r="BN57" s="83">
        <v>44.655059999999999</v>
      </c>
      <c r="BO57" s="87">
        <v>17.891504000000001</v>
      </c>
      <c r="BP57" s="85">
        <v>-10.385381586999999</v>
      </c>
      <c r="BQ57" s="83">
        <v>394.516596429</v>
      </c>
      <c r="BR57" s="86">
        <v>300.80735775900001</v>
      </c>
      <c r="BS57" s="86">
        <v>580.51800429699995</v>
      </c>
      <c r="BT57" s="86">
        <v>262.47234181099998</v>
      </c>
      <c r="BU57" s="86">
        <v>34.908075969000002</v>
      </c>
      <c r="BV57" s="86">
        <v>34.908075969000002</v>
      </c>
      <c r="BW57" s="83">
        <v>394.516596429</v>
      </c>
      <c r="BX57" s="83">
        <v>149.588072641</v>
      </c>
      <c r="BY57" s="87">
        <v>14.098005454999999</v>
      </c>
      <c r="BZ57" s="85">
        <v>0.29956102699999998</v>
      </c>
      <c r="CA57" s="83">
        <v>0.99221651799999999</v>
      </c>
      <c r="CB57" s="86">
        <v>0.59393337300000004</v>
      </c>
      <c r="CC57" s="86">
        <v>0.69800277899999996</v>
      </c>
      <c r="CD57" s="83">
        <v>0.81392366000000005</v>
      </c>
      <c r="CE57" s="83">
        <v>0.96247214400000003</v>
      </c>
      <c r="CF57" s="86">
        <v>0.96247214400000003</v>
      </c>
      <c r="CG57" s="86">
        <v>0.99221651799999999</v>
      </c>
      <c r="CH57" s="83">
        <v>0.775285636</v>
      </c>
      <c r="CI57" s="87">
        <v>0.39356763500000003</v>
      </c>
      <c r="CJ57" s="88">
        <v>0.126</v>
      </c>
      <c r="CK57" s="86">
        <v>0.13200000000000001</v>
      </c>
      <c r="CL57" s="83">
        <v>1.2999999999999999E-2</v>
      </c>
      <c r="CM57" s="83">
        <v>1.4E-2</v>
      </c>
      <c r="CN57" s="83">
        <v>1.2E-2</v>
      </c>
      <c r="CO57" s="86">
        <v>1.2999999999999999E-2</v>
      </c>
      <c r="CP57" s="86">
        <v>1.2999999999999999E-2</v>
      </c>
      <c r="CQ57" s="83">
        <v>0.13200000000000001</v>
      </c>
      <c r="CR57" s="83">
        <v>1.4E-2</v>
      </c>
      <c r="CS57" s="87">
        <v>0.13200000000000001</v>
      </c>
      <c r="CT57" s="88">
        <v>600</v>
      </c>
      <c r="CU57" s="86">
        <v>528.57142857099996</v>
      </c>
      <c r="CV57" s="83">
        <v>160</v>
      </c>
      <c r="CW57" s="83">
        <v>180</v>
      </c>
      <c r="CX57" s="86">
        <v>-90.476190475999999</v>
      </c>
      <c r="CY57" s="83">
        <v>-90.151515152000002</v>
      </c>
      <c r="CZ57" s="83">
        <v>-90.151515152000002</v>
      </c>
      <c r="DA57" s="86">
        <v>528.57142857099996</v>
      </c>
      <c r="DB57" s="86">
        <v>-89.393939394</v>
      </c>
      <c r="DC57" s="84">
        <v>528.57142857099996</v>
      </c>
      <c r="DD57" s="85">
        <v>3.8228155340000001</v>
      </c>
      <c r="DE57" s="86">
        <v>4.0841584160000002</v>
      </c>
      <c r="DF57" s="86">
        <v>0.40701314999999999</v>
      </c>
      <c r="DG57" s="86">
        <v>0.37353255099999999</v>
      </c>
      <c r="DH57" s="86">
        <v>0.31595576600000003</v>
      </c>
      <c r="DI57" s="83">
        <v>0.36994877599999998</v>
      </c>
      <c r="DJ57" s="83">
        <v>0.36994877599999998</v>
      </c>
      <c r="DK57" s="86">
        <v>4.0841584160000002</v>
      </c>
      <c r="DL57" s="86">
        <v>0.36861506100000002</v>
      </c>
      <c r="DM57" s="84">
        <v>3.5752979410000001</v>
      </c>
      <c r="DN57" s="85">
        <v>7.67</v>
      </c>
      <c r="DO57" s="86">
        <v>13.18</v>
      </c>
      <c r="DP57" s="83">
        <v>9.15</v>
      </c>
      <c r="DQ57" s="83">
        <v>9.4</v>
      </c>
      <c r="DR57" s="86">
        <v>10.74</v>
      </c>
      <c r="DS57" s="86">
        <v>10.63</v>
      </c>
      <c r="DT57" s="86">
        <v>10.63</v>
      </c>
      <c r="DU57" s="83">
        <v>13.18</v>
      </c>
      <c r="DV57" s="83">
        <v>10.63</v>
      </c>
      <c r="DW57" s="87">
        <v>12.691050366000001</v>
      </c>
      <c r="DX57" s="88">
        <v>4.4945105920000001</v>
      </c>
      <c r="DY57" s="83">
        <v>9.7100142659999999</v>
      </c>
      <c r="DZ57" s="83">
        <v>5.7108843340000002</v>
      </c>
      <c r="EA57" s="86">
        <v>6.1396079270000001</v>
      </c>
      <c r="EB57" s="86">
        <v>6.327259712</v>
      </c>
      <c r="EC57" s="86">
        <v>7.4755007520000003</v>
      </c>
      <c r="ED57" s="86">
        <v>7.4755007520000003</v>
      </c>
      <c r="EE57" s="83">
        <v>9.7100142659999999</v>
      </c>
      <c r="EF57" s="83">
        <v>6.1377754250000001</v>
      </c>
      <c r="EG57" s="87">
        <v>3.7319317089999999</v>
      </c>
      <c r="EH57" s="88">
        <v>26.10165873</v>
      </c>
      <c r="EI57" s="83">
        <v>84.807348485000006</v>
      </c>
      <c r="EJ57" s="83">
        <v>612.992923077</v>
      </c>
      <c r="EK57" s="86">
        <v>690.19642857099996</v>
      </c>
      <c r="EL57" s="83">
        <v>993.41858333300002</v>
      </c>
      <c r="EM57" s="83">
        <v>1161.7214615380001</v>
      </c>
      <c r="EN57" s="86">
        <v>1161.7214615380001</v>
      </c>
      <c r="EO57" s="86">
        <v>84.807348485000006</v>
      </c>
      <c r="EP57" s="86">
        <v>3189.6471428569998</v>
      </c>
      <c r="EQ57" s="84">
        <v>135.54169697</v>
      </c>
      <c r="ER57" s="85">
        <v>49.102649925999998</v>
      </c>
      <c r="ES57" s="86">
        <v>2.436690735</v>
      </c>
      <c r="ET57" s="83" t="s">
        <v>91</v>
      </c>
      <c r="EU57" s="83" t="s">
        <v>91</v>
      </c>
      <c r="EV57" s="86" t="s">
        <v>91</v>
      </c>
      <c r="EW57" s="86" t="s">
        <v>91</v>
      </c>
      <c r="EX57" s="86" t="s">
        <v>91</v>
      </c>
      <c r="EY57" s="86">
        <v>2.436690735</v>
      </c>
      <c r="EZ57" s="86" t="s">
        <v>91</v>
      </c>
      <c r="FA57" s="84">
        <v>10.550646944</v>
      </c>
      <c r="FB57" s="85">
        <v>200.63746031700001</v>
      </c>
      <c r="FC57" s="86">
        <v>322.71030302999998</v>
      </c>
      <c r="FD57" s="86">
        <v>2248.0846153849998</v>
      </c>
      <c r="FE57" s="83">
        <v>2516.5142857139999</v>
      </c>
      <c r="FF57" s="86">
        <v>3399.21</v>
      </c>
      <c r="FG57" s="86">
        <v>2873.3707692309999</v>
      </c>
      <c r="FH57" s="83">
        <v>2873.3707692309999</v>
      </c>
      <c r="FI57" s="83">
        <v>322.71030302999998</v>
      </c>
      <c r="FJ57" s="86">
        <v>2883.7671428570002</v>
      </c>
      <c r="FK57" s="87">
        <v>354.96483297100002</v>
      </c>
      <c r="FL57" s="88">
        <v>1.7746070000000001E-3</v>
      </c>
      <c r="FM57" s="86">
        <v>2.9975500000000002E-4</v>
      </c>
      <c r="FN57" s="86" t="s">
        <v>91</v>
      </c>
      <c r="FO57" s="86" t="s">
        <v>91</v>
      </c>
      <c r="FP57" s="83" t="s">
        <v>91</v>
      </c>
      <c r="FQ57" s="83" t="s">
        <v>91</v>
      </c>
      <c r="FR57" s="86" t="s">
        <v>91</v>
      </c>
      <c r="FS57" s="86">
        <v>2.9975500000000002E-4</v>
      </c>
      <c r="FT57" s="86" t="s">
        <v>91</v>
      </c>
      <c r="FU57" s="87">
        <v>1.7746070000000001E-3</v>
      </c>
      <c r="FV57" s="88">
        <v>355.44325135499997</v>
      </c>
      <c r="FW57" s="83">
        <v>20.551877932</v>
      </c>
      <c r="FX57" s="86" t="s">
        <v>91</v>
      </c>
      <c r="FY57" s="86" t="s">
        <v>91</v>
      </c>
      <c r="FZ57" s="83" t="s">
        <v>91</v>
      </c>
      <c r="GA57" s="83" t="s">
        <v>91</v>
      </c>
      <c r="GB57" s="86" t="s">
        <v>91</v>
      </c>
      <c r="GC57" s="86">
        <v>20.551877932</v>
      </c>
      <c r="GD57" s="83" t="s">
        <v>91</v>
      </c>
      <c r="GE57" s="84">
        <v>270.54294137900001</v>
      </c>
      <c r="GF57" s="88">
        <v>0.01</v>
      </c>
      <c r="GG57" s="86">
        <v>0.01</v>
      </c>
      <c r="GH57" s="83">
        <v>7.0000000000000007E-2</v>
      </c>
      <c r="GI57" s="86">
        <v>0.06</v>
      </c>
      <c r="GJ57" s="86">
        <v>0.03</v>
      </c>
      <c r="GK57" s="86">
        <v>0.04</v>
      </c>
      <c r="GL57" s="83">
        <v>0.04</v>
      </c>
      <c r="GM57" s="83">
        <v>0.01</v>
      </c>
      <c r="GN57" s="86">
        <v>5.9210111000000003E-2</v>
      </c>
      <c r="GO57" s="87">
        <v>2.7156013E-2</v>
      </c>
      <c r="GP57" s="89">
        <v>5.6864530000000002E-3</v>
      </c>
      <c r="GQ57" s="86">
        <v>6.3052899999999999E-3</v>
      </c>
      <c r="GR57" s="83">
        <v>1.9040063999999999E-2</v>
      </c>
      <c r="GS57" s="86">
        <v>1.8617317000000001E-2</v>
      </c>
      <c r="GT57" s="86">
        <v>1.4620859E-2</v>
      </c>
      <c r="GU57" s="86">
        <v>1.7341705999999998E-2</v>
      </c>
      <c r="GV57" s="83">
        <v>1.7341705999999998E-2</v>
      </c>
      <c r="GW57" s="86">
        <v>6.3052899999999999E-3</v>
      </c>
      <c r="GX57" s="86">
        <v>1.7341705999999998E-2</v>
      </c>
      <c r="GY57" s="84">
        <v>1.7089145E-2</v>
      </c>
      <c r="GZ57" s="77"/>
      <c r="HA57" s="78"/>
      <c r="HB57" s="79"/>
    </row>
    <row r="58" spans="1:210" s="80" customFormat="1" ht="22.5" x14ac:dyDescent="0.4">
      <c r="A58" s="1"/>
      <c r="B58" s="1"/>
      <c r="C58" s="1"/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3" t="e">
        <f t="shared" si="61"/>
        <v>#REF!</v>
      </c>
      <c r="AZ58" s="81">
        <v>1</v>
      </c>
      <c r="BA58" s="30"/>
      <c r="BB58" s="56"/>
      <c r="BC58" s="31"/>
      <c r="BD58" s="82" t="s">
        <v>2</v>
      </c>
      <c r="BE58" s="83" t="s">
        <v>90</v>
      </c>
      <c r="BF58" s="86">
        <v>5708.9129999999996</v>
      </c>
      <c r="BG58" s="86">
        <v>6143.9795000000004</v>
      </c>
      <c r="BH58" s="83">
        <v>7282.4889999999996</v>
      </c>
      <c r="BI58" s="83">
        <v>7255.6319999999996</v>
      </c>
      <c r="BJ58" s="86">
        <v>7003.77</v>
      </c>
      <c r="BK58" s="86">
        <v>7291.73</v>
      </c>
      <c r="BL58" s="86">
        <v>7291.73</v>
      </c>
      <c r="BM58" s="83">
        <v>6143.9795000000004</v>
      </c>
      <c r="BN58" s="83">
        <v>28833.620999999999</v>
      </c>
      <c r="BO58" s="87">
        <v>24601.014999999999</v>
      </c>
      <c r="BP58" s="85">
        <v>-21.466106654000001</v>
      </c>
      <c r="BQ58" s="83">
        <v>-8.8915014130000003</v>
      </c>
      <c r="BR58" s="86">
        <v>6.4599544780000002</v>
      </c>
      <c r="BS58" s="86">
        <v>22.820009877</v>
      </c>
      <c r="BT58" s="86">
        <v>22.681323046999999</v>
      </c>
      <c r="BU58" s="86">
        <v>18.680897291000001</v>
      </c>
      <c r="BV58" s="86">
        <v>18.680897291000001</v>
      </c>
      <c r="BW58" s="83">
        <v>-8.8915014130000003</v>
      </c>
      <c r="BX58" s="83">
        <v>17.205005566000001</v>
      </c>
      <c r="BY58" s="87">
        <v>-1.118860255</v>
      </c>
      <c r="BZ58" s="85">
        <v>100</v>
      </c>
      <c r="CA58" s="83">
        <v>100</v>
      </c>
      <c r="CB58" s="86">
        <v>100</v>
      </c>
      <c r="CC58" s="86">
        <v>100</v>
      </c>
      <c r="CD58" s="83">
        <v>100</v>
      </c>
      <c r="CE58" s="83">
        <v>100</v>
      </c>
      <c r="CF58" s="86">
        <v>100</v>
      </c>
      <c r="CG58" s="86">
        <v>100</v>
      </c>
      <c r="CH58" s="83">
        <v>100</v>
      </c>
      <c r="CI58" s="87">
        <v>100</v>
      </c>
      <c r="CJ58" s="88">
        <v>5.3680000000000003</v>
      </c>
      <c r="CK58" s="86">
        <v>5.6079999999999997</v>
      </c>
      <c r="CL58" s="83">
        <v>5.101</v>
      </c>
      <c r="CM58" s="83">
        <v>5.4459999999999997</v>
      </c>
      <c r="CN58" s="83">
        <v>5.3150000000000004</v>
      </c>
      <c r="CO58" s="86">
        <v>6</v>
      </c>
      <c r="CP58" s="86">
        <v>6</v>
      </c>
      <c r="CQ58" s="83">
        <v>5.6079999999999997</v>
      </c>
      <c r="CR58" s="83">
        <v>6</v>
      </c>
      <c r="CS58" s="87">
        <v>5.6139999999999999</v>
      </c>
      <c r="CT58" s="88">
        <v>4.84375</v>
      </c>
      <c r="CU58" s="86">
        <v>-4.2840075100000004</v>
      </c>
      <c r="CV58" s="83">
        <v>-3.8997739259999999</v>
      </c>
      <c r="CW58" s="83">
        <v>-2.992518703</v>
      </c>
      <c r="CX58" s="86">
        <v>-0.98733234000000003</v>
      </c>
      <c r="CY58" s="83">
        <v>6.9900142650000001</v>
      </c>
      <c r="CZ58" s="83">
        <v>6.9900142650000001</v>
      </c>
      <c r="DA58" s="86">
        <v>-4.2840075100000004</v>
      </c>
      <c r="DB58" s="86">
        <v>6.8756679729999997</v>
      </c>
      <c r="DC58" s="84">
        <v>-4.1816009559999996</v>
      </c>
      <c r="DD58" s="85">
        <v>100</v>
      </c>
      <c r="DE58" s="86">
        <v>100</v>
      </c>
      <c r="DF58" s="86">
        <v>100</v>
      </c>
      <c r="DG58" s="86">
        <v>100</v>
      </c>
      <c r="DH58" s="86">
        <v>100</v>
      </c>
      <c r="DI58" s="83">
        <v>100</v>
      </c>
      <c r="DJ58" s="83">
        <v>100</v>
      </c>
      <c r="DK58" s="86">
        <v>100</v>
      </c>
      <c r="DL58" s="86">
        <v>100</v>
      </c>
      <c r="DM58" s="84">
        <v>100</v>
      </c>
      <c r="DN58" s="85">
        <v>100</v>
      </c>
      <c r="DO58" s="86">
        <v>100</v>
      </c>
      <c r="DP58" s="83">
        <v>100</v>
      </c>
      <c r="DQ58" s="83">
        <v>100</v>
      </c>
      <c r="DR58" s="86">
        <v>100</v>
      </c>
      <c r="DS58" s="86">
        <v>100</v>
      </c>
      <c r="DT58" s="86">
        <v>100</v>
      </c>
      <c r="DU58" s="83">
        <v>100</v>
      </c>
      <c r="DV58" s="83">
        <v>100</v>
      </c>
      <c r="DW58" s="87">
        <v>100</v>
      </c>
      <c r="DX58" s="88">
        <v>100</v>
      </c>
      <c r="DY58" s="83">
        <v>100</v>
      </c>
      <c r="DZ58" s="83">
        <v>100</v>
      </c>
      <c r="EA58" s="86">
        <v>100</v>
      </c>
      <c r="EB58" s="86">
        <v>100</v>
      </c>
      <c r="EC58" s="86">
        <v>100</v>
      </c>
      <c r="ED58" s="86">
        <v>100</v>
      </c>
      <c r="EE58" s="83">
        <v>100</v>
      </c>
      <c r="EF58" s="83">
        <v>100</v>
      </c>
      <c r="EG58" s="87">
        <v>100</v>
      </c>
      <c r="EH58" s="88">
        <v>1063.50838301</v>
      </c>
      <c r="EI58" s="83">
        <v>1095.574090585</v>
      </c>
      <c r="EJ58" s="83">
        <v>1427.6590864540001</v>
      </c>
      <c r="EK58" s="86">
        <v>1332.2864487700001</v>
      </c>
      <c r="EL58" s="83">
        <v>1317.7365945439999</v>
      </c>
      <c r="EM58" s="83">
        <v>1215.2883333330001</v>
      </c>
      <c r="EN58" s="86">
        <v>1215.2883333330001</v>
      </c>
      <c r="EO58" s="86">
        <v>1095.574090585</v>
      </c>
      <c r="EP58" s="86">
        <v>4805.6035000000002</v>
      </c>
      <c r="EQ58" s="84">
        <v>4382.0831848950002</v>
      </c>
      <c r="ER58" s="85">
        <v>3.5488239589999999</v>
      </c>
      <c r="ES58" s="86">
        <v>5.971779679</v>
      </c>
      <c r="ET58" s="83">
        <v>4.6081631639999996</v>
      </c>
      <c r="EU58" s="83">
        <v>4.1014677119999998</v>
      </c>
      <c r="EV58" s="86">
        <v>3.3098794360000001</v>
      </c>
      <c r="EW58" s="86">
        <v>4.2692086790000001</v>
      </c>
      <c r="EX58" s="86">
        <v>4.2692086790000001</v>
      </c>
      <c r="EY58" s="86">
        <v>5.971779679</v>
      </c>
      <c r="EZ58" s="86">
        <v>4.079584358</v>
      </c>
      <c r="FA58" s="84">
        <v>4.0012051949999998</v>
      </c>
      <c r="FB58" s="85">
        <v>100</v>
      </c>
      <c r="FC58" s="86">
        <v>100</v>
      </c>
      <c r="FD58" s="86">
        <v>100</v>
      </c>
      <c r="FE58" s="83">
        <v>100</v>
      </c>
      <c r="FF58" s="86">
        <v>100</v>
      </c>
      <c r="FG58" s="86">
        <v>100</v>
      </c>
      <c r="FH58" s="83">
        <v>100</v>
      </c>
      <c r="FI58" s="83">
        <v>100</v>
      </c>
      <c r="FJ58" s="86">
        <v>100</v>
      </c>
      <c r="FK58" s="87">
        <v>100</v>
      </c>
      <c r="FL58" s="88">
        <v>0.22263656300000001</v>
      </c>
      <c r="FM58" s="86">
        <v>0.40319221900000002</v>
      </c>
      <c r="FN58" s="86">
        <v>0.36877909399999997</v>
      </c>
      <c r="FO58" s="86">
        <v>0.32701912500000002</v>
      </c>
      <c r="FP58" s="83">
        <v>0.25474323399999999</v>
      </c>
      <c r="FQ58" s="83">
        <v>0.34208699999999997</v>
      </c>
      <c r="FR58" s="86">
        <v>0.34208699999999997</v>
      </c>
      <c r="FS58" s="86">
        <v>0.40319221900000002</v>
      </c>
      <c r="FT58" s="86">
        <v>0.36877909399999997</v>
      </c>
      <c r="FU58" s="87">
        <v>0.40319221900000002</v>
      </c>
      <c r="FV58" s="88">
        <v>100</v>
      </c>
      <c r="FW58" s="83">
        <v>100</v>
      </c>
      <c r="FX58" s="86">
        <v>100</v>
      </c>
      <c r="FY58" s="86">
        <v>100</v>
      </c>
      <c r="FZ58" s="83">
        <v>100</v>
      </c>
      <c r="GA58" s="83">
        <v>100</v>
      </c>
      <c r="GB58" s="86">
        <v>100</v>
      </c>
      <c r="GC58" s="86">
        <v>100</v>
      </c>
      <c r="GD58" s="83">
        <v>100</v>
      </c>
      <c r="GE58" s="84">
        <v>100</v>
      </c>
      <c r="GF58" s="88">
        <v>3.28</v>
      </c>
      <c r="GG58" s="86">
        <v>1.99</v>
      </c>
      <c r="GH58" s="83">
        <v>2.74</v>
      </c>
      <c r="GI58" s="86">
        <v>2.71</v>
      </c>
      <c r="GJ58" s="86">
        <v>4.04</v>
      </c>
      <c r="GK58" s="86">
        <v>3.02</v>
      </c>
      <c r="GL58" s="83">
        <v>3.02</v>
      </c>
      <c r="GM58" s="83">
        <v>1.99</v>
      </c>
      <c r="GN58" s="86">
        <v>3.578766667</v>
      </c>
      <c r="GO58" s="87">
        <v>3.54</v>
      </c>
      <c r="GP58" s="89">
        <v>0.52041579100000002</v>
      </c>
      <c r="GQ58" s="86">
        <v>0.34758082200000001</v>
      </c>
      <c r="GR58" s="83">
        <v>0.432558577</v>
      </c>
      <c r="GS58" s="86">
        <v>0.47320789800000002</v>
      </c>
      <c r="GT58" s="86">
        <v>0.93051779800000001</v>
      </c>
      <c r="GU58" s="86">
        <v>0.68816229900000003</v>
      </c>
      <c r="GV58" s="83">
        <v>0.68816229900000003</v>
      </c>
      <c r="GW58" s="86">
        <v>0.34758082200000001</v>
      </c>
      <c r="GX58" s="86">
        <v>0.89377042699999998</v>
      </c>
      <c r="GY58" s="84">
        <v>0.66158725699999998</v>
      </c>
      <c r="GZ58" s="77"/>
      <c r="HA58" s="78"/>
      <c r="HB58" s="79"/>
    </row>
    <row r="59" spans="1:210" s="80" customFormat="1" ht="22.5" x14ac:dyDescent="0.4">
      <c r="A59" s="1"/>
      <c r="B59" s="1"/>
      <c r="C59" s="1"/>
      <c r="D59" s="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3" t="e">
        <f t="shared" si="61"/>
        <v>#REF!</v>
      </c>
      <c r="AZ59" s="81">
        <v>1</v>
      </c>
      <c r="BA59" s="30"/>
      <c r="BB59" s="56"/>
      <c r="BC59" s="31"/>
      <c r="BD59" s="82">
        <v>0</v>
      </c>
      <c r="BE59" s="83" t="s">
        <v>61</v>
      </c>
      <c r="BF59" s="86">
        <v>308.69981300000001</v>
      </c>
      <c r="BG59" s="86">
        <v>405.64018800000002</v>
      </c>
      <c r="BH59" s="83">
        <v>358.654563</v>
      </c>
      <c r="BI59" s="83">
        <v>471.48637500000001</v>
      </c>
      <c r="BJ59" s="86">
        <v>469.3895</v>
      </c>
      <c r="BK59" s="86">
        <v>636.90274999999997</v>
      </c>
      <c r="BL59" s="86">
        <v>636.90274999999997</v>
      </c>
      <c r="BM59" s="83">
        <v>405.64018800000002</v>
      </c>
      <c r="BN59" s="83">
        <v>1936.433188</v>
      </c>
      <c r="BO59" s="87">
        <v>1397.510376</v>
      </c>
      <c r="BP59" s="85">
        <v>22.360381061999998</v>
      </c>
      <c r="BQ59" s="83">
        <v>-3.062150398</v>
      </c>
      <c r="BR59" s="86">
        <v>8.0069709010000008</v>
      </c>
      <c r="BS59" s="86">
        <v>34.286718260999997</v>
      </c>
      <c r="BT59" s="86">
        <v>52.053704029999999</v>
      </c>
      <c r="BU59" s="86">
        <v>57.011748056999998</v>
      </c>
      <c r="BV59" s="86">
        <v>57.011748056999998</v>
      </c>
      <c r="BW59" s="83">
        <v>-3.062150398</v>
      </c>
      <c r="BX59" s="83">
        <v>38.563063376999999</v>
      </c>
      <c r="BY59" s="87">
        <v>28.386486392999998</v>
      </c>
      <c r="BZ59" s="85">
        <v>5.4073308349999998</v>
      </c>
      <c r="CA59" s="83">
        <v>6.6022386309999996</v>
      </c>
      <c r="CB59" s="86">
        <v>4.9248898690000003</v>
      </c>
      <c r="CC59" s="86">
        <v>6.4982123539999996</v>
      </c>
      <c r="CD59" s="83">
        <v>6.7019548039999997</v>
      </c>
      <c r="CE59" s="83">
        <v>8.73459042</v>
      </c>
      <c r="CF59" s="86">
        <v>8.73459042</v>
      </c>
      <c r="CG59" s="86">
        <v>6.6022386309999996</v>
      </c>
      <c r="CH59" s="83">
        <v>6.7158862499999996</v>
      </c>
      <c r="CI59" s="87">
        <v>5.6807021009999996</v>
      </c>
      <c r="CJ59" s="88">
        <v>1.2430000000000001</v>
      </c>
      <c r="CK59" s="86">
        <v>1.127</v>
      </c>
      <c r="CL59" s="83">
        <v>1.4430000000000001</v>
      </c>
      <c r="CM59" s="83">
        <v>1.641</v>
      </c>
      <c r="CN59" s="83">
        <v>1.8480000000000001</v>
      </c>
      <c r="CO59" s="86">
        <v>1.843</v>
      </c>
      <c r="CP59" s="86">
        <v>1.843</v>
      </c>
      <c r="CQ59" s="83">
        <v>1.127</v>
      </c>
      <c r="CR59" s="83">
        <v>1.8480000000000001</v>
      </c>
      <c r="CS59" s="87">
        <v>1.2430000000000001</v>
      </c>
      <c r="CT59" s="88">
        <v>5.1607445009999999</v>
      </c>
      <c r="CU59" s="86">
        <v>-17.916970138</v>
      </c>
      <c r="CV59" s="83">
        <v>23.228010248</v>
      </c>
      <c r="CW59" s="83">
        <v>126.34482758599999</v>
      </c>
      <c r="CX59" s="86">
        <v>48.672566371999999</v>
      </c>
      <c r="CY59" s="83">
        <v>63.531499556</v>
      </c>
      <c r="CZ59" s="83">
        <v>63.531499556</v>
      </c>
      <c r="DA59" s="86">
        <v>-17.916970138</v>
      </c>
      <c r="DB59" s="86">
        <v>48.672566371999999</v>
      </c>
      <c r="DC59" s="84">
        <v>-9.4683175530000003</v>
      </c>
      <c r="DD59" s="85">
        <v>23.155737705</v>
      </c>
      <c r="DE59" s="86">
        <v>20.096291012999998</v>
      </c>
      <c r="DF59" s="86">
        <v>28.288570868000001</v>
      </c>
      <c r="DG59" s="86">
        <v>30.132207124000001</v>
      </c>
      <c r="DH59" s="86">
        <v>34.769520225999997</v>
      </c>
      <c r="DI59" s="83">
        <v>30.716666666999998</v>
      </c>
      <c r="DJ59" s="83">
        <v>30.716666666999998</v>
      </c>
      <c r="DK59" s="86">
        <v>20.096291012999998</v>
      </c>
      <c r="DL59" s="86">
        <v>30.8</v>
      </c>
      <c r="DM59" s="84">
        <v>22.141075881999999</v>
      </c>
      <c r="DN59" s="85">
        <v>47.93</v>
      </c>
      <c r="DO59" s="86">
        <v>37.4</v>
      </c>
      <c r="DP59" s="83">
        <v>44.39</v>
      </c>
      <c r="DQ59" s="83">
        <v>52.31</v>
      </c>
      <c r="DR59" s="86">
        <v>61.31</v>
      </c>
      <c r="DS59" s="86">
        <v>62.51</v>
      </c>
      <c r="DT59" s="86">
        <v>62.51</v>
      </c>
      <c r="DU59" s="83">
        <v>37.4</v>
      </c>
      <c r="DV59" s="83">
        <v>62.51</v>
      </c>
      <c r="DW59" s="87">
        <v>40.379584272999999</v>
      </c>
      <c r="DX59" s="88">
        <v>10.149804566</v>
      </c>
      <c r="DY59" s="83">
        <v>17.020247099999999</v>
      </c>
      <c r="DZ59" s="83">
        <v>10.617608939</v>
      </c>
      <c r="EA59" s="86">
        <v>12.200432019999999</v>
      </c>
      <c r="EB59" s="86">
        <v>10.696996251</v>
      </c>
      <c r="EC59" s="86">
        <v>13.758015883000001</v>
      </c>
      <c r="ED59" s="86">
        <v>13.758015883000001</v>
      </c>
      <c r="EE59" s="83">
        <v>17.020247099999999</v>
      </c>
      <c r="EF59" s="83">
        <v>10.561555819000001</v>
      </c>
      <c r="EG59" s="87">
        <v>13.574283618999999</v>
      </c>
      <c r="EH59" s="88">
        <v>248.350613837</v>
      </c>
      <c r="EI59" s="83">
        <v>359.92918189900001</v>
      </c>
      <c r="EJ59" s="83">
        <v>248.54786070700001</v>
      </c>
      <c r="EK59" s="86">
        <v>287.31649908600002</v>
      </c>
      <c r="EL59" s="83">
        <v>253.998647186</v>
      </c>
      <c r="EM59" s="83">
        <v>345.579354314</v>
      </c>
      <c r="EN59" s="86">
        <v>345.579354314</v>
      </c>
      <c r="EO59" s="86">
        <v>359.92918189900001</v>
      </c>
      <c r="EP59" s="86">
        <v>1047.85345671</v>
      </c>
      <c r="EQ59" s="84">
        <v>1124.3044054710001</v>
      </c>
      <c r="ER59" s="85">
        <v>9.1738140149999996</v>
      </c>
      <c r="ES59" s="86">
        <v>15.494269656</v>
      </c>
      <c r="ET59" s="83">
        <v>14.080425298</v>
      </c>
      <c r="EU59" s="83">
        <v>7.8668781790000004</v>
      </c>
      <c r="EV59" s="86">
        <v>5.520912815</v>
      </c>
      <c r="EW59" s="86">
        <v>5.1115593749999997</v>
      </c>
      <c r="EX59" s="86">
        <v>5.1115593749999997</v>
      </c>
      <c r="EY59" s="86">
        <v>15.494269656</v>
      </c>
      <c r="EZ59" s="86">
        <v>7.5428160789999996</v>
      </c>
      <c r="FA59" s="84">
        <v>8.1992519880000003</v>
      </c>
      <c r="FB59" s="85">
        <v>206.989734513</v>
      </c>
      <c r="FC59" s="86">
        <v>186.10399290199999</v>
      </c>
      <c r="FD59" s="86">
        <v>156.91849618800001</v>
      </c>
      <c r="FE59" s="83">
        <v>173.60162096299999</v>
      </c>
      <c r="FF59" s="86">
        <v>176.33260281400001</v>
      </c>
      <c r="FG59" s="86">
        <v>203.50515463900001</v>
      </c>
      <c r="FH59" s="83">
        <v>203.50515463900001</v>
      </c>
      <c r="FI59" s="83">
        <v>186.10399290199999</v>
      </c>
      <c r="FJ59" s="86">
        <v>202.95454545499999</v>
      </c>
      <c r="FK59" s="87">
        <v>182.37408375800001</v>
      </c>
      <c r="FL59" s="88">
        <v>3.1120380999999999E-2</v>
      </c>
      <c r="FM59" s="86">
        <v>6.9067015999999995E-2</v>
      </c>
      <c r="FN59" s="86">
        <v>5.5494601999999997E-2</v>
      </c>
      <c r="FO59" s="86">
        <v>4.0759625000000001E-2</v>
      </c>
      <c r="FP59" s="83">
        <v>2.8477565999999999E-2</v>
      </c>
      <c r="FQ59" s="83">
        <v>3.5775452999999999E-2</v>
      </c>
      <c r="FR59" s="86">
        <v>3.5775452999999999E-2</v>
      </c>
      <c r="FS59" s="86">
        <v>6.9067015999999995E-2</v>
      </c>
      <c r="FT59" s="86">
        <v>5.5494601999999997E-2</v>
      </c>
      <c r="FU59" s="87">
        <v>6.9067015999999995E-2</v>
      </c>
      <c r="FV59" s="88">
        <v>258.502932853</v>
      </c>
      <c r="FW59" s="83">
        <v>259.45815966499998</v>
      </c>
      <c r="FX59" s="86">
        <v>305.55396577300002</v>
      </c>
      <c r="FY59" s="86">
        <v>191.80641496800001</v>
      </c>
      <c r="FZ59" s="83">
        <v>166.80102472199999</v>
      </c>
      <c r="GA59" s="83">
        <v>119.73083913000001</v>
      </c>
      <c r="GB59" s="86">
        <v>119.73083913000001</v>
      </c>
      <c r="GC59" s="86">
        <v>259.45815966499998</v>
      </c>
      <c r="GD59" s="83">
        <v>224.06865969099999</v>
      </c>
      <c r="GE59" s="84">
        <v>301.54805766200002</v>
      </c>
      <c r="GF59" s="88">
        <v>0.65</v>
      </c>
      <c r="GG59" s="86">
        <v>0.8</v>
      </c>
      <c r="GH59" s="83">
        <v>0.72</v>
      </c>
      <c r="GI59" s="86">
        <v>1.46</v>
      </c>
      <c r="GJ59" s="86">
        <v>1.25</v>
      </c>
      <c r="GK59" s="86">
        <v>0.43</v>
      </c>
      <c r="GL59" s="83">
        <v>0.43</v>
      </c>
      <c r="GM59" s="83">
        <v>0.8</v>
      </c>
      <c r="GN59" s="86">
        <v>1.3251933330000001</v>
      </c>
      <c r="GO59" s="87">
        <v>1.08</v>
      </c>
      <c r="GP59" s="89">
        <v>0.22553890800000001</v>
      </c>
      <c r="GQ59" s="86">
        <v>0.27309921700000001</v>
      </c>
      <c r="GR59" s="83">
        <v>6.7996898E-2</v>
      </c>
      <c r="GS59" s="86">
        <v>0.28342531100000001</v>
      </c>
      <c r="GT59" s="86">
        <v>0.19674052</v>
      </c>
      <c r="GU59" s="86">
        <v>0.128451077</v>
      </c>
      <c r="GV59" s="83">
        <v>0.128451077</v>
      </c>
      <c r="GW59" s="86">
        <v>0.27309921700000001</v>
      </c>
      <c r="GX59" s="86">
        <v>0.28202220300000003</v>
      </c>
      <c r="GY59" s="84">
        <v>0.35513611499999997</v>
      </c>
      <c r="GZ59" s="77"/>
      <c r="HA59" s="78"/>
      <c r="HB59" s="79"/>
    </row>
    <row r="60" spans="1:210" s="80" customFormat="1" ht="22.5" x14ac:dyDescent="0.4">
      <c r="A60" s="1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3" t="e">
        <f t="shared" si="61"/>
        <v>#REF!</v>
      </c>
      <c r="AZ60" s="81">
        <v>1</v>
      </c>
      <c r="BA60" s="30"/>
      <c r="BB60" s="56"/>
      <c r="BC60" s="31"/>
      <c r="BD60" s="82">
        <v>0</v>
      </c>
      <c r="BE60" s="83" t="s">
        <v>63</v>
      </c>
      <c r="BF60" s="86">
        <v>308.69981300000001</v>
      </c>
      <c r="BG60" s="86">
        <v>405.64018800000002</v>
      </c>
      <c r="BH60" s="83">
        <v>352.91706299999998</v>
      </c>
      <c r="BI60" s="83">
        <v>451.64462500000002</v>
      </c>
      <c r="BJ60" s="86">
        <v>432.59093799999999</v>
      </c>
      <c r="BK60" s="86">
        <v>617.400125</v>
      </c>
      <c r="BL60" s="86">
        <v>617.400125</v>
      </c>
      <c r="BM60" s="83">
        <v>405.64018800000002</v>
      </c>
      <c r="BN60" s="83">
        <v>1854.5527509999999</v>
      </c>
      <c r="BO60" s="87">
        <v>1397.510376</v>
      </c>
      <c r="BP60" s="85">
        <v>48.999991766000001</v>
      </c>
      <c r="BQ60" s="83">
        <v>3.8447438749999998</v>
      </c>
      <c r="BR60" s="86">
        <v>6.2791523829999996</v>
      </c>
      <c r="BS60" s="86">
        <v>28.635476499999999</v>
      </c>
      <c r="BT60" s="86">
        <v>40.133203774000002</v>
      </c>
      <c r="BU60" s="86">
        <v>52.203884936999998</v>
      </c>
      <c r="BV60" s="86">
        <v>52.203884936999998</v>
      </c>
      <c r="BW60" s="83">
        <v>3.8447438749999998</v>
      </c>
      <c r="BX60" s="83">
        <v>32.704041619000002</v>
      </c>
      <c r="BY60" s="87">
        <v>46.299817410999999</v>
      </c>
      <c r="BZ60" s="85">
        <v>5.4073308349999998</v>
      </c>
      <c r="CA60" s="83">
        <v>6.6022386309999996</v>
      </c>
      <c r="CB60" s="86">
        <v>4.8461049919999999</v>
      </c>
      <c r="CC60" s="86">
        <v>6.2247454800000002</v>
      </c>
      <c r="CD60" s="83">
        <v>6.1765440329999999</v>
      </c>
      <c r="CE60" s="83">
        <v>8.4671281710000006</v>
      </c>
      <c r="CF60" s="86">
        <v>8.4671281710000006</v>
      </c>
      <c r="CG60" s="86">
        <v>6.6022386309999996</v>
      </c>
      <c r="CH60" s="83">
        <v>6.4319106890000004</v>
      </c>
      <c r="CI60" s="87">
        <v>5.6807021009999996</v>
      </c>
      <c r="CJ60" s="88">
        <v>1.2430000000000001</v>
      </c>
      <c r="CK60" s="86">
        <v>1.127</v>
      </c>
      <c r="CL60" s="83">
        <v>1.25</v>
      </c>
      <c r="CM60" s="83">
        <v>1.421</v>
      </c>
      <c r="CN60" s="83">
        <v>1.6120000000000001</v>
      </c>
      <c r="CO60" s="86">
        <v>1.843</v>
      </c>
      <c r="CP60" s="86">
        <v>1.843</v>
      </c>
      <c r="CQ60" s="83">
        <v>1.127</v>
      </c>
      <c r="CR60" s="83">
        <v>1.843</v>
      </c>
      <c r="CS60" s="87">
        <v>1.2430000000000001</v>
      </c>
      <c r="CT60" s="88">
        <v>16.494845360999999</v>
      </c>
      <c r="CU60" s="86">
        <v>-10.484511517</v>
      </c>
      <c r="CV60" s="83">
        <v>6.7463706229999998</v>
      </c>
      <c r="CW60" s="83">
        <v>96</v>
      </c>
      <c r="CX60" s="86">
        <v>29.686242961000001</v>
      </c>
      <c r="CY60" s="83">
        <v>63.531499556</v>
      </c>
      <c r="CZ60" s="83">
        <v>63.531499556</v>
      </c>
      <c r="DA60" s="86">
        <v>-10.484511517</v>
      </c>
      <c r="DB60" s="86">
        <v>48.270313756999997</v>
      </c>
      <c r="DC60" s="84">
        <v>-1.270849881</v>
      </c>
      <c r="DD60" s="85">
        <v>23.155737705</v>
      </c>
      <c r="DE60" s="86">
        <v>20.096291012999998</v>
      </c>
      <c r="DF60" s="86">
        <v>24.50499902</v>
      </c>
      <c r="DG60" s="86">
        <v>26.092544987</v>
      </c>
      <c r="DH60" s="86">
        <v>30.329256820000001</v>
      </c>
      <c r="DI60" s="83">
        <v>30.716666666999998</v>
      </c>
      <c r="DJ60" s="83">
        <v>30.716666666999998</v>
      </c>
      <c r="DK60" s="86">
        <v>20.096291012999998</v>
      </c>
      <c r="DL60" s="86">
        <v>30.716666666999998</v>
      </c>
      <c r="DM60" s="84">
        <v>22.141075881999999</v>
      </c>
      <c r="DN60" s="85">
        <v>47.93</v>
      </c>
      <c r="DO60" s="86">
        <v>37.4</v>
      </c>
      <c r="DP60" s="83">
        <v>42</v>
      </c>
      <c r="DQ60" s="83">
        <v>51.68</v>
      </c>
      <c r="DR60" s="86">
        <v>59.04</v>
      </c>
      <c r="DS60" s="86">
        <v>62.51</v>
      </c>
      <c r="DT60" s="86">
        <v>62.51</v>
      </c>
      <c r="DU60" s="83">
        <v>37.4</v>
      </c>
      <c r="DV60" s="83">
        <v>62.51</v>
      </c>
      <c r="DW60" s="87">
        <v>40.379584272999999</v>
      </c>
      <c r="DX60" s="88">
        <v>10.149804566</v>
      </c>
      <c r="DY60" s="83">
        <v>17.020247099999999</v>
      </c>
      <c r="DZ60" s="83">
        <v>11.015726958</v>
      </c>
      <c r="EA60" s="86">
        <v>11.777018205999999</v>
      </c>
      <c r="EB60" s="86">
        <v>10.182126454</v>
      </c>
      <c r="EC60" s="86">
        <v>13.321821877</v>
      </c>
      <c r="ED60" s="86">
        <v>13.321821877</v>
      </c>
      <c r="EE60" s="83">
        <v>17.020247099999999</v>
      </c>
      <c r="EF60" s="83">
        <v>10.080370240000001</v>
      </c>
      <c r="EG60" s="87">
        <v>13.574283618999999</v>
      </c>
      <c r="EH60" s="88">
        <v>248.350613837</v>
      </c>
      <c r="EI60" s="83">
        <v>359.92918189900001</v>
      </c>
      <c r="EJ60" s="83">
        <v>282.33365040000001</v>
      </c>
      <c r="EK60" s="86">
        <v>317.83576706500003</v>
      </c>
      <c r="EL60" s="83">
        <v>268.35666128999998</v>
      </c>
      <c r="EM60" s="83">
        <v>334.99735485600002</v>
      </c>
      <c r="EN60" s="86">
        <v>334.99735485600002</v>
      </c>
      <c r="EO60" s="86">
        <v>359.92918189900001</v>
      </c>
      <c r="EP60" s="86">
        <v>1006.268448725</v>
      </c>
      <c r="EQ60" s="84">
        <v>1124.3044054710001</v>
      </c>
      <c r="ER60" s="85">
        <v>9.1738140149999996</v>
      </c>
      <c r="ES60" s="86">
        <v>15.494269656</v>
      </c>
      <c r="ET60" s="83">
        <v>12.681811853999999</v>
      </c>
      <c r="EU60" s="83">
        <v>8.2124875839999998</v>
      </c>
      <c r="EV60" s="86">
        <v>5.9905519930000004</v>
      </c>
      <c r="EW60" s="86">
        <v>5.2730248849999999</v>
      </c>
      <c r="EX60" s="86">
        <v>5.2730248849999999</v>
      </c>
      <c r="EY60" s="86">
        <v>15.494269656</v>
      </c>
      <c r="EZ60" s="86">
        <v>7.5661252499999998</v>
      </c>
      <c r="FA60" s="84">
        <v>8.1992519880000003</v>
      </c>
      <c r="FB60" s="85">
        <v>206.989734513</v>
      </c>
      <c r="FC60" s="86">
        <v>186.10399290199999</v>
      </c>
      <c r="FD60" s="86">
        <v>171.39359999999999</v>
      </c>
      <c r="FE60" s="83">
        <v>198.06423645300001</v>
      </c>
      <c r="FF60" s="86">
        <v>194.66352357299999</v>
      </c>
      <c r="FG60" s="86">
        <v>203.50515463900001</v>
      </c>
      <c r="FH60" s="83">
        <v>203.50515463900001</v>
      </c>
      <c r="FI60" s="83">
        <v>186.10399290199999</v>
      </c>
      <c r="FJ60" s="86">
        <v>203.50515463900001</v>
      </c>
      <c r="FK60" s="87">
        <v>182.37408375800001</v>
      </c>
      <c r="FL60" s="88">
        <v>3.1120380999999999E-2</v>
      </c>
      <c r="FM60" s="86">
        <v>6.9067015999999995E-2</v>
      </c>
      <c r="FN60" s="86">
        <v>4.9182722999999998E-2</v>
      </c>
      <c r="FO60" s="86">
        <v>4.0759625000000001E-2</v>
      </c>
      <c r="FP60" s="83">
        <v>2.8477565999999999E-2</v>
      </c>
      <c r="FQ60" s="83">
        <v>3.5775452999999999E-2</v>
      </c>
      <c r="FR60" s="86">
        <v>3.5775452999999999E-2</v>
      </c>
      <c r="FS60" s="86">
        <v>6.9067015999999995E-2</v>
      </c>
      <c r="FT60" s="86">
        <v>4.9182722999999998E-2</v>
      </c>
      <c r="FU60" s="87">
        <v>6.9067015999999995E-2</v>
      </c>
      <c r="FV60" s="88">
        <v>258.502932853</v>
      </c>
      <c r="FW60" s="83">
        <v>259.45815966499998</v>
      </c>
      <c r="FX60" s="86">
        <v>275.20318621199999</v>
      </c>
      <c r="FY60" s="86">
        <v>200.23289615100001</v>
      </c>
      <c r="FZ60" s="83">
        <v>180.99003635099999</v>
      </c>
      <c r="GA60" s="83">
        <v>123.512933694</v>
      </c>
      <c r="GB60" s="86">
        <v>123.512933694</v>
      </c>
      <c r="GC60" s="86">
        <v>259.45815966499998</v>
      </c>
      <c r="GD60" s="83">
        <v>207.35106552299999</v>
      </c>
      <c r="GE60" s="84">
        <v>301.54805766200002</v>
      </c>
      <c r="GF60" s="88">
        <v>0.65</v>
      </c>
      <c r="GG60" s="86">
        <v>0.8</v>
      </c>
      <c r="GH60" s="83">
        <v>0.72</v>
      </c>
      <c r="GI60" s="86">
        <v>1.0900000000000001</v>
      </c>
      <c r="GJ60" s="86">
        <v>0.86</v>
      </c>
      <c r="GK60" s="86">
        <v>0.43</v>
      </c>
      <c r="GL60" s="83">
        <v>0.43</v>
      </c>
      <c r="GM60" s="83">
        <v>0.8</v>
      </c>
      <c r="GN60" s="86">
        <v>0.98935666700000002</v>
      </c>
      <c r="GO60" s="87">
        <v>1.08</v>
      </c>
      <c r="GP60" s="89">
        <v>0.22553890800000001</v>
      </c>
      <c r="GQ60" s="86">
        <v>0.27309921700000001</v>
      </c>
      <c r="GR60" s="83">
        <v>6.7996898E-2</v>
      </c>
      <c r="GS60" s="86">
        <v>0.25678915800000002</v>
      </c>
      <c r="GT60" s="86">
        <v>9.8154061000000001E-2</v>
      </c>
      <c r="GU60" s="86">
        <v>0.128451077</v>
      </c>
      <c r="GV60" s="83">
        <v>0.128451077</v>
      </c>
      <c r="GW60" s="86">
        <v>0.27309921700000001</v>
      </c>
      <c r="GX60" s="86">
        <v>0.25551791299999999</v>
      </c>
      <c r="GY60" s="84">
        <v>0.35513611499999997</v>
      </c>
      <c r="GZ60" s="77"/>
      <c r="HA60" s="78"/>
      <c r="HB60" s="79"/>
    </row>
    <row r="61" spans="1:210" s="80" customFormat="1" ht="22.5" x14ac:dyDescent="0.4">
      <c r="A61" s="1"/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3" t="e">
        <f t="shared" si="61"/>
        <v>#REF!</v>
      </c>
      <c r="AZ61" s="81">
        <v>1</v>
      </c>
      <c r="BA61" s="30"/>
      <c r="BB61" s="56"/>
      <c r="BC61" s="31"/>
      <c r="BD61" s="82">
        <v>0</v>
      </c>
      <c r="BE61" s="83" t="s">
        <v>64</v>
      </c>
      <c r="BF61" s="86" t="s">
        <v>91</v>
      </c>
      <c r="BG61" s="86" t="s">
        <v>91</v>
      </c>
      <c r="BH61" s="83">
        <v>5.7374980000000004</v>
      </c>
      <c r="BI61" s="83">
        <v>19.841740000000001</v>
      </c>
      <c r="BJ61" s="86">
        <v>36.798577999999999</v>
      </c>
      <c r="BK61" s="86">
        <v>19.502559000000002</v>
      </c>
      <c r="BL61" s="86">
        <v>19.502559000000002</v>
      </c>
      <c r="BM61" s="83" t="s">
        <v>91</v>
      </c>
      <c r="BN61" s="83">
        <v>81.880375000000001</v>
      </c>
      <c r="BO61" s="87" t="s">
        <v>91</v>
      </c>
      <c r="BP61" s="85">
        <v>-100</v>
      </c>
      <c r="BQ61" s="83">
        <v>-100</v>
      </c>
      <c r="BR61" s="86" t="s">
        <v>101</v>
      </c>
      <c r="BS61" s="86" t="s">
        <v>101</v>
      </c>
      <c r="BT61" s="86" t="s">
        <v>101</v>
      </c>
      <c r="BU61" s="86" t="s">
        <v>101</v>
      </c>
      <c r="BV61" s="86" t="s">
        <v>101</v>
      </c>
      <c r="BW61" s="83">
        <v>-100</v>
      </c>
      <c r="BX61" s="83" t="s">
        <v>101</v>
      </c>
      <c r="BY61" s="87">
        <v>-100</v>
      </c>
      <c r="BZ61" s="85" t="s">
        <v>91</v>
      </c>
      <c r="CA61" s="83" t="s">
        <v>91</v>
      </c>
      <c r="CB61" s="86">
        <v>7.8784850000000003E-2</v>
      </c>
      <c r="CC61" s="86">
        <v>0.27346673599999999</v>
      </c>
      <c r="CD61" s="83">
        <v>0.52541099999999996</v>
      </c>
      <c r="CE61" s="83">
        <v>0.26746134300000002</v>
      </c>
      <c r="CF61" s="86">
        <v>0.26746134300000002</v>
      </c>
      <c r="CG61" s="86" t="s">
        <v>91</v>
      </c>
      <c r="CH61" s="83">
        <v>0.28397534600000002</v>
      </c>
      <c r="CI61" s="87" t="s">
        <v>91</v>
      </c>
      <c r="CJ61" s="88" t="s">
        <v>91</v>
      </c>
      <c r="CK61" s="86" t="s">
        <v>91</v>
      </c>
      <c r="CL61" s="83">
        <v>0.193</v>
      </c>
      <c r="CM61" s="83">
        <v>0.219</v>
      </c>
      <c r="CN61" s="83">
        <v>0.23599999999999999</v>
      </c>
      <c r="CO61" s="86" t="s">
        <v>91</v>
      </c>
      <c r="CP61" s="86" t="s">
        <v>91</v>
      </c>
      <c r="CQ61" s="83" t="s">
        <v>91</v>
      </c>
      <c r="CR61" s="83">
        <v>0.23599999999999999</v>
      </c>
      <c r="CS61" s="87" t="s">
        <v>91</v>
      </c>
      <c r="CT61" s="88">
        <v>-100</v>
      </c>
      <c r="CU61" s="86">
        <v>-100</v>
      </c>
      <c r="CV61" s="83" t="s">
        <v>101</v>
      </c>
      <c r="CW61" s="83" t="s">
        <v>101</v>
      </c>
      <c r="CX61" s="86" t="s">
        <v>101</v>
      </c>
      <c r="CY61" s="83" t="s">
        <v>101</v>
      </c>
      <c r="CZ61" s="83" t="s">
        <v>101</v>
      </c>
      <c r="DA61" s="86">
        <v>-100</v>
      </c>
      <c r="DB61" s="86" t="s">
        <v>101</v>
      </c>
      <c r="DC61" s="84">
        <v>-100</v>
      </c>
      <c r="DD61" s="85" t="s">
        <v>91</v>
      </c>
      <c r="DE61" s="86" t="s">
        <v>91</v>
      </c>
      <c r="DF61" s="86">
        <v>3.7835718489999999</v>
      </c>
      <c r="DG61" s="86">
        <v>4.0213000369999996</v>
      </c>
      <c r="DH61" s="86">
        <v>4.4402634049999996</v>
      </c>
      <c r="DI61" s="83" t="s">
        <v>91</v>
      </c>
      <c r="DJ61" s="83" t="s">
        <v>91</v>
      </c>
      <c r="DK61" s="86" t="s">
        <v>91</v>
      </c>
      <c r="DL61" s="86">
        <v>3.9333333330000002</v>
      </c>
      <c r="DM61" s="84" t="s">
        <v>91</v>
      </c>
      <c r="DN61" s="85" t="s">
        <v>91</v>
      </c>
      <c r="DO61" s="86" t="s">
        <v>91</v>
      </c>
      <c r="DP61" s="83">
        <v>2.39</v>
      </c>
      <c r="DQ61" s="83">
        <v>0.63</v>
      </c>
      <c r="DR61" s="86">
        <v>2.2799999999999998</v>
      </c>
      <c r="DS61" s="86" t="s">
        <v>91</v>
      </c>
      <c r="DT61" s="86" t="s">
        <v>91</v>
      </c>
      <c r="DU61" s="83" t="s">
        <v>91</v>
      </c>
      <c r="DV61" s="83">
        <v>2.2150493569999998</v>
      </c>
      <c r="DW61" s="87" t="s">
        <v>91</v>
      </c>
      <c r="DX61" s="88" t="s">
        <v>91</v>
      </c>
      <c r="DY61" s="83" t="s">
        <v>91</v>
      </c>
      <c r="DZ61" s="83">
        <v>3.6213927109999999</v>
      </c>
      <c r="EA61" s="86">
        <v>46.933701345999999</v>
      </c>
      <c r="EB61" s="86">
        <v>23.982497497000001</v>
      </c>
      <c r="EC61" s="86" t="s">
        <v>91</v>
      </c>
      <c r="ED61" s="86" t="s">
        <v>91</v>
      </c>
      <c r="EE61" s="83" t="s">
        <v>91</v>
      </c>
      <c r="EF61" s="83">
        <v>13.579329966</v>
      </c>
      <c r="EG61" s="87" t="s">
        <v>91</v>
      </c>
      <c r="EH61" s="88" t="s">
        <v>91</v>
      </c>
      <c r="EI61" s="83" t="s">
        <v>91</v>
      </c>
      <c r="EJ61" s="83">
        <v>29.727968912000001</v>
      </c>
      <c r="EK61" s="86">
        <v>90.601552510999994</v>
      </c>
      <c r="EL61" s="83">
        <v>155.92617796600001</v>
      </c>
      <c r="EM61" s="83" t="s">
        <v>91</v>
      </c>
      <c r="EN61" s="86" t="s">
        <v>91</v>
      </c>
      <c r="EO61" s="86" t="s">
        <v>91</v>
      </c>
      <c r="EP61" s="86">
        <v>346.95074152500001</v>
      </c>
      <c r="EQ61" s="84" t="s">
        <v>91</v>
      </c>
      <c r="ER61" s="85" t="s">
        <v>91</v>
      </c>
      <c r="ES61" s="86" t="s">
        <v>91</v>
      </c>
      <c r="ET61" s="83">
        <v>100.11001119300001</v>
      </c>
      <c r="EU61" s="83" t="s">
        <v>91</v>
      </c>
      <c r="EV61" s="86" t="s">
        <v>91</v>
      </c>
      <c r="EW61" s="86" t="s">
        <v>91</v>
      </c>
      <c r="EX61" s="86" t="s">
        <v>91</v>
      </c>
      <c r="EY61" s="86" t="s">
        <v>91</v>
      </c>
      <c r="EZ61" s="86">
        <v>7.0148798049999996</v>
      </c>
      <c r="FA61" s="84" t="s">
        <v>91</v>
      </c>
      <c r="FB61" s="85" t="s">
        <v>91</v>
      </c>
      <c r="FC61" s="86" t="s">
        <v>91</v>
      </c>
      <c r="FD61" s="86">
        <v>63.167823833999996</v>
      </c>
      <c r="FE61" s="83">
        <v>15.666575342</v>
      </c>
      <c r="FF61" s="86">
        <v>51.348305085</v>
      </c>
      <c r="FG61" s="86" t="s">
        <v>91</v>
      </c>
      <c r="FH61" s="83" t="s">
        <v>91</v>
      </c>
      <c r="FI61" s="83" t="s">
        <v>91</v>
      </c>
      <c r="FJ61" s="86">
        <v>56.314814165000001</v>
      </c>
      <c r="FK61" s="87" t="s">
        <v>91</v>
      </c>
      <c r="FL61" s="88" t="s">
        <v>91</v>
      </c>
      <c r="FM61" s="86" t="s">
        <v>91</v>
      </c>
      <c r="FN61" s="86">
        <v>6.3118790000000003E-3</v>
      </c>
      <c r="FO61" s="86" t="s">
        <v>91</v>
      </c>
      <c r="FP61" s="83" t="s">
        <v>91</v>
      </c>
      <c r="FQ61" s="83" t="s">
        <v>91</v>
      </c>
      <c r="FR61" s="86" t="s">
        <v>91</v>
      </c>
      <c r="FS61" s="86" t="s">
        <v>91</v>
      </c>
      <c r="FT61" s="86">
        <v>6.3118790000000003E-3</v>
      </c>
      <c r="FU61" s="87" t="s">
        <v>91</v>
      </c>
      <c r="FV61" s="88" t="s">
        <v>91</v>
      </c>
      <c r="FW61" s="83" t="s">
        <v>91</v>
      </c>
      <c r="FX61" s="86">
        <v>2172.4493605009998</v>
      </c>
      <c r="FY61" s="86" t="s">
        <v>91</v>
      </c>
      <c r="FZ61" s="83" t="s">
        <v>91</v>
      </c>
      <c r="GA61" s="83" t="s">
        <v>91</v>
      </c>
      <c r="GB61" s="86" t="s">
        <v>91</v>
      </c>
      <c r="GC61" s="86" t="s">
        <v>91</v>
      </c>
      <c r="GD61" s="83">
        <v>602.71463127699997</v>
      </c>
      <c r="GE61" s="84" t="s">
        <v>91</v>
      </c>
      <c r="GF61" s="88" t="s">
        <v>91</v>
      </c>
      <c r="GG61" s="86" t="s">
        <v>91</v>
      </c>
      <c r="GH61" s="83" t="s">
        <v>91</v>
      </c>
      <c r="GI61" s="86">
        <v>0.37</v>
      </c>
      <c r="GJ61" s="86">
        <v>0.39</v>
      </c>
      <c r="GK61" s="86" t="s">
        <v>91</v>
      </c>
      <c r="GL61" s="83" t="s">
        <v>91</v>
      </c>
      <c r="GM61" s="83" t="s">
        <v>91</v>
      </c>
      <c r="GN61" s="86">
        <v>0.34547499999999998</v>
      </c>
      <c r="GO61" s="87" t="s">
        <v>91</v>
      </c>
      <c r="GP61" s="89" t="s">
        <v>91</v>
      </c>
      <c r="GQ61" s="86" t="s">
        <v>91</v>
      </c>
      <c r="GR61" s="83" t="s">
        <v>91</v>
      </c>
      <c r="GS61" s="86">
        <v>2.6219962999999999E-2</v>
      </c>
      <c r="GT61" s="86">
        <v>9.8586458000000002E-2</v>
      </c>
      <c r="GU61" s="86" t="s">
        <v>91</v>
      </c>
      <c r="GV61" s="83" t="s">
        <v>91</v>
      </c>
      <c r="GW61" s="86" t="s">
        <v>91</v>
      </c>
      <c r="GX61" s="86">
        <v>9.4693149000000004E-2</v>
      </c>
      <c r="GY61" s="84" t="s">
        <v>91</v>
      </c>
      <c r="GZ61" s="77"/>
      <c r="HA61" s="78"/>
      <c r="HB61" s="79"/>
    </row>
    <row r="62" spans="1:210" s="80" customFormat="1" ht="22.5" x14ac:dyDescent="0.4">
      <c r="A62" s="1"/>
      <c r="B62" s="1"/>
      <c r="C62" s="1"/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3" t="e">
        <f t="shared" si="61"/>
        <v>#REF!</v>
      </c>
      <c r="AZ62" s="81">
        <v>1</v>
      </c>
      <c r="BA62" s="30"/>
      <c r="BB62" s="56"/>
      <c r="BC62" s="31"/>
      <c r="BD62" s="82">
        <v>0</v>
      </c>
      <c r="BE62" s="83" t="s">
        <v>93</v>
      </c>
      <c r="BF62" s="86">
        <v>2245.2845000000002</v>
      </c>
      <c r="BG62" s="86">
        <v>2657.2294999999999</v>
      </c>
      <c r="BH62" s="83">
        <v>3441.4182500000002</v>
      </c>
      <c r="BI62" s="83">
        <v>2956.2370000000001</v>
      </c>
      <c r="BJ62" s="86">
        <v>2536.3270000000002</v>
      </c>
      <c r="BK62" s="86">
        <v>2838.6990000000001</v>
      </c>
      <c r="BL62" s="86">
        <v>2838.6990000000001</v>
      </c>
      <c r="BM62" s="83">
        <v>2657.2294999999999</v>
      </c>
      <c r="BN62" s="83">
        <v>11772.68125</v>
      </c>
      <c r="BO62" s="87">
        <v>10198.321749999999</v>
      </c>
      <c r="BP62" s="85">
        <v>-20.593275209000002</v>
      </c>
      <c r="BQ62" s="83">
        <v>0.66594030800000004</v>
      </c>
      <c r="BR62" s="86">
        <v>21.377099373</v>
      </c>
      <c r="BS62" s="86">
        <v>20.147974183999999</v>
      </c>
      <c r="BT62" s="86">
        <v>12.962388508</v>
      </c>
      <c r="BU62" s="86">
        <v>6.8292746260000001</v>
      </c>
      <c r="BV62" s="86">
        <v>6.8292746260000001</v>
      </c>
      <c r="BW62" s="83">
        <v>0.66594030800000004</v>
      </c>
      <c r="BX62" s="83">
        <v>15.437437047</v>
      </c>
      <c r="BY62" s="87">
        <v>3.6584797679999999</v>
      </c>
      <c r="BZ62" s="85">
        <v>39.329457288999997</v>
      </c>
      <c r="CA62" s="83">
        <v>43.249322364999998</v>
      </c>
      <c r="CB62" s="86">
        <v>47.256072064999998</v>
      </c>
      <c r="CC62" s="86">
        <v>40.744031671000002</v>
      </c>
      <c r="CD62" s="83">
        <v>36.213739171999997</v>
      </c>
      <c r="CE62" s="83">
        <v>38.930391004999997</v>
      </c>
      <c r="CF62" s="86">
        <v>38.930391004999997</v>
      </c>
      <c r="CG62" s="86">
        <v>43.249322364999998</v>
      </c>
      <c r="CH62" s="83">
        <v>40.829701028999999</v>
      </c>
      <c r="CI62" s="87">
        <v>41.454882044999998</v>
      </c>
      <c r="CJ62" s="88">
        <v>4.1139999999999999</v>
      </c>
      <c r="CK62" s="86">
        <v>4.1909999999999998</v>
      </c>
      <c r="CL62" s="83">
        <v>4.008</v>
      </c>
      <c r="CM62" s="83">
        <v>4.4859999999999998</v>
      </c>
      <c r="CN62" s="83">
        <v>4.2779999999999996</v>
      </c>
      <c r="CO62" s="86">
        <v>4.9139999999999997</v>
      </c>
      <c r="CP62" s="86">
        <v>4.9139999999999997</v>
      </c>
      <c r="CQ62" s="83">
        <v>4.1909999999999998</v>
      </c>
      <c r="CR62" s="83">
        <v>4.9139999999999997</v>
      </c>
      <c r="CS62" s="87">
        <v>4.1909999999999998</v>
      </c>
      <c r="CT62" s="88">
        <v>24.666666667000001</v>
      </c>
      <c r="CU62" s="86">
        <v>13.270270269999999</v>
      </c>
      <c r="CV62" s="83">
        <v>8.0614720949999992</v>
      </c>
      <c r="CW62" s="83">
        <v>8.3313209369999992</v>
      </c>
      <c r="CX62" s="86">
        <v>3.9863879440000001</v>
      </c>
      <c r="CY62" s="83">
        <v>17.251252684000001</v>
      </c>
      <c r="CZ62" s="83">
        <v>17.251252684000001</v>
      </c>
      <c r="DA62" s="86">
        <v>13.270270269999999</v>
      </c>
      <c r="DB62" s="86">
        <v>17.251252684000001</v>
      </c>
      <c r="DC62" s="84">
        <v>13.270270269999999</v>
      </c>
      <c r="DD62" s="85">
        <v>76.639344261999995</v>
      </c>
      <c r="DE62" s="86">
        <v>74.732524964000007</v>
      </c>
      <c r="DF62" s="86">
        <v>78.572828857000005</v>
      </c>
      <c r="DG62" s="86">
        <v>82.372383400999993</v>
      </c>
      <c r="DH62" s="86">
        <v>80.489181561999999</v>
      </c>
      <c r="DI62" s="83">
        <v>81.900000000000006</v>
      </c>
      <c r="DJ62" s="83">
        <v>81.900000000000006</v>
      </c>
      <c r="DK62" s="86">
        <v>74.732524964000007</v>
      </c>
      <c r="DL62" s="86">
        <v>81.900000000000006</v>
      </c>
      <c r="DM62" s="84">
        <v>74.652654079000001</v>
      </c>
      <c r="DN62" s="85">
        <v>81.62</v>
      </c>
      <c r="DO62" s="86">
        <v>86.38</v>
      </c>
      <c r="DP62" s="83">
        <v>87.39</v>
      </c>
      <c r="DQ62" s="83">
        <v>87.95</v>
      </c>
      <c r="DR62" s="86">
        <v>83.33</v>
      </c>
      <c r="DS62" s="86">
        <v>87.28</v>
      </c>
      <c r="DT62" s="86">
        <v>87.28</v>
      </c>
      <c r="DU62" s="83">
        <v>86.38</v>
      </c>
      <c r="DV62" s="83">
        <v>87.28</v>
      </c>
      <c r="DW62" s="87">
        <v>81.012382032000005</v>
      </c>
      <c r="DX62" s="88">
        <v>51.947268356000002</v>
      </c>
      <c r="DY62" s="83">
        <v>52.927900618999999</v>
      </c>
      <c r="DZ62" s="83">
        <v>56.746474423000002</v>
      </c>
      <c r="EA62" s="86">
        <v>49.836981729999998</v>
      </c>
      <c r="EB62" s="86">
        <v>47.642731413999996</v>
      </c>
      <c r="EC62" s="86">
        <v>49.052227776999999</v>
      </c>
      <c r="ED62" s="86">
        <v>49.052227776999999</v>
      </c>
      <c r="EE62" s="83">
        <v>52.927900618999999</v>
      </c>
      <c r="EF62" s="83">
        <v>50.349587051999997</v>
      </c>
      <c r="EG62" s="87">
        <v>55.147422188999997</v>
      </c>
      <c r="EH62" s="88">
        <v>545.76677199799997</v>
      </c>
      <c r="EI62" s="83">
        <v>634.03233118599996</v>
      </c>
      <c r="EJ62" s="83">
        <v>858.63728792400002</v>
      </c>
      <c r="EK62" s="86">
        <v>658.99175211800002</v>
      </c>
      <c r="EL62" s="83">
        <v>592.87681159399995</v>
      </c>
      <c r="EM62" s="83">
        <v>577.67582417599999</v>
      </c>
      <c r="EN62" s="86">
        <v>577.67582417599999</v>
      </c>
      <c r="EO62" s="86">
        <v>634.03233118599996</v>
      </c>
      <c r="EP62" s="86">
        <v>2395.7430301180002</v>
      </c>
      <c r="EQ62" s="84">
        <v>2433.3862443329999</v>
      </c>
      <c r="ER62" s="85">
        <v>4.7314269959999997</v>
      </c>
      <c r="ES62" s="86">
        <v>9.4064933780000004</v>
      </c>
      <c r="ET62" s="83">
        <v>5.3754113820000002</v>
      </c>
      <c r="EU62" s="83">
        <v>5.8142666429999998</v>
      </c>
      <c r="EV62" s="86">
        <v>6.483273971</v>
      </c>
      <c r="EW62" s="86">
        <v>7.4722961120000004</v>
      </c>
      <c r="EX62" s="86">
        <v>7.4722961120000004</v>
      </c>
      <c r="EY62" s="86">
        <v>9.4064933780000004</v>
      </c>
      <c r="EZ62" s="86">
        <v>6.2299054710000004</v>
      </c>
      <c r="FA62" s="84">
        <v>6.0153206519999998</v>
      </c>
      <c r="FB62" s="85">
        <v>106.49882352900001</v>
      </c>
      <c r="FC62" s="86">
        <v>115.585549988</v>
      </c>
      <c r="FD62" s="86">
        <v>111.221654192</v>
      </c>
      <c r="FE62" s="83">
        <v>106.771221578</v>
      </c>
      <c r="FF62" s="86">
        <v>103.529441328</v>
      </c>
      <c r="FG62" s="86">
        <v>106.568986569</v>
      </c>
      <c r="FH62" s="83">
        <v>106.568986569</v>
      </c>
      <c r="FI62" s="83">
        <v>115.585549988</v>
      </c>
      <c r="FJ62" s="86">
        <v>106.568986569</v>
      </c>
      <c r="FK62" s="87">
        <v>108.519091559</v>
      </c>
      <c r="FL62" s="88">
        <v>0.116740656</v>
      </c>
      <c r="FM62" s="86">
        <v>0.27467265600000002</v>
      </c>
      <c r="FN62" s="86">
        <v>0.203286141</v>
      </c>
      <c r="FO62" s="86">
        <v>0.18888296900000001</v>
      </c>
      <c r="FP62" s="83">
        <v>0.18070003100000001</v>
      </c>
      <c r="FQ62" s="83">
        <v>0.23309450000000001</v>
      </c>
      <c r="FR62" s="86">
        <v>0.23309450000000001</v>
      </c>
      <c r="FS62" s="86">
        <v>0.27467265600000002</v>
      </c>
      <c r="FT62" s="86">
        <v>0.23309450000000001</v>
      </c>
      <c r="FU62" s="87">
        <v>0.27467265600000002</v>
      </c>
      <c r="FV62" s="88">
        <v>133.32380108199999</v>
      </c>
      <c r="FW62" s="83">
        <v>157.51574711500001</v>
      </c>
      <c r="FX62" s="86">
        <v>116.649762396</v>
      </c>
      <c r="FY62" s="86">
        <v>141.76063429600001</v>
      </c>
      <c r="FZ62" s="83">
        <v>195.876438925</v>
      </c>
      <c r="GA62" s="83">
        <v>175.02766141800001</v>
      </c>
      <c r="GB62" s="86">
        <v>175.02766141800001</v>
      </c>
      <c r="GC62" s="86">
        <v>157.51574711500001</v>
      </c>
      <c r="GD62" s="83">
        <v>154.806621724</v>
      </c>
      <c r="GE62" s="84">
        <v>164.33406606400001</v>
      </c>
      <c r="GF62" s="88">
        <v>3.31</v>
      </c>
      <c r="GG62" s="86">
        <v>1.96</v>
      </c>
      <c r="GH62" s="83">
        <v>2.91</v>
      </c>
      <c r="GI62" s="86">
        <v>3.13</v>
      </c>
      <c r="GJ62" s="86">
        <v>3.07</v>
      </c>
      <c r="GK62" s="86">
        <v>3.08</v>
      </c>
      <c r="GL62" s="83">
        <v>3.08</v>
      </c>
      <c r="GM62" s="83">
        <v>1.96</v>
      </c>
      <c r="GN62" s="86">
        <v>3.08</v>
      </c>
      <c r="GO62" s="87">
        <v>3.164959031</v>
      </c>
      <c r="GP62" s="89">
        <v>0.96577893800000003</v>
      </c>
      <c r="GQ62" s="86">
        <v>1.1136773280000001</v>
      </c>
      <c r="GR62" s="83">
        <v>1.2456540089999999</v>
      </c>
      <c r="GS62" s="86">
        <v>1.2548125000000001</v>
      </c>
      <c r="GT62" s="86">
        <v>0.82112142099999996</v>
      </c>
      <c r="GU62" s="86">
        <v>0.74422170399999998</v>
      </c>
      <c r="GV62" s="83">
        <v>0.74422170399999998</v>
      </c>
      <c r="GW62" s="86">
        <v>1.1136773280000001</v>
      </c>
      <c r="GX62" s="86">
        <v>1.2486005010000001</v>
      </c>
      <c r="GY62" s="84">
        <v>1.0002661580000001</v>
      </c>
      <c r="GZ62" s="77"/>
      <c r="HA62" s="78"/>
      <c r="HB62" s="79"/>
    </row>
    <row r="63" spans="1:210" s="80" customFormat="1" ht="22.5" x14ac:dyDescent="0.4">
      <c r="A63" s="1"/>
      <c r="B63" s="1"/>
      <c r="C63" s="1"/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3" t="e">
        <f t="shared" si="61"/>
        <v>#REF!</v>
      </c>
      <c r="AZ63" s="81">
        <v>1</v>
      </c>
      <c r="BA63" s="30"/>
      <c r="BB63" s="56"/>
      <c r="BC63" s="31"/>
      <c r="BD63" s="82">
        <v>0</v>
      </c>
      <c r="BE63" s="83" t="s">
        <v>92</v>
      </c>
      <c r="BF63" s="86">
        <v>1671.71225</v>
      </c>
      <c r="BG63" s="86">
        <v>1652.8979999999999</v>
      </c>
      <c r="BH63" s="83">
        <v>1784.417375</v>
      </c>
      <c r="BI63" s="83">
        <v>1718.2284999999999</v>
      </c>
      <c r="BJ63" s="86">
        <v>1840.78125</v>
      </c>
      <c r="BK63" s="86">
        <v>1913.2045000000001</v>
      </c>
      <c r="BL63" s="86">
        <v>1913.2045000000001</v>
      </c>
      <c r="BM63" s="83">
        <v>1652.8979999999999</v>
      </c>
      <c r="BN63" s="83">
        <v>7256.631625</v>
      </c>
      <c r="BO63" s="87">
        <v>6750.1189999999997</v>
      </c>
      <c r="BP63" s="85">
        <v>-30.884310105000001</v>
      </c>
      <c r="BQ63" s="83">
        <v>-19.016948146000001</v>
      </c>
      <c r="BR63" s="86">
        <v>3.7289433430000001</v>
      </c>
      <c r="BS63" s="86">
        <v>0.76172595700000001</v>
      </c>
      <c r="BT63" s="86">
        <v>10.113522827000001</v>
      </c>
      <c r="BU63" s="86">
        <v>15.748491437</v>
      </c>
      <c r="BV63" s="86">
        <v>15.748491437</v>
      </c>
      <c r="BW63" s="83">
        <v>-19.016948146000001</v>
      </c>
      <c r="BX63" s="83">
        <v>7.5037584519999996</v>
      </c>
      <c r="BY63" s="87">
        <v>-18.88822592</v>
      </c>
      <c r="BZ63" s="85">
        <v>29.282496510000001</v>
      </c>
      <c r="CA63" s="83">
        <v>26.902726481999998</v>
      </c>
      <c r="CB63" s="86">
        <v>24.502850261999999</v>
      </c>
      <c r="CC63" s="86">
        <v>23.681307155999999</v>
      </c>
      <c r="CD63" s="83">
        <v>26.282719878000002</v>
      </c>
      <c r="CE63" s="83">
        <v>26.238005247</v>
      </c>
      <c r="CF63" s="86">
        <v>26.238005247</v>
      </c>
      <c r="CG63" s="86">
        <v>26.902726481999998</v>
      </c>
      <c r="CH63" s="83">
        <v>25.167257435</v>
      </c>
      <c r="CI63" s="87">
        <v>27.438376018</v>
      </c>
      <c r="CJ63" s="88">
        <v>1.742</v>
      </c>
      <c r="CK63" s="86">
        <v>1.5609999999999999</v>
      </c>
      <c r="CL63" s="83">
        <v>1.345</v>
      </c>
      <c r="CM63" s="83">
        <v>1.456</v>
      </c>
      <c r="CN63" s="83">
        <v>0.91600000000000004</v>
      </c>
      <c r="CO63" s="86">
        <v>1.6259999999999999</v>
      </c>
      <c r="CP63" s="86">
        <v>1.6259999999999999</v>
      </c>
      <c r="CQ63" s="83">
        <v>1.5609999999999999</v>
      </c>
      <c r="CR63" s="83">
        <v>1.6259999999999999</v>
      </c>
      <c r="CS63" s="87">
        <v>1.742</v>
      </c>
      <c r="CT63" s="88">
        <v>-5.1714752309999996</v>
      </c>
      <c r="CU63" s="86">
        <v>0.32133676100000003</v>
      </c>
      <c r="CV63" s="83">
        <v>-17.937766930999999</v>
      </c>
      <c r="CW63" s="83">
        <v>-5.0228310499999997</v>
      </c>
      <c r="CX63" s="86">
        <v>-47.416762341999998</v>
      </c>
      <c r="CY63" s="83">
        <v>4.163997438</v>
      </c>
      <c r="CZ63" s="83">
        <v>4.163997438</v>
      </c>
      <c r="DA63" s="86">
        <v>0.32133676100000003</v>
      </c>
      <c r="DB63" s="86">
        <v>-6.6590126290000002</v>
      </c>
      <c r="DC63" s="84">
        <v>-17.08710138</v>
      </c>
      <c r="DD63" s="85">
        <v>32.451564828999999</v>
      </c>
      <c r="DE63" s="86">
        <v>27.835235378</v>
      </c>
      <c r="DF63" s="86">
        <v>26.367378944999999</v>
      </c>
      <c r="DG63" s="86">
        <v>26.735218508999999</v>
      </c>
      <c r="DH63" s="86">
        <v>17.234242709</v>
      </c>
      <c r="DI63" s="83">
        <v>27.1</v>
      </c>
      <c r="DJ63" s="83">
        <v>27.1</v>
      </c>
      <c r="DK63" s="86">
        <v>27.835235378</v>
      </c>
      <c r="DL63" s="86">
        <v>27.1</v>
      </c>
      <c r="DM63" s="84">
        <v>31.029568935</v>
      </c>
      <c r="DN63" s="85">
        <v>67.22</v>
      </c>
      <c r="DO63" s="86">
        <v>71.23</v>
      </c>
      <c r="DP63" s="83">
        <v>70.08</v>
      </c>
      <c r="DQ63" s="83">
        <v>77.739999999999995</v>
      </c>
      <c r="DR63" s="86">
        <v>57.8</v>
      </c>
      <c r="DS63" s="86">
        <v>65.180000000000007</v>
      </c>
      <c r="DT63" s="86">
        <v>65.180000000000007</v>
      </c>
      <c r="DU63" s="83">
        <v>71.23</v>
      </c>
      <c r="DV63" s="83">
        <v>72.934995987999997</v>
      </c>
      <c r="DW63" s="87">
        <v>66.803796852000005</v>
      </c>
      <c r="DX63" s="88">
        <v>43.870151180999997</v>
      </c>
      <c r="DY63" s="83">
        <v>38.450125082</v>
      </c>
      <c r="DZ63" s="83">
        <v>35.803871880999999</v>
      </c>
      <c r="EA63" s="86">
        <v>31.890753971999999</v>
      </c>
      <c r="EB63" s="86">
        <v>47.291718455000002</v>
      </c>
      <c r="EC63" s="86">
        <v>41.515789415999997</v>
      </c>
      <c r="ED63" s="86">
        <v>41.515789415999997</v>
      </c>
      <c r="EE63" s="83">
        <v>38.450125082</v>
      </c>
      <c r="EF63" s="83">
        <v>35.770714464999998</v>
      </c>
      <c r="EG63" s="87">
        <v>41.188538084999998</v>
      </c>
      <c r="EH63" s="88">
        <v>959.65111940300005</v>
      </c>
      <c r="EI63" s="83">
        <v>1058.871236387</v>
      </c>
      <c r="EJ63" s="83">
        <v>1326.7043680300001</v>
      </c>
      <c r="EK63" s="86">
        <v>1180.1019917579999</v>
      </c>
      <c r="EL63" s="83">
        <v>2009.586517467</v>
      </c>
      <c r="EM63" s="83">
        <v>1176.6325338250001</v>
      </c>
      <c r="EN63" s="86">
        <v>1176.6325338250001</v>
      </c>
      <c r="EO63" s="86">
        <v>1058.871236387</v>
      </c>
      <c r="EP63" s="86">
        <v>4462.8730781060003</v>
      </c>
      <c r="EQ63" s="84">
        <v>3874.9247990819999</v>
      </c>
      <c r="ER63" s="85">
        <v>1.750455922</v>
      </c>
      <c r="ES63" s="86">
        <v>0.96824029099999998</v>
      </c>
      <c r="ET63" s="83">
        <v>1.0928946159999999</v>
      </c>
      <c r="EU63" s="83">
        <v>2.438164419</v>
      </c>
      <c r="EV63" s="86">
        <v>1.455941468</v>
      </c>
      <c r="EW63" s="86">
        <v>1.3979638539999999</v>
      </c>
      <c r="EX63" s="86">
        <v>1.3979638539999999</v>
      </c>
      <c r="EY63" s="86">
        <v>0.96824029099999998</v>
      </c>
      <c r="EZ63" s="86">
        <v>1.5839531099999999</v>
      </c>
      <c r="FA63" s="84">
        <v>1.3594034500000001</v>
      </c>
      <c r="FB63" s="85">
        <v>207.13947187100001</v>
      </c>
      <c r="FC63" s="86">
        <v>255.89868033299999</v>
      </c>
      <c r="FD63" s="86">
        <v>265.782959108</v>
      </c>
      <c r="FE63" s="83">
        <v>290.77749999999997</v>
      </c>
      <c r="FF63" s="86">
        <v>335.37882096099997</v>
      </c>
      <c r="FG63" s="86">
        <v>240.51660516600001</v>
      </c>
      <c r="FH63" s="83">
        <v>240.51660516600001</v>
      </c>
      <c r="FI63" s="83">
        <v>255.89868033299999</v>
      </c>
      <c r="FJ63" s="86">
        <v>269.13282652499998</v>
      </c>
      <c r="FK63" s="87">
        <v>215.29076666500001</v>
      </c>
      <c r="FL63" s="88">
        <v>3.2156688000000003E-2</v>
      </c>
      <c r="FM63" s="86">
        <v>1.7586839999999999E-2</v>
      </c>
      <c r="FN63" s="86">
        <v>2.1430550999999999E-2</v>
      </c>
      <c r="FO63" s="86">
        <v>4.6036523000000003E-2</v>
      </c>
      <c r="FP63" s="83">
        <v>2.9451316000000002E-2</v>
      </c>
      <c r="FQ63" s="83">
        <v>2.9391107E-2</v>
      </c>
      <c r="FR63" s="86">
        <v>2.9391107E-2</v>
      </c>
      <c r="FS63" s="86">
        <v>1.7586839999999999E-2</v>
      </c>
      <c r="FT63" s="86">
        <v>4.6036523000000003E-2</v>
      </c>
      <c r="FU63" s="87">
        <v>3.2156688000000003E-2</v>
      </c>
      <c r="FV63" s="88">
        <v>49.324957855999997</v>
      </c>
      <c r="FW63" s="83">
        <v>16.213596996</v>
      </c>
      <c r="FX63" s="86">
        <v>23.716491291000001</v>
      </c>
      <c r="FY63" s="86">
        <v>59.446144425</v>
      </c>
      <c r="FZ63" s="83">
        <v>43.987749303000001</v>
      </c>
      <c r="GA63" s="83">
        <v>32.745268725999999</v>
      </c>
      <c r="GB63" s="86">
        <v>32.745268725999999</v>
      </c>
      <c r="GC63" s="86">
        <v>16.213596996</v>
      </c>
      <c r="GD63" s="83">
        <v>49.602130508000002</v>
      </c>
      <c r="GE63" s="84">
        <v>29.067037185</v>
      </c>
      <c r="GF63" s="88">
        <v>1.7</v>
      </c>
      <c r="GG63" s="86">
        <v>1.36</v>
      </c>
      <c r="GH63" s="83">
        <v>0.99</v>
      </c>
      <c r="GI63" s="86">
        <v>0.78</v>
      </c>
      <c r="GJ63" s="86">
        <v>0.4</v>
      </c>
      <c r="GK63" s="86">
        <v>0.39</v>
      </c>
      <c r="GL63" s="83">
        <v>0.39</v>
      </c>
      <c r="GM63" s="83">
        <v>1.36</v>
      </c>
      <c r="GN63" s="86">
        <v>0.841665</v>
      </c>
      <c r="GO63" s="87">
        <v>1.739707873</v>
      </c>
      <c r="GP63" s="89">
        <v>0.79319595600000004</v>
      </c>
      <c r="GQ63" s="86">
        <v>1.124317558</v>
      </c>
      <c r="GR63" s="83">
        <v>0.97407603899999995</v>
      </c>
      <c r="GS63" s="86">
        <v>0.92727106100000001</v>
      </c>
      <c r="GT63" s="86">
        <v>3.1564962000000002E-2</v>
      </c>
      <c r="GU63" s="86">
        <v>0.41978341699999999</v>
      </c>
      <c r="GV63" s="83">
        <v>0.41978341699999999</v>
      </c>
      <c r="GW63" s="86">
        <v>1.124317558</v>
      </c>
      <c r="GX63" s="86">
        <v>0.97284156700000002</v>
      </c>
      <c r="GY63" s="84">
        <v>1.0098228410000001</v>
      </c>
      <c r="GZ63" s="77"/>
      <c r="HA63" s="78"/>
      <c r="HB63" s="79"/>
    </row>
    <row r="64" spans="1:210" s="80" customFormat="1" ht="22.5" x14ac:dyDescent="0.4">
      <c r="A64" s="1"/>
      <c r="B64" s="1"/>
      <c r="C64" s="1"/>
      <c r="D64" s="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3" t="e">
        <f t="shared" si="61"/>
        <v>#REF!</v>
      </c>
      <c r="AZ64" s="81">
        <v>1</v>
      </c>
      <c r="BA64" s="30"/>
      <c r="BB64" s="56"/>
      <c r="BC64" s="31"/>
      <c r="BD64" s="82">
        <v>0</v>
      </c>
      <c r="BE64" s="83" t="s">
        <v>95</v>
      </c>
      <c r="BF64" s="86">
        <v>323.15556299999997</v>
      </c>
      <c r="BG64" s="86">
        <v>303.75981300000001</v>
      </c>
      <c r="BH64" s="83">
        <v>453.46687500000002</v>
      </c>
      <c r="BI64" s="83">
        <v>447.65143799999998</v>
      </c>
      <c r="BJ64" s="86">
        <v>284.50565599999999</v>
      </c>
      <c r="BK64" s="86">
        <v>364.14456300000001</v>
      </c>
      <c r="BL64" s="86">
        <v>364.14456300000001</v>
      </c>
      <c r="BM64" s="83">
        <v>303.75981300000001</v>
      </c>
      <c r="BN64" s="83">
        <v>1549.7685320000001</v>
      </c>
      <c r="BO64" s="87">
        <v>1556.709501</v>
      </c>
      <c r="BP64" s="85">
        <v>-58.375196991000003</v>
      </c>
      <c r="BQ64" s="83">
        <v>-50.106856082</v>
      </c>
      <c r="BR64" s="86">
        <v>-24.689258217999999</v>
      </c>
      <c r="BS64" s="86">
        <v>36.618057925999999</v>
      </c>
      <c r="BT64" s="86">
        <v>-11.960155240000001</v>
      </c>
      <c r="BU64" s="86">
        <v>19.879110868000001</v>
      </c>
      <c r="BV64" s="86">
        <v>19.879110868000001</v>
      </c>
      <c r="BW64" s="83">
        <v>-50.106856082</v>
      </c>
      <c r="BX64" s="83">
        <v>-0.44587439099999998</v>
      </c>
      <c r="BY64" s="87">
        <v>-21.451949327000001</v>
      </c>
      <c r="BZ64" s="85">
        <v>5.6605445379999999</v>
      </c>
      <c r="CA64" s="83">
        <v>4.9440238689999996</v>
      </c>
      <c r="CB64" s="86">
        <v>6.2268116710000001</v>
      </c>
      <c r="CC64" s="86">
        <v>6.1697097919999999</v>
      </c>
      <c r="CD64" s="83">
        <v>4.0621787410000003</v>
      </c>
      <c r="CE64" s="83">
        <v>4.993939202</v>
      </c>
      <c r="CF64" s="86">
        <v>4.993939202</v>
      </c>
      <c r="CG64" s="86">
        <v>4.9440238689999996</v>
      </c>
      <c r="CH64" s="83">
        <v>5.37486614</v>
      </c>
      <c r="CI64" s="87">
        <v>6.3278263150000003</v>
      </c>
      <c r="CJ64" s="88">
        <v>0.51100000000000001</v>
      </c>
      <c r="CK64" s="86">
        <v>0.49299999999999999</v>
      </c>
      <c r="CL64" s="83">
        <v>0.877</v>
      </c>
      <c r="CM64" s="83">
        <v>0.91900000000000004</v>
      </c>
      <c r="CN64" s="83">
        <v>0.57999999999999996</v>
      </c>
      <c r="CO64" s="86">
        <v>0.57499999999999996</v>
      </c>
      <c r="CP64" s="86">
        <v>0.57499999999999996</v>
      </c>
      <c r="CQ64" s="83">
        <v>0.49299999999999999</v>
      </c>
      <c r="CR64" s="83">
        <v>0.91900000000000004</v>
      </c>
      <c r="CS64" s="87">
        <v>0.51100000000000001</v>
      </c>
      <c r="CT64" s="88">
        <v>-33.808290155000002</v>
      </c>
      <c r="CU64" s="86">
        <v>-47.385272145000002</v>
      </c>
      <c r="CV64" s="83">
        <v>79.345603272000005</v>
      </c>
      <c r="CW64" s="83">
        <v>80.196078431000004</v>
      </c>
      <c r="CX64" s="86">
        <v>13.502935421</v>
      </c>
      <c r="CY64" s="83">
        <v>16.632860041000001</v>
      </c>
      <c r="CZ64" s="83">
        <v>16.632860041000001</v>
      </c>
      <c r="DA64" s="86">
        <v>-47.385272145000002</v>
      </c>
      <c r="DB64" s="86">
        <v>79.843444227000006</v>
      </c>
      <c r="DC64" s="84">
        <v>-45.464247598999997</v>
      </c>
      <c r="DD64" s="85">
        <v>9.5193740689999995</v>
      </c>
      <c r="DE64" s="86">
        <v>8.7910128390000004</v>
      </c>
      <c r="DF64" s="86">
        <v>17.192707312</v>
      </c>
      <c r="DG64" s="86">
        <v>16.874770474000002</v>
      </c>
      <c r="DH64" s="86">
        <v>10.912511758999999</v>
      </c>
      <c r="DI64" s="83">
        <v>9.5833333330000006</v>
      </c>
      <c r="DJ64" s="83">
        <v>9.5833333330000006</v>
      </c>
      <c r="DK64" s="86">
        <v>8.7910128390000004</v>
      </c>
      <c r="DL64" s="86">
        <v>15.316666667</v>
      </c>
      <c r="DM64" s="84">
        <v>9.1022443890000009</v>
      </c>
      <c r="DN64" s="85">
        <v>37.76</v>
      </c>
      <c r="DO64" s="86">
        <v>32.79</v>
      </c>
      <c r="DP64" s="83">
        <v>40.6</v>
      </c>
      <c r="DQ64" s="83">
        <v>43.05</v>
      </c>
      <c r="DR64" s="86">
        <v>49.62</v>
      </c>
      <c r="DS64" s="86">
        <v>42.27</v>
      </c>
      <c r="DT64" s="86">
        <v>42.27</v>
      </c>
      <c r="DU64" s="83">
        <v>32.79</v>
      </c>
      <c r="DV64" s="83">
        <v>46.686972539999999</v>
      </c>
      <c r="DW64" s="87">
        <v>38.46</v>
      </c>
      <c r="DX64" s="88">
        <v>14.539831608</v>
      </c>
      <c r="DY64" s="83">
        <v>14.3813061</v>
      </c>
      <c r="DZ64" s="83">
        <v>14.221708588</v>
      </c>
      <c r="EA64" s="86">
        <v>13.566024037</v>
      </c>
      <c r="EB64" s="86">
        <v>7.7812485589999998</v>
      </c>
      <c r="EC64" s="86">
        <v>10.930087023</v>
      </c>
      <c r="ED64" s="86">
        <v>10.930087023</v>
      </c>
      <c r="EE64" s="83">
        <v>14.3813061</v>
      </c>
      <c r="EF64" s="83">
        <v>10.740086591000001</v>
      </c>
      <c r="EG64" s="87">
        <v>15.914862005</v>
      </c>
      <c r="EH64" s="88">
        <v>632.39836203499999</v>
      </c>
      <c r="EI64" s="83">
        <v>616.14566531399998</v>
      </c>
      <c r="EJ64" s="83">
        <v>517.06599201799997</v>
      </c>
      <c r="EK64" s="86">
        <v>487.107114255</v>
      </c>
      <c r="EL64" s="83">
        <v>490.526993103</v>
      </c>
      <c r="EM64" s="83">
        <v>633.29489217399998</v>
      </c>
      <c r="EN64" s="86">
        <v>633.29489217399998</v>
      </c>
      <c r="EO64" s="86">
        <v>616.14566531399998</v>
      </c>
      <c r="EP64" s="86">
        <v>1686.3640174100001</v>
      </c>
      <c r="EQ64" s="84">
        <v>3046.3982407049998</v>
      </c>
      <c r="ER64" s="85">
        <v>2.3044971009999999</v>
      </c>
      <c r="ES64" s="86">
        <v>2.769432841</v>
      </c>
      <c r="ET64" s="83">
        <v>5.8446690439999998</v>
      </c>
      <c r="EU64" s="83">
        <v>2.4674975780000001</v>
      </c>
      <c r="EV64" s="86">
        <v>4.3263952789999998</v>
      </c>
      <c r="EW64" s="86">
        <v>1.057472524</v>
      </c>
      <c r="EX64" s="86">
        <v>1.057472524</v>
      </c>
      <c r="EY64" s="86">
        <v>2.769432841</v>
      </c>
      <c r="EZ64" s="86">
        <v>3.4656139499999998</v>
      </c>
      <c r="FA64" s="84">
        <v>1.779857126</v>
      </c>
      <c r="FB64" s="85">
        <v>396.664735812</v>
      </c>
      <c r="FC64" s="86">
        <v>372.994563895</v>
      </c>
      <c r="FD64" s="86">
        <v>236.14663626000001</v>
      </c>
      <c r="FE64" s="83">
        <v>255.114581066</v>
      </c>
      <c r="FF64" s="86">
        <v>454.707413793</v>
      </c>
      <c r="FG64" s="86">
        <v>441.07826087000001</v>
      </c>
      <c r="FH64" s="83">
        <v>441.07826087000001</v>
      </c>
      <c r="FI64" s="83">
        <v>372.994563895</v>
      </c>
      <c r="FJ64" s="86">
        <v>304.811572619</v>
      </c>
      <c r="FK64" s="87">
        <v>422.53315068500001</v>
      </c>
      <c r="FL64" s="88">
        <v>8.183638E-3</v>
      </c>
      <c r="FM64" s="86">
        <v>9.2444220000000004E-3</v>
      </c>
      <c r="FN64" s="86">
        <v>2.9124877E-2</v>
      </c>
      <c r="FO64" s="86">
        <v>1.2138229E-2</v>
      </c>
      <c r="FP64" s="83">
        <v>1.3526197E-2</v>
      </c>
      <c r="FQ64" s="83">
        <v>4.2315699999999996E-3</v>
      </c>
      <c r="FR64" s="86">
        <v>4.2315699999999996E-3</v>
      </c>
      <c r="FS64" s="86">
        <v>9.2444220000000004E-3</v>
      </c>
      <c r="FT64" s="86">
        <v>2.9124877E-2</v>
      </c>
      <c r="FU64" s="87">
        <v>9.2444220000000004E-3</v>
      </c>
      <c r="FV64" s="88">
        <v>64.936923539999995</v>
      </c>
      <c r="FW64" s="83">
        <v>46.375335159999999</v>
      </c>
      <c r="FX64" s="86">
        <v>126.832944844</v>
      </c>
      <c r="FY64" s="86">
        <v>60.161331294</v>
      </c>
      <c r="FZ64" s="83">
        <v>130.71156709499999</v>
      </c>
      <c r="GA64" s="83">
        <v>24.769754846000001</v>
      </c>
      <c r="GB64" s="86">
        <v>24.769754846000001</v>
      </c>
      <c r="GC64" s="86">
        <v>46.375335159999999</v>
      </c>
      <c r="GD64" s="83">
        <v>146.93665678299999</v>
      </c>
      <c r="GE64" s="84">
        <v>36.233732177</v>
      </c>
      <c r="GF64" s="88">
        <v>0.4</v>
      </c>
      <c r="GG64" s="86">
        <v>0.41</v>
      </c>
      <c r="GH64" s="83">
        <v>0.37</v>
      </c>
      <c r="GI64" s="86">
        <v>0.45</v>
      </c>
      <c r="GJ64" s="86">
        <v>0.02</v>
      </c>
      <c r="GK64" s="86">
        <v>0.39</v>
      </c>
      <c r="GL64" s="83">
        <v>0.39</v>
      </c>
      <c r="GM64" s="83">
        <v>0.41</v>
      </c>
      <c r="GN64" s="86">
        <v>0.40844999999999998</v>
      </c>
      <c r="GO64" s="87">
        <v>0.40956181000000003</v>
      </c>
      <c r="GP64" s="89">
        <v>0.121150967</v>
      </c>
      <c r="GQ64" s="86">
        <v>0.209257842</v>
      </c>
      <c r="GR64" s="83">
        <v>8.1514352999999998E-2</v>
      </c>
      <c r="GS64" s="86">
        <v>0.14649883899999999</v>
      </c>
      <c r="GT64" s="86">
        <v>2.0755044E-2</v>
      </c>
      <c r="GU64" s="86">
        <v>6.4004831999999998E-2</v>
      </c>
      <c r="GV64" s="83">
        <v>6.4004831999999998E-2</v>
      </c>
      <c r="GW64" s="86">
        <v>0.209257842</v>
      </c>
      <c r="GX64" s="86">
        <v>0.14577359100000001</v>
      </c>
      <c r="GY64" s="84">
        <v>0.18794810000000001</v>
      </c>
      <c r="GZ64" s="77"/>
      <c r="HA64" s="78"/>
      <c r="HB64" s="79"/>
    </row>
    <row r="65" spans="1:210" s="80" customFormat="1" ht="22.5" x14ac:dyDescent="0.4">
      <c r="A65" s="1"/>
      <c r="B65" s="1"/>
      <c r="C65" s="1"/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3" t="e">
        <f t="shared" si="61"/>
        <v>#REF!</v>
      </c>
      <c r="AZ65" s="81">
        <v>1</v>
      </c>
      <c r="BA65" s="30"/>
      <c r="BB65" s="56"/>
      <c r="BC65" s="31"/>
      <c r="BD65" s="82">
        <v>0</v>
      </c>
      <c r="BE65" s="83" t="s">
        <v>97</v>
      </c>
      <c r="BF65" s="86">
        <v>105.662688</v>
      </c>
      <c r="BG65" s="86">
        <v>66.772125000000003</v>
      </c>
      <c r="BH65" s="83">
        <v>152.11012500000001</v>
      </c>
      <c r="BI65" s="83">
        <v>197.52053100000001</v>
      </c>
      <c r="BJ65" s="86">
        <v>194.19735900000001</v>
      </c>
      <c r="BK65" s="86">
        <v>138.418094</v>
      </c>
      <c r="BL65" s="86">
        <v>138.418094</v>
      </c>
      <c r="BM65" s="83">
        <v>66.772125000000003</v>
      </c>
      <c r="BN65" s="83">
        <v>682.24610900000005</v>
      </c>
      <c r="BO65" s="87">
        <v>428.927595</v>
      </c>
      <c r="BP65" s="85">
        <v>2.107372593</v>
      </c>
      <c r="BQ65" s="83">
        <v>-50.645649956</v>
      </c>
      <c r="BR65" s="86">
        <v>22.105272174</v>
      </c>
      <c r="BS65" s="86">
        <v>49.727686912999999</v>
      </c>
      <c r="BT65" s="86">
        <v>83.789909831000003</v>
      </c>
      <c r="BU65" s="86">
        <v>107.29921954700001</v>
      </c>
      <c r="BV65" s="86">
        <v>107.29921954700001</v>
      </c>
      <c r="BW65" s="83">
        <v>-50.645649956</v>
      </c>
      <c r="BX65" s="83">
        <v>59.058572345000002</v>
      </c>
      <c r="BY65" s="87">
        <v>-6.9054789679999997</v>
      </c>
      <c r="BZ65" s="85">
        <v>1.850837243</v>
      </c>
      <c r="CA65" s="83">
        <v>1.086789515</v>
      </c>
      <c r="CB65" s="86">
        <v>2.088710673</v>
      </c>
      <c r="CC65" s="86">
        <v>2.7223063550000002</v>
      </c>
      <c r="CD65" s="83">
        <v>2.7727546589999998</v>
      </c>
      <c r="CE65" s="83">
        <v>1.8982888010000001</v>
      </c>
      <c r="CF65" s="86">
        <v>1.8982888010000001</v>
      </c>
      <c r="CG65" s="86">
        <v>1.086789515</v>
      </c>
      <c r="CH65" s="83">
        <v>2.3661478699999998</v>
      </c>
      <c r="CI65" s="87">
        <v>1.7435361709999999</v>
      </c>
      <c r="CJ65" s="88">
        <v>0.09</v>
      </c>
      <c r="CK65" s="86">
        <v>7.3999999999999996E-2</v>
      </c>
      <c r="CL65" s="83">
        <v>0.17899999999999999</v>
      </c>
      <c r="CM65" s="83">
        <v>0.39600000000000002</v>
      </c>
      <c r="CN65" s="83">
        <v>0.36199999999999999</v>
      </c>
      <c r="CO65" s="86">
        <v>0.14199999999999999</v>
      </c>
      <c r="CP65" s="86">
        <v>0.14199999999999999</v>
      </c>
      <c r="CQ65" s="83">
        <v>7.3999999999999996E-2</v>
      </c>
      <c r="CR65" s="83">
        <v>0.39600000000000002</v>
      </c>
      <c r="CS65" s="87">
        <v>0.10199999999999999</v>
      </c>
      <c r="CT65" s="88">
        <v>3.448275862</v>
      </c>
      <c r="CU65" s="86">
        <v>4.2253521129999996</v>
      </c>
      <c r="CV65" s="83">
        <v>77.227722772000007</v>
      </c>
      <c r="CW65" s="83">
        <v>288.23529411800001</v>
      </c>
      <c r="CX65" s="86">
        <v>302.22222222200003</v>
      </c>
      <c r="CY65" s="83">
        <v>91.891891892000004</v>
      </c>
      <c r="CZ65" s="83">
        <v>91.891891892000004</v>
      </c>
      <c r="DA65" s="86">
        <v>4.2253521129999996</v>
      </c>
      <c r="DB65" s="86">
        <v>288.23529411800001</v>
      </c>
      <c r="DC65" s="84">
        <v>-52.112676055999998</v>
      </c>
      <c r="DD65" s="85">
        <v>1.6766020859999999</v>
      </c>
      <c r="DE65" s="86">
        <v>1.3195435090000001</v>
      </c>
      <c r="DF65" s="86">
        <v>3.5091158600000001</v>
      </c>
      <c r="DG65" s="86">
        <v>7.2713918470000003</v>
      </c>
      <c r="DH65" s="86">
        <v>6.8109125119999998</v>
      </c>
      <c r="DI65" s="83">
        <v>2.3666666670000001</v>
      </c>
      <c r="DJ65" s="83">
        <v>2.3666666670000001</v>
      </c>
      <c r="DK65" s="86">
        <v>1.3195435090000001</v>
      </c>
      <c r="DL65" s="86">
        <v>6.6</v>
      </c>
      <c r="DM65" s="84">
        <v>1.8168863559999999</v>
      </c>
      <c r="DN65" s="85">
        <v>31.57</v>
      </c>
      <c r="DO65" s="86">
        <v>30.19</v>
      </c>
      <c r="DP65" s="83">
        <v>34.29</v>
      </c>
      <c r="DQ65" s="83">
        <v>42.46</v>
      </c>
      <c r="DR65" s="86">
        <v>49.4</v>
      </c>
      <c r="DS65" s="86">
        <v>38.270000000000003</v>
      </c>
      <c r="DT65" s="86">
        <v>38.270000000000003</v>
      </c>
      <c r="DU65" s="83">
        <v>30.19</v>
      </c>
      <c r="DV65" s="83">
        <v>46.479976692000001</v>
      </c>
      <c r="DW65" s="87">
        <v>31.68</v>
      </c>
      <c r="DX65" s="88">
        <v>5.2550856660000003</v>
      </c>
      <c r="DY65" s="83">
        <v>3.3843699890000001</v>
      </c>
      <c r="DZ65" s="83">
        <v>5.6618512330000001</v>
      </c>
      <c r="EA65" s="86">
        <v>5.8399145509999997</v>
      </c>
      <c r="EB65" s="86">
        <v>5.1554355980000004</v>
      </c>
      <c r="EC65" s="86">
        <v>4.5310880129999997</v>
      </c>
      <c r="ED65" s="86">
        <v>4.5310880129999997</v>
      </c>
      <c r="EE65" s="83">
        <v>3.3843699890000001</v>
      </c>
      <c r="EF65" s="83">
        <v>4.6671111109999996</v>
      </c>
      <c r="EG65" s="87">
        <v>4.907882828</v>
      </c>
      <c r="EH65" s="88">
        <v>1174.0298666670001</v>
      </c>
      <c r="EI65" s="83">
        <v>902.32601351400001</v>
      </c>
      <c r="EJ65" s="83">
        <v>849.77723463699999</v>
      </c>
      <c r="EK65" s="86">
        <v>498.78921969700002</v>
      </c>
      <c r="EL65" s="83">
        <v>536.45679281800005</v>
      </c>
      <c r="EM65" s="83">
        <v>974.775309859</v>
      </c>
      <c r="EN65" s="86">
        <v>974.775309859</v>
      </c>
      <c r="EO65" s="86">
        <v>902.32601351400001</v>
      </c>
      <c r="EP65" s="86">
        <v>1722.8437095960001</v>
      </c>
      <c r="EQ65" s="84">
        <v>4205.1724999999997</v>
      </c>
      <c r="ER65" s="85">
        <v>0.29355150400000002</v>
      </c>
      <c r="ES65" s="86">
        <v>1.0125782130000001</v>
      </c>
      <c r="ET65" s="83">
        <v>0.94633042300000003</v>
      </c>
      <c r="EU65" s="83">
        <v>1.273047509</v>
      </c>
      <c r="EV65" s="86">
        <v>0.71229695800000004</v>
      </c>
      <c r="EW65" s="86">
        <v>0.69992796599999996</v>
      </c>
      <c r="EX65" s="86">
        <v>0.69992796599999996</v>
      </c>
      <c r="EY65" s="86">
        <v>1.0125782130000001</v>
      </c>
      <c r="EZ65" s="86">
        <v>0.92431211199999996</v>
      </c>
      <c r="FA65" s="84">
        <v>0.49477032399999998</v>
      </c>
      <c r="FB65" s="85">
        <v>1882.9751111109999</v>
      </c>
      <c r="FC65" s="86">
        <v>2287.9124324320001</v>
      </c>
      <c r="FD65" s="86">
        <v>977.16921787700005</v>
      </c>
      <c r="FE65" s="83">
        <v>583.93222222199995</v>
      </c>
      <c r="FF65" s="86">
        <v>725.30662983399998</v>
      </c>
      <c r="FG65" s="86">
        <v>1617.042253521</v>
      </c>
      <c r="FH65" s="83">
        <v>1617.042253521</v>
      </c>
      <c r="FI65" s="83">
        <v>2287.9124324320001</v>
      </c>
      <c r="FJ65" s="86">
        <v>704.24207108999997</v>
      </c>
      <c r="FK65" s="87">
        <v>1743.6423529409999</v>
      </c>
      <c r="FL65" s="88">
        <v>3.4085099999999998E-4</v>
      </c>
      <c r="FM65" s="86">
        <v>7.42989E-4</v>
      </c>
      <c r="FN65" s="86">
        <v>1.5818290000000001E-3</v>
      </c>
      <c r="FO65" s="86">
        <v>2.7632199999999998E-3</v>
      </c>
      <c r="FP65" s="83">
        <v>1.5200680000000001E-3</v>
      </c>
      <c r="FQ65" s="83">
        <v>1.0646449999999999E-3</v>
      </c>
      <c r="FR65" s="86">
        <v>1.0646449999999999E-3</v>
      </c>
      <c r="FS65" s="86">
        <v>7.42989E-4</v>
      </c>
      <c r="FT65" s="86">
        <v>2.7632199999999998E-3</v>
      </c>
      <c r="FU65" s="87">
        <v>7.42989E-4</v>
      </c>
      <c r="FV65" s="88">
        <v>8.2717967310000002</v>
      </c>
      <c r="FW65" s="83">
        <v>16.956054429000002</v>
      </c>
      <c r="FX65" s="86">
        <v>20.535957379999999</v>
      </c>
      <c r="FY65" s="86">
        <v>31.038828017</v>
      </c>
      <c r="FZ65" s="83">
        <v>21.520329411999999</v>
      </c>
      <c r="GA65" s="83">
        <v>16.394793947</v>
      </c>
      <c r="GB65" s="86">
        <v>16.394793947</v>
      </c>
      <c r="GC65" s="86">
        <v>16.956054429000002</v>
      </c>
      <c r="GD65" s="83">
        <v>31.667026738000001</v>
      </c>
      <c r="GE65" s="84">
        <v>10.569130983000001</v>
      </c>
      <c r="GF65" s="88">
        <v>0.02</v>
      </c>
      <c r="GG65" s="86">
        <v>0.04</v>
      </c>
      <c r="GH65" s="83">
        <v>7.0000000000000007E-2</v>
      </c>
      <c r="GI65" s="86">
        <v>0.11</v>
      </c>
      <c r="GJ65" s="86">
        <v>0.04</v>
      </c>
      <c r="GK65" s="86">
        <v>0.04</v>
      </c>
      <c r="GL65" s="83">
        <v>0.04</v>
      </c>
      <c r="GM65" s="83">
        <v>0.04</v>
      </c>
      <c r="GN65" s="86">
        <v>9.9843333000000006E-2</v>
      </c>
      <c r="GO65" s="87">
        <v>3.995725E-2</v>
      </c>
      <c r="GP65" s="89">
        <v>1.1429336999999999E-2</v>
      </c>
      <c r="GQ65" s="86">
        <v>0.111131283</v>
      </c>
      <c r="GR65" s="83">
        <v>1.9661754E-2</v>
      </c>
      <c r="GS65" s="86">
        <v>2.5803772999999999E-2</v>
      </c>
      <c r="GT65" s="86">
        <v>1.5566283E-2</v>
      </c>
      <c r="GU65" s="86">
        <v>3.6195836000000002E-2</v>
      </c>
      <c r="GV65" s="83">
        <v>3.6195836000000002E-2</v>
      </c>
      <c r="GW65" s="86">
        <v>0.111131283</v>
      </c>
      <c r="GX65" s="86">
        <v>3.6195836000000002E-2</v>
      </c>
      <c r="GY65" s="84">
        <v>9.9814244999999996E-2</v>
      </c>
      <c r="GZ65" s="77"/>
      <c r="HA65" s="78"/>
      <c r="HB65" s="79"/>
    </row>
    <row r="66" spans="1:210" s="80" customFormat="1" ht="22.5" x14ac:dyDescent="0.4">
      <c r="A66" s="1"/>
      <c r="B66" s="1"/>
      <c r="C66" s="1"/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3" t="e">
        <f t="shared" si="61"/>
        <v>#REF!</v>
      </c>
      <c r="AZ66" s="81">
        <v>1</v>
      </c>
      <c r="BA66" s="30"/>
      <c r="BB66" s="56"/>
      <c r="BC66" s="31"/>
      <c r="BD66" s="82">
        <v>0</v>
      </c>
      <c r="BE66" s="83" t="s">
        <v>98</v>
      </c>
      <c r="BF66" s="86">
        <v>40.152785000000002</v>
      </c>
      <c r="BG66" s="86">
        <v>61.711770000000001</v>
      </c>
      <c r="BH66" s="83">
        <v>75.930077999999995</v>
      </c>
      <c r="BI66" s="83">
        <v>63.028241999999999</v>
      </c>
      <c r="BJ66" s="86">
        <v>76.057500000000005</v>
      </c>
      <c r="BK66" s="86">
        <v>103.46396900000001</v>
      </c>
      <c r="BL66" s="86">
        <v>103.46396900000001</v>
      </c>
      <c r="BM66" s="83">
        <v>61.711770000000001</v>
      </c>
      <c r="BN66" s="83">
        <v>318.47978899999998</v>
      </c>
      <c r="BO66" s="87">
        <v>163.17859799999999</v>
      </c>
      <c r="BP66" s="85">
        <v>-5.2332449309999998</v>
      </c>
      <c r="BQ66" s="83">
        <v>115.919995382</v>
      </c>
      <c r="BR66" s="86">
        <v>183.16447404900001</v>
      </c>
      <c r="BS66" s="86">
        <v>82.694734671000006</v>
      </c>
      <c r="BT66" s="86">
        <v>89.420235731999995</v>
      </c>
      <c r="BU66" s="86">
        <v>67.656784110999993</v>
      </c>
      <c r="BV66" s="86">
        <v>67.656784110999993</v>
      </c>
      <c r="BW66" s="83">
        <v>115.919995382</v>
      </c>
      <c r="BX66" s="83">
        <v>95.172524401999993</v>
      </c>
      <c r="BY66" s="87">
        <v>29.190044693000001</v>
      </c>
      <c r="BZ66" s="85">
        <v>0.70333503100000005</v>
      </c>
      <c r="CA66" s="83">
        <v>1.0044266909999999</v>
      </c>
      <c r="CB66" s="86">
        <v>1.042639103</v>
      </c>
      <c r="CC66" s="86">
        <v>0.86868024700000002</v>
      </c>
      <c r="CD66" s="83">
        <v>1.0859508520000001</v>
      </c>
      <c r="CE66" s="83">
        <v>1.4189221080000001</v>
      </c>
      <c r="CF66" s="86">
        <v>1.4189221080000001</v>
      </c>
      <c r="CG66" s="86">
        <v>1.0044266909999999</v>
      </c>
      <c r="CH66" s="83">
        <v>1.1045431619999999</v>
      </c>
      <c r="CI66" s="87">
        <v>0.66330026600000003</v>
      </c>
      <c r="CJ66" s="88">
        <v>6.6000000000000003E-2</v>
      </c>
      <c r="CK66" s="86">
        <v>7.0000000000000007E-2</v>
      </c>
      <c r="CL66" s="83">
        <v>5.3999999999999999E-2</v>
      </c>
      <c r="CM66" s="83">
        <v>5.6000000000000001E-2</v>
      </c>
      <c r="CN66" s="83">
        <v>6.2E-2</v>
      </c>
      <c r="CO66" s="86">
        <v>6.4000000000000001E-2</v>
      </c>
      <c r="CP66" s="86">
        <v>6.4000000000000001E-2</v>
      </c>
      <c r="CQ66" s="83">
        <v>7.0000000000000007E-2</v>
      </c>
      <c r="CR66" s="83">
        <v>6.4000000000000001E-2</v>
      </c>
      <c r="CS66" s="87">
        <v>7.0000000000000007E-2</v>
      </c>
      <c r="CT66" s="88">
        <v>-21.428571429000002</v>
      </c>
      <c r="CU66" s="86">
        <v>25</v>
      </c>
      <c r="CV66" s="83">
        <v>25.581395349000001</v>
      </c>
      <c r="CW66" s="83">
        <v>-15.151515152</v>
      </c>
      <c r="CX66" s="86">
        <v>-6.0606060609999997</v>
      </c>
      <c r="CY66" s="83">
        <v>-8.5714285710000002</v>
      </c>
      <c r="CZ66" s="83">
        <v>-8.5714285710000002</v>
      </c>
      <c r="DA66" s="86">
        <v>25</v>
      </c>
      <c r="DB66" s="86">
        <v>-8.5714285710000002</v>
      </c>
      <c r="DC66" s="84">
        <v>-16.666666667000001</v>
      </c>
      <c r="DD66" s="85">
        <v>1.2295081969999999</v>
      </c>
      <c r="DE66" s="86">
        <v>1.2482168330000001</v>
      </c>
      <c r="DF66" s="86">
        <v>1.0586159580000001</v>
      </c>
      <c r="DG66" s="86">
        <v>1.028277635</v>
      </c>
      <c r="DH66" s="86">
        <v>1.1665098780000001</v>
      </c>
      <c r="DI66" s="83">
        <v>1.066666667</v>
      </c>
      <c r="DJ66" s="83">
        <v>1.066666667</v>
      </c>
      <c r="DK66" s="86">
        <v>1.2482168330000001</v>
      </c>
      <c r="DL66" s="86">
        <v>1.066666667</v>
      </c>
      <c r="DM66" s="84">
        <v>1.2468827929999999</v>
      </c>
      <c r="DN66" s="85">
        <v>28.77</v>
      </c>
      <c r="DO66" s="86">
        <v>27.56</v>
      </c>
      <c r="DP66" s="83">
        <v>25.74</v>
      </c>
      <c r="DQ66" s="83">
        <v>29.52</v>
      </c>
      <c r="DR66" s="86">
        <v>34.92</v>
      </c>
      <c r="DS66" s="86">
        <v>30.75</v>
      </c>
      <c r="DT66" s="86">
        <v>30.75</v>
      </c>
      <c r="DU66" s="83">
        <v>27.56</v>
      </c>
      <c r="DV66" s="83">
        <v>32.855886357999999</v>
      </c>
      <c r="DW66" s="87">
        <v>26.210441474</v>
      </c>
      <c r="DX66" s="88">
        <v>2.142716895</v>
      </c>
      <c r="DY66" s="83">
        <v>3.1278326170000001</v>
      </c>
      <c r="DZ66" s="83">
        <v>3.3129569509999999</v>
      </c>
      <c r="EA66" s="86">
        <v>2.5864194600000001</v>
      </c>
      <c r="EB66" s="86">
        <v>2.7295761870000002</v>
      </c>
      <c r="EC66" s="86">
        <v>3.7316614769999998</v>
      </c>
      <c r="ED66" s="86">
        <v>3.7316614769999998</v>
      </c>
      <c r="EE66" s="83">
        <v>3.1278326170000001</v>
      </c>
      <c r="EF66" s="83">
        <v>2.8397360470000002</v>
      </c>
      <c r="EG66" s="87">
        <v>2.1762885220000001</v>
      </c>
      <c r="EH66" s="88">
        <v>608.37553030300001</v>
      </c>
      <c r="EI66" s="83">
        <v>881.59671428599995</v>
      </c>
      <c r="EJ66" s="83">
        <v>1406.112555556</v>
      </c>
      <c r="EK66" s="86">
        <v>1125.5043214289999</v>
      </c>
      <c r="EL66" s="83">
        <v>1226.733870968</v>
      </c>
      <c r="EM66" s="83">
        <v>1616.624515625</v>
      </c>
      <c r="EN66" s="86">
        <v>1616.624515625</v>
      </c>
      <c r="EO66" s="86">
        <v>881.59671428599995</v>
      </c>
      <c r="EP66" s="86">
        <v>4976.2467031249998</v>
      </c>
      <c r="EQ66" s="84">
        <v>2331.1228285709999</v>
      </c>
      <c r="ER66" s="85">
        <v>1.2874779670000001</v>
      </c>
      <c r="ES66" s="86">
        <v>1.4270546609999999</v>
      </c>
      <c r="ET66" s="83" t="s">
        <v>91</v>
      </c>
      <c r="EU66" s="83" t="s">
        <v>91</v>
      </c>
      <c r="EV66" s="86" t="s">
        <v>91</v>
      </c>
      <c r="EW66" s="86" t="s">
        <v>91</v>
      </c>
      <c r="EX66" s="86" t="s">
        <v>91</v>
      </c>
      <c r="EY66" s="86">
        <v>1.4270546609999999</v>
      </c>
      <c r="EZ66" s="86" t="s">
        <v>91</v>
      </c>
      <c r="FA66" s="84">
        <v>0.96958661800000001</v>
      </c>
      <c r="FB66" s="85">
        <v>2339.96</v>
      </c>
      <c r="FC66" s="86">
        <v>2207.949714286</v>
      </c>
      <c r="FD66" s="86">
        <v>2431.4766666669998</v>
      </c>
      <c r="FE66" s="83">
        <v>2870.82</v>
      </c>
      <c r="FF66" s="86">
        <v>2993.5451612900001</v>
      </c>
      <c r="FG66" s="86">
        <v>2882.8125</v>
      </c>
      <c r="FH66" s="83">
        <v>2882.8125</v>
      </c>
      <c r="FI66" s="83">
        <v>2207.949714286</v>
      </c>
      <c r="FJ66" s="86">
        <v>3080.2393460570001</v>
      </c>
      <c r="FK66" s="87">
        <v>2102.077406244</v>
      </c>
      <c r="FL66" s="88">
        <v>5.6808599999999998E-4</v>
      </c>
      <c r="FM66" s="86">
        <v>9.67759E-4</v>
      </c>
      <c r="FN66" s="86" t="s">
        <v>91</v>
      </c>
      <c r="FO66" s="86" t="s">
        <v>91</v>
      </c>
      <c r="FP66" s="83" t="s">
        <v>91</v>
      </c>
      <c r="FQ66" s="83" t="s">
        <v>91</v>
      </c>
      <c r="FR66" s="86" t="s">
        <v>91</v>
      </c>
      <c r="FS66" s="86">
        <v>9.67759E-4</v>
      </c>
      <c r="FT66" s="86" t="s">
        <v>91</v>
      </c>
      <c r="FU66" s="87">
        <v>9.67759E-4</v>
      </c>
      <c r="FV66" s="88">
        <v>36.279003465000002</v>
      </c>
      <c r="FW66" s="83">
        <v>23.896639483000001</v>
      </c>
      <c r="FX66" s="86" t="s">
        <v>91</v>
      </c>
      <c r="FY66" s="86" t="s">
        <v>91</v>
      </c>
      <c r="FZ66" s="83" t="s">
        <v>91</v>
      </c>
      <c r="GA66" s="83" t="s">
        <v>91</v>
      </c>
      <c r="GB66" s="86" t="s">
        <v>91</v>
      </c>
      <c r="GC66" s="86">
        <v>23.896639483000001</v>
      </c>
      <c r="GD66" s="83" t="s">
        <v>91</v>
      </c>
      <c r="GE66" s="84">
        <v>36.186360458000003</v>
      </c>
      <c r="GF66" s="88">
        <v>0.03</v>
      </c>
      <c r="GG66" s="86">
        <v>0.02</v>
      </c>
      <c r="GH66" s="83">
        <v>0.03</v>
      </c>
      <c r="GI66" s="86">
        <v>0.02</v>
      </c>
      <c r="GJ66" s="86">
        <v>0.03</v>
      </c>
      <c r="GK66" s="86">
        <v>0.03</v>
      </c>
      <c r="GL66" s="83">
        <v>0.03</v>
      </c>
      <c r="GM66" s="83">
        <v>0.02</v>
      </c>
      <c r="GN66" s="86">
        <v>0.03</v>
      </c>
      <c r="GO66" s="87">
        <v>0.05</v>
      </c>
      <c r="GP66" s="89">
        <v>2.9335297E-2</v>
      </c>
      <c r="GQ66" s="86">
        <v>2.6009449E-2</v>
      </c>
      <c r="GR66" s="83">
        <v>2.7854151000000001E-2</v>
      </c>
      <c r="GS66" s="86">
        <v>2.4139013000000001E-2</v>
      </c>
      <c r="GT66" s="86">
        <v>3.2429755999999997E-2</v>
      </c>
      <c r="GU66" s="86">
        <v>4.4141264E-2</v>
      </c>
      <c r="GV66" s="83">
        <v>4.4141264E-2</v>
      </c>
      <c r="GW66" s="86">
        <v>2.6009449E-2</v>
      </c>
      <c r="GX66" s="86">
        <v>4.4141264E-2</v>
      </c>
      <c r="GY66" s="84">
        <v>0.13255140900000001</v>
      </c>
      <c r="GZ66" s="77"/>
      <c r="HA66" s="78"/>
      <c r="HB66" s="79"/>
    </row>
    <row r="67" spans="1:210" s="80" customFormat="1" ht="22.5" x14ac:dyDescent="0.4">
      <c r="A67" s="1"/>
      <c r="B67" s="1"/>
      <c r="C67" s="1"/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3" t="e">
        <f t="shared" si="61"/>
        <v>#REF!</v>
      </c>
      <c r="AZ67" s="81">
        <v>1</v>
      </c>
      <c r="BA67" s="30"/>
      <c r="BB67" s="56"/>
      <c r="BC67" s="31"/>
      <c r="BD67" s="82">
        <v>0</v>
      </c>
      <c r="BE67" s="83" t="s">
        <v>111</v>
      </c>
      <c r="BF67" s="86" t="s">
        <v>91</v>
      </c>
      <c r="BG67" s="86" t="s">
        <v>91</v>
      </c>
      <c r="BH67" s="83" t="s">
        <v>91</v>
      </c>
      <c r="BI67" s="83">
        <v>19.023018</v>
      </c>
      <c r="BJ67" s="86">
        <v>80.343422000000004</v>
      </c>
      <c r="BK67" s="86">
        <v>54.845632999999999</v>
      </c>
      <c r="BL67" s="86">
        <v>54.845632999999999</v>
      </c>
      <c r="BM67" s="83" t="s">
        <v>91</v>
      </c>
      <c r="BN67" s="83">
        <v>154.212073</v>
      </c>
      <c r="BO67" s="87" t="s">
        <v>91</v>
      </c>
      <c r="BP67" s="85" t="s">
        <v>101</v>
      </c>
      <c r="BQ67" s="83" t="s">
        <v>101</v>
      </c>
      <c r="BR67" s="86" t="s">
        <v>101</v>
      </c>
      <c r="BS67" s="86" t="s">
        <v>101</v>
      </c>
      <c r="BT67" s="86" t="s">
        <v>101</v>
      </c>
      <c r="BU67" s="86" t="s">
        <v>101</v>
      </c>
      <c r="BV67" s="86" t="s">
        <v>101</v>
      </c>
      <c r="BW67" s="83" t="s">
        <v>101</v>
      </c>
      <c r="BX67" s="83" t="s">
        <v>101</v>
      </c>
      <c r="BY67" s="87" t="s">
        <v>101</v>
      </c>
      <c r="BZ67" s="85" t="s">
        <v>91</v>
      </c>
      <c r="CA67" s="83" t="s">
        <v>91</v>
      </c>
      <c r="CB67" s="86" t="s">
        <v>91</v>
      </c>
      <c r="CC67" s="86">
        <v>0.262182784</v>
      </c>
      <c r="CD67" s="83">
        <v>1.1471453519999999</v>
      </c>
      <c r="CE67" s="83">
        <v>0.75216214800000003</v>
      </c>
      <c r="CF67" s="86">
        <v>0.75216214800000003</v>
      </c>
      <c r="CG67" s="86" t="s">
        <v>91</v>
      </c>
      <c r="CH67" s="83">
        <v>0.53483422400000002</v>
      </c>
      <c r="CI67" s="87" t="s">
        <v>91</v>
      </c>
      <c r="CJ67" s="88" t="s">
        <v>91</v>
      </c>
      <c r="CK67" s="86" t="s">
        <v>91</v>
      </c>
      <c r="CL67" s="83" t="s">
        <v>91</v>
      </c>
      <c r="CM67" s="83">
        <v>0.219</v>
      </c>
      <c r="CN67" s="83">
        <v>0.23599999999999999</v>
      </c>
      <c r="CO67" s="86" t="s">
        <v>91</v>
      </c>
      <c r="CP67" s="86" t="s">
        <v>91</v>
      </c>
      <c r="CQ67" s="83" t="s">
        <v>91</v>
      </c>
      <c r="CR67" s="83">
        <v>0.23599999999999999</v>
      </c>
      <c r="CS67" s="87" t="s">
        <v>91</v>
      </c>
      <c r="CT67" s="88" t="s">
        <v>101</v>
      </c>
      <c r="CU67" s="86" t="s">
        <v>101</v>
      </c>
      <c r="CV67" s="83" t="s">
        <v>101</v>
      </c>
      <c r="CW67" s="83" t="s">
        <v>101</v>
      </c>
      <c r="CX67" s="86" t="s">
        <v>101</v>
      </c>
      <c r="CY67" s="83" t="s">
        <v>101</v>
      </c>
      <c r="CZ67" s="83" t="s">
        <v>101</v>
      </c>
      <c r="DA67" s="86" t="s">
        <v>101</v>
      </c>
      <c r="DB67" s="86" t="s">
        <v>101</v>
      </c>
      <c r="DC67" s="84" t="s">
        <v>101</v>
      </c>
      <c r="DD67" s="85" t="s">
        <v>91</v>
      </c>
      <c r="DE67" s="86" t="s">
        <v>91</v>
      </c>
      <c r="DF67" s="86" t="s">
        <v>91</v>
      </c>
      <c r="DG67" s="86">
        <v>4.0213000369999996</v>
      </c>
      <c r="DH67" s="86">
        <v>4.4402634049999996</v>
      </c>
      <c r="DI67" s="83" t="s">
        <v>91</v>
      </c>
      <c r="DJ67" s="83" t="s">
        <v>91</v>
      </c>
      <c r="DK67" s="86" t="s">
        <v>91</v>
      </c>
      <c r="DL67" s="86">
        <v>3.9333333330000002</v>
      </c>
      <c r="DM67" s="84" t="s">
        <v>91</v>
      </c>
      <c r="DN67" s="85" t="s">
        <v>91</v>
      </c>
      <c r="DO67" s="86" t="s">
        <v>91</v>
      </c>
      <c r="DP67" s="83" t="s">
        <v>91</v>
      </c>
      <c r="DQ67" s="83">
        <v>0.89</v>
      </c>
      <c r="DR67" s="86">
        <v>1.72</v>
      </c>
      <c r="DS67" s="86" t="s">
        <v>91</v>
      </c>
      <c r="DT67" s="86" t="s">
        <v>91</v>
      </c>
      <c r="DU67" s="83" t="s">
        <v>91</v>
      </c>
      <c r="DV67" s="83">
        <v>1.618331172</v>
      </c>
      <c r="DW67" s="87" t="s">
        <v>91</v>
      </c>
      <c r="DX67" s="88" t="s">
        <v>91</v>
      </c>
      <c r="DY67" s="83" t="s">
        <v>91</v>
      </c>
      <c r="DZ67" s="83" t="s">
        <v>91</v>
      </c>
      <c r="EA67" s="86">
        <v>35.390988643</v>
      </c>
      <c r="EB67" s="86">
        <v>77.121874875000003</v>
      </c>
      <c r="EC67" s="86" t="s">
        <v>91</v>
      </c>
      <c r="ED67" s="86" t="s">
        <v>91</v>
      </c>
      <c r="EE67" s="83" t="s">
        <v>91</v>
      </c>
      <c r="EF67" s="83">
        <v>38.894707998000001</v>
      </c>
      <c r="EG67" s="87" t="s">
        <v>91</v>
      </c>
      <c r="EH67" s="88" t="s">
        <v>91</v>
      </c>
      <c r="EI67" s="83" t="s">
        <v>91</v>
      </c>
      <c r="EJ67" s="83" t="s">
        <v>91</v>
      </c>
      <c r="EK67" s="86">
        <v>86.863095889999997</v>
      </c>
      <c r="EL67" s="83">
        <v>340.43822881400001</v>
      </c>
      <c r="EM67" s="83" t="s">
        <v>91</v>
      </c>
      <c r="EN67" s="86" t="s">
        <v>91</v>
      </c>
      <c r="EO67" s="86" t="s">
        <v>91</v>
      </c>
      <c r="EP67" s="86">
        <v>653.44098728799997</v>
      </c>
      <c r="EQ67" s="84" t="s">
        <v>91</v>
      </c>
      <c r="ER67" s="85" t="s">
        <v>91</v>
      </c>
      <c r="ES67" s="86" t="s">
        <v>91</v>
      </c>
      <c r="ET67" s="83" t="s">
        <v>91</v>
      </c>
      <c r="EU67" s="83">
        <v>17.613470323000001</v>
      </c>
      <c r="EV67" s="86" t="s">
        <v>91</v>
      </c>
      <c r="EW67" s="86" t="s">
        <v>91</v>
      </c>
      <c r="EX67" s="86" t="s">
        <v>91</v>
      </c>
      <c r="EY67" s="86" t="s">
        <v>91</v>
      </c>
      <c r="EZ67" s="86">
        <v>2.1727310740000001</v>
      </c>
      <c r="FA67" s="84" t="s">
        <v>91</v>
      </c>
      <c r="FB67" s="85" t="s">
        <v>91</v>
      </c>
      <c r="FC67" s="86" t="s">
        <v>91</v>
      </c>
      <c r="FD67" s="86" t="s">
        <v>91</v>
      </c>
      <c r="FE67" s="83">
        <v>22.132146119000002</v>
      </c>
      <c r="FF67" s="86">
        <v>38.736440678000001</v>
      </c>
      <c r="FG67" s="86" t="s">
        <v>91</v>
      </c>
      <c r="FH67" s="83" t="s">
        <v>91</v>
      </c>
      <c r="FI67" s="83" t="s">
        <v>91</v>
      </c>
      <c r="FJ67" s="86">
        <v>41.144012854000003</v>
      </c>
      <c r="FK67" s="87" t="s">
        <v>91</v>
      </c>
      <c r="FL67" s="88" t="s">
        <v>91</v>
      </c>
      <c r="FM67" s="86" t="s">
        <v>91</v>
      </c>
      <c r="FN67" s="86" t="s">
        <v>91</v>
      </c>
      <c r="FO67" s="86">
        <v>3.6819930000000002E-3</v>
      </c>
      <c r="FP67" s="83" t="s">
        <v>91</v>
      </c>
      <c r="FQ67" s="83" t="s">
        <v>91</v>
      </c>
      <c r="FR67" s="86" t="s">
        <v>91</v>
      </c>
      <c r="FS67" s="86" t="s">
        <v>91</v>
      </c>
      <c r="FT67" s="86">
        <v>3.6819930000000002E-3</v>
      </c>
      <c r="FU67" s="87" t="s">
        <v>91</v>
      </c>
      <c r="FV67" s="88" t="s">
        <v>91</v>
      </c>
      <c r="FW67" s="83" t="s">
        <v>91</v>
      </c>
      <c r="FX67" s="86" t="s">
        <v>91</v>
      </c>
      <c r="FY67" s="86">
        <v>429.44310578099999</v>
      </c>
      <c r="FZ67" s="83" t="s">
        <v>91</v>
      </c>
      <c r="GA67" s="83" t="s">
        <v>91</v>
      </c>
      <c r="GB67" s="86" t="s">
        <v>91</v>
      </c>
      <c r="GC67" s="86" t="s">
        <v>91</v>
      </c>
      <c r="GD67" s="83">
        <v>186.67986403</v>
      </c>
      <c r="GE67" s="84" t="s">
        <v>91</v>
      </c>
      <c r="GF67" s="88" t="s">
        <v>91</v>
      </c>
      <c r="GG67" s="86" t="s">
        <v>91</v>
      </c>
      <c r="GH67" s="83" t="s">
        <v>91</v>
      </c>
      <c r="GI67" s="86" t="s">
        <v>91</v>
      </c>
      <c r="GJ67" s="86">
        <v>0.39</v>
      </c>
      <c r="GK67" s="86" t="s">
        <v>91</v>
      </c>
      <c r="GL67" s="83" t="s">
        <v>91</v>
      </c>
      <c r="GM67" s="83" t="s">
        <v>91</v>
      </c>
      <c r="GN67" s="86">
        <v>0.34547499999999998</v>
      </c>
      <c r="GO67" s="87" t="s">
        <v>91</v>
      </c>
      <c r="GP67" s="89" t="s">
        <v>91</v>
      </c>
      <c r="GQ67" s="86" t="s">
        <v>91</v>
      </c>
      <c r="GR67" s="83" t="s">
        <v>91</v>
      </c>
      <c r="GS67" s="86" t="s">
        <v>91</v>
      </c>
      <c r="GT67" s="86">
        <v>7.4372240000000006E-2</v>
      </c>
      <c r="GU67" s="86" t="s">
        <v>91</v>
      </c>
      <c r="GV67" s="83" t="s">
        <v>91</v>
      </c>
      <c r="GW67" s="86" t="s">
        <v>91</v>
      </c>
      <c r="GX67" s="86">
        <v>7.1435182999999999E-2</v>
      </c>
      <c r="GY67" s="84" t="s">
        <v>91</v>
      </c>
      <c r="GZ67" s="77"/>
      <c r="HA67" s="78"/>
      <c r="HB67" s="79"/>
    </row>
    <row r="68" spans="1:210" s="80" customFormat="1" ht="22.5" x14ac:dyDescent="0.4">
      <c r="A68" s="1"/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3" t="e">
        <f t="shared" si="61"/>
        <v>#REF!</v>
      </c>
      <c r="AZ68" s="81">
        <v>1</v>
      </c>
      <c r="BA68" s="30"/>
      <c r="BB68" s="56"/>
      <c r="BC68" s="31"/>
      <c r="BD68" s="82">
        <v>0</v>
      </c>
      <c r="BE68" s="83" t="s">
        <v>112</v>
      </c>
      <c r="BF68" s="86">
        <v>1.211193</v>
      </c>
      <c r="BG68" s="86">
        <v>5.3858949999999997</v>
      </c>
      <c r="BH68" s="83">
        <v>4.1151559999999998</v>
      </c>
      <c r="BI68" s="83">
        <v>3.1228509999999998</v>
      </c>
      <c r="BJ68" s="86">
        <v>8.4003130000000006</v>
      </c>
      <c r="BK68" s="86">
        <v>21.769283000000001</v>
      </c>
      <c r="BL68" s="86">
        <v>21.769283000000001</v>
      </c>
      <c r="BM68" s="83">
        <v>5.3858949999999997</v>
      </c>
      <c r="BN68" s="83">
        <v>37.407603000000002</v>
      </c>
      <c r="BO68" s="87">
        <v>9.126849</v>
      </c>
      <c r="BP68" s="85">
        <v>-42.160954121000003</v>
      </c>
      <c r="BQ68" s="83">
        <v>256.82239027999998</v>
      </c>
      <c r="BR68" s="86">
        <v>213.825251337</v>
      </c>
      <c r="BS68" s="86">
        <v>156.29238915600001</v>
      </c>
      <c r="BT68" s="86">
        <v>593.55693105900002</v>
      </c>
      <c r="BU68" s="86">
        <v>304.19063126899999</v>
      </c>
      <c r="BV68" s="86">
        <v>304.19063126899999</v>
      </c>
      <c r="BW68" s="83">
        <v>256.82239027999998</v>
      </c>
      <c r="BX68" s="83">
        <v>309.86328359300001</v>
      </c>
      <c r="BY68" s="87">
        <v>25.315236123999998</v>
      </c>
      <c r="BZ68" s="85">
        <v>2.1215825000000001E-2</v>
      </c>
      <c r="CA68" s="83">
        <v>8.7661344000000002E-2</v>
      </c>
      <c r="CB68" s="86">
        <v>5.6507547999999998E-2</v>
      </c>
      <c r="CC68" s="86">
        <v>4.3040372E-2</v>
      </c>
      <c r="CD68" s="83">
        <v>0.119939875</v>
      </c>
      <c r="CE68" s="83">
        <v>0.29854757399999998</v>
      </c>
      <c r="CF68" s="86">
        <v>0.29854757399999998</v>
      </c>
      <c r="CG68" s="86">
        <v>8.7661344000000002E-2</v>
      </c>
      <c r="CH68" s="83">
        <v>0.12973605699999999</v>
      </c>
      <c r="CI68" s="87">
        <v>3.7099480999999997E-2</v>
      </c>
      <c r="CJ68" s="88">
        <v>2.8000000000000001E-2</v>
      </c>
      <c r="CK68" s="86">
        <v>4.7E-2</v>
      </c>
      <c r="CL68" s="83">
        <v>4.4999999999999998E-2</v>
      </c>
      <c r="CM68" s="83">
        <v>3.5999999999999997E-2</v>
      </c>
      <c r="CN68" s="83">
        <v>5.5E-2</v>
      </c>
      <c r="CO68" s="86">
        <v>0.27400000000000002</v>
      </c>
      <c r="CP68" s="86">
        <v>0.27400000000000002</v>
      </c>
      <c r="CQ68" s="83">
        <v>4.7E-2</v>
      </c>
      <c r="CR68" s="83">
        <v>0.27400000000000002</v>
      </c>
      <c r="CS68" s="87">
        <v>4.7E-2</v>
      </c>
      <c r="CT68" s="88">
        <v>-30</v>
      </c>
      <c r="CU68" s="86">
        <v>11.904761905000001</v>
      </c>
      <c r="CV68" s="83">
        <v>73.076923077000004</v>
      </c>
      <c r="CW68" s="83">
        <v>63.636363635999999</v>
      </c>
      <c r="CX68" s="86">
        <v>96.428571429000002</v>
      </c>
      <c r="CY68" s="83">
        <v>482.97872340399999</v>
      </c>
      <c r="CZ68" s="83">
        <v>482.97872340399999</v>
      </c>
      <c r="DA68" s="86">
        <v>11.904761905000001</v>
      </c>
      <c r="DB68" s="86">
        <v>482.97872340399999</v>
      </c>
      <c r="DC68" s="84">
        <v>9.3023255809999998</v>
      </c>
      <c r="DD68" s="85">
        <v>0.52160953799999998</v>
      </c>
      <c r="DE68" s="86">
        <v>0.83808844500000002</v>
      </c>
      <c r="DF68" s="86">
        <v>0.88217996499999995</v>
      </c>
      <c r="DG68" s="86">
        <v>0.66103562199999999</v>
      </c>
      <c r="DH68" s="86">
        <v>1.03480715</v>
      </c>
      <c r="DI68" s="83">
        <v>4.5666666669999998</v>
      </c>
      <c r="DJ68" s="83">
        <v>4.5666666669999998</v>
      </c>
      <c r="DK68" s="86">
        <v>0.83808844500000002</v>
      </c>
      <c r="DL68" s="86">
        <v>4.5666666669999998</v>
      </c>
      <c r="DM68" s="84">
        <v>0.837192732</v>
      </c>
      <c r="DN68" s="85">
        <v>19.809999999999999</v>
      </c>
      <c r="DO68" s="86">
        <v>19.68</v>
      </c>
      <c r="DP68" s="83">
        <v>19.34</v>
      </c>
      <c r="DQ68" s="83">
        <v>24.06</v>
      </c>
      <c r="DR68" s="86">
        <v>27.67</v>
      </c>
      <c r="DS68" s="86">
        <v>15.2</v>
      </c>
      <c r="DT68" s="86">
        <v>15.2</v>
      </c>
      <c r="DU68" s="83">
        <v>19.68</v>
      </c>
      <c r="DV68" s="83">
        <v>26.034432289000002</v>
      </c>
      <c r="DW68" s="87">
        <v>18.457092827</v>
      </c>
      <c r="DX68" s="88">
        <v>0.133620672</v>
      </c>
      <c r="DY68" s="83">
        <v>0.51275649099999998</v>
      </c>
      <c r="DZ68" s="83">
        <v>0.34044099900000002</v>
      </c>
      <c r="EA68" s="86">
        <v>0.22937333400000001</v>
      </c>
      <c r="EB68" s="86">
        <v>0.61069479100000001</v>
      </c>
      <c r="EC68" s="86">
        <v>2.9179951709999998</v>
      </c>
      <c r="ED68" s="86">
        <v>2.9179951709999998</v>
      </c>
      <c r="EE68" s="83">
        <v>0.51275649099999998</v>
      </c>
      <c r="EF68" s="83">
        <v>0.72193739800000001</v>
      </c>
      <c r="EG68" s="87">
        <v>0.239318271</v>
      </c>
      <c r="EH68" s="88">
        <v>43.256892856999997</v>
      </c>
      <c r="EI68" s="83">
        <v>114.593510638</v>
      </c>
      <c r="EJ68" s="83">
        <v>91.447911110999996</v>
      </c>
      <c r="EK68" s="86">
        <v>86.745861110999996</v>
      </c>
      <c r="EL68" s="83">
        <v>152.73296363599999</v>
      </c>
      <c r="EM68" s="83">
        <v>79.449937955999999</v>
      </c>
      <c r="EN68" s="86">
        <v>79.449937955999999</v>
      </c>
      <c r="EO68" s="86">
        <v>114.593510638</v>
      </c>
      <c r="EP68" s="86">
        <v>136.52409854000001</v>
      </c>
      <c r="EQ68" s="84">
        <v>194.18827659600001</v>
      </c>
      <c r="ER68" s="85" t="s">
        <v>91</v>
      </c>
      <c r="ES68" s="86" t="s">
        <v>91</v>
      </c>
      <c r="ET68" s="83" t="s">
        <v>91</v>
      </c>
      <c r="EU68" s="83" t="s">
        <v>91</v>
      </c>
      <c r="EV68" s="86">
        <v>8.0954808469999993</v>
      </c>
      <c r="EW68" s="86">
        <v>3.6730640600000002</v>
      </c>
      <c r="EX68" s="86">
        <v>3.6730640600000002</v>
      </c>
      <c r="EY68" s="86" t="s">
        <v>91</v>
      </c>
      <c r="EZ68" s="86">
        <v>3.955467128</v>
      </c>
      <c r="FA68" s="84" t="s">
        <v>91</v>
      </c>
      <c r="FB68" s="85">
        <v>3797.86</v>
      </c>
      <c r="FC68" s="86">
        <v>2348.2008510639998</v>
      </c>
      <c r="FD68" s="86">
        <v>2192.2964444439999</v>
      </c>
      <c r="FE68" s="83">
        <v>3639.743333333</v>
      </c>
      <c r="FF68" s="86">
        <v>2673.9281818180002</v>
      </c>
      <c r="FG68" s="86">
        <v>332.84671532800002</v>
      </c>
      <c r="FH68" s="83">
        <v>332.84671532800002</v>
      </c>
      <c r="FI68" s="83">
        <v>2348.2008510639998</v>
      </c>
      <c r="FJ68" s="86">
        <v>570.09705741899995</v>
      </c>
      <c r="FK68" s="87">
        <v>2204.6408325510001</v>
      </c>
      <c r="FL68" s="88" t="s">
        <v>91</v>
      </c>
      <c r="FM68" s="86" t="s">
        <v>91</v>
      </c>
      <c r="FN68" s="86" t="s">
        <v>91</v>
      </c>
      <c r="FO68" s="86" t="s">
        <v>91</v>
      </c>
      <c r="FP68" s="83">
        <v>7.4730300000000005E-4</v>
      </c>
      <c r="FQ68" s="83">
        <v>8.7868099999999997E-4</v>
      </c>
      <c r="FR68" s="86">
        <v>8.7868099999999997E-4</v>
      </c>
      <c r="FS68" s="86" t="s">
        <v>91</v>
      </c>
      <c r="FT68" s="86">
        <v>8.7868099999999997E-4</v>
      </c>
      <c r="FU68" s="87" t="s">
        <v>91</v>
      </c>
      <c r="FV68" s="88" t="s">
        <v>91</v>
      </c>
      <c r="FW68" s="83" t="s">
        <v>91</v>
      </c>
      <c r="FX68" s="86" t="s">
        <v>91</v>
      </c>
      <c r="FY68" s="86" t="s">
        <v>91</v>
      </c>
      <c r="FZ68" s="83">
        <v>244.58536948899999</v>
      </c>
      <c r="GA68" s="83">
        <v>86.036179918000002</v>
      </c>
      <c r="GB68" s="86">
        <v>86.036179918000002</v>
      </c>
      <c r="GC68" s="86" t="s">
        <v>91</v>
      </c>
      <c r="GD68" s="83">
        <v>183.655630645</v>
      </c>
      <c r="GE68" s="84" t="s">
        <v>91</v>
      </c>
      <c r="GF68" s="88">
        <v>0.05</v>
      </c>
      <c r="GG68" s="86">
        <v>0.06</v>
      </c>
      <c r="GH68" s="83">
        <v>0.11</v>
      </c>
      <c r="GI68" s="86">
        <v>0.06</v>
      </c>
      <c r="GJ68" s="86">
        <v>0.05</v>
      </c>
      <c r="GK68" s="86">
        <v>0.04</v>
      </c>
      <c r="GL68" s="83">
        <v>0.04</v>
      </c>
      <c r="GM68" s="83">
        <v>0.06</v>
      </c>
      <c r="GN68" s="86">
        <v>9.3518332999999995E-2</v>
      </c>
      <c r="GO68" s="87">
        <v>0.09</v>
      </c>
      <c r="GP68" s="89">
        <v>0.134485193</v>
      </c>
      <c r="GQ68" s="86">
        <v>0.13280582399999999</v>
      </c>
      <c r="GR68" s="83">
        <v>0.18719627799999999</v>
      </c>
      <c r="GS68" s="86">
        <v>0.225991107</v>
      </c>
      <c r="GT68" s="86">
        <v>0.26808598300000003</v>
      </c>
      <c r="GU68" s="86">
        <v>0.169502452</v>
      </c>
      <c r="GV68" s="83">
        <v>0.169502452</v>
      </c>
      <c r="GW68" s="86">
        <v>0.13280582399999999</v>
      </c>
      <c r="GX68" s="86">
        <v>0.25749891499999999</v>
      </c>
      <c r="GY68" s="84">
        <v>0.174097374</v>
      </c>
      <c r="GZ68" s="77"/>
      <c r="HA68" s="78"/>
      <c r="HB68" s="79"/>
    </row>
    <row r="69" spans="1:210" s="80" customFormat="1" ht="22.5" x14ac:dyDescent="0.4">
      <c r="A69" s="1"/>
      <c r="B69" s="1"/>
      <c r="C69" s="1"/>
      <c r="D69" s="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3" t="e">
        <f t="shared" si="61"/>
        <v>#REF!</v>
      </c>
      <c r="AZ69" s="81">
        <v>1</v>
      </c>
      <c r="BA69" s="30"/>
      <c r="BB69" s="56"/>
      <c r="BC69" s="31"/>
      <c r="BD69" s="82">
        <v>0</v>
      </c>
      <c r="BE69" s="83" t="s">
        <v>113</v>
      </c>
      <c r="BF69" s="86" t="s">
        <v>91</v>
      </c>
      <c r="BG69" s="86" t="s">
        <v>91</v>
      </c>
      <c r="BH69" s="83" t="s">
        <v>91</v>
      </c>
      <c r="BI69" s="83" t="s">
        <v>91</v>
      </c>
      <c r="BJ69" s="86" t="s">
        <v>91</v>
      </c>
      <c r="BK69" s="86">
        <v>29.524474999999999</v>
      </c>
      <c r="BL69" s="86">
        <v>29.524474999999999</v>
      </c>
      <c r="BM69" s="83" t="s">
        <v>91</v>
      </c>
      <c r="BN69" s="83">
        <v>29.524474999999999</v>
      </c>
      <c r="BO69" s="87" t="s">
        <v>91</v>
      </c>
      <c r="BP69" s="85" t="s">
        <v>101</v>
      </c>
      <c r="BQ69" s="83" t="s">
        <v>101</v>
      </c>
      <c r="BR69" s="86" t="s">
        <v>101</v>
      </c>
      <c r="BS69" s="86" t="s">
        <v>101</v>
      </c>
      <c r="BT69" s="86" t="s">
        <v>101</v>
      </c>
      <c r="BU69" s="86" t="s">
        <v>101</v>
      </c>
      <c r="BV69" s="86" t="s">
        <v>101</v>
      </c>
      <c r="BW69" s="83" t="s">
        <v>101</v>
      </c>
      <c r="BX69" s="83" t="s">
        <v>101</v>
      </c>
      <c r="BY69" s="87" t="s">
        <v>101</v>
      </c>
      <c r="BZ69" s="85" t="s">
        <v>91</v>
      </c>
      <c r="CA69" s="83" t="s">
        <v>91</v>
      </c>
      <c r="CB69" s="86" t="s">
        <v>91</v>
      </c>
      <c r="CC69" s="86" t="s">
        <v>91</v>
      </c>
      <c r="CD69" s="83" t="s">
        <v>91</v>
      </c>
      <c r="CE69" s="83">
        <v>0.40490356900000002</v>
      </c>
      <c r="CF69" s="86">
        <v>0.40490356900000002</v>
      </c>
      <c r="CG69" s="86" t="s">
        <v>91</v>
      </c>
      <c r="CH69" s="83">
        <v>0.102396002</v>
      </c>
      <c r="CI69" s="87" t="s">
        <v>91</v>
      </c>
      <c r="CJ69" s="88" t="s">
        <v>91</v>
      </c>
      <c r="CK69" s="86" t="s">
        <v>91</v>
      </c>
      <c r="CL69" s="83" t="s">
        <v>91</v>
      </c>
      <c r="CM69" s="83" t="s">
        <v>91</v>
      </c>
      <c r="CN69" s="83" t="s">
        <v>91</v>
      </c>
      <c r="CO69" s="86">
        <v>0.16600000000000001</v>
      </c>
      <c r="CP69" s="86">
        <v>0.16600000000000001</v>
      </c>
      <c r="CQ69" s="83" t="s">
        <v>91</v>
      </c>
      <c r="CR69" s="83">
        <v>0.16600000000000001</v>
      </c>
      <c r="CS69" s="87" t="s">
        <v>91</v>
      </c>
      <c r="CT69" s="88" t="s">
        <v>101</v>
      </c>
      <c r="CU69" s="86" t="s">
        <v>101</v>
      </c>
      <c r="CV69" s="83" t="s">
        <v>101</v>
      </c>
      <c r="CW69" s="83" t="s">
        <v>101</v>
      </c>
      <c r="CX69" s="86" t="s">
        <v>101</v>
      </c>
      <c r="CY69" s="83" t="s">
        <v>101</v>
      </c>
      <c r="CZ69" s="83" t="s">
        <v>101</v>
      </c>
      <c r="DA69" s="86" t="s">
        <v>101</v>
      </c>
      <c r="DB69" s="86" t="s">
        <v>101</v>
      </c>
      <c r="DC69" s="84" t="s">
        <v>101</v>
      </c>
      <c r="DD69" s="85" t="s">
        <v>91</v>
      </c>
      <c r="DE69" s="86" t="s">
        <v>91</v>
      </c>
      <c r="DF69" s="86" t="s">
        <v>91</v>
      </c>
      <c r="DG69" s="86" t="s">
        <v>91</v>
      </c>
      <c r="DH69" s="86" t="s">
        <v>91</v>
      </c>
      <c r="DI69" s="83">
        <v>2.766666667</v>
      </c>
      <c r="DJ69" s="83">
        <v>2.766666667</v>
      </c>
      <c r="DK69" s="86" t="s">
        <v>91</v>
      </c>
      <c r="DL69" s="86">
        <v>2.766666667</v>
      </c>
      <c r="DM69" s="84" t="s">
        <v>91</v>
      </c>
      <c r="DN69" s="85" t="s">
        <v>91</v>
      </c>
      <c r="DO69" s="86" t="s">
        <v>91</v>
      </c>
      <c r="DP69" s="83" t="s">
        <v>91</v>
      </c>
      <c r="DQ69" s="83" t="s">
        <v>91</v>
      </c>
      <c r="DR69" s="86" t="s">
        <v>91</v>
      </c>
      <c r="DS69" s="86">
        <v>5.55</v>
      </c>
      <c r="DT69" s="86">
        <v>5.55</v>
      </c>
      <c r="DU69" s="83" t="s">
        <v>91</v>
      </c>
      <c r="DV69" s="83">
        <v>5.55</v>
      </c>
      <c r="DW69" s="87" t="s">
        <v>91</v>
      </c>
      <c r="DX69" s="88" t="s">
        <v>91</v>
      </c>
      <c r="DY69" s="83" t="s">
        <v>91</v>
      </c>
      <c r="DZ69" s="83" t="s">
        <v>91</v>
      </c>
      <c r="EA69" s="86" t="s">
        <v>91</v>
      </c>
      <c r="EB69" s="86" t="s">
        <v>91</v>
      </c>
      <c r="EC69" s="86">
        <v>6.9159009569999998</v>
      </c>
      <c r="ED69" s="86">
        <v>6.9159009569999998</v>
      </c>
      <c r="EE69" s="83" t="s">
        <v>91</v>
      </c>
      <c r="EF69" s="83">
        <v>1.8171618940000001</v>
      </c>
      <c r="EG69" s="87" t="s">
        <v>91</v>
      </c>
      <c r="EH69" s="88" t="s">
        <v>91</v>
      </c>
      <c r="EI69" s="83" t="s">
        <v>91</v>
      </c>
      <c r="EJ69" s="83" t="s">
        <v>91</v>
      </c>
      <c r="EK69" s="86" t="s">
        <v>91</v>
      </c>
      <c r="EL69" s="83" t="s">
        <v>91</v>
      </c>
      <c r="EM69" s="83">
        <v>177.85828313299999</v>
      </c>
      <c r="EN69" s="86">
        <v>177.85828313299999</v>
      </c>
      <c r="EO69" s="86" t="s">
        <v>91</v>
      </c>
      <c r="EP69" s="86">
        <v>177.85828313299999</v>
      </c>
      <c r="EQ69" s="84" t="s">
        <v>91</v>
      </c>
      <c r="ER69" s="85" t="s">
        <v>91</v>
      </c>
      <c r="ES69" s="86" t="s">
        <v>91</v>
      </c>
      <c r="ET69" s="83" t="s">
        <v>91</v>
      </c>
      <c r="EU69" s="83" t="s">
        <v>91</v>
      </c>
      <c r="EV69" s="86" t="s">
        <v>91</v>
      </c>
      <c r="EW69" s="86">
        <v>79.548433427000006</v>
      </c>
      <c r="EX69" s="86">
        <v>79.548433427000006</v>
      </c>
      <c r="EY69" s="86" t="s">
        <v>91</v>
      </c>
      <c r="EZ69" s="86">
        <v>79.548433427000006</v>
      </c>
      <c r="FA69" s="84" t="s">
        <v>91</v>
      </c>
      <c r="FB69" s="85" t="s">
        <v>91</v>
      </c>
      <c r="FC69" s="86" t="s">
        <v>91</v>
      </c>
      <c r="FD69" s="86" t="s">
        <v>91</v>
      </c>
      <c r="FE69" s="83" t="s">
        <v>91</v>
      </c>
      <c r="FF69" s="86" t="s">
        <v>91</v>
      </c>
      <c r="FG69" s="86">
        <v>200.602409639</v>
      </c>
      <c r="FH69" s="83">
        <v>200.602409639</v>
      </c>
      <c r="FI69" s="83" t="s">
        <v>91</v>
      </c>
      <c r="FJ69" s="86">
        <v>200.602409639</v>
      </c>
      <c r="FK69" s="87" t="s">
        <v>91</v>
      </c>
      <c r="FL69" s="88" t="s">
        <v>91</v>
      </c>
      <c r="FM69" s="86" t="s">
        <v>91</v>
      </c>
      <c r="FN69" s="86" t="s">
        <v>91</v>
      </c>
      <c r="FO69" s="86" t="s">
        <v>91</v>
      </c>
      <c r="FP69" s="83" t="s">
        <v>91</v>
      </c>
      <c r="FQ69" s="83">
        <v>2.5809074000000001E-2</v>
      </c>
      <c r="FR69" s="86">
        <v>2.5809074000000001E-2</v>
      </c>
      <c r="FS69" s="86" t="s">
        <v>91</v>
      </c>
      <c r="FT69" s="86">
        <v>2.5809074000000001E-2</v>
      </c>
      <c r="FU69" s="87" t="s">
        <v>91</v>
      </c>
      <c r="FV69" s="88" t="s">
        <v>91</v>
      </c>
      <c r="FW69" s="83" t="s">
        <v>91</v>
      </c>
      <c r="FX69" s="86" t="s">
        <v>91</v>
      </c>
      <c r="FY69" s="86" t="s">
        <v>91</v>
      </c>
      <c r="FZ69" s="83" t="s">
        <v>91</v>
      </c>
      <c r="GA69" s="83">
        <v>1863.3062801660001</v>
      </c>
      <c r="GB69" s="86">
        <v>1863.3062801660001</v>
      </c>
      <c r="GC69" s="86" t="s">
        <v>91</v>
      </c>
      <c r="GD69" s="83">
        <v>6834.7578369720004</v>
      </c>
      <c r="GE69" s="84" t="s">
        <v>91</v>
      </c>
      <c r="GF69" s="88" t="s">
        <v>91</v>
      </c>
      <c r="GG69" s="86" t="s">
        <v>91</v>
      </c>
      <c r="GH69" s="83" t="s">
        <v>91</v>
      </c>
      <c r="GI69" s="86" t="s">
        <v>91</v>
      </c>
      <c r="GJ69" s="86" t="s">
        <v>91</v>
      </c>
      <c r="GK69" s="86" t="s">
        <v>91</v>
      </c>
      <c r="GL69" s="83" t="s">
        <v>91</v>
      </c>
      <c r="GM69" s="83" t="s">
        <v>91</v>
      </c>
      <c r="GN69" s="86" t="s">
        <v>91</v>
      </c>
      <c r="GO69" s="87" t="s">
        <v>91</v>
      </c>
      <c r="GP69" s="89" t="s">
        <v>91</v>
      </c>
      <c r="GQ69" s="86" t="s">
        <v>91</v>
      </c>
      <c r="GR69" s="83" t="s">
        <v>91</v>
      </c>
      <c r="GS69" s="86" t="s">
        <v>91</v>
      </c>
      <c r="GT69" s="86" t="s">
        <v>91</v>
      </c>
      <c r="GU69" s="86" t="s">
        <v>91</v>
      </c>
      <c r="GV69" s="83" t="s">
        <v>91</v>
      </c>
      <c r="GW69" s="86" t="s">
        <v>91</v>
      </c>
      <c r="GX69" s="86" t="s">
        <v>91</v>
      </c>
      <c r="GY69" s="84" t="s">
        <v>91</v>
      </c>
      <c r="GZ69" s="77"/>
      <c r="HA69" s="78"/>
      <c r="HB69" s="79"/>
    </row>
    <row r="70" spans="1:210" s="80" customFormat="1" ht="22.5" x14ac:dyDescent="0.4">
      <c r="A70" s="1"/>
      <c r="B70" s="1"/>
      <c r="C70" s="1"/>
      <c r="D70" s="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3" t="e">
        <f t="shared" si="61"/>
        <v>#REF!</v>
      </c>
      <c r="AZ70" s="81">
        <v>1</v>
      </c>
      <c r="BA70" s="30"/>
      <c r="BB70" s="56"/>
      <c r="BC70" s="31"/>
      <c r="BD70" s="82">
        <v>0</v>
      </c>
      <c r="BE70" s="83" t="s">
        <v>103</v>
      </c>
      <c r="BF70" s="86">
        <v>23.482780999999999</v>
      </c>
      <c r="BG70" s="86">
        <v>26.672896000000001</v>
      </c>
      <c r="BH70" s="83">
        <v>28.149432000000001</v>
      </c>
      <c r="BI70" s="83">
        <v>31.218015999999999</v>
      </c>
      <c r="BJ70" s="86">
        <v>32.288426000000001</v>
      </c>
      <c r="BK70" s="86">
        <v>35.249074</v>
      </c>
      <c r="BL70" s="86">
        <v>35.249074</v>
      </c>
      <c r="BM70" s="83">
        <v>26.672896000000001</v>
      </c>
      <c r="BN70" s="83">
        <v>126.904948</v>
      </c>
      <c r="BO70" s="87">
        <v>104.26741699999999</v>
      </c>
      <c r="BP70" s="85">
        <v>138.69861840600001</v>
      </c>
      <c r="BQ70" s="83">
        <v>114.08708634</v>
      </c>
      <c r="BR70" s="86">
        <v>24.64283241</v>
      </c>
      <c r="BS70" s="86">
        <v>-0.98214698099999997</v>
      </c>
      <c r="BT70" s="86">
        <v>37.498305672999997</v>
      </c>
      <c r="BU70" s="86">
        <v>32.153156523</v>
      </c>
      <c r="BV70" s="86">
        <v>32.153156523</v>
      </c>
      <c r="BW70" s="83">
        <v>114.08708634</v>
      </c>
      <c r="BX70" s="83">
        <v>21.711030782000002</v>
      </c>
      <c r="BY70" s="87">
        <v>104.717704531</v>
      </c>
      <c r="BZ70" s="85">
        <v>0.41133541499999998</v>
      </c>
      <c r="CA70" s="83">
        <v>0.434130615</v>
      </c>
      <c r="CB70" s="86">
        <v>0.38653586699999998</v>
      </c>
      <c r="CC70" s="86">
        <v>0.43025908699999998</v>
      </c>
      <c r="CD70" s="83">
        <v>0.46101493900000001</v>
      </c>
      <c r="CE70" s="83">
        <v>0.48341167299999999</v>
      </c>
      <c r="CF70" s="86">
        <v>0.48341167299999999</v>
      </c>
      <c r="CG70" s="86">
        <v>0.434130615</v>
      </c>
      <c r="CH70" s="83">
        <v>0.44012837700000002</v>
      </c>
      <c r="CI70" s="87">
        <v>0.42383380100000001</v>
      </c>
      <c r="CJ70" s="88">
        <v>1.2999999999999999E-2</v>
      </c>
      <c r="CK70" s="86">
        <v>1.2E-2</v>
      </c>
      <c r="CL70" s="83">
        <v>1.2E-2</v>
      </c>
      <c r="CM70" s="83">
        <v>1.2E-2</v>
      </c>
      <c r="CN70" s="83">
        <v>1.2E-2</v>
      </c>
      <c r="CO70" s="86">
        <v>1.2E-2</v>
      </c>
      <c r="CP70" s="86">
        <v>1.2E-2</v>
      </c>
      <c r="CQ70" s="83">
        <v>1.2E-2</v>
      </c>
      <c r="CR70" s="83">
        <v>1.2E-2</v>
      </c>
      <c r="CS70" s="87">
        <v>1.2999999999999999E-2</v>
      </c>
      <c r="CT70" s="88">
        <v>8.3333333330000006</v>
      </c>
      <c r="CU70" s="86">
        <v>-7.692307692</v>
      </c>
      <c r="CV70" s="83">
        <v>-7.692307692</v>
      </c>
      <c r="CW70" s="83">
        <v>-7.692307692</v>
      </c>
      <c r="CX70" s="86">
        <v>-7.692307692</v>
      </c>
      <c r="CY70" s="83">
        <v>0</v>
      </c>
      <c r="CZ70" s="83">
        <v>0</v>
      </c>
      <c r="DA70" s="86">
        <v>-7.692307692</v>
      </c>
      <c r="DB70" s="86">
        <v>-7.692307692</v>
      </c>
      <c r="DC70" s="84">
        <v>0</v>
      </c>
      <c r="DD70" s="85">
        <v>0.24217585699999999</v>
      </c>
      <c r="DE70" s="86">
        <v>0.21398002899999999</v>
      </c>
      <c r="DF70" s="86">
        <v>0.23524799099999999</v>
      </c>
      <c r="DG70" s="86">
        <v>0.22034520699999999</v>
      </c>
      <c r="DH70" s="86">
        <v>0.225776105</v>
      </c>
      <c r="DI70" s="83">
        <v>0.2</v>
      </c>
      <c r="DJ70" s="83">
        <v>0.2</v>
      </c>
      <c r="DK70" s="86">
        <v>0.21398002899999999</v>
      </c>
      <c r="DL70" s="86">
        <v>0.2</v>
      </c>
      <c r="DM70" s="84">
        <v>0.23156394699999999</v>
      </c>
      <c r="DN70" s="85">
        <v>4.3499999999999996</v>
      </c>
      <c r="DO70" s="86">
        <v>4.6100000000000003</v>
      </c>
      <c r="DP70" s="83">
        <v>4.5599999999999996</v>
      </c>
      <c r="DQ70" s="83">
        <v>4.7</v>
      </c>
      <c r="DR70" s="86">
        <v>5.05</v>
      </c>
      <c r="DS70" s="86">
        <v>4.49</v>
      </c>
      <c r="DT70" s="86">
        <v>4.49</v>
      </c>
      <c r="DU70" s="83">
        <v>4.6100000000000003</v>
      </c>
      <c r="DV70" s="83">
        <v>4.7514955929999996</v>
      </c>
      <c r="DW70" s="87">
        <v>4.3235364799999996</v>
      </c>
      <c r="DX70" s="88">
        <v>7.5978231980000004</v>
      </c>
      <c r="DY70" s="83">
        <v>7.7465166659999998</v>
      </c>
      <c r="DZ70" s="83">
        <v>6.8707372329999998</v>
      </c>
      <c r="EA70" s="86">
        <v>7.7139163249999996</v>
      </c>
      <c r="EB70" s="86">
        <v>7.8178072289999996</v>
      </c>
      <c r="EC70" s="86">
        <v>8.3016560019999996</v>
      </c>
      <c r="ED70" s="86">
        <v>8.3016560019999996</v>
      </c>
      <c r="EE70" s="83">
        <v>7.7465166659999998</v>
      </c>
      <c r="EF70" s="83">
        <v>7.6020353690000002</v>
      </c>
      <c r="EG70" s="87">
        <v>7.8136419799999999</v>
      </c>
      <c r="EH70" s="88">
        <v>1806.367769231</v>
      </c>
      <c r="EI70" s="83">
        <v>2222.7413333330001</v>
      </c>
      <c r="EJ70" s="83">
        <v>2345.7860000000001</v>
      </c>
      <c r="EK70" s="86">
        <v>2601.5013333329998</v>
      </c>
      <c r="EL70" s="83">
        <v>2690.7021666669998</v>
      </c>
      <c r="EM70" s="83">
        <v>2937.4228333330002</v>
      </c>
      <c r="EN70" s="86">
        <v>2937.4228333330002</v>
      </c>
      <c r="EO70" s="86">
        <v>2222.7413333330001</v>
      </c>
      <c r="EP70" s="86">
        <v>10575.412333333001</v>
      </c>
      <c r="EQ70" s="84">
        <v>8020.5705384619996</v>
      </c>
      <c r="ER70" s="85" t="s">
        <v>91</v>
      </c>
      <c r="ES70" s="86" t="s">
        <v>91</v>
      </c>
      <c r="ET70" s="83" t="s">
        <v>91</v>
      </c>
      <c r="EU70" s="83" t="s">
        <v>91</v>
      </c>
      <c r="EV70" s="86" t="s">
        <v>91</v>
      </c>
      <c r="EW70" s="86" t="s">
        <v>91</v>
      </c>
      <c r="EX70" s="86" t="s">
        <v>91</v>
      </c>
      <c r="EY70" s="86" t="s">
        <v>91</v>
      </c>
      <c r="EZ70" s="86" t="s">
        <v>91</v>
      </c>
      <c r="FA70" s="84" t="s">
        <v>91</v>
      </c>
      <c r="FB70" s="85">
        <v>1796.2153846149999</v>
      </c>
      <c r="FC70" s="86">
        <v>2154.4066666670001</v>
      </c>
      <c r="FD70" s="86">
        <v>1938.38</v>
      </c>
      <c r="FE70" s="83">
        <v>2133.0166666670002</v>
      </c>
      <c r="FF70" s="86">
        <v>2236.7291666669998</v>
      </c>
      <c r="FG70" s="86">
        <v>2245</v>
      </c>
      <c r="FH70" s="83">
        <v>2245</v>
      </c>
      <c r="FI70" s="83">
        <v>2154.4066666670001</v>
      </c>
      <c r="FJ70" s="86">
        <v>2375.7477964999998</v>
      </c>
      <c r="FK70" s="87">
        <v>1867.102600019</v>
      </c>
      <c r="FL70" s="88" t="s">
        <v>91</v>
      </c>
      <c r="FM70" s="86" t="s">
        <v>91</v>
      </c>
      <c r="FN70" s="86" t="s">
        <v>91</v>
      </c>
      <c r="FO70" s="86" t="s">
        <v>91</v>
      </c>
      <c r="FP70" s="83" t="s">
        <v>91</v>
      </c>
      <c r="FQ70" s="83" t="s">
        <v>91</v>
      </c>
      <c r="FR70" s="86" t="s">
        <v>91</v>
      </c>
      <c r="FS70" s="86" t="s">
        <v>91</v>
      </c>
      <c r="FT70" s="86" t="s">
        <v>91</v>
      </c>
      <c r="FU70" s="87" t="s">
        <v>91</v>
      </c>
      <c r="FV70" s="88" t="s">
        <v>91</v>
      </c>
      <c r="FW70" s="83" t="s">
        <v>91</v>
      </c>
      <c r="FX70" s="86" t="s">
        <v>91</v>
      </c>
      <c r="FY70" s="86" t="s">
        <v>91</v>
      </c>
      <c r="FZ70" s="83" t="s">
        <v>91</v>
      </c>
      <c r="GA70" s="83" t="s">
        <v>91</v>
      </c>
      <c r="GB70" s="86" t="s">
        <v>91</v>
      </c>
      <c r="GC70" s="86" t="s">
        <v>91</v>
      </c>
      <c r="GD70" s="83" t="s">
        <v>91</v>
      </c>
      <c r="GE70" s="84" t="s">
        <v>91</v>
      </c>
      <c r="GF70" s="88" t="s">
        <v>91</v>
      </c>
      <c r="GG70" s="86" t="s">
        <v>91</v>
      </c>
      <c r="GH70" s="83" t="s">
        <v>91</v>
      </c>
      <c r="GI70" s="86" t="s">
        <v>91</v>
      </c>
      <c r="GJ70" s="86" t="s">
        <v>91</v>
      </c>
      <c r="GK70" s="86" t="s">
        <v>91</v>
      </c>
      <c r="GL70" s="83" t="s">
        <v>91</v>
      </c>
      <c r="GM70" s="83" t="s">
        <v>91</v>
      </c>
      <c r="GN70" s="86" t="s">
        <v>91</v>
      </c>
      <c r="GO70" s="87" t="s">
        <v>91</v>
      </c>
      <c r="GP70" s="89" t="s">
        <v>91</v>
      </c>
      <c r="GQ70" s="86" t="s">
        <v>91</v>
      </c>
      <c r="GR70" s="83" t="s">
        <v>91</v>
      </c>
      <c r="GS70" s="86" t="s">
        <v>91</v>
      </c>
      <c r="GT70" s="86" t="s">
        <v>91</v>
      </c>
      <c r="GU70" s="86" t="s">
        <v>91</v>
      </c>
      <c r="GV70" s="83" t="s">
        <v>91</v>
      </c>
      <c r="GW70" s="86" t="s">
        <v>91</v>
      </c>
      <c r="GX70" s="86" t="s">
        <v>91</v>
      </c>
      <c r="GY70" s="84" t="s">
        <v>91</v>
      </c>
      <c r="GZ70" s="77"/>
      <c r="HA70" s="78"/>
      <c r="HB70" s="79"/>
    </row>
    <row r="71" spans="1:210" s="80" customFormat="1" ht="22.5" x14ac:dyDescent="0.4">
      <c r="A71" s="1"/>
      <c r="B71" s="1"/>
      <c r="C71" s="1"/>
      <c r="D71" s="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3" t="e">
        <f t="shared" si="61"/>
        <v>#REF!</v>
      </c>
      <c r="AZ71" s="81">
        <v>1</v>
      </c>
      <c r="BA71" s="30"/>
      <c r="BB71" s="56"/>
      <c r="BC71" s="31"/>
      <c r="BD71" s="82">
        <v>0</v>
      </c>
      <c r="BE71" s="83" t="s">
        <v>114</v>
      </c>
      <c r="BF71" s="86" t="s">
        <v>91</v>
      </c>
      <c r="BG71" s="86" t="s">
        <v>91</v>
      </c>
      <c r="BH71" s="83" t="s">
        <v>91</v>
      </c>
      <c r="BI71" s="83" t="s">
        <v>91</v>
      </c>
      <c r="BJ71" s="86" t="s">
        <v>91</v>
      </c>
      <c r="BK71" s="86">
        <v>24.895523000000001</v>
      </c>
      <c r="BL71" s="86">
        <v>24.895523000000001</v>
      </c>
      <c r="BM71" s="83" t="s">
        <v>91</v>
      </c>
      <c r="BN71" s="83">
        <v>24.895523000000001</v>
      </c>
      <c r="BO71" s="87" t="s">
        <v>91</v>
      </c>
      <c r="BP71" s="85" t="s">
        <v>101</v>
      </c>
      <c r="BQ71" s="83" t="s">
        <v>101</v>
      </c>
      <c r="BR71" s="86" t="s">
        <v>101</v>
      </c>
      <c r="BS71" s="86" t="s">
        <v>101</v>
      </c>
      <c r="BT71" s="86" t="s">
        <v>101</v>
      </c>
      <c r="BU71" s="86" t="s">
        <v>101</v>
      </c>
      <c r="BV71" s="86" t="s">
        <v>101</v>
      </c>
      <c r="BW71" s="83" t="s">
        <v>101</v>
      </c>
      <c r="BX71" s="83" t="s">
        <v>101</v>
      </c>
      <c r="BY71" s="87">
        <v>-100</v>
      </c>
      <c r="BZ71" s="85" t="s">
        <v>91</v>
      </c>
      <c r="CA71" s="83" t="s">
        <v>91</v>
      </c>
      <c r="CB71" s="86" t="s">
        <v>91</v>
      </c>
      <c r="CC71" s="86" t="s">
        <v>91</v>
      </c>
      <c r="CD71" s="83" t="s">
        <v>91</v>
      </c>
      <c r="CE71" s="83">
        <v>0.34142135000000001</v>
      </c>
      <c r="CF71" s="86">
        <v>0.34142135000000001</v>
      </c>
      <c r="CG71" s="86" t="s">
        <v>91</v>
      </c>
      <c r="CH71" s="83">
        <v>8.6341993000000006E-2</v>
      </c>
      <c r="CI71" s="87" t="s">
        <v>91</v>
      </c>
      <c r="CJ71" s="88" t="s">
        <v>91</v>
      </c>
      <c r="CK71" s="86" t="s">
        <v>91</v>
      </c>
      <c r="CL71" s="83" t="s">
        <v>91</v>
      </c>
      <c r="CM71" s="83" t="s">
        <v>91</v>
      </c>
      <c r="CN71" s="83" t="s">
        <v>91</v>
      </c>
      <c r="CO71" s="86">
        <v>0.23300000000000001</v>
      </c>
      <c r="CP71" s="86">
        <v>0.23300000000000001</v>
      </c>
      <c r="CQ71" s="83" t="s">
        <v>91</v>
      </c>
      <c r="CR71" s="83">
        <v>0.23300000000000001</v>
      </c>
      <c r="CS71" s="87" t="s">
        <v>91</v>
      </c>
      <c r="CT71" s="88" t="s">
        <v>101</v>
      </c>
      <c r="CU71" s="86" t="s">
        <v>101</v>
      </c>
      <c r="CV71" s="83" t="s">
        <v>101</v>
      </c>
      <c r="CW71" s="83" t="s">
        <v>101</v>
      </c>
      <c r="CX71" s="86" t="s">
        <v>101</v>
      </c>
      <c r="CY71" s="83" t="s">
        <v>101</v>
      </c>
      <c r="CZ71" s="83" t="s">
        <v>101</v>
      </c>
      <c r="DA71" s="86" t="s">
        <v>101</v>
      </c>
      <c r="DB71" s="86" t="s">
        <v>101</v>
      </c>
      <c r="DC71" s="84">
        <v>-100</v>
      </c>
      <c r="DD71" s="85" t="s">
        <v>91</v>
      </c>
      <c r="DE71" s="86" t="s">
        <v>91</v>
      </c>
      <c r="DF71" s="86" t="s">
        <v>91</v>
      </c>
      <c r="DG71" s="86" t="s">
        <v>91</v>
      </c>
      <c r="DH71" s="86" t="s">
        <v>91</v>
      </c>
      <c r="DI71" s="83">
        <v>3.8833333329999999</v>
      </c>
      <c r="DJ71" s="83">
        <v>3.8833333329999999</v>
      </c>
      <c r="DK71" s="86" t="s">
        <v>91</v>
      </c>
      <c r="DL71" s="86">
        <v>3.8833333329999999</v>
      </c>
      <c r="DM71" s="84" t="s">
        <v>91</v>
      </c>
      <c r="DN71" s="85" t="s">
        <v>91</v>
      </c>
      <c r="DO71" s="86" t="s">
        <v>91</v>
      </c>
      <c r="DP71" s="83" t="s">
        <v>91</v>
      </c>
      <c r="DQ71" s="83" t="s">
        <v>91</v>
      </c>
      <c r="DR71" s="86" t="s">
        <v>91</v>
      </c>
      <c r="DS71" s="86">
        <v>1.18</v>
      </c>
      <c r="DT71" s="86">
        <v>1.18</v>
      </c>
      <c r="DU71" s="83" t="s">
        <v>91</v>
      </c>
      <c r="DV71" s="83">
        <v>1.18</v>
      </c>
      <c r="DW71" s="87" t="s">
        <v>91</v>
      </c>
      <c r="DX71" s="88" t="s">
        <v>91</v>
      </c>
      <c r="DY71" s="83" t="s">
        <v>91</v>
      </c>
      <c r="DZ71" s="83" t="s">
        <v>91</v>
      </c>
      <c r="EA71" s="86" t="s">
        <v>91</v>
      </c>
      <c r="EB71" s="86" t="s">
        <v>91</v>
      </c>
      <c r="EC71" s="86">
        <v>28.841415978000001</v>
      </c>
      <c r="ED71" s="86">
        <v>28.841415978000001</v>
      </c>
      <c r="EE71" s="83" t="s">
        <v>91</v>
      </c>
      <c r="EF71" s="83">
        <v>7.5781192380000002</v>
      </c>
      <c r="EG71" s="87" t="s">
        <v>91</v>
      </c>
      <c r="EH71" s="88" t="s">
        <v>91</v>
      </c>
      <c r="EI71" s="83" t="s">
        <v>91</v>
      </c>
      <c r="EJ71" s="83" t="s">
        <v>91</v>
      </c>
      <c r="EK71" s="86" t="s">
        <v>91</v>
      </c>
      <c r="EL71" s="83" t="s">
        <v>91</v>
      </c>
      <c r="EM71" s="83">
        <v>106.847738197</v>
      </c>
      <c r="EN71" s="86">
        <v>106.847738197</v>
      </c>
      <c r="EO71" s="86" t="s">
        <v>91</v>
      </c>
      <c r="EP71" s="86">
        <v>106.847738197</v>
      </c>
      <c r="EQ71" s="84" t="s">
        <v>91</v>
      </c>
      <c r="ER71" s="85" t="s">
        <v>91</v>
      </c>
      <c r="ES71" s="86" t="s">
        <v>91</v>
      </c>
      <c r="ET71" s="83" t="s">
        <v>91</v>
      </c>
      <c r="EU71" s="83" t="s">
        <v>91</v>
      </c>
      <c r="EV71" s="86" t="s">
        <v>91</v>
      </c>
      <c r="EW71" s="86" t="s">
        <v>91</v>
      </c>
      <c r="EX71" s="86" t="s">
        <v>91</v>
      </c>
      <c r="EY71" s="86" t="s">
        <v>91</v>
      </c>
      <c r="EZ71" s="86" t="s">
        <v>91</v>
      </c>
      <c r="FA71" s="84" t="s">
        <v>91</v>
      </c>
      <c r="FB71" s="85" t="s">
        <v>91</v>
      </c>
      <c r="FC71" s="86" t="s">
        <v>91</v>
      </c>
      <c r="FD71" s="86" t="s">
        <v>91</v>
      </c>
      <c r="FE71" s="83" t="s">
        <v>91</v>
      </c>
      <c r="FF71" s="86" t="s">
        <v>91</v>
      </c>
      <c r="FG71" s="86">
        <v>30.386266094</v>
      </c>
      <c r="FH71" s="83">
        <v>30.386266094</v>
      </c>
      <c r="FI71" s="83" t="s">
        <v>91</v>
      </c>
      <c r="FJ71" s="86">
        <v>30.386266094</v>
      </c>
      <c r="FK71" s="87" t="s">
        <v>91</v>
      </c>
      <c r="FL71" s="88" t="s">
        <v>91</v>
      </c>
      <c r="FM71" s="86" t="s">
        <v>91</v>
      </c>
      <c r="FN71" s="86" t="s">
        <v>91</v>
      </c>
      <c r="FO71" s="86" t="s">
        <v>91</v>
      </c>
      <c r="FP71" s="83" t="s">
        <v>91</v>
      </c>
      <c r="FQ71" s="83" t="s">
        <v>91</v>
      </c>
      <c r="FR71" s="86" t="s">
        <v>91</v>
      </c>
      <c r="FS71" s="86" t="s">
        <v>91</v>
      </c>
      <c r="FT71" s="86" t="s">
        <v>91</v>
      </c>
      <c r="FU71" s="87" t="s">
        <v>91</v>
      </c>
      <c r="FV71" s="88" t="s">
        <v>91</v>
      </c>
      <c r="FW71" s="83" t="s">
        <v>91</v>
      </c>
      <c r="FX71" s="86" t="s">
        <v>91</v>
      </c>
      <c r="FY71" s="86" t="s">
        <v>91</v>
      </c>
      <c r="FZ71" s="83" t="s">
        <v>91</v>
      </c>
      <c r="GA71" s="83" t="s">
        <v>91</v>
      </c>
      <c r="GB71" s="86" t="s">
        <v>91</v>
      </c>
      <c r="GC71" s="86" t="s">
        <v>91</v>
      </c>
      <c r="GD71" s="83" t="s">
        <v>91</v>
      </c>
      <c r="GE71" s="84" t="s">
        <v>91</v>
      </c>
      <c r="GF71" s="88" t="s">
        <v>91</v>
      </c>
      <c r="GG71" s="86" t="s">
        <v>91</v>
      </c>
      <c r="GH71" s="83" t="s">
        <v>91</v>
      </c>
      <c r="GI71" s="86" t="s">
        <v>91</v>
      </c>
      <c r="GJ71" s="86" t="s">
        <v>91</v>
      </c>
      <c r="GK71" s="86">
        <v>0.38</v>
      </c>
      <c r="GL71" s="83">
        <v>0.38</v>
      </c>
      <c r="GM71" s="83" t="s">
        <v>91</v>
      </c>
      <c r="GN71" s="86">
        <v>0.38</v>
      </c>
      <c r="GO71" s="87" t="s">
        <v>91</v>
      </c>
      <c r="GP71" s="89" t="s">
        <v>91</v>
      </c>
      <c r="GQ71" s="86" t="s">
        <v>91</v>
      </c>
      <c r="GR71" s="83" t="s">
        <v>91</v>
      </c>
      <c r="GS71" s="86" t="s">
        <v>91</v>
      </c>
      <c r="GT71" s="86" t="s">
        <v>91</v>
      </c>
      <c r="GU71" s="86">
        <v>5.2086690999999997E-2</v>
      </c>
      <c r="GV71" s="83">
        <v>5.2086690999999997E-2</v>
      </c>
      <c r="GW71" s="86" t="s">
        <v>91</v>
      </c>
      <c r="GX71" s="86">
        <v>5.2086690999999997E-2</v>
      </c>
      <c r="GY71" s="84" t="s">
        <v>91</v>
      </c>
      <c r="GZ71" s="77"/>
      <c r="HA71" s="78"/>
      <c r="HB71" s="79"/>
    </row>
    <row r="72" spans="1:210" s="80" customFormat="1" ht="22.5" x14ac:dyDescent="0.4">
      <c r="A72" s="1"/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3" t="e">
        <f t="shared" si="61"/>
        <v>#REF!</v>
      </c>
      <c r="AZ72" s="81">
        <v>1</v>
      </c>
      <c r="BA72" s="30"/>
      <c r="BB72" s="56"/>
      <c r="BC72" s="31"/>
      <c r="BD72" s="82" t="s">
        <v>3</v>
      </c>
      <c r="BE72" s="83" t="s">
        <v>90</v>
      </c>
      <c r="BF72" s="86">
        <v>2447.2269999999999</v>
      </c>
      <c r="BG72" s="86">
        <v>2774.2154999999998</v>
      </c>
      <c r="BH72" s="83">
        <v>2686.1415000000002</v>
      </c>
      <c r="BI72" s="83">
        <v>2753.8820000000001</v>
      </c>
      <c r="BJ72" s="86">
        <v>2658.5949999999998</v>
      </c>
      <c r="BK72" s="86">
        <v>2738.1642499999998</v>
      </c>
      <c r="BL72" s="86">
        <v>2738.1642499999998</v>
      </c>
      <c r="BM72" s="83">
        <v>2774.2154999999998</v>
      </c>
      <c r="BN72" s="83">
        <v>10836.78275</v>
      </c>
      <c r="BO72" s="87">
        <v>9657.0637499999993</v>
      </c>
      <c r="BP72" s="85">
        <v>35.012902824999998</v>
      </c>
      <c r="BQ72" s="83">
        <v>36.553494360999998</v>
      </c>
      <c r="BR72" s="86">
        <v>36.663356256999997</v>
      </c>
      <c r="BS72" s="86">
        <v>11.488492844</v>
      </c>
      <c r="BT72" s="86">
        <v>8.6370410260000003</v>
      </c>
      <c r="BU72" s="86">
        <v>-1.29951152</v>
      </c>
      <c r="BV72" s="86">
        <v>-1.29951152</v>
      </c>
      <c r="BW72" s="83">
        <v>36.553494360999998</v>
      </c>
      <c r="BX72" s="83">
        <v>12.216125217</v>
      </c>
      <c r="BY72" s="87">
        <v>28.156413093000001</v>
      </c>
      <c r="BZ72" s="85">
        <v>100</v>
      </c>
      <c r="CA72" s="83">
        <v>100</v>
      </c>
      <c r="CB72" s="86">
        <v>100</v>
      </c>
      <c r="CC72" s="86">
        <v>100</v>
      </c>
      <c r="CD72" s="83">
        <v>100</v>
      </c>
      <c r="CE72" s="83">
        <v>100</v>
      </c>
      <c r="CF72" s="86">
        <v>100</v>
      </c>
      <c r="CG72" s="86">
        <v>100</v>
      </c>
      <c r="CH72" s="83">
        <v>100</v>
      </c>
      <c r="CI72" s="87">
        <v>100</v>
      </c>
      <c r="CJ72" s="88">
        <v>5.944</v>
      </c>
      <c r="CK72" s="86">
        <v>5.7850000000000001</v>
      </c>
      <c r="CL72" s="83">
        <v>6.0860000000000003</v>
      </c>
      <c r="CM72" s="83">
        <v>5.66</v>
      </c>
      <c r="CN72" s="83">
        <v>6.0910000000000002</v>
      </c>
      <c r="CO72" s="86">
        <v>6.31</v>
      </c>
      <c r="CP72" s="86">
        <v>6.31</v>
      </c>
      <c r="CQ72" s="83">
        <v>5.7850000000000001</v>
      </c>
      <c r="CR72" s="83">
        <v>6.31</v>
      </c>
      <c r="CS72" s="87">
        <v>5.944</v>
      </c>
      <c r="CT72" s="88">
        <v>15.822291504000001</v>
      </c>
      <c r="CU72" s="86">
        <v>16.024869635000002</v>
      </c>
      <c r="CV72" s="83">
        <v>15.112540192999999</v>
      </c>
      <c r="CW72" s="83">
        <v>0.40801844999999998</v>
      </c>
      <c r="CX72" s="86">
        <v>2.4730821000000001</v>
      </c>
      <c r="CY72" s="83">
        <v>9.0751944679999994</v>
      </c>
      <c r="CZ72" s="83">
        <v>9.0751944679999994</v>
      </c>
      <c r="DA72" s="86">
        <v>16.024869635000002</v>
      </c>
      <c r="DB72" s="86">
        <v>6.1574697169999997</v>
      </c>
      <c r="DC72" s="84">
        <v>15.822291504000001</v>
      </c>
      <c r="DD72" s="85">
        <v>100</v>
      </c>
      <c r="DE72" s="86">
        <v>100</v>
      </c>
      <c r="DF72" s="86">
        <v>100</v>
      </c>
      <c r="DG72" s="86">
        <v>100</v>
      </c>
      <c r="DH72" s="86">
        <v>100</v>
      </c>
      <c r="DI72" s="83">
        <v>100</v>
      </c>
      <c r="DJ72" s="83">
        <v>100</v>
      </c>
      <c r="DK72" s="86">
        <v>100</v>
      </c>
      <c r="DL72" s="86">
        <v>100</v>
      </c>
      <c r="DM72" s="84">
        <v>100</v>
      </c>
      <c r="DN72" s="85">
        <v>100</v>
      </c>
      <c r="DO72" s="86">
        <v>100</v>
      </c>
      <c r="DP72" s="83">
        <v>100</v>
      </c>
      <c r="DQ72" s="83">
        <v>100</v>
      </c>
      <c r="DR72" s="86">
        <v>100</v>
      </c>
      <c r="DS72" s="86">
        <v>100</v>
      </c>
      <c r="DT72" s="86">
        <v>100</v>
      </c>
      <c r="DU72" s="83">
        <v>100</v>
      </c>
      <c r="DV72" s="83">
        <v>100</v>
      </c>
      <c r="DW72" s="87">
        <v>100</v>
      </c>
      <c r="DX72" s="88">
        <v>100</v>
      </c>
      <c r="DY72" s="83">
        <v>100</v>
      </c>
      <c r="DZ72" s="83">
        <v>100</v>
      </c>
      <c r="EA72" s="86">
        <v>100</v>
      </c>
      <c r="EB72" s="86">
        <v>100</v>
      </c>
      <c r="EC72" s="86">
        <v>100</v>
      </c>
      <c r="ED72" s="86">
        <v>100</v>
      </c>
      <c r="EE72" s="83">
        <v>100</v>
      </c>
      <c r="EF72" s="83">
        <v>100</v>
      </c>
      <c r="EG72" s="87">
        <v>100</v>
      </c>
      <c r="EH72" s="88">
        <v>411.71382907100002</v>
      </c>
      <c r="EI72" s="83">
        <v>479.553241141</v>
      </c>
      <c r="EJ72" s="83">
        <v>441.364032205</v>
      </c>
      <c r="EK72" s="86">
        <v>486.55159010599999</v>
      </c>
      <c r="EL72" s="83">
        <v>436.479231653</v>
      </c>
      <c r="EM72" s="83">
        <v>433.94045166400002</v>
      </c>
      <c r="EN72" s="86">
        <v>433.94045166400002</v>
      </c>
      <c r="EO72" s="86">
        <v>479.553241141</v>
      </c>
      <c r="EP72" s="86">
        <v>1717.3982171160001</v>
      </c>
      <c r="EQ72" s="84">
        <v>1624.6742513459999</v>
      </c>
      <c r="ER72" s="85">
        <v>14.723047577999999</v>
      </c>
      <c r="ES72" s="86">
        <v>12.011228889</v>
      </c>
      <c r="ET72" s="83">
        <v>12.573741595</v>
      </c>
      <c r="EU72" s="83">
        <v>14.060026032</v>
      </c>
      <c r="EV72" s="86">
        <v>10.435480395000001</v>
      </c>
      <c r="EW72" s="86">
        <v>14.663019048000001</v>
      </c>
      <c r="EX72" s="86">
        <v>14.663019048000001</v>
      </c>
      <c r="EY72" s="86">
        <v>12.011228889</v>
      </c>
      <c r="EZ72" s="86">
        <v>12.954764851</v>
      </c>
      <c r="FA72" s="84">
        <v>14.026217963000001</v>
      </c>
      <c r="FB72" s="85">
        <v>100</v>
      </c>
      <c r="FC72" s="86">
        <v>100</v>
      </c>
      <c r="FD72" s="86">
        <v>100</v>
      </c>
      <c r="FE72" s="83">
        <v>100</v>
      </c>
      <c r="FF72" s="86">
        <v>100</v>
      </c>
      <c r="FG72" s="86">
        <v>100</v>
      </c>
      <c r="FH72" s="83">
        <v>100</v>
      </c>
      <c r="FI72" s="83">
        <v>100</v>
      </c>
      <c r="FJ72" s="86">
        <v>100</v>
      </c>
      <c r="FK72" s="87">
        <v>100</v>
      </c>
      <c r="FL72" s="88">
        <v>0.39594109399999999</v>
      </c>
      <c r="FM72" s="86">
        <v>0.366172938</v>
      </c>
      <c r="FN72" s="86">
        <v>0.37115218799999999</v>
      </c>
      <c r="FO72" s="86">
        <v>0.42549068800000001</v>
      </c>
      <c r="FP72" s="83">
        <v>0.30487599999999998</v>
      </c>
      <c r="FQ72" s="83">
        <v>0.44120609399999999</v>
      </c>
      <c r="FR72" s="86">
        <v>0.44120609399999999</v>
      </c>
      <c r="FS72" s="86">
        <v>0.366172938</v>
      </c>
      <c r="FT72" s="86">
        <v>0.44120609399999999</v>
      </c>
      <c r="FU72" s="87">
        <v>0.39594109399999999</v>
      </c>
      <c r="FV72" s="88">
        <v>100</v>
      </c>
      <c r="FW72" s="83">
        <v>100</v>
      </c>
      <c r="FX72" s="86">
        <v>100</v>
      </c>
      <c r="FY72" s="86">
        <v>100</v>
      </c>
      <c r="FZ72" s="83">
        <v>100</v>
      </c>
      <c r="GA72" s="83">
        <v>100</v>
      </c>
      <c r="GB72" s="86">
        <v>100</v>
      </c>
      <c r="GC72" s="86">
        <v>100</v>
      </c>
      <c r="GD72" s="83">
        <v>100</v>
      </c>
      <c r="GE72" s="84">
        <v>100</v>
      </c>
      <c r="GF72" s="88">
        <v>2.8</v>
      </c>
      <c r="GG72" s="86">
        <v>2.68</v>
      </c>
      <c r="GH72" s="83">
        <v>4.12</v>
      </c>
      <c r="GI72" s="86">
        <v>5.13</v>
      </c>
      <c r="GJ72" s="86">
        <v>2.72</v>
      </c>
      <c r="GK72" s="86">
        <v>2.76</v>
      </c>
      <c r="GL72" s="83">
        <v>2.76</v>
      </c>
      <c r="GM72" s="83">
        <v>2.68</v>
      </c>
      <c r="GN72" s="86">
        <v>4.6015530900000003</v>
      </c>
      <c r="GO72" s="87">
        <v>3.0347240919999998</v>
      </c>
      <c r="GP72" s="89">
        <v>0.26227452299999998</v>
      </c>
      <c r="GQ72" s="86">
        <v>0.119569984</v>
      </c>
      <c r="GR72" s="83">
        <v>0.138531774</v>
      </c>
      <c r="GS72" s="86">
        <v>0.25846916399999997</v>
      </c>
      <c r="GT72" s="86">
        <v>9.6134521000000001E-2</v>
      </c>
      <c r="GU72" s="86">
        <v>8.6694815999999994E-2</v>
      </c>
      <c r="GV72" s="83">
        <v>8.6694815999999994E-2</v>
      </c>
      <c r="GW72" s="86">
        <v>0.119569984</v>
      </c>
      <c r="GX72" s="86">
        <v>0.25846916399999997</v>
      </c>
      <c r="GY72" s="84">
        <v>0.23136100800000001</v>
      </c>
      <c r="GZ72" s="77"/>
      <c r="HA72" s="78"/>
      <c r="HB72" s="79"/>
    </row>
    <row r="73" spans="1:210" s="80" customFormat="1" ht="22.5" x14ac:dyDescent="0.4">
      <c r="A73" s="1"/>
      <c r="B73" s="1"/>
      <c r="C73" s="1"/>
      <c r="D73" s="1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3" t="e">
        <f t="shared" si="61"/>
        <v>#REF!</v>
      </c>
      <c r="AZ73" s="81">
        <v>1</v>
      </c>
      <c r="BA73" s="30"/>
      <c r="BB73" s="56"/>
      <c r="BC73" s="31"/>
      <c r="BD73" s="82">
        <v>0</v>
      </c>
      <c r="BE73" s="83" t="s">
        <v>61</v>
      </c>
      <c r="BF73" s="86">
        <v>532.61943799999995</v>
      </c>
      <c r="BG73" s="86">
        <v>423.02259400000003</v>
      </c>
      <c r="BH73" s="83">
        <v>390.54537499999998</v>
      </c>
      <c r="BI73" s="83">
        <v>440.96715599999999</v>
      </c>
      <c r="BJ73" s="86">
        <v>459.19850000000002</v>
      </c>
      <c r="BK73" s="86">
        <v>397.92865599999999</v>
      </c>
      <c r="BL73" s="86">
        <v>397.92865599999999</v>
      </c>
      <c r="BM73" s="83">
        <v>423.02259400000003</v>
      </c>
      <c r="BN73" s="83">
        <v>1688.6396870000001</v>
      </c>
      <c r="BO73" s="87">
        <v>2051.1737509999998</v>
      </c>
      <c r="BP73" s="85">
        <v>153.352424735</v>
      </c>
      <c r="BQ73" s="83">
        <v>39.440510496000002</v>
      </c>
      <c r="BR73" s="86">
        <v>-9.3902380579999996</v>
      </c>
      <c r="BS73" s="86">
        <v>-33.640514955999997</v>
      </c>
      <c r="BT73" s="86">
        <v>-13.784877675000001</v>
      </c>
      <c r="BU73" s="86">
        <v>-5.9320561969999996</v>
      </c>
      <c r="BV73" s="86">
        <v>-5.9320561969999996</v>
      </c>
      <c r="BW73" s="83">
        <v>39.440510496000002</v>
      </c>
      <c r="BX73" s="83">
        <v>-17.674468768000001</v>
      </c>
      <c r="BY73" s="87">
        <v>141.730018903</v>
      </c>
      <c r="BZ73" s="85">
        <v>21.764202422</v>
      </c>
      <c r="CA73" s="83">
        <v>15.248368195999999</v>
      </c>
      <c r="CB73" s="86">
        <v>14.539270362</v>
      </c>
      <c r="CC73" s="86">
        <v>16.012565389999999</v>
      </c>
      <c r="CD73" s="83">
        <v>17.272224614999999</v>
      </c>
      <c r="CE73" s="83">
        <v>14.532680279999999</v>
      </c>
      <c r="CF73" s="86">
        <v>14.532680279999999</v>
      </c>
      <c r="CG73" s="86">
        <v>15.248368195999999</v>
      </c>
      <c r="CH73" s="83">
        <v>15.582481682999999</v>
      </c>
      <c r="CI73" s="87">
        <v>21.240138866999999</v>
      </c>
      <c r="CJ73" s="88">
        <v>1.897</v>
      </c>
      <c r="CK73" s="86">
        <v>2.016</v>
      </c>
      <c r="CL73" s="83">
        <v>2.5049999999999999</v>
      </c>
      <c r="CM73" s="83">
        <v>2.4870000000000001</v>
      </c>
      <c r="CN73" s="83">
        <v>2.0880000000000001</v>
      </c>
      <c r="CO73" s="86">
        <v>2.452</v>
      </c>
      <c r="CP73" s="86">
        <v>2.452</v>
      </c>
      <c r="CQ73" s="83">
        <v>2.016</v>
      </c>
      <c r="CR73" s="83">
        <v>2.5049999999999999</v>
      </c>
      <c r="CS73" s="87">
        <v>2.2330000000000001</v>
      </c>
      <c r="CT73" s="88">
        <v>35.306704707999998</v>
      </c>
      <c r="CU73" s="86">
        <v>-1.079489696</v>
      </c>
      <c r="CV73" s="83">
        <v>15.013774105</v>
      </c>
      <c r="CW73" s="83">
        <v>11.374832064</v>
      </c>
      <c r="CX73" s="86">
        <v>10.068529257</v>
      </c>
      <c r="CY73" s="83">
        <v>21.626984127</v>
      </c>
      <c r="CZ73" s="83">
        <v>21.626984127</v>
      </c>
      <c r="DA73" s="86">
        <v>-1.079489696</v>
      </c>
      <c r="DB73" s="86">
        <v>12.180922526</v>
      </c>
      <c r="DC73" s="84">
        <v>9.5682041219999991</v>
      </c>
      <c r="DD73" s="85">
        <v>31.914535665999999</v>
      </c>
      <c r="DE73" s="86">
        <v>34.848746759000001</v>
      </c>
      <c r="DF73" s="86">
        <v>41.160039435000002</v>
      </c>
      <c r="DG73" s="86">
        <v>43.939929329000002</v>
      </c>
      <c r="DH73" s="86">
        <v>34.280085372000002</v>
      </c>
      <c r="DI73" s="83">
        <v>38.858954040999997</v>
      </c>
      <c r="DJ73" s="83">
        <v>38.858954040999997</v>
      </c>
      <c r="DK73" s="86">
        <v>34.848746759000001</v>
      </c>
      <c r="DL73" s="86">
        <v>39.698890650000003</v>
      </c>
      <c r="DM73" s="84">
        <v>37.567294750999999</v>
      </c>
      <c r="DN73" s="85">
        <v>73.64</v>
      </c>
      <c r="DO73" s="86">
        <v>76.37</v>
      </c>
      <c r="DP73" s="83">
        <v>81.849999999999994</v>
      </c>
      <c r="DQ73" s="83">
        <v>78.010000000000005</v>
      </c>
      <c r="DR73" s="86">
        <v>65.260000000000005</v>
      </c>
      <c r="DS73" s="86">
        <v>71.08</v>
      </c>
      <c r="DT73" s="86">
        <v>71.08</v>
      </c>
      <c r="DU73" s="83">
        <v>76.37</v>
      </c>
      <c r="DV73" s="83">
        <v>71.08</v>
      </c>
      <c r="DW73" s="87">
        <v>76.37</v>
      </c>
      <c r="DX73" s="88">
        <v>31.256624078000002</v>
      </c>
      <c r="DY73" s="83">
        <v>20.831264034</v>
      </c>
      <c r="DZ73" s="83">
        <v>18.190184158000001</v>
      </c>
      <c r="EA73" s="86">
        <v>21.349565234</v>
      </c>
      <c r="EB73" s="86">
        <v>25.431104289</v>
      </c>
      <c r="EC73" s="86">
        <v>19.921427498</v>
      </c>
      <c r="ED73" s="86">
        <v>19.921427498</v>
      </c>
      <c r="EE73" s="83">
        <v>20.831264034</v>
      </c>
      <c r="EF73" s="83">
        <v>21.886804946000002</v>
      </c>
      <c r="EG73" s="87">
        <v>29.327878084000002</v>
      </c>
      <c r="EH73" s="88">
        <v>280.769340011</v>
      </c>
      <c r="EI73" s="83">
        <v>209.83263591299999</v>
      </c>
      <c r="EJ73" s="83">
        <v>155.90633732500001</v>
      </c>
      <c r="EK73" s="86">
        <v>177.30886851599999</v>
      </c>
      <c r="EL73" s="83">
        <v>219.92265325700001</v>
      </c>
      <c r="EM73" s="83">
        <v>162.287380098</v>
      </c>
      <c r="EN73" s="86">
        <v>162.287380098</v>
      </c>
      <c r="EO73" s="86">
        <v>209.83263591299999</v>
      </c>
      <c r="EP73" s="86">
        <v>674.10765948100004</v>
      </c>
      <c r="EQ73" s="84">
        <v>918.57310837399996</v>
      </c>
      <c r="ER73" s="85">
        <v>8.4690021360000003</v>
      </c>
      <c r="ES73" s="86">
        <v>7.728388872</v>
      </c>
      <c r="ET73" s="83">
        <v>16.942250001000001</v>
      </c>
      <c r="EU73" s="83">
        <v>23.668172541000001</v>
      </c>
      <c r="EV73" s="86">
        <v>9.5939060949999995</v>
      </c>
      <c r="EW73" s="86">
        <v>15.009082512999999</v>
      </c>
      <c r="EX73" s="86">
        <v>15.009082512999999</v>
      </c>
      <c r="EY73" s="86">
        <v>7.728388872</v>
      </c>
      <c r="EZ73" s="86">
        <v>16.244824544</v>
      </c>
      <c r="FA73" s="84">
        <v>8.3780431530000001</v>
      </c>
      <c r="FB73" s="85">
        <v>230.741254613</v>
      </c>
      <c r="FC73" s="86">
        <v>219.147048611</v>
      </c>
      <c r="FD73" s="86">
        <v>198.85792415200001</v>
      </c>
      <c r="FE73" s="83">
        <v>177.53783675099999</v>
      </c>
      <c r="FF73" s="86">
        <v>190.372921456</v>
      </c>
      <c r="FG73" s="86">
        <v>182.917944535</v>
      </c>
      <c r="FH73" s="83">
        <v>182.917944535</v>
      </c>
      <c r="FI73" s="83">
        <v>219.147048611</v>
      </c>
      <c r="FJ73" s="86">
        <v>179.047824351</v>
      </c>
      <c r="FK73" s="87">
        <v>203.28852664600001</v>
      </c>
      <c r="FL73" s="88">
        <v>4.9568738000000001E-2</v>
      </c>
      <c r="FM73" s="86">
        <v>3.5926187999999998E-2</v>
      </c>
      <c r="FN73" s="86">
        <v>7.271118E-2</v>
      </c>
      <c r="FO73" s="86">
        <v>0.114691063</v>
      </c>
      <c r="FP73" s="83">
        <v>4.8412167999999998E-2</v>
      </c>
      <c r="FQ73" s="83">
        <v>6.5632352000000005E-2</v>
      </c>
      <c r="FR73" s="86">
        <v>6.5632352000000005E-2</v>
      </c>
      <c r="FS73" s="86">
        <v>3.5926187999999998E-2</v>
      </c>
      <c r="FT73" s="86">
        <v>0.114691063</v>
      </c>
      <c r="FU73" s="87">
        <v>5.3155055E-2</v>
      </c>
      <c r="FV73" s="88">
        <v>57.522072731000002</v>
      </c>
      <c r="FW73" s="83">
        <v>64.343032201</v>
      </c>
      <c r="FX73" s="86">
        <v>134.74310628500001</v>
      </c>
      <c r="FY73" s="86">
        <v>168.33661963</v>
      </c>
      <c r="FZ73" s="83">
        <v>91.935452247000001</v>
      </c>
      <c r="GA73" s="83">
        <v>102.360110585</v>
      </c>
      <c r="GB73" s="86">
        <v>102.360110585</v>
      </c>
      <c r="GC73" s="86">
        <v>64.343032201</v>
      </c>
      <c r="GD73" s="83">
        <v>166.82128054099999</v>
      </c>
      <c r="GE73" s="84">
        <v>63.205757607999999</v>
      </c>
      <c r="GF73" s="88">
        <v>1.56</v>
      </c>
      <c r="GG73" s="86">
        <v>2.38</v>
      </c>
      <c r="GH73" s="83">
        <v>2.4500000000000002</v>
      </c>
      <c r="GI73" s="86">
        <v>2.19</v>
      </c>
      <c r="GJ73" s="86">
        <v>3.26</v>
      </c>
      <c r="GK73" s="86">
        <v>1.89</v>
      </c>
      <c r="GL73" s="83">
        <v>1.89</v>
      </c>
      <c r="GM73" s="83">
        <v>2.38</v>
      </c>
      <c r="GN73" s="86">
        <v>3.146855784</v>
      </c>
      <c r="GO73" s="87">
        <v>2.3163358010000001</v>
      </c>
      <c r="GP73" s="89">
        <v>0.98903522499999996</v>
      </c>
      <c r="GQ73" s="86">
        <v>1.0798278939999999</v>
      </c>
      <c r="GR73" s="83">
        <v>0.98567455999999998</v>
      </c>
      <c r="GS73" s="86">
        <v>1.0627843889999999</v>
      </c>
      <c r="GT73" s="86">
        <v>1.399929065</v>
      </c>
      <c r="GU73" s="86">
        <v>0.26977101799999997</v>
      </c>
      <c r="GV73" s="83">
        <v>0.26977101799999997</v>
      </c>
      <c r="GW73" s="86">
        <v>1.0798278939999999</v>
      </c>
      <c r="GX73" s="86">
        <v>1.351490155</v>
      </c>
      <c r="GY73" s="84">
        <v>1.0798278939999999</v>
      </c>
      <c r="GZ73" s="77"/>
      <c r="HA73" s="78"/>
      <c r="HB73" s="79"/>
    </row>
    <row r="74" spans="1:210" s="80" customFormat="1" ht="22.5" x14ac:dyDescent="0.4">
      <c r="A74" s="1"/>
      <c r="B74" s="1"/>
      <c r="C74" s="1"/>
      <c r="D74" s="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3" t="e">
        <f t="shared" si="61"/>
        <v>#REF!</v>
      </c>
      <c r="AZ74" s="81">
        <v>1</v>
      </c>
      <c r="BA74" s="30"/>
      <c r="BB74" s="56"/>
      <c r="BC74" s="31"/>
      <c r="BD74" s="82">
        <v>0</v>
      </c>
      <c r="BE74" s="83" t="s">
        <v>63</v>
      </c>
      <c r="BF74" s="86">
        <v>532.61943799999995</v>
      </c>
      <c r="BG74" s="86">
        <v>423.02259400000003</v>
      </c>
      <c r="BH74" s="83">
        <v>389.40581300000002</v>
      </c>
      <c r="BI74" s="83">
        <v>434.65924999999999</v>
      </c>
      <c r="BJ74" s="86">
        <v>450.09168799999998</v>
      </c>
      <c r="BK74" s="86">
        <v>397.92865599999999</v>
      </c>
      <c r="BL74" s="86">
        <v>397.92865599999999</v>
      </c>
      <c r="BM74" s="83">
        <v>423.02259400000003</v>
      </c>
      <c r="BN74" s="83">
        <v>1672.085407</v>
      </c>
      <c r="BO74" s="87">
        <v>2051.1737509999998</v>
      </c>
      <c r="BP74" s="85">
        <v>153.352424735</v>
      </c>
      <c r="BQ74" s="83">
        <v>39.440510496000002</v>
      </c>
      <c r="BR74" s="86">
        <v>-9.6546258809999994</v>
      </c>
      <c r="BS74" s="86">
        <v>-34.589767952000003</v>
      </c>
      <c r="BT74" s="86">
        <v>-15.494693605</v>
      </c>
      <c r="BU74" s="86">
        <v>-5.9320561969999996</v>
      </c>
      <c r="BV74" s="86">
        <v>-5.9320561969999996</v>
      </c>
      <c r="BW74" s="83">
        <v>39.440510496000002</v>
      </c>
      <c r="BX74" s="83">
        <v>-18.481532527999999</v>
      </c>
      <c r="BY74" s="87">
        <v>141.730018903</v>
      </c>
      <c r="BZ74" s="85">
        <v>21.764202422</v>
      </c>
      <c r="CA74" s="83">
        <v>15.248368195999999</v>
      </c>
      <c r="CB74" s="86">
        <v>14.496846611</v>
      </c>
      <c r="CC74" s="86">
        <v>15.783510332000001</v>
      </c>
      <c r="CD74" s="83">
        <v>16.929682331999999</v>
      </c>
      <c r="CE74" s="83">
        <v>14.532680279999999</v>
      </c>
      <c r="CF74" s="86">
        <v>14.532680279999999</v>
      </c>
      <c r="CG74" s="86">
        <v>15.248368195999999</v>
      </c>
      <c r="CH74" s="83">
        <v>15.429721583999999</v>
      </c>
      <c r="CI74" s="87">
        <v>21.240138866999999</v>
      </c>
      <c r="CJ74" s="88">
        <v>1.897</v>
      </c>
      <c r="CK74" s="86">
        <v>2.016</v>
      </c>
      <c r="CL74" s="83">
        <v>2.399</v>
      </c>
      <c r="CM74" s="83">
        <v>2.4870000000000001</v>
      </c>
      <c r="CN74" s="83">
        <v>2.0880000000000001</v>
      </c>
      <c r="CO74" s="86">
        <v>2.452</v>
      </c>
      <c r="CP74" s="86">
        <v>2.452</v>
      </c>
      <c r="CQ74" s="83">
        <v>2.016</v>
      </c>
      <c r="CR74" s="83">
        <v>2.4870000000000001</v>
      </c>
      <c r="CS74" s="87">
        <v>2.2330000000000001</v>
      </c>
      <c r="CT74" s="88">
        <v>35.306704707999998</v>
      </c>
      <c r="CU74" s="86">
        <v>-1.079489696</v>
      </c>
      <c r="CV74" s="83">
        <v>10.146923783</v>
      </c>
      <c r="CW74" s="83">
        <v>11.374832064</v>
      </c>
      <c r="CX74" s="86">
        <v>10.068529257</v>
      </c>
      <c r="CY74" s="83">
        <v>21.626984127</v>
      </c>
      <c r="CZ74" s="83">
        <v>21.626984127</v>
      </c>
      <c r="DA74" s="86">
        <v>-1.079489696</v>
      </c>
      <c r="DB74" s="86">
        <v>11.374832064</v>
      </c>
      <c r="DC74" s="84">
        <v>9.5682041219999991</v>
      </c>
      <c r="DD74" s="85">
        <v>31.914535665999999</v>
      </c>
      <c r="DE74" s="86">
        <v>34.848746759000001</v>
      </c>
      <c r="DF74" s="86">
        <v>39.418337166999997</v>
      </c>
      <c r="DG74" s="86">
        <v>43.939929329000002</v>
      </c>
      <c r="DH74" s="86">
        <v>34.280085372000002</v>
      </c>
      <c r="DI74" s="83">
        <v>38.858954040999997</v>
      </c>
      <c r="DJ74" s="83">
        <v>38.858954040999997</v>
      </c>
      <c r="DK74" s="86">
        <v>34.848746759000001</v>
      </c>
      <c r="DL74" s="86">
        <v>39.413629159999999</v>
      </c>
      <c r="DM74" s="84">
        <v>37.567294750999999</v>
      </c>
      <c r="DN74" s="85">
        <v>73.64</v>
      </c>
      <c r="DO74" s="86">
        <v>76.37</v>
      </c>
      <c r="DP74" s="83">
        <v>73.31</v>
      </c>
      <c r="DQ74" s="83">
        <v>78.010000000000005</v>
      </c>
      <c r="DR74" s="86">
        <v>65.260000000000005</v>
      </c>
      <c r="DS74" s="86">
        <v>71.08</v>
      </c>
      <c r="DT74" s="86">
        <v>71.08</v>
      </c>
      <c r="DU74" s="83">
        <v>76.37</v>
      </c>
      <c r="DV74" s="83">
        <v>71.08</v>
      </c>
      <c r="DW74" s="87">
        <v>76.37</v>
      </c>
      <c r="DX74" s="88">
        <v>31.256624078000002</v>
      </c>
      <c r="DY74" s="83">
        <v>20.831264034</v>
      </c>
      <c r="DZ74" s="83">
        <v>20.247156557</v>
      </c>
      <c r="EA74" s="86">
        <v>21.038753566</v>
      </c>
      <c r="EB74" s="86">
        <v>24.882381191</v>
      </c>
      <c r="EC74" s="86">
        <v>19.921427498</v>
      </c>
      <c r="ED74" s="86">
        <v>19.921427498</v>
      </c>
      <c r="EE74" s="83">
        <v>20.831264034</v>
      </c>
      <c r="EF74" s="83">
        <v>21.659664958</v>
      </c>
      <c r="EG74" s="87">
        <v>29.327878084000002</v>
      </c>
      <c r="EH74" s="88">
        <v>280.769340011</v>
      </c>
      <c r="EI74" s="83">
        <v>209.83263591299999</v>
      </c>
      <c r="EJ74" s="83">
        <v>162.32005544</v>
      </c>
      <c r="EK74" s="86">
        <v>174.77251708899999</v>
      </c>
      <c r="EL74" s="83">
        <v>215.561153257</v>
      </c>
      <c r="EM74" s="83">
        <v>162.287380098</v>
      </c>
      <c r="EN74" s="86">
        <v>162.287380098</v>
      </c>
      <c r="EO74" s="86">
        <v>209.83263591299999</v>
      </c>
      <c r="EP74" s="86">
        <v>672.33028025700003</v>
      </c>
      <c r="EQ74" s="84">
        <v>918.57310837399996</v>
      </c>
      <c r="ER74" s="85">
        <v>8.4690021360000003</v>
      </c>
      <c r="ES74" s="86">
        <v>7.728388872</v>
      </c>
      <c r="ET74" s="83">
        <v>15.660344618</v>
      </c>
      <c r="EU74" s="83">
        <v>24.011652192</v>
      </c>
      <c r="EV74" s="86">
        <v>9.7880218750000001</v>
      </c>
      <c r="EW74" s="86">
        <v>15.009082512999999</v>
      </c>
      <c r="EX74" s="86">
        <v>15.009082512999999</v>
      </c>
      <c r="EY74" s="86">
        <v>7.728388872</v>
      </c>
      <c r="EZ74" s="86">
        <v>16.095569740999998</v>
      </c>
      <c r="FA74" s="84">
        <v>8.3780431530000001</v>
      </c>
      <c r="FB74" s="85">
        <v>230.741254613</v>
      </c>
      <c r="FC74" s="86">
        <v>219.147048611</v>
      </c>
      <c r="FD74" s="86">
        <v>185.979433097</v>
      </c>
      <c r="FE74" s="83">
        <v>177.53783675099999</v>
      </c>
      <c r="FF74" s="86">
        <v>190.372921456</v>
      </c>
      <c r="FG74" s="86">
        <v>182.917944535</v>
      </c>
      <c r="FH74" s="83">
        <v>182.917944535</v>
      </c>
      <c r="FI74" s="83">
        <v>219.147048611</v>
      </c>
      <c r="FJ74" s="86">
        <v>180.34370727800001</v>
      </c>
      <c r="FK74" s="87">
        <v>203.28852664600001</v>
      </c>
      <c r="FL74" s="88">
        <v>4.9568738000000001E-2</v>
      </c>
      <c r="FM74" s="86">
        <v>3.5926187999999998E-2</v>
      </c>
      <c r="FN74" s="86">
        <v>6.7013507999999999E-2</v>
      </c>
      <c r="FO74" s="86">
        <v>0.114691063</v>
      </c>
      <c r="FP74" s="83">
        <v>4.8412167999999998E-2</v>
      </c>
      <c r="FQ74" s="83">
        <v>6.5632352000000005E-2</v>
      </c>
      <c r="FR74" s="86">
        <v>6.5632352000000005E-2</v>
      </c>
      <c r="FS74" s="86">
        <v>3.5926187999999998E-2</v>
      </c>
      <c r="FT74" s="86">
        <v>0.114691063</v>
      </c>
      <c r="FU74" s="87">
        <v>5.3155055E-2</v>
      </c>
      <c r="FV74" s="88">
        <v>57.522072731000002</v>
      </c>
      <c r="FW74" s="83">
        <v>64.343032201</v>
      </c>
      <c r="FX74" s="86">
        <v>124.54800745199999</v>
      </c>
      <c r="FY74" s="86">
        <v>170.779571374</v>
      </c>
      <c r="FZ74" s="83">
        <v>93.795604083000001</v>
      </c>
      <c r="GA74" s="83">
        <v>102.360110585</v>
      </c>
      <c r="GB74" s="86">
        <v>102.360110585</v>
      </c>
      <c r="GC74" s="86">
        <v>64.343032201</v>
      </c>
      <c r="GD74" s="83">
        <v>168.47287451899999</v>
      </c>
      <c r="GE74" s="84">
        <v>63.205757607999999</v>
      </c>
      <c r="GF74" s="88">
        <v>1.56</v>
      </c>
      <c r="GG74" s="86">
        <v>2.38</v>
      </c>
      <c r="GH74" s="83">
        <v>2.4500000000000002</v>
      </c>
      <c r="GI74" s="86">
        <v>2.19</v>
      </c>
      <c r="GJ74" s="86">
        <v>3.26</v>
      </c>
      <c r="GK74" s="86">
        <v>1.89</v>
      </c>
      <c r="GL74" s="83">
        <v>1.89</v>
      </c>
      <c r="GM74" s="83">
        <v>2.38</v>
      </c>
      <c r="GN74" s="86">
        <v>3.146855784</v>
      </c>
      <c r="GO74" s="87">
        <v>2.3163358010000001</v>
      </c>
      <c r="GP74" s="89">
        <v>0.98903522499999996</v>
      </c>
      <c r="GQ74" s="86">
        <v>1.0798278939999999</v>
      </c>
      <c r="GR74" s="83">
        <v>0.98567455999999998</v>
      </c>
      <c r="GS74" s="86">
        <v>1.0627843889999999</v>
      </c>
      <c r="GT74" s="86">
        <v>1.399929065</v>
      </c>
      <c r="GU74" s="86">
        <v>0.26977101799999997</v>
      </c>
      <c r="GV74" s="83">
        <v>0.26977101799999997</v>
      </c>
      <c r="GW74" s="86">
        <v>1.0798278939999999</v>
      </c>
      <c r="GX74" s="86">
        <v>1.351490155</v>
      </c>
      <c r="GY74" s="84">
        <v>1.0798278939999999</v>
      </c>
      <c r="GZ74" s="77"/>
      <c r="HA74" s="78"/>
      <c r="HB74" s="79"/>
    </row>
    <row r="75" spans="1:210" s="80" customFormat="1" ht="22.5" x14ac:dyDescent="0.4">
      <c r="A75" s="1"/>
      <c r="B75" s="1"/>
      <c r="C75" s="1"/>
      <c r="D75" s="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3" t="e">
        <f t="shared" si="61"/>
        <v>#REF!</v>
      </c>
      <c r="AZ75" s="81">
        <v>1</v>
      </c>
      <c r="BA75" s="30"/>
      <c r="BB75" s="56"/>
      <c r="BC75" s="31"/>
      <c r="BD75" s="82">
        <v>0</v>
      </c>
      <c r="BE75" s="83" t="s">
        <v>64</v>
      </c>
      <c r="BF75" s="86" t="s">
        <v>91</v>
      </c>
      <c r="BG75" s="86" t="s">
        <v>91</v>
      </c>
      <c r="BH75" s="83">
        <v>1.139534</v>
      </c>
      <c r="BI75" s="83">
        <v>6.3078909999999997</v>
      </c>
      <c r="BJ75" s="86">
        <v>9.1068130000000007</v>
      </c>
      <c r="BK75" s="86" t="s">
        <v>91</v>
      </c>
      <c r="BL75" s="86" t="s">
        <v>91</v>
      </c>
      <c r="BM75" s="83" t="s">
        <v>91</v>
      </c>
      <c r="BN75" s="83">
        <v>16.554238000000002</v>
      </c>
      <c r="BO75" s="87" t="s">
        <v>91</v>
      </c>
      <c r="BP75" s="85" t="s">
        <v>101</v>
      </c>
      <c r="BQ75" s="83" t="s">
        <v>101</v>
      </c>
      <c r="BR75" s="86" t="s">
        <v>101</v>
      </c>
      <c r="BS75" s="86" t="s">
        <v>101</v>
      </c>
      <c r="BT75" s="86" t="s">
        <v>101</v>
      </c>
      <c r="BU75" s="86" t="s">
        <v>101</v>
      </c>
      <c r="BV75" s="86" t="s">
        <v>101</v>
      </c>
      <c r="BW75" s="83" t="s">
        <v>101</v>
      </c>
      <c r="BX75" s="83" t="s">
        <v>101</v>
      </c>
      <c r="BY75" s="87" t="s">
        <v>101</v>
      </c>
      <c r="BZ75" s="85" t="s">
        <v>91</v>
      </c>
      <c r="CA75" s="83" t="s">
        <v>91</v>
      </c>
      <c r="CB75" s="86">
        <v>4.2422709000000003E-2</v>
      </c>
      <c r="CC75" s="86">
        <v>0.22905451299999999</v>
      </c>
      <c r="CD75" s="83">
        <v>0.34254232000000001</v>
      </c>
      <c r="CE75" s="83" t="s">
        <v>91</v>
      </c>
      <c r="CF75" s="86" t="s">
        <v>91</v>
      </c>
      <c r="CG75" s="86" t="s">
        <v>91</v>
      </c>
      <c r="CH75" s="83">
        <v>0.15275971099999999</v>
      </c>
      <c r="CI75" s="87" t="s">
        <v>91</v>
      </c>
      <c r="CJ75" s="88" t="s">
        <v>91</v>
      </c>
      <c r="CK75" s="86" t="s">
        <v>91</v>
      </c>
      <c r="CL75" s="83">
        <v>0.106</v>
      </c>
      <c r="CM75" s="83" t="s">
        <v>91</v>
      </c>
      <c r="CN75" s="83" t="s">
        <v>91</v>
      </c>
      <c r="CO75" s="86" t="s">
        <v>91</v>
      </c>
      <c r="CP75" s="86" t="s">
        <v>91</v>
      </c>
      <c r="CQ75" s="83" t="s">
        <v>91</v>
      </c>
      <c r="CR75" s="83">
        <v>0.106</v>
      </c>
      <c r="CS75" s="87" t="s">
        <v>91</v>
      </c>
      <c r="CT75" s="88" t="s">
        <v>101</v>
      </c>
      <c r="CU75" s="86" t="s">
        <v>101</v>
      </c>
      <c r="CV75" s="83" t="s">
        <v>101</v>
      </c>
      <c r="CW75" s="83" t="s">
        <v>101</v>
      </c>
      <c r="CX75" s="86" t="s">
        <v>101</v>
      </c>
      <c r="CY75" s="83" t="s">
        <v>101</v>
      </c>
      <c r="CZ75" s="83" t="s">
        <v>101</v>
      </c>
      <c r="DA75" s="86" t="s">
        <v>101</v>
      </c>
      <c r="DB75" s="86" t="s">
        <v>101</v>
      </c>
      <c r="DC75" s="84" t="s">
        <v>101</v>
      </c>
      <c r="DD75" s="85" t="s">
        <v>91</v>
      </c>
      <c r="DE75" s="86" t="s">
        <v>91</v>
      </c>
      <c r="DF75" s="86">
        <v>1.741702267</v>
      </c>
      <c r="DG75" s="86" t="s">
        <v>91</v>
      </c>
      <c r="DH75" s="86" t="s">
        <v>91</v>
      </c>
      <c r="DI75" s="83" t="s">
        <v>91</v>
      </c>
      <c r="DJ75" s="83" t="s">
        <v>91</v>
      </c>
      <c r="DK75" s="86" t="s">
        <v>91</v>
      </c>
      <c r="DL75" s="86">
        <v>1.6798732169999999</v>
      </c>
      <c r="DM75" s="84" t="s">
        <v>91</v>
      </c>
      <c r="DN75" s="85" t="s">
        <v>91</v>
      </c>
      <c r="DO75" s="86" t="s">
        <v>91</v>
      </c>
      <c r="DP75" s="83">
        <v>8.5500000000000007</v>
      </c>
      <c r="DQ75" s="83" t="s">
        <v>91</v>
      </c>
      <c r="DR75" s="86" t="s">
        <v>91</v>
      </c>
      <c r="DS75" s="86" t="s">
        <v>91</v>
      </c>
      <c r="DT75" s="86" t="s">
        <v>91</v>
      </c>
      <c r="DU75" s="83" t="s">
        <v>91</v>
      </c>
      <c r="DV75" s="83">
        <v>7.2699406260000003</v>
      </c>
      <c r="DW75" s="87" t="s">
        <v>91</v>
      </c>
      <c r="DX75" s="88" t="s">
        <v>91</v>
      </c>
      <c r="DY75" s="83" t="s">
        <v>91</v>
      </c>
      <c r="DZ75" s="83">
        <v>0.53187440399999997</v>
      </c>
      <c r="EA75" s="86" t="s">
        <v>91</v>
      </c>
      <c r="EB75" s="86" t="s">
        <v>91</v>
      </c>
      <c r="EC75" s="86" t="s">
        <v>91</v>
      </c>
      <c r="ED75" s="86" t="s">
        <v>91</v>
      </c>
      <c r="EE75" s="83" t="s">
        <v>91</v>
      </c>
      <c r="EF75" s="83">
        <v>2.2208036039999999</v>
      </c>
      <c r="EG75" s="87" t="s">
        <v>91</v>
      </c>
      <c r="EH75" s="88" t="s">
        <v>91</v>
      </c>
      <c r="EI75" s="83" t="s">
        <v>91</v>
      </c>
      <c r="EJ75" s="83">
        <v>10.750320755000001</v>
      </c>
      <c r="EK75" s="86" t="s">
        <v>91</v>
      </c>
      <c r="EL75" s="83" t="s">
        <v>91</v>
      </c>
      <c r="EM75" s="83" t="s">
        <v>91</v>
      </c>
      <c r="EN75" s="86" t="s">
        <v>91</v>
      </c>
      <c r="EO75" s="86" t="s">
        <v>91</v>
      </c>
      <c r="EP75" s="86">
        <v>156.17205660400001</v>
      </c>
      <c r="EQ75" s="84" t="s">
        <v>91</v>
      </c>
      <c r="ER75" s="85" t="s">
        <v>91</v>
      </c>
      <c r="ES75" s="86" t="s">
        <v>91</v>
      </c>
      <c r="ET75" s="83">
        <v>455</v>
      </c>
      <c r="EU75" s="83" t="s">
        <v>91</v>
      </c>
      <c r="EV75" s="86" t="s">
        <v>91</v>
      </c>
      <c r="EW75" s="86" t="s">
        <v>91</v>
      </c>
      <c r="EX75" s="86" t="s">
        <v>91</v>
      </c>
      <c r="EY75" s="86" t="s">
        <v>91</v>
      </c>
      <c r="EZ75" s="86">
        <v>31.320557913999998</v>
      </c>
      <c r="FA75" s="84" t="s">
        <v>91</v>
      </c>
      <c r="FB75" s="85" t="s">
        <v>91</v>
      </c>
      <c r="FC75" s="86" t="s">
        <v>91</v>
      </c>
      <c r="FD75" s="86">
        <v>490.89905660400001</v>
      </c>
      <c r="FE75" s="83" t="s">
        <v>91</v>
      </c>
      <c r="FF75" s="86" t="s">
        <v>91</v>
      </c>
      <c r="FG75" s="86" t="s">
        <v>91</v>
      </c>
      <c r="FH75" s="83" t="s">
        <v>91</v>
      </c>
      <c r="FI75" s="83" t="s">
        <v>91</v>
      </c>
      <c r="FJ75" s="86">
        <v>432.76722028799998</v>
      </c>
      <c r="FK75" s="87" t="s">
        <v>91</v>
      </c>
      <c r="FL75" s="88" t="s">
        <v>91</v>
      </c>
      <c r="FM75" s="86" t="s">
        <v>91</v>
      </c>
      <c r="FN75" s="86">
        <v>5.6976700000000002E-3</v>
      </c>
      <c r="FO75" s="86" t="s">
        <v>91</v>
      </c>
      <c r="FP75" s="83" t="s">
        <v>91</v>
      </c>
      <c r="FQ75" s="83" t="s">
        <v>91</v>
      </c>
      <c r="FR75" s="86" t="s">
        <v>91</v>
      </c>
      <c r="FS75" s="86" t="s">
        <v>91</v>
      </c>
      <c r="FT75" s="86">
        <v>5.6976700000000002E-3</v>
      </c>
      <c r="FU75" s="87" t="s">
        <v>91</v>
      </c>
      <c r="FV75" s="88" t="s">
        <v>91</v>
      </c>
      <c r="FW75" s="83" t="s">
        <v>91</v>
      </c>
      <c r="FX75" s="86">
        <v>3618.6523841799999</v>
      </c>
      <c r="FY75" s="86" t="s">
        <v>91</v>
      </c>
      <c r="FZ75" s="83" t="s">
        <v>91</v>
      </c>
      <c r="GA75" s="83" t="s">
        <v>91</v>
      </c>
      <c r="GB75" s="86" t="s">
        <v>91</v>
      </c>
      <c r="GC75" s="86" t="s">
        <v>91</v>
      </c>
      <c r="GD75" s="83">
        <v>845.37025317400003</v>
      </c>
      <c r="GE75" s="84" t="s">
        <v>91</v>
      </c>
      <c r="GF75" s="88" t="s">
        <v>91</v>
      </c>
      <c r="GG75" s="86" t="s">
        <v>91</v>
      </c>
      <c r="GH75" s="83" t="s">
        <v>91</v>
      </c>
      <c r="GI75" s="86" t="s">
        <v>91</v>
      </c>
      <c r="GJ75" s="86" t="s">
        <v>91</v>
      </c>
      <c r="GK75" s="86" t="s">
        <v>91</v>
      </c>
      <c r="GL75" s="83" t="s">
        <v>91</v>
      </c>
      <c r="GM75" s="83" t="s">
        <v>91</v>
      </c>
      <c r="GN75" s="86" t="s">
        <v>91</v>
      </c>
      <c r="GO75" s="87" t="s">
        <v>91</v>
      </c>
      <c r="GP75" s="89" t="s">
        <v>91</v>
      </c>
      <c r="GQ75" s="86" t="s">
        <v>91</v>
      </c>
      <c r="GR75" s="83" t="s">
        <v>91</v>
      </c>
      <c r="GS75" s="86" t="s">
        <v>91</v>
      </c>
      <c r="GT75" s="86" t="s">
        <v>91</v>
      </c>
      <c r="GU75" s="86" t="s">
        <v>91</v>
      </c>
      <c r="GV75" s="83" t="s">
        <v>91</v>
      </c>
      <c r="GW75" s="86" t="s">
        <v>91</v>
      </c>
      <c r="GX75" s="86" t="s">
        <v>91</v>
      </c>
      <c r="GY75" s="84" t="s">
        <v>91</v>
      </c>
      <c r="GZ75" s="77"/>
      <c r="HA75" s="78"/>
      <c r="HB75" s="79"/>
    </row>
    <row r="76" spans="1:210" s="80" customFormat="1" ht="22.5" x14ac:dyDescent="0.4">
      <c r="A76" s="1"/>
      <c r="B76" s="1"/>
      <c r="C76" s="1"/>
      <c r="D76" s="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3" t="e">
        <f t="shared" si="61"/>
        <v>#REF!</v>
      </c>
      <c r="AZ76" s="81">
        <v>1</v>
      </c>
      <c r="BA76" s="30"/>
      <c r="BB76" s="56"/>
      <c r="BC76" s="31"/>
      <c r="BD76" s="82">
        <v>0</v>
      </c>
      <c r="BE76" s="83" t="s">
        <v>92</v>
      </c>
      <c r="BF76" s="86">
        <v>766.65781300000003</v>
      </c>
      <c r="BG76" s="86">
        <v>958.92031299999996</v>
      </c>
      <c r="BH76" s="83">
        <v>894.73262499999998</v>
      </c>
      <c r="BI76" s="83">
        <v>739.91937499999995</v>
      </c>
      <c r="BJ76" s="86">
        <v>813.81375000000003</v>
      </c>
      <c r="BK76" s="86">
        <v>944.40343800000005</v>
      </c>
      <c r="BL76" s="86">
        <v>944.40343800000005</v>
      </c>
      <c r="BM76" s="83">
        <v>958.92031299999996</v>
      </c>
      <c r="BN76" s="83">
        <v>3392.8691880000001</v>
      </c>
      <c r="BO76" s="87">
        <v>3089.4221889999999</v>
      </c>
      <c r="BP76" s="85">
        <v>13.269572898</v>
      </c>
      <c r="BQ76" s="83">
        <v>32.742767608999998</v>
      </c>
      <c r="BR76" s="86">
        <v>38.810211649999999</v>
      </c>
      <c r="BS76" s="86">
        <v>2.8706738390000002</v>
      </c>
      <c r="BT76" s="86">
        <v>6.1508454229999998</v>
      </c>
      <c r="BU76" s="86">
        <v>-1.5138770969999999</v>
      </c>
      <c r="BV76" s="86">
        <v>-1.5138770969999999</v>
      </c>
      <c r="BW76" s="83">
        <v>32.742767608999998</v>
      </c>
      <c r="BX76" s="83">
        <v>9.8221279070000005</v>
      </c>
      <c r="BY76" s="87">
        <v>5.5756324990000001</v>
      </c>
      <c r="BZ76" s="85">
        <v>31.327613375999999</v>
      </c>
      <c r="CA76" s="83">
        <v>34.565458704000001</v>
      </c>
      <c r="CB76" s="86">
        <v>33.309214165</v>
      </c>
      <c r="CC76" s="86">
        <v>26.868230918999998</v>
      </c>
      <c r="CD76" s="83">
        <v>30.610670297999999</v>
      </c>
      <c r="CE76" s="83">
        <v>34.490386688999997</v>
      </c>
      <c r="CF76" s="86">
        <v>34.490386688999997</v>
      </c>
      <c r="CG76" s="86">
        <v>34.565458704000001</v>
      </c>
      <c r="CH76" s="83">
        <v>31.308823533999998</v>
      </c>
      <c r="CI76" s="87">
        <v>31.991320228999999</v>
      </c>
      <c r="CJ76" s="88">
        <v>3.3210000000000002</v>
      </c>
      <c r="CK76" s="86">
        <v>3.5510000000000002</v>
      </c>
      <c r="CL76" s="83">
        <v>3.0230000000000001</v>
      </c>
      <c r="CM76" s="83">
        <v>2.9870000000000001</v>
      </c>
      <c r="CN76" s="83">
        <v>3.3</v>
      </c>
      <c r="CO76" s="86">
        <v>3.629</v>
      </c>
      <c r="CP76" s="86">
        <v>3.629</v>
      </c>
      <c r="CQ76" s="83">
        <v>3.5510000000000002</v>
      </c>
      <c r="CR76" s="83">
        <v>3.629</v>
      </c>
      <c r="CS76" s="87">
        <v>3.5510000000000002</v>
      </c>
      <c r="CT76" s="88">
        <v>3.2007458049999999</v>
      </c>
      <c r="CU76" s="86">
        <v>26.821428570999998</v>
      </c>
      <c r="CV76" s="83">
        <v>7.4653394950000003</v>
      </c>
      <c r="CW76" s="83">
        <v>-9.4574113369999999</v>
      </c>
      <c r="CX76" s="86">
        <v>-0.63233965700000005</v>
      </c>
      <c r="CY76" s="83">
        <v>2.1965643479999999</v>
      </c>
      <c r="CZ76" s="83">
        <v>2.1965643479999999</v>
      </c>
      <c r="DA76" s="86">
        <v>26.821428570999998</v>
      </c>
      <c r="DB76" s="86">
        <v>2.1965643479999999</v>
      </c>
      <c r="DC76" s="84">
        <v>10.348042262</v>
      </c>
      <c r="DD76" s="85">
        <v>55.871467025999998</v>
      </c>
      <c r="DE76" s="86">
        <v>61.382886775999999</v>
      </c>
      <c r="DF76" s="86">
        <v>49.671376930999998</v>
      </c>
      <c r="DG76" s="86">
        <v>52.77385159</v>
      </c>
      <c r="DH76" s="86">
        <v>54.178295845999997</v>
      </c>
      <c r="DI76" s="83">
        <v>57.511885894999999</v>
      </c>
      <c r="DJ76" s="83">
        <v>57.511885894999999</v>
      </c>
      <c r="DK76" s="86">
        <v>61.382886775999999</v>
      </c>
      <c r="DL76" s="86">
        <v>57.511885894999999</v>
      </c>
      <c r="DM76" s="84">
        <v>59.740915209000001</v>
      </c>
      <c r="DN76" s="85">
        <v>86.48</v>
      </c>
      <c r="DO76" s="86">
        <v>89.66</v>
      </c>
      <c r="DP76" s="83">
        <v>84.73</v>
      </c>
      <c r="DQ76" s="83">
        <v>85.25</v>
      </c>
      <c r="DR76" s="86">
        <v>80.44</v>
      </c>
      <c r="DS76" s="86">
        <v>86.32</v>
      </c>
      <c r="DT76" s="86">
        <v>86.32</v>
      </c>
      <c r="DU76" s="83">
        <v>89.66</v>
      </c>
      <c r="DV76" s="83">
        <v>86.32</v>
      </c>
      <c r="DW76" s="87">
        <v>89.66</v>
      </c>
      <c r="DX76" s="88">
        <v>36.843440422</v>
      </c>
      <c r="DY76" s="83">
        <v>39.482982974000002</v>
      </c>
      <c r="DZ76" s="83">
        <v>41.549458950999998</v>
      </c>
      <c r="EA76" s="86">
        <v>33.584228367000001</v>
      </c>
      <c r="EB76" s="86">
        <v>37.927923634999999</v>
      </c>
      <c r="EC76" s="86">
        <v>39.133796598000004</v>
      </c>
      <c r="ED76" s="86">
        <v>39.133796598000004</v>
      </c>
      <c r="EE76" s="83">
        <v>39.482982974000002</v>
      </c>
      <c r="EF76" s="83">
        <v>37.103207189000003</v>
      </c>
      <c r="EG76" s="87">
        <v>36.486486593999999</v>
      </c>
      <c r="EH76" s="88">
        <v>230.85149442900001</v>
      </c>
      <c r="EI76" s="83">
        <v>270.04232976600002</v>
      </c>
      <c r="EJ76" s="83">
        <v>295.97506615899999</v>
      </c>
      <c r="EK76" s="86">
        <v>247.713215601</v>
      </c>
      <c r="EL76" s="83">
        <v>246.61022727299999</v>
      </c>
      <c r="EM76" s="83">
        <v>260.23792725300001</v>
      </c>
      <c r="EN76" s="86">
        <v>260.23792725300001</v>
      </c>
      <c r="EO76" s="86">
        <v>270.04232976600002</v>
      </c>
      <c r="EP76" s="86">
        <v>934.93226453600005</v>
      </c>
      <c r="EQ76" s="84">
        <v>870.01469698699998</v>
      </c>
      <c r="ER76" s="85">
        <v>21.103865145</v>
      </c>
      <c r="ES76" s="86">
        <v>13.778139506</v>
      </c>
      <c r="ET76" s="83">
        <v>10.088870665</v>
      </c>
      <c r="EU76" s="83">
        <v>12.831302808</v>
      </c>
      <c r="EV76" s="86">
        <v>11.202924261</v>
      </c>
      <c r="EW76" s="86">
        <v>12.738107804</v>
      </c>
      <c r="EX76" s="86">
        <v>12.738107804</v>
      </c>
      <c r="EY76" s="86">
        <v>13.778139506</v>
      </c>
      <c r="EZ76" s="86">
        <v>11.691573031000001</v>
      </c>
      <c r="FA76" s="84">
        <v>18.799551117</v>
      </c>
      <c r="FB76" s="85">
        <v>154.783836194</v>
      </c>
      <c r="FC76" s="86">
        <v>146.066769924</v>
      </c>
      <c r="FD76" s="86">
        <v>170.581137942</v>
      </c>
      <c r="FE76" s="83">
        <v>161.53833277499999</v>
      </c>
      <c r="FF76" s="86">
        <v>148.472739394</v>
      </c>
      <c r="FG76" s="86">
        <v>150.09071369500001</v>
      </c>
      <c r="FH76" s="83">
        <v>150.09071369500001</v>
      </c>
      <c r="FI76" s="83">
        <v>146.066769924</v>
      </c>
      <c r="FJ76" s="86">
        <v>150.09071369500001</v>
      </c>
      <c r="FK76" s="87">
        <v>150.08139679000001</v>
      </c>
      <c r="FL76" s="88">
        <v>0.177796078</v>
      </c>
      <c r="FM76" s="86">
        <v>0.14518832800000001</v>
      </c>
      <c r="FN76" s="86">
        <v>9.9196063000000001E-2</v>
      </c>
      <c r="FO76" s="86">
        <v>0.104331094</v>
      </c>
      <c r="FP76" s="83">
        <v>0.100187844</v>
      </c>
      <c r="FQ76" s="83">
        <v>0.13219684400000001</v>
      </c>
      <c r="FR76" s="86">
        <v>0.13219684400000001</v>
      </c>
      <c r="FS76" s="86">
        <v>0.14518832800000001</v>
      </c>
      <c r="FT76" s="86">
        <v>0.13219684400000001</v>
      </c>
      <c r="FU76" s="87">
        <v>0.18687353100000001</v>
      </c>
      <c r="FV76" s="88">
        <v>143.33897268199999</v>
      </c>
      <c r="FW76" s="83">
        <v>114.71048994</v>
      </c>
      <c r="FX76" s="86">
        <v>80.237617327999999</v>
      </c>
      <c r="FY76" s="86">
        <v>91.260875186000007</v>
      </c>
      <c r="FZ76" s="83">
        <v>107.354178605</v>
      </c>
      <c r="GA76" s="83">
        <v>86.872340292000004</v>
      </c>
      <c r="GB76" s="86">
        <v>86.872340292000004</v>
      </c>
      <c r="GC76" s="86">
        <v>114.71048994</v>
      </c>
      <c r="GD76" s="83">
        <v>95.700197931000005</v>
      </c>
      <c r="GE76" s="84">
        <v>147.53159915399999</v>
      </c>
      <c r="GF76" s="88">
        <v>2.36</v>
      </c>
      <c r="GG76" s="86">
        <v>3.04</v>
      </c>
      <c r="GH76" s="83">
        <v>3.26</v>
      </c>
      <c r="GI76" s="86">
        <v>4.68</v>
      </c>
      <c r="GJ76" s="86">
        <v>2.2599999999999998</v>
      </c>
      <c r="GK76" s="86">
        <v>1.4</v>
      </c>
      <c r="GL76" s="83">
        <v>1.4</v>
      </c>
      <c r="GM76" s="83">
        <v>3.04</v>
      </c>
      <c r="GN76" s="86">
        <v>4.1979080819999997</v>
      </c>
      <c r="GO76" s="87">
        <v>2.958681023</v>
      </c>
      <c r="GP76" s="89">
        <v>0.43365390599999998</v>
      </c>
      <c r="GQ76" s="86">
        <v>0.18243667599999999</v>
      </c>
      <c r="GR76" s="83">
        <v>0.450018368</v>
      </c>
      <c r="GS76" s="86">
        <v>0.37069919499999998</v>
      </c>
      <c r="GT76" s="86">
        <v>0.35727605400000001</v>
      </c>
      <c r="GU76" s="86">
        <v>0.26880236099999999</v>
      </c>
      <c r="GV76" s="83">
        <v>0.26880236099999999</v>
      </c>
      <c r="GW76" s="86">
        <v>0.18243667599999999</v>
      </c>
      <c r="GX76" s="86">
        <v>0.43894873299999998</v>
      </c>
      <c r="GY76" s="84">
        <v>0.38254041500000002</v>
      </c>
      <c r="GZ76" s="77"/>
      <c r="HA76" s="78"/>
      <c r="HB76" s="79"/>
    </row>
    <row r="77" spans="1:210" s="80" customFormat="1" ht="22.5" x14ac:dyDescent="0.4">
      <c r="A77" s="1"/>
      <c r="B77" s="1"/>
      <c r="C77" s="1"/>
      <c r="D77" s="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3" t="e">
        <f t="shared" si="61"/>
        <v>#REF!</v>
      </c>
      <c r="AZ77" s="81">
        <v>1</v>
      </c>
      <c r="BA77" s="30"/>
      <c r="BB77" s="56"/>
      <c r="BC77" s="31"/>
      <c r="BD77" s="82">
        <v>0</v>
      </c>
      <c r="BE77" s="83" t="s">
        <v>96</v>
      </c>
      <c r="BF77" s="86">
        <v>423.89499999999998</v>
      </c>
      <c r="BG77" s="86">
        <v>483.43937499999998</v>
      </c>
      <c r="BH77" s="83">
        <v>446.762156</v>
      </c>
      <c r="BI77" s="83">
        <v>528.29543799999999</v>
      </c>
      <c r="BJ77" s="86">
        <v>406.449094</v>
      </c>
      <c r="BK77" s="86">
        <v>501.953688</v>
      </c>
      <c r="BL77" s="86">
        <v>501.953688</v>
      </c>
      <c r="BM77" s="83">
        <v>483.43937499999998</v>
      </c>
      <c r="BN77" s="83">
        <v>1883.460376</v>
      </c>
      <c r="BO77" s="87">
        <v>1732.905188</v>
      </c>
      <c r="BP77" s="85">
        <v>63.653366253000002</v>
      </c>
      <c r="BQ77" s="83">
        <v>53.467107996999999</v>
      </c>
      <c r="BR77" s="86">
        <v>40.465762298999998</v>
      </c>
      <c r="BS77" s="86">
        <v>4.094931141</v>
      </c>
      <c r="BT77" s="86">
        <v>-4.1156196700000001</v>
      </c>
      <c r="BU77" s="86">
        <v>3.8297072929999998</v>
      </c>
      <c r="BV77" s="86">
        <v>3.8297072929999998</v>
      </c>
      <c r="BW77" s="83">
        <v>53.467107996999999</v>
      </c>
      <c r="BX77" s="83">
        <v>8.6880222319999998</v>
      </c>
      <c r="BY77" s="87">
        <v>54.144200179999999</v>
      </c>
      <c r="BZ77" s="85">
        <v>17.321441779000001</v>
      </c>
      <c r="CA77" s="83">
        <v>17.426165163</v>
      </c>
      <c r="CB77" s="86">
        <v>16.632115470999999</v>
      </c>
      <c r="CC77" s="86">
        <v>19.183662844000001</v>
      </c>
      <c r="CD77" s="83">
        <v>15.288116241999999</v>
      </c>
      <c r="CE77" s="83">
        <v>18.331759608999999</v>
      </c>
      <c r="CF77" s="86">
        <v>18.331759608999999</v>
      </c>
      <c r="CG77" s="86">
        <v>17.426165163</v>
      </c>
      <c r="CH77" s="83">
        <v>17.38025408</v>
      </c>
      <c r="CI77" s="87">
        <v>17.944431483999999</v>
      </c>
      <c r="CJ77" s="88">
        <v>1.9450000000000001</v>
      </c>
      <c r="CK77" s="86">
        <v>2.657</v>
      </c>
      <c r="CL77" s="83">
        <v>2.5840000000000001</v>
      </c>
      <c r="CM77" s="83">
        <v>2.1560000000000001</v>
      </c>
      <c r="CN77" s="83">
        <v>2.4319999999999999</v>
      </c>
      <c r="CO77" s="86">
        <v>2.4660000000000002</v>
      </c>
      <c r="CP77" s="86">
        <v>2.4660000000000002</v>
      </c>
      <c r="CQ77" s="83">
        <v>2.657</v>
      </c>
      <c r="CR77" s="83">
        <v>2.5840000000000001</v>
      </c>
      <c r="CS77" s="87">
        <v>2.657</v>
      </c>
      <c r="CT77" s="88">
        <v>27.960526315999999</v>
      </c>
      <c r="CU77" s="86">
        <v>27.007648184000001</v>
      </c>
      <c r="CV77" s="83">
        <v>59.113300492999997</v>
      </c>
      <c r="CW77" s="83">
        <v>11.19133574</v>
      </c>
      <c r="CX77" s="86">
        <v>25.038560410999999</v>
      </c>
      <c r="CY77" s="83">
        <v>-7.1885585250000004</v>
      </c>
      <c r="CZ77" s="83">
        <v>-7.1885585250000004</v>
      </c>
      <c r="DA77" s="86">
        <v>27.007648184000001</v>
      </c>
      <c r="DB77" s="86">
        <v>-2.747459541</v>
      </c>
      <c r="DC77" s="84">
        <v>27.007648184000001</v>
      </c>
      <c r="DD77" s="85">
        <v>32.722072678000004</v>
      </c>
      <c r="DE77" s="86">
        <v>45.929127053000002</v>
      </c>
      <c r="DF77" s="86">
        <v>42.458100559000002</v>
      </c>
      <c r="DG77" s="86">
        <v>38.091872791999997</v>
      </c>
      <c r="DH77" s="86">
        <v>39.927762272000002</v>
      </c>
      <c r="DI77" s="83">
        <v>39.080824088999996</v>
      </c>
      <c r="DJ77" s="83">
        <v>39.080824088999996</v>
      </c>
      <c r="DK77" s="86">
        <v>45.929127053000002</v>
      </c>
      <c r="DL77" s="86">
        <v>40.950871632000002</v>
      </c>
      <c r="DM77" s="84">
        <v>44.700538358000003</v>
      </c>
      <c r="DN77" s="85">
        <v>46.36</v>
      </c>
      <c r="DO77" s="86">
        <v>66.09</v>
      </c>
      <c r="DP77" s="83">
        <v>64.42</v>
      </c>
      <c r="DQ77" s="83">
        <v>58.67</v>
      </c>
      <c r="DR77" s="86">
        <v>54.89</v>
      </c>
      <c r="DS77" s="86">
        <v>37.64</v>
      </c>
      <c r="DT77" s="86">
        <v>37.64</v>
      </c>
      <c r="DU77" s="83">
        <v>66.09</v>
      </c>
      <c r="DV77" s="83">
        <v>54.775388904000003</v>
      </c>
      <c r="DW77" s="87">
        <v>66.09</v>
      </c>
      <c r="DX77" s="88">
        <v>32.845148791</v>
      </c>
      <c r="DY77" s="83">
        <v>23.185458031</v>
      </c>
      <c r="DZ77" s="83">
        <v>22.405919912000002</v>
      </c>
      <c r="EA77" s="86">
        <v>28.853005530000001</v>
      </c>
      <c r="EB77" s="86">
        <v>33.701240937000001</v>
      </c>
      <c r="EC77" s="86">
        <v>60.050539047999997</v>
      </c>
      <c r="ED77" s="86">
        <v>60.050539047999997</v>
      </c>
      <c r="EE77" s="83">
        <v>23.185458031</v>
      </c>
      <c r="EF77" s="83">
        <v>33.406713396000001</v>
      </c>
      <c r="EG77" s="87">
        <v>23.669675553000001</v>
      </c>
      <c r="EH77" s="88">
        <v>217.940874036</v>
      </c>
      <c r="EI77" s="83">
        <v>181.94933195300001</v>
      </c>
      <c r="EJ77" s="83">
        <v>172.89557120699999</v>
      </c>
      <c r="EK77" s="86">
        <v>245.03498979599999</v>
      </c>
      <c r="EL77" s="83">
        <v>167.125449836</v>
      </c>
      <c r="EM77" s="83">
        <v>203.54975182499999</v>
      </c>
      <c r="EN77" s="86">
        <v>203.54975182499999</v>
      </c>
      <c r="EO77" s="86">
        <v>181.94933195300001</v>
      </c>
      <c r="EP77" s="86">
        <v>728.89333436499999</v>
      </c>
      <c r="EQ77" s="84">
        <v>652.20368385400002</v>
      </c>
      <c r="ER77" s="85">
        <v>14.798300876000001</v>
      </c>
      <c r="ES77" s="86">
        <v>18.276611467999999</v>
      </c>
      <c r="ET77" s="83">
        <v>14.107235437</v>
      </c>
      <c r="EU77" s="83">
        <v>14.508468875</v>
      </c>
      <c r="EV77" s="86">
        <v>22.808468609999998</v>
      </c>
      <c r="EW77" s="86">
        <v>19.993871641999998</v>
      </c>
      <c r="EX77" s="86">
        <v>19.993871641999998</v>
      </c>
      <c r="EY77" s="86">
        <v>18.276611467999999</v>
      </c>
      <c r="EZ77" s="86">
        <v>17.666321135</v>
      </c>
      <c r="FA77" s="84">
        <v>13.638893864</v>
      </c>
      <c r="FB77" s="85">
        <v>141.67806683800001</v>
      </c>
      <c r="FC77" s="86">
        <v>143.89561535600001</v>
      </c>
      <c r="FD77" s="86">
        <v>151.72605263200001</v>
      </c>
      <c r="FE77" s="83">
        <v>154.022356215</v>
      </c>
      <c r="FF77" s="86">
        <v>137.47326891399999</v>
      </c>
      <c r="FG77" s="86">
        <v>96.313219789000001</v>
      </c>
      <c r="FH77" s="83">
        <v>96.313219789000001</v>
      </c>
      <c r="FI77" s="83">
        <v>143.89561535600001</v>
      </c>
      <c r="FJ77" s="86">
        <v>133.758786372</v>
      </c>
      <c r="FK77" s="87">
        <v>147.85056831</v>
      </c>
      <c r="FL77" s="88">
        <v>6.8933250000000001E-2</v>
      </c>
      <c r="FM77" s="86">
        <v>9.7094874999999997E-2</v>
      </c>
      <c r="FN77" s="86">
        <v>6.9259108999999999E-2</v>
      </c>
      <c r="FO77" s="86">
        <v>8.4228108999999995E-2</v>
      </c>
      <c r="FP77" s="83">
        <v>0.10187342200000001</v>
      </c>
      <c r="FQ77" s="83">
        <v>0.11028568800000001</v>
      </c>
      <c r="FR77" s="86">
        <v>0.11028568800000001</v>
      </c>
      <c r="FS77" s="86">
        <v>9.7094874999999997E-2</v>
      </c>
      <c r="FT77" s="86">
        <v>0.11028568800000001</v>
      </c>
      <c r="FU77" s="87">
        <v>9.7094874999999997E-2</v>
      </c>
      <c r="FV77" s="88">
        <v>100.511125828</v>
      </c>
      <c r="FW77" s="83">
        <v>152.16271071400001</v>
      </c>
      <c r="FX77" s="86">
        <v>112.196002523</v>
      </c>
      <c r="FY77" s="86">
        <v>103.189488002</v>
      </c>
      <c r="FZ77" s="83">
        <v>218.56654171299999</v>
      </c>
      <c r="GA77" s="83">
        <v>136.355763956</v>
      </c>
      <c r="GB77" s="86">
        <v>136.355763956</v>
      </c>
      <c r="GC77" s="86">
        <v>152.16271071400001</v>
      </c>
      <c r="GD77" s="83">
        <v>143.82074477500001</v>
      </c>
      <c r="GE77" s="84">
        <v>136.65830339600001</v>
      </c>
      <c r="GF77" s="88">
        <v>0.43</v>
      </c>
      <c r="GG77" s="86">
        <v>0.43</v>
      </c>
      <c r="GH77" s="83">
        <v>2.5099999999999998</v>
      </c>
      <c r="GI77" s="86">
        <v>2.59</v>
      </c>
      <c r="GJ77" s="86">
        <v>0.47</v>
      </c>
      <c r="GK77" s="86">
        <v>2.36</v>
      </c>
      <c r="GL77" s="83">
        <v>2.36</v>
      </c>
      <c r="GM77" s="83">
        <v>0.43</v>
      </c>
      <c r="GN77" s="86">
        <v>2.4208969890000001</v>
      </c>
      <c r="GO77" s="87">
        <v>1.1829929340000001</v>
      </c>
      <c r="GP77" s="89">
        <v>3.9641493E-2</v>
      </c>
      <c r="GQ77" s="86">
        <v>2.5064498000000001E-2</v>
      </c>
      <c r="GR77" s="83">
        <v>0.104108727</v>
      </c>
      <c r="GS77" s="86">
        <v>0.11478071400000001</v>
      </c>
      <c r="GT77" s="86">
        <v>3.5871090000000001E-2</v>
      </c>
      <c r="GU77" s="86">
        <v>0.106552287</v>
      </c>
      <c r="GV77" s="83">
        <v>0.106552287</v>
      </c>
      <c r="GW77" s="86">
        <v>2.5064498000000001E-2</v>
      </c>
      <c r="GX77" s="86">
        <v>0.11478071400000001</v>
      </c>
      <c r="GY77" s="84">
        <v>5.7381321999999998E-2</v>
      </c>
      <c r="GZ77" s="77"/>
      <c r="HA77" s="78"/>
      <c r="HB77" s="79"/>
    </row>
    <row r="78" spans="1:210" s="80" customFormat="1" ht="22.5" x14ac:dyDescent="0.4">
      <c r="A78" s="1"/>
      <c r="B78" s="1"/>
      <c r="C78" s="1"/>
      <c r="D78" s="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3" t="e">
        <f t="shared" si="61"/>
        <v>#REF!</v>
      </c>
      <c r="AZ78" s="81">
        <v>1</v>
      </c>
      <c r="BA78" s="30"/>
      <c r="BB78" s="56"/>
      <c r="BC78" s="31"/>
      <c r="BD78" s="82">
        <v>0</v>
      </c>
      <c r="BE78" s="83" t="s">
        <v>95</v>
      </c>
      <c r="BF78" s="86">
        <v>236.536047</v>
      </c>
      <c r="BG78" s="86">
        <v>335.05962499999998</v>
      </c>
      <c r="BH78" s="83">
        <v>353.49896899999999</v>
      </c>
      <c r="BI78" s="83">
        <v>392.83850000000001</v>
      </c>
      <c r="BJ78" s="86">
        <v>267.31731300000001</v>
      </c>
      <c r="BK78" s="86">
        <v>296.87118800000002</v>
      </c>
      <c r="BL78" s="86">
        <v>296.87118800000002</v>
      </c>
      <c r="BM78" s="83">
        <v>335.05962499999998</v>
      </c>
      <c r="BN78" s="83">
        <v>1310.5259699999999</v>
      </c>
      <c r="BO78" s="87">
        <v>991.03654700000004</v>
      </c>
      <c r="BP78" s="85">
        <v>51.102804114999998</v>
      </c>
      <c r="BQ78" s="83">
        <v>106.54631417</v>
      </c>
      <c r="BR78" s="86">
        <v>90.823041611999997</v>
      </c>
      <c r="BS78" s="86">
        <v>67.742603535000001</v>
      </c>
      <c r="BT78" s="86">
        <v>13.013350984000001</v>
      </c>
      <c r="BU78" s="86">
        <v>-11.397504847</v>
      </c>
      <c r="BV78" s="86">
        <v>-11.397504847</v>
      </c>
      <c r="BW78" s="83">
        <v>106.54631417</v>
      </c>
      <c r="BX78" s="83">
        <v>32.237905249000001</v>
      </c>
      <c r="BY78" s="87">
        <v>48.187720398000003</v>
      </c>
      <c r="BZ78" s="85">
        <v>9.6654722670000002</v>
      </c>
      <c r="CA78" s="83">
        <v>12.077635101</v>
      </c>
      <c r="CB78" s="86">
        <v>13.160102287999999</v>
      </c>
      <c r="CC78" s="86">
        <v>14.264899513</v>
      </c>
      <c r="CD78" s="83">
        <v>10.054833963</v>
      </c>
      <c r="CE78" s="83">
        <v>10.841978817999999</v>
      </c>
      <c r="CF78" s="86">
        <v>10.841978817999999</v>
      </c>
      <c r="CG78" s="86">
        <v>12.077635101</v>
      </c>
      <c r="CH78" s="83">
        <v>12.093312195999999</v>
      </c>
      <c r="CI78" s="87">
        <v>10.262296829</v>
      </c>
      <c r="CJ78" s="88">
        <v>0.89800000000000002</v>
      </c>
      <c r="CK78" s="86">
        <v>0.81100000000000005</v>
      </c>
      <c r="CL78" s="83">
        <v>1.169</v>
      </c>
      <c r="CM78" s="83">
        <v>1.22</v>
      </c>
      <c r="CN78" s="83">
        <v>0.81399999999999995</v>
      </c>
      <c r="CO78" s="86">
        <v>1.75</v>
      </c>
      <c r="CP78" s="86">
        <v>1.75</v>
      </c>
      <c r="CQ78" s="83">
        <v>0.81100000000000005</v>
      </c>
      <c r="CR78" s="83">
        <v>1.75</v>
      </c>
      <c r="CS78" s="87">
        <v>1.0269999999999999</v>
      </c>
      <c r="CT78" s="88">
        <v>-9.5669687809999999</v>
      </c>
      <c r="CU78" s="86">
        <v>-24.907407407000001</v>
      </c>
      <c r="CV78" s="83">
        <v>13.826679649000001</v>
      </c>
      <c r="CW78" s="83">
        <v>31.324004305999999</v>
      </c>
      <c r="CX78" s="86">
        <v>-9.3541202670000008</v>
      </c>
      <c r="CY78" s="83">
        <v>115.78298397</v>
      </c>
      <c r="CZ78" s="83">
        <v>115.78298397</v>
      </c>
      <c r="DA78" s="86">
        <v>-24.907407407000001</v>
      </c>
      <c r="DB78" s="86">
        <v>70.399221032</v>
      </c>
      <c r="DC78" s="84">
        <v>-41.078600115</v>
      </c>
      <c r="DD78" s="85">
        <v>15.107671602</v>
      </c>
      <c r="DE78" s="86">
        <v>14.019014693000001</v>
      </c>
      <c r="DF78" s="86">
        <v>19.208018403000001</v>
      </c>
      <c r="DG78" s="86">
        <v>21.554770317999999</v>
      </c>
      <c r="DH78" s="86">
        <v>13.363979642</v>
      </c>
      <c r="DI78" s="83">
        <v>27.733755942999998</v>
      </c>
      <c r="DJ78" s="83">
        <v>27.733755942999998</v>
      </c>
      <c r="DK78" s="86">
        <v>14.019014693000001</v>
      </c>
      <c r="DL78" s="86">
        <v>27.733755942999998</v>
      </c>
      <c r="DM78" s="84">
        <v>17.277927322</v>
      </c>
      <c r="DN78" s="85">
        <v>47.72</v>
      </c>
      <c r="DO78" s="86">
        <v>53.36</v>
      </c>
      <c r="DP78" s="83">
        <v>63.54</v>
      </c>
      <c r="DQ78" s="83">
        <v>60.67</v>
      </c>
      <c r="DR78" s="86">
        <v>29.11</v>
      </c>
      <c r="DS78" s="86">
        <v>64.56</v>
      </c>
      <c r="DT78" s="86">
        <v>64.56</v>
      </c>
      <c r="DU78" s="83">
        <v>53.36</v>
      </c>
      <c r="DV78" s="83">
        <v>64.56</v>
      </c>
      <c r="DW78" s="87">
        <v>53.36</v>
      </c>
      <c r="DX78" s="88">
        <v>21.113719279000001</v>
      </c>
      <c r="DY78" s="83">
        <v>23.260928431</v>
      </c>
      <c r="DZ78" s="83">
        <v>21.029693061</v>
      </c>
      <c r="EA78" s="86">
        <v>23.893627180999999</v>
      </c>
      <c r="EB78" s="86">
        <v>32.578404908000003</v>
      </c>
      <c r="EC78" s="86">
        <v>15.828549262999999</v>
      </c>
      <c r="ED78" s="86">
        <v>15.828549262999999</v>
      </c>
      <c r="EE78" s="83">
        <v>23.260928431</v>
      </c>
      <c r="EF78" s="83">
        <v>18.238323267999998</v>
      </c>
      <c r="EG78" s="87">
        <v>20.013627511999999</v>
      </c>
      <c r="EH78" s="88">
        <v>263.40317037900002</v>
      </c>
      <c r="EI78" s="83">
        <v>413.14380394599999</v>
      </c>
      <c r="EJ78" s="83">
        <v>302.39432763000002</v>
      </c>
      <c r="EK78" s="86">
        <v>321.99877049200001</v>
      </c>
      <c r="EL78" s="83">
        <v>328.39964742000001</v>
      </c>
      <c r="EM78" s="83">
        <v>169.64067885700001</v>
      </c>
      <c r="EN78" s="86">
        <v>169.64067885700001</v>
      </c>
      <c r="EO78" s="86">
        <v>413.14380394599999</v>
      </c>
      <c r="EP78" s="86">
        <v>748.87198285700003</v>
      </c>
      <c r="EQ78" s="84">
        <v>964.98203213199997</v>
      </c>
      <c r="ER78" s="85">
        <v>13.760767229000001</v>
      </c>
      <c r="ES78" s="86">
        <v>5.3656697549999999</v>
      </c>
      <c r="ET78" s="83">
        <v>10.539820898</v>
      </c>
      <c r="EU78" s="83">
        <v>11.259474104000001</v>
      </c>
      <c r="EV78" s="86">
        <v>3.223108265</v>
      </c>
      <c r="EW78" s="86">
        <v>14.435030351</v>
      </c>
      <c r="EX78" s="86">
        <v>14.435030351</v>
      </c>
      <c r="EY78" s="86">
        <v>5.3656697549999999</v>
      </c>
      <c r="EZ78" s="86">
        <v>10.145474635999999</v>
      </c>
      <c r="FA78" s="84">
        <v>11.546906766999999</v>
      </c>
      <c r="FB78" s="85">
        <v>315.86601336299998</v>
      </c>
      <c r="FC78" s="86">
        <v>380.62589395800001</v>
      </c>
      <c r="FD78" s="86">
        <v>330.79934987199999</v>
      </c>
      <c r="FE78" s="83">
        <v>281.469016393</v>
      </c>
      <c r="FF78" s="86">
        <v>217.824336609</v>
      </c>
      <c r="FG78" s="86">
        <v>232.784914286</v>
      </c>
      <c r="FH78" s="83">
        <v>232.784914286</v>
      </c>
      <c r="FI78" s="83">
        <v>380.62589395800001</v>
      </c>
      <c r="FJ78" s="86">
        <v>232.784914286</v>
      </c>
      <c r="FK78" s="87">
        <v>308.833339825</v>
      </c>
      <c r="FL78" s="88">
        <v>3.5768323999999997E-2</v>
      </c>
      <c r="FM78" s="86">
        <v>1.9756256E-2</v>
      </c>
      <c r="FN78" s="86">
        <v>4.0943030999999998E-2</v>
      </c>
      <c r="FO78" s="86">
        <v>4.8606098E-2</v>
      </c>
      <c r="FP78" s="83">
        <v>9.4680509999999999E-3</v>
      </c>
      <c r="FQ78" s="83">
        <v>4.7091699000000001E-2</v>
      </c>
      <c r="FR78" s="86">
        <v>4.7091699000000001E-2</v>
      </c>
      <c r="FS78" s="86">
        <v>1.9756256E-2</v>
      </c>
      <c r="FT78" s="86">
        <v>4.8606098E-2</v>
      </c>
      <c r="FU78" s="87">
        <v>3.6781922000000002E-2</v>
      </c>
      <c r="FV78" s="88">
        <v>93.464122536000005</v>
      </c>
      <c r="FW78" s="83">
        <v>44.672113109000001</v>
      </c>
      <c r="FX78" s="86">
        <v>83.824061588000006</v>
      </c>
      <c r="FY78" s="86">
        <v>80.081459871999996</v>
      </c>
      <c r="FZ78" s="83">
        <v>30.88605549</v>
      </c>
      <c r="GA78" s="83">
        <v>98.445144915</v>
      </c>
      <c r="GB78" s="86">
        <v>98.445144915</v>
      </c>
      <c r="GC78" s="86">
        <v>44.672113109000001</v>
      </c>
      <c r="GD78" s="83">
        <v>91.096982419</v>
      </c>
      <c r="GE78" s="84">
        <v>90.523068756000001</v>
      </c>
      <c r="GF78" s="88">
        <v>0.02</v>
      </c>
      <c r="GG78" s="86">
        <v>1.27</v>
      </c>
      <c r="GH78" s="83">
        <v>0.5</v>
      </c>
      <c r="GI78" s="86">
        <v>0.9</v>
      </c>
      <c r="GJ78" s="86">
        <v>0.49</v>
      </c>
      <c r="GK78" s="86">
        <v>1.4</v>
      </c>
      <c r="GL78" s="83">
        <v>1.4</v>
      </c>
      <c r="GM78" s="83">
        <v>1.27</v>
      </c>
      <c r="GN78" s="86">
        <v>1.4</v>
      </c>
      <c r="GO78" s="87">
        <v>1.2360279270000001</v>
      </c>
      <c r="GP78" s="89">
        <v>3.1633109999999999E-2</v>
      </c>
      <c r="GQ78" s="86">
        <v>0.65989482399999999</v>
      </c>
      <c r="GR78" s="83">
        <v>0.52642074000000005</v>
      </c>
      <c r="GS78" s="86">
        <v>0.10797889400000001</v>
      </c>
      <c r="GT78" s="86">
        <v>0.13917982800000001</v>
      </c>
      <c r="GU78" s="86">
        <v>0.28575386200000003</v>
      </c>
      <c r="GV78" s="83">
        <v>0.28575386200000003</v>
      </c>
      <c r="GW78" s="86">
        <v>0.65989482399999999</v>
      </c>
      <c r="GX78" s="86">
        <v>0.51347174500000003</v>
      </c>
      <c r="GY78" s="84">
        <v>0.65989482399999999</v>
      </c>
      <c r="GZ78" s="77"/>
      <c r="HA78" s="78"/>
      <c r="HB78" s="79"/>
    </row>
    <row r="79" spans="1:210" s="80" customFormat="1" ht="22.5" x14ac:dyDescent="0.4">
      <c r="A79" s="1"/>
      <c r="B79" s="1"/>
      <c r="C79" s="1"/>
      <c r="D79" s="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3" t="e">
        <f t="shared" si="61"/>
        <v>#REF!</v>
      </c>
      <c r="AZ79" s="81">
        <v>1</v>
      </c>
      <c r="BA79" s="30"/>
      <c r="BB79" s="56"/>
      <c r="BC79" s="31"/>
      <c r="BD79" s="82">
        <v>0</v>
      </c>
      <c r="BE79" s="83" t="s">
        <v>115</v>
      </c>
      <c r="BF79" s="86">
        <v>51.509515999999998</v>
      </c>
      <c r="BG79" s="86">
        <v>77.360617000000005</v>
      </c>
      <c r="BH79" s="83">
        <v>72.860641000000001</v>
      </c>
      <c r="BI79" s="83">
        <v>43.913691</v>
      </c>
      <c r="BJ79" s="86">
        <v>85.141125000000002</v>
      </c>
      <c r="BK79" s="86">
        <v>120.646711</v>
      </c>
      <c r="BL79" s="86">
        <v>120.646711</v>
      </c>
      <c r="BM79" s="83">
        <v>77.360617000000005</v>
      </c>
      <c r="BN79" s="83">
        <v>322.56216799999999</v>
      </c>
      <c r="BO79" s="87">
        <v>192.56618700000001</v>
      </c>
      <c r="BP79" s="85">
        <v>-6.6073297020000004</v>
      </c>
      <c r="BQ79" s="83">
        <v>1.315494457</v>
      </c>
      <c r="BR79" s="86">
        <v>117.66892375899999</v>
      </c>
      <c r="BS79" s="86">
        <v>45.299366646000003</v>
      </c>
      <c r="BT79" s="86">
        <v>65.292030699999998</v>
      </c>
      <c r="BU79" s="86">
        <v>55.953656625999997</v>
      </c>
      <c r="BV79" s="86">
        <v>55.953656625999997</v>
      </c>
      <c r="BW79" s="83">
        <v>1.315494457</v>
      </c>
      <c r="BX79" s="83">
        <v>67.507168847000003</v>
      </c>
      <c r="BY79" s="87">
        <v>-11.809032736000001</v>
      </c>
      <c r="BZ79" s="85">
        <v>2.1048115269999998</v>
      </c>
      <c r="CA79" s="83">
        <v>2.788558315</v>
      </c>
      <c r="CB79" s="86">
        <v>2.712464738</v>
      </c>
      <c r="CC79" s="86">
        <v>1.5946104809999999</v>
      </c>
      <c r="CD79" s="83">
        <v>3.202485711</v>
      </c>
      <c r="CE79" s="83">
        <v>4.4061166529999998</v>
      </c>
      <c r="CF79" s="86">
        <v>4.4061166529999998</v>
      </c>
      <c r="CG79" s="86">
        <v>2.788558315</v>
      </c>
      <c r="CH79" s="83">
        <v>2.976549179</v>
      </c>
      <c r="CI79" s="87">
        <v>1.9940448980000001</v>
      </c>
      <c r="CJ79" s="88">
        <v>0.21199999999999999</v>
      </c>
      <c r="CK79" s="86">
        <v>0.106</v>
      </c>
      <c r="CL79" s="83">
        <v>0.435</v>
      </c>
      <c r="CM79" s="83">
        <v>0.128</v>
      </c>
      <c r="CN79" s="83">
        <v>0.247</v>
      </c>
      <c r="CO79" s="86">
        <v>0.41899999999999998</v>
      </c>
      <c r="CP79" s="86">
        <v>0.41899999999999998</v>
      </c>
      <c r="CQ79" s="83">
        <v>0.106</v>
      </c>
      <c r="CR79" s="83">
        <v>0.435</v>
      </c>
      <c r="CS79" s="87">
        <v>0.21299999999999999</v>
      </c>
      <c r="CT79" s="88">
        <v>-33.123028390999998</v>
      </c>
      <c r="CU79" s="86">
        <v>-76.072234762999997</v>
      </c>
      <c r="CV79" s="83">
        <v>104.225352113</v>
      </c>
      <c r="CW79" s="83">
        <v>-39.622641508999997</v>
      </c>
      <c r="CX79" s="86">
        <v>16.509433961999999</v>
      </c>
      <c r="CY79" s="83">
        <v>295.283018868</v>
      </c>
      <c r="CZ79" s="83">
        <v>295.283018868</v>
      </c>
      <c r="DA79" s="86">
        <v>-76.072234762999997</v>
      </c>
      <c r="DB79" s="86">
        <v>104.225352113</v>
      </c>
      <c r="DC79" s="84">
        <v>-51.918735892000001</v>
      </c>
      <c r="DD79" s="85">
        <v>3.5666218029999999</v>
      </c>
      <c r="DE79" s="86">
        <v>1.8323249779999999</v>
      </c>
      <c r="DF79" s="86">
        <v>7.1475517579999996</v>
      </c>
      <c r="DG79" s="86">
        <v>2.261484099</v>
      </c>
      <c r="DH79" s="86">
        <v>4.0551633560000004</v>
      </c>
      <c r="DI79" s="83">
        <v>6.6402535660000002</v>
      </c>
      <c r="DJ79" s="83">
        <v>6.6402535660000002</v>
      </c>
      <c r="DK79" s="86">
        <v>1.8323249779999999</v>
      </c>
      <c r="DL79" s="86">
        <v>6.8938193339999998</v>
      </c>
      <c r="DM79" s="84">
        <v>3.583445491</v>
      </c>
      <c r="DN79" s="85">
        <v>6.43</v>
      </c>
      <c r="DO79" s="86">
        <v>10.84</v>
      </c>
      <c r="DP79" s="83">
        <v>12.97</v>
      </c>
      <c r="DQ79" s="83">
        <v>12.42</v>
      </c>
      <c r="DR79" s="86">
        <v>21.23</v>
      </c>
      <c r="DS79" s="86">
        <v>26.2</v>
      </c>
      <c r="DT79" s="86">
        <v>26.2</v>
      </c>
      <c r="DU79" s="83">
        <v>10.84</v>
      </c>
      <c r="DV79" s="83">
        <v>26.2</v>
      </c>
      <c r="DW79" s="87">
        <v>10.84</v>
      </c>
      <c r="DX79" s="88">
        <v>31.429869377999999</v>
      </c>
      <c r="DY79" s="83">
        <v>25.758132710999998</v>
      </c>
      <c r="DZ79" s="83">
        <v>21.023201554</v>
      </c>
      <c r="EA79" s="86">
        <v>12.720579879000001</v>
      </c>
      <c r="EB79" s="86">
        <v>14.905901256</v>
      </c>
      <c r="EC79" s="86">
        <v>14.258135758</v>
      </c>
      <c r="ED79" s="86">
        <v>14.258135758</v>
      </c>
      <c r="EE79" s="83">
        <v>25.758132710999998</v>
      </c>
      <c r="EF79" s="83">
        <v>10.837699055</v>
      </c>
      <c r="EG79" s="87">
        <v>18.230379047</v>
      </c>
      <c r="EH79" s="88">
        <v>242.969415094</v>
      </c>
      <c r="EI79" s="83">
        <v>729.81714150899995</v>
      </c>
      <c r="EJ79" s="83">
        <v>167.495726437</v>
      </c>
      <c r="EK79" s="86">
        <v>343.075710937</v>
      </c>
      <c r="EL79" s="83">
        <v>344.70091093100001</v>
      </c>
      <c r="EM79" s="83">
        <v>287.939644391</v>
      </c>
      <c r="EN79" s="86">
        <v>287.939644391</v>
      </c>
      <c r="EO79" s="86">
        <v>729.81714150899995</v>
      </c>
      <c r="EP79" s="86">
        <v>741.52222528699997</v>
      </c>
      <c r="EQ79" s="84">
        <v>904.06660563399998</v>
      </c>
      <c r="ER79" s="85">
        <v>9.2605975180000009</v>
      </c>
      <c r="ES79" s="86">
        <v>8.0426654820000003</v>
      </c>
      <c r="ET79" s="83">
        <v>22.778311105</v>
      </c>
      <c r="EU79" s="83">
        <v>26.935849688000001</v>
      </c>
      <c r="EV79" s="86">
        <v>14.45708393</v>
      </c>
      <c r="EW79" s="86">
        <v>24.637029591000001</v>
      </c>
      <c r="EX79" s="86">
        <v>24.637029591000001</v>
      </c>
      <c r="EY79" s="86">
        <v>8.0426654820000003</v>
      </c>
      <c r="EZ79" s="86">
        <v>21.843119267999999</v>
      </c>
      <c r="FA79" s="84">
        <v>10.093437187999999</v>
      </c>
      <c r="FB79" s="85">
        <v>180.282641509</v>
      </c>
      <c r="FC79" s="86">
        <v>591.59811320799997</v>
      </c>
      <c r="FD79" s="86">
        <v>181.460735632</v>
      </c>
      <c r="FE79" s="83">
        <v>549.19687499999998</v>
      </c>
      <c r="FF79" s="86">
        <v>523.53008097199995</v>
      </c>
      <c r="FG79" s="86">
        <v>394.56324582299999</v>
      </c>
      <c r="FH79" s="83">
        <v>394.56324582299999</v>
      </c>
      <c r="FI79" s="83">
        <v>591.59811320799997</v>
      </c>
      <c r="FJ79" s="86">
        <v>380.050574713</v>
      </c>
      <c r="FK79" s="87">
        <v>302.502159624</v>
      </c>
      <c r="FL79" s="88">
        <v>5.2418559999999996E-3</v>
      </c>
      <c r="FM79" s="86">
        <v>6.8372040000000004E-3</v>
      </c>
      <c r="FN79" s="86">
        <v>1.8237828000000001E-2</v>
      </c>
      <c r="FO79" s="86">
        <v>1.299838E-2</v>
      </c>
      <c r="FP79" s="83">
        <v>1.352629E-2</v>
      </c>
      <c r="FQ79" s="83">
        <v>3.2663479000000002E-2</v>
      </c>
      <c r="FR79" s="86">
        <v>3.2663479000000002E-2</v>
      </c>
      <c r="FS79" s="86">
        <v>6.8372040000000004E-3</v>
      </c>
      <c r="FT79" s="86">
        <v>3.2663479000000002E-2</v>
      </c>
      <c r="FU79" s="87">
        <v>6.8372040000000004E-3</v>
      </c>
      <c r="FV79" s="88">
        <v>62.898645602000002</v>
      </c>
      <c r="FW79" s="83">
        <v>66.959555563999999</v>
      </c>
      <c r="FX79" s="86">
        <v>181.15777975200001</v>
      </c>
      <c r="FY79" s="86">
        <v>191.57752359</v>
      </c>
      <c r="FZ79" s="83">
        <v>138.53779014400001</v>
      </c>
      <c r="GA79" s="83">
        <v>168.02153438400001</v>
      </c>
      <c r="GB79" s="86">
        <v>168.02153438400001</v>
      </c>
      <c r="GC79" s="86">
        <v>66.959555563999999</v>
      </c>
      <c r="GD79" s="83">
        <v>248.71837691900001</v>
      </c>
      <c r="GE79" s="84">
        <v>86.599029830999996</v>
      </c>
      <c r="GF79" s="88" t="s">
        <v>91</v>
      </c>
      <c r="GG79" s="86" t="s">
        <v>91</v>
      </c>
      <c r="GH79" s="83">
        <v>1.2</v>
      </c>
      <c r="GI79" s="86" t="s">
        <v>91</v>
      </c>
      <c r="GJ79" s="86" t="s">
        <v>91</v>
      </c>
      <c r="GK79" s="86" t="s">
        <v>91</v>
      </c>
      <c r="GL79" s="83" t="s">
        <v>91</v>
      </c>
      <c r="GM79" s="83" t="s">
        <v>91</v>
      </c>
      <c r="GN79" s="86">
        <v>1.1574009510000001</v>
      </c>
      <c r="GO79" s="87" t="s">
        <v>91</v>
      </c>
      <c r="GP79" s="89" t="s">
        <v>91</v>
      </c>
      <c r="GQ79" s="86" t="s">
        <v>91</v>
      </c>
      <c r="GR79" s="83">
        <v>4.4498085E-2</v>
      </c>
      <c r="GS79" s="86" t="s">
        <v>91</v>
      </c>
      <c r="GT79" s="86" t="s">
        <v>91</v>
      </c>
      <c r="GU79" s="86" t="s">
        <v>91</v>
      </c>
      <c r="GV79" s="83" t="s">
        <v>91</v>
      </c>
      <c r="GW79" s="86" t="s">
        <v>91</v>
      </c>
      <c r="GX79" s="86">
        <v>4.3403512999999998E-2</v>
      </c>
      <c r="GY79" s="84" t="s">
        <v>91</v>
      </c>
      <c r="GZ79" s="77"/>
      <c r="HA79" s="78"/>
      <c r="HB79" s="79"/>
    </row>
    <row r="80" spans="1:210" s="80" customFormat="1" ht="22.5" x14ac:dyDescent="0.4">
      <c r="A80" s="1"/>
      <c r="B80" s="1"/>
      <c r="C80" s="1"/>
      <c r="D80" s="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3" t="e">
        <f t="shared" si="61"/>
        <v>#REF!</v>
      </c>
      <c r="AZ80" s="81">
        <v>1</v>
      </c>
      <c r="BA80" s="30"/>
      <c r="BB80" s="56"/>
      <c r="BC80" s="31"/>
      <c r="BD80" s="82">
        <v>0</v>
      </c>
      <c r="BE80" s="83" t="s">
        <v>116</v>
      </c>
      <c r="BF80" s="86" t="s">
        <v>91</v>
      </c>
      <c r="BG80" s="86" t="s">
        <v>91</v>
      </c>
      <c r="BH80" s="83" t="s">
        <v>91</v>
      </c>
      <c r="BI80" s="83">
        <v>16.873470999999999</v>
      </c>
      <c r="BJ80" s="86">
        <v>34.439374999999998</v>
      </c>
      <c r="BK80" s="86">
        <v>39.801625000000001</v>
      </c>
      <c r="BL80" s="86">
        <v>39.801625000000001</v>
      </c>
      <c r="BM80" s="83" t="s">
        <v>91</v>
      </c>
      <c r="BN80" s="83">
        <v>91.114470999999995</v>
      </c>
      <c r="BO80" s="87">
        <v>13.435905</v>
      </c>
      <c r="BP80" s="85">
        <v>-100</v>
      </c>
      <c r="BQ80" s="83">
        <v>-100</v>
      </c>
      <c r="BR80" s="86">
        <v>-100</v>
      </c>
      <c r="BS80" s="86" t="s">
        <v>101</v>
      </c>
      <c r="BT80" s="86" t="s">
        <v>101</v>
      </c>
      <c r="BU80" s="86" t="s">
        <v>101</v>
      </c>
      <c r="BV80" s="86" t="s">
        <v>101</v>
      </c>
      <c r="BW80" s="83">
        <v>-100</v>
      </c>
      <c r="BX80" s="83">
        <v>578.14167337399999</v>
      </c>
      <c r="BY80" s="87">
        <v>-79.962805657999994</v>
      </c>
      <c r="BZ80" s="85" t="s">
        <v>91</v>
      </c>
      <c r="CA80" s="83" t="s">
        <v>91</v>
      </c>
      <c r="CB80" s="86" t="s">
        <v>91</v>
      </c>
      <c r="CC80" s="86">
        <v>0.61271583200000002</v>
      </c>
      <c r="CD80" s="83">
        <v>1.2953975689999999</v>
      </c>
      <c r="CE80" s="83">
        <v>1.4535879279999999</v>
      </c>
      <c r="CF80" s="86">
        <v>1.4535879279999999</v>
      </c>
      <c r="CG80" s="86" t="s">
        <v>91</v>
      </c>
      <c r="CH80" s="83">
        <v>0.84078894199999998</v>
      </c>
      <c r="CI80" s="87">
        <v>0.13913033299999999</v>
      </c>
      <c r="CJ80" s="88" t="s">
        <v>91</v>
      </c>
      <c r="CK80" s="86" t="s">
        <v>91</v>
      </c>
      <c r="CL80" s="83" t="s">
        <v>91</v>
      </c>
      <c r="CM80" s="83">
        <v>0.112</v>
      </c>
      <c r="CN80" s="83">
        <v>0.124</v>
      </c>
      <c r="CO80" s="86">
        <v>0.28599999999999998</v>
      </c>
      <c r="CP80" s="86">
        <v>0.28599999999999998</v>
      </c>
      <c r="CQ80" s="83" t="s">
        <v>91</v>
      </c>
      <c r="CR80" s="83">
        <v>0.28599999999999998</v>
      </c>
      <c r="CS80" s="87" t="s">
        <v>91</v>
      </c>
      <c r="CT80" s="88">
        <v>-100</v>
      </c>
      <c r="CU80" s="86">
        <v>-100</v>
      </c>
      <c r="CV80" s="83" t="s">
        <v>101</v>
      </c>
      <c r="CW80" s="83" t="s">
        <v>101</v>
      </c>
      <c r="CX80" s="86" t="s">
        <v>101</v>
      </c>
      <c r="CY80" s="83" t="s">
        <v>101</v>
      </c>
      <c r="CZ80" s="83" t="s">
        <v>101</v>
      </c>
      <c r="DA80" s="86">
        <v>-100</v>
      </c>
      <c r="DB80" s="86" t="s">
        <v>101</v>
      </c>
      <c r="DC80" s="84">
        <v>-100</v>
      </c>
      <c r="DD80" s="85" t="s">
        <v>91</v>
      </c>
      <c r="DE80" s="86" t="s">
        <v>91</v>
      </c>
      <c r="DF80" s="86" t="s">
        <v>91</v>
      </c>
      <c r="DG80" s="86">
        <v>1.978798587</v>
      </c>
      <c r="DH80" s="86">
        <v>2.0357905110000001</v>
      </c>
      <c r="DI80" s="83">
        <v>4.5324881140000004</v>
      </c>
      <c r="DJ80" s="83">
        <v>4.5324881140000004</v>
      </c>
      <c r="DK80" s="86" t="s">
        <v>91</v>
      </c>
      <c r="DL80" s="86">
        <v>4.5324881140000004</v>
      </c>
      <c r="DM80" s="84" t="s">
        <v>91</v>
      </c>
      <c r="DN80" s="85" t="s">
        <v>91</v>
      </c>
      <c r="DO80" s="86" t="s">
        <v>91</v>
      </c>
      <c r="DP80" s="83" t="s">
        <v>91</v>
      </c>
      <c r="DQ80" s="83">
        <v>12.31</v>
      </c>
      <c r="DR80" s="86">
        <v>17.18</v>
      </c>
      <c r="DS80" s="86">
        <v>14.87</v>
      </c>
      <c r="DT80" s="86">
        <v>14.87</v>
      </c>
      <c r="DU80" s="83" t="s">
        <v>91</v>
      </c>
      <c r="DV80" s="83">
        <v>16.472482648</v>
      </c>
      <c r="DW80" s="87" t="s">
        <v>91</v>
      </c>
      <c r="DX80" s="88" t="s">
        <v>91</v>
      </c>
      <c r="DY80" s="83" t="s">
        <v>91</v>
      </c>
      <c r="DZ80" s="83" t="s">
        <v>91</v>
      </c>
      <c r="EA80" s="86">
        <v>7.0758458229999999</v>
      </c>
      <c r="EB80" s="86">
        <v>9.9320119830000007</v>
      </c>
      <c r="EC80" s="86">
        <v>12.706673121</v>
      </c>
      <c r="ED80" s="86">
        <v>12.706673121</v>
      </c>
      <c r="EE80" s="83" t="s">
        <v>91</v>
      </c>
      <c r="EF80" s="83">
        <v>7.0615849749999997</v>
      </c>
      <c r="EG80" s="87" t="s">
        <v>91</v>
      </c>
      <c r="EH80" s="88" t="s">
        <v>91</v>
      </c>
      <c r="EI80" s="83" t="s">
        <v>91</v>
      </c>
      <c r="EJ80" s="83" t="s">
        <v>91</v>
      </c>
      <c r="EK80" s="86">
        <v>150.65599107099999</v>
      </c>
      <c r="EL80" s="83">
        <v>277.73689516100001</v>
      </c>
      <c r="EM80" s="83">
        <v>139.16652097900001</v>
      </c>
      <c r="EN80" s="86">
        <v>139.16652097900001</v>
      </c>
      <c r="EO80" s="86" t="s">
        <v>91</v>
      </c>
      <c r="EP80" s="86">
        <v>318.58206643400001</v>
      </c>
      <c r="EQ80" s="84" t="s">
        <v>91</v>
      </c>
      <c r="ER80" s="85" t="s">
        <v>91</v>
      </c>
      <c r="ES80" s="86" t="s">
        <v>91</v>
      </c>
      <c r="ET80" s="83" t="s">
        <v>91</v>
      </c>
      <c r="EU80" s="83">
        <v>34.314423214999998</v>
      </c>
      <c r="EV80" s="86">
        <v>18.124162647999999</v>
      </c>
      <c r="EW80" s="86">
        <v>37.902737338000001</v>
      </c>
      <c r="EX80" s="86">
        <v>37.902737338000001</v>
      </c>
      <c r="EY80" s="86" t="s">
        <v>91</v>
      </c>
      <c r="EZ80" s="86">
        <v>29.762328279999998</v>
      </c>
      <c r="FA80" s="84" t="s">
        <v>91</v>
      </c>
      <c r="FB80" s="85" t="s">
        <v>91</v>
      </c>
      <c r="FC80" s="86" t="s">
        <v>91</v>
      </c>
      <c r="FD80" s="86" t="s">
        <v>91</v>
      </c>
      <c r="FE80" s="83">
        <v>622.09464285700005</v>
      </c>
      <c r="FF80" s="86">
        <v>843.89822580600003</v>
      </c>
      <c r="FG80" s="86">
        <v>328.07587412599997</v>
      </c>
      <c r="FH80" s="83">
        <v>328.07587412599997</v>
      </c>
      <c r="FI80" s="83" t="s">
        <v>91</v>
      </c>
      <c r="FJ80" s="86">
        <v>363.43134792900003</v>
      </c>
      <c r="FK80" s="87" t="s">
        <v>91</v>
      </c>
      <c r="FL80" s="88" t="s">
        <v>91</v>
      </c>
      <c r="FM80" s="86" t="s">
        <v>91</v>
      </c>
      <c r="FN80" s="86" t="s">
        <v>91</v>
      </c>
      <c r="FO80" s="86">
        <v>6.3626749999999999E-3</v>
      </c>
      <c r="FP80" s="83">
        <v>6.859174E-3</v>
      </c>
      <c r="FQ80" s="83">
        <v>1.6577918000000001E-2</v>
      </c>
      <c r="FR80" s="86">
        <v>1.6577918000000001E-2</v>
      </c>
      <c r="FS80" s="86" t="s">
        <v>91</v>
      </c>
      <c r="FT80" s="86">
        <v>1.6577918000000001E-2</v>
      </c>
      <c r="FU80" s="87" t="s">
        <v>91</v>
      </c>
      <c r="FV80" s="88" t="s">
        <v>91</v>
      </c>
      <c r="FW80" s="83" t="s">
        <v>91</v>
      </c>
      <c r="FX80" s="86" t="s">
        <v>91</v>
      </c>
      <c r="FY80" s="86">
        <v>244.056612255</v>
      </c>
      <c r="FZ80" s="83">
        <v>173.67827797699999</v>
      </c>
      <c r="GA80" s="83">
        <v>258.492041879</v>
      </c>
      <c r="GB80" s="86">
        <v>258.492041879</v>
      </c>
      <c r="GC80" s="86" t="s">
        <v>91</v>
      </c>
      <c r="GD80" s="83">
        <v>446.890881933</v>
      </c>
      <c r="GE80" s="84" t="s">
        <v>91</v>
      </c>
      <c r="GF80" s="88" t="s">
        <v>91</v>
      </c>
      <c r="GG80" s="86" t="s">
        <v>91</v>
      </c>
      <c r="GH80" s="83" t="s">
        <v>91</v>
      </c>
      <c r="GI80" s="86" t="s">
        <v>91</v>
      </c>
      <c r="GJ80" s="86" t="s">
        <v>91</v>
      </c>
      <c r="GK80" s="86">
        <v>0.5</v>
      </c>
      <c r="GL80" s="83">
        <v>0.5</v>
      </c>
      <c r="GM80" s="83" t="s">
        <v>91</v>
      </c>
      <c r="GN80" s="86">
        <v>0.5</v>
      </c>
      <c r="GO80" s="87" t="s">
        <v>91</v>
      </c>
      <c r="GP80" s="89" t="s">
        <v>91</v>
      </c>
      <c r="GQ80" s="86" t="s">
        <v>91</v>
      </c>
      <c r="GR80" s="83" t="s">
        <v>91</v>
      </c>
      <c r="GS80" s="86" t="s">
        <v>91</v>
      </c>
      <c r="GT80" s="86" t="s">
        <v>91</v>
      </c>
      <c r="GU80" s="86">
        <v>0.14529857400000001</v>
      </c>
      <c r="GV80" s="83">
        <v>0.14529857400000001</v>
      </c>
      <c r="GW80" s="86" t="s">
        <v>91</v>
      </c>
      <c r="GX80" s="86">
        <v>0.144469284</v>
      </c>
      <c r="GY80" s="84" t="s">
        <v>91</v>
      </c>
      <c r="GZ80" s="77"/>
      <c r="HA80" s="78"/>
      <c r="HB80" s="79"/>
    </row>
    <row r="81" spans="1:210" s="80" customFormat="1" ht="22.5" x14ac:dyDescent="0.4">
      <c r="A81" s="1"/>
      <c r="B81" s="1"/>
      <c r="C81" s="1"/>
      <c r="D81" s="1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3" t="e">
        <f t="shared" si="61"/>
        <v>#REF!</v>
      </c>
      <c r="AZ81" s="81">
        <v>1</v>
      </c>
      <c r="BA81" s="30"/>
      <c r="BB81" s="56"/>
      <c r="BC81" s="31"/>
      <c r="BD81" s="82">
        <v>0</v>
      </c>
      <c r="BE81" s="83" t="s">
        <v>117</v>
      </c>
      <c r="BF81" s="86">
        <v>18.728355000000001</v>
      </c>
      <c r="BG81" s="86">
        <v>19.845099999999999</v>
      </c>
      <c r="BH81" s="83">
        <v>13.228700999999999</v>
      </c>
      <c r="BI81" s="83">
        <v>45.247273</v>
      </c>
      <c r="BJ81" s="86">
        <v>40.384608999999998</v>
      </c>
      <c r="BK81" s="86">
        <v>36.299624999999999</v>
      </c>
      <c r="BL81" s="86">
        <v>36.299624999999999</v>
      </c>
      <c r="BM81" s="83">
        <v>19.845099999999999</v>
      </c>
      <c r="BN81" s="83">
        <v>135.16020800000001</v>
      </c>
      <c r="BO81" s="87">
        <v>70.363677999999993</v>
      </c>
      <c r="BP81" s="85">
        <v>-42.385604229999998</v>
      </c>
      <c r="BQ81" s="83">
        <v>71.146183804000003</v>
      </c>
      <c r="BR81" s="86">
        <v>-32.710589992000003</v>
      </c>
      <c r="BS81" s="86">
        <v>272.99456351399999</v>
      </c>
      <c r="BT81" s="86">
        <v>115.633508656</v>
      </c>
      <c r="BU81" s="86">
        <v>82.914800127000007</v>
      </c>
      <c r="BV81" s="86">
        <v>82.914800127000007</v>
      </c>
      <c r="BW81" s="83">
        <v>71.146183804000003</v>
      </c>
      <c r="BX81" s="83">
        <v>92.088037240000006</v>
      </c>
      <c r="BY81" s="87">
        <v>-41.004882344999999</v>
      </c>
      <c r="BZ81" s="85">
        <v>0.765288835</v>
      </c>
      <c r="CA81" s="83">
        <v>0.71534096800000002</v>
      </c>
      <c r="CB81" s="86">
        <v>0.49247967799999998</v>
      </c>
      <c r="CC81" s="86">
        <v>1.643036012</v>
      </c>
      <c r="CD81" s="83">
        <v>1.5190207229999999</v>
      </c>
      <c r="CE81" s="83">
        <v>1.3256920219999999</v>
      </c>
      <c r="CF81" s="86">
        <v>1.3256920219999999</v>
      </c>
      <c r="CG81" s="86">
        <v>0.71534096800000002</v>
      </c>
      <c r="CH81" s="83">
        <v>1.24723556</v>
      </c>
      <c r="CI81" s="87">
        <v>0.72862393599999997</v>
      </c>
      <c r="CJ81" s="88">
        <v>0.21199999999999999</v>
      </c>
      <c r="CK81" s="86">
        <v>0.106</v>
      </c>
      <c r="CL81" s="83">
        <v>0.313</v>
      </c>
      <c r="CM81" s="83">
        <v>0.88100000000000001</v>
      </c>
      <c r="CN81" s="83">
        <v>0.59399999999999997</v>
      </c>
      <c r="CO81" s="86">
        <v>0.13300000000000001</v>
      </c>
      <c r="CP81" s="86">
        <v>0.13300000000000001</v>
      </c>
      <c r="CQ81" s="83">
        <v>0.106</v>
      </c>
      <c r="CR81" s="83">
        <v>0.88100000000000001</v>
      </c>
      <c r="CS81" s="87">
        <v>0.21199999999999999</v>
      </c>
      <c r="CT81" s="88">
        <v>4.433497537</v>
      </c>
      <c r="CU81" s="86">
        <v>-52.036199095000001</v>
      </c>
      <c r="CV81" s="83">
        <v>49.047619048000001</v>
      </c>
      <c r="CW81" s="83">
        <v>315.566037736</v>
      </c>
      <c r="CX81" s="86">
        <v>180.188679245</v>
      </c>
      <c r="CY81" s="83">
        <v>25.471698112999999</v>
      </c>
      <c r="CZ81" s="83">
        <v>25.471698112999999</v>
      </c>
      <c r="DA81" s="86">
        <v>-52.036199095000001</v>
      </c>
      <c r="DB81" s="86">
        <v>315.566037736</v>
      </c>
      <c r="DC81" s="84">
        <v>-4.0723981900000004</v>
      </c>
      <c r="DD81" s="85">
        <v>3.5666218029999999</v>
      </c>
      <c r="DE81" s="86">
        <v>1.8323249779999999</v>
      </c>
      <c r="DF81" s="86">
        <v>5.1429510350000003</v>
      </c>
      <c r="DG81" s="86">
        <v>15.565371024999999</v>
      </c>
      <c r="DH81" s="86">
        <v>9.7520932519999999</v>
      </c>
      <c r="DI81" s="83">
        <v>2.1077654520000002</v>
      </c>
      <c r="DJ81" s="83">
        <v>2.1077654520000002</v>
      </c>
      <c r="DK81" s="86">
        <v>1.8323249779999999</v>
      </c>
      <c r="DL81" s="86">
        <v>13.961965135</v>
      </c>
      <c r="DM81" s="84">
        <v>3.5666218029999999</v>
      </c>
      <c r="DN81" s="85">
        <v>7.11</v>
      </c>
      <c r="DO81" s="86">
        <v>12.38</v>
      </c>
      <c r="DP81" s="83">
        <v>10.44</v>
      </c>
      <c r="DQ81" s="83">
        <v>25.89</v>
      </c>
      <c r="DR81" s="86">
        <v>16.100000000000001</v>
      </c>
      <c r="DS81" s="86">
        <v>0.18</v>
      </c>
      <c r="DT81" s="86">
        <v>0.18</v>
      </c>
      <c r="DU81" s="83">
        <v>12.38</v>
      </c>
      <c r="DV81" s="83">
        <v>22.855090410999999</v>
      </c>
      <c r="DW81" s="87">
        <v>12.38</v>
      </c>
      <c r="DX81" s="88">
        <v>10.451061471999999</v>
      </c>
      <c r="DY81" s="83">
        <v>5.3437604810000003</v>
      </c>
      <c r="DZ81" s="83">
        <v>4.3078318639999997</v>
      </c>
      <c r="EA81" s="86">
        <v>5.6842708350000004</v>
      </c>
      <c r="EB81" s="86">
        <v>7.9580543849999996</v>
      </c>
      <c r="EC81" s="86">
        <v>713.77494683800001</v>
      </c>
      <c r="ED81" s="86">
        <v>713.77494683800001</v>
      </c>
      <c r="EE81" s="83">
        <v>5.3437604810000003</v>
      </c>
      <c r="EF81" s="83">
        <v>4.9714560069999996</v>
      </c>
      <c r="EG81" s="87">
        <v>5.6011932910000004</v>
      </c>
      <c r="EH81" s="88">
        <v>88.341297170000004</v>
      </c>
      <c r="EI81" s="83">
        <v>187.217924528</v>
      </c>
      <c r="EJ81" s="83">
        <v>42.264220447</v>
      </c>
      <c r="EK81" s="86">
        <v>51.35899319</v>
      </c>
      <c r="EL81" s="83">
        <v>67.987557238999997</v>
      </c>
      <c r="EM81" s="83">
        <v>272.92951127800001</v>
      </c>
      <c r="EN81" s="86">
        <v>272.92951127800001</v>
      </c>
      <c r="EO81" s="86">
        <v>187.217924528</v>
      </c>
      <c r="EP81" s="86">
        <v>153.41680817299999</v>
      </c>
      <c r="EQ81" s="84">
        <v>331.904141509</v>
      </c>
      <c r="ER81" s="85">
        <v>5.5369301789999996</v>
      </c>
      <c r="ES81" s="86">
        <v>10.450700072</v>
      </c>
      <c r="ET81" s="83">
        <v>23.516502640999999</v>
      </c>
      <c r="EU81" s="83">
        <v>16.013061582999999</v>
      </c>
      <c r="EV81" s="86">
        <v>14.261495388</v>
      </c>
      <c r="EW81" s="86">
        <v>2.0771929739999999</v>
      </c>
      <c r="EX81" s="86">
        <v>2.0771929739999999</v>
      </c>
      <c r="EY81" s="86">
        <v>10.450700072</v>
      </c>
      <c r="EZ81" s="86">
        <v>12.481383514999999</v>
      </c>
      <c r="FA81" s="84">
        <v>26.434741544000001</v>
      </c>
      <c r="FB81" s="85">
        <v>199.34830188699999</v>
      </c>
      <c r="FC81" s="86">
        <v>675.64433962299995</v>
      </c>
      <c r="FD81" s="86">
        <v>202.99629393000001</v>
      </c>
      <c r="FE81" s="83">
        <v>166.33076049900001</v>
      </c>
      <c r="FF81" s="86">
        <v>165.092760943</v>
      </c>
      <c r="FG81" s="86">
        <v>8.5398496240000004</v>
      </c>
      <c r="FH81" s="83">
        <v>8.5398496240000004</v>
      </c>
      <c r="FI81" s="83">
        <v>675.64433962299995</v>
      </c>
      <c r="FJ81" s="86">
        <v>163.69536946100001</v>
      </c>
      <c r="FK81" s="87">
        <v>347.10716981100001</v>
      </c>
      <c r="FL81" s="88">
        <v>1.139534E-3</v>
      </c>
      <c r="FM81" s="86">
        <v>2.279068E-3</v>
      </c>
      <c r="FN81" s="86">
        <v>3.4186020000000002E-3</v>
      </c>
      <c r="FO81" s="86">
        <v>7.9620590000000005E-3</v>
      </c>
      <c r="FP81" s="83">
        <v>6.329065E-3</v>
      </c>
      <c r="FQ81" s="83">
        <v>8.2858599999999997E-4</v>
      </c>
      <c r="FR81" s="86">
        <v>8.2858599999999997E-4</v>
      </c>
      <c r="FS81" s="86">
        <v>2.279068E-3</v>
      </c>
      <c r="FT81" s="86">
        <v>7.9620590000000005E-3</v>
      </c>
      <c r="FU81" s="87">
        <v>1.0255807E-2</v>
      </c>
      <c r="FV81" s="88">
        <v>37.607228732000003</v>
      </c>
      <c r="FW81" s="83">
        <v>87.007750568999995</v>
      </c>
      <c r="FX81" s="86">
        <v>187.02867768900001</v>
      </c>
      <c r="FY81" s="86">
        <v>113.89069655199999</v>
      </c>
      <c r="FZ81" s="83">
        <v>136.663525287</v>
      </c>
      <c r="GA81" s="83">
        <v>14.166202519</v>
      </c>
      <c r="GB81" s="86">
        <v>14.166202519</v>
      </c>
      <c r="GC81" s="86">
        <v>87.007750568999995</v>
      </c>
      <c r="GD81" s="83">
        <v>144.68896319500001</v>
      </c>
      <c r="GE81" s="84">
        <v>355.49690705</v>
      </c>
      <c r="GF81" s="88">
        <v>0.41</v>
      </c>
      <c r="GG81" s="86" t="s">
        <v>91</v>
      </c>
      <c r="GH81" s="83">
        <v>0.79</v>
      </c>
      <c r="GI81" s="86">
        <v>0.43</v>
      </c>
      <c r="GJ81" s="86">
        <v>0.89</v>
      </c>
      <c r="GK81" s="86" t="s">
        <v>91</v>
      </c>
      <c r="GL81" s="83" t="s">
        <v>91</v>
      </c>
      <c r="GM81" s="83" t="s">
        <v>91</v>
      </c>
      <c r="GN81" s="86">
        <v>0.85911093500000002</v>
      </c>
      <c r="GO81" s="87">
        <v>0.41</v>
      </c>
      <c r="GP81" s="89">
        <v>0.28469799400000001</v>
      </c>
      <c r="GQ81" s="86" t="s">
        <v>91</v>
      </c>
      <c r="GR81" s="83">
        <v>5.4573119999999998E-3</v>
      </c>
      <c r="GS81" s="86">
        <v>0.52331503300000004</v>
      </c>
      <c r="GT81" s="86">
        <v>2.3435779E-2</v>
      </c>
      <c r="GU81" s="86" t="s">
        <v>91</v>
      </c>
      <c r="GV81" s="83" t="s">
        <v>91</v>
      </c>
      <c r="GW81" s="86" t="s">
        <v>91</v>
      </c>
      <c r="GX81" s="86">
        <v>0.52331503300000004</v>
      </c>
      <c r="GY81" s="84">
        <v>0.25114149099999999</v>
      </c>
      <c r="GZ81" s="77"/>
      <c r="HA81" s="78"/>
      <c r="HB81" s="79"/>
    </row>
    <row r="82" spans="1:210" s="80" customFormat="1" ht="22.5" x14ac:dyDescent="0.4">
      <c r="A82" s="1"/>
      <c r="B82" s="1"/>
      <c r="C82" s="1"/>
      <c r="D82" s="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3" t="e">
        <f t="shared" si="61"/>
        <v>#REF!</v>
      </c>
      <c r="AZ82" s="81">
        <v>1</v>
      </c>
      <c r="BA82" s="30"/>
      <c r="BB82" s="56"/>
      <c r="BC82" s="31"/>
      <c r="BD82" s="82">
        <v>0</v>
      </c>
      <c r="BE82" s="83" t="s">
        <v>97</v>
      </c>
      <c r="BF82" s="86">
        <v>21.913260000000001</v>
      </c>
      <c r="BG82" s="86">
        <v>20.697063</v>
      </c>
      <c r="BH82" s="83">
        <v>19.467269999999999</v>
      </c>
      <c r="BI82" s="83">
        <v>40.714452999999999</v>
      </c>
      <c r="BJ82" s="86">
        <v>22.51267</v>
      </c>
      <c r="BK82" s="86">
        <v>33.696522999999999</v>
      </c>
      <c r="BL82" s="86">
        <v>33.696522999999999</v>
      </c>
      <c r="BM82" s="83">
        <v>20.697063</v>
      </c>
      <c r="BN82" s="83">
        <v>116.390916</v>
      </c>
      <c r="BO82" s="87">
        <v>76.820240999999996</v>
      </c>
      <c r="BP82" s="85">
        <v>38.361762624000001</v>
      </c>
      <c r="BQ82" s="83">
        <v>30.225762349</v>
      </c>
      <c r="BR82" s="86">
        <v>10.493100478000001</v>
      </c>
      <c r="BS82" s="86">
        <v>145.39523206600001</v>
      </c>
      <c r="BT82" s="86">
        <v>2.7353757500000002</v>
      </c>
      <c r="BU82" s="86">
        <v>62.808235158999999</v>
      </c>
      <c r="BV82" s="86">
        <v>62.808235158999999</v>
      </c>
      <c r="BW82" s="83">
        <v>30.225762349</v>
      </c>
      <c r="BX82" s="83">
        <v>51.510740509000001</v>
      </c>
      <c r="BY82" s="87">
        <v>12.891727518</v>
      </c>
      <c r="BZ82" s="85">
        <v>0.89543225900000001</v>
      </c>
      <c r="CA82" s="83">
        <v>0.74605101900000004</v>
      </c>
      <c r="CB82" s="86">
        <v>0.72472987700000002</v>
      </c>
      <c r="CC82" s="86">
        <v>1.478438546</v>
      </c>
      <c r="CD82" s="83">
        <v>0.84678824699999999</v>
      </c>
      <c r="CE82" s="83">
        <v>1.2306246059999999</v>
      </c>
      <c r="CF82" s="86">
        <v>1.2306246059999999</v>
      </c>
      <c r="CG82" s="86">
        <v>0.74605101900000004</v>
      </c>
      <c r="CH82" s="83">
        <v>1.074035705</v>
      </c>
      <c r="CI82" s="87">
        <v>0.79548238500000001</v>
      </c>
      <c r="CJ82" s="88">
        <v>0.29499999999999998</v>
      </c>
      <c r="CK82" s="86">
        <v>0.186</v>
      </c>
      <c r="CL82" s="83">
        <v>8.7999999999999995E-2</v>
      </c>
      <c r="CM82" s="83">
        <v>8.4000000000000005E-2</v>
      </c>
      <c r="CN82" s="83">
        <v>0.09</v>
      </c>
      <c r="CO82" s="86">
        <v>0.371</v>
      </c>
      <c r="CP82" s="86">
        <v>0.371</v>
      </c>
      <c r="CQ82" s="83">
        <v>0.186</v>
      </c>
      <c r="CR82" s="83">
        <v>0.371</v>
      </c>
      <c r="CS82" s="87">
        <v>0.29499999999999998</v>
      </c>
      <c r="CT82" s="88">
        <v>456.603773585</v>
      </c>
      <c r="CU82" s="86">
        <v>169.565217391</v>
      </c>
      <c r="CV82" s="83">
        <v>-49.425287355999998</v>
      </c>
      <c r="CW82" s="83">
        <v>-53.846153846</v>
      </c>
      <c r="CX82" s="86">
        <v>-69.491525424000002</v>
      </c>
      <c r="CY82" s="83">
        <v>99.462365590999994</v>
      </c>
      <c r="CZ82" s="83">
        <v>99.462365590999994</v>
      </c>
      <c r="DA82" s="86">
        <v>169.565217391</v>
      </c>
      <c r="DB82" s="86">
        <v>25.762711864</v>
      </c>
      <c r="DC82" s="84">
        <v>315.492957746</v>
      </c>
      <c r="DD82" s="85">
        <v>4.9629878869999997</v>
      </c>
      <c r="DE82" s="86">
        <v>3.2152117549999999</v>
      </c>
      <c r="DF82" s="86">
        <v>1.445941505</v>
      </c>
      <c r="DG82" s="86">
        <v>1.48409894</v>
      </c>
      <c r="DH82" s="86">
        <v>1.4775898869999999</v>
      </c>
      <c r="DI82" s="83">
        <v>5.8795562600000002</v>
      </c>
      <c r="DJ82" s="83">
        <v>5.8795562600000002</v>
      </c>
      <c r="DK82" s="86">
        <v>3.2152117549999999</v>
      </c>
      <c r="DL82" s="86">
        <v>5.8795562600000002</v>
      </c>
      <c r="DM82" s="84">
        <v>4.9629878869999997</v>
      </c>
      <c r="DN82" s="85">
        <v>21.07</v>
      </c>
      <c r="DO82" s="86">
        <v>13.43</v>
      </c>
      <c r="DP82" s="83">
        <v>12.04</v>
      </c>
      <c r="DQ82" s="83">
        <v>10.73</v>
      </c>
      <c r="DR82" s="86">
        <v>12.3</v>
      </c>
      <c r="DS82" s="86">
        <v>23.24</v>
      </c>
      <c r="DT82" s="86">
        <v>23.24</v>
      </c>
      <c r="DU82" s="83">
        <v>13.43</v>
      </c>
      <c r="DV82" s="83">
        <v>23.24</v>
      </c>
      <c r="DW82" s="87">
        <v>18.112742888</v>
      </c>
      <c r="DX82" s="88">
        <v>4.6229398259999996</v>
      </c>
      <c r="DY82" s="83">
        <v>5.8516621659999997</v>
      </c>
      <c r="DZ82" s="83">
        <v>6.5801113669999998</v>
      </c>
      <c r="EA82" s="86">
        <v>16.749932949000002</v>
      </c>
      <c r="EB82" s="86">
        <v>7.0318237840000002</v>
      </c>
      <c r="EC82" s="86">
        <v>4.686725343</v>
      </c>
      <c r="ED82" s="86">
        <v>4.686725343</v>
      </c>
      <c r="EE82" s="83">
        <v>5.8516621659999997</v>
      </c>
      <c r="EF82" s="83">
        <v>4.8703331429999999</v>
      </c>
      <c r="EG82" s="87">
        <v>4.6769895269999999</v>
      </c>
      <c r="EH82" s="88">
        <v>74.282237288000005</v>
      </c>
      <c r="EI82" s="83">
        <v>111.27453225799999</v>
      </c>
      <c r="EJ82" s="83">
        <v>221.21897727300001</v>
      </c>
      <c r="EK82" s="86">
        <v>484.69586904800002</v>
      </c>
      <c r="EL82" s="83">
        <v>250.140777778</v>
      </c>
      <c r="EM82" s="83">
        <v>90.826207546999996</v>
      </c>
      <c r="EN82" s="86">
        <v>90.826207546999996</v>
      </c>
      <c r="EO82" s="86">
        <v>111.27453225799999</v>
      </c>
      <c r="EP82" s="86">
        <v>313.72214555300002</v>
      </c>
      <c r="EQ82" s="84">
        <v>260.40759660999998</v>
      </c>
      <c r="ER82" s="85">
        <v>3.6067556810000001</v>
      </c>
      <c r="ES82" s="86">
        <v>2.8955428599999999</v>
      </c>
      <c r="ET82" s="83">
        <v>2.1843202979999998</v>
      </c>
      <c r="EU82" s="83">
        <v>1.644427742</v>
      </c>
      <c r="EV82" s="86">
        <v>2.6851315279999999</v>
      </c>
      <c r="EW82" s="86">
        <v>5.2866895500000002</v>
      </c>
      <c r="EX82" s="86">
        <v>5.2866895500000002</v>
      </c>
      <c r="EY82" s="86">
        <v>2.8955428599999999</v>
      </c>
      <c r="EZ82" s="86">
        <v>2.9905019820000001</v>
      </c>
      <c r="FA82" s="84">
        <v>5.1437641940000001</v>
      </c>
      <c r="FB82" s="85">
        <v>424.54264406800002</v>
      </c>
      <c r="FC82" s="86">
        <v>417.70188172000002</v>
      </c>
      <c r="FD82" s="86">
        <v>832.67545454499998</v>
      </c>
      <c r="FE82" s="83">
        <v>722.99761904800005</v>
      </c>
      <c r="FF82" s="86">
        <v>832.43666666700005</v>
      </c>
      <c r="FG82" s="86">
        <v>395.26792452799998</v>
      </c>
      <c r="FH82" s="83">
        <v>395.26792452799998</v>
      </c>
      <c r="FI82" s="83">
        <v>417.70188172000002</v>
      </c>
      <c r="FJ82" s="86">
        <v>395.26792452799998</v>
      </c>
      <c r="FK82" s="87">
        <v>364.95641940899998</v>
      </c>
      <c r="FL82" s="88">
        <v>8.6852499999999998E-4</v>
      </c>
      <c r="FM82" s="86">
        <v>6.5856300000000003E-4</v>
      </c>
      <c r="FN82" s="86">
        <v>4.6728299999999998E-4</v>
      </c>
      <c r="FO82" s="86">
        <v>7.3573599999999996E-4</v>
      </c>
      <c r="FP82" s="83">
        <v>6.6427999999999995E-4</v>
      </c>
      <c r="FQ82" s="83">
        <v>1.9576160000000001E-3</v>
      </c>
      <c r="FR82" s="86">
        <v>1.9576160000000001E-3</v>
      </c>
      <c r="FS82" s="86">
        <v>6.5856300000000003E-4</v>
      </c>
      <c r="FT82" s="86">
        <v>1.9576160000000001E-3</v>
      </c>
      <c r="FU82" s="87">
        <v>1.8232840000000001E-3</v>
      </c>
      <c r="FV82" s="88">
        <v>24.497344468000001</v>
      </c>
      <c r="FW82" s="83">
        <v>24.106965966000001</v>
      </c>
      <c r="FX82" s="86">
        <v>17.372078797</v>
      </c>
      <c r="FY82" s="86">
        <v>11.695765981999999</v>
      </c>
      <c r="FZ82" s="83">
        <v>25.730789829999999</v>
      </c>
      <c r="GA82" s="83">
        <v>36.054577385000002</v>
      </c>
      <c r="GB82" s="86">
        <v>36.054577385000002</v>
      </c>
      <c r="GC82" s="86">
        <v>24.106965966000001</v>
      </c>
      <c r="GD82" s="83">
        <v>41.311149962000002</v>
      </c>
      <c r="GE82" s="84">
        <v>57.888617152999998</v>
      </c>
      <c r="GF82" s="88">
        <v>0.42</v>
      </c>
      <c r="GG82" s="86">
        <v>0.43</v>
      </c>
      <c r="GH82" s="83">
        <v>0.02</v>
      </c>
      <c r="GI82" s="86">
        <v>0.04</v>
      </c>
      <c r="GJ82" s="86">
        <v>0.04</v>
      </c>
      <c r="GK82" s="86">
        <v>0.03</v>
      </c>
      <c r="GL82" s="83">
        <v>0.03</v>
      </c>
      <c r="GM82" s="83">
        <v>0.43</v>
      </c>
      <c r="GN82" s="86">
        <v>3.8611726999999998E-2</v>
      </c>
      <c r="GO82" s="87">
        <v>0.42</v>
      </c>
      <c r="GP82" s="89">
        <v>0.22703764100000001</v>
      </c>
      <c r="GQ82" s="86">
        <v>0.193530798</v>
      </c>
      <c r="GR82" s="83">
        <v>9.2354519999999999E-3</v>
      </c>
      <c r="GS82" s="86">
        <v>3.2733759000000001E-2</v>
      </c>
      <c r="GT82" s="86">
        <v>4.6871557000000001E-2</v>
      </c>
      <c r="GU82" s="86">
        <v>2.6153743E-2</v>
      </c>
      <c r="GV82" s="83">
        <v>2.6153743E-2</v>
      </c>
      <c r="GW82" s="86">
        <v>0.193530798</v>
      </c>
      <c r="GX82" s="86">
        <v>4.5249756000000002E-2</v>
      </c>
      <c r="GY82" s="84">
        <v>0.200277392</v>
      </c>
      <c r="GZ82" s="77"/>
      <c r="HA82" s="78"/>
      <c r="HB82" s="79"/>
    </row>
    <row r="83" spans="1:210" s="80" customFormat="1" ht="22.5" x14ac:dyDescent="0.4">
      <c r="A83" s="1"/>
      <c r="B83" s="1"/>
      <c r="C83" s="1"/>
      <c r="D83" s="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3" t="e">
        <f t="shared" si="61"/>
        <v>#REF!</v>
      </c>
      <c r="AZ83" s="81">
        <v>1</v>
      </c>
      <c r="BA83" s="30"/>
      <c r="BB83" s="56"/>
      <c r="BC83" s="31"/>
      <c r="BD83" s="82">
        <v>0</v>
      </c>
      <c r="BE83" s="83" t="s">
        <v>93</v>
      </c>
      <c r="BF83" s="86">
        <v>88.451164000000006</v>
      </c>
      <c r="BG83" s="86">
        <v>145.94481300000001</v>
      </c>
      <c r="BH83" s="83">
        <v>193.080578</v>
      </c>
      <c r="BI83" s="83">
        <v>160.46104700000001</v>
      </c>
      <c r="BJ83" s="86">
        <v>24.818449000000001</v>
      </c>
      <c r="BK83" s="86">
        <v>29.640395999999999</v>
      </c>
      <c r="BL83" s="86">
        <v>29.640395999999999</v>
      </c>
      <c r="BM83" s="83">
        <v>145.94481300000001</v>
      </c>
      <c r="BN83" s="83">
        <v>408.00047000000001</v>
      </c>
      <c r="BO83" s="87">
        <v>351.88898899999998</v>
      </c>
      <c r="BP83" s="85">
        <v>-18.464252132999999</v>
      </c>
      <c r="BQ83" s="83">
        <v>-18.700901635000001</v>
      </c>
      <c r="BR83" s="86">
        <v>218.96592508200001</v>
      </c>
      <c r="BS83" s="86">
        <v>181.70968856100001</v>
      </c>
      <c r="BT83" s="86">
        <v>-71.941071346000001</v>
      </c>
      <c r="BU83" s="86">
        <v>-79.690682120999995</v>
      </c>
      <c r="BV83" s="86">
        <v>-79.690682120999995</v>
      </c>
      <c r="BW83" s="83">
        <v>-18.700901635000001</v>
      </c>
      <c r="BX83" s="83">
        <v>15.945790506</v>
      </c>
      <c r="BY83" s="87">
        <v>-16.758395012000001</v>
      </c>
      <c r="BZ83" s="85">
        <v>3.6143424369999999</v>
      </c>
      <c r="CA83" s="83">
        <v>5.2607597720000001</v>
      </c>
      <c r="CB83" s="86">
        <v>7.1880270639999999</v>
      </c>
      <c r="CC83" s="86">
        <v>5.8267219509999997</v>
      </c>
      <c r="CD83" s="83">
        <v>0.93351747799999996</v>
      </c>
      <c r="CE83" s="83">
        <v>1.082491527</v>
      </c>
      <c r="CF83" s="86">
        <v>1.082491527</v>
      </c>
      <c r="CG83" s="86">
        <v>5.2607597720000001</v>
      </c>
      <c r="CH83" s="83">
        <v>3.7649593929999998</v>
      </c>
      <c r="CI83" s="87">
        <v>3.6438507410000001</v>
      </c>
      <c r="CJ83" s="88">
        <v>0.44600000000000001</v>
      </c>
      <c r="CK83" s="86">
        <v>0.34899999999999998</v>
      </c>
      <c r="CL83" s="83">
        <v>0.66800000000000004</v>
      </c>
      <c r="CM83" s="83">
        <v>0.58099999999999996</v>
      </c>
      <c r="CN83" s="83">
        <v>0.27400000000000002</v>
      </c>
      <c r="CO83" s="86">
        <v>0.29699999999999999</v>
      </c>
      <c r="CP83" s="86">
        <v>0.29699999999999999</v>
      </c>
      <c r="CQ83" s="83">
        <v>0.34899999999999998</v>
      </c>
      <c r="CR83" s="83">
        <v>0.66800000000000004</v>
      </c>
      <c r="CS83" s="87">
        <v>0.44900000000000001</v>
      </c>
      <c r="CT83" s="88">
        <v>35.151515152000002</v>
      </c>
      <c r="CU83" s="86">
        <v>-26.215644820000001</v>
      </c>
      <c r="CV83" s="83">
        <v>48.775055678999998</v>
      </c>
      <c r="CW83" s="83">
        <v>151.51515151500001</v>
      </c>
      <c r="CX83" s="86">
        <v>-38.565022421999998</v>
      </c>
      <c r="CY83" s="83">
        <v>-14.899713467</v>
      </c>
      <c r="CZ83" s="83">
        <v>-14.899713467</v>
      </c>
      <c r="DA83" s="86">
        <v>-26.215644820000001</v>
      </c>
      <c r="DB83" s="86">
        <v>48.775055678999998</v>
      </c>
      <c r="DC83" s="84">
        <v>-11.439842209</v>
      </c>
      <c r="DD83" s="85">
        <v>7.5033647380000001</v>
      </c>
      <c r="DE83" s="86">
        <v>6.032843561</v>
      </c>
      <c r="DF83" s="86">
        <v>10.976010516000001</v>
      </c>
      <c r="DG83" s="86">
        <v>10.265017668</v>
      </c>
      <c r="DH83" s="86">
        <v>4.4984403220000004</v>
      </c>
      <c r="DI83" s="83">
        <v>4.7068145799999996</v>
      </c>
      <c r="DJ83" s="83">
        <v>4.7068145799999996</v>
      </c>
      <c r="DK83" s="86">
        <v>6.032843561</v>
      </c>
      <c r="DL83" s="86">
        <v>10.586370840000001</v>
      </c>
      <c r="DM83" s="84">
        <v>7.553835801</v>
      </c>
      <c r="DN83" s="85">
        <v>21.1</v>
      </c>
      <c r="DO83" s="86">
        <v>35.28</v>
      </c>
      <c r="DP83" s="83">
        <v>31.79</v>
      </c>
      <c r="DQ83" s="83">
        <v>32.94</v>
      </c>
      <c r="DR83" s="86">
        <v>14.19</v>
      </c>
      <c r="DS83" s="86">
        <v>8.7100000000000009</v>
      </c>
      <c r="DT83" s="86">
        <v>8.7100000000000009</v>
      </c>
      <c r="DU83" s="83">
        <v>35.28</v>
      </c>
      <c r="DV83" s="83">
        <v>29.078666595000001</v>
      </c>
      <c r="DW83" s="87">
        <v>35.28</v>
      </c>
      <c r="DX83" s="88">
        <v>18.942624144</v>
      </c>
      <c r="DY83" s="83">
        <v>16.418179333000001</v>
      </c>
      <c r="DZ83" s="83">
        <v>24.604235487</v>
      </c>
      <c r="EA83" s="86">
        <v>18.911993678999998</v>
      </c>
      <c r="EB83" s="86">
        <v>6.90549678</v>
      </c>
      <c r="EC83" s="86">
        <v>11.728540639</v>
      </c>
      <c r="ED83" s="86">
        <v>11.728540639</v>
      </c>
      <c r="EE83" s="83">
        <v>16.418179333000001</v>
      </c>
      <c r="EF83" s="83">
        <v>13.144354400999999</v>
      </c>
      <c r="EG83" s="87">
        <v>11.382208068000001</v>
      </c>
      <c r="EH83" s="88">
        <v>198.32099551600001</v>
      </c>
      <c r="EI83" s="83">
        <v>418.17997994299998</v>
      </c>
      <c r="EJ83" s="83">
        <v>289.04278143699997</v>
      </c>
      <c r="EK83" s="86">
        <v>276.180803787</v>
      </c>
      <c r="EL83" s="83">
        <v>90.578281021999999</v>
      </c>
      <c r="EM83" s="83">
        <v>99.799313131000005</v>
      </c>
      <c r="EN83" s="86">
        <v>99.799313131000005</v>
      </c>
      <c r="EO83" s="86">
        <v>418.17997994299998</v>
      </c>
      <c r="EP83" s="86">
        <v>610.779146707</v>
      </c>
      <c r="EQ83" s="84">
        <v>783.71712472199999</v>
      </c>
      <c r="ER83" s="85">
        <v>20.251053542000001</v>
      </c>
      <c r="ES83" s="86">
        <v>11.467087775</v>
      </c>
      <c r="ET83" s="83">
        <v>8.8651215400000005</v>
      </c>
      <c r="EU83" s="83">
        <v>6.983630507</v>
      </c>
      <c r="EV83" s="86">
        <v>12.469722423</v>
      </c>
      <c r="EW83" s="86">
        <v>3.2492951849999998</v>
      </c>
      <c r="EX83" s="86">
        <v>3.2492951849999998</v>
      </c>
      <c r="EY83" s="86">
        <v>11.467087775</v>
      </c>
      <c r="EZ83" s="86">
        <v>7.9364443380000003</v>
      </c>
      <c r="FA83" s="84">
        <v>17.620466817000001</v>
      </c>
      <c r="FB83" s="85">
        <v>281.207174888</v>
      </c>
      <c r="FC83" s="86">
        <v>584.79885386800004</v>
      </c>
      <c r="FD83" s="86">
        <v>289.63164670700002</v>
      </c>
      <c r="FE83" s="83">
        <v>320.895697074</v>
      </c>
      <c r="FF83" s="86">
        <v>315.44266423400001</v>
      </c>
      <c r="FG83" s="86">
        <v>185.05084175100001</v>
      </c>
      <c r="FH83" s="83">
        <v>185.05084175100001</v>
      </c>
      <c r="FI83" s="83">
        <v>584.79885386800004</v>
      </c>
      <c r="FJ83" s="86">
        <v>274.68021888499999</v>
      </c>
      <c r="FK83" s="87">
        <v>467.047483296</v>
      </c>
      <c r="FL83" s="88">
        <v>1.9683837999999999E-2</v>
      </c>
      <c r="FM83" s="86">
        <v>1.8390791E-2</v>
      </c>
      <c r="FN83" s="86">
        <v>1.8809701000000002E-2</v>
      </c>
      <c r="FO83" s="86">
        <v>1.2314293E-2</v>
      </c>
      <c r="FP83" s="83">
        <v>3.4008699999999998E-3</v>
      </c>
      <c r="FQ83" s="83">
        <v>1.0583560000000001E-3</v>
      </c>
      <c r="FR83" s="86">
        <v>1.0583560000000001E-3</v>
      </c>
      <c r="FS83" s="86">
        <v>1.8390791E-2</v>
      </c>
      <c r="FT83" s="86">
        <v>1.8809701000000002E-2</v>
      </c>
      <c r="FU83" s="87">
        <v>1.9683837999999999E-2</v>
      </c>
      <c r="FV83" s="88">
        <v>137.54661482399999</v>
      </c>
      <c r="FW83" s="83">
        <v>95.469729876000002</v>
      </c>
      <c r="FX83" s="86">
        <v>70.505039994000001</v>
      </c>
      <c r="FY83" s="86">
        <v>49.670110788999999</v>
      </c>
      <c r="FZ83" s="83">
        <v>119.493515884</v>
      </c>
      <c r="GA83" s="83">
        <v>22.159796521000001</v>
      </c>
      <c r="GB83" s="86">
        <v>22.159796521000001</v>
      </c>
      <c r="GC83" s="86">
        <v>95.469729876000002</v>
      </c>
      <c r="GD83" s="83">
        <v>113.23484586399999</v>
      </c>
      <c r="GE83" s="84">
        <v>136.43274723100001</v>
      </c>
      <c r="GF83" s="88">
        <v>0.41</v>
      </c>
      <c r="GG83" s="86">
        <v>0.01</v>
      </c>
      <c r="GH83" s="83">
        <v>0.44</v>
      </c>
      <c r="GI83" s="86">
        <v>0.44</v>
      </c>
      <c r="GJ83" s="86">
        <v>0.01</v>
      </c>
      <c r="GK83" s="86">
        <v>0.01</v>
      </c>
      <c r="GL83" s="83">
        <v>0.01</v>
      </c>
      <c r="GM83" s="83">
        <v>0.01</v>
      </c>
      <c r="GN83" s="86">
        <v>0.42438034899999999</v>
      </c>
      <c r="GO83" s="87">
        <v>0.41</v>
      </c>
      <c r="GP83" s="89">
        <v>1.7618440999999999E-2</v>
      </c>
      <c r="GQ83" s="86">
        <v>6.1634009999999998E-3</v>
      </c>
      <c r="GR83" s="83">
        <v>0.18890696400000001</v>
      </c>
      <c r="GS83" s="86">
        <v>6.8868427999999995E-2</v>
      </c>
      <c r="GT83" s="86">
        <v>1.2913592E-2</v>
      </c>
      <c r="GU83" s="86">
        <v>1.3076872E-2</v>
      </c>
      <c r="GV83" s="83">
        <v>1.3076872E-2</v>
      </c>
      <c r="GW83" s="86">
        <v>6.1634009999999998E-3</v>
      </c>
      <c r="GX83" s="86">
        <v>0.18426019599999999</v>
      </c>
      <c r="GY83" s="84">
        <v>2.6721694000000001E-2</v>
      </c>
      <c r="GZ83" s="77"/>
      <c r="HA83" s="78"/>
      <c r="HB83" s="79"/>
    </row>
    <row r="84" spans="1:210" s="80" customFormat="1" ht="22.5" x14ac:dyDescent="0.4">
      <c r="A84" s="1"/>
      <c r="B84" s="1"/>
      <c r="C84" s="1"/>
      <c r="D84" s="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3" t="e">
        <f t="shared" si="61"/>
        <v>#REF!</v>
      </c>
      <c r="AZ84" s="81">
        <v>1</v>
      </c>
      <c r="BA84" s="30"/>
      <c r="BB84" s="56"/>
      <c r="BC84" s="31"/>
      <c r="BD84" s="82">
        <v>0</v>
      </c>
      <c r="BE84" s="83" t="s">
        <v>118</v>
      </c>
      <c r="BF84" s="86" t="s">
        <v>91</v>
      </c>
      <c r="BG84" s="86">
        <v>1.3082990000000001</v>
      </c>
      <c r="BH84" s="83" t="s">
        <v>91</v>
      </c>
      <c r="BI84" s="83" t="s">
        <v>91</v>
      </c>
      <c r="BJ84" s="86" t="s">
        <v>91</v>
      </c>
      <c r="BK84" s="86">
        <v>17.130869000000001</v>
      </c>
      <c r="BL84" s="86">
        <v>17.130869000000001</v>
      </c>
      <c r="BM84" s="83">
        <v>1.3082990000000001</v>
      </c>
      <c r="BN84" s="83">
        <v>17.130869000000001</v>
      </c>
      <c r="BO84" s="87">
        <v>1.3082990000000001</v>
      </c>
      <c r="BP84" s="85" t="s">
        <v>101</v>
      </c>
      <c r="BQ84" s="83" t="s">
        <v>101</v>
      </c>
      <c r="BR84" s="86" t="s">
        <v>101</v>
      </c>
      <c r="BS84" s="86" t="s">
        <v>101</v>
      </c>
      <c r="BT84" s="86" t="s">
        <v>101</v>
      </c>
      <c r="BU84" s="86">
        <v>1209.400144768</v>
      </c>
      <c r="BV84" s="86">
        <v>1209.400144768</v>
      </c>
      <c r="BW84" s="83" t="s">
        <v>101</v>
      </c>
      <c r="BX84" s="83">
        <v>1209.400144768</v>
      </c>
      <c r="BY84" s="87" t="s">
        <v>101</v>
      </c>
      <c r="BZ84" s="85" t="s">
        <v>91</v>
      </c>
      <c r="CA84" s="83">
        <v>4.7159241999999997E-2</v>
      </c>
      <c r="CB84" s="86" t="s">
        <v>91</v>
      </c>
      <c r="CC84" s="86" t="s">
        <v>91</v>
      </c>
      <c r="CD84" s="83" t="s">
        <v>91</v>
      </c>
      <c r="CE84" s="83">
        <v>0.62563336000000003</v>
      </c>
      <c r="CF84" s="86">
        <v>0.62563336000000003</v>
      </c>
      <c r="CG84" s="86">
        <v>4.7159241999999997E-2</v>
      </c>
      <c r="CH84" s="83">
        <v>0.15808076400000001</v>
      </c>
      <c r="CI84" s="87">
        <v>1.3547586E-2</v>
      </c>
      <c r="CJ84" s="88" t="s">
        <v>91</v>
      </c>
      <c r="CK84" s="86" t="s">
        <v>91</v>
      </c>
      <c r="CL84" s="83" t="s">
        <v>91</v>
      </c>
      <c r="CM84" s="83" t="s">
        <v>91</v>
      </c>
      <c r="CN84" s="83" t="s">
        <v>91</v>
      </c>
      <c r="CO84" s="86">
        <v>0.23799999999999999</v>
      </c>
      <c r="CP84" s="86">
        <v>0.23799999999999999</v>
      </c>
      <c r="CQ84" s="83" t="s">
        <v>91</v>
      </c>
      <c r="CR84" s="83">
        <v>0.23799999999999999</v>
      </c>
      <c r="CS84" s="87" t="s">
        <v>91</v>
      </c>
      <c r="CT84" s="88" t="s">
        <v>101</v>
      </c>
      <c r="CU84" s="86" t="s">
        <v>101</v>
      </c>
      <c r="CV84" s="83" t="s">
        <v>101</v>
      </c>
      <c r="CW84" s="83" t="s">
        <v>101</v>
      </c>
      <c r="CX84" s="86" t="s">
        <v>101</v>
      </c>
      <c r="CY84" s="83" t="s">
        <v>101</v>
      </c>
      <c r="CZ84" s="83" t="s">
        <v>101</v>
      </c>
      <c r="DA84" s="86" t="s">
        <v>101</v>
      </c>
      <c r="DB84" s="86" t="s">
        <v>101</v>
      </c>
      <c r="DC84" s="84" t="s">
        <v>101</v>
      </c>
      <c r="DD84" s="85" t="s">
        <v>91</v>
      </c>
      <c r="DE84" s="86" t="s">
        <v>91</v>
      </c>
      <c r="DF84" s="86" t="s">
        <v>91</v>
      </c>
      <c r="DG84" s="86" t="s">
        <v>91</v>
      </c>
      <c r="DH84" s="86" t="s">
        <v>91</v>
      </c>
      <c r="DI84" s="83">
        <v>3.771790808</v>
      </c>
      <c r="DJ84" s="83">
        <v>3.771790808</v>
      </c>
      <c r="DK84" s="86" t="s">
        <v>91</v>
      </c>
      <c r="DL84" s="86">
        <v>3.771790808</v>
      </c>
      <c r="DM84" s="84" t="s">
        <v>91</v>
      </c>
      <c r="DN84" s="85" t="s">
        <v>91</v>
      </c>
      <c r="DO84" s="86" t="s">
        <v>91</v>
      </c>
      <c r="DP84" s="83" t="s">
        <v>91</v>
      </c>
      <c r="DQ84" s="83" t="s">
        <v>91</v>
      </c>
      <c r="DR84" s="86" t="s">
        <v>91</v>
      </c>
      <c r="DS84" s="86">
        <v>2.87</v>
      </c>
      <c r="DT84" s="86">
        <v>2.87</v>
      </c>
      <c r="DU84" s="83" t="s">
        <v>91</v>
      </c>
      <c r="DV84" s="83">
        <v>2.87</v>
      </c>
      <c r="DW84" s="87" t="s">
        <v>91</v>
      </c>
      <c r="DX84" s="88" t="s">
        <v>91</v>
      </c>
      <c r="DY84" s="83" t="s">
        <v>91</v>
      </c>
      <c r="DZ84" s="83" t="s">
        <v>91</v>
      </c>
      <c r="EA84" s="86" t="s">
        <v>91</v>
      </c>
      <c r="EB84" s="86" t="s">
        <v>91</v>
      </c>
      <c r="EC84" s="86">
        <v>24.754872226</v>
      </c>
      <c r="ED84" s="86">
        <v>24.754872226</v>
      </c>
      <c r="EE84" s="83" t="s">
        <v>91</v>
      </c>
      <c r="EF84" s="83">
        <v>6.7052219749999997</v>
      </c>
      <c r="EG84" s="87" t="s">
        <v>91</v>
      </c>
      <c r="EH84" s="88" t="s">
        <v>91</v>
      </c>
      <c r="EI84" s="83" t="s">
        <v>91</v>
      </c>
      <c r="EJ84" s="83" t="s">
        <v>91</v>
      </c>
      <c r="EK84" s="86" t="s">
        <v>91</v>
      </c>
      <c r="EL84" s="83" t="s">
        <v>91</v>
      </c>
      <c r="EM84" s="83">
        <v>71.978441176000004</v>
      </c>
      <c r="EN84" s="86">
        <v>71.978441176000004</v>
      </c>
      <c r="EO84" s="86" t="s">
        <v>91</v>
      </c>
      <c r="EP84" s="86">
        <v>71.978441176000004</v>
      </c>
      <c r="EQ84" s="84" t="s">
        <v>91</v>
      </c>
      <c r="ER84" s="85" t="s">
        <v>91</v>
      </c>
      <c r="ES84" s="86" t="s">
        <v>91</v>
      </c>
      <c r="ET84" s="83" t="s">
        <v>91</v>
      </c>
      <c r="EU84" s="83" t="s">
        <v>91</v>
      </c>
      <c r="EV84" s="86" t="s">
        <v>91</v>
      </c>
      <c r="EW84" s="86" t="s">
        <v>91</v>
      </c>
      <c r="EX84" s="86" t="s">
        <v>91</v>
      </c>
      <c r="EY84" s="86" t="s">
        <v>91</v>
      </c>
      <c r="EZ84" s="86" t="s">
        <v>91</v>
      </c>
      <c r="FA84" s="84" t="s">
        <v>91</v>
      </c>
      <c r="FB84" s="85" t="s">
        <v>91</v>
      </c>
      <c r="FC84" s="86" t="s">
        <v>91</v>
      </c>
      <c r="FD84" s="86" t="s">
        <v>91</v>
      </c>
      <c r="FE84" s="83" t="s">
        <v>91</v>
      </c>
      <c r="FF84" s="86" t="s">
        <v>91</v>
      </c>
      <c r="FG84" s="86">
        <v>76.091176470999997</v>
      </c>
      <c r="FH84" s="83">
        <v>76.091176470999997</v>
      </c>
      <c r="FI84" s="83" t="s">
        <v>91</v>
      </c>
      <c r="FJ84" s="86">
        <v>76.091176470999997</v>
      </c>
      <c r="FK84" s="87" t="s">
        <v>91</v>
      </c>
      <c r="FL84" s="88" t="s">
        <v>91</v>
      </c>
      <c r="FM84" s="86" t="s">
        <v>91</v>
      </c>
      <c r="FN84" s="86" t="s">
        <v>91</v>
      </c>
      <c r="FO84" s="86" t="s">
        <v>91</v>
      </c>
      <c r="FP84" s="83" t="s">
        <v>91</v>
      </c>
      <c r="FQ84" s="83" t="s">
        <v>91</v>
      </c>
      <c r="FR84" s="86" t="s">
        <v>91</v>
      </c>
      <c r="FS84" s="86" t="s">
        <v>91</v>
      </c>
      <c r="FT84" s="86" t="s">
        <v>91</v>
      </c>
      <c r="FU84" s="87" t="s">
        <v>91</v>
      </c>
      <c r="FV84" s="88" t="s">
        <v>91</v>
      </c>
      <c r="FW84" s="83" t="s">
        <v>91</v>
      </c>
      <c r="FX84" s="86" t="s">
        <v>91</v>
      </c>
      <c r="FY84" s="86" t="s">
        <v>91</v>
      </c>
      <c r="FZ84" s="83" t="s">
        <v>91</v>
      </c>
      <c r="GA84" s="83" t="s">
        <v>91</v>
      </c>
      <c r="GB84" s="86" t="s">
        <v>91</v>
      </c>
      <c r="GC84" s="86" t="s">
        <v>91</v>
      </c>
      <c r="GD84" s="83" t="s">
        <v>91</v>
      </c>
      <c r="GE84" s="84" t="s">
        <v>91</v>
      </c>
      <c r="GF84" s="88" t="s">
        <v>91</v>
      </c>
      <c r="GG84" s="86" t="s">
        <v>91</v>
      </c>
      <c r="GH84" s="83" t="s">
        <v>91</v>
      </c>
      <c r="GI84" s="86" t="s">
        <v>91</v>
      </c>
      <c r="GJ84" s="86" t="s">
        <v>91</v>
      </c>
      <c r="GK84" s="86">
        <v>0.89</v>
      </c>
      <c r="GL84" s="83">
        <v>0.89</v>
      </c>
      <c r="GM84" s="83" t="s">
        <v>91</v>
      </c>
      <c r="GN84" s="86">
        <v>0.89</v>
      </c>
      <c r="GO84" s="87" t="s">
        <v>91</v>
      </c>
      <c r="GP84" s="89" t="s">
        <v>91</v>
      </c>
      <c r="GQ84" s="86" t="s">
        <v>91</v>
      </c>
      <c r="GR84" s="83" t="s">
        <v>91</v>
      </c>
      <c r="GS84" s="86" t="s">
        <v>91</v>
      </c>
      <c r="GT84" s="86" t="s">
        <v>91</v>
      </c>
      <c r="GU84" s="86">
        <v>0.13900230199999999</v>
      </c>
      <c r="GV84" s="83">
        <v>0.13900230199999999</v>
      </c>
      <c r="GW84" s="86" t="s">
        <v>91</v>
      </c>
      <c r="GX84" s="86">
        <v>0.138208948</v>
      </c>
      <c r="GY84" s="84" t="s">
        <v>91</v>
      </c>
      <c r="GZ84" s="77"/>
      <c r="HA84" s="78"/>
      <c r="HB84" s="79"/>
    </row>
    <row r="85" spans="1:210" s="80" customFormat="1" ht="22.5" x14ac:dyDescent="0.4">
      <c r="A85" s="1"/>
      <c r="B85" s="1"/>
      <c r="C85" s="1"/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3" t="e">
        <f t="shared" si="61"/>
        <v>#REF!</v>
      </c>
      <c r="AZ85" s="81">
        <v>1</v>
      </c>
      <c r="BA85" s="30"/>
      <c r="BB85" s="56"/>
      <c r="BC85" s="31"/>
      <c r="BD85" s="82">
        <v>0</v>
      </c>
      <c r="BE85" s="83" t="s">
        <v>119</v>
      </c>
      <c r="BF85" s="86" t="s">
        <v>91</v>
      </c>
      <c r="BG85" s="86" t="s">
        <v>91</v>
      </c>
      <c r="BH85" s="83">
        <v>21.651033000000002</v>
      </c>
      <c r="BI85" s="83" t="s">
        <v>91</v>
      </c>
      <c r="BJ85" s="86">
        <v>34.013648000000003</v>
      </c>
      <c r="BK85" s="86">
        <v>17.901741999999999</v>
      </c>
      <c r="BL85" s="86">
        <v>17.901741999999999</v>
      </c>
      <c r="BM85" s="83" t="s">
        <v>91</v>
      </c>
      <c r="BN85" s="83">
        <v>73.566423</v>
      </c>
      <c r="BO85" s="87" t="s">
        <v>91</v>
      </c>
      <c r="BP85" s="85" t="s">
        <v>101</v>
      </c>
      <c r="BQ85" s="83" t="s">
        <v>101</v>
      </c>
      <c r="BR85" s="86" t="s">
        <v>101</v>
      </c>
      <c r="BS85" s="86" t="s">
        <v>101</v>
      </c>
      <c r="BT85" s="86" t="s">
        <v>101</v>
      </c>
      <c r="BU85" s="86" t="s">
        <v>101</v>
      </c>
      <c r="BV85" s="86" t="s">
        <v>101</v>
      </c>
      <c r="BW85" s="83" t="s">
        <v>101</v>
      </c>
      <c r="BX85" s="83" t="s">
        <v>101</v>
      </c>
      <c r="BY85" s="87" t="s">
        <v>101</v>
      </c>
      <c r="BZ85" s="85" t="s">
        <v>91</v>
      </c>
      <c r="CA85" s="83" t="s">
        <v>91</v>
      </c>
      <c r="CB85" s="86">
        <v>0.80602726999999996</v>
      </c>
      <c r="CC85" s="86" t="s">
        <v>91</v>
      </c>
      <c r="CD85" s="83">
        <v>1.2793843359999999</v>
      </c>
      <c r="CE85" s="83">
        <v>0.65378627300000003</v>
      </c>
      <c r="CF85" s="86">
        <v>0.65378627300000003</v>
      </c>
      <c r="CG85" s="86" t="s">
        <v>91</v>
      </c>
      <c r="CH85" s="83">
        <v>0.67885852000000002</v>
      </c>
      <c r="CI85" s="87" t="s">
        <v>91</v>
      </c>
      <c r="CJ85" s="88" t="s">
        <v>91</v>
      </c>
      <c r="CK85" s="86" t="s">
        <v>91</v>
      </c>
      <c r="CL85" s="83">
        <v>0.106</v>
      </c>
      <c r="CM85" s="83" t="s">
        <v>91</v>
      </c>
      <c r="CN85" s="83">
        <v>0.124</v>
      </c>
      <c r="CO85" s="86" t="s">
        <v>91</v>
      </c>
      <c r="CP85" s="86" t="s">
        <v>91</v>
      </c>
      <c r="CQ85" s="83" t="s">
        <v>91</v>
      </c>
      <c r="CR85" s="83">
        <v>0.124</v>
      </c>
      <c r="CS85" s="87" t="s">
        <v>91</v>
      </c>
      <c r="CT85" s="88" t="s">
        <v>101</v>
      </c>
      <c r="CU85" s="86" t="s">
        <v>101</v>
      </c>
      <c r="CV85" s="83" t="s">
        <v>101</v>
      </c>
      <c r="CW85" s="83" t="s">
        <v>101</v>
      </c>
      <c r="CX85" s="86" t="s">
        <v>101</v>
      </c>
      <c r="CY85" s="83" t="s">
        <v>101</v>
      </c>
      <c r="CZ85" s="83" t="s">
        <v>101</v>
      </c>
      <c r="DA85" s="86" t="s">
        <v>101</v>
      </c>
      <c r="DB85" s="86" t="s">
        <v>101</v>
      </c>
      <c r="DC85" s="84" t="s">
        <v>101</v>
      </c>
      <c r="DD85" s="85" t="s">
        <v>91</v>
      </c>
      <c r="DE85" s="86" t="s">
        <v>91</v>
      </c>
      <c r="DF85" s="86">
        <v>1.741702267</v>
      </c>
      <c r="DG85" s="86" t="s">
        <v>91</v>
      </c>
      <c r="DH85" s="86">
        <v>2.0357905110000001</v>
      </c>
      <c r="DI85" s="83" t="s">
        <v>91</v>
      </c>
      <c r="DJ85" s="83" t="s">
        <v>91</v>
      </c>
      <c r="DK85" s="86" t="s">
        <v>91</v>
      </c>
      <c r="DL85" s="86">
        <v>1.965134707</v>
      </c>
      <c r="DM85" s="84" t="s">
        <v>91</v>
      </c>
      <c r="DN85" s="85" t="s">
        <v>91</v>
      </c>
      <c r="DO85" s="86" t="s">
        <v>91</v>
      </c>
      <c r="DP85" s="83">
        <v>1.49</v>
      </c>
      <c r="DQ85" s="83" t="s">
        <v>91</v>
      </c>
      <c r="DR85" s="86">
        <v>17.18</v>
      </c>
      <c r="DS85" s="86" t="s">
        <v>91</v>
      </c>
      <c r="DT85" s="86" t="s">
        <v>91</v>
      </c>
      <c r="DU85" s="83" t="s">
        <v>91</v>
      </c>
      <c r="DV85" s="83">
        <v>16.472482648</v>
      </c>
      <c r="DW85" s="87" t="s">
        <v>91</v>
      </c>
      <c r="DX85" s="88" t="s">
        <v>91</v>
      </c>
      <c r="DY85" s="83" t="s">
        <v>91</v>
      </c>
      <c r="DZ85" s="83">
        <v>48.754764956999999</v>
      </c>
      <c r="EA85" s="86" t="s">
        <v>91</v>
      </c>
      <c r="EB85" s="86">
        <v>7.458975648</v>
      </c>
      <c r="EC85" s="86" t="s">
        <v>91</v>
      </c>
      <c r="ED85" s="86" t="s">
        <v>91</v>
      </c>
      <c r="EE85" s="83" t="s">
        <v>91</v>
      </c>
      <c r="EF85" s="83">
        <v>4.0571139159999996</v>
      </c>
      <c r="EG85" s="87" t="s">
        <v>91</v>
      </c>
      <c r="EH85" s="88" t="s">
        <v>91</v>
      </c>
      <c r="EI85" s="83" t="s">
        <v>91</v>
      </c>
      <c r="EJ85" s="83">
        <v>204.255028302</v>
      </c>
      <c r="EK85" s="86" t="s">
        <v>91</v>
      </c>
      <c r="EL85" s="83">
        <v>274.30361290299999</v>
      </c>
      <c r="EM85" s="83" t="s">
        <v>91</v>
      </c>
      <c r="EN85" s="86" t="s">
        <v>91</v>
      </c>
      <c r="EO85" s="86" t="s">
        <v>91</v>
      </c>
      <c r="EP85" s="86">
        <v>593.27760483899999</v>
      </c>
      <c r="EQ85" s="84" t="s">
        <v>91</v>
      </c>
      <c r="ER85" s="85" t="s">
        <v>91</v>
      </c>
      <c r="ES85" s="86" t="s">
        <v>91</v>
      </c>
      <c r="ET85" s="83" t="s">
        <v>91</v>
      </c>
      <c r="EU85" s="83" t="s">
        <v>91</v>
      </c>
      <c r="EV85" s="86" t="s">
        <v>91</v>
      </c>
      <c r="EW85" s="86" t="s">
        <v>91</v>
      </c>
      <c r="EX85" s="86" t="s">
        <v>91</v>
      </c>
      <c r="EY85" s="86" t="s">
        <v>91</v>
      </c>
      <c r="EZ85" s="86" t="s">
        <v>91</v>
      </c>
      <c r="FA85" s="84" t="s">
        <v>91</v>
      </c>
      <c r="FB85" s="85" t="s">
        <v>91</v>
      </c>
      <c r="FC85" s="86" t="s">
        <v>91</v>
      </c>
      <c r="FD85" s="86">
        <v>85.548490565999998</v>
      </c>
      <c r="FE85" s="83" t="s">
        <v>91</v>
      </c>
      <c r="FF85" s="86">
        <v>843.89822580600003</v>
      </c>
      <c r="FG85" s="86" t="s">
        <v>91</v>
      </c>
      <c r="FH85" s="83" t="s">
        <v>91</v>
      </c>
      <c r="FI85" s="83" t="s">
        <v>91</v>
      </c>
      <c r="FJ85" s="86">
        <v>838.23681860900001</v>
      </c>
      <c r="FK85" s="87" t="s">
        <v>91</v>
      </c>
      <c r="FL85" s="88" t="s">
        <v>91</v>
      </c>
      <c r="FM85" s="86" t="s">
        <v>91</v>
      </c>
      <c r="FN85" s="86" t="s">
        <v>91</v>
      </c>
      <c r="FO85" s="86" t="s">
        <v>91</v>
      </c>
      <c r="FP85" s="83" t="s">
        <v>91</v>
      </c>
      <c r="FQ85" s="83" t="s">
        <v>91</v>
      </c>
      <c r="FR85" s="86" t="s">
        <v>91</v>
      </c>
      <c r="FS85" s="86" t="s">
        <v>91</v>
      </c>
      <c r="FT85" s="86" t="s">
        <v>91</v>
      </c>
      <c r="FU85" s="87" t="s">
        <v>91</v>
      </c>
      <c r="FV85" s="88" t="s">
        <v>91</v>
      </c>
      <c r="FW85" s="83" t="s">
        <v>91</v>
      </c>
      <c r="FX85" s="86" t="s">
        <v>91</v>
      </c>
      <c r="FY85" s="86" t="s">
        <v>91</v>
      </c>
      <c r="FZ85" s="83" t="s">
        <v>91</v>
      </c>
      <c r="GA85" s="83" t="s">
        <v>91</v>
      </c>
      <c r="GB85" s="86" t="s">
        <v>91</v>
      </c>
      <c r="GC85" s="86" t="s">
        <v>91</v>
      </c>
      <c r="GD85" s="83" t="s">
        <v>91</v>
      </c>
      <c r="GE85" s="84" t="s">
        <v>91</v>
      </c>
      <c r="GF85" s="88" t="s">
        <v>91</v>
      </c>
      <c r="GG85" s="86" t="s">
        <v>91</v>
      </c>
      <c r="GH85" s="83">
        <v>0.41</v>
      </c>
      <c r="GI85" s="86" t="s">
        <v>91</v>
      </c>
      <c r="GJ85" s="86">
        <v>0.47</v>
      </c>
      <c r="GK85" s="86" t="s">
        <v>91</v>
      </c>
      <c r="GL85" s="83" t="s">
        <v>91</v>
      </c>
      <c r="GM85" s="83" t="s">
        <v>91</v>
      </c>
      <c r="GN85" s="86">
        <v>0.453687797</v>
      </c>
      <c r="GO85" s="87" t="s">
        <v>91</v>
      </c>
      <c r="GP85" s="89" t="s">
        <v>91</v>
      </c>
      <c r="GQ85" s="86" t="s">
        <v>91</v>
      </c>
      <c r="GR85" s="83">
        <v>6.2549195000000002E-2</v>
      </c>
      <c r="GS85" s="86" t="s">
        <v>91</v>
      </c>
      <c r="GT85" s="86">
        <v>0.82168709699999998</v>
      </c>
      <c r="GU85" s="86" t="s">
        <v>91</v>
      </c>
      <c r="GV85" s="83" t="s">
        <v>91</v>
      </c>
      <c r="GW85" s="86" t="s">
        <v>91</v>
      </c>
      <c r="GX85" s="86">
        <v>0.79325592300000003</v>
      </c>
      <c r="GY85" s="84" t="s">
        <v>91</v>
      </c>
      <c r="GZ85" s="77"/>
      <c r="HA85" s="78"/>
      <c r="HB85" s="79"/>
    </row>
    <row r="86" spans="1:210" s="60" customFormat="1" ht="9" customHeight="1" x14ac:dyDescent="0.3">
      <c r="A86" s="1"/>
      <c r="B86" s="1"/>
      <c r="C86" s="1"/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3"/>
      <c r="AZ86" s="5" t="s">
        <v>5</v>
      </c>
      <c r="BA86" s="30"/>
      <c r="BB86" s="91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  <c r="DT86" s="92"/>
      <c r="DU86" s="92"/>
      <c r="DV86" s="92"/>
      <c r="DW86" s="92"/>
      <c r="DX86" s="92"/>
      <c r="DY86" s="92"/>
      <c r="DZ86" s="92"/>
      <c r="EA86" s="92"/>
      <c r="EB86" s="92"/>
      <c r="EC86" s="92"/>
      <c r="ED86" s="92"/>
      <c r="EE86" s="92"/>
      <c r="EF86" s="92"/>
      <c r="EG86" s="92"/>
      <c r="EH86" s="92"/>
      <c r="EI86" s="92"/>
      <c r="EJ86" s="92"/>
      <c r="EK86" s="92"/>
      <c r="EL86" s="92"/>
      <c r="EM86" s="92"/>
      <c r="EN86" s="92"/>
      <c r="EO86" s="92"/>
      <c r="EP86" s="92"/>
      <c r="EQ86" s="92"/>
      <c r="ER86" s="92"/>
      <c r="ES86" s="92"/>
      <c r="ET86" s="92"/>
      <c r="EU86" s="92"/>
      <c r="EV86" s="92"/>
      <c r="EW86" s="92"/>
      <c r="EX86" s="92"/>
      <c r="EY86" s="92"/>
      <c r="EZ86" s="92"/>
      <c r="FA86" s="92"/>
      <c r="FB86" s="92"/>
      <c r="FC86" s="92"/>
      <c r="FD86" s="92"/>
      <c r="FE86" s="92"/>
      <c r="FF86" s="92"/>
      <c r="FG86" s="92"/>
      <c r="FH86" s="92"/>
      <c r="FI86" s="92"/>
      <c r="FJ86" s="92"/>
      <c r="FK86" s="92"/>
      <c r="FL86" s="92"/>
      <c r="FM86" s="92"/>
      <c r="FN86" s="92"/>
      <c r="FO86" s="92"/>
      <c r="FP86" s="92"/>
      <c r="FQ86" s="92"/>
      <c r="FR86" s="92"/>
      <c r="FS86" s="92"/>
      <c r="FT86" s="92"/>
      <c r="FU86" s="92"/>
      <c r="FV86" s="92"/>
      <c r="FW86" s="92"/>
      <c r="FX86" s="92"/>
      <c r="FY86" s="92"/>
      <c r="FZ86" s="92"/>
      <c r="GA86" s="92"/>
      <c r="GB86" s="92"/>
      <c r="GC86" s="92"/>
      <c r="GD86" s="92"/>
      <c r="GE86" s="92"/>
      <c r="GF86" s="92"/>
      <c r="GG86" s="92"/>
      <c r="GH86" s="92"/>
      <c r="GI86" s="92"/>
      <c r="GJ86" s="92"/>
      <c r="GK86" s="92"/>
      <c r="GL86" s="92"/>
      <c r="GM86" s="92"/>
      <c r="GN86" s="92"/>
      <c r="GO86" s="92"/>
      <c r="GP86" s="92"/>
      <c r="GQ86" s="92"/>
      <c r="GR86" s="92"/>
      <c r="GS86" s="92"/>
      <c r="GT86" s="92"/>
      <c r="GU86" s="92"/>
      <c r="GV86" s="92"/>
      <c r="GW86" s="92"/>
      <c r="GX86" s="92"/>
      <c r="GY86" s="92"/>
      <c r="GZ86" s="102"/>
      <c r="HA86" s="104"/>
      <c r="HB86" s="59"/>
    </row>
    <row r="87" spans="1:210" s="60" customFormat="1" ht="9" customHeight="1" x14ac:dyDescent="0.3">
      <c r="A87" s="1"/>
      <c r="B87" s="1"/>
      <c r="C87" s="1"/>
      <c r="D87" s="1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3"/>
      <c r="AZ87" s="5" t="s">
        <v>5</v>
      </c>
      <c r="BA87" s="30"/>
      <c r="BB87" s="91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S87" s="92"/>
      <c r="FT87" s="92"/>
      <c r="FU87" s="92"/>
      <c r="FV87" s="92"/>
      <c r="FW87" s="92"/>
      <c r="FX87" s="92"/>
      <c r="FY87" s="92"/>
      <c r="FZ87" s="92"/>
      <c r="GA87" s="92"/>
      <c r="GB87" s="92"/>
      <c r="GC87" s="92"/>
      <c r="GD87" s="92"/>
      <c r="GE87" s="92"/>
      <c r="GF87" s="92"/>
      <c r="GG87" s="92"/>
      <c r="GH87" s="92"/>
      <c r="GI87" s="92"/>
      <c r="GJ87" s="92"/>
      <c r="GK87" s="92"/>
      <c r="GL87" s="92"/>
      <c r="GM87" s="92"/>
      <c r="GN87" s="92"/>
      <c r="GO87" s="92"/>
      <c r="GP87" s="92"/>
      <c r="GQ87" s="92"/>
      <c r="GR87" s="92"/>
      <c r="GS87" s="92"/>
      <c r="GT87" s="92"/>
      <c r="GU87" s="92"/>
      <c r="GV87" s="92"/>
      <c r="GW87" s="92"/>
      <c r="GX87" s="92"/>
      <c r="GY87" s="92"/>
      <c r="GZ87" s="103"/>
      <c r="HA87" s="104"/>
      <c r="HB87" s="59"/>
    </row>
    <row r="88" spans="1:210" x14ac:dyDescent="0.35">
      <c r="AZ88" s="5" t="s">
        <v>5</v>
      </c>
      <c r="BB88" s="31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93"/>
      <c r="EG88" s="93"/>
      <c r="EH88" s="93"/>
      <c r="EI88" s="93"/>
      <c r="EJ88" s="93"/>
      <c r="EK88" s="93"/>
      <c r="EL88" s="93"/>
      <c r="EM88" s="93"/>
      <c r="EN88" s="93"/>
      <c r="EO88" s="93"/>
      <c r="EP88" s="93"/>
      <c r="EQ88" s="93"/>
      <c r="ER88" s="93"/>
      <c r="ES88" s="93"/>
      <c r="ET88" s="93"/>
      <c r="EU88" s="93"/>
      <c r="EV88" s="93"/>
      <c r="EW88" s="93"/>
      <c r="EX88" s="93"/>
      <c r="EY88" s="93"/>
      <c r="EZ88" s="93"/>
      <c r="FA88" s="93"/>
      <c r="FB88" s="93"/>
      <c r="FC88" s="93"/>
      <c r="FD88" s="93"/>
      <c r="FE88" s="93"/>
      <c r="FF88" s="93"/>
      <c r="FG88" s="93"/>
      <c r="FH88" s="93"/>
      <c r="FI88" s="93"/>
      <c r="FJ88" s="93"/>
      <c r="FK88" s="93"/>
      <c r="FL88" s="93"/>
      <c r="FM88" s="93"/>
      <c r="FN88" s="93"/>
      <c r="FO88" s="93"/>
      <c r="FP88" s="93"/>
      <c r="FQ88" s="93"/>
      <c r="FR88" s="93"/>
      <c r="FS88" s="93"/>
      <c r="FT88" s="93"/>
      <c r="FU88" s="93"/>
      <c r="FV88" s="93"/>
      <c r="FW88" s="93"/>
      <c r="FX88" s="93"/>
      <c r="FY88" s="93"/>
      <c r="FZ88" s="93"/>
      <c r="GA88" s="93"/>
      <c r="GB88" s="93"/>
      <c r="GC88" s="93"/>
      <c r="GD88" s="93"/>
      <c r="GE88" s="93"/>
      <c r="GF88" s="93"/>
      <c r="GG88" s="93"/>
      <c r="GH88" s="93"/>
      <c r="GI88" s="93"/>
      <c r="GJ88" s="93"/>
      <c r="GK88" s="93"/>
      <c r="GL88" s="93"/>
      <c r="GM88" s="93"/>
      <c r="GN88" s="93"/>
      <c r="GO88" s="93"/>
      <c r="GP88" s="93"/>
      <c r="GQ88" s="93"/>
      <c r="GR88" s="93"/>
      <c r="GS88" s="93"/>
      <c r="GT88" s="93"/>
      <c r="GU88" s="93"/>
      <c r="GV88" s="93"/>
      <c r="GW88" s="93"/>
      <c r="GX88" s="93"/>
      <c r="GY88" s="93"/>
      <c r="GZ88" s="93" t="s">
        <v>120</v>
      </c>
      <c r="HA88" s="94"/>
    </row>
    <row r="89" spans="1:210" x14ac:dyDescent="0.35">
      <c r="AZ89" s="95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97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7"/>
      <c r="CH89" s="97"/>
      <c r="CI89" s="97"/>
      <c r="CJ89" s="97"/>
      <c r="CK89" s="97"/>
      <c r="CL89" s="97"/>
      <c r="CM89" s="97"/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7"/>
      <c r="CY89" s="97"/>
      <c r="CZ89" s="97"/>
      <c r="DA89" s="97"/>
      <c r="DB89" s="97"/>
      <c r="DC89" s="97"/>
      <c r="DD89" s="97"/>
      <c r="DE89" s="97"/>
      <c r="DF89" s="97"/>
      <c r="DG89" s="97"/>
      <c r="DH89" s="97"/>
      <c r="DI89" s="97"/>
      <c r="DJ89" s="97"/>
      <c r="DK89" s="97"/>
      <c r="DL89" s="97"/>
      <c r="DM89" s="97"/>
      <c r="DN89" s="97"/>
      <c r="DO89" s="97"/>
      <c r="DP89" s="97"/>
      <c r="DQ89" s="97"/>
      <c r="DR89" s="97"/>
      <c r="DS89" s="97"/>
      <c r="DT89" s="97"/>
      <c r="DU89" s="97"/>
      <c r="DV89" s="97"/>
      <c r="DW89" s="97"/>
      <c r="DX89" s="97"/>
      <c r="DY89" s="97"/>
      <c r="DZ89" s="97"/>
      <c r="EA89" s="97"/>
      <c r="EB89" s="97"/>
      <c r="EC89" s="97"/>
      <c r="ED89" s="97"/>
      <c r="EE89" s="97"/>
      <c r="EF89" s="97"/>
      <c r="EG89" s="97"/>
      <c r="EH89" s="97"/>
      <c r="EI89" s="97"/>
      <c r="EJ89" s="97"/>
      <c r="EK89" s="97"/>
      <c r="EL89" s="97"/>
      <c r="EM89" s="97"/>
      <c r="EN89" s="97"/>
      <c r="EO89" s="97"/>
      <c r="EP89" s="97"/>
      <c r="EQ89" s="97"/>
      <c r="ER89" s="97"/>
      <c r="ES89" s="97"/>
      <c r="ET89" s="97"/>
      <c r="EU89" s="97"/>
      <c r="EV89" s="97"/>
      <c r="EW89" s="97"/>
      <c r="EX89" s="97"/>
      <c r="EY89" s="97"/>
      <c r="EZ89" s="97"/>
      <c r="FA89" s="97"/>
      <c r="FB89" s="97"/>
      <c r="FC89" s="97"/>
      <c r="FD89" s="97"/>
      <c r="FE89" s="97"/>
      <c r="FF89" s="97"/>
      <c r="FG89" s="97"/>
      <c r="FH89" s="97"/>
      <c r="FI89" s="97"/>
      <c r="FJ89" s="97"/>
      <c r="FK89" s="97"/>
      <c r="FL89" s="97"/>
      <c r="FM89" s="97"/>
      <c r="FN89" s="97"/>
      <c r="FO89" s="97"/>
      <c r="FP89" s="97"/>
      <c r="FQ89" s="97"/>
      <c r="FR89" s="97"/>
      <c r="FS89" s="97"/>
      <c r="FT89" s="97"/>
      <c r="FU89" s="97"/>
      <c r="FV89" s="97"/>
      <c r="FW89" s="97"/>
      <c r="FX89" s="97"/>
      <c r="FY89" s="97"/>
      <c r="FZ89" s="97"/>
      <c r="GA89" s="97"/>
      <c r="GB89" s="97"/>
      <c r="GC89" s="97"/>
      <c r="GD89" s="97"/>
      <c r="GE89" s="97"/>
      <c r="GF89" s="97"/>
      <c r="GG89" s="97"/>
      <c r="GH89" s="97"/>
      <c r="GI89" s="97"/>
      <c r="GJ89" s="97"/>
      <c r="GK89" s="97"/>
      <c r="GL89" s="97"/>
      <c r="GM89" s="97"/>
      <c r="GN89" s="97"/>
      <c r="GO89" s="97"/>
      <c r="GP89" s="97"/>
      <c r="GQ89" s="97"/>
      <c r="GR89" s="97"/>
      <c r="GS89" s="97"/>
      <c r="GT89" s="97"/>
      <c r="GU89" s="97"/>
      <c r="GV89" s="97"/>
      <c r="GW89" s="97"/>
      <c r="GX89" s="97"/>
      <c r="GY89" s="97"/>
      <c r="GZ89" s="97"/>
    </row>
    <row r="90" spans="1:210" x14ac:dyDescent="0.35">
      <c r="AZ90" s="95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  <c r="CL90" s="97"/>
      <c r="CM90" s="97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7"/>
      <c r="CY90" s="97"/>
      <c r="CZ90" s="97"/>
      <c r="DA90" s="97"/>
      <c r="DB90" s="97"/>
      <c r="DC90" s="97"/>
      <c r="DD90" s="97"/>
      <c r="DE90" s="97"/>
      <c r="DF90" s="97"/>
      <c r="DG90" s="97"/>
      <c r="DH90" s="97"/>
      <c r="DI90" s="97"/>
      <c r="DJ90" s="97"/>
      <c r="DK90" s="97"/>
      <c r="DL90" s="97"/>
      <c r="DM90" s="97"/>
      <c r="DN90" s="97"/>
      <c r="DO90" s="97"/>
      <c r="DP90" s="97"/>
      <c r="DQ90" s="97"/>
      <c r="DR90" s="97"/>
      <c r="DS90" s="97"/>
      <c r="DT90" s="97"/>
      <c r="DU90" s="97"/>
      <c r="DV90" s="97"/>
      <c r="DW90" s="97"/>
      <c r="DX90" s="97"/>
      <c r="DY90" s="97"/>
      <c r="DZ90" s="97"/>
      <c r="EA90" s="97"/>
      <c r="EB90" s="97"/>
      <c r="EC90" s="97"/>
      <c r="ED90" s="97"/>
      <c r="EE90" s="97"/>
      <c r="EF90" s="97"/>
      <c r="EG90" s="97"/>
      <c r="EH90" s="97"/>
      <c r="EI90" s="97"/>
      <c r="EJ90" s="97"/>
      <c r="EK90" s="97"/>
      <c r="EL90" s="97"/>
      <c r="EM90" s="97"/>
      <c r="EN90" s="97"/>
      <c r="EO90" s="97"/>
      <c r="EP90" s="97"/>
      <c r="EQ90" s="97"/>
      <c r="ER90" s="97"/>
      <c r="ES90" s="97"/>
      <c r="ET90" s="97"/>
      <c r="EU90" s="97"/>
      <c r="EV90" s="97"/>
      <c r="EW90" s="97"/>
      <c r="EX90" s="97"/>
      <c r="EY90" s="97"/>
      <c r="EZ90" s="97"/>
      <c r="FA90" s="97"/>
      <c r="FB90" s="97"/>
      <c r="FC90" s="97"/>
      <c r="FD90" s="97"/>
      <c r="FE90" s="97"/>
      <c r="FF90" s="97"/>
      <c r="FG90" s="97"/>
      <c r="FH90" s="97"/>
      <c r="FI90" s="97"/>
      <c r="FJ90" s="97"/>
      <c r="FK90" s="97"/>
      <c r="FL90" s="97"/>
      <c r="FM90" s="97"/>
      <c r="FN90" s="97"/>
      <c r="FO90" s="97"/>
      <c r="FP90" s="97"/>
      <c r="FQ90" s="97"/>
      <c r="FR90" s="97"/>
      <c r="FS90" s="97"/>
      <c r="FT90" s="97"/>
      <c r="FU90" s="97"/>
      <c r="FV90" s="97"/>
      <c r="FW90" s="97"/>
      <c r="FX90" s="97"/>
      <c r="FY90" s="97"/>
      <c r="FZ90" s="97"/>
      <c r="GA90" s="97"/>
      <c r="GB90" s="97"/>
      <c r="GC90" s="97"/>
      <c r="GD90" s="97"/>
      <c r="GE90" s="97"/>
      <c r="GF90" s="97"/>
      <c r="GG90" s="97"/>
      <c r="GH90" s="97"/>
      <c r="GI90" s="97"/>
      <c r="GJ90" s="97"/>
      <c r="GK90" s="97"/>
      <c r="GL90" s="97"/>
      <c r="GM90" s="97"/>
      <c r="GN90" s="97"/>
      <c r="GO90" s="97"/>
      <c r="GP90" s="97"/>
      <c r="GQ90" s="97"/>
      <c r="GR90" s="97"/>
      <c r="GS90" s="97"/>
      <c r="GT90" s="97"/>
      <c r="GU90" s="97"/>
      <c r="GV90" s="97"/>
      <c r="GW90" s="97"/>
      <c r="GX90" s="97"/>
      <c r="GY90" s="97"/>
      <c r="GZ90" s="97"/>
    </row>
    <row r="91" spans="1:210" x14ac:dyDescent="0.35">
      <c r="AZ91" s="95"/>
      <c r="BF91" s="97"/>
      <c r="BG91" s="97"/>
      <c r="BH91" s="97"/>
      <c r="BI91" s="97"/>
      <c r="BJ91" s="97"/>
      <c r="BK91" s="97"/>
      <c r="BL91" s="97"/>
      <c r="BM91" s="97"/>
      <c r="BN91" s="97"/>
      <c r="BO91" s="97"/>
      <c r="BP91" s="97"/>
      <c r="BQ91" s="97"/>
      <c r="BR91" s="97"/>
      <c r="BS91" s="97"/>
      <c r="BT91" s="97"/>
      <c r="BU91" s="97"/>
      <c r="BV91" s="97"/>
      <c r="BW91" s="97"/>
      <c r="BX91" s="97"/>
      <c r="BY91" s="97"/>
      <c r="BZ91" s="97"/>
      <c r="CA91" s="97"/>
      <c r="CB91" s="97"/>
      <c r="CC91" s="97"/>
      <c r="CD91" s="97"/>
      <c r="CE91" s="97"/>
      <c r="CF91" s="97"/>
      <c r="CG91" s="97"/>
      <c r="CH91" s="97"/>
      <c r="CI91" s="97"/>
      <c r="CJ91" s="97"/>
      <c r="CK91" s="97"/>
      <c r="CL91" s="97"/>
      <c r="CM91" s="97"/>
      <c r="CN91" s="97"/>
      <c r="CO91" s="97"/>
      <c r="CP91" s="97"/>
      <c r="CQ91" s="97"/>
      <c r="CR91" s="97"/>
      <c r="CS91" s="97"/>
      <c r="CT91" s="97"/>
      <c r="CU91" s="97"/>
      <c r="CV91" s="97"/>
      <c r="CW91" s="97"/>
      <c r="CX91" s="97"/>
      <c r="CY91" s="97"/>
      <c r="CZ91" s="97"/>
      <c r="DA91" s="97"/>
      <c r="DB91" s="97"/>
      <c r="DC91" s="97"/>
      <c r="DD91" s="97"/>
      <c r="DE91" s="97"/>
      <c r="DF91" s="97"/>
      <c r="DG91" s="97"/>
      <c r="DH91" s="97"/>
      <c r="DI91" s="97"/>
      <c r="DJ91" s="97"/>
      <c r="DK91" s="97"/>
      <c r="DL91" s="97"/>
      <c r="DM91" s="97"/>
      <c r="DN91" s="97"/>
      <c r="DO91" s="97"/>
      <c r="DP91" s="97"/>
      <c r="DQ91" s="97"/>
      <c r="DR91" s="97"/>
      <c r="DS91" s="97"/>
      <c r="DT91" s="97"/>
      <c r="DU91" s="97"/>
      <c r="DV91" s="97"/>
      <c r="DW91" s="97"/>
      <c r="DX91" s="97"/>
      <c r="DY91" s="97"/>
      <c r="DZ91" s="97"/>
      <c r="EA91" s="97"/>
      <c r="EB91" s="97"/>
      <c r="EC91" s="97"/>
      <c r="ED91" s="97"/>
      <c r="EE91" s="97"/>
      <c r="EF91" s="97"/>
      <c r="EG91" s="97"/>
      <c r="EH91" s="97"/>
      <c r="EI91" s="97"/>
      <c r="EJ91" s="97"/>
      <c r="EK91" s="97"/>
      <c r="EL91" s="97"/>
      <c r="EM91" s="97"/>
      <c r="EN91" s="97"/>
      <c r="EO91" s="97"/>
      <c r="EP91" s="97"/>
      <c r="EQ91" s="97"/>
      <c r="ER91" s="97"/>
      <c r="ES91" s="97"/>
      <c r="ET91" s="97"/>
      <c r="EU91" s="97"/>
      <c r="EV91" s="97"/>
      <c r="EW91" s="97"/>
      <c r="EX91" s="97"/>
      <c r="EY91" s="97"/>
      <c r="EZ91" s="97"/>
      <c r="FA91" s="97"/>
      <c r="FB91" s="97"/>
      <c r="FC91" s="97"/>
      <c r="FD91" s="97"/>
      <c r="FE91" s="97"/>
      <c r="FF91" s="97"/>
      <c r="FG91" s="97"/>
      <c r="FH91" s="97"/>
      <c r="FI91" s="97"/>
      <c r="FJ91" s="97"/>
      <c r="FK91" s="97"/>
      <c r="FL91" s="97"/>
      <c r="FM91" s="97"/>
      <c r="FN91" s="97"/>
      <c r="FO91" s="97"/>
      <c r="FP91" s="97"/>
      <c r="FQ91" s="97"/>
      <c r="FR91" s="97"/>
      <c r="FS91" s="97"/>
      <c r="FT91" s="97"/>
      <c r="FU91" s="97"/>
      <c r="FV91" s="97"/>
      <c r="FW91" s="97"/>
      <c r="FX91" s="97"/>
      <c r="FY91" s="97"/>
      <c r="FZ91" s="97"/>
      <c r="GA91" s="97"/>
      <c r="GB91" s="97"/>
      <c r="GC91" s="97"/>
      <c r="GD91" s="97"/>
      <c r="GE91" s="97"/>
      <c r="GF91" s="97"/>
      <c r="GG91" s="97"/>
      <c r="GH91" s="97"/>
      <c r="GI91" s="97"/>
      <c r="GJ91" s="97"/>
      <c r="GK91" s="97"/>
      <c r="GL91" s="97"/>
      <c r="GM91" s="97"/>
      <c r="GN91" s="97"/>
      <c r="GO91" s="97"/>
      <c r="GP91" s="97"/>
      <c r="GQ91" s="97"/>
      <c r="GR91" s="97"/>
      <c r="GS91" s="97"/>
      <c r="GT91" s="97"/>
      <c r="GU91" s="97"/>
      <c r="GV91" s="97"/>
      <c r="GW91" s="97"/>
      <c r="GX91" s="97"/>
      <c r="GY91" s="97"/>
      <c r="GZ91" s="97"/>
    </row>
    <row r="92" spans="1:210" x14ac:dyDescent="0.35">
      <c r="AZ92" s="95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97"/>
      <c r="BW92" s="97"/>
      <c r="BX92" s="97"/>
      <c r="BY92" s="97"/>
      <c r="BZ92" s="97"/>
      <c r="CA92" s="97"/>
      <c r="CB92" s="97"/>
      <c r="CC92" s="97"/>
      <c r="CD92" s="97"/>
      <c r="CE92" s="97"/>
      <c r="CF92" s="97"/>
      <c r="CG92" s="97"/>
      <c r="CH92" s="97"/>
      <c r="CI92" s="97"/>
      <c r="CJ92" s="97"/>
      <c r="CK92" s="97"/>
      <c r="CL92" s="97"/>
      <c r="CM92" s="97"/>
      <c r="CN92" s="97"/>
      <c r="CO92" s="97"/>
      <c r="CP92" s="97"/>
      <c r="CQ92" s="97"/>
      <c r="CR92" s="97"/>
      <c r="CS92" s="97"/>
      <c r="CT92" s="97"/>
      <c r="CU92" s="97"/>
      <c r="CV92" s="97"/>
      <c r="CW92" s="97"/>
      <c r="CX92" s="97"/>
      <c r="CY92" s="97"/>
      <c r="CZ92" s="97"/>
      <c r="DA92" s="97"/>
      <c r="DB92" s="97"/>
      <c r="DC92" s="97"/>
      <c r="DD92" s="97"/>
      <c r="DE92" s="97"/>
      <c r="DF92" s="97"/>
      <c r="DG92" s="97"/>
      <c r="DH92" s="97"/>
      <c r="DI92" s="97"/>
      <c r="DJ92" s="97"/>
      <c r="DK92" s="97"/>
      <c r="DL92" s="97"/>
      <c r="DM92" s="97"/>
      <c r="DN92" s="97"/>
      <c r="DO92" s="97"/>
      <c r="DP92" s="97"/>
      <c r="DQ92" s="97"/>
      <c r="DR92" s="97"/>
      <c r="DS92" s="97"/>
      <c r="DT92" s="97"/>
      <c r="DU92" s="97"/>
      <c r="DV92" s="97"/>
      <c r="DW92" s="97"/>
      <c r="DX92" s="97"/>
      <c r="DY92" s="97"/>
      <c r="DZ92" s="97"/>
      <c r="EA92" s="97"/>
      <c r="EB92" s="97"/>
      <c r="EC92" s="97"/>
      <c r="ED92" s="97"/>
      <c r="EE92" s="97"/>
      <c r="EF92" s="97"/>
      <c r="EG92" s="97"/>
      <c r="EH92" s="97"/>
      <c r="EI92" s="97"/>
      <c r="EJ92" s="97"/>
      <c r="EK92" s="97"/>
      <c r="EL92" s="97"/>
      <c r="EM92" s="97"/>
      <c r="EN92" s="97"/>
      <c r="EO92" s="97"/>
      <c r="EP92" s="97"/>
      <c r="EQ92" s="97"/>
      <c r="ER92" s="97"/>
      <c r="ES92" s="97"/>
      <c r="ET92" s="97"/>
      <c r="EU92" s="97"/>
      <c r="EV92" s="97"/>
      <c r="EW92" s="97"/>
      <c r="EX92" s="97"/>
      <c r="EY92" s="97"/>
      <c r="EZ92" s="97"/>
      <c r="FA92" s="97"/>
      <c r="FB92" s="97"/>
      <c r="FC92" s="97"/>
      <c r="FD92" s="97"/>
      <c r="FE92" s="97"/>
      <c r="FF92" s="97"/>
      <c r="FG92" s="97"/>
      <c r="FH92" s="97"/>
      <c r="FI92" s="97"/>
      <c r="FJ92" s="97"/>
      <c r="FK92" s="97"/>
      <c r="FL92" s="97"/>
      <c r="FM92" s="97"/>
      <c r="FN92" s="97"/>
      <c r="FO92" s="97"/>
      <c r="FP92" s="97"/>
      <c r="FQ92" s="97"/>
      <c r="FR92" s="97"/>
      <c r="FS92" s="97"/>
      <c r="FT92" s="97"/>
      <c r="FU92" s="97"/>
      <c r="FV92" s="97"/>
      <c r="FW92" s="97"/>
      <c r="FX92" s="97"/>
      <c r="FY92" s="97"/>
      <c r="FZ92" s="97"/>
      <c r="GA92" s="97"/>
      <c r="GB92" s="97"/>
      <c r="GC92" s="97"/>
      <c r="GD92" s="97"/>
      <c r="GE92" s="97"/>
      <c r="GF92" s="97"/>
      <c r="GG92" s="97"/>
      <c r="GH92" s="97"/>
      <c r="GI92" s="97"/>
      <c r="GJ92" s="97"/>
      <c r="GK92" s="97"/>
      <c r="GL92" s="97"/>
      <c r="GM92" s="97"/>
      <c r="GN92" s="97"/>
      <c r="GO92" s="97"/>
      <c r="GP92" s="97"/>
      <c r="GQ92" s="97"/>
      <c r="GR92" s="97"/>
      <c r="GS92" s="97"/>
      <c r="GT92" s="97"/>
      <c r="GU92" s="97"/>
      <c r="GV92" s="97"/>
      <c r="GW92" s="97"/>
      <c r="GX92" s="97"/>
      <c r="GY92" s="97"/>
      <c r="GZ92" s="97"/>
    </row>
    <row r="93" spans="1:210" x14ac:dyDescent="0.35">
      <c r="AZ93" s="95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97"/>
      <c r="BW93" s="97"/>
      <c r="BX93" s="97"/>
      <c r="BY93" s="97"/>
      <c r="BZ93" s="97"/>
      <c r="CA93" s="97"/>
      <c r="CB93" s="97"/>
      <c r="CC93" s="97"/>
      <c r="CD93" s="97"/>
      <c r="CE93" s="97"/>
      <c r="CF93" s="97"/>
      <c r="CG93" s="97"/>
      <c r="CH93" s="97"/>
      <c r="CI93" s="97"/>
      <c r="CJ93" s="97"/>
      <c r="CK93" s="97"/>
      <c r="CL93" s="97"/>
      <c r="CM93" s="97"/>
      <c r="CN93" s="97"/>
      <c r="CO93" s="97"/>
      <c r="CP93" s="97"/>
      <c r="CQ93" s="97"/>
      <c r="CR93" s="97"/>
      <c r="CS93" s="97"/>
      <c r="CT93" s="97"/>
      <c r="CU93" s="97"/>
      <c r="CV93" s="97"/>
      <c r="CW93" s="97"/>
      <c r="CX93" s="97"/>
      <c r="CY93" s="97"/>
      <c r="CZ93" s="97"/>
      <c r="DA93" s="97"/>
      <c r="DB93" s="97"/>
      <c r="DC93" s="97"/>
      <c r="DD93" s="97"/>
      <c r="DE93" s="97"/>
      <c r="DF93" s="97"/>
      <c r="DG93" s="97"/>
      <c r="DH93" s="97"/>
      <c r="DI93" s="97"/>
      <c r="DJ93" s="97"/>
      <c r="DK93" s="97"/>
      <c r="DL93" s="97"/>
      <c r="DM93" s="97"/>
      <c r="DN93" s="97"/>
      <c r="DO93" s="97"/>
      <c r="DP93" s="97"/>
      <c r="DQ93" s="97"/>
      <c r="DR93" s="97"/>
      <c r="DS93" s="97"/>
      <c r="DT93" s="97"/>
      <c r="DU93" s="97"/>
      <c r="DV93" s="97"/>
      <c r="DW93" s="97"/>
      <c r="DX93" s="97"/>
      <c r="DY93" s="97"/>
      <c r="DZ93" s="97"/>
      <c r="EA93" s="97"/>
      <c r="EB93" s="97"/>
      <c r="EC93" s="97"/>
      <c r="ED93" s="97"/>
      <c r="EE93" s="97"/>
      <c r="EF93" s="97"/>
      <c r="EG93" s="97"/>
      <c r="EH93" s="97"/>
      <c r="EI93" s="97"/>
      <c r="EJ93" s="97"/>
      <c r="EK93" s="97"/>
      <c r="EL93" s="97"/>
      <c r="EM93" s="97"/>
      <c r="EN93" s="97"/>
      <c r="EO93" s="97"/>
      <c r="EP93" s="97"/>
      <c r="EQ93" s="97"/>
      <c r="ER93" s="97"/>
      <c r="ES93" s="97"/>
      <c r="ET93" s="97"/>
      <c r="EU93" s="97"/>
      <c r="EV93" s="97"/>
      <c r="EW93" s="97"/>
      <c r="EX93" s="97"/>
      <c r="EY93" s="97"/>
      <c r="EZ93" s="97"/>
      <c r="FA93" s="97"/>
      <c r="FB93" s="97"/>
      <c r="FC93" s="97"/>
      <c r="FD93" s="97"/>
      <c r="FE93" s="97"/>
      <c r="FF93" s="97"/>
      <c r="FG93" s="97"/>
      <c r="FH93" s="97"/>
      <c r="FI93" s="97"/>
      <c r="FJ93" s="97"/>
      <c r="FK93" s="97"/>
      <c r="FL93" s="97"/>
      <c r="FM93" s="97"/>
      <c r="FN93" s="97"/>
      <c r="FO93" s="97"/>
      <c r="FP93" s="97"/>
      <c r="FQ93" s="97"/>
      <c r="FR93" s="97"/>
      <c r="FS93" s="97"/>
      <c r="FT93" s="97"/>
      <c r="FU93" s="97"/>
      <c r="FV93" s="97"/>
      <c r="FW93" s="97"/>
      <c r="FX93" s="97"/>
      <c r="FY93" s="97"/>
      <c r="FZ93" s="97"/>
      <c r="GA93" s="97"/>
      <c r="GB93" s="97"/>
      <c r="GC93" s="97"/>
      <c r="GD93" s="97"/>
      <c r="GE93" s="97"/>
      <c r="GF93" s="97"/>
      <c r="GG93" s="97"/>
      <c r="GH93" s="97"/>
      <c r="GI93" s="97"/>
      <c r="GJ93" s="97"/>
      <c r="GK93" s="97"/>
      <c r="GL93" s="97"/>
      <c r="GM93" s="97"/>
      <c r="GN93" s="97"/>
      <c r="GO93" s="97"/>
      <c r="GP93" s="97"/>
      <c r="GQ93" s="97"/>
      <c r="GR93" s="97"/>
      <c r="GS93" s="97"/>
      <c r="GT93" s="97"/>
      <c r="GU93" s="97"/>
      <c r="GV93" s="97"/>
      <c r="GW93" s="97"/>
      <c r="GX93" s="97"/>
      <c r="GY93" s="97"/>
      <c r="GZ93" s="97"/>
    </row>
    <row r="94" spans="1:210" x14ac:dyDescent="0.35">
      <c r="AZ94" s="95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97"/>
      <c r="BW94" s="97"/>
      <c r="BX94" s="97"/>
      <c r="BY94" s="97"/>
      <c r="BZ94" s="97"/>
      <c r="CA94" s="97"/>
      <c r="CB94" s="97"/>
      <c r="CC94" s="97"/>
      <c r="CD94" s="97"/>
      <c r="CE94" s="97"/>
      <c r="CF94" s="97"/>
      <c r="CG94" s="97"/>
      <c r="CH94" s="97"/>
      <c r="CI94" s="97"/>
      <c r="CJ94" s="97"/>
      <c r="CK94" s="97"/>
      <c r="CL94" s="97"/>
      <c r="CM94" s="97"/>
      <c r="CN94" s="97"/>
      <c r="CO94" s="97"/>
      <c r="CP94" s="97"/>
      <c r="CQ94" s="97"/>
      <c r="CR94" s="97"/>
      <c r="CS94" s="97"/>
      <c r="CT94" s="97"/>
      <c r="CU94" s="97"/>
      <c r="CV94" s="97"/>
      <c r="CW94" s="97"/>
      <c r="CX94" s="97"/>
      <c r="CY94" s="97"/>
      <c r="CZ94" s="97"/>
      <c r="DA94" s="97"/>
      <c r="DB94" s="97"/>
      <c r="DC94" s="97"/>
      <c r="DD94" s="97"/>
      <c r="DE94" s="97"/>
      <c r="DF94" s="97"/>
      <c r="DG94" s="97"/>
      <c r="DH94" s="97"/>
      <c r="DI94" s="97"/>
      <c r="DJ94" s="97"/>
      <c r="DK94" s="97"/>
      <c r="DL94" s="97"/>
      <c r="DM94" s="97"/>
      <c r="DN94" s="97"/>
      <c r="DO94" s="97"/>
      <c r="DP94" s="97"/>
      <c r="DQ94" s="97"/>
      <c r="DR94" s="97"/>
      <c r="DS94" s="97"/>
      <c r="DT94" s="97"/>
      <c r="DU94" s="97"/>
      <c r="DV94" s="97"/>
      <c r="DW94" s="97"/>
      <c r="DX94" s="97"/>
      <c r="DY94" s="97"/>
      <c r="DZ94" s="97"/>
      <c r="EA94" s="97"/>
      <c r="EB94" s="97"/>
      <c r="EC94" s="97"/>
      <c r="ED94" s="97"/>
      <c r="EE94" s="97"/>
      <c r="EF94" s="97"/>
      <c r="EG94" s="97"/>
      <c r="EH94" s="97"/>
      <c r="EI94" s="97"/>
      <c r="EJ94" s="97"/>
      <c r="EK94" s="97"/>
      <c r="EL94" s="97"/>
      <c r="EM94" s="97"/>
      <c r="EN94" s="97"/>
      <c r="EO94" s="97"/>
      <c r="EP94" s="97"/>
      <c r="EQ94" s="97"/>
      <c r="ER94" s="97"/>
      <c r="ES94" s="97"/>
      <c r="ET94" s="97"/>
      <c r="EU94" s="97"/>
      <c r="EV94" s="97"/>
      <c r="EW94" s="97"/>
      <c r="EX94" s="97"/>
      <c r="EY94" s="97"/>
      <c r="EZ94" s="97"/>
      <c r="FA94" s="97"/>
      <c r="FB94" s="97"/>
      <c r="FC94" s="97"/>
      <c r="FD94" s="97"/>
      <c r="FE94" s="97"/>
      <c r="FF94" s="97"/>
      <c r="FG94" s="97"/>
      <c r="FH94" s="97"/>
      <c r="FI94" s="97"/>
      <c r="FJ94" s="97"/>
      <c r="FK94" s="97"/>
      <c r="FL94" s="97"/>
      <c r="FM94" s="97"/>
      <c r="FN94" s="97"/>
      <c r="FO94" s="97"/>
      <c r="FP94" s="97"/>
      <c r="FQ94" s="97"/>
      <c r="FR94" s="97"/>
      <c r="FS94" s="97"/>
      <c r="FT94" s="97"/>
      <c r="FU94" s="97"/>
      <c r="FV94" s="97"/>
      <c r="FW94" s="97"/>
      <c r="FX94" s="97"/>
      <c r="FY94" s="97"/>
      <c r="FZ94" s="97"/>
      <c r="GA94" s="97"/>
      <c r="GB94" s="97"/>
      <c r="GC94" s="97"/>
      <c r="GD94" s="97"/>
      <c r="GE94" s="97"/>
      <c r="GF94" s="97"/>
      <c r="GG94" s="97"/>
      <c r="GH94" s="97"/>
      <c r="GI94" s="97"/>
      <c r="GJ94" s="97"/>
      <c r="GK94" s="97"/>
      <c r="GL94" s="97"/>
      <c r="GM94" s="97"/>
      <c r="GN94" s="97"/>
      <c r="GO94" s="97"/>
      <c r="GP94" s="97"/>
      <c r="GQ94" s="97"/>
      <c r="GR94" s="97"/>
      <c r="GS94" s="97"/>
      <c r="GT94" s="97"/>
      <c r="GU94" s="97"/>
      <c r="GV94" s="97"/>
      <c r="GW94" s="97"/>
      <c r="GX94" s="97"/>
      <c r="GY94" s="97"/>
      <c r="GZ94" s="97"/>
    </row>
    <row r="95" spans="1:210" x14ac:dyDescent="0.35">
      <c r="AZ95" s="95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7"/>
      <c r="BS95" s="97"/>
      <c r="BT95" s="97"/>
      <c r="BU95" s="97"/>
      <c r="BV95" s="97"/>
      <c r="BW95" s="97"/>
      <c r="BX95" s="97"/>
      <c r="BY95" s="97"/>
      <c r="BZ95" s="97"/>
      <c r="CA95" s="97"/>
      <c r="CB95" s="97"/>
      <c r="CC95" s="97"/>
      <c r="CD95" s="97"/>
      <c r="CE95" s="97"/>
      <c r="CF95" s="97"/>
      <c r="CG95" s="97"/>
      <c r="CH95" s="97"/>
      <c r="CI95" s="97"/>
      <c r="CJ95" s="97"/>
      <c r="CK95" s="97"/>
      <c r="CL95" s="97"/>
      <c r="CM95" s="97"/>
      <c r="CN95" s="97"/>
      <c r="CO95" s="97"/>
      <c r="CP95" s="97"/>
      <c r="CQ95" s="97"/>
      <c r="CR95" s="97"/>
      <c r="CS95" s="97"/>
      <c r="CT95" s="97"/>
      <c r="CU95" s="97"/>
      <c r="CV95" s="97"/>
      <c r="CW95" s="97"/>
      <c r="CX95" s="97"/>
      <c r="CY95" s="97"/>
      <c r="CZ95" s="97"/>
      <c r="DA95" s="97"/>
      <c r="DB95" s="97"/>
      <c r="DC95" s="97"/>
      <c r="DD95" s="97"/>
      <c r="DE95" s="97"/>
      <c r="DF95" s="97"/>
      <c r="DG95" s="97"/>
      <c r="DH95" s="97"/>
      <c r="DI95" s="97"/>
      <c r="DJ95" s="97"/>
      <c r="DK95" s="97"/>
      <c r="DL95" s="97"/>
      <c r="DM95" s="97"/>
      <c r="DN95" s="97"/>
      <c r="DO95" s="97"/>
      <c r="DP95" s="97"/>
      <c r="DQ95" s="97"/>
      <c r="DR95" s="97"/>
      <c r="DS95" s="97"/>
      <c r="DT95" s="97"/>
      <c r="DU95" s="97"/>
      <c r="DV95" s="97"/>
      <c r="DW95" s="97"/>
      <c r="DX95" s="97"/>
      <c r="DY95" s="97"/>
      <c r="DZ95" s="97"/>
      <c r="EA95" s="97"/>
      <c r="EB95" s="97"/>
      <c r="EC95" s="97"/>
      <c r="ED95" s="97"/>
      <c r="EE95" s="97"/>
      <c r="EF95" s="97"/>
      <c r="EG95" s="97"/>
      <c r="EH95" s="97"/>
      <c r="EI95" s="97"/>
      <c r="EJ95" s="97"/>
      <c r="EK95" s="97"/>
      <c r="EL95" s="97"/>
      <c r="EM95" s="97"/>
      <c r="EN95" s="97"/>
      <c r="EO95" s="97"/>
      <c r="EP95" s="97"/>
      <c r="EQ95" s="97"/>
      <c r="ER95" s="97"/>
      <c r="ES95" s="97"/>
      <c r="ET95" s="97"/>
      <c r="EU95" s="97"/>
      <c r="EV95" s="97"/>
      <c r="EW95" s="97"/>
      <c r="EX95" s="97"/>
      <c r="EY95" s="97"/>
      <c r="EZ95" s="97"/>
      <c r="FA95" s="97"/>
      <c r="FB95" s="97"/>
      <c r="FC95" s="97"/>
      <c r="FD95" s="97"/>
      <c r="FE95" s="97"/>
      <c r="FF95" s="97"/>
      <c r="FG95" s="97"/>
      <c r="FH95" s="97"/>
      <c r="FI95" s="97"/>
      <c r="FJ95" s="97"/>
      <c r="FK95" s="97"/>
      <c r="FL95" s="97"/>
      <c r="FM95" s="97"/>
      <c r="FN95" s="97"/>
      <c r="FO95" s="97"/>
      <c r="FP95" s="97"/>
      <c r="FQ95" s="97"/>
      <c r="FR95" s="97"/>
      <c r="FS95" s="97"/>
      <c r="FT95" s="97"/>
      <c r="FU95" s="97"/>
      <c r="FV95" s="97"/>
      <c r="FW95" s="97"/>
      <c r="FX95" s="97"/>
      <c r="FY95" s="97"/>
      <c r="FZ95" s="97"/>
      <c r="GA95" s="97"/>
      <c r="GB95" s="97"/>
      <c r="GC95" s="97"/>
      <c r="GD95" s="97"/>
      <c r="GE95" s="97"/>
      <c r="GF95" s="97"/>
      <c r="GG95" s="97"/>
      <c r="GH95" s="97"/>
      <c r="GI95" s="97"/>
      <c r="GJ95" s="97"/>
      <c r="GK95" s="97"/>
      <c r="GL95" s="97"/>
      <c r="GM95" s="97"/>
      <c r="GN95" s="97"/>
      <c r="GO95" s="97"/>
      <c r="GP95" s="97"/>
      <c r="GQ95" s="97"/>
      <c r="GR95" s="97"/>
      <c r="GS95" s="97"/>
      <c r="GT95" s="97"/>
      <c r="GU95" s="97"/>
      <c r="GV95" s="97"/>
      <c r="GW95" s="97"/>
      <c r="GX95" s="97"/>
      <c r="GY95" s="97"/>
      <c r="GZ95" s="97"/>
    </row>
    <row r="96" spans="1:210" x14ac:dyDescent="0.35">
      <c r="AZ96" s="95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97"/>
      <c r="BW96" s="97"/>
      <c r="BX96" s="97"/>
      <c r="BY96" s="97"/>
      <c r="BZ96" s="97"/>
      <c r="CA96" s="97"/>
      <c r="CB96" s="97"/>
      <c r="CC96" s="97"/>
      <c r="CD96" s="97"/>
      <c r="CE96" s="97"/>
      <c r="CF96" s="97"/>
      <c r="CG96" s="97"/>
      <c r="CH96" s="97"/>
      <c r="CI96" s="97"/>
      <c r="CJ96" s="97"/>
      <c r="CK96" s="97"/>
      <c r="CL96" s="97"/>
      <c r="CM96" s="97"/>
      <c r="CN96" s="97"/>
      <c r="CO96" s="97"/>
      <c r="CP96" s="97"/>
      <c r="CQ96" s="97"/>
      <c r="CR96" s="97"/>
      <c r="CS96" s="97"/>
      <c r="CT96" s="97"/>
      <c r="CU96" s="97"/>
      <c r="CV96" s="97"/>
      <c r="CW96" s="97"/>
      <c r="CX96" s="97"/>
      <c r="CY96" s="97"/>
      <c r="CZ96" s="97"/>
      <c r="DA96" s="97"/>
      <c r="DB96" s="97"/>
      <c r="DC96" s="97"/>
      <c r="DD96" s="97"/>
      <c r="DE96" s="97"/>
      <c r="DF96" s="97"/>
      <c r="DG96" s="97"/>
      <c r="DH96" s="97"/>
      <c r="DI96" s="97"/>
      <c r="DJ96" s="97"/>
      <c r="DK96" s="97"/>
      <c r="DL96" s="97"/>
      <c r="DM96" s="97"/>
      <c r="DN96" s="97"/>
      <c r="DO96" s="97"/>
      <c r="DP96" s="97"/>
      <c r="DQ96" s="97"/>
      <c r="DR96" s="97"/>
      <c r="DS96" s="97"/>
      <c r="DT96" s="97"/>
      <c r="DU96" s="97"/>
      <c r="DV96" s="97"/>
      <c r="DW96" s="97"/>
      <c r="DX96" s="97"/>
      <c r="DY96" s="97"/>
      <c r="DZ96" s="97"/>
      <c r="EA96" s="97"/>
      <c r="EB96" s="97"/>
      <c r="EC96" s="97"/>
      <c r="ED96" s="97"/>
      <c r="EE96" s="97"/>
      <c r="EF96" s="97"/>
      <c r="EG96" s="97"/>
      <c r="EH96" s="97"/>
      <c r="EI96" s="97"/>
      <c r="EJ96" s="97"/>
      <c r="EK96" s="97"/>
      <c r="EL96" s="97"/>
      <c r="EM96" s="97"/>
      <c r="EN96" s="97"/>
      <c r="EO96" s="97"/>
      <c r="EP96" s="97"/>
      <c r="EQ96" s="97"/>
      <c r="ER96" s="97"/>
      <c r="ES96" s="97"/>
      <c r="ET96" s="97"/>
      <c r="EU96" s="97"/>
      <c r="EV96" s="97"/>
      <c r="EW96" s="97"/>
      <c r="EX96" s="97"/>
      <c r="EY96" s="97"/>
      <c r="EZ96" s="97"/>
      <c r="FA96" s="97"/>
      <c r="FB96" s="97"/>
      <c r="FC96" s="97"/>
      <c r="FD96" s="97"/>
      <c r="FE96" s="97"/>
      <c r="FF96" s="97"/>
      <c r="FG96" s="97"/>
      <c r="FH96" s="97"/>
      <c r="FI96" s="97"/>
      <c r="FJ96" s="97"/>
      <c r="FK96" s="97"/>
      <c r="FL96" s="97"/>
      <c r="FM96" s="97"/>
      <c r="FN96" s="97"/>
      <c r="FO96" s="97"/>
      <c r="FP96" s="97"/>
      <c r="FQ96" s="97"/>
      <c r="FR96" s="97"/>
      <c r="FS96" s="97"/>
      <c r="FT96" s="97"/>
      <c r="FU96" s="97"/>
      <c r="FV96" s="97"/>
      <c r="FW96" s="97"/>
      <c r="FX96" s="97"/>
      <c r="FY96" s="97"/>
      <c r="FZ96" s="97"/>
      <c r="GA96" s="97"/>
      <c r="GB96" s="97"/>
      <c r="GC96" s="97"/>
      <c r="GD96" s="97"/>
      <c r="GE96" s="97"/>
      <c r="GF96" s="97"/>
      <c r="GG96" s="97"/>
      <c r="GH96" s="97"/>
      <c r="GI96" s="97"/>
      <c r="GJ96" s="97"/>
      <c r="GK96" s="97"/>
      <c r="GL96" s="97"/>
      <c r="GM96" s="97"/>
      <c r="GN96" s="97"/>
      <c r="GO96" s="97"/>
      <c r="GP96" s="97"/>
      <c r="GQ96" s="97"/>
      <c r="GR96" s="97"/>
      <c r="GS96" s="97"/>
      <c r="GT96" s="97"/>
      <c r="GU96" s="97"/>
      <c r="GV96" s="97"/>
      <c r="GW96" s="97"/>
      <c r="GX96" s="97"/>
      <c r="GY96" s="97"/>
      <c r="GZ96" s="97"/>
    </row>
  </sheetData>
  <mergeCells count="33">
    <mergeCell ref="BF8:BJ8"/>
    <mergeCell ref="BF9:BH9"/>
    <mergeCell ref="A3:C3"/>
    <mergeCell ref="F3:I3"/>
    <mergeCell ref="X4:AC4"/>
    <mergeCell ref="Y5:AC5"/>
    <mergeCell ref="BD7:BD9"/>
    <mergeCell ref="K10:V10"/>
    <mergeCell ref="W10:AH10"/>
    <mergeCell ref="AJ10:AL10"/>
    <mergeCell ref="W11:X11"/>
    <mergeCell ref="Y11:Z11"/>
    <mergeCell ref="AA11:AB11"/>
    <mergeCell ref="AC11:AD11"/>
    <mergeCell ref="AE11:AF11"/>
    <mergeCell ref="AG11:AH11"/>
    <mergeCell ref="FL14:FU14"/>
    <mergeCell ref="BF14:BO14"/>
    <mergeCell ref="BP14:BY14"/>
    <mergeCell ref="BZ14:CI14"/>
    <mergeCell ref="CJ14:CS14"/>
    <mergeCell ref="CT14:DC14"/>
    <mergeCell ref="DD14:DM14"/>
    <mergeCell ref="DN14:DW14"/>
    <mergeCell ref="DX14:EG14"/>
    <mergeCell ref="EH14:EQ14"/>
    <mergeCell ref="ER14:FA14"/>
    <mergeCell ref="FB14:FK14"/>
    <mergeCell ref="FV14:GE14"/>
    <mergeCell ref="GF14:GO14"/>
    <mergeCell ref="GP14:GY14"/>
    <mergeCell ref="GZ86:GZ87"/>
    <mergeCell ref="HA86:HA87"/>
  </mergeCells>
  <conditionalFormatting sqref="BD16:GY85">
    <cfRule type="expression" dxfId="6" priority="8">
      <formula>OR($BD16=$AJ$12:$AJ$15)</formula>
    </cfRule>
    <cfRule type="expression" dxfId="5" priority="9">
      <formula>AND(MOD(COUNTIF($AZ$16:$AZ16,$AZ16),2)=1,$AZ16=1)</formula>
    </cfRule>
    <cfRule type="expression" dxfId="4" priority="10">
      <formula>AND(AND(MOD(COUNTIF($AZ$16:$AZ16,$AZ16),2)=1,$AZ16=1), OR(BD16="NA",BD16="ERR",BD16=0))</formula>
    </cfRule>
    <cfRule type="expression" dxfId="3" priority="11">
      <formula>OR(BD16="ERR",BD16="NA",BD16=0)</formula>
    </cfRule>
  </conditionalFormatting>
  <conditionalFormatting sqref="BE16:GY85">
    <cfRule type="expression" dxfId="2" priority="1">
      <formula>$BE16=$AJ$14</formula>
    </cfRule>
    <cfRule type="expression" dxfId="1" priority="2">
      <formula>$BE16=$AJ$13</formula>
    </cfRule>
    <cfRule type="expression" dxfId="0" priority="3">
      <formula>$BE16=$AJ$12</formula>
    </cfRule>
  </conditionalFormatting>
  <dataValidations count="1">
    <dataValidation type="list" allowBlank="1" showInputMessage="1" showErrorMessage="1" sqref="AF6" xr:uid="{D8C41693-71E1-4790-87D7-AAE0314FD02E}">
      <formula1>$AG$5:$AG$6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ombo_DropDown01">
              <controlPr defaultSize="0" print="0" autoLine="0" autoPict="0" macro="[1]!ColumnFilter">
                <anchor moveWithCells="1">
                  <from>
                    <xdr:col>56</xdr:col>
                    <xdr:colOff>762000</xdr:colOff>
                    <xdr:row>6</xdr:row>
                    <xdr:rowOff>209550</xdr:rowOff>
                  </from>
                  <to>
                    <xdr:col>56</xdr:col>
                    <xdr:colOff>1057275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Neilsen Data</vt:lpstr>
      <vt:lpstr>'Neilsen Data'!Combination01</vt:lpstr>
      <vt:lpstr>'Neilsen Data'!DropDown01</vt:lpstr>
      <vt:lpstr>'Neilsen Data'!DropDown02</vt:lpstr>
      <vt:lpstr>'Neilsen Data'!DropDown03</vt:lpstr>
      <vt:lpstr>'Neilsen Data'!DropDown04</vt:lpstr>
      <vt:lpstr>'Neilsen Data'!DropDown05</vt:lpstr>
      <vt:lpstr>'Neilsen Data'!DropDown06</vt:lpstr>
      <vt:lpstr>'Neilsen Data'!HeaderLayout</vt:lpstr>
      <vt:lpstr>'Neilsen Data'!TOC_EndRow</vt:lpstr>
      <vt:lpstr>'Neilsen Data'!TOC_NumberRows</vt:lpstr>
      <vt:lpstr>'Neilsen Data'!TOC_SheetName</vt:lpstr>
      <vt:lpstr>'Neilsen Data'!TOC_StartColumn</vt:lpstr>
      <vt:lpstr>'Neilsen Data'!TOC_StartRow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Mehta</dc:creator>
  <cp:lastModifiedBy>Bhakti Mehta</cp:lastModifiedBy>
  <dcterms:created xsi:type="dcterms:W3CDTF">2024-07-22T10:43:17Z</dcterms:created>
  <dcterms:modified xsi:type="dcterms:W3CDTF">2025-04-18T09:53:42Z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44b83d-ce40-4fe9-98b4-c4efe14b71c5_Enabled">
    <vt:lpwstr>true</vt:lpwstr>
  </property>
  <property fmtid="{D5CDD505-2E9C-101B-9397-08002B2CF9AE}" pid="3" name="MSIP_Label_4c44b83d-ce40-4fe9-98b4-c4efe14b71c5_SetDate">
    <vt:lpwstr>2024-07-22T11:00:52Z</vt:lpwstr>
  </property>
  <property fmtid="{D5CDD505-2E9C-101B-9397-08002B2CF9AE}" pid="4" name="MSIP_Label_4c44b83d-ce40-4fe9-98b4-c4efe14b71c5_Method">
    <vt:lpwstr>Standard</vt:lpwstr>
  </property>
  <property fmtid="{D5CDD505-2E9C-101B-9397-08002B2CF9AE}" pid="5" name="MSIP_Label_4c44b83d-ce40-4fe9-98b4-c4efe14b71c5_Name">
    <vt:lpwstr>General</vt:lpwstr>
  </property>
  <property fmtid="{D5CDD505-2E9C-101B-9397-08002B2CF9AE}" pid="6" name="MSIP_Label_4c44b83d-ce40-4fe9-98b4-c4efe14b71c5_SiteId">
    <vt:lpwstr>5cb6eb54-7feb-4099-b64b-1c2a625af015</vt:lpwstr>
  </property>
  <property fmtid="{D5CDD505-2E9C-101B-9397-08002B2CF9AE}" pid="7" name="MSIP_Label_4c44b83d-ce40-4fe9-98b4-c4efe14b71c5_ActionId">
    <vt:lpwstr>66712855-4dc5-4ae6-934a-861672a78801</vt:lpwstr>
  </property>
  <property fmtid="{D5CDD505-2E9C-101B-9397-08002B2CF9AE}" pid="8" name="MSIP_Label_4c44b83d-ce40-4fe9-98b4-c4efe14b71c5_ContentBits">
    <vt:lpwstr>0</vt:lpwstr>
  </property>
</Properties>
</file>