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6240" windowWidth="28860" windowHeight="6285" tabRatio="918" activeTab="5"/>
  </bookViews>
  <sheets>
    <sheet name="☆使い方☆" sheetId="50" r:id="rId1"/>
    <sheet name="2012年 4月" sheetId="13" r:id="rId2"/>
    <sheet name="2012年 5月" sheetId="38" r:id="rId3"/>
    <sheet name="2012年 6月" sheetId="39" r:id="rId4"/>
    <sheet name="2012年 7月" sheetId="40" r:id="rId5"/>
    <sheet name="2012年 8月" sheetId="41" r:id="rId6"/>
    <sheet name="2012年 9月" sheetId="42" r:id="rId7"/>
    <sheet name="2012年10月" sheetId="43" r:id="rId8"/>
    <sheet name="2012年11月" sheetId="44" r:id="rId9"/>
    <sheet name="2012年12月" sheetId="45" r:id="rId10"/>
    <sheet name="2013年 1月" sheetId="46" r:id="rId11"/>
    <sheet name="2013年 2月" sheetId="47" r:id="rId12"/>
    <sheet name="2013年 3月" sheetId="48" r:id="rId13"/>
    <sheet name="☆月別予実集計☆" sheetId="25" r:id="rId14"/>
    <sheet name="☆月別PRJ別実働集計☆" sheetId="49" r:id="rId15"/>
    <sheet name="★初期設定★" sheetId="37" r:id="rId16"/>
  </sheets>
  <definedNames>
    <definedName name="List_祝日リスト" localSheetId="15">★初期設定★!$C$14:$C$31</definedName>
    <definedName name="List_定休日リスト" localSheetId="15">★初期設定★!$C$36:$C$50</definedName>
    <definedName name="_xlnm.Print_Area" localSheetId="14">☆月別PRJ別実働集計☆!$A$1:$L$30</definedName>
    <definedName name="_xlnm.Print_Area" localSheetId="13">☆月別予実集計☆!$A$1:$L$15</definedName>
    <definedName name="_xlnm.Print_Area" localSheetId="15">★初期設定★!$A$1:$P$52</definedName>
    <definedName name="_xlnm.Print_Area" localSheetId="2">'2012年 5月'!$A$1:$P$42</definedName>
    <definedName name="_xlnm.Print_Area" localSheetId="4">'2012年 7月'!$A$1:$P$42</definedName>
    <definedName name="_xlnm.Print_Area" localSheetId="5">'2012年 8月'!$A$1:$P$42</definedName>
    <definedName name="_xlnm.Print_Area" localSheetId="6">'2012年 9月'!$A$1:$P$42</definedName>
    <definedName name="_xlnm.Print_Area" localSheetId="7">'2012年10月'!$A$1:$P$42</definedName>
    <definedName name="_xlnm.Print_Area" localSheetId="8">'2012年11月'!$A$1:$P$42</definedName>
    <definedName name="_xlnm.Print_Area" localSheetId="9">'2012年12月'!$A$1:$P$42</definedName>
    <definedName name="_xlnm.Print_Area" localSheetId="10">'2013年 1月'!$A$1:$P$42</definedName>
    <definedName name="_xlnm.Print_Area" localSheetId="11">'2013年 2月'!$A$1:$P$42</definedName>
    <definedName name="_xlnm.Print_Area" localSheetId="12">'2013年 3月'!$A$1:$P$42</definedName>
  </definedNames>
  <calcPr calcId="125725"/>
  <fileRecoveryPr autoRecover="0"/>
</workbook>
</file>

<file path=xl/calcChain.xml><?xml version="1.0" encoding="utf-8"?>
<calcChain xmlns="http://schemas.openxmlformats.org/spreadsheetml/2006/main">
  <c r="G29" i="49"/>
  <c r="F29"/>
  <c r="E29"/>
  <c r="D29"/>
  <c r="C29"/>
  <c r="B29"/>
  <c r="G26"/>
  <c r="F26"/>
  <c r="E26"/>
  <c r="D26"/>
  <c r="C26"/>
  <c r="B26"/>
  <c r="G24"/>
  <c r="F24"/>
  <c r="E24"/>
  <c r="D24"/>
  <c r="C24"/>
  <c r="B24"/>
  <c r="G22"/>
  <c r="F22"/>
  <c r="E22"/>
  <c r="D22"/>
  <c r="C22"/>
  <c r="B22"/>
  <c r="G20"/>
  <c r="F20"/>
  <c r="E20"/>
  <c r="D20"/>
  <c r="C20"/>
  <c r="B20"/>
  <c r="G18"/>
  <c r="F18"/>
  <c r="E18"/>
  <c r="D18"/>
  <c r="C18"/>
  <c r="B18"/>
  <c r="G16"/>
  <c r="F16"/>
  <c r="E16"/>
  <c r="D16"/>
  <c r="C16"/>
  <c r="B16"/>
  <c r="G14"/>
  <c r="F14"/>
  <c r="E14"/>
  <c r="D14"/>
  <c r="C14"/>
  <c r="B14"/>
  <c r="G12"/>
  <c r="F12"/>
  <c r="E12"/>
  <c r="D12"/>
  <c r="C12"/>
  <c r="B12"/>
  <c r="G10"/>
  <c r="F10"/>
  <c r="E10"/>
  <c r="D10"/>
  <c r="C10"/>
  <c r="B10"/>
  <c r="G8"/>
  <c r="F8"/>
  <c r="E8"/>
  <c r="D8"/>
  <c r="C8"/>
  <c r="B8"/>
  <c r="G6"/>
  <c r="F6"/>
  <c r="E6"/>
  <c r="D6"/>
  <c r="C6"/>
  <c r="B6"/>
  <c r="F3"/>
  <c r="E3"/>
  <c r="D3"/>
  <c r="C3"/>
  <c r="B3"/>
  <c r="F2"/>
  <c r="E2"/>
  <c r="D2"/>
  <c r="C2"/>
  <c r="B2"/>
  <c r="E14" i="25"/>
  <c r="D14"/>
  <c r="E13"/>
  <c r="D13"/>
  <c r="E12"/>
  <c r="D12"/>
  <c r="E11"/>
  <c r="D11"/>
  <c r="E10"/>
  <c r="D10"/>
  <c r="E9"/>
  <c r="D9"/>
  <c r="E8"/>
  <c r="D8"/>
  <c r="N38" i="48"/>
  <c r="M38"/>
  <c r="L38"/>
  <c r="K38"/>
  <c r="J38"/>
  <c r="I38"/>
  <c r="Q37"/>
  <c r="G37"/>
  <c r="Q36"/>
  <c r="G36"/>
  <c r="Q35"/>
  <c r="G35"/>
  <c r="Q34"/>
  <c r="G34"/>
  <c r="Q33"/>
  <c r="G33"/>
  <c r="Q32"/>
  <c r="G32"/>
  <c r="Q31"/>
  <c r="G31"/>
  <c r="Q30"/>
  <c r="G30"/>
  <c r="Q29"/>
  <c r="G29"/>
  <c r="Q28"/>
  <c r="G28"/>
  <c r="Q27"/>
  <c r="G27"/>
  <c r="Q26"/>
  <c r="G26"/>
  <c r="Q25"/>
  <c r="G25"/>
  <c r="Q24"/>
  <c r="G24"/>
  <c r="Q23"/>
  <c r="G23"/>
  <c r="Q22"/>
  <c r="G22"/>
  <c r="Q21"/>
  <c r="G21"/>
  <c r="Q20"/>
  <c r="G20"/>
  <c r="Q19"/>
  <c r="G19"/>
  <c r="Q18"/>
  <c r="G18"/>
  <c r="Q17"/>
  <c r="G17"/>
  <c r="Q16"/>
  <c r="G16"/>
  <c r="Q15"/>
  <c r="G15"/>
  <c r="Q14"/>
  <c r="G14"/>
  <c r="Q13"/>
  <c r="G13"/>
  <c r="Q12"/>
  <c r="G12"/>
  <c r="Q11"/>
  <c r="G11"/>
  <c r="Q10"/>
  <c r="G10"/>
  <c r="Q9"/>
  <c r="G9"/>
  <c r="Q8"/>
  <c r="G8"/>
  <c r="Q7"/>
  <c r="G7"/>
  <c r="G38" s="1"/>
  <c r="B7"/>
  <c r="B37" s="1"/>
  <c r="C37" s="1"/>
  <c r="R3"/>
  <c r="N38" i="47"/>
  <c r="M38"/>
  <c r="L38"/>
  <c r="K38"/>
  <c r="J38"/>
  <c r="I38"/>
  <c r="Q37"/>
  <c r="G37"/>
  <c r="Q36"/>
  <c r="G36"/>
  <c r="Q35"/>
  <c r="G35"/>
  <c r="Q34"/>
  <c r="G34"/>
  <c r="Q33"/>
  <c r="G33"/>
  <c r="Q32"/>
  <c r="G32"/>
  <c r="Q31"/>
  <c r="G31"/>
  <c r="Q30"/>
  <c r="G30"/>
  <c r="Q29"/>
  <c r="G29"/>
  <c r="Q28"/>
  <c r="G28"/>
  <c r="Q27"/>
  <c r="G27"/>
  <c r="Q26"/>
  <c r="G26"/>
  <c r="Q25"/>
  <c r="G25"/>
  <c r="Q24"/>
  <c r="G24"/>
  <c r="Q23"/>
  <c r="G23"/>
  <c r="Q22"/>
  <c r="G22"/>
  <c r="Q21"/>
  <c r="G21"/>
  <c r="Q20"/>
  <c r="G20"/>
  <c r="Q19"/>
  <c r="G19"/>
  <c r="Q18"/>
  <c r="G18"/>
  <c r="Q17"/>
  <c r="G17"/>
  <c r="Q16"/>
  <c r="G16"/>
  <c r="Q15"/>
  <c r="G15"/>
  <c r="Q14"/>
  <c r="G14"/>
  <c r="Q13"/>
  <c r="G13"/>
  <c r="Q12"/>
  <c r="G12"/>
  <c r="Q11"/>
  <c r="G11"/>
  <c r="Q10"/>
  <c r="G10"/>
  <c r="Q9"/>
  <c r="G9"/>
  <c r="Q8"/>
  <c r="G8"/>
  <c r="Q7"/>
  <c r="G7"/>
  <c r="G38" s="1"/>
  <c r="B7"/>
  <c r="B37" s="1"/>
  <c r="C37" s="1"/>
  <c r="R3"/>
  <c r="N38" i="46"/>
  <c r="M38"/>
  <c r="L38"/>
  <c r="K38"/>
  <c r="J38"/>
  <c r="I38"/>
  <c r="Q37"/>
  <c r="G37"/>
  <c r="Q36"/>
  <c r="G36"/>
  <c r="Q35"/>
  <c r="G35"/>
  <c r="Q34"/>
  <c r="G34"/>
  <c r="Q33"/>
  <c r="G33"/>
  <c r="Q32"/>
  <c r="G32"/>
  <c r="Q31"/>
  <c r="G31"/>
  <c r="Q30"/>
  <c r="G30"/>
  <c r="Q29"/>
  <c r="G29"/>
  <c r="Q28"/>
  <c r="G28"/>
  <c r="Q27"/>
  <c r="G27"/>
  <c r="Q26"/>
  <c r="G26"/>
  <c r="Q25"/>
  <c r="G25"/>
  <c r="Q24"/>
  <c r="G24"/>
  <c r="Q23"/>
  <c r="G23"/>
  <c r="Q22"/>
  <c r="G22"/>
  <c r="Q21"/>
  <c r="G21"/>
  <c r="Q20"/>
  <c r="G20"/>
  <c r="Q19"/>
  <c r="G19"/>
  <c r="Q18"/>
  <c r="G18"/>
  <c r="Q17"/>
  <c r="G17"/>
  <c r="Q16"/>
  <c r="G16"/>
  <c r="Q15"/>
  <c r="G15"/>
  <c r="Q14"/>
  <c r="G14"/>
  <c r="Q13"/>
  <c r="G13"/>
  <c r="Q12"/>
  <c r="G12"/>
  <c r="Q11"/>
  <c r="G11"/>
  <c r="Q10"/>
  <c r="G10"/>
  <c r="Q9"/>
  <c r="G9"/>
  <c r="Q8"/>
  <c r="G8"/>
  <c r="Q7"/>
  <c r="G7"/>
  <c r="G38" s="1"/>
  <c r="B7"/>
  <c r="B37" s="1"/>
  <c r="C37" s="1"/>
  <c r="R3"/>
  <c r="N38" i="45"/>
  <c r="M38"/>
  <c r="L38"/>
  <c r="K38"/>
  <c r="J38"/>
  <c r="I38"/>
  <c r="Q37"/>
  <c r="G37"/>
  <c r="Q36"/>
  <c r="G36"/>
  <c r="Q35"/>
  <c r="G35"/>
  <c r="Q34"/>
  <c r="G34"/>
  <c r="Q33"/>
  <c r="G33"/>
  <c r="Q32"/>
  <c r="G32"/>
  <c r="Q31"/>
  <c r="G31"/>
  <c r="Q30"/>
  <c r="G30"/>
  <c r="Q29"/>
  <c r="G29"/>
  <c r="Q28"/>
  <c r="G28"/>
  <c r="Q27"/>
  <c r="G27"/>
  <c r="Q26"/>
  <c r="G26"/>
  <c r="Q25"/>
  <c r="G25"/>
  <c r="Q24"/>
  <c r="G24"/>
  <c r="Q23"/>
  <c r="G23"/>
  <c r="Q22"/>
  <c r="G22"/>
  <c r="Q21"/>
  <c r="G21"/>
  <c r="Q20"/>
  <c r="G20"/>
  <c r="Q19"/>
  <c r="G19"/>
  <c r="Q18"/>
  <c r="G18"/>
  <c r="Q17"/>
  <c r="G17"/>
  <c r="Q16"/>
  <c r="G16"/>
  <c r="Q15"/>
  <c r="G15"/>
  <c r="Q14"/>
  <c r="G14"/>
  <c r="Q13"/>
  <c r="G13"/>
  <c r="Q12"/>
  <c r="G12"/>
  <c r="Q11"/>
  <c r="G11"/>
  <c r="Q10"/>
  <c r="G10"/>
  <c r="Q9"/>
  <c r="G9"/>
  <c r="Q8"/>
  <c r="G8"/>
  <c r="Q7"/>
  <c r="G7"/>
  <c r="G38" s="1"/>
  <c r="C7"/>
  <c r="B7"/>
  <c r="B37" s="1"/>
  <c r="C37" s="1"/>
  <c r="R3"/>
  <c r="N38" i="44"/>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G38" s="1"/>
  <c r="B7"/>
  <c r="B37" s="1"/>
  <c r="C37" s="1"/>
  <c r="R3"/>
  <c r="N38" i="43"/>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G38" s="1"/>
  <c r="B7"/>
  <c r="B37" s="1"/>
  <c r="C37" s="1"/>
  <c r="R3"/>
  <c r="N38" i="42"/>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G38" s="1"/>
  <c r="B7"/>
  <c r="B37" s="1"/>
  <c r="C37" s="1"/>
  <c r="R3"/>
  <c r="N38" i="41"/>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C7"/>
  <c r="B7"/>
  <c r="B37" s="1"/>
  <c r="C37" s="1"/>
  <c r="R3"/>
  <c r="D7" i="25" s="1"/>
  <c r="N38" i="40"/>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B7"/>
  <c r="B37" s="1"/>
  <c r="C37" s="1"/>
  <c r="R3"/>
  <c r="D6" i="25" s="1"/>
  <c r="N38" i="39"/>
  <c r="M38"/>
  <c r="L38"/>
  <c r="K38"/>
  <c r="J38"/>
  <c r="I38"/>
  <c r="G37"/>
  <c r="Q37" s="1"/>
  <c r="G36"/>
  <c r="Q36" s="1"/>
  <c r="G35"/>
  <c r="Q35" s="1"/>
  <c r="G34"/>
  <c r="Q34" s="1"/>
  <c r="G33"/>
  <c r="Q33" s="1"/>
  <c r="G32"/>
  <c r="Q32" s="1"/>
  <c r="G31"/>
  <c r="Q31" s="1"/>
  <c r="G30"/>
  <c r="Q30" s="1"/>
  <c r="G29"/>
  <c r="Q29" s="1"/>
  <c r="G28"/>
  <c r="Q28" s="1"/>
  <c r="G27"/>
  <c r="Q27" s="1"/>
  <c r="G26"/>
  <c r="Q26" s="1"/>
  <c r="G25"/>
  <c r="Q25" s="1"/>
  <c r="G24"/>
  <c r="Q24" s="1"/>
  <c r="G23"/>
  <c r="Q23" s="1"/>
  <c r="G22"/>
  <c r="Q22" s="1"/>
  <c r="G21"/>
  <c r="Q21" s="1"/>
  <c r="G20"/>
  <c r="Q20" s="1"/>
  <c r="G19"/>
  <c r="Q19" s="1"/>
  <c r="G18"/>
  <c r="Q18" s="1"/>
  <c r="G17"/>
  <c r="Q17" s="1"/>
  <c r="G16"/>
  <c r="Q16" s="1"/>
  <c r="G15"/>
  <c r="Q15" s="1"/>
  <c r="G14"/>
  <c r="Q14" s="1"/>
  <c r="G13"/>
  <c r="Q13" s="1"/>
  <c r="G12"/>
  <c r="Q12" s="1"/>
  <c r="G11"/>
  <c r="Q11" s="1"/>
  <c r="G10"/>
  <c r="Q10" s="1"/>
  <c r="G9"/>
  <c r="Q9" s="1"/>
  <c r="G8"/>
  <c r="Q8" s="1"/>
  <c r="G7"/>
  <c r="B7"/>
  <c r="B37" s="1"/>
  <c r="C37" s="1"/>
  <c r="R3"/>
  <c r="D5" i="25" s="1"/>
  <c r="N38" i="38"/>
  <c r="M38"/>
  <c r="L38"/>
  <c r="K38"/>
  <c r="J38"/>
  <c r="I38"/>
  <c r="Q37"/>
  <c r="G37"/>
  <c r="G36"/>
  <c r="Q36" s="1"/>
  <c r="G35"/>
  <c r="Q35" s="1"/>
  <c r="G34"/>
  <c r="Q34" s="1"/>
  <c r="Q33"/>
  <c r="G33"/>
  <c r="Q32"/>
  <c r="G32"/>
  <c r="G31"/>
  <c r="Q31" s="1"/>
  <c r="G30"/>
  <c r="Q30" s="1"/>
  <c r="G29"/>
  <c r="Q29" s="1"/>
  <c r="G28"/>
  <c r="Q28" s="1"/>
  <c r="G27"/>
  <c r="Q27" s="1"/>
  <c r="Q26"/>
  <c r="G26"/>
  <c r="Q25"/>
  <c r="G25"/>
  <c r="G24"/>
  <c r="Q24" s="1"/>
  <c r="G23"/>
  <c r="Q23" s="1"/>
  <c r="Q22"/>
  <c r="G22"/>
  <c r="G21"/>
  <c r="Q21" s="1"/>
  <c r="G20"/>
  <c r="Q20" s="1"/>
  <c r="Q19"/>
  <c r="G19"/>
  <c r="Q18"/>
  <c r="G18"/>
  <c r="G17"/>
  <c r="Q17" s="1"/>
  <c r="G16"/>
  <c r="Q16" s="1"/>
  <c r="G15"/>
  <c r="Q15" s="1"/>
  <c r="G14"/>
  <c r="Q14" s="1"/>
  <c r="G13"/>
  <c r="Q13" s="1"/>
  <c r="Q12"/>
  <c r="G12"/>
  <c r="Q11"/>
  <c r="G11"/>
  <c r="Q10"/>
  <c r="G10"/>
  <c r="Q9"/>
  <c r="G9"/>
  <c r="G8"/>
  <c r="Q7"/>
  <c r="G7"/>
  <c r="C7"/>
  <c r="B7"/>
  <c r="B37" s="1"/>
  <c r="C37" s="1"/>
  <c r="R3"/>
  <c r="D4" i="25" s="1"/>
  <c r="G2" i="37"/>
  <c r="G38" i="41" l="1"/>
  <c r="S3" s="1"/>
  <c r="E7" i="25" s="1"/>
  <c r="G38" i="40"/>
  <c r="Q38" s="1"/>
  <c r="G38" i="39"/>
  <c r="S3" s="1"/>
  <c r="E5" i="25" s="1"/>
  <c r="G38" i="38"/>
  <c r="Q38" s="1"/>
  <c r="Q8"/>
  <c r="H8" i="49"/>
  <c r="H12"/>
  <c r="H14"/>
  <c r="H20"/>
  <c r="H22"/>
  <c r="H6"/>
  <c r="H10"/>
  <c r="H16"/>
  <c r="H18"/>
  <c r="H24"/>
  <c r="H26"/>
  <c r="C7" i="47"/>
  <c r="C7" i="48"/>
  <c r="C7" i="46"/>
  <c r="Q38" i="45"/>
  <c r="S3"/>
  <c r="Q38" i="46"/>
  <c r="S3"/>
  <c r="Q38" i="47"/>
  <c r="S3"/>
  <c r="Q38" i="48"/>
  <c r="S3"/>
  <c r="B8" i="45"/>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6"/>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7"/>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C7" i="40"/>
  <c r="C7" i="39"/>
  <c r="C7" i="42"/>
  <c r="C7" i="43"/>
  <c r="C7" i="44"/>
  <c r="Q38" i="42"/>
  <c r="S3"/>
  <c r="Q38" i="43"/>
  <c r="S3"/>
  <c r="Q38" i="44"/>
  <c r="S3"/>
  <c r="Q7" i="41"/>
  <c r="Q7" i="42"/>
  <c r="Q7" i="43"/>
  <c r="Q7" i="44"/>
  <c r="B8" i="41"/>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2"/>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3"/>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4"/>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Q7" i="39"/>
  <c r="Q7" i="40"/>
  <c r="B8" i="39"/>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40"/>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B8" i="38"/>
  <c r="C8" s="1"/>
  <c r="B9"/>
  <c r="C9" s="1"/>
  <c r="B10"/>
  <c r="C10" s="1"/>
  <c r="B11"/>
  <c r="C11" s="1"/>
  <c r="B12"/>
  <c r="C12" s="1"/>
  <c r="B13"/>
  <c r="C13" s="1"/>
  <c r="B14"/>
  <c r="C14" s="1"/>
  <c r="B15"/>
  <c r="C15" s="1"/>
  <c r="B16"/>
  <c r="C16" s="1"/>
  <c r="B17"/>
  <c r="C17" s="1"/>
  <c r="B18"/>
  <c r="C18" s="1"/>
  <c r="B19"/>
  <c r="C19" s="1"/>
  <c r="B20"/>
  <c r="C20" s="1"/>
  <c r="B21"/>
  <c r="C21" s="1"/>
  <c r="B22"/>
  <c r="C22" s="1"/>
  <c r="B23"/>
  <c r="C23" s="1"/>
  <c r="B24"/>
  <c r="C24" s="1"/>
  <c r="B25"/>
  <c r="C25" s="1"/>
  <c r="B26"/>
  <c r="C26" s="1"/>
  <c r="B27"/>
  <c r="C27" s="1"/>
  <c r="B28"/>
  <c r="C28" s="1"/>
  <c r="B29"/>
  <c r="C29" s="1"/>
  <c r="B30"/>
  <c r="C30" s="1"/>
  <c r="B31"/>
  <c r="C31" s="1"/>
  <c r="B32"/>
  <c r="C32" s="1"/>
  <c r="B33"/>
  <c r="C33" s="1"/>
  <c r="B34"/>
  <c r="C34" s="1"/>
  <c r="B35"/>
  <c r="C35" s="1"/>
  <c r="B36"/>
  <c r="C36" s="1"/>
  <c r="I8" i="37"/>
  <c r="K8"/>
  <c r="M8"/>
  <c r="O8"/>
  <c r="O6"/>
  <c r="M6"/>
  <c r="K6"/>
  <c r="I6"/>
  <c r="G6"/>
  <c r="G8"/>
  <c r="Q38" i="41" l="1"/>
  <c r="S3" i="40"/>
  <c r="E6" i="25" s="1"/>
  <c r="Q38" i="39"/>
  <c r="S3" i="38"/>
  <c r="E4" i="25" s="1"/>
  <c r="D19" i="49"/>
  <c r="E19"/>
  <c r="G19"/>
  <c r="C19"/>
  <c r="F19"/>
  <c r="B19"/>
  <c r="D23"/>
  <c r="E23"/>
  <c r="F23"/>
  <c r="G23"/>
  <c r="C23"/>
  <c r="B23"/>
  <c r="F9"/>
  <c r="B9"/>
  <c r="G9"/>
  <c r="C9"/>
  <c r="D9"/>
  <c r="E9"/>
  <c r="D27"/>
  <c r="E27"/>
  <c r="F27"/>
  <c r="G27"/>
  <c r="C27"/>
  <c r="B27"/>
  <c r="D11"/>
  <c r="E11"/>
  <c r="F11"/>
  <c r="G11"/>
  <c r="C11"/>
  <c r="B11"/>
  <c r="D15"/>
  <c r="E15"/>
  <c r="B15"/>
  <c r="G15"/>
  <c r="C15"/>
  <c r="F15"/>
  <c r="F25"/>
  <c r="B25"/>
  <c r="D25"/>
  <c r="G25"/>
  <c r="C25"/>
  <c r="E25"/>
  <c r="D7"/>
  <c r="E7"/>
  <c r="B7"/>
  <c r="G7"/>
  <c r="C7"/>
  <c r="F7"/>
  <c r="F13"/>
  <c r="B13"/>
  <c r="G13"/>
  <c r="C13"/>
  <c r="E13"/>
  <c r="D13"/>
  <c r="F17"/>
  <c r="B17"/>
  <c r="G17"/>
  <c r="C17"/>
  <c r="D17"/>
  <c r="E17"/>
  <c r="F21"/>
  <c r="B21"/>
  <c r="G21"/>
  <c r="C21"/>
  <c r="D21"/>
  <c r="E21"/>
  <c r="R2" i="45"/>
  <c r="R2" i="41"/>
  <c r="R2" i="38"/>
  <c r="R2" i="43"/>
  <c r="R2" i="46"/>
  <c r="R2" i="44"/>
  <c r="R2" i="40"/>
  <c r="R2" i="42"/>
  <c r="R2" i="48"/>
  <c r="R2" i="39"/>
  <c r="R2" i="47"/>
  <c r="B7" i="13"/>
  <c r="R3"/>
  <c r="D3" i="25" s="1"/>
  <c r="G37" i="13"/>
  <c r="G36"/>
  <c r="Q36" s="1"/>
  <c r="G35"/>
  <c r="Q35" s="1"/>
  <c r="G34"/>
  <c r="Q34" s="1"/>
  <c r="G33"/>
  <c r="G32"/>
  <c r="G31"/>
  <c r="G30"/>
  <c r="Q30" s="1"/>
  <c r="G29"/>
  <c r="Q29" s="1"/>
  <c r="G28"/>
  <c r="G27"/>
  <c r="Q27" s="1"/>
  <c r="G26"/>
  <c r="Q26" s="1"/>
  <c r="G25"/>
  <c r="G24"/>
  <c r="G23"/>
  <c r="G22"/>
  <c r="Q22" s="1"/>
  <c r="G21"/>
  <c r="G20"/>
  <c r="G19"/>
  <c r="Q19" s="1"/>
  <c r="G18"/>
  <c r="Q18" s="1"/>
  <c r="G17"/>
  <c r="G16"/>
  <c r="Q16" s="1"/>
  <c r="G15"/>
  <c r="G14"/>
  <c r="G13"/>
  <c r="G12"/>
  <c r="G11"/>
  <c r="G10"/>
  <c r="Q10" s="1"/>
  <c r="G9"/>
  <c r="Q9" s="1"/>
  <c r="N38"/>
  <c r="G4" i="49" s="1"/>
  <c r="M38" i="13"/>
  <c r="F4" i="49" s="1"/>
  <c r="F28" s="1"/>
  <c r="L38" i="13"/>
  <c r="E4" i="49" s="1"/>
  <c r="E28" s="1"/>
  <c r="K38" i="13"/>
  <c r="D4" i="49" s="1"/>
  <c r="D28" s="1"/>
  <c r="J38" i="13"/>
  <c r="C4" i="49" s="1"/>
  <c r="C28" s="1"/>
  <c r="G8" i="13"/>
  <c r="Q8" s="1"/>
  <c r="G7"/>
  <c r="G28" i="49" l="1"/>
  <c r="S2" i="39"/>
  <c r="B5" i="25"/>
  <c r="G5" s="1"/>
  <c r="S2" i="46"/>
  <c r="B12" i="25"/>
  <c r="G12" s="1"/>
  <c r="S2" i="41"/>
  <c r="B7" i="25"/>
  <c r="G7" s="1"/>
  <c r="S2" i="38"/>
  <c r="B4" i="25"/>
  <c r="G4" s="1"/>
  <c r="S2" i="42"/>
  <c r="B8" i="25"/>
  <c r="G8" s="1"/>
  <c r="S2" i="48"/>
  <c r="B14" i="25"/>
  <c r="G14" s="1"/>
  <c r="S2" i="44"/>
  <c r="B10" i="25"/>
  <c r="G10" s="1"/>
  <c r="S2" i="40"/>
  <c r="B6" i="25"/>
  <c r="G6" s="1"/>
  <c r="S2" i="47"/>
  <c r="B13" i="25"/>
  <c r="G13" s="1"/>
  <c r="S2" i="43"/>
  <c r="B9" i="25"/>
  <c r="G9" s="1"/>
  <c r="S2" i="45"/>
  <c r="B11" i="25"/>
  <c r="G11" s="1"/>
  <c r="B34" i="13"/>
  <c r="B30"/>
  <c r="B26"/>
  <c r="B22"/>
  <c r="B18"/>
  <c r="B14"/>
  <c r="B10"/>
  <c r="C10" s="1"/>
  <c r="B28"/>
  <c r="B20"/>
  <c r="B12"/>
  <c r="B37"/>
  <c r="C37" s="1"/>
  <c r="B29"/>
  <c r="B21"/>
  <c r="B13"/>
  <c r="B35"/>
  <c r="B31"/>
  <c r="B27"/>
  <c r="B23"/>
  <c r="B19"/>
  <c r="B15"/>
  <c r="B11"/>
  <c r="C11" s="1"/>
  <c r="B36"/>
  <c r="B32"/>
  <c r="B24"/>
  <c r="B16"/>
  <c r="B8"/>
  <c r="C8" s="1"/>
  <c r="B33"/>
  <c r="B25"/>
  <c r="B17"/>
  <c r="B9"/>
  <c r="C9" s="1"/>
  <c r="C7"/>
  <c r="Q23"/>
  <c r="Q17"/>
  <c r="Q13"/>
  <c r="Q20"/>
  <c r="Q31"/>
  <c r="G38"/>
  <c r="Q11"/>
  <c r="Q37"/>
  <c r="Q12"/>
  <c r="Q28"/>
  <c r="Q7"/>
  <c r="Q15"/>
  <c r="Q14"/>
  <c r="Q24"/>
  <c r="Q33"/>
  <c r="Q21"/>
  <c r="Q25"/>
  <c r="Q32"/>
  <c r="D15" i="25"/>
  <c r="C11" l="1"/>
  <c r="F11" s="1"/>
  <c r="C13"/>
  <c r="F13" s="1"/>
  <c r="C10"/>
  <c r="F10" s="1"/>
  <c r="C8"/>
  <c r="F8" s="1"/>
  <c r="C7"/>
  <c r="F7" s="1"/>
  <c r="C5"/>
  <c r="F5" s="1"/>
  <c r="C9"/>
  <c r="F9" s="1"/>
  <c r="C6"/>
  <c r="F6" s="1"/>
  <c r="C14"/>
  <c r="F14" s="1"/>
  <c r="C4"/>
  <c r="F4" s="1"/>
  <c r="C12"/>
  <c r="F12" s="1"/>
  <c r="C12" i="13"/>
  <c r="S3"/>
  <c r="E3" i="25" s="1"/>
  <c r="I38" i="13"/>
  <c r="B4" i="49" s="1"/>
  <c r="B28" l="1"/>
  <c r="H4"/>
  <c r="G5" s="1"/>
  <c r="C13" i="13"/>
  <c r="Q38"/>
  <c r="E15" i="25"/>
  <c r="D5" i="49" l="1"/>
  <c r="F5"/>
  <c r="B5"/>
  <c r="C5"/>
  <c r="E5"/>
  <c r="H28"/>
  <c r="H29" s="1"/>
  <c r="C14" i="13"/>
  <c r="C15" l="1"/>
  <c r="C16" l="1"/>
  <c r="C17" l="1"/>
  <c r="C18" l="1"/>
  <c r="C19" l="1"/>
  <c r="C20" l="1"/>
  <c r="C21" l="1"/>
  <c r="C22" l="1"/>
  <c r="C23" l="1"/>
  <c r="C24" l="1"/>
  <c r="C25" l="1"/>
  <c r="C26" l="1"/>
  <c r="C27" l="1"/>
  <c r="C28" l="1"/>
  <c r="C29" l="1"/>
  <c r="C30" l="1"/>
  <c r="C31" l="1"/>
  <c r="C32" l="1"/>
  <c r="C33" l="1"/>
  <c r="C34" l="1"/>
  <c r="C35" l="1"/>
  <c r="C36" l="1"/>
  <c r="R2" s="1"/>
  <c r="B3" i="25" l="1"/>
  <c r="S2" i="13"/>
  <c r="C3" i="25" l="1"/>
  <c r="F3" s="1"/>
  <c r="G3"/>
  <c r="B15" l="1"/>
  <c r="G15" s="1"/>
  <c r="C15" l="1"/>
  <c r="F15" s="1"/>
</calcChain>
</file>

<file path=xl/sharedStrings.xml><?xml version="1.0" encoding="utf-8"?>
<sst xmlns="http://schemas.openxmlformats.org/spreadsheetml/2006/main" count="471" uniqueCount="132">
  <si>
    <t>日</t>
  </si>
  <si>
    <t>曜日</t>
  </si>
  <si>
    <t>出勤時間</t>
  </si>
  <si>
    <t>退社時間</t>
  </si>
  <si>
    <t>種別</t>
  </si>
  <si>
    <t>作業場所</t>
  </si>
  <si>
    <t>Ｂ</t>
  </si>
  <si>
    <t>Ｃ</t>
  </si>
  <si>
    <t>Ｄ</t>
  </si>
  <si>
    <t>Ｅ</t>
  </si>
  <si>
    <t>Etc.</t>
  </si>
  <si>
    <t>備   考              Etc.の内訳など</t>
  </si>
  <si>
    <t>内訳合計</t>
  </si>
  <si>
    <t>PRJ</t>
  </si>
  <si>
    <t>名称</t>
  </si>
  <si>
    <t>番号</t>
  </si>
  <si>
    <t/>
  </si>
  <si>
    <t>合計時間</t>
    <rPh sb="0" eb="2">
      <t>ゴウケイ</t>
    </rPh>
    <rPh sb="2" eb="4">
      <t>ジカン</t>
    </rPh>
    <phoneticPr fontId="4"/>
  </si>
  <si>
    <t>勤務時間</t>
    <phoneticPr fontId="4"/>
  </si>
  <si>
    <t>Ａ</t>
    <phoneticPr fontId="4"/>
  </si>
  <si>
    <t>予定稼働日</t>
    <rPh sb="0" eb="2">
      <t>ヨテイ</t>
    </rPh>
    <rPh sb="2" eb="5">
      <t>カドウビ</t>
    </rPh>
    <phoneticPr fontId="4"/>
  </si>
  <si>
    <t>予定稼働時間</t>
    <rPh sb="0" eb="2">
      <t>ヨテイ</t>
    </rPh>
    <rPh sb="2" eb="4">
      <t>カドウ</t>
    </rPh>
    <rPh sb="4" eb="6">
      <t>ジカン</t>
    </rPh>
    <phoneticPr fontId="4"/>
  </si>
  <si>
    <t>実働稼働日</t>
    <rPh sb="0" eb="2">
      <t>ジツドウ</t>
    </rPh>
    <rPh sb="2" eb="5">
      <t>カドウビ</t>
    </rPh>
    <phoneticPr fontId="4"/>
  </si>
  <si>
    <t>実働稼働時間</t>
    <rPh sb="0" eb="2">
      <t>ジツドウ</t>
    </rPh>
    <rPh sb="2" eb="4">
      <t>カドウ</t>
    </rPh>
    <rPh sb="4" eb="6">
      <t>ジカン</t>
    </rPh>
    <phoneticPr fontId="4"/>
  </si>
  <si>
    <t>残業</t>
    <rPh sb="0" eb="2">
      <t>ザンギョウ</t>
    </rPh>
    <phoneticPr fontId="4"/>
  </si>
  <si>
    <t>休出</t>
    <rPh sb="0" eb="2">
      <t>キュウシュツ</t>
    </rPh>
    <phoneticPr fontId="4"/>
  </si>
  <si>
    <t>合計</t>
    <rPh sb="0" eb="2">
      <t>ゴウケイ</t>
    </rPh>
    <phoneticPr fontId="4"/>
  </si>
  <si>
    <t>■祝日リスト</t>
    <rPh sb="1" eb="3">
      <t>シュクジツ</t>
    </rPh>
    <phoneticPr fontId="4"/>
  </si>
  <si>
    <t>昭和の日</t>
    <rPh sb="0" eb="2">
      <t>ショウワ</t>
    </rPh>
    <rPh sb="3" eb="4">
      <t>ヒ</t>
    </rPh>
    <phoneticPr fontId="4"/>
  </si>
  <si>
    <t>憲法記念日</t>
    <rPh sb="0" eb="2">
      <t>ケンポウ</t>
    </rPh>
    <rPh sb="2" eb="5">
      <t>キネンビ</t>
    </rPh>
    <phoneticPr fontId="4"/>
  </si>
  <si>
    <t>みどりの日</t>
    <rPh sb="4" eb="5">
      <t>ヒ</t>
    </rPh>
    <phoneticPr fontId="4"/>
  </si>
  <si>
    <t>こどもの日</t>
    <rPh sb="4" eb="5">
      <t>ヒ</t>
    </rPh>
    <phoneticPr fontId="4"/>
  </si>
  <si>
    <t>海の日</t>
    <rPh sb="0" eb="1">
      <t>ウミ</t>
    </rPh>
    <rPh sb="2" eb="3">
      <t>ヒ</t>
    </rPh>
    <phoneticPr fontId="4"/>
  </si>
  <si>
    <t>敬老の日</t>
    <rPh sb="0" eb="2">
      <t>ケイロウ</t>
    </rPh>
    <rPh sb="3" eb="4">
      <t>ヒ</t>
    </rPh>
    <phoneticPr fontId="4"/>
  </si>
  <si>
    <t>秋分の日</t>
    <rPh sb="0" eb="2">
      <t>シュウブン</t>
    </rPh>
    <rPh sb="3" eb="4">
      <t>ヒ</t>
    </rPh>
    <phoneticPr fontId="4"/>
  </si>
  <si>
    <t>体育の日</t>
    <rPh sb="0" eb="2">
      <t>タイイク</t>
    </rPh>
    <rPh sb="3" eb="4">
      <t>ヒ</t>
    </rPh>
    <phoneticPr fontId="4"/>
  </si>
  <si>
    <t>文化の日</t>
    <rPh sb="0" eb="2">
      <t>ブンカ</t>
    </rPh>
    <rPh sb="3" eb="4">
      <t>ヒ</t>
    </rPh>
    <phoneticPr fontId="4"/>
  </si>
  <si>
    <t>勤労感謝の日</t>
    <rPh sb="0" eb="2">
      <t>キンロウ</t>
    </rPh>
    <rPh sb="2" eb="4">
      <t>カンシャ</t>
    </rPh>
    <rPh sb="5" eb="6">
      <t>ヒ</t>
    </rPh>
    <phoneticPr fontId="4"/>
  </si>
  <si>
    <t>天皇誕生日</t>
    <rPh sb="0" eb="2">
      <t>テンノウ</t>
    </rPh>
    <rPh sb="2" eb="5">
      <t>タンジョウビ</t>
    </rPh>
    <phoneticPr fontId="4"/>
  </si>
  <si>
    <t>振替休日</t>
    <rPh sb="0" eb="2">
      <t>フリカエ</t>
    </rPh>
    <rPh sb="2" eb="4">
      <t>キュウジツ</t>
    </rPh>
    <phoneticPr fontId="4"/>
  </si>
  <si>
    <t>成人の日</t>
    <rPh sb="0" eb="2">
      <t>セイジン</t>
    </rPh>
    <rPh sb="3" eb="4">
      <t>ヒ</t>
    </rPh>
    <phoneticPr fontId="4"/>
  </si>
  <si>
    <t>建国記念の日</t>
    <rPh sb="0" eb="2">
      <t>ケンコク</t>
    </rPh>
    <rPh sb="2" eb="4">
      <t>キネン</t>
    </rPh>
    <rPh sb="5" eb="6">
      <t>ヒ</t>
    </rPh>
    <phoneticPr fontId="4"/>
  </si>
  <si>
    <t>春分の日</t>
    <rPh sb="0" eb="2">
      <t>シュンブン</t>
    </rPh>
    <rPh sb="3" eb="4">
      <t>ヒ</t>
    </rPh>
    <phoneticPr fontId="4"/>
  </si>
  <si>
    <t>備考</t>
    <rPh sb="0" eb="2">
      <t>ビコウ</t>
    </rPh>
    <phoneticPr fontId="4"/>
  </si>
  <si>
    <t>※紀元節</t>
    <rPh sb="1" eb="3">
      <t>キゲン</t>
    </rPh>
    <rPh sb="3" eb="4">
      <t>セツ</t>
    </rPh>
    <phoneticPr fontId="4"/>
  </si>
  <si>
    <t>移動祝日（前年2月1日付け官報で確定）※春季皇霊祭</t>
    <rPh sb="16" eb="18">
      <t>カクテイ</t>
    </rPh>
    <rPh sb="20" eb="22">
      <t>シュンキ</t>
    </rPh>
    <rPh sb="22" eb="25">
      <t>コウレイサイ</t>
    </rPh>
    <phoneticPr fontId="4"/>
  </si>
  <si>
    <t>※昭和天皇誕生日</t>
    <rPh sb="1" eb="3">
      <t>ショウワ</t>
    </rPh>
    <rPh sb="3" eb="5">
      <t>テンノウ</t>
    </rPh>
    <rPh sb="5" eb="8">
      <t>タンジョウビ</t>
    </rPh>
    <phoneticPr fontId="4"/>
  </si>
  <si>
    <t>※日本国憲法施行日</t>
    <rPh sb="1" eb="3">
      <t>ニホン</t>
    </rPh>
    <rPh sb="3" eb="4">
      <t>コク</t>
    </rPh>
    <rPh sb="4" eb="6">
      <t>ケンポウ</t>
    </rPh>
    <rPh sb="6" eb="8">
      <t>セコウ</t>
    </rPh>
    <rPh sb="8" eb="9">
      <t>ビ</t>
    </rPh>
    <phoneticPr fontId="4"/>
  </si>
  <si>
    <t>※国民の休日</t>
    <rPh sb="1" eb="3">
      <t>コクミン</t>
    </rPh>
    <rPh sb="4" eb="6">
      <t>キュウジツ</t>
    </rPh>
    <phoneticPr fontId="4"/>
  </si>
  <si>
    <t>※端午の節句</t>
    <rPh sb="1" eb="3">
      <t>タンゴ</t>
    </rPh>
    <rPh sb="4" eb="6">
      <t>セック</t>
    </rPh>
    <phoneticPr fontId="4"/>
  </si>
  <si>
    <t>ハッピーマンデー制度により7月の第三月曜日固定</t>
    <rPh sb="8" eb="10">
      <t>セイド</t>
    </rPh>
    <rPh sb="14" eb="15">
      <t>ガツ</t>
    </rPh>
    <rPh sb="16" eb="17">
      <t>ダイ</t>
    </rPh>
    <rPh sb="17" eb="18">
      <t>サン</t>
    </rPh>
    <rPh sb="18" eb="20">
      <t>ゲツヨウ</t>
    </rPh>
    <rPh sb="20" eb="21">
      <t>ビ</t>
    </rPh>
    <rPh sb="21" eb="23">
      <t>コテイ</t>
    </rPh>
    <phoneticPr fontId="4"/>
  </si>
  <si>
    <t>ハッピーマンデー制度により9月の第三月曜日固定</t>
    <rPh sb="14" eb="15">
      <t>ガツ</t>
    </rPh>
    <rPh sb="16" eb="17">
      <t>ダイ</t>
    </rPh>
    <rPh sb="17" eb="18">
      <t>サン</t>
    </rPh>
    <rPh sb="18" eb="20">
      <t>ゲツヨウ</t>
    </rPh>
    <rPh sb="20" eb="21">
      <t>ビ</t>
    </rPh>
    <rPh sb="21" eb="23">
      <t>コテイ</t>
    </rPh>
    <phoneticPr fontId="4"/>
  </si>
  <si>
    <t>ハッピーマンデー制度により1月の第二月曜日固定</t>
    <rPh sb="14" eb="15">
      <t>ガツ</t>
    </rPh>
    <rPh sb="16" eb="18">
      <t>ダイニ</t>
    </rPh>
    <rPh sb="18" eb="20">
      <t>ゲツヨウ</t>
    </rPh>
    <rPh sb="20" eb="21">
      <t>ビ</t>
    </rPh>
    <rPh sb="21" eb="23">
      <t>コテイ</t>
    </rPh>
    <phoneticPr fontId="4"/>
  </si>
  <si>
    <t>移動祝日（前年2月1日付け官報で確定）※秋季皇霊祭</t>
    <rPh sb="16" eb="18">
      <t>カクテイ</t>
    </rPh>
    <phoneticPr fontId="4"/>
  </si>
  <si>
    <t>ハッピーマンデー制度により10月の第二月曜日固定※東京オリンピック開会日</t>
    <rPh sb="15" eb="16">
      <t>ガツ</t>
    </rPh>
    <rPh sb="17" eb="18">
      <t>ダイ</t>
    </rPh>
    <rPh sb="18" eb="19">
      <t>２</t>
    </rPh>
    <rPh sb="19" eb="21">
      <t>ゲツヨウ</t>
    </rPh>
    <rPh sb="21" eb="22">
      <t>ビ</t>
    </rPh>
    <rPh sb="22" eb="24">
      <t>コテイ</t>
    </rPh>
    <rPh sb="25" eb="27">
      <t>トウキョウ</t>
    </rPh>
    <rPh sb="33" eb="35">
      <t>カイカイ</t>
    </rPh>
    <rPh sb="35" eb="36">
      <t>ビ</t>
    </rPh>
    <phoneticPr fontId="4"/>
  </si>
  <si>
    <t>※新嘗祭</t>
    <rPh sb="1" eb="4">
      <t>ニイナメサイ</t>
    </rPh>
    <phoneticPr fontId="4"/>
  </si>
  <si>
    <t>※今上天皇誕生日</t>
    <rPh sb="1" eb="3">
      <t>キンジョウ</t>
    </rPh>
    <rPh sb="3" eb="5">
      <t>テンノウ</t>
    </rPh>
    <rPh sb="5" eb="8">
      <t>タンジョウビ</t>
    </rPh>
    <phoneticPr fontId="4"/>
  </si>
  <si>
    <t>※明治節（日本国憲法公布日）</t>
    <rPh sb="1" eb="3">
      <t>メイジ</t>
    </rPh>
    <rPh sb="3" eb="4">
      <t>セツ</t>
    </rPh>
    <rPh sb="5" eb="7">
      <t>ニホン</t>
    </rPh>
    <rPh sb="7" eb="8">
      <t>コク</t>
    </rPh>
    <rPh sb="8" eb="10">
      <t>ケンポウ</t>
    </rPh>
    <rPh sb="10" eb="12">
      <t>コウフ</t>
    </rPh>
    <rPh sb="12" eb="13">
      <t>ビ</t>
    </rPh>
    <phoneticPr fontId="4"/>
  </si>
  <si>
    <t>List_祝日リスト</t>
    <rPh sb="5" eb="7">
      <t>シュクジツ</t>
    </rPh>
    <phoneticPr fontId="4"/>
  </si>
  <si>
    <t>国民の祝日
（名称）</t>
    <rPh sb="0" eb="2">
      <t>コクミン</t>
    </rPh>
    <rPh sb="3" eb="5">
      <t>シュクジツ</t>
    </rPh>
    <rPh sb="7" eb="9">
      <t>メイショウ</t>
    </rPh>
    <phoneticPr fontId="4"/>
  </si>
  <si>
    <t>■会社定休日リスト</t>
    <rPh sb="1" eb="3">
      <t>カイシャ</t>
    </rPh>
    <rPh sb="3" eb="6">
      <t>テイキュウビ</t>
    </rPh>
    <phoneticPr fontId="4"/>
  </si>
  <si>
    <t>List_定休日リスト</t>
    <rPh sb="5" eb="8">
      <t>テイキュウビ</t>
    </rPh>
    <phoneticPr fontId="4"/>
  </si>
  <si>
    <t>年末休暇</t>
    <rPh sb="0" eb="2">
      <t>ネンマツ</t>
    </rPh>
    <rPh sb="2" eb="4">
      <t>キュウカ</t>
    </rPh>
    <phoneticPr fontId="4"/>
  </si>
  <si>
    <t>年始休暇</t>
    <rPh sb="0" eb="2">
      <t>ネンシ</t>
    </rPh>
    <rPh sb="2" eb="4">
      <t>キュウカ</t>
    </rPh>
    <phoneticPr fontId="4"/>
  </si>
  <si>
    <t>国民の祝日</t>
    <rPh sb="0" eb="2">
      <t>コクミン</t>
    </rPh>
    <rPh sb="3" eb="5">
      <t>シュクジツ</t>
    </rPh>
    <phoneticPr fontId="4"/>
  </si>
  <si>
    <t>　　　内訳
月別</t>
    <rPh sb="3" eb="5">
      <t>ウチワケ</t>
    </rPh>
    <rPh sb="6" eb="7">
      <t>ツキ</t>
    </rPh>
    <rPh sb="7" eb="8">
      <t>ベツ</t>
    </rPh>
    <phoneticPr fontId="4"/>
  </si>
  <si>
    <t>　　 PRJ別
月別</t>
    <rPh sb="6" eb="7">
      <t>ベツ</t>
    </rPh>
    <rPh sb="8" eb="9">
      <t>ツキ</t>
    </rPh>
    <rPh sb="9" eb="10">
      <t>ベツ</t>
    </rPh>
    <phoneticPr fontId="4"/>
  </si>
  <si>
    <t>■月別PRJ別　実働稼働時間集計</t>
    <rPh sb="1" eb="3">
      <t>ツキベツ</t>
    </rPh>
    <rPh sb="6" eb="7">
      <t>ベツ</t>
    </rPh>
    <rPh sb="8" eb="9">
      <t>ジツ</t>
    </rPh>
    <rPh sb="10" eb="12">
      <t>カドウ</t>
    </rPh>
    <rPh sb="12" eb="14">
      <t>ジカン</t>
    </rPh>
    <rPh sb="14" eb="16">
      <t>シュウケイ</t>
    </rPh>
    <phoneticPr fontId="4"/>
  </si>
  <si>
    <t>■月別　勤怠予実集計</t>
    <rPh sb="1" eb="3">
      <t>ツキベツ</t>
    </rPh>
    <rPh sb="4" eb="6">
      <t>キンタイ</t>
    </rPh>
    <rPh sb="6" eb="7">
      <t>ヨ</t>
    </rPh>
    <rPh sb="7" eb="8">
      <t>ジツ</t>
    </rPh>
    <rPh sb="8" eb="10">
      <t>シュウケイ</t>
    </rPh>
    <phoneticPr fontId="4"/>
  </si>
  <si>
    <t>夏季休暇</t>
    <rPh sb="0" eb="2">
      <t>カキ</t>
    </rPh>
    <rPh sb="2" eb="4">
      <t>キュウカ</t>
    </rPh>
    <phoneticPr fontId="4"/>
  </si>
  <si>
    <t>ETC.</t>
    <phoneticPr fontId="4"/>
  </si>
  <si>
    <t>←夏季休暇は３日間を７～８月中に自由に設定して構わない。</t>
    <rPh sb="1" eb="3">
      <t>カキ</t>
    </rPh>
    <rPh sb="3" eb="5">
      <t>キュウカ</t>
    </rPh>
    <rPh sb="7" eb="8">
      <t>ニチ</t>
    </rPh>
    <rPh sb="8" eb="9">
      <t>アイダ</t>
    </rPh>
    <rPh sb="13" eb="14">
      <t>ガツ</t>
    </rPh>
    <rPh sb="14" eb="15">
      <t>ナカ</t>
    </rPh>
    <rPh sb="16" eb="18">
      <t>ジユウ</t>
    </rPh>
    <rPh sb="19" eb="21">
      <t>セッテイ</t>
    </rPh>
    <rPh sb="23" eb="24">
      <t>カマ</t>
    </rPh>
    <phoneticPr fontId="4"/>
  </si>
  <si>
    <t>元日</t>
  </si>
  <si>
    <t>※四方節</t>
  </si>
  <si>
    <t>氏名</t>
    <rPh sb="0" eb="2">
      <t>シメイ</t>
    </rPh>
    <phoneticPr fontId="4"/>
  </si>
  <si>
    <t>印</t>
    <rPh sb="0" eb="1">
      <t>イン</t>
    </rPh>
    <phoneticPr fontId="4"/>
  </si>
  <si>
    <t>■PRJリスト</t>
    <phoneticPr fontId="4"/>
  </si>
  <si>
    <t>記号</t>
    <rPh sb="0" eb="2">
      <t>キゴウ</t>
    </rPh>
    <phoneticPr fontId="4"/>
  </si>
  <si>
    <t>PRJ名称</t>
    <rPh sb="3" eb="5">
      <t>メイショウ</t>
    </rPh>
    <phoneticPr fontId="4"/>
  </si>
  <si>
    <t>A</t>
    <phoneticPr fontId="4"/>
  </si>
  <si>
    <t>B</t>
    <phoneticPr fontId="4"/>
  </si>
  <si>
    <t>C</t>
    <phoneticPr fontId="4"/>
  </si>
  <si>
    <t>D</t>
    <phoneticPr fontId="4"/>
  </si>
  <si>
    <t>E</t>
    <phoneticPr fontId="4"/>
  </si>
  <si>
    <t>岡山県</t>
    <rPh sb="0" eb="2">
      <t>オカヤマ</t>
    </rPh>
    <rPh sb="2" eb="3">
      <t>ケン</t>
    </rPh>
    <phoneticPr fontId="4"/>
  </si>
  <si>
    <t>浜松市</t>
    <rPh sb="0" eb="3">
      <t>ハママツシ</t>
    </rPh>
    <phoneticPr fontId="4"/>
  </si>
  <si>
    <t>京都市</t>
    <rPh sb="0" eb="3">
      <t>キョウトシ</t>
    </rPh>
    <phoneticPr fontId="4"/>
  </si>
  <si>
    <t>PRJ番号</t>
    <rPh sb="3" eb="5">
      <t>バンゴウ</t>
    </rPh>
    <phoneticPr fontId="4"/>
  </si>
  <si>
    <t>勤務時間</t>
    <rPh sb="0" eb="2">
      <t>キンム</t>
    </rPh>
    <rPh sb="2" eb="4">
      <t>ジカン</t>
    </rPh>
    <phoneticPr fontId="4"/>
  </si>
  <si>
    <t>プロジェクト別内訳</t>
    <rPh sb="6" eb="7">
      <t>ベツ</t>
    </rPh>
    <rPh sb="7" eb="9">
      <t>ウチワケ</t>
    </rPh>
    <phoneticPr fontId="4"/>
  </si>
  <si>
    <t>年</t>
    <rPh sb="0" eb="1">
      <t>ネン</t>
    </rPh>
    <phoneticPr fontId="4"/>
  </si>
  <si>
    <t>月度</t>
    <rPh sb="0" eb="1">
      <t>ツキ</t>
    </rPh>
    <rPh sb="1" eb="2">
      <t>ド</t>
    </rPh>
    <phoneticPr fontId="4"/>
  </si>
  <si>
    <t>支援を必要とする子どものための</t>
    <phoneticPr fontId="4"/>
  </si>
  <si>
    <t>姓</t>
    <rPh sb="0" eb="1">
      <t>セイ</t>
    </rPh>
    <phoneticPr fontId="4"/>
  </si>
  <si>
    <t>名</t>
    <rPh sb="0" eb="1">
      <t>メイ</t>
    </rPh>
    <phoneticPr fontId="4"/>
  </si>
  <si>
    <t>勤務状況表</t>
    <rPh sb="0" eb="2">
      <t>キンム</t>
    </rPh>
    <rPh sb="2" eb="4">
      <t>ジョウキョウ</t>
    </rPh>
    <rPh sb="4" eb="5">
      <t>ヒョウ</t>
    </rPh>
    <phoneticPr fontId="4"/>
  </si>
  <si>
    <t xml:space="preserve">種別　ち:遅刻，そ:早退，ゆ:有給，は:半休，き:休出，な:夏休，け：欠勤
</t>
    <phoneticPr fontId="4"/>
  </si>
  <si>
    <t>⇒</t>
    <phoneticPr fontId="4"/>
  </si>
  <si>
    <t>それぞれの月のシートに反映されます。</t>
    <rPh sb="5" eb="6">
      <t>ツキ</t>
    </rPh>
    <rPh sb="11" eb="13">
      <t>ハンエイ</t>
    </rPh>
    <phoneticPr fontId="4"/>
  </si>
  <si>
    <t>出勤時間、退社時間を入力してください。</t>
    <rPh sb="0" eb="2">
      <t>シュッキン</t>
    </rPh>
    <rPh sb="2" eb="4">
      <t>ジカン</t>
    </rPh>
    <rPh sb="5" eb="7">
      <t>タイシャ</t>
    </rPh>
    <rPh sb="7" eb="9">
      <t>ジカン</t>
    </rPh>
    <rPh sb="10" eb="12">
      <t>ニュウリョク</t>
    </rPh>
    <phoneticPr fontId="4"/>
  </si>
  <si>
    <t>勤務時間を自動計算します。</t>
    <rPh sb="0" eb="2">
      <t>キンム</t>
    </rPh>
    <rPh sb="2" eb="4">
      <t>ジカン</t>
    </rPh>
    <rPh sb="5" eb="7">
      <t>ジドウ</t>
    </rPh>
    <rPh sb="7" eb="9">
      <t>ケイサン</t>
    </rPh>
    <phoneticPr fontId="4"/>
  </si>
  <si>
    <t>A～Etc.の合計と勤務時間が一致しない場合は、右欄外に"NG"と表示されます。</t>
    <rPh sb="7" eb="9">
      <t>ゴウケイ</t>
    </rPh>
    <rPh sb="10" eb="12">
      <t>キンム</t>
    </rPh>
    <rPh sb="12" eb="14">
      <t>ジカン</t>
    </rPh>
    <rPh sb="15" eb="17">
      <t>イッチ</t>
    </rPh>
    <rPh sb="20" eb="22">
      <t>バアイ</t>
    </rPh>
    <rPh sb="24" eb="25">
      <t>ミギ</t>
    </rPh>
    <rPh sb="25" eb="27">
      <t>ランガイ</t>
    </rPh>
    <rPh sb="33" eb="35">
      <t>ヒョウジ</t>
    </rPh>
    <phoneticPr fontId="4"/>
  </si>
  <si>
    <t>勤務時間に合わせてプロジェクト別内訳に作業時間を配分してください。</t>
    <rPh sb="0" eb="2">
      <t>キンム</t>
    </rPh>
    <rPh sb="2" eb="4">
      <t>ジカン</t>
    </rPh>
    <rPh sb="5" eb="6">
      <t>ア</t>
    </rPh>
    <rPh sb="15" eb="16">
      <t>ベツ</t>
    </rPh>
    <rPh sb="16" eb="18">
      <t>ウチワケ</t>
    </rPh>
    <rPh sb="19" eb="21">
      <t>サギョウ</t>
    </rPh>
    <rPh sb="21" eb="23">
      <t>ジカン</t>
    </rPh>
    <rPh sb="24" eb="26">
      <t>ハイブン</t>
    </rPh>
    <phoneticPr fontId="4"/>
  </si>
  <si>
    <t>種別はリスト選択できるようになっています。必ず備考欄にその理由を記載してください。</t>
    <rPh sb="0" eb="2">
      <t>シュベツ</t>
    </rPh>
    <rPh sb="6" eb="8">
      <t>センタク</t>
    </rPh>
    <rPh sb="21" eb="22">
      <t>カナラ</t>
    </rPh>
    <rPh sb="23" eb="25">
      <t>ビコウ</t>
    </rPh>
    <rPh sb="25" eb="26">
      <t>ラン</t>
    </rPh>
    <rPh sb="29" eb="31">
      <t>リユウ</t>
    </rPh>
    <rPh sb="32" eb="34">
      <t>キサイ</t>
    </rPh>
    <phoneticPr fontId="4"/>
  </si>
  <si>
    <t>作業場所は手入力でお願いします。</t>
    <rPh sb="0" eb="2">
      <t>サギョウ</t>
    </rPh>
    <rPh sb="2" eb="4">
      <t>バショ</t>
    </rPh>
    <rPh sb="5" eb="6">
      <t>テ</t>
    </rPh>
    <rPh sb="6" eb="8">
      <t>ニュウリョク</t>
    </rPh>
    <rPh sb="10" eb="11">
      <t>ネガ</t>
    </rPh>
    <phoneticPr fontId="4"/>
  </si>
  <si>
    <t>①</t>
    <phoneticPr fontId="4"/>
  </si>
  <si>
    <t>②</t>
    <phoneticPr fontId="4"/>
  </si>
  <si>
    <t>③</t>
    <phoneticPr fontId="4"/>
  </si>
  <si>
    <t>④</t>
    <phoneticPr fontId="4"/>
  </si>
  <si>
    <t>○○</t>
    <phoneticPr fontId="4"/>
  </si>
  <si>
    <t>太郎兵衛</t>
    <rPh sb="0" eb="4">
      <t>タロウベエ</t>
    </rPh>
    <phoneticPr fontId="4"/>
  </si>
  <si>
    <t>京都府教育委員会</t>
    <rPh sb="0" eb="3">
      <t>キョウトフ</t>
    </rPh>
    <rPh sb="3" eb="5">
      <t>キョウイク</t>
    </rPh>
    <rPh sb="5" eb="8">
      <t>イインカイ</t>
    </rPh>
    <phoneticPr fontId="4"/>
  </si>
  <si>
    <t>京都府教</t>
    <rPh sb="0" eb="3">
      <t>キョウトフ</t>
    </rPh>
    <rPh sb="3" eb="4">
      <t>キョウ</t>
    </rPh>
    <phoneticPr fontId="4"/>
  </si>
  <si>
    <t>浜松市児童相談総合システム</t>
    <phoneticPr fontId="4"/>
  </si>
  <si>
    <t>京都市児童相談総合システム</t>
    <phoneticPr fontId="4"/>
  </si>
  <si>
    <t>←１年を通して、５つのプロジェクト担当の場合を想定して作成しました</t>
    <rPh sb="2" eb="3">
      <t>ネン</t>
    </rPh>
    <rPh sb="4" eb="5">
      <t>トオ</t>
    </rPh>
    <rPh sb="17" eb="19">
      <t>タントウ</t>
    </rPh>
    <rPh sb="20" eb="22">
      <t>バアイ</t>
    </rPh>
    <rPh sb="23" eb="25">
      <t>ソウテイ</t>
    </rPh>
    <rPh sb="27" eb="29">
      <t>サクセイ</t>
    </rPh>
    <phoneticPr fontId="4"/>
  </si>
  <si>
    <r>
      <t>［★初期設定★］シートのフォント</t>
    </r>
    <r>
      <rPr>
        <b/>
        <sz val="16"/>
        <color rgb="FFFF0000"/>
        <rFont val="ＭＳ Ｐゴシック"/>
        <family val="3"/>
        <charset val="128"/>
      </rPr>
      <t>赤</t>
    </r>
    <r>
      <rPr>
        <b/>
        <sz val="16"/>
        <rFont val="ＭＳ Ｐゴシック"/>
        <family val="3"/>
        <charset val="128"/>
      </rPr>
      <t>・</t>
    </r>
    <r>
      <rPr>
        <b/>
        <sz val="16"/>
        <color rgb="FF0000FF"/>
        <rFont val="ＭＳ Ｐゴシック"/>
        <family val="3"/>
        <charset val="128"/>
      </rPr>
      <t>青</t>
    </r>
    <r>
      <rPr>
        <b/>
        <sz val="16"/>
        <rFont val="ＭＳ Ｐゴシック"/>
        <family val="3"/>
        <charset val="128"/>
      </rPr>
      <t>のセルに、適切な内容を入力してください。</t>
    </r>
    <rPh sb="2" eb="4">
      <t>ショキ</t>
    </rPh>
    <rPh sb="4" eb="6">
      <t>セッテイ</t>
    </rPh>
    <rPh sb="16" eb="17">
      <t>アカ</t>
    </rPh>
    <rPh sb="18" eb="19">
      <t>アオ</t>
    </rPh>
    <rPh sb="24" eb="26">
      <t>テキセツ</t>
    </rPh>
    <rPh sb="27" eb="29">
      <t>ナイヨウ</t>
    </rPh>
    <rPh sb="30" eb="32">
      <t>ニュウリョク</t>
    </rPh>
    <phoneticPr fontId="4"/>
  </si>
  <si>
    <t>■</t>
    <phoneticPr fontId="4"/>
  </si>
  <si>
    <r>
      <rPr>
        <b/>
        <sz val="12"/>
        <rFont val="ＭＳ Ｐゴシック"/>
        <family val="3"/>
        <charset val="128"/>
      </rPr>
      <t>有休等管理カード</t>
    </r>
    <r>
      <rPr>
        <sz val="11"/>
        <rFont val="ＭＳ Ｐゴシック"/>
        <family val="3"/>
        <charset val="128"/>
      </rPr>
      <t xml:space="preserve"> への記載→所長承認印受領も忘れずに。</t>
    </r>
    <rPh sb="0" eb="2">
      <t>ユウキュウ</t>
    </rPh>
    <rPh sb="2" eb="3">
      <t>ナド</t>
    </rPh>
    <rPh sb="3" eb="5">
      <t>カンリ</t>
    </rPh>
    <rPh sb="11" eb="13">
      <t>キサイ</t>
    </rPh>
    <rPh sb="14" eb="16">
      <t>ショチョウ</t>
    </rPh>
    <rPh sb="16" eb="18">
      <t>ショウニン</t>
    </rPh>
    <rPh sb="18" eb="19">
      <t>イン</t>
    </rPh>
    <rPh sb="19" eb="21">
      <t>ジュリョウ</t>
    </rPh>
    <rPh sb="22" eb="23">
      <t>ワス</t>
    </rPh>
    <phoneticPr fontId="4"/>
  </si>
  <si>
    <r>
      <t xml:space="preserve">通常勤務場所以外の場合は、 </t>
    </r>
    <r>
      <rPr>
        <b/>
        <sz val="12"/>
        <rFont val="ＭＳ Ｐゴシック"/>
        <family val="3"/>
        <charset val="128"/>
      </rPr>
      <t>交通費精算</t>
    </r>
    <r>
      <rPr>
        <sz val="11"/>
        <rFont val="ＭＳ Ｐゴシック"/>
        <family val="3"/>
        <charset val="128"/>
      </rPr>
      <t xml:space="preserve"> も忘れずに。</t>
    </r>
    <rPh sb="0" eb="2">
      <t>ツウジョウ</t>
    </rPh>
    <rPh sb="2" eb="4">
      <t>キンム</t>
    </rPh>
    <rPh sb="4" eb="6">
      <t>バショ</t>
    </rPh>
    <rPh sb="6" eb="8">
      <t>イガイ</t>
    </rPh>
    <rPh sb="9" eb="11">
      <t>バアイ</t>
    </rPh>
    <rPh sb="14" eb="17">
      <t>コウツウヒ</t>
    </rPh>
    <rPh sb="17" eb="19">
      <t>セイサン</t>
    </rPh>
    <rPh sb="21" eb="22">
      <t>ワス</t>
    </rPh>
    <phoneticPr fontId="4"/>
  </si>
  <si>
    <t>やすみ</t>
    <phoneticPr fontId="4"/>
  </si>
  <si>
    <t>やすみ</t>
    <phoneticPr fontId="4"/>
  </si>
  <si>
    <t>やすみ</t>
    <phoneticPr fontId="4"/>
  </si>
  <si>
    <t>振替休日</t>
    <rPh sb="0" eb="2">
      <t>フリカエ</t>
    </rPh>
    <rPh sb="2" eb="4">
      <t>キュウジツ</t>
    </rPh>
    <phoneticPr fontId="4"/>
  </si>
  <si>
    <t>やすみ</t>
    <phoneticPr fontId="4"/>
  </si>
  <si>
    <t>やすみ</t>
    <phoneticPr fontId="4"/>
  </si>
  <si>
    <t>そ</t>
    <phoneticPr fontId="4"/>
  </si>
  <si>
    <t>やすみ</t>
    <phoneticPr fontId="4"/>
  </si>
  <si>
    <t>午後出社</t>
    <rPh sb="0" eb="2">
      <t>ゴゴ</t>
    </rPh>
    <rPh sb="2" eb="4">
      <t>シュッシャ</t>
    </rPh>
    <phoneticPr fontId="4"/>
  </si>
  <si>
    <t>け</t>
    <phoneticPr fontId="4"/>
  </si>
  <si>
    <t>ち</t>
    <phoneticPr fontId="4"/>
  </si>
  <si>
    <t>休み</t>
    <rPh sb="0" eb="1">
      <t>ヤス</t>
    </rPh>
    <phoneticPr fontId="4"/>
  </si>
</sst>
</file>

<file path=xl/styles.xml><?xml version="1.0" encoding="utf-8"?>
<styleSheet xmlns="http://schemas.openxmlformats.org/spreadsheetml/2006/main">
  <numFmts count="11">
    <numFmt numFmtId="176" formatCode="d"/>
    <numFmt numFmtId="177" formatCode="0.00;[White]\-#.#;"/>
    <numFmt numFmtId="178" formatCode="0.0;#.#;"/>
    <numFmt numFmtId="179" formatCode="0.0;[White]\-#.#;"/>
    <numFmt numFmtId="180" formatCode="0&quot;日&quot;"/>
    <numFmt numFmtId="181" formatCode="0.0&quot;時間&quot;"/>
    <numFmt numFmtId="182" formatCode="yyyy&quot;年&quot;m&quot;月&quot;d&quot;日(&quot;aaa&quot;)&quot;"/>
    <numFmt numFmtId="183" formatCode="#,##0.0&quot;時間&quot;"/>
    <numFmt numFmtId="184" formatCode="0.0%"/>
    <numFmt numFmtId="185" formatCode="#,##0.00&quot;時間&quot;"/>
    <numFmt numFmtId="186" formatCode="[h]:mm"/>
  </numFmts>
  <fonts count="31">
    <font>
      <sz val="11"/>
      <name val="ＭＳ Ｐゴシック"/>
      <family val="3"/>
      <charset val="128"/>
    </font>
    <font>
      <sz val="11"/>
      <name val="ＭＳ Ｐゴシック"/>
      <family val="3"/>
      <charset val="128"/>
    </font>
    <font>
      <sz val="9.5"/>
      <name val="ＭＳ Ｐゴシック"/>
      <family val="3"/>
      <charset val="128"/>
    </font>
    <font>
      <sz val="10"/>
      <name val="ＭＳ 明朝"/>
      <family val="1"/>
      <charset val="128"/>
    </font>
    <font>
      <sz val="6"/>
      <name val="ＭＳ Ｐゴシック"/>
      <family val="3"/>
      <charset val="128"/>
    </font>
    <font>
      <b/>
      <sz val="14"/>
      <name val="ＭＳ 明朝"/>
      <family val="1"/>
      <charset val="128"/>
    </font>
    <font>
      <sz val="9"/>
      <name val="ＭＳ 明朝"/>
      <family val="1"/>
      <charset val="128"/>
    </font>
    <font>
      <sz val="8"/>
      <name val="ＭＳ 明朝"/>
      <family val="1"/>
      <charset val="128"/>
    </font>
    <font>
      <b/>
      <sz val="11"/>
      <name val="ＭＳ ゴシック"/>
      <family val="3"/>
      <charset val="128"/>
    </font>
    <font>
      <sz val="11"/>
      <name val="ＭＳ ゴシック"/>
      <family val="3"/>
      <charset val="128"/>
    </font>
    <font>
      <b/>
      <sz val="11"/>
      <name val="HGP創英角ﾎﾟｯﾌﾟ体"/>
      <family val="3"/>
      <charset val="128"/>
    </font>
    <font>
      <sz val="11"/>
      <color rgb="FFFF0000"/>
      <name val="HGP創英角ﾎﾟｯﾌﾟ体"/>
      <family val="3"/>
      <charset val="128"/>
    </font>
    <font>
      <b/>
      <sz val="11"/>
      <name val="ＭＳ Ｐゴシック"/>
      <family val="3"/>
      <charset val="128"/>
      <scheme val="major"/>
    </font>
    <font>
      <sz val="16"/>
      <name val="HG正楷書体-PRO"/>
      <family val="4"/>
      <charset val="128"/>
    </font>
    <font>
      <sz val="12"/>
      <name val="ＭＳ 明朝"/>
      <family val="1"/>
      <charset val="128"/>
    </font>
    <font>
      <b/>
      <sz val="11"/>
      <name val="ＭＳ Ｐゴシック"/>
      <family val="3"/>
      <charset val="128"/>
    </font>
    <font>
      <u/>
      <sz val="10"/>
      <name val="ＭＳ 明朝"/>
      <family val="1"/>
      <charset val="128"/>
    </font>
    <font>
      <sz val="10"/>
      <name val="ＭＳ ゴシック"/>
      <family val="3"/>
      <charset val="128"/>
    </font>
    <font>
      <b/>
      <sz val="16"/>
      <name val="ＭＳ Ｐゴシック"/>
      <family val="3"/>
      <charset val="128"/>
    </font>
    <font>
      <b/>
      <sz val="16"/>
      <color theme="5"/>
      <name val="ＭＳ Ｐゴシック"/>
      <family val="3"/>
      <charset val="128"/>
    </font>
    <font>
      <b/>
      <sz val="16"/>
      <color theme="4"/>
      <name val="ＭＳ Ｐゴシック"/>
      <family val="3"/>
      <charset val="128"/>
    </font>
    <font>
      <b/>
      <sz val="16"/>
      <color theme="9"/>
      <name val="ＭＳ Ｐゴシック"/>
      <family val="3"/>
      <charset val="128"/>
    </font>
    <font>
      <b/>
      <sz val="16"/>
      <color theme="7"/>
      <name val="ＭＳ Ｐゴシック"/>
      <family val="3"/>
      <charset val="128"/>
    </font>
    <font>
      <sz val="11"/>
      <color indexed="12"/>
      <name val="HGP創英角ﾎﾟｯﾌﾟ体"/>
      <family val="3"/>
      <charset val="128"/>
    </font>
    <font>
      <b/>
      <sz val="11"/>
      <color indexed="12"/>
      <name val="ＭＳ ゴシック"/>
      <family val="3"/>
      <charset val="128"/>
    </font>
    <font>
      <b/>
      <sz val="14"/>
      <color indexed="12"/>
      <name val="HG丸ｺﾞｼｯｸM-PRO"/>
      <family val="3"/>
      <charset val="128"/>
    </font>
    <font>
      <b/>
      <sz val="16"/>
      <color rgb="FFFF0000"/>
      <name val="ＭＳ Ｐゴシック"/>
      <family val="3"/>
      <charset val="128"/>
    </font>
    <font>
      <b/>
      <sz val="16"/>
      <color rgb="FF0000FF"/>
      <name val="ＭＳ Ｐゴシック"/>
      <family val="3"/>
      <charset val="128"/>
    </font>
    <font>
      <u/>
      <sz val="11"/>
      <color theme="10"/>
      <name val="ＭＳ Ｐゴシック"/>
      <family val="3"/>
      <charset val="128"/>
    </font>
    <font>
      <u/>
      <sz val="16"/>
      <color theme="10"/>
      <name val="ＭＳ Ｐゴシック"/>
      <family val="3"/>
      <charset val="128"/>
    </font>
    <font>
      <b/>
      <sz val="12"/>
      <name val="ＭＳ Ｐゴシック"/>
      <family val="3"/>
      <charset val="128"/>
    </font>
  </fonts>
  <fills count="7">
    <fill>
      <patternFill patternType="none"/>
    </fill>
    <fill>
      <patternFill patternType="gray125"/>
    </fill>
    <fill>
      <patternFill patternType="solid">
        <fgColor theme="9"/>
      </patternFill>
    </fill>
    <fill>
      <patternFill patternType="solid">
        <fgColor theme="9" tint="0.79998168889431442"/>
        <bgColor indexed="64"/>
      </patternFill>
    </fill>
    <fill>
      <patternFill patternType="solid">
        <fgColor theme="9"/>
        <bgColor indexed="64"/>
      </patternFill>
    </fill>
    <fill>
      <patternFill patternType="solid">
        <fgColor theme="0"/>
        <bgColor indexed="64"/>
      </patternFill>
    </fill>
    <fill>
      <patternFill patternType="solid">
        <fgColor indexed="9"/>
        <bgColor indexed="64"/>
      </patternFill>
    </fill>
  </fills>
  <borders count="87">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diagonalDown="1">
      <left style="medium">
        <color indexed="64"/>
      </left>
      <right style="medium">
        <color indexed="64"/>
      </right>
      <top style="medium">
        <color indexed="64"/>
      </top>
      <bottom/>
      <diagonal style="thin">
        <color indexed="64"/>
      </diagonal>
    </border>
    <border diagonalDown="1">
      <left style="medium">
        <color indexed="64"/>
      </left>
      <right style="medium">
        <color indexed="64"/>
      </right>
      <top/>
      <bottom style="medium">
        <color indexed="64"/>
      </bottom>
      <diagonal style="thin">
        <color indexed="64"/>
      </diagonal>
    </border>
    <border diagonalDown="1">
      <left style="medium">
        <color indexed="64"/>
      </left>
      <right style="medium">
        <color indexed="64"/>
      </right>
      <top style="medium">
        <color indexed="64"/>
      </top>
      <bottom style="medium">
        <color indexed="64"/>
      </bottom>
      <diagonal style="thin">
        <color indexed="64"/>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medium">
        <color indexed="64"/>
      </right>
      <top style="thin">
        <color indexed="64"/>
      </top>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bottom style="thin">
        <color indexed="64"/>
      </bottom>
      <diagonal/>
    </border>
    <border>
      <left style="double">
        <color rgb="FFFF0000"/>
      </left>
      <right style="double">
        <color rgb="FFFF0000"/>
      </right>
      <top/>
      <bottom style="double">
        <color rgb="FFFF0000"/>
      </bottom>
      <diagonal/>
    </border>
    <border>
      <left style="double">
        <color rgb="FFFF0000"/>
      </left>
      <right style="double">
        <color rgb="FFFF0000"/>
      </right>
      <top style="thin">
        <color indexed="64"/>
      </top>
      <bottom/>
      <diagonal/>
    </border>
    <border>
      <left style="double">
        <color rgb="FFFF0000"/>
      </left>
      <right style="double">
        <color rgb="FFFF0000"/>
      </right>
      <top style="thin">
        <color indexed="64"/>
      </top>
      <bottom style="double">
        <color rgb="FFFF0000"/>
      </bottom>
      <diagonal/>
    </border>
    <border>
      <left style="thin">
        <color indexed="64"/>
      </left>
      <right/>
      <top style="medium">
        <color indexed="64"/>
      </top>
      <bottom style="hair">
        <color indexed="64"/>
      </bottom>
      <diagonal/>
    </border>
    <border>
      <left style="thin">
        <color indexed="64"/>
      </left>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style="thin">
        <color indexed="64"/>
      </left>
      <right/>
      <top style="hair">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double">
        <color rgb="FFFF0000"/>
      </left>
      <right/>
      <top style="double">
        <color rgb="FFFF0000"/>
      </top>
      <bottom style="thin">
        <color indexed="64"/>
      </bottom>
      <diagonal/>
    </border>
    <border>
      <left style="double">
        <color rgb="FFFF0000"/>
      </left>
      <right/>
      <top style="thin">
        <color indexed="64"/>
      </top>
      <bottom style="thin">
        <color indexed="64"/>
      </bottom>
      <diagonal/>
    </border>
    <border>
      <left style="double">
        <color rgb="FFFF0000"/>
      </left>
      <right/>
      <top style="thin">
        <color indexed="64"/>
      </top>
      <bottom style="double">
        <color rgb="FFFF0000"/>
      </bottom>
      <diagonal/>
    </border>
    <border>
      <left/>
      <right style="medium">
        <color indexed="64"/>
      </right>
      <top style="medium">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double">
        <color indexed="64"/>
      </bottom>
      <diagonal/>
    </border>
    <border>
      <left style="double">
        <color rgb="FFFF0000"/>
      </left>
      <right style="double">
        <color rgb="FFFF0000"/>
      </right>
      <top style="double">
        <color rgb="FFFF0000"/>
      </top>
      <bottom style="double">
        <color rgb="FFFF0000"/>
      </bottom>
      <diagonal/>
    </border>
    <border>
      <left style="thin">
        <color indexed="64"/>
      </left>
      <right/>
      <top style="medium">
        <color indexed="64"/>
      </top>
      <bottom style="double">
        <color rgb="FFFF0000"/>
      </bottom>
      <diagonal/>
    </border>
    <border>
      <left style="double">
        <color rgb="FFFF0000"/>
      </left>
      <right style="medium">
        <color auto="1"/>
      </right>
      <top style="medium">
        <color auto="1"/>
      </top>
      <bottom style="thin">
        <color indexed="64"/>
      </bottom>
      <diagonal/>
    </border>
    <border>
      <left style="double">
        <color rgb="FFFF0000"/>
      </left>
      <right style="medium">
        <color auto="1"/>
      </right>
      <top style="thin">
        <color indexed="64"/>
      </top>
      <bottom style="thin">
        <color indexed="64"/>
      </bottom>
      <diagonal/>
    </border>
    <border>
      <left style="double">
        <color rgb="FFFF0000"/>
      </left>
      <right style="medium">
        <color auto="1"/>
      </right>
      <top style="thin">
        <color indexed="64"/>
      </top>
      <bottom style="medium">
        <color auto="1"/>
      </bottom>
      <diagonal/>
    </border>
  </borders>
  <cellStyleXfs count="6">
    <xf numFmtId="0" fontId="0" fillId="0" borderId="0"/>
    <xf numFmtId="9" fontId="1" fillId="0" borderId="0" applyFont="0" applyFill="0" applyBorder="0" applyAlignment="0" applyProtection="0"/>
    <xf numFmtId="38" fontId="1" fillId="0" borderId="0" applyFont="0" applyFill="0" applyBorder="0" applyAlignment="0" applyProtection="0"/>
    <xf numFmtId="0" fontId="3" fillId="0" borderId="0"/>
    <xf numFmtId="0" fontId="2" fillId="0" borderId="0"/>
    <xf numFmtId="0" fontId="28" fillId="0" borderId="0" applyNumberFormat="0" applyFill="0" applyBorder="0" applyAlignment="0" applyProtection="0">
      <alignment vertical="top"/>
      <protection locked="0"/>
    </xf>
  </cellStyleXfs>
  <cellXfs count="218">
    <xf numFmtId="0" fontId="0" fillId="0" borderId="0" xfId="0"/>
    <xf numFmtId="0" fontId="8" fillId="0" borderId="0" xfId="0" applyFont="1" applyAlignment="1">
      <alignment vertical="center"/>
    </xf>
    <xf numFmtId="0" fontId="9" fillId="0" borderId="0" xfId="0" applyFont="1" applyAlignment="1">
      <alignment vertical="center"/>
    </xf>
    <xf numFmtId="55" fontId="9" fillId="0" borderId="7" xfId="0" applyNumberFormat="1" applyFont="1" applyBorder="1" applyAlignment="1">
      <alignment horizontal="distributed" vertical="center" justifyLastLine="1"/>
    </xf>
    <xf numFmtId="55" fontId="9" fillId="0" borderId="8" xfId="0" applyNumberFormat="1" applyFont="1" applyBorder="1" applyAlignment="1">
      <alignment horizontal="distributed" vertical="center" justifyLastLine="1"/>
    </xf>
    <xf numFmtId="55" fontId="9" fillId="3" borderId="8" xfId="0" applyNumberFormat="1" applyFont="1" applyFill="1" applyBorder="1" applyAlignment="1">
      <alignment horizontal="distributed" vertical="center" justifyLastLine="1"/>
    </xf>
    <xf numFmtId="55" fontId="9" fillId="3" borderId="9" xfId="0" applyNumberFormat="1" applyFont="1" applyFill="1" applyBorder="1" applyAlignment="1">
      <alignment horizontal="distributed" vertical="center" justifyLastLine="1"/>
    </xf>
    <xf numFmtId="180" fontId="9" fillId="0" borderId="10" xfId="2" applyNumberFormat="1" applyFont="1" applyBorder="1" applyAlignment="1">
      <alignment vertical="center"/>
    </xf>
    <xf numFmtId="183" fontId="9" fillId="0" borderId="11" xfId="2" applyNumberFormat="1" applyFont="1" applyBorder="1" applyAlignment="1">
      <alignment vertical="center"/>
    </xf>
    <xf numFmtId="180" fontId="9" fillId="0" borderId="12" xfId="0" applyNumberFormat="1" applyFont="1" applyBorder="1" applyAlignment="1">
      <alignment vertical="center"/>
    </xf>
    <xf numFmtId="180" fontId="9" fillId="0" borderId="11" xfId="0" applyNumberFormat="1" applyFont="1" applyBorder="1" applyAlignment="1">
      <alignment vertical="center"/>
    </xf>
    <xf numFmtId="180" fontId="9" fillId="3" borderId="1" xfId="2" applyNumberFormat="1" applyFont="1" applyFill="1" applyBorder="1" applyAlignment="1">
      <alignment vertical="center"/>
    </xf>
    <xf numFmtId="183" fontId="9" fillId="3" borderId="14" xfId="2" applyNumberFormat="1" applyFont="1" applyFill="1" applyBorder="1" applyAlignment="1">
      <alignment vertical="center"/>
    </xf>
    <xf numFmtId="180" fontId="9" fillId="3" borderId="15" xfId="0" applyNumberFormat="1" applyFont="1" applyFill="1" applyBorder="1" applyAlignment="1">
      <alignment vertical="center"/>
    </xf>
    <xf numFmtId="180" fontId="9" fillId="3" borderId="14" xfId="0" applyNumberFormat="1" applyFont="1" applyFill="1" applyBorder="1" applyAlignment="1">
      <alignment vertical="center"/>
    </xf>
    <xf numFmtId="180" fontId="9" fillId="0" borderId="1" xfId="2" applyNumberFormat="1" applyFont="1" applyBorder="1" applyAlignment="1">
      <alignment vertical="center"/>
    </xf>
    <xf numFmtId="183" fontId="9" fillId="0" borderId="14" xfId="2" applyNumberFormat="1" applyFont="1" applyBorder="1" applyAlignment="1">
      <alignment vertical="center"/>
    </xf>
    <xf numFmtId="180" fontId="9" fillId="0" borderId="15" xfId="0" applyNumberFormat="1" applyFont="1" applyBorder="1" applyAlignment="1">
      <alignment vertical="center"/>
    </xf>
    <xf numFmtId="180" fontId="9" fillId="0" borderId="14" xfId="0" applyNumberFormat="1" applyFont="1" applyBorder="1" applyAlignment="1">
      <alignment vertical="center"/>
    </xf>
    <xf numFmtId="180" fontId="9" fillId="3" borderId="16" xfId="2" applyNumberFormat="1" applyFont="1" applyFill="1" applyBorder="1" applyAlignment="1">
      <alignment vertical="center"/>
    </xf>
    <xf numFmtId="183" fontId="9" fillId="3" borderId="17" xfId="2" applyNumberFormat="1" applyFont="1" applyFill="1" applyBorder="1" applyAlignment="1">
      <alignment vertical="center"/>
    </xf>
    <xf numFmtId="180" fontId="9" fillId="3" borderId="18" xfId="0" applyNumberFormat="1" applyFont="1" applyFill="1" applyBorder="1" applyAlignment="1">
      <alignment vertical="center"/>
    </xf>
    <xf numFmtId="180" fontId="9" fillId="3" borderId="17" xfId="0" applyNumberFormat="1" applyFont="1" applyFill="1" applyBorder="1" applyAlignment="1">
      <alignment vertical="center"/>
    </xf>
    <xf numFmtId="0" fontId="8" fillId="4" borderId="20" xfId="0" applyFont="1" applyFill="1" applyBorder="1" applyAlignment="1">
      <alignment horizontal="distributed" vertical="center" justifyLastLine="1"/>
    </xf>
    <xf numFmtId="0" fontId="8" fillId="0" borderId="0" xfId="0" applyFont="1" applyAlignment="1"/>
    <xf numFmtId="0" fontId="8" fillId="4" borderId="34" xfId="0" applyFont="1" applyFill="1" applyBorder="1" applyAlignment="1">
      <alignment vertical="center" wrapText="1"/>
    </xf>
    <xf numFmtId="184" fontId="9" fillId="0" borderId="44" xfId="1" applyNumberFormat="1" applyFont="1" applyBorder="1" applyAlignment="1">
      <alignment vertical="center"/>
    </xf>
    <xf numFmtId="184" fontId="9" fillId="0" borderId="45" xfId="1" applyNumberFormat="1" applyFont="1" applyBorder="1" applyAlignment="1">
      <alignment vertical="center"/>
    </xf>
    <xf numFmtId="184" fontId="9" fillId="0" borderId="46" xfId="1" applyNumberFormat="1" applyFont="1" applyBorder="1" applyAlignment="1">
      <alignment vertical="center"/>
    </xf>
    <xf numFmtId="184" fontId="9" fillId="0" borderId="47" xfId="1" applyNumberFormat="1" applyFont="1" applyBorder="1" applyAlignment="1">
      <alignment vertical="center"/>
    </xf>
    <xf numFmtId="184" fontId="9" fillId="0" borderId="48" xfId="1" applyNumberFormat="1" applyFont="1" applyBorder="1" applyAlignment="1">
      <alignment vertical="center"/>
    </xf>
    <xf numFmtId="184" fontId="9" fillId="0" borderId="49" xfId="1" applyNumberFormat="1" applyFont="1" applyBorder="1" applyAlignment="1">
      <alignment vertical="center"/>
    </xf>
    <xf numFmtId="184" fontId="9" fillId="3" borderId="44" xfId="1" applyNumberFormat="1" applyFont="1" applyFill="1" applyBorder="1" applyAlignment="1">
      <alignment vertical="center"/>
    </xf>
    <xf numFmtId="184" fontId="9" fillId="3" borderId="45" xfId="1" applyNumberFormat="1" applyFont="1" applyFill="1" applyBorder="1" applyAlignment="1">
      <alignment vertical="center"/>
    </xf>
    <xf numFmtId="184" fontId="9" fillId="3" borderId="46" xfId="1" applyNumberFormat="1" applyFont="1" applyFill="1" applyBorder="1" applyAlignment="1">
      <alignment vertical="center"/>
    </xf>
    <xf numFmtId="184" fontId="9" fillId="0" borderId="64" xfId="1" applyNumberFormat="1" applyFont="1" applyBorder="1" applyAlignment="1">
      <alignment vertical="center"/>
    </xf>
    <xf numFmtId="184" fontId="9" fillId="3" borderId="66" xfId="1" applyNumberFormat="1" applyFont="1" applyFill="1" applyBorder="1" applyAlignment="1">
      <alignment vertical="center"/>
    </xf>
    <xf numFmtId="184" fontId="9" fillId="0" borderId="66" xfId="1" applyNumberFormat="1" applyFont="1" applyBorder="1" applyAlignment="1">
      <alignment vertical="center"/>
    </xf>
    <xf numFmtId="0" fontId="8" fillId="4" borderId="21" xfId="3" applyFont="1" applyFill="1" applyBorder="1" applyAlignment="1">
      <alignment horizontal="center" shrinkToFit="1"/>
    </xf>
    <xf numFmtId="0" fontId="8" fillId="4" borderId="6" xfId="0" applyFont="1" applyFill="1" applyBorder="1" applyAlignment="1">
      <alignment horizontal="center" shrinkToFit="1"/>
    </xf>
    <xf numFmtId="0" fontId="8" fillId="4" borderId="4" xfId="3" applyFont="1" applyFill="1" applyBorder="1" applyAlignment="1">
      <alignment horizontal="center" shrinkToFit="1"/>
    </xf>
    <xf numFmtId="0" fontId="8" fillId="4" borderId="5" xfId="0" applyFont="1" applyFill="1" applyBorder="1" applyAlignment="1">
      <alignment horizontal="center" shrinkToFit="1"/>
    </xf>
    <xf numFmtId="0" fontId="8" fillId="4" borderId="5" xfId="3" applyFont="1" applyFill="1" applyBorder="1" applyAlignment="1">
      <alignment horizontal="center" shrinkToFit="1"/>
    </xf>
    <xf numFmtId="180" fontId="8" fillId="4" borderId="21" xfId="2" applyNumberFormat="1" applyFont="1" applyFill="1" applyBorder="1" applyAlignment="1">
      <alignment vertical="center" shrinkToFit="1"/>
    </xf>
    <xf numFmtId="183" fontId="8" fillId="4" borderId="6" xfId="2" applyNumberFormat="1" applyFont="1" applyFill="1" applyBorder="1" applyAlignment="1">
      <alignment vertical="center" shrinkToFit="1"/>
    </xf>
    <xf numFmtId="180" fontId="8" fillId="4" borderId="6" xfId="0" applyNumberFormat="1" applyFont="1" applyFill="1" applyBorder="1" applyAlignment="1">
      <alignment vertical="center" shrinkToFit="1"/>
    </xf>
    <xf numFmtId="184" fontId="8" fillId="4" borderId="54" xfId="1" applyNumberFormat="1" applyFont="1" applyFill="1" applyBorder="1" applyAlignment="1">
      <alignment vertical="center" shrinkToFit="1"/>
    </xf>
    <xf numFmtId="184" fontId="8" fillId="4" borderId="55" xfId="1" applyNumberFormat="1" applyFont="1" applyFill="1" applyBorder="1" applyAlignment="1">
      <alignment vertical="center" shrinkToFit="1"/>
    </xf>
    <xf numFmtId="184" fontId="8" fillId="4" borderId="67" xfId="1" applyNumberFormat="1" applyFont="1" applyFill="1" applyBorder="1" applyAlignment="1">
      <alignment vertical="center" shrinkToFit="1"/>
    </xf>
    <xf numFmtId="184" fontId="8" fillId="4" borderId="56" xfId="1" applyNumberFormat="1" applyFont="1" applyFill="1" applyBorder="1" applyAlignment="1">
      <alignment vertical="center" shrinkToFit="1"/>
    </xf>
    <xf numFmtId="185" fontId="9" fillId="0" borderId="13" xfId="0" applyNumberFormat="1" applyFont="1" applyBorder="1" applyAlignment="1">
      <alignment vertical="center"/>
    </xf>
    <xf numFmtId="185" fontId="9" fillId="3" borderId="2" xfId="0" applyNumberFormat="1" applyFont="1" applyFill="1" applyBorder="1" applyAlignment="1">
      <alignment vertical="center"/>
    </xf>
    <xf numFmtId="185" fontId="9" fillId="0" borderId="2" xfId="0" applyNumberFormat="1" applyFont="1" applyBorder="1" applyAlignment="1">
      <alignment vertical="center"/>
    </xf>
    <xf numFmtId="185" fontId="9" fillId="3" borderId="19" xfId="0" applyNumberFormat="1" applyFont="1" applyFill="1" applyBorder="1" applyAlignment="1">
      <alignment vertical="center"/>
    </xf>
    <xf numFmtId="185" fontId="8" fillId="4" borderId="4" xfId="0" applyNumberFormat="1" applyFont="1" applyFill="1" applyBorder="1" applyAlignment="1">
      <alignment vertical="center" shrinkToFit="1"/>
    </xf>
    <xf numFmtId="185" fontId="8" fillId="4" borderId="5" xfId="2" applyNumberFormat="1" applyFont="1" applyFill="1" applyBorder="1" applyAlignment="1">
      <alignment vertical="center" shrinkToFit="1"/>
    </xf>
    <xf numFmtId="185" fontId="9" fillId="0" borderId="41" xfId="2" applyNumberFormat="1" applyFont="1" applyBorder="1" applyAlignment="1">
      <alignment vertical="center"/>
    </xf>
    <xf numFmtId="185" fontId="9" fillId="0" borderId="42" xfId="2" applyNumberFormat="1" applyFont="1" applyBorder="1" applyAlignment="1">
      <alignment vertical="center"/>
    </xf>
    <xf numFmtId="185" fontId="9" fillId="0" borderId="63" xfId="2" applyNumberFormat="1" applyFont="1" applyBorder="1" applyAlignment="1">
      <alignment vertical="center"/>
    </xf>
    <xf numFmtId="185" fontId="9" fillId="0" borderId="43" xfId="2" applyNumberFormat="1" applyFont="1" applyBorder="1" applyAlignment="1">
      <alignment vertical="center"/>
    </xf>
    <xf numFmtId="185" fontId="9" fillId="3" borderId="50" xfId="2" applyNumberFormat="1" applyFont="1" applyFill="1" applyBorder="1" applyAlignment="1">
      <alignment vertical="center"/>
    </xf>
    <xf numFmtId="185" fontId="9" fillId="3" borderId="51" xfId="2" applyNumberFormat="1" applyFont="1" applyFill="1" applyBorder="1" applyAlignment="1">
      <alignment vertical="center"/>
    </xf>
    <xf numFmtId="185" fontId="9" fillId="3" borderId="65" xfId="2" applyNumberFormat="1" applyFont="1" applyFill="1" applyBorder="1" applyAlignment="1">
      <alignment vertical="center"/>
    </xf>
    <xf numFmtId="185" fontId="9" fillId="3" borderId="52" xfId="2" applyNumberFormat="1" applyFont="1" applyFill="1" applyBorder="1" applyAlignment="1">
      <alignment vertical="center"/>
    </xf>
    <xf numFmtId="185" fontId="9" fillId="0" borderId="50" xfId="2" applyNumberFormat="1" applyFont="1" applyBorder="1" applyAlignment="1">
      <alignment vertical="center"/>
    </xf>
    <xf numFmtId="185" fontId="9" fillId="0" borderId="51" xfId="2" applyNumberFormat="1" applyFont="1" applyBorder="1" applyAlignment="1">
      <alignment vertical="center"/>
    </xf>
    <xf numFmtId="185" fontId="9" fillId="0" borderId="65" xfId="2" applyNumberFormat="1" applyFont="1" applyBorder="1" applyAlignment="1">
      <alignment vertical="center"/>
    </xf>
    <xf numFmtId="185" fontId="9" fillId="0" borderId="52" xfId="2" applyNumberFormat="1" applyFont="1" applyBorder="1" applyAlignment="1">
      <alignment vertical="center"/>
    </xf>
    <xf numFmtId="185" fontId="8" fillId="4" borderId="41" xfId="2" applyNumberFormat="1" applyFont="1" applyFill="1" applyBorder="1" applyAlignment="1">
      <alignment vertical="center" shrinkToFit="1"/>
    </xf>
    <xf numFmtId="185" fontId="8" fillId="4" borderId="42" xfId="2" applyNumberFormat="1" applyFont="1" applyFill="1" applyBorder="1" applyAlignment="1">
      <alignment vertical="center" shrinkToFit="1"/>
    </xf>
    <xf numFmtId="185" fontId="8" fillId="4" borderId="63" xfId="2" applyNumberFormat="1" applyFont="1" applyFill="1" applyBorder="1" applyAlignment="1">
      <alignment vertical="center" shrinkToFit="1"/>
    </xf>
    <xf numFmtId="185" fontId="8" fillId="4" borderId="43" xfId="2" applyNumberFormat="1" applyFont="1" applyFill="1" applyBorder="1" applyAlignment="1">
      <alignment vertical="center" shrinkToFit="1"/>
    </xf>
    <xf numFmtId="0" fontId="8" fillId="2" borderId="37" xfId="3" applyFont="1" applyFill="1" applyBorder="1" applyAlignment="1">
      <alignment horizontal="center" wrapText="1"/>
    </xf>
    <xf numFmtId="0" fontId="8" fillId="2" borderId="35" xfId="3" applyFont="1" applyFill="1" applyBorder="1" applyAlignment="1">
      <alignment horizontal="center" wrapText="1"/>
    </xf>
    <xf numFmtId="0" fontId="3" fillId="0" borderId="0" xfId="3" applyAlignment="1" applyProtection="1">
      <alignment horizontal="center" vertical="center"/>
    </xf>
    <xf numFmtId="0" fontId="3" fillId="0" borderId="0" xfId="3" applyFill="1" applyAlignment="1" applyProtection="1">
      <alignment horizontal="center" vertical="center"/>
    </xf>
    <xf numFmtId="0" fontId="3" fillId="0" borderId="0" xfId="3" applyProtection="1"/>
    <xf numFmtId="0" fontId="0" fillId="0" borderId="0" xfId="0" applyProtection="1"/>
    <xf numFmtId="0" fontId="6" fillId="0" borderId="2" xfId="3" applyFont="1" applyFill="1" applyBorder="1" applyAlignment="1" applyProtection="1">
      <alignment horizontal="center"/>
    </xf>
    <xf numFmtId="180" fontId="6" fillId="0" borderId="2" xfId="0" applyNumberFormat="1" applyFont="1" applyBorder="1" applyAlignment="1" applyProtection="1">
      <alignment horizontal="center"/>
    </xf>
    <xf numFmtId="181" fontId="6" fillId="0" borderId="2" xfId="0" applyNumberFormat="1" applyFont="1" applyBorder="1" applyAlignment="1" applyProtection="1">
      <alignment horizontal="center"/>
    </xf>
    <xf numFmtId="0" fontId="6" fillId="0" borderId="2" xfId="0" applyFont="1" applyBorder="1" applyAlignment="1" applyProtection="1">
      <alignment horizontal="center"/>
    </xf>
    <xf numFmtId="176" fontId="7" fillId="0" borderId="1" xfId="3" applyNumberFormat="1" applyFont="1" applyBorder="1" applyAlignment="1" applyProtection="1">
      <alignment horizontal="center" vertical="center"/>
    </xf>
    <xf numFmtId="0" fontId="3" fillId="0" borderId="2" xfId="3" applyNumberFormat="1" applyFont="1" applyBorder="1" applyAlignment="1" applyProtection="1">
      <alignment horizontal="center" vertical="center"/>
    </xf>
    <xf numFmtId="177" fontId="3" fillId="0" borderId="2" xfId="3" applyNumberFormat="1" applyBorder="1" applyAlignment="1" applyProtection="1">
      <alignment horizontal="right" vertical="center"/>
    </xf>
    <xf numFmtId="178" fontId="3" fillId="0" borderId="0" xfId="3" applyNumberFormat="1" applyProtection="1"/>
    <xf numFmtId="0" fontId="3" fillId="0" borderId="3" xfId="3" applyBorder="1" applyAlignment="1" applyProtection="1">
      <alignment horizontal="center" vertical="center"/>
    </xf>
    <xf numFmtId="177" fontId="3" fillId="0" borderId="4" xfId="3" applyNumberFormat="1" applyBorder="1" applyAlignment="1" applyProtection="1">
      <alignment horizontal="right" vertical="center"/>
    </xf>
    <xf numFmtId="0" fontId="6" fillId="0" borderId="5" xfId="3" applyFont="1" applyBorder="1" applyAlignment="1" applyProtection="1">
      <alignment horizontal="center" vertical="center"/>
    </xf>
    <xf numFmtId="177" fontId="3" fillId="0" borderId="5" xfId="3" applyNumberFormat="1" applyBorder="1" applyAlignment="1" applyProtection="1">
      <alignment horizontal="right" vertical="center"/>
    </xf>
    <xf numFmtId="179" fontId="7" fillId="0" borderId="6" xfId="3" applyNumberFormat="1" applyFont="1" applyBorder="1" applyProtection="1"/>
    <xf numFmtId="177" fontId="3" fillId="0" borderId="0" xfId="3" applyNumberFormat="1" applyProtection="1"/>
    <xf numFmtId="0" fontId="2" fillId="0" borderId="0" xfId="4" applyProtection="1"/>
    <xf numFmtId="0" fontId="3" fillId="0" borderId="0" xfId="3" applyBorder="1" applyAlignment="1" applyProtection="1">
      <alignment horizontal="center" vertical="center"/>
    </xf>
    <xf numFmtId="0" fontId="7" fillId="0" borderId="0" xfId="3" applyFont="1" applyBorder="1" applyProtection="1"/>
    <xf numFmtId="0" fontId="3" fillId="0" borderId="0" xfId="3" applyBorder="1" applyProtection="1"/>
    <xf numFmtId="0" fontId="3" fillId="0" borderId="0" xfId="3" applyBorder="1" applyAlignment="1" applyProtection="1">
      <alignment horizontal="center" vertical="center" wrapText="1"/>
    </xf>
    <xf numFmtId="20" fontId="3" fillId="5" borderId="2" xfId="3" applyNumberFormat="1" applyFont="1" applyFill="1" applyBorder="1" applyAlignment="1" applyProtection="1">
      <alignment horizontal="center" vertical="center"/>
      <protection locked="0"/>
    </xf>
    <xf numFmtId="186" fontId="3" fillId="5" borderId="2" xfId="3" applyNumberFormat="1" applyFill="1" applyBorder="1" applyAlignment="1" applyProtection="1">
      <alignment horizontal="center" vertical="center"/>
      <protection locked="0"/>
    </xf>
    <xf numFmtId="20" fontId="3" fillId="5" borderId="2" xfId="3" applyNumberFormat="1" applyFill="1" applyBorder="1" applyAlignment="1" applyProtection="1">
      <alignment horizontal="center" vertical="center"/>
      <protection locked="0"/>
    </xf>
    <xf numFmtId="186" fontId="3" fillId="5" borderId="2" xfId="3" applyNumberFormat="1" applyFont="1" applyFill="1" applyBorder="1" applyAlignment="1" applyProtection="1">
      <alignment horizontal="center" vertical="center"/>
      <protection locked="0"/>
    </xf>
    <xf numFmtId="0" fontId="0" fillId="0" borderId="0" xfId="0" applyBorder="1" applyProtection="1"/>
    <xf numFmtId="0" fontId="6" fillId="0" borderId="79" xfId="3" applyFont="1" applyBorder="1" applyAlignment="1" applyProtection="1">
      <alignment horizontal="center" wrapText="1"/>
    </xf>
    <xf numFmtId="0" fontId="6" fillId="0" borderId="79" xfId="3" applyFont="1" applyBorder="1" applyAlignment="1" applyProtection="1">
      <alignment horizontal="center"/>
    </xf>
    <xf numFmtId="0" fontId="5" fillId="0" borderId="0" xfId="3" applyFont="1" applyAlignment="1" applyProtection="1">
      <alignment horizontal="left" vertical="center"/>
    </xf>
    <xf numFmtId="0" fontId="7" fillId="5" borderId="2" xfId="3" applyFont="1" applyFill="1" applyBorder="1" applyAlignment="1" applyProtection="1">
      <alignment horizontal="center" vertical="center"/>
      <protection locked="0"/>
    </xf>
    <xf numFmtId="177" fontId="3" fillId="5" borderId="2" xfId="3" applyNumberFormat="1" applyFill="1" applyBorder="1" applyAlignment="1" applyProtection="1">
      <alignment horizontal="right" vertical="center"/>
      <protection locked="0"/>
    </xf>
    <xf numFmtId="0" fontId="7" fillId="5" borderId="14" xfId="3" applyFont="1" applyFill="1" applyBorder="1" applyAlignment="1" applyProtection="1">
      <alignment horizontal="left" wrapText="1"/>
      <protection locked="0"/>
    </xf>
    <xf numFmtId="182" fontId="11" fillId="0" borderId="61" xfId="0" applyNumberFormat="1" applyFont="1" applyBorder="1" applyAlignment="1" applyProtection="1">
      <alignment horizontal="distributed" vertical="center"/>
      <protection locked="0"/>
    </xf>
    <xf numFmtId="182" fontId="11" fillId="0" borderId="62" xfId="0" applyNumberFormat="1" applyFont="1" applyBorder="1" applyAlignment="1" applyProtection="1">
      <alignment horizontal="distributed" vertical="center"/>
      <protection locked="0"/>
    </xf>
    <xf numFmtId="182" fontId="11" fillId="0" borderId="57" xfId="0" applyNumberFormat="1" applyFont="1" applyFill="1" applyBorder="1" applyAlignment="1" applyProtection="1">
      <alignment horizontal="distributed" vertical="center"/>
      <protection locked="0"/>
    </xf>
    <xf numFmtId="182" fontId="11" fillId="0" borderId="58" xfId="0" applyNumberFormat="1" applyFont="1" applyFill="1" applyBorder="1" applyAlignment="1" applyProtection="1">
      <alignment horizontal="distributed" vertical="center"/>
      <protection locked="0"/>
    </xf>
    <xf numFmtId="182" fontId="11" fillId="0" borderId="59" xfId="0" applyNumberFormat="1" applyFont="1" applyFill="1" applyBorder="1" applyAlignment="1" applyProtection="1">
      <alignment horizontal="distributed" vertical="center"/>
      <protection locked="0"/>
    </xf>
    <xf numFmtId="182" fontId="11" fillId="0" borderId="60" xfId="0" applyNumberFormat="1" applyFont="1" applyFill="1" applyBorder="1" applyAlignment="1" applyProtection="1">
      <alignment horizontal="distributed" vertical="center"/>
      <protection locked="0"/>
    </xf>
    <xf numFmtId="0" fontId="15" fillId="4" borderId="36" xfId="0" applyFont="1" applyFill="1" applyBorder="1" applyAlignment="1">
      <alignment horizontal="center" shrinkToFit="1"/>
    </xf>
    <xf numFmtId="0" fontId="15" fillId="4" borderId="39" xfId="0" applyFont="1" applyFill="1" applyBorder="1" applyAlignment="1">
      <alignment horizontal="center" shrinkToFit="1"/>
    </xf>
    <xf numFmtId="0" fontId="11" fillId="0" borderId="22" xfId="0" applyFont="1" applyFill="1" applyBorder="1" applyAlignment="1" applyProtection="1">
      <alignment vertical="center"/>
      <protection locked="0"/>
    </xf>
    <xf numFmtId="0" fontId="11" fillId="0" borderId="24" xfId="0" applyFont="1" applyFill="1" applyBorder="1" applyAlignment="1" applyProtection="1">
      <alignment vertical="center"/>
      <protection locked="0"/>
    </xf>
    <xf numFmtId="0" fontId="11" fillId="0" borderId="23" xfId="0" applyFont="1" applyFill="1" applyBorder="1" applyAlignment="1" applyProtection="1">
      <alignment vertical="center"/>
      <protection locked="0"/>
    </xf>
    <xf numFmtId="0" fontId="11" fillId="0" borderId="25" xfId="0" applyFont="1" applyFill="1" applyBorder="1" applyAlignment="1" applyProtection="1">
      <alignment vertical="center"/>
      <protection locked="0"/>
    </xf>
    <xf numFmtId="0" fontId="11" fillId="0" borderId="28" xfId="0" applyFont="1" applyFill="1" applyBorder="1" applyAlignment="1" applyProtection="1">
      <alignment vertical="center"/>
      <protection locked="0"/>
    </xf>
    <xf numFmtId="0" fontId="11" fillId="0" borderId="29" xfId="0" applyFont="1" applyFill="1" applyBorder="1" applyAlignment="1" applyProtection="1">
      <alignment vertical="center"/>
      <protection locked="0"/>
    </xf>
    <xf numFmtId="0" fontId="5" fillId="5" borderId="0" xfId="3" applyFont="1" applyFill="1" applyAlignment="1" applyProtection="1">
      <alignment horizontal="center" vertical="center"/>
      <protection locked="0"/>
    </xf>
    <xf numFmtId="0" fontId="0" fillId="0" borderId="0" xfId="0" applyAlignment="1" applyProtection="1">
      <alignment wrapText="1"/>
    </xf>
    <xf numFmtId="0" fontId="11" fillId="0" borderId="85" xfId="0" applyFont="1" applyBorder="1" applyAlignment="1" applyProtection="1">
      <alignment vertical="center"/>
      <protection locked="0"/>
    </xf>
    <xf numFmtId="182" fontId="11" fillId="0" borderId="85" xfId="0" applyNumberFormat="1" applyFont="1" applyBorder="1" applyAlignment="1" applyProtection="1">
      <alignment vertical="center"/>
      <protection locked="0"/>
    </xf>
    <xf numFmtId="182" fontId="11" fillId="0" borderId="86" xfId="0" applyNumberFormat="1" applyFont="1" applyBorder="1" applyAlignment="1" applyProtection="1">
      <alignment vertical="center"/>
      <protection locked="0"/>
    </xf>
    <xf numFmtId="0" fontId="9" fillId="3" borderId="0" xfId="0" applyFont="1" applyFill="1" applyAlignment="1" applyProtection="1">
      <alignment vertical="center"/>
    </xf>
    <xf numFmtId="0" fontId="12" fillId="4" borderId="21" xfId="0" applyFont="1" applyFill="1" applyBorder="1" applyAlignment="1" applyProtection="1">
      <alignment horizontal="center" vertical="center"/>
    </xf>
    <xf numFmtId="0" fontId="9" fillId="0" borderId="0" xfId="0" applyFont="1" applyAlignment="1" applyProtection="1">
      <alignment vertical="center"/>
    </xf>
    <xf numFmtId="0" fontId="9" fillId="3" borderId="0" xfId="0" applyFont="1" applyFill="1" applyAlignment="1" applyProtection="1"/>
    <xf numFmtId="0" fontId="9" fillId="6" borderId="0" xfId="0" applyFont="1" applyFill="1" applyAlignment="1" applyProtection="1"/>
    <xf numFmtId="0" fontId="14" fillId="6" borderId="28" xfId="0" applyFont="1" applyFill="1" applyBorder="1" applyAlignment="1" applyProtection="1">
      <alignment horizontal="center"/>
    </xf>
    <xf numFmtId="0" fontId="9" fillId="0" borderId="0" xfId="0" applyFont="1" applyAlignment="1" applyProtection="1"/>
    <xf numFmtId="0" fontId="8" fillId="3" borderId="0" xfId="0" applyFont="1" applyFill="1" applyAlignment="1" applyProtection="1">
      <alignment vertical="center"/>
    </xf>
    <xf numFmtId="0" fontId="12" fillId="4" borderId="21" xfId="0" applyFont="1" applyFill="1" applyBorder="1" applyAlignment="1" applyProtection="1">
      <alignment horizontal="center"/>
    </xf>
    <xf numFmtId="0" fontId="10" fillId="4" borderId="37" xfId="0" applyFont="1" applyFill="1" applyBorder="1" applyAlignment="1" applyProtection="1">
      <alignment horizontal="center" wrapText="1"/>
    </xf>
    <xf numFmtId="0" fontId="12" fillId="4" borderId="83" xfId="0" applyFont="1" applyFill="1" applyBorder="1" applyAlignment="1" applyProtection="1"/>
    <xf numFmtId="0" fontId="12" fillId="4" borderId="73" xfId="0" applyFont="1" applyFill="1" applyBorder="1" applyAlignment="1" applyProtection="1"/>
    <xf numFmtId="0" fontId="9" fillId="6" borderId="0" xfId="0" applyFont="1" applyFill="1" applyAlignment="1" applyProtection="1">
      <alignment vertical="center"/>
    </xf>
    <xf numFmtId="0" fontId="9" fillId="0" borderId="68" xfId="0" applyFont="1" applyBorder="1" applyAlignment="1" applyProtection="1">
      <alignment horizontal="center" vertical="center"/>
    </xf>
    <xf numFmtId="0" fontId="17" fillId="6" borderId="0" xfId="0" applyFont="1" applyFill="1" applyAlignment="1" applyProtection="1">
      <alignment vertical="center"/>
    </xf>
    <xf numFmtId="0" fontId="9" fillId="0" borderId="8" xfId="0" applyFont="1" applyBorder="1" applyAlignment="1" applyProtection="1">
      <alignment horizontal="center" vertical="center"/>
    </xf>
    <xf numFmtId="0" fontId="17" fillId="6" borderId="0" xfId="0" applyFont="1" applyFill="1" applyAlignment="1" applyProtection="1">
      <alignment horizontal="distributed" vertical="center" justifyLastLine="1"/>
    </xf>
    <xf numFmtId="0" fontId="9" fillId="0" borderId="69" xfId="0" applyFont="1" applyBorder="1" applyAlignment="1" applyProtection="1">
      <alignment horizontal="center" vertical="center"/>
    </xf>
    <xf numFmtId="0" fontId="10" fillId="4" borderId="30" xfId="0" applyFont="1" applyFill="1" applyBorder="1" applyAlignment="1" applyProtection="1">
      <alignment horizontal="center"/>
    </xf>
    <xf numFmtId="0" fontId="8" fillId="4" borderId="20" xfId="0" applyFont="1" applyFill="1" applyBorder="1" applyAlignment="1" applyProtection="1">
      <alignment wrapText="1"/>
    </xf>
    <xf numFmtId="0" fontId="8" fillId="4" borderId="26" xfId="0" applyFont="1" applyFill="1" applyBorder="1" applyAlignment="1" applyProtection="1">
      <alignment horizontal="center"/>
    </xf>
    <xf numFmtId="0" fontId="10" fillId="4" borderId="31" xfId="0" applyFont="1" applyFill="1" applyBorder="1" applyAlignment="1" applyProtection="1">
      <alignment horizontal="center" vertical="top"/>
    </xf>
    <xf numFmtId="0" fontId="8" fillId="4" borderId="27" xfId="0" applyFont="1" applyFill="1" applyBorder="1" applyAlignment="1" applyProtection="1">
      <alignment horizontal="center" vertical="top" wrapText="1"/>
    </xf>
    <xf numFmtId="0" fontId="8" fillId="4" borderId="26" xfId="0" applyFont="1" applyFill="1" applyBorder="1" applyAlignment="1" applyProtection="1">
      <alignment horizontal="center" vertical="top"/>
    </xf>
    <xf numFmtId="0" fontId="8" fillId="4" borderId="30" xfId="0" applyFont="1" applyFill="1" applyBorder="1" applyAlignment="1" applyProtection="1"/>
    <xf numFmtId="0" fontId="8" fillId="4" borderId="31" xfId="0" applyFont="1" applyFill="1" applyBorder="1" applyAlignment="1" applyProtection="1">
      <alignment vertical="top"/>
    </xf>
    <xf numFmtId="0" fontId="18" fillId="0" borderId="0" xfId="0" applyFont="1"/>
    <xf numFmtId="0" fontId="13" fillId="5" borderId="28" xfId="0" applyFont="1" applyFill="1" applyBorder="1" applyAlignment="1" applyProtection="1">
      <alignment horizontal="center" shrinkToFit="1"/>
    </xf>
    <xf numFmtId="182" fontId="23" fillId="0" borderId="57" xfId="0" applyNumberFormat="1" applyFont="1" applyBorder="1" applyAlignment="1" applyProtection="1">
      <alignment horizontal="distributed" vertical="center"/>
      <protection locked="0"/>
    </xf>
    <xf numFmtId="0" fontId="23" fillId="0" borderId="84" xfId="0" applyFont="1" applyBorder="1" applyAlignment="1" applyProtection="1">
      <alignment vertical="center"/>
      <protection locked="0"/>
    </xf>
    <xf numFmtId="182" fontId="23" fillId="0" borderId="61" xfId="0" applyNumberFormat="1" applyFont="1" applyBorder="1" applyAlignment="1" applyProtection="1">
      <alignment horizontal="distributed" vertical="center"/>
      <protection locked="0"/>
    </xf>
    <xf numFmtId="0" fontId="23" fillId="0" borderId="85" xfId="0" applyFont="1" applyBorder="1" applyAlignment="1" applyProtection="1">
      <alignment vertical="center"/>
      <protection locked="0"/>
    </xf>
    <xf numFmtId="0" fontId="24" fillId="3" borderId="0" xfId="0" applyFont="1" applyFill="1" applyAlignment="1" applyProtection="1">
      <alignment vertical="center"/>
    </xf>
    <xf numFmtId="0" fontId="23" fillId="0" borderId="57" xfId="0" applyFont="1" applyBorder="1" applyAlignment="1" applyProtection="1">
      <alignment vertical="center" shrinkToFit="1"/>
      <protection locked="0"/>
    </xf>
    <xf numFmtId="0" fontId="23" fillId="0" borderId="58" xfId="0" applyFont="1" applyBorder="1" applyAlignment="1" applyProtection="1">
      <alignment vertical="center" shrinkToFit="1"/>
      <protection locked="0"/>
    </xf>
    <xf numFmtId="0" fontId="23" fillId="0" borderId="62" xfId="0" applyFont="1" applyBorder="1" applyAlignment="1" applyProtection="1">
      <alignment vertical="center" shrinkToFit="1"/>
      <protection locked="0"/>
    </xf>
    <xf numFmtId="0" fontId="23" fillId="0" borderId="70" xfId="0" applyFont="1" applyBorder="1" applyAlignment="1" applyProtection="1">
      <alignment horizontal="center" vertical="center"/>
      <protection locked="0"/>
    </xf>
    <xf numFmtId="0" fontId="23" fillId="0" borderId="71" xfId="0" applyFont="1" applyBorder="1" applyAlignment="1" applyProtection="1">
      <alignment horizontal="center" vertical="center"/>
      <protection locked="0"/>
    </xf>
    <xf numFmtId="0" fontId="23" fillId="0" borderId="72" xfId="0" applyFont="1" applyBorder="1" applyAlignment="1" applyProtection="1">
      <alignment horizontal="center" vertical="center"/>
      <protection locked="0"/>
    </xf>
    <xf numFmtId="0" fontId="23" fillId="0" borderId="57" xfId="0" applyFont="1" applyBorder="1" applyAlignment="1" applyProtection="1">
      <alignment vertical="center"/>
      <protection locked="0"/>
    </xf>
    <xf numFmtId="0" fontId="23" fillId="0" borderId="58" xfId="0" applyFont="1" applyBorder="1" applyAlignment="1" applyProtection="1">
      <alignment vertical="center"/>
      <protection locked="0"/>
    </xf>
    <xf numFmtId="0" fontId="23" fillId="0" borderId="62" xfId="0" applyFont="1" applyBorder="1" applyAlignment="1" applyProtection="1">
      <alignment vertical="center"/>
      <protection locked="0"/>
    </xf>
    <xf numFmtId="0" fontId="25" fillId="0" borderId="82" xfId="0" applyFont="1" applyBorder="1" applyAlignment="1" applyProtection="1">
      <alignment horizontal="distributed" vertical="center" justifyLastLine="1"/>
      <protection locked="0"/>
    </xf>
    <xf numFmtId="0" fontId="0" fillId="3" borderId="0" xfId="0" applyFill="1"/>
    <xf numFmtId="0" fontId="29" fillId="3" borderId="0" xfId="5" applyFont="1" applyFill="1" applyAlignment="1" applyProtection="1"/>
    <xf numFmtId="0" fontId="18" fillId="3" borderId="0" xfId="0" applyFont="1" applyFill="1"/>
    <xf numFmtId="0" fontId="19" fillId="3" borderId="0" xfId="0" applyFont="1" applyFill="1"/>
    <xf numFmtId="0" fontId="15" fillId="3" borderId="0" xfId="0" applyFont="1" applyFill="1"/>
    <xf numFmtId="0" fontId="22" fillId="3" borderId="0" xfId="0" applyFont="1" applyFill="1"/>
    <xf numFmtId="0" fontId="20" fillId="3" borderId="0" xfId="0" applyFont="1" applyFill="1"/>
    <xf numFmtId="0" fontId="21" fillId="3" borderId="0" xfId="0" applyFont="1" applyFill="1"/>
    <xf numFmtId="0" fontId="6" fillId="0" borderId="76" xfId="3" applyFont="1" applyBorder="1" applyAlignment="1" applyProtection="1">
      <alignment horizontal="center" vertical="center"/>
    </xf>
    <xf numFmtId="0" fontId="6" fillId="0" borderId="77" xfId="3" applyFont="1" applyBorder="1" applyAlignment="1" applyProtection="1">
      <alignment horizontal="center" wrapText="1"/>
    </xf>
    <xf numFmtId="0" fontId="6" fillId="0" borderId="80" xfId="3" applyFont="1" applyBorder="1" applyAlignment="1" applyProtection="1">
      <alignment horizontal="center" wrapText="1"/>
    </xf>
    <xf numFmtId="0" fontId="6" fillId="0" borderId="37" xfId="3" applyFont="1" applyBorder="1" applyAlignment="1" applyProtection="1">
      <alignment horizontal="center" vertical="center"/>
    </xf>
    <xf numFmtId="0" fontId="6" fillId="0" borderId="81" xfId="3" applyFont="1" applyBorder="1" applyAlignment="1" applyProtection="1">
      <alignment horizontal="center" vertical="center"/>
    </xf>
    <xf numFmtId="49" fontId="6" fillId="0" borderId="76" xfId="3" applyNumberFormat="1" applyFont="1" applyBorder="1" applyAlignment="1" applyProtection="1">
      <alignment horizontal="center" vertical="center" wrapText="1"/>
    </xf>
    <xf numFmtId="49" fontId="6" fillId="0" borderId="79" xfId="3" applyNumberFormat="1" applyFont="1" applyBorder="1" applyAlignment="1" applyProtection="1">
      <alignment horizontal="center" vertical="center" wrapText="1"/>
    </xf>
    <xf numFmtId="0" fontId="5" fillId="0" borderId="0" xfId="3" applyFont="1" applyAlignment="1" applyProtection="1">
      <alignment vertical="center"/>
    </xf>
    <xf numFmtId="0" fontId="5" fillId="0" borderId="0" xfId="0" applyFont="1" applyAlignment="1">
      <alignment vertical="center"/>
    </xf>
    <xf numFmtId="0" fontId="7" fillId="0" borderId="74" xfId="3" applyFont="1" applyBorder="1" applyAlignment="1" applyProtection="1">
      <alignment horizontal="left" shrinkToFit="1"/>
    </xf>
    <xf numFmtId="0" fontId="3" fillId="0" borderId="20" xfId="3" applyFont="1" applyBorder="1" applyAlignment="1" applyProtection="1">
      <alignment horizontal="right" vertical="center"/>
    </xf>
    <xf numFmtId="0" fontId="3" fillId="0" borderId="27" xfId="3" applyFont="1" applyBorder="1" applyAlignment="1" applyProtection="1">
      <alignment horizontal="right" vertical="center"/>
    </xf>
    <xf numFmtId="0" fontId="3" fillId="0" borderId="4" xfId="3" applyFont="1" applyBorder="1" applyAlignment="1" applyProtection="1">
      <alignment horizontal="right" vertical="center"/>
    </xf>
    <xf numFmtId="0" fontId="6" fillId="0" borderId="75" xfId="3" applyFont="1" applyBorder="1" applyAlignment="1" applyProtection="1">
      <alignment horizontal="center" vertical="center" textRotation="255"/>
    </xf>
    <xf numFmtId="0" fontId="6" fillId="0" borderId="78" xfId="3" applyFont="1" applyBorder="1" applyAlignment="1" applyProtection="1">
      <alignment horizontal="center" vertical="center" textRotation="255"/>
    </xf>
    <xf numFmtId="0" fontId="6" fillId="0" borderId="76" xfId="3" applyFont="1" applyBorder="1" applyAlignment="1" applyProtection="1">
      <alignment horizontal="center" vertical="center" textRotation="255"/>
    </xf>
    <xf numFmtId="0" fontId="6" fillId="0" borderId="79" xfId="3" applyFont="1" applyBorder="1" applyAlignment="1" applyProtection="1">
      <alignment horizontal="center" vertical="center" textRotation="255"/>
    </xf>
    <xf numFmtId="55" fontId="9" fillId="3" borderId="53" xfId="0" applyNumberFormat="1" applyFont="1" applyFill="1" applyBorder="1" applyAlignment="1">
      <alignment horizontal="center" vertical="center" justifyLastLine="1"/>
    </xf>
    <xf numFmtId="55" fontId="9" fillId="3" borderId="29" xfId="0" applyNumberFormat="1" applyFont="1" applyFill="1" applyBorder="1" applyAlignment="1">
      <alignment horizontal="center" vertical="center" justifyLastLine="1"/>
    </xf>
    <xf numFmtId="185" fontId="9" fillId="3" borderId="53" xfId="2" applyNumberFormat="1" applyFont="1" applyFill="1" applyBorder="1" applyAlignment="1">
      <alignment horizontal="center" vertical="center"/>
    </xf>
    <xf numFmtId="185" fontId="9" fillId="3" borderId="29" xfId="2" applyNumberFormat="1" applyFont="1" applyFill="1" applyBorder="1" applyAlignment="1">
      <alignment horizontal="center" vertical="center"/>
    </xf>
    <xf numFmtId="0" fontId="8" fillId="4" borderId="32" xfId="0" applyFont="1" applyFill="1" applyBorder="1" applyAlignment="1">
      <alignment horizontal="left" vertical="center" wrapText="1"/>
    </xf>
    <xf numFmtId="0" fontId="8" fillId="4" borderId="33" xfId="0" applyFont="1" applyFill="1" applyBorder="1" applyAlignment="1">
      <alignment horizontal="left" vertical="center"/>
    </xf>
    <xf numFmtId="0" fontId="8" fillId="2" borderId="38" xfId="3" applyFont="1" applyFill="1" applyBorder="1" applyAlignment="1">
      <alignment horizontal="center" wrapText="1"/>
    </xf>
    <xf numFmtId="0" fontId="0" fillId="0" borderId="40" xfId="0" applyBorder="1" applyAlignment="1">
      <alignment horizontal="center" wrapText="1"/>
    </xf>
    <xf numFmtId="0" fontId="8" fillId="2" borderId="30" xfId="3" applyFont="1" applyFill="1" applyBorder="1" applyAlignment="1">
      <alignment horizontal="center"/>
    </xf>
    <xf numFmtId="0" fontId="0" fillId="0" borderId="31" xfId="0" applyBorder="1" applyAlignment="1">
      <alignment horizontal="center"/>
    </xf>
    <xf numFmtId="55" fontId="9" fillId="0" borderId="30" xfId="0" applyNumberFormat="1" applyFont="1" applyBorder="1" applyAlignment="1">
      <alignment horizontal="center" vertical="center" justifyLastLine="1"/>
    </xf>
    <xf numFmtId="55" fontId="9" fillId="0" borderId="29" xfId="0" applyNumberFormat="1" applyFont="1" applyBorder="1" applyAlignment="1">
      <alignment horizontal="center" vertical="center" justifyLastLine="1"/>
    </xf>
    <xf numFmtId="185" fontId="9" fillId="0" borderId="30" xfId="2" applyNumberFormat="1" applyFont="1" applyBorder="1" applyAlignment="1">
      <alignment horizontal="center" vertical="center"/>
    </xf>
    <xf numFmtId="185" fontId="9" fillId="0" borderId="29" xfId="2" applyNumberFormat="1" applyFont="1" applyBorder="1" applyAlignment="1">
      <alignment horizontal="center" vertical="center"/>
    </xf>
    <xf numFmtId="55" fontId="9" fillId="0" borderId="53" xfId="0" applyNumberFormat="1" applyFont="1" applyBorder="1" applyAlignment="1">
      <alignment horizontal="center" vertical="center" justifyLastLine="1"/>
    </xf>
    <xf numFmtId="185" fontId="9" fillId="0" borderId="53" xfId="2" applyNumberFormat="1" applyFont="1" applyBorder="1" applyAlignment="1">
      <alignment horizontal="center" vertical="center"/>
    </xf>
    <xf numFmtId="55" fontId="9" fillId="3" borderId="31" xfId="0" applyNumberFormat="1" applyFont="1" applyFill="1" applyBorder="1" applyAlignment="1">
      <alignment horizontal="center" vertical="center" justifyLastLine="1"/>
    </xf>
    <xf numFmtId="185" fontId="9" fillId="3" borderId="31" xfId="2" applyNumberFormat="1" applyFont="1" applyFill="1" applyBorder="1" applyAlignment="1">
      <alignment horizontal="center" vertical="center"/>
    </xf>
    <xf numFmtId="0" fontId="8" fillId="4" borderId="30" xfId="0" applyFont="1" applyFill="1" applyBorder="1" applyAlignment="1">
      <alignment horizontal="center" vertical="center" wrapText="1"/>
    </xf>
    <xf numFmtId="0" fontId="8" fillId="4" borderId="31" xfId="0" applyFont="1" applyFill="1" applyBorder="1" applyAlignment="1">
      <alignment horizontal="center" vertical="center"/>
    </xf>
    <xf numFmtId="185" fontId="8" fillId="4" borderId="30" xfId="2" applyNumberFormat="1" applyFont="1" applyFill="1" applyBorder="1" applyAlignment="1">
      <alignment horizontal="center" vertical="center" shrinkToFit="1"/>
    </xf>
    <xf numFmtId="185" fontId="8" fillId="4" borderId="31" xfId="2" applyNumberFormat="1" applyFont="1" applyFill="1" applyBorder="1" applyAlignment="1">
      <alignment horizontal="center" vertical="center" shrinkToFit="1"/>
    </xf>
    <xf numFmtId="0" fontId="16" fillId="6" borderId="0" xfId="0" applyFont="1" applyFill="1" applyAlignment="1" applyProtection="1">
      <alignment vertical="top" wrapText="1"/>
    </xf>
  </cellXfs>
  <cellStyles count="6">
    <cellStyle name="パーセント" xfId="1" builtinId="5"/>
    <cellStyle name="ハイパーリンク" xfId="5" builtinId="8"/>
    <cellStyle name="桁区切り" xfId="2" builtinId="6"/>
    <cellStyle name="標準" xfId="0" builtinId="0"/>
    <cellStyle name="標準_6月" xfId="3"/>
    <cellStyle name="標準_Sheet1" xfId="4"/>
  </cellStyles>
  <dxfs count="64">
    <dxf>
      <font>
        <b val="0"/>
        <i/>
        <color rgb="FFFF0000"/>
      </font>
    </dxf>
    <dxf>
      <font>
        <b val="0"/>
        <i/>
        <color rgb="FFFF0000"/>
      </font>
    </dxf>
    <dxf>
      <font>
        <b val="0"/>
        <i/>
        <color rgb="FFFF0000"/>
      </font>
    </dxf>
    <dxf>
      <font>
        <b val="0"/>
        <i/>
        <color rgb="FFFF0000"/>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
      <fill>
        <patternFill patternType="solid">
          <bgColor theme="0" tint="-0.14996795556505021"/>
        </patternFill>
      </fill>
    </dxf>
    <dxf>
      <font>
        <b val="0"/>
        <i val="0"/>
        <color rgb="FFFF0000"/>
      </font>
    </dxf>
    <dxf>
      <font>
        <b val="0"/>
        <i val="0"/>
        <color rgb="FF0000FF"/>
      </font>
    </dxf>
    <dxf>
      <font>
        <color rgb="FFFF00FF"/>
      </font>
    </dxf>
    <dxf>
      <font>
        <b val="0"/>
        <i val="0"/>
        <color rgb="FFFF00FF"/>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FF00FF"/>
      <color rgb="FFFF66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3.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4.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5.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7.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8.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9.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0.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1.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20</xdr:row>
      <xdr:rowOff>0</xdr:rowOff>
    </xdr:from>
    <xdr:to>
      <xdr:col>10</xdr:col>
      <xdr:colOff>657225</xdr:colOff>
      <xdr:row>35</xdr:row>
      <xdr:rowOff>0</xdr:rowOff>
    </xdr:to>
    <xdr:pic>
      <xdr:nvPicPr>
        <xdr:cNvPr id="1433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57275" y="3181350"/>
          <a:ext cx="7639050" cy="2571750"/>
        </a:xfrm>
        <a:prstGeom prst="rect">
          <a:avLst/>
        </a:prstGeom>
        <a:noFill/>
        <a:ln w="1">
          <a:noFill/>
          <a:miter lim="800000"/>
          <a:headEnd/>
          <a:tailEnd type="none" w="med" len="med"/>
        </a:ln>
        <a:effectLst/>
      </xdr:spPr>
    </xdr:pic>
    <xdr:clientData/>
  </xdr:twoCellAnchor>
  <xdr:twoCellAnchor>
    <xdr:from>
      <xdr:col>2</xdr:col>
      <xdr:colOff>1028700</xdr:colOff>
      <xdr:row>24</xdr:row>
      <xdr:rowOff>19050</xdr:rowOff>
    </xdr:from>
    <xdr:to>
      <xdr:col>2</xdr:col>
      <xdr:colOff>2209800</xdr:colOff>
      <xdr:row>31</xdr:row>
      <xdr:rowOff>161925</xdr:rowOff>
    </xdr:to>
    <xdr:sp macro="" textlink="">
      <xdr:nvSpPr>
        <xdr:cNvPr id="4" name="角丸四角形 3"/>
        <xdr:cNvSpPr/>
      </xdr:nvSpPr>
      <xdr:spPr bwMode="auto">
        <a:xfrm>
          <a:off x="1609725" y="3886200"/>
          <a:ext cx="1181100" cy="1343025"/>
        </a:xfrm>
        <a:prstGeom prst="roundRect">
          <a:avLst/>
        </a:prstGeom>
        <a:noFill/>
        <a:ln>
          <a:prstDash val="dash"/>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ctr"/>
          <a:r>
            <a:rPr kumimoji="1" lang="ja-JP" altLang="en-US" sz="4000" b="1">
              <a:solidFill>
                <a:schemeClr val="accent2"/>
              </a:solidFill>
            </a:rPr>
            <a:t>①</a:t>
          </a:r>
        </a:p>
      </xdr:txBody>
    </xdr:sp>
    <xdr:clientData/>
  </xdr:twoCellAnchor>
  <xdr:twoCellAnchor>
    <xdr:from>
      <xdr:col>4</xdr:col>
      <xdr:colOff>304800</xdr:colOff>
      <xdr:row>23</xdr:row>
      <xdr:rowOff>0</xdr:rowOff>
    </xdr:from>
    <xdr:to>
      <xdr:col>10</xdr:col>
      <xdr:colOff>619124</xdr:colOff>
      <xdr:row>33</xdr:row>
      <xdr:rowOff>9525</xdr:rowOff>
    </xdr:to>
    <xdr:sp macro="" textlink="">
      <xdr:nvSpPr>
        <xdr:cNvPr id="5" name="角丸四角形 4"/>
        <xdr:cNvSpPr/>
      </xdr:nvSpPr>
      <xdr:spPr bwMode="auto">
        <a:xfrm>
          <a:off x="4229100" y="4276725"/>
          <a:ext cx="4429124" cy="1724025"/>
        </a:xfrm>
        <a:prstGeom prst="roundRect">
          <a:avLst/>
        </a:prstGeom>
        <a:noFill/>
        <a:ln>
          <a:prstDash val="sysDot"/>
          <a:headEnd type="none" w="med" len="med"/>
          <a:tailEnd type="none" w="med" len="med"/>
        </a:ln>
      </xdr:spPr>
      <xdr:style>
        <a:lnRef idx="2">
          <a:schemeClr val="accent4"/>
        </a:lnRef>
        <a:fillRef idx="1">
          <a:schemeClr val="lt1"/>
        </a:fillRef>
        <a:effectRef idx="0">
          <a:schemeClr val="accent4"/>
        </a:effectRef>
        <a:fontRef idx="minor">
          <a:schemeClr val="dk1"/>
        </a:fontRef>
      </xdr:style>
      <xdr:txBody>
        <a:bodyPr vertOverflow="clip" wrap="square" lIns="18288" tIns="0" rIns="0" bIns="0" rtlCol="0" anchor="ctr" upright="1"/>
        <a:lstStyle/>
        <a:p>
          <a:pPr algn="l"/>
          <a:r>
            <a:rPr kumimoji="1" lang="ja-JP" altLang="en-US" sz="4000">
              <a:solidFill>
                <a:schemeClr val="accent2"/>
              </a:solidFill>
            </a:rPr>
            <a:t>　　　</a:t>
          </a:r>
          <a:r>
            <a:rPr kumimoji="1" lang="ja-JP" altLang="en-US" sz="4000" b="1">
              <a:solidFill>
                <a:schemeClr val="accent4"/>
              </a:solidFill>
            </a:rPr>
            <a:t>②</a:t>
          </a:r>
        </a:p>
      </xdr:txBody>
    </xdr:sp>
    <xdr:clientData/>
  </xdr:twoCellAnchor>
  <xdr:oneCellAnchor>
    <xdr:from>
      <xdr:col>0</xdr:col>
      <xdr:colOff>85939</xdr:colOff>
      <xdr:row>15</xdr:row>
      <xdr:rowOff>135704</xdr:rowOff>
    </xdr:from>
    <xdr:ext cx="3314562" cy="600164"/>
    <xdr:sp macro="" textlink="">
      <xdr:nvSpPr>
        <xdr:cNvPr id="6" name="四角形吹き出し 5"/>
        <xdr:cNvSpPr/>
      </xdr:nvSpPr>
      <xdr:spPr bwMode="auto">
        <a:xfrm>
          <a:off x="85939" y="3040829"/>
          <a:ext cx="3314562" cy="600164"/>
        </a:xfrm>
        <a:prstGeom prst="wedgeRectCallout">
          <a:avLst>
            <a:gd name="adj1" fmla="val -6937"/>
            <a:gd name="adj2" fmla="val 98374"/>
          </a:avLst>
        </a:prstGeom>
        <a:solidFill>
          <a:schemeClr val="bg1"/>
        </a:solidFill>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wrap="none" lIns="18288" tIns="0" rIns="0" bIns="0" rtlCol="0" anchor="t" upright="1">
          <a:spAutoFit/>
        </a:bodyPr>
        <a:lstStyle/>
        <a:p>
          <a:pPr algn="l"/>
          <a:r>
            <a:rPr kumimoji="1" lang="ja-JP" altLang="en-US" sz="900">
              <a:solidFill>
                <a:sysClr val="windowText" lastClr="000000"/>
              </a:solidFill>
              <a:latin typeface="HGP創英ﾌﾟﾚｾﾞﾝｽEB" pitchFamily="18" charset="-128"/>
              <a:ea typeface="HGP創英ﾌﾟﾚｾﾞﾝｽEB" pitchFamily="18" charset="-128"/>
            </a:rPr>
            <a:t>●</a:t>
          </a:r>
          <a:r>
            <a:rPr kumimoji="1" lang="ja-JP" altLang="en-US" sz="900">
              <a:solidFill>
                <a:srgbClr val="0000FF"/>
              </a:solidFill>
              <a:latin typeface="HGP創英ﾌﾟﾚｾﾞﾝｽEB" pitchFamily="18" charset="-128"/>
              <a:ea typeface="HGP創英ﾌﾟﾚｾﾞﾝｽEB" pitchFamily="18" charset="-128"/>
            </a:rPr>
            <a:t>土</a:t>
          </a:r>
          <a:r>
            <a:rPr kumimoji="1" lang="ja-JP" altLang="en-US" sz="900">
              <a:solidFill>
                <a:srgbClr val="FF0000"/>
              </a:solidFill>
              <a:latin typeface="HGP創英ﾌﾟﾚｾﾞﾝｽEB" pitchFamily="18" charset="-128"/>
              <a:ea typeface="HGP創英ﾌﾟﾚｾﾞﾝｽEB" pitchFamily="18" charset="-128"/>
            </a:rPr>
            <a:t>日</a:t>
          </a:r>
          <a:r>
            <a:rPr kumimoji="1" lang="ja-JP" altLang="en-US" sz="900">
              <a:solidFill>
                <a:sysClr val="windowText" lastClr="000000"/>
              </a:solidFill>
              <a:latin typeface="HGP創英ﾌﾟﾚｾﾞﾝｽEB" pitchFamily="18" charset="-128"/>
              <a:ea typeface="HGP創英ﾌﾟﾚｾﾞﾝｽEB" pitchFamily="18" charset="-128"/>
            </a:rPr>
            <a:t>は自動的に日付欄を網掛けにします。曜日欄も自動設定です。</a:t>
          </a:r>
          <a:endParaRPr kumimoji="1" lang="en-US" altLang="ja-JP" sz="900">
            <a:solidFill>
              <a:sysClr val="windowText" lastClr="000000"/>
            </a:solidFill>
            <a:latin typeface="HGP創英ﾌﾟﾚｾﾞﾝｽEB" pitchFamily="18" charset="-128"/>
            <a:ea typeface="HGP創英ﾌﾟﾚｾﾞﾝｽEB" pitchFamily="18" charset="-128"/>
          </a:endParaRPr>
        </a:p>
        <a:p>
          <a:pPr algn="l"/>
          <a:r>
            <a:rPr kumimoji="1" lang="ja-JP" altLang="en-US" sz="900">
              <a:solidFill>
                <a:sysClr val="windowText" lastClr="000000"/>
              </a:solidFill>
              <a:latin typeface="HGP創英ﾌﾟﾚｾﾞﾝｽEB" pitchFamily="18" charset="-128"/>
              <a:ea typeface="HGP創英ﾌﾟﾚｾﾞﾝｽEB" pitchFamily="18" charset="-128"/>
            </a:rPr>
            <a:t>●祝日</a:t>
          </a:r>
          <a:r>
            <a:rPr kumimoji="1" lang="en-US" altLang="ja-JP" sz="900">
              <a:solidFill>
                <a:sysClr val="windowText" lastClr="000000"/>
              </a:solidFill>
              <a:latin typeface="HGP創英ﾌﾟﾚｾﾞﾝｽEB" pitchFamily="18" charset="-128"/>
              <a:ea typeface="HGP創英ﾌﾟﾚｾﾞﾝｽEB" pitchFamily="18" charset="-128"/>
            </a:rPr>
            <a:t>/</a:t>
          </a:r>
          <a:r>
            <a:rPr kumimoji="1" lang="ja-JP" altLang="en-US" sz="900">
              <a:solidFill>
                <a:sysClr val="windowText" lastClr="000000"/>
              </a:solidFill>
              <a:latin typeface="HGP創英ﾌﾟﾚｾﾞﾝｽEB" pitchFamily="18" charset="-128"/>
              <a:ea typeface="HGP創英ﾌﾟﾚｾﾞﾝｽEB" pitchFamily="18" charset="-128"/>
            </a:rPr>
            <a:t>会社定休日は［★初期設定★］シートに従っています。</a:t>
          </a:r>
          <a:endParaRPr kumimoji="1" lang="en-US" altLang="ja-JP" sz="900">
            <a:solidFill>
              <a:sysClr val="windowText" lastClr="000000"/>
            </a:solidFill>
            <a:latin typeface="HGP創英ﾌﾟﾚｾﾞﾝｽEB" pitchFamily="18" charset="-128"/>
            <a:ea typeface="HGP創英ﾌﾟﾚｾﾞﾝｽEB" pitchFamily="18" charset="-128"/>
          </a:endParaRPr>
        </a:p>
        <a:p>
          <a:pPr algn="l"/>
          <a:r>
            <a:rPr kumimoji="1" lang="ja-JP" altLang="en-US" sz="900">
              <a:solidFill>
                <a:sysClr val="windowText" lastClr="000000"/>
              </a:solidFill>
              <a:latin typeface="HGP創英ﾌﾟﾚｾﾞﾝｽEB" pitchFamily="18" charset="-128"/>
              <a:ea typeface="HGP創英ﾌﾟﾚｾﾞﾝｽEB" pitchFamily="18" charset="-128"/>
            </a:rPr>
            <a:t>　祝日の場合は”</a:t>
          </a:r>
          <a:r>
            <a:rPr kumimoji="1" lang="ja-JP" altLang="en-US" sz="900">
              <a:solidFill>
                <a:srgbClr val="FF00FF"/>
              </a:solidFill>
              <a:latin typeface="HGP創英ﾌﾟﾚｾﾞﾝｽEB" pitchFamily="18" charset="-128"/>
              <a:ea typeface="HGP創英ﾌﾟﾚｾﾞﾝｽEB" pitchFamily="18" charset="-128"/>
            </a:rPr>
            <a:t>祝</a:t>
          </a:r>
          <a:r>
            <a:rPr kumimoji="1" lang="ja-JP" altLang="en-US" sz="900">
              <a:solidFill>
                <a:sysClr val="windowText" lastClr="000000"/>
              </a:solidFill>
              <a:latin typeface="HGP創英ﾌﾟﾚｾﾞﾝｽEB" pitchFamily="18" charset="-128"/>
              <a:ea typeface="HGP創英ﾌﾟﾚｾﾞﾝｽEB" pitchFamily="18" charset="-128"/>
            </a:rPr>
            <a:t>”、定休日の場合は”</a:t>
          </a:r>
          <a:r>
            <a:rPr kumimoji="1" lang="ja-JP" altLang="en-US" sz="900">
              <a:solidFill>
                <a:srgbClr val="FF00FF"/>
              </a:solidFill>
              <a:latin typeface="HGP創英ﾌﾟﾚｾﾞﾝｽEB" pitchFamily="18" charset="-128"/>
              <a:ea typeface="HGP創英ﾌﾟﾚｾﾞﾝｽEB" pitchFamily="18" charset="-128"/>
            </a:rPr>
            <a:t>休</a:t>
          </a:r>
          <a:r>
            <a:rPr kumimoji="1" lang="ja-JP" altLang="en-US" sz="900">
              <a:solidFill>
                <a:sysClr val="windowText" lastClr="000000"/>
              </a:solidFill>
              <a:latin typeface="HGP創英ﾌﾟﾚｾﾞﾝｽEB" pitchFamily="18" charset="-128"/>
              <a:ea typeface="HGP創英ﾌﾟﾚｾﾞﾝｽEB" pitchFamily="18" charset="-128"/>
            </a:rPr>
            <a:t>”を曜日欄に設定し、</a:t>
          </a:r>
          <a:endParaRPr kumimoji="1" lang="en-US" altLang="ja-JP" sz="900">
            <a:solidFill>
              <a:sysClr val="windowText" lastClr="000000"/>
            </a:solidFill>
            <a:latin typeface="HGP創英ﾌﾟﾚｾﾞﾝｽEB" pitchFamily="18" charset="-128"/>
            <a:ea typeface="HGP創英ﾌﾟﾚｾﾞﾝｽEB" pitchFamily="18" charset="-128"/>
          </a:endParaRPr>
        </a:p>
        <a:p>
          <a:pPr algn="l"/>
          <a:r>
            <a:rPr kumimoji="1" lang="ja-JP" altLang="en-US" sz="900">
              <a:solidFill>
                <a:sysClr val="windowText" lastClr="000000"/>
              </a:solidFill>
              <a:latin typeface="HGP創英ﾌﾟﾚｾﾞﾝｽEB" pitchFamily="18" charset="-128"/>
              <a:ea typeface="HGP創英ﾌﾟﾚｾﾞﾝｽEB" pitchFamily="18" charset="-128"/>
            </a:rPr>
            <a:t>　日付欄を網掛けにします。</a:t>
          </a:r>
          <a:endParaRPr kumimoji="1" lang="en-US" altLang="ja-JP" sz="900">
            <a:solidFill>
              <a:sysClr val="windowText" lastClr="000000"/>
            </a:solidFill>
            <a:latin typeface="HGP創英ﾌﾟﾚｾﾞﾝｽEB" pitchFamily="18" charset="-128"/>
            <a:ea typeface="HGP創英ﾌﾟﾚｾﾞﾝｽEB" pitchFamily="18" charset="-128"/>
          </a:endParaRPr>
        </a:p>
      </xdr:txBody>
    </xdr:sp>
    <xdr:clientData/>
  </xdr:oneCellAnchor>
  <xdr:twoCellAnchor editAs="oneCell">
    <xdr:from>
      <xdr:col>6</xdr:col>
      <xdr:colOff>342900</xdr:colOff>
      <xdr:row>13</xdr:row>
      <xdr:rowOff>38100</xdr:rowOff>
    </xdr:from>
    <xdr:to>
      <xdr:col>11</xdr:col>
      <xdr:colOff>85725</xdr:colOff>
      <xdr:row>19</xdr:row>
      <xdr:rowOff>28575</xdr:rowOff>
    </xdr:to>
    <xdr:pic>
      <xdr:nvPicPr>
        <xdr:cNvPr id="14339"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5638800" y="2533650"/>
          <a:ext cx="3171825" cy="1095375"/>
        </a:xfrm>
        <a:prstGeom prst="rect">
          <a:avLst/>
        </a:prstGeom>
        <a:noFill/>
        <a:ln w="1">
          <a:noFill/>
          <a:miter lim="800000"/>
          <a:headEnd/>
          <a:tailEnd type="none" w="med" len="med"/>
        </a:ln>
        <a:effectLst/>
      </xdr:spPr>
    </xdr:pic>
    <xdr:clientData/>
  </xdr:twoCellAnchor>
  <xdr:oneCellAnchor>
    <xdr:from>
      <xdr:col>9</xdr:col>
      <xdr:colOff>504825</xdr:colOff>
      <xdr:row>7</xdr:row>
      <xdr:rowOff>95250</xdr:rowOff>
    </xdr:from>
    <xdr:ext cx="1364220" cy="450123"/>
    <xdr:sp macro="" textlink="">
      <xdr:nvSpPr>
        <xdr:cNvPr id="8" name="四角形吹き出し 7"/>
        <xdr:cNvSpPr/>
      </xdr:nvSpPr>
      <xdr:spPr bwMode="auto">
        <a:xfrm>
          <a:off x="7858125" y="1428750"/>
          <a:ext cx="1364220" cy="450123"/>
        </a:xfrm>
        <a:prstGeom prst="wedgeRectCallout">
          <a:avLst>
            <a:gd name="adj1" fmla="val -36261"/>
            <a:gd name="adj2" fmla="val 199947"/>
          </a:avLst>
        </a:prstGeom>
        <a:solidFill>
          <a:schemeClr val="bg1"/>
        </a:solidFill>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wrap="none" lIns="18288" tIns="0" rIns="0" bIns="0" rtlCol="0" anchor="t" upright="1">
          <a:spAutoFit/>
        </a:bodyPr>
        <a:lstStyle/>
        <a:p>
          <a:pPr algn="l"/>
          <a:r>
            <a:rPr kumimoji="1" lang="ja-JP" altLang="en-US" sz="900">
              <a:solidFill>
                <a:sysClr val="windowText" lastClr="000000"/>
              </a:solidFill>
              <a:latin typeface="HGP創英ﾌﾟﾚｾﾞﾝｽEB" pitchFamily="18" charset="-128"/>
              <a:ea typeface="HGP創英ﾌﾟﾚｾﾞﾝｽEB" pitchFamily="18" charset="-128"/>
            </a:rPr>
            <a:t>●勤怠提出前に必ず</a:t>
          </a:r>
          <a:endParaRPr kumimoji="1" lang="en-US" altLang="ja-JP" sz="900">
            <a:solidFill>
              <a:sysClr val="windowText" lastClr="000000"/>
            </a:solidFill>
            <a:latin typeface="HGP創英ﾌﾟﾚｾﾞﾝｽEB" pitchFamily="18" charset="-128"/>
            <a:ea typeface="HGP創英ﾌﾟﾚｾﾞﾝｽEB" pitchFamily="18" charset="-128"/>
          </a:endParaRPr>
        </a:p>
        <a:p>
          <a:pPr algn="l"/>
          <a:r>
            <a:rPr kumimoji="1" lang="ja-JP" altLang="en-US" sz="900">
              <a:solidFill>
                <a:sysClr val="windowText" lastClr="000000"/>
              </a:solidFill>
              <a:latin typeface="HGP創英ﾌﾟﾚｾﾞﾝｽEB" pitchFamily="18" charset="-128"/>
              <a:ea typeface="HGP創英ﾌﾟﾚｾﾞﾝｽEB" pitchFamily="18" charset="-128"/>
            </a:rPr>
            <a:t>　予定と実働の値を比べて、</a:t>
          </a:r>
          <a:endParaRPr kumimoji="1" lang="en-US" altLang="ja-JP" sz="900">
            <a:solidFill>
              <a:sysClr val="windowText" lastClr="000000"/>
            </a:solidFill>
            <a:latin typeface="HGP創英ﾌﾟﾚｾﾞﾝｽEB" pitchFamily="18" charset="-128"/>
            <a:ea typeface="HGP創英ﾌﾟﾚｾﾞﾝｽEB" pitchFamily="18" charset="-128"/>
          </a:endParaRPr>
        </a:p>
        <a:p>
          <a:pPr algn="l"/>
          <a:r>
            <a:rPr kumimoji="1" lang="ja-JP" altLang="en-US" sz="900">
              <a:solidFill>
                <a:sysClr val="windowText" lastClr="000000"/>
              </a:solidFill>
              <a:latin typeface="HGP創英ﾌﾟﾚｾﾞﾝｽEB" pitchFamily="18" charset="-128"/>
              <a:ea typeface="HGP創英ﾌﾟﾚｾﾞﾝｽEB" pitchFamily="18" charset="-128"/>
            </a:rPr>
            <a:t>　正しいか検証をしましょう。</a:t>
          </a:r>
          <a:endParaRPr kumimoji="1" lang="en-US" altLang="ja-JP" sz="900">
            <a:solidFill>
              <a:sysClr val="windowText" lastClr="000000"/>
            </a:solidFill>
            <a:latin typeface="HGP創英ﾌﾟﾚｾﾞﾝｽEB" pitchFamily="18" charset="-128"/>
            <a:ea typeface="HGP創英ﾌﾟﾚｾﾞﾝｽEB" pitchFamily="18" charset="-128"/>
          </a:endParaRPr>
        </a:p>
      </xdr:txBody>
    </xdr:sp>
    <xdr:clientData/>
  </xdr:oneCellAnchor>
  <xdr:twoCellAnchor>
    <xdr:from>
      <xdr:col>2</xdr:col>
      <xdr:colOff>2190750</xdr:colOff>
      <xdr:row>20</xdr:row>
      <xdr:rowOff>123825</xdr:rowOff>
    </xdr:from>
    <xdr:to>
      <xdr:col>2</xdr:col>
      <xdr:colOff>2495550</xdr:colOff>
      <xdr:row>33</xdr:row>
      <xdr:rowOff>133350</xdr:rowOff>
    </xdr:to>
    <xdr:sp macro="" textlink="">
      <xdr:nvSpPr>
        <xdr:cNvPr id="9" name="角丸四角形 8"/>
        <xdr:cNvSpPr/>
      </xdr:nvSpPr>
      <xdr:spPr bwMode="auto">
        <a:xfrm>
          <a:off x="2771775" y="3886200"/>
          <a:ext cx="304800" cy="2238375"/>
        </a:xfrm>
        <a:prstGeom prst="roundRect">
          <a:avLst/>
        </a:prstGeom>
        <a:solidFill>
          <a:schemeClr val="accent1">
            <a:lumMod val="20000"/>
            <a:lumOff val="80000"/>
            <a:alpha val="20000"/>
          </a:schemeClr>
        </a:solidFill>
        <a:ln>
          <a:solidFill>
            <a:schemeClr val="accent1"/>
          </a:solidFill>
          <a:prstDash val="solid"/>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b" upright="1"/>
        <a:lstStyle/>
        <a:p>
          <a:pPr algn="ctr"/>
          <a:r>
            <a:rPr kumimoji="1" lang="ja-JP" altLang="en-US" sz="2000" b="1">
              <a:solidFill>
                <a:schemeClr val="accent1"/>
              </a:solidFill>
            </a:rPr>
            <a:t>③</a:t>
          </a:r>
        </a:p>
      </xdr:txBody>
    </xdr:sp>
    <xdr:clientData/>
  </xdr:twoCellAnchor>
  <xdr:twoCellAnchor>
    <xdr:from>
      <xdr:col>8</xdr:col>
      <xdr:colOff>419101</xdr:colOff>
      <xdr:row>23</xdr:row>
      <xdr:rowOff>142875</xdr:rowOff>
    </xdr:from>
    <xdr:to>
      <xdr:col>10</xdr:col>
      <xdr:colOff>95251</xdr:colOff>
      <xdr:row>25</xdr:row>
      <xdr:rowOff>133351</xdr:rowOff>
    </xdr:to>
    <xdr:sp macro="" textlink="">
      <xdr:nvSpPr>
        <xdr:cNvPr id="10" name="角丸四角形 9"/>
        <xdr:cNvSpPr/>
      </xdr:nvSpPr>
      <xdr:spPr bwMode="auto">
        <a:xfrm>
          <a:off x="7086601" y="4419600"/>
          <a:ext cx="1047750" cy="333376"/>
        </a:xfrm>
        <a:prstGeom prst="roundRect">
          <a:avLst/>
        </a:prstGeom>
        <a:solidFill>
          <a:schemeClr val="accent1">
            <a:lumMod val="20000"/>
            <a:lumOff val="80000"/>
            <a:alpha val="20000"/>
          </a:schemeClr>
        </a:solidFill>
        <a:ln>
          <a:solidFill>
            <a:schemeClr val="accent1"/>
          </a:solidFill>
          <a:prstDash val="solid"/>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wrap="square" lIns="18288" tIns="0" rIns="0" bIns="0" rtlCol="0" anchor="ctr" upright="1"/>
        <a:lstStyle/>
        <a:p>
          <a:pPr algn="r"/>
          <a:r>
            <a:rPr kumimoji="1" lang="ja-JP" altLang="en-US" sz="2000" b="1">
              <a:solidFill>
                <a:schemeClr val="accent1"/>
              </a:solidFill>
            </a:rPr>
            <a:t>③</a:t>
          </a:r>
        </a:p>
      </xdr:txBody>
    </xdr:sp>
    <xdr:clientData/>
  </xdr:twoCellAnchor>
  <xdr:twoCellAnchor>
    <xdr:from>
      <xdr:col>3</xdr:col>
      <xdr:colOff>371475</xdr:colOff>
      <xdr:row>20</xdr:row>
      <xdr:rowOff>133350</xdr:rowOff>
    </xdr:from>
    <xdr:to>
      <xdr:col>4</xdr:col>
      <xdr:colOff>304800</xdr:colOff>
      <xdr:row>34</xdr:row>
      <xdr:rowOff>19050</xdr:rowOff>
    </xdr:to>
    <xdr:sp macro="" textlink="">
      <xdr:nvSpPr>
        <xdr:cNvPr id="11" name="角丸四角形 10"/>
        <xdr:cNvSpPr/>
      </xdr:nvSpPr>
      <xdr:spPr bwMode="auto">
        <a:xfrm>
          <a:off x="3609975" y="3895725"/>
          <a:ext cx="619125" cy="2286000"/>
        </a:xfrm>
        <a:prstGeom prst="roundRect">
          <a:avLst/>
        </a:prstGeom>
        <a:solidFill>
          <a:schemeClr val="accent6">
            <a:lumMod val="20000"/>
            <a:lumOff val="80000"/>
            <a:alpha val="20000"/>
          </a:schemeClr>
        </a:solid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t" upright="1"/>
        <a:lstStyle/>
        <a:p>
          <a:pPr algn="ctr"/>
          <a:endParaRPr kumimoji="1" lang="en-US" altLang="ja-JP" sz="2000">
            <a:solidFill>
              <a:schemeClr val="accent6"/>
            </a:solidFill>
          </a:endParaRPr>
        </a:p>
        <a:p>
          <a:pPr algn="ctr"/>
          <a:r>
            <a:rPr kumimoji="1" lang="ja-JP" altLang="en-US" sz="2000" b="1">
              <a:solidFill>
                <a:schemeClr val="accent6"/>
              </a:solidFill>
            </a:rPr>
            <a:t>④</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68264" name="Rectangle 11"/>
        <xdr:cNvSpPr>
          <a:spLocks noChangeArrowheads="1"/>
        </xdr:cNvSpPr>
      </xdr:nvSpPr>
      <xdr:spPr bwMode="auto">
        <a:xfrm>
          <a:off x="6391275" y="190500"/>
          <a:ext cx="771525" cy="552450"/>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13" name="テキスト 22"/>
        <xdr:cNvSpPr txBox="1">
          <a:spLocks noChangeArrowheads="1"/>
        </xdr:cNvSpPr>
      </xdr:nvSpPr>
      <xdr:spPr bwMode="auto">
        <a:xfrm>
          <a:off x="6400800" y="190500"/>
          <a:ext cx="219075" cy="542925"/>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20" name="カギ線コネクタ 19"/>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371475</xdr:colOff>
      <xdr:row>1</xdr:row>
      <xdr:rowOff>19050</xdr:rowOff>
    </xdr:from>
    <xdr:to>
      <xdr:col>15</xdr:col>
      <xdr:colOff>0</xdr:colOff>
      <xdr:row>4</xdr:row>
      <xdr:rowOff>0</xdr:rowOff>
    </xdr:to>
    <xdr:sp macro="" textlink="">
      <xdr:nvSpPr>
        <xdr:cNvPr id="2" name="Rectangle 11"/>
        <xdr:cNvSpPr>
          <a:spLocks noChangeArrowheads="1"/>
        </xdr:cNvSpPr>
      </xdr:nvSpPr>
      <xdr:spPr bwMode="auto">
        <a:xfrm>
          <a:off x="6391275" y="190500"/>
          <a:ext cx="771525" cy="657225"/>
        </a:xfrm>
        <a:prstGeom prst="rect">
          <a:avLst/>
        </a:prstGeom>
        <a:solidFill>
          <a:srgbClr val="FFFFFF"/>
        </a:solidFill>
        <a:ln w="17145">
          <a:solidFill>
            <a:srgbClr val="000000"/>
          </a:solidFill>
          <a:miter lim="800000"/>
          <a:headEnd/>
          <a:tailEnd/>
        </a:ln>
      </xdr:spPr>
    </xdr:sp>
    <xdr:clientData/>
  </xdr:twoCellAnchor>
  <xdr:twoCellAnchor>
    <xdr:from>
      <xdr:col>14</xdr:col>
      <xdr:colOff>381000</xdr:colOff>
      <xdr:row>1</xdr:row>
      <xdr:rowOff>19050</xdr:rowOff>
    </xdr:from>
    <xdr:to>
      <xdr:col>14</xdr:col>
      <xdr:colOff>600075</xdr:colOff>
      <xdr:row>3</xdr:row>
      <xdr:rowOff>171450</xdr:rowOff>
    </xdr:to>
    <xdr:sp macro="" textlink="">
      <xdr:nvSpPr>
        <xdr:cNvPr id="3" name="テキスト 22"/>
        <xdr:cNvSpPr txBox="1">
          <a:spLocks noChangeArrowheads="1"/>
        </xdr:cNvSpPr>
      </xdr:nvSpPr>
      <xdr:spPr bwMode="auto">
        <a:xfrm>
          <a:off x="6400800" y="190500"/>
          <a:ext cx="219075" cy="647700"/>
        </a:xfrm>
        <a:prstGeom prst="rect">
          <a:avLst/>
        </a:prstGeom>
        <a:solidFill>
          <a:srgbClr val="FFFFFF"/>
        </a:solidFill>
        <a:ln w="9525">
          <a:solidFill>
            <a:srgbClr val="000000"/>
          </a:solidFill>
          <a:miter lim="800000"/>
          <a:headEnd/>
          <a:tailEnd/>
        </a:ln>
      </xdr:spPr>
      <xdr:txBody>
        <a:bodyPr vertOverflow="clip" vert="eaVert" wrap="square" lIns="36000" tIns="36000" rIns="36000" bIns="36000" anchor="ctr" anchorCtr="0" upright="1"/>
        <a:lstStyle/>
        <a:p>
          <a:pPr algn="ctr" rtl="0">
            <a:lnSpc>
              <a:spcPts val="1100"/>
            </a:lnSpc>
            <a:defRPr sz="1000"/>
          </a:pPr>
          <a:r>
            <a:rPr lang="ja-JP" altLang="en-US" sz="900" b="0" i="0" strike="noStrike">
              <a:solidFill>
                <a:srgbClr val="000000"/>
              </a:solidFill>
              <a:latin typeface="ＭＳ 明朝"/>
              <a:ea typeface="ＭＳ 明朝"/>
            </a:rPr>
            <a:t>検　　印</a:t>
          </a:r>
        </a:p>
      </xdr:txBody>
    </xdr:sp>
    <xdr:clientData/>
  </xdr:twoCellAnchor>
  <xdr:twoCellAnchor>
    <xdr:from>
      <xdr:col>5</xdr:col>
      <xdr:colOff>154782</xdr:colOff>
      <xdr:row>3</xdr:row>
      <xdr:rowOff>97631</xdr:rowOff>
    </xdr:from>
    <xdr:to>
      <xdr:col>5</xdr:col>
      <xdr:colOff>338139</xdr:colOff>
      <xdr:row>4</xdr:row>
      <xdr:rowOff>0</xdr:rowOff>
    </xdr:to>
    <xdr:cxnSp macro="">
      <xdr:nvCxnSpPr>
        <xdr:cNvPr id="4" name="カギ線コネクタ 3"/>
        <xdr:cNvCxnSpPr/>
      </xdr:nvCxnSpPr>
      <xdr:spPr bwMode="auto">
        <a:xfrm rot="10800000" flipV="1">
          <a:off x="1859757" y="764381"/>
          <a:ext cx="183357" cy="83344"/>
        </a:xfrm>
        <a:prstGeom prst="bentConnector3">
          <a:avLst>
            <a:gd name="adj1" fmla="val 100649"/>
          </a:avLst>
        </a:prstGeom>
        <a:solidFill>
          <a:srgbClr val="FFFFFF"/>
        </a:solidFill>
        <a:ln w="9525" cap="rnd" cmpd="sng" algn="ctr">
          <a:solidFill>
            <a:srgbClr val="000000"/>
          </a:solidFill>
          <a:prstDash val="sysDash"/>
          <a:round/>
          <a:headEnd type="arrow" w="sm" len="sm"/>
          <a:tailEnd type="none"/>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L36"/>
  <sheetViews>
    <sheetView view="pageBreakPreview" zoomScaleSheetLayoutView="100" workbookViewId="0"/>
  </sheetViews>
  <sheetFormatPr defaultRowHeight="13.5"/>
  <cols>
    <col min="1" max="1" width="4.25" bestFit="1" customWidth="1"/>
    <col min="2" max="2" width="3.375" bestFit="1" customWidth="1"/>
    <col min="3" max="3" width="34.875" bestFit="1" customWidth="1"/>
  </cols>
  <sheetData>
    <row r="1" spans="1:12">
      <c r="A1" s="170"/>
      <c r="B1" s="170"/>
      <c r="C1" s="170"/>
      <c r="D1" s="170"/>
      <c r="E1" s="170"/>
      <c r="F1" s="170"/>
      <c r="G1" s="170"/>
      <c r="H1" s="170"/>
      <c r="I1" s="170"/>
      <c r="J1" s="170"/>
      <c r="K1" s="170"/>
      <c r="L1" s="170"/>
    </row>
    <row r="2" spans="1:12" s="153" customFormat="1" ht="18.75">
      <c r="A2" s="171" t="s">
        <v>117</v>
      </c>
      <c r="B2" s="172" t="s">
        <v>116</v>
      </c>
      <c r="C2" s="172"/>
      <c r="D2" s="172"/>
      <c r="E2" s="172"/>
      <c r="F2" s="172"/>
      <c r="G2" s="172"/>
      <c r="H2" s="172"/>
      <c r="I2" s="172"/>
      <c r="J2" s="172"/>
      <c r="K2" s="172"/>
      <c r="L2" s="172"/>
    </row>
    <row r="3" spans="1:12">
      <c r="A3" s="170"/>
      <c r="B3" s="170" t="s">
        <v>97</v>
      </c>
      <c r="C3" s="170" t="s">
        <v>98</v>
      </c>
      <c r="D3" s="170"/>
      <c r="E3" s="170"/>
      <c r="F3" s="170"/>
      <c r="G3" s="170"/>
      <c r="H3" s="170"/>
      <c r="I3" s="170"/>
      <c r="J3" s="170"/>
      <c r="K3" s="170"/>
      <c r="L3" s="170"/>
    </row>
    <row r="4" spans="1:12">
      <c r="A4" s="170"/>
      <c r="B4" s="170"/>
      <c r="C4" s="170"/>
      <c r="D4" s="170"/>
      <c r="E4" s="170"/>
      <c r="F4" s="170"/>
      <c r="G4" s="170"/>
      <c r="H4" s="170"/>
      <c r="I4" s="170"/>
      <c r="J4" s="170"/>
      <c r="K4" s="170"/>
      <c r="L4" s="170"/>
    </row>
    <row r="5" spans="1:12" s="153" customFormat="1" ht="18.75">
      <c r="A5" s="173" t="s">
        <v>105</v>
      </c>
      <c r="B5" s="173" t="s">
        <v>99</v>
      </c>
      <c r="C5" s="172"/>
      <c r="D5" s="172"/>
      <c r="E5" s="172"/>
      <c r="F5" s="172"/>
      <c r="G5" s="172"/>
      <c r="H5" s="172"/>
      <c r="I5" s="172"/>
      <c r="J5" s="172"/>
      <c r="K5" s="172"/>
      <c r="L5" s="172"/>
    </row>
    <row r="6" spans="1:12">
      <c r="A6" s="174"/>
      <c r="B6" s="170" t="s">
        <v>97</v>
      </c>
      <c r="C6" s="170" t="s">
        <v>100</v>
      </c>
      <c r="D6" s="170"/>
      <c r="E6" s="170"/>
      <c r="F6" s="170"/>
      <c r="G6" s="170"/>
      <c r="H6" s="170"/>
      <c r="I6" s="170"/>
      <c r="J6" s="170"/>
      <c r="K6" s="170"/>
      <c r="L6" s="170"/>
    </row>
    <row r="7" spans="1:12">
      <c r="A7" s="174"/>
      <c r="B7" s="170"/>
      <c r="C7" s="170"/>
      <c r="D7" s="170"/>
      <c r="E7" s="170"/>
      <c r="F7" s="170"/>
      <c r="G7" s="170"/>
      <c r="H7" s="170"/>
      <c r="I7" s="170"/>
      <c r="J7" s="170"/>
      <c r="K7" s="170"/>
      <c r="L7" s="170"/>
    </row>
    <row r="8" spans="1:12" s="153" customFormat="1" ht="18.75">
      <c r="A8" s="175" t="s">
        <v>106</v>
      </c>
      <c r="B8" s="175" t="s">
        <v>102</v>
      </c>
      <c r="C8" s="172"/>
      <c r="D8" s="172"/>
      <c r="E8" s="172"/>
      <c r="F8" s="172"/>
      <c r="G8" s="172"/>
      <c r="H8" s="172"/>
      <c r="I8" s="172"/>
      <c r="J8" s="172"/>
      <c r="K8" s="172"/>
      <c r="L8" s="172"/>
    </row>
    <row r="9" spans="1:12">
      <c r="A9" s="174"/>
      <c r="B9" s="170" t="s">
        <v>97</v>
      </c>
      <c r="C9" s="170" t="s">
        <v>101</v>
      </c>
      <c r="D9" s="170"/>
      <c r="E9" s="170"/>
      <c r="F9" s="170"/>
      <c r="G9" s="170"/>
      <c r="H9" s="170"/>
      <c r="I9" s="170"/>
      <c r="J9" s="170"/>
      <c r="K9" s="170"/>
      <c r="L9" s="170"/>
    </row>
    <row r="10" spans="1:12">
      <c r="A10" s="174"/>
      <c r="B10" s="170"/>
      <c r="C10" s="170"/>
      <c r="D10" s="170"/>
      <c r="E10" s="170"/>
      <c r="F10" s="170"/>
      <c r="G10" s="170"/>
      <c r="H10" s="170"/>
      <c r="I10" s="170"/>
      <c r="J10" s="170"/>
      <c r="K10" s="170"/>
      <c r="L10" s="170"/>
    </row>
    <row r="11" spans="1:12" s="153" customFormat="1" ht="18.75">
      <c r="A11" s="176" t="s">
        <v>107</v>
      </c>
      <c r="B11" s="176" t="s">
        <v>103</v>
      </c>
      <c r="C11" s="172"/>
      <c r="D11" s="172"/>
      <c r="E11" s="172"/>
      <c r="F11" s="172"/>
      <c r="G11" s="172"/>
      <c r="H11" s="172"/>
      <c r="I11" s="172"/>
      <c r="J11" s="172"/>
      <c r="K11" s="172"/>
      <c r="L11" s="172"/>
    </row>
    <row r="12" spans="1:12" ht="14.25">
      <c r="A12" s="174"/>
      <c r="B12" s="170" t="s">
        <v>97</v>
      </c>
      <c r="C12" s="170" t="s">
        <v>118</v>
      </c>
      <c r="D12" s="170"/>
      <c r="E12" s="170"/>
      <c r="F12" s="170"/>
      <c r="G12" s="170"/>
      <c r="H12" s="170"/>
      <c r="I12" s="170"/>
      <c r="J12" s="170"/>
      <c r="K12" s="170"/>
      <c r="L12" s="170"/>
    </row>
    <row r="13" spans="1:12">
      <c r="A13" s="174"/>
      <c r="B13" s="170"/>
      <c r="C13" s="170"/>
      <c r="D13" s="170"/>
      <c r="E13" s="170"/>
      <c r="F13" s="170"/>
      <c r="G13" s="170"/>
      <c r="H13" s="170"/>
      <c r="I13" s="170"/>
      <c r="J13" s="170"/>
      <c r="K13" s="170"/>
      <c r="L13" s="170"/>
    </row>
    <row r="14" spans="1:12" s="153" customFormat="1" ht="18.75">
      <c r="A14" s="177" t="s">
        <v>108</v>
      </c>
      <c r="B14" s="177" t="s">
        <v>104</v>
      </c>
      <c r="C14" s="172"/>
      <c r="D14" s="172"/>
      <c r="E14" s="172"/>
      <c r="F14" s="172"/>
      <c r="G14" s="172"/>
      <c r="H14" s="172"/>
      <c r="I14" s="172"/>
      <c r="J14" s="172"/>
      <c r="K14" s="172"/>
      <c r="L14" s="172"/>
    </row>
    <row r="15" spans="1:12" ht="14.25">
      <c r="A15" s="170"/>
      <c r="B15" s="170" t="s">
        <v>97</v>
      </c>
      <c r="C15" s="170" t="s">
        <v>119</v>
      </c>
      <c r="D15" s="170"/>
      <c r="E15" s="170"/>
      <c r="F15" s="170"/>
      <c r="G15" s="170"/>
      <c r="H15" s="170"/>
      <c r="I15" s="170"/>
      <c r="J15" s="170"/>
      <c r="K15" s="170"/>
      <c r="L15" s="170"/>
    </row>
    <row r="16" spans="1:12">
      <c r="A16" s="170"/>
      <c r="B16" s="170"/>
      <c r="C16" s="170"/>
      <c r="D16" s="170"/>
      <c r="E16" s="170"/>
      <c r="F16" s="170"/>
      <c r="G16" s="170"/>
      <c r="H16" s="170"/>
      <c r="I16" s="170"/>
      <c r="J16" s="170"/>
      <c r="K16" s="170"/>
      <c r="L16" s="170"/>
    </row>
    <row r="17" spans="1:12">
      <c r="A17" s="170"/>
      <c r="B17" s="170"/>
      <c r="C17" s="170"/>
      <c r="D17" s="170"/>
      <c r="E17" s="170"/>
      <c r="F17" s="170"/>
      <c r="G17" s="170"/>
      <c r="H17" s="170"/>
      <c r="I17" s="170"/>
      <c r="J17" s="170"/>
      <c r="K17" s="170"/>
      <c r="L17" s="170"/>
    </row>
    <row r="18" spans="1:12">
      <c r="A18" s="170"/>
      <c r="B18" s="170"/>
      <c r="C18" s="170"/>
      <c r="D18" s="170"/>
      <c r="E18" s="170"/>
      <c r="F18" s="170"/>
      <c r="G18" s="170"/>
      <c r="H18" s="170"/>
      <c r="I18" s="170"/>
      <c r="J18" s="170"/>
      <c r="K18" s="170"/>
      <c r="L18" s="170"/>
    </row>
    <row r="19" spans="1:12">
      <c r="A19" s="170"/>
      <c r="B19" s="170"/>
      <c r="C19" s="170"/>
      <c r="D19" s="170"/>
      <c r="E19" s="170"/>
      <c r="F19" s="170"/>
      <c r="G19" s="170"/>
      <c r="H19" s="170"/>
      <c r="I19" s="170"/>
      <c r="J19" s="170"/>
      <c r="K19" s="170"/>
      <c r="L19" s="170"/>
    </row>
    <row r="20" spans="1:12">
      <c r="A20" s="170"/>
      <c r="B20" s="170"/>
      <c r="C20" s="170"/>
      <c r="D20" s="170"/>
      <c r="E20" s="170"/>
      <c r="F20" s="170"/>
      <c r="G20" s="170"/>
      <c r="H20" s="170"/>
      <c r="I20" s="170"/>
      <c r="J20" s="170"/>
      <c r="K20" s="170"/>
      <c r="L20" s="170"/>
    </row>
    <row r="21" spans="1:12">
      <c r="A21" s="170"/>
      <c r="B21" s="170"/>
      <c r="C21" s="170"/>
      <c r="D21" s="170"/>
      <c r="E21" s="170"/>
      <c r="F21" s="170"/>
      <c r="G21" s="170"/>
      <c r="H21" s="170"/>
      <c r="I21" s="170"/>
      <c r="J21" s="170"/>
      <c r="K21" s="170"/>
      <c r="L21" s="170"/>
    </row>
    <row r="22" spans="1:12">
      <c r="A22" s="170"/>
      <c r="B22" s="170"/>
      <c r="C22" s="170"/>
      <c r="D22" s="170"/>
      <c r="E22" s="170"/>
      <c r="F22" s="170"/>
      <c r="G22" s="170"/>
      <c r="H22" s="170"/>
      <c r="I22" s="170"/>
      <c r="J22" s="170"/>
      <c r="K22" s="170"/>
      <c r="L22" s="170"/>
    </row>
    <row r="23" spans="1:12">
      <c r="A23" s="170"/>
      <c r="B23" s="170"/>
      <c r="C23" s="170"/>
      <c r="D23" s="170"/>
      <c r="E23" s="170"/>
      <c r="F23" s="170"/>
      <c r="G23" s="170"/>
      <c r="H23" s="170"/>
      <c r="I23" s="170"/>
      <c r="J23" s="170"/>
      <c r="K23" s="170"/>
      <c r="L23" s="170"/>
    </row>
    <row r="24" spans="1:12">
      <c r="A24" s="170"/>
      <c r="B24" s="170"/>
      <c r="C24" s="170"/>
      <c r="D24" s="170"/>
      <c r="E24" s="170"/>
      <c r="F24" s="170"/>
      <c r="G24" s="170"/>
      <c r="H24" s="170"/>
      <c r="I24" s="170"/>
      <c r="J24" s="170"/>
      <c r="K24" s="170"/>
      <c r="L24" s="170"/>
    </row>
    <row r="25" spans="1:12">
      <c r="A25" s="170"/>
      <c r="B25" s="170"/>
      <c r="C25" s="170"/>
      <c r="D25" s="170"/>
      <c r="E25" s="170"/>
      <c r="F25" s="170"/>
      <c r="G25" s="170"/>
      <c r="H25" s="170"/>
      <c r="I25" s="170"/>
      <c r="J25" s="170"/>
      <c r="K25" s="170"/>
      <c r="L25" s="170"/>
    </row>
    <row r="26" spans="1:12">
      <c r="A26" s="170"/>
      <c r="B26" s="170"/>
      <c r="C26" s="170"/>
      <c r="D26" s="170"/>
      <c r="E26" s="170"/>
      <c r="F26" s="170"/>
      <c r="G26" s="170"/>
      <c r="H26" s="170"/>
      <c r="I26" s="170"/>
      <c r="J26" s="170"/>
      <c r="K26" s="170"/>
      <c r="L26" s="170"/>
    </row>
    <row r="27" spans="1:12">
      <c r="A27" s="170"/>
      <c r="B27" s="170"/>
      <c r="C27" s="170"/>
      <c r="D27" s="170"/>
      <c r="E27" s="170"/>
      <c r="F27" s="170"/>
      <c r="G27" s="170"/>
      <c r="H27" s="170"/>
      <c r="I27" s="170"/>
      <c r="J27" s="170"/>
      <c r="K27" s="170"/>
      <c r="L27" s="170"/>
    </row>
    <row r="28" spans="1:12">
      <c r="A28" s="170"/>
      <c r="B28" s="170"/>
      <c r="C28" s="170"/>
      <c r="D28" s="170"/>
      <c r="E28" s="170"/>
      <c r="F28" s="170"/>
      <c r="G28" s="170"/>
      <c r="H28" s="170"/>
      <c r="I28" s="170"/>
      <c r="J28" s="170"/>
      <c r="K28" s="170"/>
      <c r="L28" s="170"/>
    </row>
    <row r="29" spans="1:12">
      <c r="A29" s="170"/>
      <c r="B29" s="170"/>
      <c r="C29" s="170"/>
      <c r="D29" s="170"/>
      <c r="E29" s="170"/>
      <c r="F29" s="170"/>
      <c r="G29" s="170"/>
      <c r="H29" s="170"/>
      <c r="I29" s="170"/>
      <c r="J29" s="170"/>
      <c r="K29" s="170"/>
      <c r="L29" s="170"/>
    </row>
    <row r="30" spans="1:12">
      <c r="A30" s="170"/>
      <c r="B30" s="170"/>
      <c r="C30" s="170"/>
      <c r="D30" s="170"/>
      <c r="E30" s="170"/>
      <c r="F30" s="170"/>
      <c r="G30" s="170"/>
      <c r="H30" s="170"/>
      <c r="I30" s="170"/>
      <c r="J30" s="170"/>
      <c r="K30" s="170"/>
      <c r="L30" s="170"/>
    </row>
    <row r="31" spans="1:12">
      <c r="A31" s="170"/>
      <c r="B31" s="170"/>
      <c r="C31" s="170"/>
      <c r="D31" s="170"/>
      <c r="E31" s="170"/>
      <c r="F31" s="170"/>
      <c r="G31" s="170"/>
      <c r="H31" s="170"/>
      <c r="I31" s="170"/>
      <c r="J31" s="170"/>
      <c r="K31" s="170"/>
      <c r="L31" s="170"/>
    </row>
    <row r="32" spans="1:12">
      <c r="A32" s="170"/>
      <c r="B32" s="170"/>
      <c r="C32" s="170"/>
      <c r="D32" s="170"/>
      <c r="E32" s="170"/>
      <c r="F32" s="170"/>
      <c r="G32" s="170"/>
      <c r="H32" s="170"/>
      <c r="I32" s="170"/>
      <c r="J32" s="170"/>
      <c r="K32" s="170"/>
      <c r="L32" s="170"/>
    </row>
    <row r="33" spans="1:12">
      <c r="A33" s="170"/>
      <c r="B33" s="170"/>
      <c r="C33" s="170"/>
      <c r="D33" s="170"/>
      <c r="E33" s="170"/>
      <c r="F33" s="170"/>
      <c r="G33" s="170"/>
      <c r="H33" s="170"/>
      <c r="I33" s="170"/>
      <c r="J33" s="170"/>
      <c r="K33" s="170"/>
      <c r="L33" s="170"/>
    </row>
    <row r="34" spans="1:12">
      <c r="A34" s="170"/>
      <c r="B34" s="170"/>
      <c r="C34" s="170"/>
      <c r="D34" s="170"/>
      <c r="E34" s="170"/>
      <c r="F34" s="170"/>
      <c r="G34" s="170"/>
      <c r="H34" s="170"/>
      <c r="I34" s="170"/>
      <c r="J34" s="170"/>
      <c r="K34" s="170"/>
      <c r="L34" s="170"/>
    </row>
    <row r="35" spans="1:12">
      <c r="A35" s="170"/>
      <c r="B35" s="170"/>
      <c r="C35" s="170"/>
      <c r="D35" s="170"/>
      <c r="E35" s="170"/>
      <c r="F35" s="170"/>
      <c r="G35" s="170"/>
      <c r="H35" s="170"/>
      <c r="I35" s="170"/>
      <c r="J35" s="170"/>
      <c r="K35" s="170"/>
      <c r="L35" s="170"/>
    </row>
    <row r="36" spans="1:12">
      <c r="A36" s="170"/>
      <c r="B36" s="170"/>
      <c r="C36" s="170"/>
      <c r="D36" s="170"/>
      <c r="E36" s="170"/>
      <c r="F36" s="170"/>
      <c r="G36" s="170"/>
      <c r="H36" s="170"/>
      <c r="I36" s="170"/>
      <c r="J36" s="170"/>
      <c r="K36" s="170"/>
      <c r="L36" s="170"/>
    </row>
  </sheetData>
  <sheetProtection sheet="1" objects="1" scenarios="1"/>
  <phoneticPr fontId="4"/>
  <hyperlinks>
    <hyperlink ref="A2" location="★初期設定★!A1" display="■"/>
  </hyperlinks>
  <pageMargins left="0.7" right="0.7" top="0.75" bottom="0.75" header="0.3" footer="0.3"/>
  <pageSetup paperSize="9" orientation="landscape" horizontalDpi="0" verticalDpi="0" r:id="rId1"/>
  <drawing r:id="rId2"/>
</worksheet>
</file>

<file path=xl/worksheets/sheet10.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12</v>
      </c>
      <c r="G2" s="104" t="s">
        <v>91</v>
      </c>
      <c r="H2" s="185" t="s">
        <v>95</v>
      </c>
      <c r="I2" s="186"/>
      <c r="J2" s="186"/>
      <c r="K2" s="186"/>
      <c r="L2" s="74"/>
      <c r="M2" s="74"/>
      <c r="N2" s="74"/>
      <c r="O2" s="76"/>
      <c r="P2" s="76"/>
      <c r="Q2" s="78" t="s">
        <v>20</v>
      </c>
      <c r="R2" s="79">
        <f>COUNTA(C7:C37)-(COUNTIF(C7:C37,"土")+COUNTIF(C7:C37,"日")+COUNTIF(C7:C37,"休")+COUNTIF(C7:C37,"祝")+COUNTBLANK(C7:C37))</f>
        <v>19</v>
      </c>
      <c r="S2" s="80">
        <f>R2*8</f>
        <v>152</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41244</v>
      </c>
      <c r="C7" s="83" t="str">
        <f>IF(B7="","",IF(ISNUMBER(MATCH(B7,★初期設定★!List_祝日リスト,0)),"祝",IF(ISNUMBER(MATCH(B7,★初期設定★!List_定休日リスト,0)),"休",TEXT(B7,"aaa"))))</f>
        <v>土</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41245</v>
      </c>
      <c r="C8" s="83" t="str">
        <f>IF(B8="","",IF(ISNUMBER(MATCH(B8,★初期設定★!List_祝日リスト,0)),"祝",IF(ISNUMBER(MATCH(B8,★初期設定★!List_定休日リスト,0)),"休",TEXT(B8,"aaa"))))</f>
        <v>日</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41246</v>
      </c>
      <c r="C9" s="83" t="str">
        <f>IF(B9="","",IF(ISNUMBER(MATCH(B9,★初期設定★!List_祝日リスト,0)),"祝",IF(ISNUMBER(MATCH(B9,★初期設定★!List_定休日リスト,0)),"休",TEXT(B9,"aaa"))))</f>
        <v>月</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41247</v>
      </c>
      <c r="C10" s="83" t="str">
        <f>IF(B10="","",IF(ISNUMBER(MATCH(B10,★初期設定★!List_祝日リスト,0)),"祝",IF(ISNUMBER(MATCH(B10,★初期設定★!List_定休日リスト,0)),"休",TEXT(B10,"aaa"))))</f>
        <v>火</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41248</v>
      </c>
      <c r="C11" s="83" t="str">
        <f>IF(B11="","",IF(ISNUMBER(MATCH(B11,★初期設定★!List_祝日リスト,0)),"祝",IF(ISNUMBER(MATCH(B11,★初期設定★!List_定休日リスト,0)),"休",TEXT(B11,"aaa"))))</f>
        <v>水</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41249</v>
      </c>
      <c r="C12" s="83" t="str">
        <f>IF(B12="","",IF(ISNUMBER(MATCH(B12,★初期設定★!List_祝日リスト,0)),"祝",IF(ISNUMBER(MATCH(B12,★初期設定★!List_定休日リスト,0)),"休",TEXT(B12,"aaa"))))</f>
        <v>木</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41250</v>
      </c>
      <c r="C13" s="83" t="str">
        <f>IF(B13="","",IF(ISNUMBER(MATCH(B13,★初期設定★!List_祝日リスト,0)),"祝",IF(ISNUMBER(MATCH(B13,★初期設定★!List_定休日リスト,0)),"休",TEXT(B13,"aaa"))))</f>
        <v>金</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41251</v>
      </c>
      <c r="C14" s="83" t="str">
        <f>IF(B14="","",IF(ISNUMBER(MATCH(B14,★初期設定★!List_祝日リスト,0)),"祝",IF(ISNUMBER(MATCH(B14,★初期設定★!List_定休日リスト,0)),"休",TEXT(B14,"aaa"))))</f>
        <v>土</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41252</v>
      </c>
      <c r="C15" s="83" t="str">
        <f>IF(B15="","",IF(ISNUMBER(MATCH(B15,★初期設定★!List_祝日リスト,0)),"祝",IF(ISNUMBER(MATCH(B15,★初期設定★!List_定休日リスト,0)),"休",TEXT(B15,"aaa"))))</f>
        <v>日</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41253</v>
      </c>
      <c r="C16" s="83" t="str">
        <f>IF(B16="","",IF(ISNUMBER(MATCH(B16,★初期設定★!List_祝日リスト,0)),"祝",IF(ISNUMBER(MATCH(B16,★初期設定★!List_定休日リスト,0)),"休",TEXT(B16,"aaa"))))</f>
        <v>月</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41254</v>
      </c>
      <c r="C17" s="83" t="str">
        <f>IF(B17="","",IF(ISNUMBER(MATCH(B17,★初期設定★!List_祝日リスト,0)),"祝",IF(ISNUMBER(MATCH(B17,★初期設定★!List_定休日リスト,0)),"休",TEXT(B17,"aaa"))))</f>
        <v>火</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41255</v>
      </c>
      <c r="C18" s="83" t="str">
        <f>IF(B18="","",IF(ISNUMBER(MATCH(B18,★初期設定★!List_祝日リスト,0)),"祝",IF(ISNUMBER(MATCH(B18,★初期設定★!List_定休日リスト,0)),"休",TEXT(B18,"aaa"))))</f>
        <v>水</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41256</v>
      </c>
      <c r="C19" s="83" t="str">
        <f>IF(B19="","",IF(ISNUMBER(MATCH(B19,★初期設定★!List_祝日リスト,0)),"祝",IF(ISNUMBER(MATCH(B19,★初期設定★!List_定休日リスト,0)),"休",TEXT(B19,"aaa"))))</f>
        <v>木</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41257</v>
      </c>
      <c r="C20" s="83" t="str">
        <f>IF(B20="","",IF(ISNUMBER(MATCH(B20,★初期設定★!List_祝日リスト,0)),"祝",IF(ISNUMBER(MATCH(B20,★初期設定★!List_定休日リスト,0)),"休",TEXT(B20,"aaa"))))</f>
        <v>金</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41258</v>
      </c>
      <c r="C21" s="83" t="str">
        <f>IF(B21="","",IF(ISNUMBER(MATCH(B21,★初期設定★!List_祝日リスト,0)),"祝",IF(ISNUMBER(MATCH(B21,★初期設定★!List_定休日リスト,0)),"休",TEXT(B21,"aaa"))))</f>
        <v>土</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41259</v>
      </c>
      <c r="C22" s="83" t="str">
        <f>IF(B22="","",IF(ISNUMBER(MATCH(B22,★初期設定★!List_祝日リスト,0)),"祝",IF(ISNUMBER(MATCH(B22,★初期設定★!List_定休日リスト,0)),"休",TEXT(B22,"aaa"))))</f>
        <v>日</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41260</v>
      </c>
      <c r="C23" s="83" t="str">
        <f>IF(B23="","",IF(ISNUMBER(MATCH(B23,★初期設定★!List_祝日リスト,0)),"祝",IF(ISNUMBER(MATCH(B23,★初期設定★!List_定休日リスト,0)),"休",TEXT(B23,"aaa"))))</f>
        <v>月</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41261</v>
      </c>
      <c r="C24" s="83" t="str">
        <f>IF(B24="","",IF(ISNUMBER(MATCH(B24,★初期設定★!List_祝日リスト,0)),"祝",IF(ISNUMBER(MATCH(B24,★初期設定★!List_定休日リスト,0)),"休",TEXT(B24,"aaa"))))</f>
        <v>火</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41262</v>
      </c>
      <c r="C25" s="83" t="str">
        <f>IF(B25="","",IF(ISNUMBER(MATCH(B25,★初期設定★!List_祝日リスト,0)),"祝",IF(ISNUMBER(MATCH(B25,★初期設定★!List_定休日リスト,0)),"休",TEXT(B25,"aaa"))))</f>
        <v>水</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41263</v>
      </c>
      <c r="C26" s="83" t="str">
        <f>IF(B26="","",IF(ISNUMBER(MATCH(B26,★初期設定★!List_祝日リスト,0)),"祝",IF(ISNUMBER(MATCH(B26,★初期設定★!List_定休日リスト,0)),"休",TEXT(B26,"aaa"))))</f>
        <v>木</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41264</v>
      </c>
      <c r="C27" s="83" t="str">
        <f>IF(B27="","",IF(ISNUMBER(MATCH(B27,★初期設定★!List_祝日リスト,0)),"祝",IF(ISNUMBER(MATCH(B27,★初期設定★!List_定休日リスト,0)),"休",TEXT(B27,"aaa"))))</f>
        <v>金</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41265</v>
      </c>
      <c r="C28" s="83" t="str">
        <f>IF(B28="","",IF(ISNUMBER(MATCH(B28,★初期設定★!List_祝日リスト,0)),"祝",IF(ISNUMBER(MATCH(B28,★初期設定★!List_定休日リスト,0)),"休",TEXT(B28,"aaa"))))</f>
        <v>土</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41266</v>
      </c>
      <c r="C29" s="83" t="str">
        <f>IF(B29="","",IF(ISNUMBER(MATCH(B29,★初期設定★!List_祝日リスト,0)),"祝",IF(ISNUMBER(MATCH(B29,★初期設定★!List_定休日リスト,0)),"休",TEXT(B29,"aaa"))))</f>
        <v>祝</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41267</v>
      </c>
      <c r="C30" s="83" t="str">
        <f>IF(B30="","",IF(ISNUMBER(MATCH(B30,★初期設定★!List_祝日リスト,0)),"祝",IF(ISNUMBER(MATCH(B30,★初期設定★!List_定休日リスト,0)),"休",TEXT(B30,"aaa"))))</f>
        <v>祝</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41268</v>
      </c>
      <c r="C31" s="83" t="str">
        <f>IF(B31="","",IF(ISNUMBER(MATCH(B31,★初期設定★!List_祝日リスト,0)),"祝",IF(ISNUMBER(MATCH(B31,★初期設定★!List_定休日リスト,0)),"休",TEXT(B31,"aaa"))))</f>
        <v>火</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41269</v>
      </c>
      <c r="C32" s="83" t="str">
        <f>IF(B32="","",IF(ISNUMBER(MATCH(B32,★初期設定★!List_祝日リスト,0)),"祝",IF(ISNUMBER(MATCH(B32,★初期設定★!List_定休日リスト,0)),"休",TEXT(B32,"aaa"))))</f>
        <v>水</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41270</v>
      </c>
      <c r="C33" s="83" t="str">
        <f>IF(B33="","",IF(ISNUMBER(MATCH(B33,★初期設定★!List_祝日リスト,0)),"祝",IF(ISNUMBER(MATCH(B33,★初期設定★!List_定休日リスト,0)),"休",TEXT(B33,"aaa"))))</f>
        <v>木</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41271</v>
      </c>
      <c r="C34" s="83" t="str">
        <f>IF(B34="","",IF(ISNUMBER(MATCH(B34,★初期設定★!List_祝日リスト,0)),"祝",IF(ISNUMBER(MATCH(B34,★初期設定★!List_定休日リスト,0)),"休",TEXT(B34,"aaa"))))</f>
        <v>休</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41272</v>
      </c>
      <c r="C35" s="83" t="str">
        <f>IF(B35="","",IF(ISNUMBER(MATCH(B35,★初期設定★!List_祝日リスト,0)),"祝",IF(ISNUMBER(MATCH(B35,★初期設定★!List_定休日リスト,0)),"休",TEXT(B35,"aaa"))))</f>
        <v>土</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41273</v>
      </c>
      <c r="C36" s="83" t="str">
        <f>IF(B36="","",IF(ISNUMBER(MATCH(B36,★初期設定★!List_祝日リスト,0)),"祝",IF(ISNUMBER(MATCH(B36,★初期設定★!List_定休日リスト,0)),"休",TEXT(B36,"aaa"))))</f>
        <v>日</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f t="shared" si="1"/>
        <v>41274</v>
      </c>
      <c r="C37" s="83" t="str">
        <f>IF(B37="","",IF(ISNUMBER(MATCH(B37,★初期設定★!List_祝日リスト,0)),"祝",IF(ISNUMBER(MATCH(B37,★初期設定★!List_定休日リスト,0)),"休",TEXT(B37,"aaa"))))</f>
        <v>月</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23" priority="2" stopIfTrue="1" operator="equal">
      <formula>"祝"</formula>
    </cfRule>
    <cfRule type="cellIs" dxfId="22" priority="3" stopIfTrue="1" operator="equal">
      <formula>"休"</formula>
    </cfRule>
    <cfRule type="cellIs" dxfId="21" priority="4" stopIfTrue="1" operator="equal">
      <formula>"土"</formula>
    </cfRule>
    <cfRule type="cellIs" dxfId="20" priority="5" stopIfTrue="1" operator="equal">
      <formula>"日"</formula>
    </cfRule>
  </conditionalFormatting>
  <conditionalFormatting sqref="B7:B36">
    <cfRule type="expression" dxfId="19"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2013</v>
      </c>
      <c r="E2" s="104" t="s">
        <v>90</v>
      </c>
      <c r="F2" s="122">
        <v>1</v>
      </c>
      <c r="G2" s="104" t="s">
        <v>91</v>
      </c>
      <c r="H2" s="185" t="s">
        <v>95</v>
      </c>
      <c r="I2" s="186"/>
      <c r="J2" s="186"/>
      <c r="K2" s="186"/>
      <c r="L2" s="74"/>
      <c r="M2" s="74"/>
      <c r="N2" s="74"/>
      <c r="O2" s="76"/>
      <c r="P2" s="76"/>
      <c r="Q2" s="78" t="s">
        <v>20</v>
      </c>
      <c r="R2" s="79">
        <f>COUNTA(C7:C37)-(COUNTIF(C7:C37,"土")+COUNTIF(C7:C37,"日")+COUNTIF(C7:C37,"休")+COUNTIF(C7:C37,"祝")+COUNTBLANK(C7:C37))</f>
        <v>19</v>
      </c>
      <c r="S2" s="80">
        <f>R2*8</f>
        <v>152</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41275</v>
      </c>
      <c r="C7" s="83" t="str">
        <f>IF(B7="","",IF(ISNUMBER(MATCH(B7,★初期設定★!List_祝日リスト,0)),"祝",IF(ISNUMBER(MATCH(B7,★初期設定★!List_定休日リスト,0)),"休",TEXT(B7,"aaa"))))</f>
        <v>祝</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41276</v>
      </c>
      <c r="C8" s="83" t="str">
        <f>IF(B8="","",IF(ISNUMBER(MATCH(B8,★初期設定★!List_祝日リスト,0)),"祝",IF(ISNUMBER(MATCH(B8,★初期設定★!List_定休日リスト,0)),"休",TEXT(B8,"aaa"))))</f>
        <v>休</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41277</v>
      </c>
      <c r="C9" s="83" t="str">
        <f>IF(B9="","",IF(ISNUMBER(MATCH(B9,★初期設定★!List_祝日リスト,0)),"祝",IF(ISNUMBER(MATCH(B9,★初期設定★!List_定休日リスト,0)),"休",TEXT(B9,"aaa"))))</f>
        <v>休</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41278</v>
      </c>
      <c r="C10" s="83" t="str">
        <f>IF(B10="","",IF(ISNUMBER(MATCH(B10,★初期設定★!List_祝日リスト,0)),"祝",IF(ISNUMBER(MATCH(B10,★初期設定★!List_定休日リスト,0)),"休",TEXT(B10,"aaa"))))</f>
        <v>金</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41279</v>
      </c>
      <c r="C11" s="83" t="str">
        <f>IF(B11="","",IF(ISNUMBER(MATCH(B11,★初期設定★!List_祝日リスト,0)),"祝",IF(ISNUMBER(MATCH(B11,★初期設定★!List_定休日リスト,0)),"休",TEXT(B11,"aaa"))))</f>
        <v>土</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41280</v>
      </c>
      <c r="C12" s="83" t="str">
        <f>IF(B12="","",IF(ISNUMBER(MATCH(B12,★初期設定★!List_祝日リスト,0)),"祝",IF(ISNUMBER(MATCH(B12,★初期設定★!List_定休日リスト,0)),"休",TEXT(B12,"aaa"))))</f>
        <v>日</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41281</v>
      </c>
      <c r="C13" s="83" t="str">
        <f>IF(B13="","",IF(ISNUMBER(MATCH(B13,★初期設定★!List_祝日リスト,0)),"祝",IF(ISNUMBER(MATCH(B13,★初期設定★!List_定休日リスト,0)),"休",TEXT(B13,"aaa"))))</f>
        <v>月</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41282</v>
      </c>
      <c r="C14" s="83" t="str">
        <f>IF(B14="","",IF(ISNUMBER(MATCH(B14,★初期設定★!List_祝日リスト,0)),"祝",IF(ISNUMBER(MATCH(B14,★初期設定★!List_定休日リスト,0)),"休",TEXT(B14,"aaa"))))</f>
        <v>火</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41283</v>
      </c>
      <c r="C15" s="83" t="str">
        <f>IF(B15="","",IF(ISNUMBER(MATCH(B15,★初期設定★!List_祝日リスト,0)),"祝",IF(ISNUMBER(MATCH(B15,★初期設定★!List_定休日リスト,0)),"休",TEXT(B15,"aaa"))))</f>
        <v>水</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41284</v>
      </c>
      <c r="C16" s="83" t="str">
        <f>IF(B16="","",IF(ISNUMBER(MATCH(B16,★初期設定★!List_祝日リスト,0)),"祝",IF(ISNUMBER(MATCH(B16,★初期設定★!List_定休日リスト,0)),"休",TEXT(B16,"aaa"))))</f>
        <v>木</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41285</v>
      </c>
      <c r="C17" s="83" t="str">
        <f>IF(B17="","",IF(ISNUMBER(MATCH(B17,★初期設定★!List_祝日リスト,0)),"祝",IF(ISNUMBER(MATCH(B17,★初期設定★!List_定休日リスト,0)),"休",TEXT(B17,"aaa"))))</f>
        <v>金</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41286</v>
      </c>
      <c r="C18" s="83" t="str">
        <f>IF(B18="","",IF(ISNUMBER(MATCH(B18,★初期設定★!List_祝日リスト,0)),"祝",IF(ISNUMBER(MATCH(B18,★初期設定★!List_定休日リスト,0)),"休",TEXT(B18,"aaa"))))</f>
        <v>土</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41287</v>
      </c>
      <c r="C19" s="83" t="str">
        <f>IF(B19="","",IF(ISNUMBER(MATCH(B19,★初期設定★!List_祝日リスト,0)),"祝",IF(ISNUMBER(MATCH(B19,★初期設定★!List_定休日リスト,0)),"休",TEXT(B19,"aaa"))))</f>
        <v>日</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41288</v>
      </c>
      <c r="C20" s="83" t="str">
        <f>IF(B20="","",IF(ISNUMBER(MATCH(B20,★初期設定★!List_祝日リスト,0)),"祝",IF(ISNUMBER(MATCH(B20,★初期設定★!List_定休日リスト,0)),"休",TEXT(B20,"aaa"))))</f>
        <v>祝</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41289</v>
      </c>
      <c r="C21" s="83" t="str">
        <f>IF(B21="","",IF(ISNUMBER(MATCH(B21,★初期設定★!List_祝日リスト,0)),"祝",IF(ISNUMBER(MATCH(B21,★初期設定★!List_定休日リスト,0)),"休",TEXT(B21,"aaa"))))</f>
        <v>火</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41290</v>
      </c>
      <c r="C22" s="83" t="str">
        <f>IF(B22="","",IF(ISNUMBER(MATCH(B22,★初期設定★!List_祝日リスト,0)),"祝",IF(ISNUMBER(MATCH(B22,★初期設定★!List_定休日リスト,0)),"休",TEXT(B22,"aaa"))))</f>
        <v>水</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41291</v>
      </c>
      <c r="C23" s="83" t="str">
        <f>IF(B23="","",IF(ISNUMBER(MATCH(B23,★初期設定★!List_祝日リスト,0)),"祝",IF(ISNUMBER(MATCH(B23,★初期設定★!List_定休日リスト,0)),"休",TEXT(B23,"aaa"))))</f>
        <v>木</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41292</v>
      </c>
      <c r="C24" s="83" t="str">
        <f>IF(B24="","",IF(ISNUMBER(MATCH(B24,★初期設定★!List_祝日リスト,0)),"祝",IF(ISNUMBER(MATCH(B24,★初期設定★!List_定休日リスト,0)),"休",TEXT(B24,"aaa"))))</f>
        <v>金</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41293</v>
      </c>
      <c r="C25" s="83" t="str">
        <f>IF(B25="","",IF(ISNUMBER(MATCH(B25,★初期設定★!List_祝日リスト,0)),"祝",IF(ISNUMBER(MATCH(B25,★初期設定★!List_定休日リスト,0)),"休",TEXT(B25,"aaa"))))</f>
        <v>土</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41294</v>
      </c>
      <c r="C26" s="83" t="str">
        <f>IF(B26="","",IF(ISNUMBER(MATCH(B26,★初期設定★!List_祝日リスト,0)),"祝",IF(ISNUMBER(MATCH(B26,★初期設定★!List_定休日リスト,0)),"休",TEXT(B26,"aaa"))))</f>
        <v>日</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41295</v>
      </c>
      <c r="C27" s="83" t="str">
        <f>IF(B27="","",IF(ISNUMBER(MATCH(B27,★初期設定★!List_祝日リスト,0)),"祝",IF(ISNUMBER(MATCH(B27,★初期設定★!List_定休日リスト,0)),"休",TEXT(B27,"aaa"))))</f>
        <v>月</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41296</v>
      </c>
      <c r="C28" s="83" t="str">
        <f>IF(B28="","",IF(ISNUMBER(MATCH(B28,★初期設定★!List_祝日リスト,0)),"祝",IF(ISNUMBER(MATCH(B28,★初期設定★!List_定休日リスト,0)),"休",TEXT(B28,"aaa"))))</f>
        <v>火</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41297</v>
      </c>
      <c r="C29" s="83" t="str">
        <f>IF(B29="","",IF(ISNUMBER(MATCH(B29,★初期設定★!List_祝日リスト,0)),"祝",IF(ISNUMBER(MATCH(B29,★初期設定★!List_定休日リスト,0)),"休",TEXT(B29,"aaa"))))</f>
        <v>水</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41298</v>
      </c>
      <c r="C30" s="83" t="str">
        <f>IF(B30="","",IF(ISNUMBER(MATCH(B30,★初期設定★!List_祝日リスト,0)),"祝",IF(ISNUMBER(MATCH(B30,★初期設定★!List_定休日リスト,0)),"休",TEXT(B30,"aaa"))))</f>
        <v>木</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41299</v>
      </c>
      <c r="C31" s="83" t="str">
        <f>IF(B31="","",IF(ISNUMBER(MATCH(B31,★初期設定★!List_祝日リスト,0)),"祝",IF(ISNUMBER(MATCH(B31,★初期設定★!List_定休日リスト,0)),"休",TEXT(B31,"aaa"))))</f>
        <v>金</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41300</v>
      </c>
      <c r="C32" s="83" t="str">
        <f>IF(B32="","",IF(ISNUMBER(MATCH(B32,★初期設定★!List_祝日リスト,0)),"祝",IF(ISNUMBER(MATCH(B32,★初期設定★!List_定休日リスト,0)),"休",TEXT(B32,"aaa"))))</f>
        <v>土</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41301</v>
      </c>
      <c r="C33" s="83" t="str">
        <f>IF(B33="","",IF(ISNUMBER(MATCH(B33,★初期設定★!List_祝日リスト,0)),"祝",IF(ISNUMBER(MATCH(B33,★初期設定★!List_定休日リスト,0)),"休",TEXT(B33,"aaa"))))</f>
        <v>日</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41302</v>
      </c>
      <c r="C34" s="83" t="str">
        <f>IF(B34="","",IF(ISNUMBER(MATCH(B34,★初期設定★!List_祝日リスト,0)),"祝",IF(ISNUMBER(MATCH(B34,★初期設定★!List_定休日リスト,0)),"休",TEXT(B34,"aaa"))))</f>
        <v>月</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41303</v>
      </c>
      <c r="C35" s="83" t="str">
        <f>IF(B35="","",IF(ISNUMBER(MATCH(B35,★初期設定★!List_祝日リスト,0)),"祝",IF(ISNUMBER(MATCH(B35,★初期設定★!List_定休日リスト,0)),"休",TEXT(B35,"aaa"))))</f>
        <v>火</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41304</v>
      </c>
      <c r="C36" s="83" t="str">
        <f>IF(B36="","",IF(ISNUMBER(MATCH(B36,★初期設定★!List_祝日リスト,0)),"祝",IF(ISNUMBER(MATCH(B36,★初期設定★!List_定休日リスト,0)),"休",TEXT(B36,"aaa"))))</f>
        <v>水</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f t="shared" si="1"/>
        <v>41305</v>
      </c>
      <c r="C37" s="83" t="str">
        <f>IF(B37="","",IF(ISNUMBER(MATCH(B37,★初期設定★!List_祝日リスト,0)),"祝",IF(ISNUMBER(MATCH(B37,★初期設定★!List_定休日リスト,0)),"休",TEXT(B37,"aaa"))))</f>
        <v>木</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18" priority="2" stopIfTrue="1" operator="equal">
      <formula>"祝"</formula>
    </cfRule>
    <cfRule type="cellIs" dxfId="17" priority="3" stopIfTrue="1" operator="equal">
      <formula>"休"</formula>
    </cfRule>
    <cfRule type="cellIs" dxfId="16" priority="4" stopIfTrue="1" operator="equal">
      <formula>"土"</formula>
    </cfRule>
    <cfRule type="cellIs" dxfId="15" priority="5" stopIfTrue="1" operator="equal">
      <formula>"日"</formula>
    </cfRule>
  </conditionalFormatting>
  <conditionalFormatting sqref="B7:B36">
    <cfRule type="expression" dxfId="1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2013</v>
      </c>
      <c r="E2" s="104" t="s">
        <v>90</v>
      </c>
      <c r="F2" s="122">
        <v>2</v>
      </c>
      <c r="G2" s="104" t="s">
        <v>91</v>
      </c>
      <c r="H2" s="185" t="s">
        <v>95</v>
      </c>
      <c r="I2" s="186"/>
      <c r="J2" s="186"/>
      <c r="K2" s="186"/>
      <c r="L2" s="74"/>
      <c r="M2" s="74"/>
      <c r="N2" s="74"/>
      <c r="O2" s="76"/>
      <c r="P2" s="76"/>
      <c r="Q2" s="78" t="s">
        <v>20</v>
      </c>
      <c r="R2" s="79">
        <f>COUNTA(C7:C37)-(COUNTIF(C7:C37,"土")+COUNTIF(C7:C37,"日")+COUNTIF(C7:C37,"休")+COUNTIF(C7:C37,"祝")+COUNTBLANK(C7:C37))</f>
        <v>19</v>
      </c>
      <c r="S2" s="80">
        <f>R2*8</f>
        <v>152</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41306</v>
      </c>
      <c r="C7" s="83" t="str">
        <f>IF(B7="","",IF(ISNUMBER(MATCH(B7,★初期設定★!List_祝日リスト,0)),"祝",IF(ISNUMBER(MATCH(B7,★初期設定★!List_定休日リスト,0)),"休",TEXT(B7,"aaa"))))</f>
        <v>金</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41307</v>
      </c>
      <c r="C8" s="83" t="str">
        <f>IF(B8="","",IF(ISNUMBER(MATCH(B8,★初期設定★!List_祝日リスト,0)),"祝",IF(ISNUMBER(MATCH(B8,★初期設定★!List_定休日リスト,0)),"休",TEXT(B8,"aaa"))))</f>
        <v>土</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41308</v>
      </c>
      <c r="C9" s="83" t="str">
        <f>IF(B9="","",IF(ISNUMBER(MATCH(B9,★初期設定★!List_祝日リスト,0)),"祝",IF(ISNUMBER(MATCH(B9,★初期設定★!List_定休日リスト,0)),"休",TEXT(B9,"aaa"))))</f>
        <v>日</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41309</v>
      </c>
      <c r="C10" s="83" t="str">
        <f>IF(B10="","",IF(ISNUMBER(MATCH(B10,★初期設定★!List_祝日リスト,0)),"祝",IF(ISNUMBER(MATCH(B10,★初期設定★!List_定休日リスト,0)),"休",TEXT(B10,"aaa"))))</f>
        <v>月</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41310</v>
      </c>
      <c r="C11" s="83" t="str">
        <f>IF(B11="","",IF(ISNUMBER(MATCH(B11,★初期設定★!List_祝日リスト,0)),"祝",IF(ISNUMBER(MATCH(B11,★初期設定★!List_定休日リスト,0)),"休",TEXT(B11,"aaa"))))</f>
        <v>火</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41311</v>
      </c>
      <c r="C12" s="83" t="str">
        <f>IF(B12="","",IF(ISNUMBER(MATCH(B12,★初期設定★!List_祝日リスト,0)),"祝",IF(ISNUMBER(MATCH(B12,★初期設定★!List_定休日リスト,0)),"休",TEXT(B12,"aaa"))))</f>
        <v>水</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41312</v>
      </c>
      <c r="C13" s="83" t="str">
        <f>IF(B13="","",IF(ISNUMBER(MATCH(B13,★初期設定★!List_祝日リスト,0)),"祝",IF(ISNUMBER(MATCH(B13,★初期設定★!List_定休日リスト,0)),"休",TEXT(B13,"aaa"))))</f>
        <v>木</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41313</v>
      </c>
      <c r="C14" s="83" t="str">
        <f>IF(B14="","",IF(ISNUMBER(MATCH(B14,★初期設定★!List_祝日リスト,0)),"祝",IF(ISNUMBER(MATCH(B14,★初期設定★!List_定休日リスト,0)),"休",TEXT(B14,"aaa"))))</f>
        <v>金</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41314</v>
      </c>
      <c r="C15" s="83" t="str">
        <f>IF(B15="","",IF(ISNUMBER(MATCH(B15,★初期設定★!List_祝日リスト,0)),"祝",IF(ISNUMBER(MATCH(B15,★初期設定★!List_定休日リスト,0)),"休",TEXT(B15,"aaa"))))</f>
        <v>土</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41315</v>
      </c>
      <c r="C16" s="83" t="str">
        <f>IF(B16="","",IF(ISNUMBER(MATCH(B16,★初期設定★!List_祝日リスト,0)),"祝",IF(ISNUMBER(MATCH(B16,★初期設定★!List_定休日リスト,0)),"休",TEXT(B16,"aaa"))))</f>
        <v>日</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41316</v>
      </c>
      <c r="C17" s="83" t="str">
        <f>IF(B17="","",IF(ISNUMBER(MATCH(B17,★初期設定★!List_祝日リスト,0)),"祝",IF(ISNUMBER(MATCH(B17,★初期設定★!List_定休日リスト,0)),"休",TEXT(B17,"aaa"))))</f>
        <v>祝</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41317</v>
      </c>
      <c r="C18" s="83" t="str">
        <f>IF(B18="","",IF(ISNUMBER(MATCH(B18,★初期設定★!List_祝日リスト,0)),"祝",IF(ISNUMBER(MATCH(B18,★初期設定★!List_定休日リスト,0)),"休",TEXT(B18,"aaa"))))</f>
        <v>火</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41318</v>
      </c>
      <c r="C19" s="83" t="str">
        <f>IF(B19="","",IF(ISNUMBER(MATCH(B19,★初期設定★!List_祝日リスト,0)),"祝",IF(ISNUMBER(MATCH(B19,★初期設定★!List_定休日リスト,0)),"休",TEXT(B19,"aaa"))))</f>
        <v>水</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41319</v>
      </c>
      <c r="C20" s="83" t="str">
        <f>IF(B20="","",IF(ISNUMBER(MATCH(B20,★初期設定★!List_祝日リスト,0)),"祝",IF(ISNUMBER(MATCH(B20,★初期設定★!List_定休日リスト,0)),"休",TEXT(B20,"aaa"))))</f>
        <v>木</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41320</v>
      </c>
      <c r="C21" s="83" t="str">
        <f>IF(B21="","",IF(ISNUMBER(MATCH(B21,★初期設定★!List_祝日リスト,0)),"祝",IF(ISNUMBER(MATCH(B21,★初期設定★!List_定休日リスト,0)),"休",TEXT(B21,"aaa"))))</f>
        <v>金</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41321</v>
      </c>
      <c r="C22" s="83" t="str">
        <f>IF(B22="","",IF(ISNUMBER(MATCH(B22,★初期設定★!List_祝日リスト,0)),"祝",IF(ISNUMBER(MATCH(B22,★初期設定★!List_定休日リスト,0)),"休",TEXT(B22,"aaa"))))</f>
        <v>土</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41322</v>
      </c>
      <c r="C23" s="83" t="str">
        <f>IF(B23="","",IF(ISNUMBER(MATCH(B23,★初期設定★!List_祝日リスト,0)),"祝",IF(ISNUMBER(MATCH(B23,★初期設定★!List_定休日リスト,0)),"休",TEXT(B23,"aaa"))))</f>
        <v>日</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41323</v>
      </c>
      <c r="C24" s="83" t="str">
        <f>IF(B24="","",IF(ISNUMBER(MATCH(B24,★初期設定★!List_祝日リスト,0)),"祝",IF(ISNUMBER(MATCH(B24,★初期設定★!List_定休日リスト,0)),"休",TEXT(B24,"aaa"))))</f>
        <v>月</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41324</v>
      </c>
      <c r="C25" s="83" t="str">
        <f>IF(B25="","",IF(ISNUMBER(MATCH(B25,★初期設定★!List_祝日リスト,0)),"祝",IF(ISNUMBER(MATCH(B25,★初期設定★!List_定休日リスト,0)),"休",TEXT(B25,"aaa"))))</f>
        <v>火</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41325</v>
      </c>
      <c r="C26" s="83" t="str">
        <f>IF(B26="","",IF(ISNUMBER(MATCH(B26,★初期設定★!List_祝日リスト,0)),"祝",IF(ISNUMBER(MATCH(B26,★初期設定★!List_定休日リスト,0)),"休",TEXT(B26,"aaa"))))</f>
        <v>水</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41326</v>
      </c>
      <c r="C27" s="83" t="str">
        <f>IF(B27="","",IF(ISNUMBER(MATCH(B27,★初期設定★!List_祝日リスト,0)),"祝",IF(ISNUMBER(MATCH(B27,★初期設定★!List_定休日リスト,0)),"休",TEXT(B27,"aaa"))))</f>
        <v>木</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41327</v>
      </c>
      <c r="C28" s="83" t="str">
        <f>IF(B28="","",IF(ISNUMBER(MATCH(B28,★初期設定★!List_祝日リスト,0)),"祝",IF(ISNUMBER(MATCH(B28,★初期設定★!List_定休日リスト,0)),"休",TEXT(B28,"aaa"))))</f>
        <v>金</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41328</v>
      </c>
      <c r="C29" s="83" t="str">
        <f>IF(B29="","",IF(ISNUMBER(MATCH(B29,★初期設定★!List_祝日リスト,0)),"祝",IF(ISNUMBER(MATCH(B29,★初期設定★!List_定休日リスト,0)),"休",TEXT(B29,"aaa"))))</f>
        <v>土</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41329</v>
      </c>
      <c r="C30" s="83" t="str">
        <f>IF(B30="","",IF(ISNUMBER(MATCH(B30,★初期設定★!List_祝日リスト,0)),"祝",IF(ISNUMBER(MATCH(B30,★初期設定★!List_定休日リスト,0)),"休",TEXT(B30,"aaa"))))</f>
        <v>日</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41330</v>
      </c>
      <c r="C31" s="83" t="str">
        <f>IF(B31="","",IF(ISNUMBER(MATCH(B31,★初期設定★!List_祝日リスト,0)),"祝",IF(ISNUMBER(MATCH(B31,★初期設定★!List_定休日リスト,0)),"休",TEXT(B31,"aaa"))))</f>
        <v>月</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41331</v>
      </c>
      <c r="C32" s="83" t="str">
        <f>IF(B32="","",IF(ISNUMBER(MATCH(B32,★初期設定★!List_祝日リスト,0)),"祝",IF(ISNUMBER(MATCH(B32,★初期設定★!List_定休日リスト,0)),"休",TEXT(B32,"aaa"))))</f>
        <v>火</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41332</v>
      </c>
      <c r="C33" s="83" t="str">
        <f>IF(B33="","",IF(ISNUMBER(MATCH(B33,★初期設定★!List_祝日リスト,0)),"祝",IF(ISNUMBER(MATCH(B33,★初期設定★!List_定休日リスト,0)),"休",TEXT(B33,"aaa"))))</f>
        <v>水</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41333</v>
      </c>
      <c r="C34" s="83" t="str">
        <f>IF(B34="","",IF(ISNUMBER(MATCH(B34,★初期設定★!List_祝日リスト,0)),"祝",IF(ISNUMBER(MATCH(B34,★初期設定★!List_定休日リスト,0)),"休",TEXT(B34,"aaa"))))</f>
        <v>木</v>
      </c>
      <c r="D34" s="99"/>
      <c r="E34" s="98"/>
      <c r="F34" s="99"/>
      <c r="G34" s="84" t="str">
        <f t="shared" si="2"/>
        <v/>
      </c>
      <c r="H34" s="105"/>
      <c r="I34" s="106"/>
      <c r="J34" s="106"/>
      <c r="K34" s="106"/>
      <c r="L34" s="106"/>
      <c r="M34" s="106"/>
      <c r="N34" s="106"/>
      <c r="O34" s="107"/>
      <c r="P34" s="85"/>
      <c r="Q34" s="77" t="str">
        <f t="shared" si="0"/>
        <v/>
      </c>
    </row>
    <row r="35" spans="2:17" ht="20.100000000000001" customHeight="1">
      <c r="B35" s="82" t="str">
        <f t="shared" si="1"/>
        <v/>
      </c>
      <c r="C35" s="83" t="str">
        <f>IF(B35="","",IF(ISNUMBER(MATCH(B35,★初期設定★!List_祝日リスト,0)),"祝",IF(ISNUMBER(MATCH(B35,★初期設定★!List_定休日リスト,0)),"休",TEXT(B35,"aaa"))))</f>
        <v/>
      </c>
      <c r="D35" s="99"/>
      <c r="E35" s="98"/>
      <c r="F35" s="97"/>
      <c r="G35" s="84" t="str">
        <f t="shared" si="2"/>
        <v/>
      </c>
      <c r="H35" s="105"/>
      <c r="I35" s="106"/>
      <c r="J35" s="106"/>
      <c r="K35" s="106"/>
      <c r="L35" s="106"/>
      <c r="M35" s="106"/>
      <c r="N35" s="106"/>
      <c r="O35" s="107"/>
      <c r="P35" s="85"/>
      <c r="Q35" s="77" t="str">
        <f t="shared" si="0"/>
        <v/>
      </c>
    </row>
    <row r="36" spans="2:17" ht="20.100000000000001" customHeight="1">
      <c r="B36" s="82" t="str">
        <f t="shared" si="1"/>
        <v/>
      </c>
      <c r="C36" s="83" t="str">
        <f>IF(B36="","",IF(ISNUMBER(MATCH(B36,★初期設定★!List_祝日リスト,0)),"祝",IF(ISNUMBER(MATCH(B36,★初期設定★!List_定休日リスト,0)),"休",TEXT(B36,"aaa"))))</f>
        <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t="str">
        <f t="shared" si="1"/>
        <v/>
      </c>
      <c r="C37" s="83" t="str">
        <f>IF(B37="","",IF(ISNUMBER(MATCH(B37,★初期設定★!List_祝日リスト,0)),"祝",IF(ISNUMBER(MATCH(B37,★初期設定★!List_定休日リスト,0)),"休",TEXT(B37,"aaa"))))</f>
        <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13" priority="2" stopIfTrue="1" operator="equal">
      <formula>"祝"</formula>
    </cfRule>
    <cfRule type="cellIs" dxfId="12" priority="3" stopIfTrue="1" operator="equal">
      <formula>"休"</formula>
    </cfRule>
    <cfRule type="cellIs" dxfId="11" priority="4" stopIfTrue="1" operator="equal">
      <formula>"土"</formula>
    </cfRule>
    <cfRule type="cellIs" dxfId="10" priority="5" stopIfTrue="1" operator="equal">
      <formula>"日"</formula>
    </cfRule>
  </conditionalFormatting>
  <conditionalFormatting sqref="B7:B36">
    <cfRule type="expression" dxfId="9"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2013</v>
      </c>
      <c r="E2" s="104" t="s">
        <v>90</v>
      </c>
      <c r="F2" s="122">
        <v>3</v>
      </c>
      <c r="G2" s="104" t="s">
        <v>91</v>
      </c>
      <c r="H2" s="185" t="s">
        <v>95</v>
      </c>
      <c r="I2" s="186"/>
      <c r="J2" s="186"/>
      <c r="K2" s="186"/>
      <c r="L2" s="74"/>
      <c r="M2" s="74"/>
      <c r="N2" s="74"/>
      <c r="O2" s="76"/>
      <c r="P2" s="76"/>
      <c r="Q2" s="78" t="s">
        <v>20</v>
      </c>
      <c r="R2" s="79">
        <f>COUNTA(C7:C37)-(COUNTIF(C7:C37,"土")+COUNTIF(C7:C37,"日")+COUNTIF(C7:C37,"休")+COUNTIF(C7:C37,"祝")+COUNTBLANK(C7:C37))</f>
        <v>20</v>
      </c>
      <c r="S2" s="80">
        <f>R2*8</f>
        <v>160</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41334</v>
      </c>
      <c r="C7" s="83" t="str">
        <f>IF(B7="","",IF(ISNUMBER(MATCH(B7,★初期設定★!List_祝日リスト,0)),"祝",IF(ISNUMBER(MATCH(B7,★初期設定★!List_定休日リスト,0)),"休",TEXT(B7,"aaa"))))</f>
        <v>金</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41335</v>
      </c>
      <c r="C8" s="83" t="str">
        <f>IF(B8="","",IF(ISNUMBER(MATCH(B8,★初期設定★!List_祝日リスト,0)),"祝",IF(ISNUMBER(MATCH(B8,★初期設定★!List_定休日リスト,0)),"休",TEXT(B8,"aaa"))))</f>
        <v>土</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41336</v>
      </c>
      <c r="C9" s="83" t="str">
        <f>IF(B9="","",IF(ISNUMBER(MATCH(B9,★初期設定★!List_祝日リスト,0)),"祝",IF(ISNUMBER(MATCH(B9,★初期設定★!List_定休日リスト,0)),"休",TEXT(B9,"aaa"))))</f>
        <v>日</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41337</v>
      </c>
      <c r="C10" s="83" t="str">
        <f>IF(B10="","",IF(ISNUMBER(MATCH(B10,★初期設定★!List_祝日リスト,0)),"祝",IF(ISNUMBER(MATCH(B10,★初期設定★!List_定休日リスト,0)),"休",TEXT(B10,"aaa"))))</f>
        <v>月</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41338</v>
      </c>
      <c r="C11" s="83" t="str">
        <f>IF(B11="","",IF(ISNUMBER(MATCH(B11,★初期設定★!List_祝日リスト,0)),"祝",IF(ISNUMBER(MATCH(B11,★初期設定★!List_定休日リスト,0)),"休",TEXT(B11,"aaa"))))</f>
        <v>火</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41339</v>
      </c>
      <c r="C12" s="83" t="str">
        <f>IF(B12="","",IF(ISNUMBER(MATCH(B12,★初期設定★!List_祝日リスト,0)),"祝",IF(ISNUMBER(MATCH(B12,★初期設定★!List_定休日リスト,0)),"休",TEXT(B12,"aaa"))))</f>
        <v>水</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41340</v>
      </c>
      <c r="C13" s="83" t="str">
        <f>IF(B13="","",IF(ISNUMBER(MATCH(B13,★初期設定★!List_祝日リスト,0)),"祝",IF(ISNUMBER(MATCH(B13,★初期設定★!List_定休日リスト,0)),"休",TEXT(B13,"aaa"))))</f>
        <v>木</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41341</v>
      </c>
      <c r="C14" s="83" t="str">
        <f>IF(B14="","",IF(ISNUMBER(MATCH(B14,★初期設定★!List_祝日リスト,0)),"祝",IF(ISNUMBER(MATCH(B14,★初期設定★!List_定休日リスト,0)),"休",TEXT(B14,"aaa"))))</f>
        <v>金</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41342</v>
      </c>
      <c r="C15" s="83" t="str">
        <f>IF(B15="","",IF(ISNUMBER(MATCH(B15,★初期設定★!List_祝日リスト,0)),"祝",IF(ISNUMBER(MATCH(B15,★初期設定★!List_定休日リスト,0)),"休",TEXT(B15,"aaa"))))</f>
        <v>土</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41343</v>
      </c>
      <c r="C16" s="83" t="str">
        <f>IF(B16="","",IF(ISNUMBER(MATCH(B16,★初期設定★!List_祝日リスト,0)),"祝",IF(ISNUMBER(MATCH(B16,★初期設定★!List_定休日リスト,0)),"休",TEXT(B16,"aaa"))))</f>
        <v>日</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41344</v>
      </c>
      <c r="C17" s="83" t="str">
        <f>IF(B17="","",IF(ISNUMBER(MATCH(B17,★初期設定★!List_祝日リスト,0)),"祝",IF(ISNUMBER(MATCH(B17,★初期設定★!List_定休日リスト,0)),"休",TEXT(B17,"aaa"))))</f>
        <v>月</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41345</v>
      </c>
      <c r="C18" s="83" t="str">
        <f>IF(B18="","",IF(ISNUMBER(MATCH(B18,★初期設定★!List_祝日リスト,0)),"祝",IF(ISNUMBER(MATCH(B18,★初期設定★!List_定休日リスト,0)),"休",TEXT(B18,"aaa"))))</f>
        <v>火</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41346</v>
      </c>
      <c r="C19" s="83" t="str">
        <f>IF(B19="","",IF(ISNUMBER(MATCH(B19,★初期設定★!List_祝日リスト,0)),"祝",IF(ISNUMBER(MATCH(B19,★初期設定★!List_定休日リスト,0)),"休",TEXT(B19,"aaa"))))</f>
        <v>水</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41347</v>
      </c>
      <c r="C20" s="83" t="str">
        <f>IF(B20="","",IF(ISNUMBER(MATCH(B20,★初期設定★!List_祝日リスト,0)),"祝",IF(ISNUMBER(MATCH(B20,★初期設定★!List_定休日リスト,0)),"休",TEXT(B20,"aaa"))))</f>
        <v>木</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41348</v>
      </c>
      <c r="C21" s="83" t="str">
        <f>IF(B21="","",IF(ISNUMBER(MATCH(B21,★初期設定★!List_祝日リスト,0)),"祝",IF(ISNUMBER(MATCH(B21,★初期設定★!List_定休日リスト,0)),"休",TEXT(B21,"aaa"))))</f>
        <v>金</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41349</v>
      </c>
      <c r="C22" s="83" t="str">
        <f>IF(B22="","",IF(ISNUMBER(MATCH(B22,★初期設定★!List_祝日リスト,0)),"祝",IF(ISNUMBER(MATCH(B22,★初期設定★!List_定休日リスト,0)),"休",TEXT(B22,"aaa"))))</f>
        <v>土</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41350</v>
      </c>
      <c r="C23" s="83" t="str">
        <f>IF(B23="","",IF(ISNUMBER(MATCH(B23,★初期設定★!List_祝日リスト,0)),"祝",IF(ISNUMBER(MATCH(B23,★初期設定★!List_定休日リスト,0)),"休",TEXT(B23,"aaa"))))</f>
        <v>日</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41351</v>
      </c>
      <c r="C24" s="83" t="str">
        <f>IF(B24="","",IF(ISNUMBER(MATCH(B24,★初期設定★!List_祝日リスト,0)),"祝",IF(ISNUMBER(MATCH(B24,★初期設定★!List_定休日リスト,0)),"休",TEXT(B24,"aaa"))))</f>
        <v>月</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41352</v>
      </c>
      <c r="C25" s="83" t="str">
        <f>IF(B25="","",IF(ISNUMBER(MATCH(B25,★初期設定★!List_祝日リスト,0)),"祝",IF(ISNUMBER(MATCH(B25,★初期設定★!List_定休日リスト,0)),"休",TEXT(B25,"aaa"))))</f>
        <v>火</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41353</v>
      </c>
      <c r="C26" s="83" t="str">
        <f>IF(B26="","",IF(ISNUMBER(MATCH(B26,★初期設定★!List_祝日リスト,0)),"祝",IF(ISNUMBER(MATCH(B26,★初期設定★!List_定休日リスト,0)),"休",TEXT(B26,"aaa"))))</f>
        <v>祝</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41354</v>
      </c>
      <c r="C27" s="83" t="str">
        <f>IF(B27="","",IF(ISNUMBER(MATCH(B27,★初期設定★!List_祝日リスト,0)),"祝",IF(ISNUMBER(MATCH(B27,★初期設定★!List_定休日リスト,0)),"休",TEXT(B27,"aaa"))))</f>
        <v>木</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41355</v>
      </c>
      <c r="C28" s="83" t="str">
        <f>IF(B28="","",IF(ISNUMBER(MATCH(B28,★初期設定★!List_祝日リスト,0)),"祝",IF(ISNUMBER(MATCH(B28,★初期設定★!List_定休日リスト,0)),"休",TEXT(B28,"aaa"))))</f>
        <v>金</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41356</v>
      </c>
      <c r="C29" s="83" t="str">
        <f>IF(B29="","",IF(ISNUMBER(MATCH(B29,★初期設定★!List_祝日リスト,0)),"祝",IF(ISNUMBER(MATCH(B29,★初期設定★!List_定休日リスト,0)),"休",TEXT(B29,"aaa"))))</f>
        <v>土</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41357</v>
      </c>
      <c r="C30" s="83" t="str">
        <f>IF(B30="","",IF(ISNUMBER(MATCH(B30,★初期設定★!List_祝日リスト,0)),"祝",IF(ISNUMBER(MATCH(B30,★初期設定★!List_定休日リスト,0)),"休",TEXT(B30,"aaa"))))</f>
        <v>日</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41358</v>
      </c>
      <c r="C31" s="83" t="str">
        <f>IF(B31="","",IF(ISNUMBER(MATCH(B31,★初期設定★!List_祝日リスト,0)),"祝",IF(ISNUMBER(MATCH(B31,★初期設定★!List_定休日リスト,0)),"休",TEXT(B31,"aaa"))))</f>
        <v>月</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41359</v>
      </c>
      <c r="C32" s="83" t="str">
        <f>IF(B32="","",IF(ISNUMBER(MATCH(B32,★初期設定★!List_祝日リスト,0)),"祝",IF(ISNUMBER(MATCH(B32,★初期設定★!List_定休日リスト,0)),"休",TEXT(B32,"aaa"))))</f>
        <v>火</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41360</v>
      </c>
      <c r="C33" s="83" t="str">
        <f>IF(B33="","",IF(ISNUMBER(MATCH(B33,★初期設定★!List_祝日リスト,0)),"祝",IF(ISNUMBER(MATCH(B33,★初期設定★!List_定休日リスト,0)),"休",TEXT(B33,"aaa"))))</f>
        <v>水</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41361</v>
      </c>
      <c r="C34" s="83" t="str">
        <f>IF(B34="","",IF(ISNUMBER(MATCH(B34,★初期設定★!List_祝日リスト,0)),"祝",IF(ISNUMBER(MATCH(B34,★初期設定★!List_定休日リスト,0)),"休",TEXT(B34,"aaa"))))</f>
        <v>木</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41362</v>
      </c>
      <c r="C35" s="83" t="str">
        <f>IF(B35="","",IF(ISNUMBER(MATCH(B35,★初期設定★!List_祝日リスト,0)),"祝",IF(ISNUMBER(MATCH(B35,★初期設定★!List_定休日リスト,0)),"休",TEXT(B35,"aaa"))))</f>
        <v>金</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41363</v>
      </c>
      <c r="C36" s="83" t="str">
        <f>IF(B36="","",IF(ISNUMBER(MATCH(B36,★初期設定★!List_祝日リスト,0)),"祝",IF(ISNUMBER(MATCH(B36,★初期設定★!List_定休日リスト,0)),"休",TEXT(B36,"aaa"))))</f>
        <v>土</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f t="shared" si="1"/>
        <v>41364</v>
      </c>
      <c r="C37" s="83" t="str">
        <f>IF(B37="","",IF(ISNUMBER(MATCH(B37,★初期設定★!List_祝日リスト,0)),"祝",IF(ISNUMBER(MATCH(B37,★初期設定★!List_定休日リスト,0)),"休",TEXT(B37,"aaa"))))</f>
        <v>日</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8" priority="2" stopIfTrue="1" operator="equal">
      <formula>"祝"</formula>
    </cfRule>
    <cfRule type="cellIs" dxfId="7" priority="3" stopIfTrue="1" operator="equal">
      <formula>"休"</formula>
    </cfRule>
    <cfRule type="cellIs" dxfId="6" priority="4" stopIfTrue="1" operator="equal">
      <formula>"土"</formula>
    </cfRule>
    <cfRule type="cellIs" dxfId="5" priority="5" stopIfTrue="1" operator="equal">
      <formula>"日"</formula>
    </cfRule>
  </conditionalFormatting>
  <conditionalFormatting sqref="B7:B36">
    <cfRule type="expression" dxfId="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sheetPr>
    <pageSetUpPr fitToPage="1"/>
  </sheetPr>
  <dimension ref="A1:L15"/>
  <sheetViews>
    <sheetView view="pageBreakPreview" zoomScaleSheetLayoutView="100" workbookViewId="0">
      <pane xSplit="1" ySplit="2" topLeftCell="B3" activePane="bottomRight" state="frozen"/>
      <selection pane="topRight" activeCell="B1" sqref="B1"/>
      <selection pane="bottomLeft" activeCell="A3" sqref="A3"/>
      <selection pane="bottomRight"/>
    </sheetView>
  </sheetViews>
  <sheetFormatPr defaultRowHeight="18" customHeight="1"/>
  <cols>
    <col min="1" max="1" width="12.5" style="2" customWidth="1"/>
    <col min="2" max="8" width="14.375" style="2" customWidth="1"/>
    <col min="9" max="9" width="4.75" style="2" customWidth="1"/>
    <col min="10" max="10" width="21.25" style="2" customWidth="1"/>
    <col min="11" max="11" width="13.875" style="2" bestFit="1" customWidth="1"/>
    <col min="12" max="12" width="78.25" style="2" bestFit="1" customWidth="1"/>
    <col min="13" max="16384" width="9" style="2"/>
  </cols>
  <sheetData>
    <row r="1" spans="1:12" s="1" customFormat="1" ht="18" customHeight="1" thickBot="1">
      <c r="A1" s="1" t="s">
        <v>68</v>
      </c>
      <c r="J1" s="2"/>
      <c r="K1" s="2"/>
      <c r="L1" s="2"/>
    </row>
    <row r="2" spans="1:12" s="24" customFormat="1" ht="27.95" customHeight="1" thickBot="1">
      <c r="A2" s="25" t="s">
        <v>65</v>
      </c>
      <c r="B2" s="38" t="s">
        <v>20</v>
      </c>
      <c r="C2" s="39" t="s">
        <v>21</v>
      </c>
      <c r="D2" s="40" t="s">
        <v>22</v>
      </c>
      <c r="E2" s="41" t="s">
        <v>23</v>
      </c>
      <c r="F2" s="42" t="s">
        <v>24</v>
      </c>
      <c r="G2" s="39" t="s">
        <v>25</v>
      </c>
      <c r="J2" s="2"/>
      <c r="K2" s="2"/>
      <c r="L2" s="2"/>
    </row>
    <row r="3" spans="1:12" ht="18" customHeight="1">
      <c r="A3" s="3">
        <v>41000</v>
      </c>
      <c r="B3" s="7">
        <f>'2012年 4月'!$R$2</f>
        <v>21</v>
      </c>
      <c r="C3" s="8">
        <f>'2012年 4月'!$S$2</f>
        <v>168</v>
      </c>
      <c r="D3" s="9">
        <f>'2012年 4月'!$R$3</f>
        <v>17</v>
      </c>
      <c r="E3" s="50">
        <f>'2012年 4月'!$S$3</f>
        <v>108.5</v>
      </c>
      <c r="F3" s="50">
        <f>E3-C3</f>
        <v>-59.5</v>
      </c>
      <c r="G3" s="10">
        <f>D3-B3</f>
        <v>-4</v>
      </c>
    </row>
    <row r="4" spans="1:12" ht="18" customHeight="1">
      <c r="A4" s="5">
        <v>41030</v>
      </c>
      <c r="B4" s="11">
        <f>'2012年 5月'!$R$2</f>
        <v>21</v>
      </c>
      <c r="C4" s="12">
        <f>'2012年 5月'!$S$2</f>
        <v>168</v>
      </c>
      <c r="D4" s="13">
        <f>'2012年 5月'!$R$3</f>
        <v>18</v>
      </c>
      <c r="E4" s="51">
        <f>'2012年 5月'!$S$3</f>
        <v>121.5</v>
      </c>
      <c r="F4" s="51">
        <f t="shared" ref="F4:F14" si="0">E4-C4</f>
        <v>-46.5</v>
      </c>
      <c r="G4" s="14">
        <f t="shared" ref="G4:G14" si="1">D4-B4</f>
        <v>-3</v>
      </c>
    </row>
    <row r="5" spans="1:12" ht="18" customHeight="1">
      <c r="A5" s="4">
        <v>41061</v>
      </c>
      <c r="B5" s="15">
        <f>'2012年 6月'!$R$2</f>
        <v>21</v>
      </c>
      <c r="C5" s="16">
        <f>'2012年 6月'!$S$2</f>
        <v>168</v>
      </c>
      <c r="D5" s="17">
        <f>'2012年 6月'!$R$3</f>
        <v>19</v>
      </c>
      <c r="E5" s="52">
        <f>'2012年 6月'!$S$3</f>
        <v>128</v>
      </c>
      <c r="F5" s="52">
        <f t="shared" si="0"/>
        <v>-40</v>
      </c>
      <c r="G5" s="18">
        <f t="shared" si="1"/>
        <v>-2</v>
      </c>
    </row>
    <row r="6" spans="1:12" ht="18" customHeight="1">
      <c r="A6" s="5">
        <v>41091</v>
      </c>
      <c r="B6" s="11">
        <f>'2012年 7月'!$R$2</f>
        <v>21</v>
      </c>
      <c r="C6" s="12">
        <f>'2012年 7月'!$S$2</f>
        <v>168</v>
      </c>
      <c r="D6" s="13">
        <f>'2012年 7月'!$R$3</f>
        <v>17</v>
      </c>
      <c r="E6" s="51">
        <f>'2012年 7月'!$S$3</f>
        <v>119</v>
      </c>
      <c r="F6" s="51">
        <f t="shared" si="0"/>
        <v>-49</v>
      </c>
      <c r="G6" s="14">
        <f t="shared" si="1"/>
        <v>-4</v>
      </c>
    </row>
    <row r="7" spans="1:12" ht="18" customHeight="1">
      <c r="A7" s="4">
        <v>41122</v>
      </c>
      <c r="B7" s="15">
        <f>'2012年 8月'!$R$2</f>
        <v>20</v>
      </c>
      <c r="C7" s="16">
        <f>'2012年 8月'!$S$2</f>
        <v>160</v>
      </c>
      <c r="D7" s="17">
        <f>'2012年 8月'!$R$3</f>
        <v>12</v>
      </c>
      <c r="E7" s="52">
        <f>'2012年 8月'!$S$3</f>
        <v>76</v>
      </c>
      <c r="F7" s="52">
        <f t="shared" si="0"/>
        <v>-84</v>
      </c>
      <c r="G7" s="18">
        <f t="shared" si="1"/>
        <v>-8</v>
      </c>
    </row>
    <row r="8" spans="1:12" ht="18" customHeight="1">
      <c r="A8" s="5">
        <v>41153</v>
      </c>
      <c r="B8" s="11">
        <f>'2012年 9月'!$R$2</f>
        <v>19</v>
      </c>
      <c r="C8" s="12">
        <f>'2012年 9月'!$S$2</f>
        <v>152</v>
      </c>
      <c r="D8" s="13">
        <f>'2012年 9月'!$R$3</f>
        <v>0</v>
      </c>
      <c r="E8" s="51">
        <f>'2012年 9月'!$S$3</f>
        <v>0</v>
      </c>
      <c r="F8" s="51">
        <f t="shared" si="0"/>
        <v>-152</v>
      </c>
      <c r="G8" s="14">
        <f t="shared" si="1"/>
        <v>-19</v>
      </c>
    </row>
    <row r="9" spans="1:12" ht="18" customHeight="1">
      <c r="A9" s="4">
        <v>41183</v>
      </c>
      <c r="B9" s="15">
        <f>'2012年10月'!$R$2</f>
        <v>22</v>
      </c>
      <c r="C9" s="16">
        <f>'2012年10月'!$S$2</f>
        <v>176</v>
      </c>
      <c r="D9" s="17">
        <f>'2012年10月'!$R$3</f>
        <v>0</v>
      </c>
      <c r="E9" s="52">
        <f>'2012年10月'!$S$3</f>
        <v>0</v>
      </c>
      <c r="F9" s="52">
        <f t="shared" si="0"/>
        <v>-176</v>
      </c>
      <c r="G9" s="18">
        <f t="shared" si="1"/>
        <v>-22</v>
      </c>
    </row>
    <row r="10" spans="1:12" ht="18" customHeight="1">
      <c r="A10" s="5">
        <v>41214</v>
      </c>
      <c r="B10" s="11">
        <f>'2012年11月'!$R$2</f>
        <v>21</v>
      </c>
      <c r="C10" s="12">
        <f>'2012年11月'!$S$2</f>
        <v>168</v>
      </c>
      <c r="D10" s="13">
        <f>'2012年11月'!$R$3</f>
        <v>0</v>
      </c>
      <c r="E10" s="51">
        <f>'2012年11月'!$S$3</f>
        <v>0</v>
      </c>
      <c r="F10" s="51">
        <f t="shared" si="0"/>
        <v>-168</v>
      </c>
      <c r="G10" s="14">
        <f t="shared" si="1"/>
        <v>-21</v>
      </c>
    </row>
    <row r="11" spans="1:12" ht="18" customHeight="1">
      <c r="A11" s="4">
        <v>41244</v>
      </c>
      <c r="B11" s="15">
        <f>'2012年12月'!$R$2</f>
        <v>19</v>
      </c>
      <c r="C11" s="16">
        <f>'2012年12月'!$S$2</f>
        <v>152</v>
      </c>
      <c r="D11" s="17">
        <f>'2012年12月'!$R$3</f>
        <v>0</v>
      </c>
      <c r="E11" s="52">
        <f>'2012年12月'!$S$3</f>
        <v>0</v>
      </c>
      <c r="F11" s="52">
        <f t="shared" si="0"/>
        <v>-152</v>
      </c>
      <c r="G11" s="18">
        <f t="shared" si="1"/>
        <v>-19</v>
      </c>
    </row>
    <row r="12" spans="1:12" ht="18" customHeight="1">
      <c r="A12" s="5">
        <v>41275</v>
      </c>
      <c r="B12" s="11">
        <f>'2013年 1月'!$R$2</f>
        <v>19</v>
      </c>
      <c r="C12" s="12">
        <f>'2013年 1月'!$S$2</f>
        <v>152</v>
      </c>
      <c r="D12" s="13">
        <f>'2013年 1月'!$R$3</f>
        <v>0</v>
      </c>
      <c r="E12" s="51">
        <f>'2013年 1月'!$S$3</f>
        <v>0</v>
      </c>
      <c r="F12" s="51">
        <f t="shared" si="0"/>
        <v>-152</v>
      </c>
      <c r="G12" s="14">
        <f t="shared" si="1"/>
        <v>-19</v>
      </c>
    </row>
    <row r="13" spans="1:12" ht="18" customHeight="1">
      <c r="A13" s="4">
        <v>41306</v>
      </c>
      <c r="B13" s="15">
        <f>'2013年 2月'!$R$2</f>
        <v>19</v>
      </c>
      <c r="C13" s="16">
        <f>'2013年 2月'!$S$2</f>
        <v>152</v>
      </c>
      <c r="D13" s="17">
        <f>'2013年 2月'!$R$3</f>
        <v>0</v>
      </c>
      <c r="E13" s="52">
        <f>'2013年 2月'!$S$3</f>
        <v>0</v>
      </c>
      <c r="F13" s="52">
        <f t="shared" si="0"/>
        <v>-152</v>
      </c>
      <c r="G13" s="18">
        <f t="shared" si="1"/>
        <v>-19</v>
      </c>
    </row>
    <row r="14" spans="1:12" ht="18" customHeight="1" thickBot="1">
      <c r="A14" s="6">
        <v>41334</v>
      </c>
      <c r="B14" s="19">
        <f>'2013年 3月'!$R$2</f>
        <v>20</v>
      </c>
      <c r="C14" s="20">
        <f>'2013年 3月'!$S$2</f>
        <v>160</v>
      </c>
      <c r="D14" s="21">
        <f>'2013年 3月'!$R$3</f>
        <v>0</v>
      </c>
      <c r="E14" s="53">
        <f>'2013年 3月'!$S$3</f>
        <v>0</v>
      </c>
      <c r="F14" s="53">
        <f t="shared" si="0"/>
        <v>-160</v>
      </c>
      <c r="G14" s="22">
        <f t="shared" si="1"/>
        <v>-20</v>
      </c>
    </row>
    <row r="15" spans="1:12" ht="18" customHeight="1" thickBot="1">
      <c r="A15" s="23" t="s">
        <v>26</v>
      </c>
      <c r="B15" s="43">
        <f>SUM(B3:B14)</f>
        <v>243</v>
      </c>
      <c r="C15" s="44">
        <f>SUM(C3:C14)</f>
        <v>1944</v>
      </c>
      <c r="D15" s="43">
        <f>SUM(D3:D14)</f>
        <v>83</v>
      </c>
      <c r="E15" s="55">
        <f>SUM(E3:E14)</f>
        <v>553</v>
      </c>
      <c r="F15" s="54">
        <f t="shared" ref="F15" si="2">E15-C15</f>
        <v>-1391</v>
      </c>
      <c r="G15" s="45">
        <f t="shared" ref="G15" si="3">D15-B15</f>
        <v>-160</v>
      </c>
    </row>
  </sheetData>
  <sheetProtection sheet="1" objects="1" scenarios="1"/>
  <sortState ref="A25:B31">
    <sortCondition ref="A25:A31"/>
  </sortState>
  <phoneticPr fontId="4"/>
  <pageMargins left="0.70866141732283472" right="0.70866141732283472" top="0.74803149606299213" bottom="0.74803149606299213" header="0.31496062992125984" footer="0.31496062992125984"/>
  <pageSetup paperSize="9" scale="56" orientation="landscape" r:id="rId1"/>
</worksheet>
</file>

<file path=xl/worksheets/sheet15.xml><?xml version="1.0" encoding="utf-8"?>
<worksheet xmlns="http://schemas.openxmlformats.org/spreadsheetml/2006/main" xmlns:r="http://schemas.openxmlformats.org/officeDocument/2006/relationships">
  <sheetPr>
    <pageSetUpPr fitToPage="1"/>
  </sheetPr>
  <dimension ref="A1:L29"/>
  <sheetViews>
    <sheetView view="pageBreakPreview" zoomScaleSheetLayoutView="100" workbookViewId="0">
      <pane xSplit="1" ySplit="3" topLeftCell="B4" activePane="bottomRight" state="frozen"/>
      <selection pane="topRight" activeCell="B1" sqref="B1"/>
      <selection pane="bottomLeft" activeCell="A4" sqref="A4"/>
      <selection pane="bottomRight"/>
    </sheetView>
  </sheetViews>
  <sheetFormatPr defaultRowHeight="18" customHeight="1"/>
  <cols>
    <col min="1" max="1" width="12.5" style="2" customWidth="1"/>
    <col min="2" max="8" width="14.375" style="2" customWidth="1"/>
    <col min="9" max="9" width="4.75" style="2" customWidth="1"/>
    <col min="10" max="10" width="21.25" style="2" customWidth="1"/>
    <col min="11" max="11" width="13.875" style="2" bestFit="1" customWidth="1"/>
    <col min="12" max="12" width="78.25" style="2" bestFit="1" customWidth="1"/>
    <col min="13" max="16384" width="9" style="2"/>
  </cols>
  <sheetData>
    <row r="1" spans="1:12" ht="18" customHeight="1" thickBot="1">
      <c r="A1" s="1" t="s">
        <v>67</v>
      </c>
    </row>
    <row r="2" spans="1:12" ht="18" customHeight="1">
      <c r="A2" s="199" t="s">
        <v>66</v>
      </c>
      <c r="B2" s="73" t="str">
        <f>★初期設定★!B6</f>
        <v>A</v>
      </c>
      <c r="C2" s="72" t="str">
        <f>★初期設定★!B7</f>
        <v>B</v>
      </c>
      <c r="D2" s="72" t="str">
        <f>★初期設定★!B8</f>
        <v>C</v>
      </c>
      <c r="E2" s="72" t="str">
        <f>★初期設定★!B9</f>
        <v>D</v>
      </c>
      <c r="F2" s="72" t="str">
        <f>★初期設定★!B10</f>
        <v>E</v>
      </c>
      <c r="G2" s="201" t="s">
        <v>70</v>
      </c>
      <c r="H2" s="203" t="s">
        <v>26</v>
      </c>
    </row>
    <row r="3" spans="1:12" ht="18" customHeight="1" thickBot="1">
      <c r="A3" s="200"/>
      <c r="B3" s="114" t="str">
        <f>IF(★初期設定★!E6=0,"",★初期設定★!E6)</f>
        <v>岡山県</v>
      </c>
      <c r="C3" s="115" t="str">
        <f>IF(★初期設定★!E7=0,"",★初期設定★!E7)</f>
        <v>浜松市</v>
      </c>
      <c r="D3" s="115" t="str">
        <f>IF(★初期設定★!E8=0,"",★初期設定★!E8)</f>
        <v>京都市</v>
      </c>
      <c r="E3" s="115" t="str">
        <f>IF(★初期設定★!E9=0,"",★初期設定★!E9)</f>
        <v>京都府教</v>
      </c>
      <c r="F3" s="115" t="str">
        <f>IF(★初期設定★!E10=0,"",★初期設定★!E10)</f>
        <v/>
      </c>
      <c r="G3" s="202"/>
      <c r="H3" s="204"/>
    </row>
    <row r="4" spans="1:12" ht="18" customHeight="1">
      <c r="A4" s="205">
        <v>41000</v>
      </c>
      <c r="B4" s="56">
        <f>'2012年 4月'!$I$38</f>
        <v>0</v>
      </c>
      <c r="C4" s="57">
        <f>'2012年 4月'!$J$38</f>
        <v>0</v>
      </c>
      <c r="D4" s="57">
        <f>'2012年 4月'!$K$38</f>
        <v>0</v>
      </c>
      <c r="E4" s="57">
        <f>'2012年 4月'!$L$38</f>
        <v>0</v>
      </c>
      <c r="F4" s="58">
        <f>'2012年 4月'!$M$38</f>
        <v>0</v>
      </c>
      <c r="G4" s="59">
        <f>'2012年 4月'!$N$38</f>
        <v>0</v>
      </c>
      <c r="H4" s="207">
        <f t="shared" ref="H4" si="0">SUM(B4:G4)</f>
        <v>0</v>
      </c>
    </row>
    <row r="5" spans="1:12" ht="18" customHeight="1">
      <c r="A5" s="206"/>
      <c r="B5" s="29">
        <f t="shared" ref="B5:G5" si="1">IF($H4=0,0,B4/$H4)</f>
        <v>0</v>
      </c>
      <c r="C5" s="30">
        <f t="shared" si="1"/>
        <v>0</v>
      </c>
      <c r="D5" s="30">
        <f t="shared" si="1"/>
        <v>0</v>
      </c>
      <c r="E5" s="30">
        <f t="shared" si="1"/>
        <v>0</v>
      </c>
      <c r="F5" s="35">
        <f t="shared" si="1"/>
        <v>0</v>
      </c>
      <c r="G5" s="31">
        <f t="shared" si="1"/>
        <v>0</v>
      </c>
      <c r="H5" s="208"/>
    </row>
    <row r="6" spans="1:12" s="1" customFormat="1" ht="18" customHeight="1">
      <c r="A6" s="195">
        <v>41030</v>
      </c>
      <c r="B6" s="60">
        <f>'2012年 5月'!$I$38</f>
        <v>0</v>
      </c>
      <c r="C6" s="61">
        <f>'2012年 5月'!$J$38</f>
        <v>0</v>
      </c>
      <c r="D6" s="61">
        <f>'2012年 5月'!$K$38</f>
        <v>0</v>
      </c>
      <c r="E6" s="61">
        <f>'2012年 5月'!$L$38</f>
        <v>0</v>
      </c>
      <c r="F6" s="62">
        <f>'2012年 5月'!$M$38</f>
        <v>0</v>
      </c>
      <c r="G6" s="63">
        <f>'2012年 5月'!$N$38</f>
        <v>0</v>
      </c>
      <c r="H6" s="197">
        <f t="shared" ref="H6" si="2">SUM(B6:G6)</f>
        <v>0</v>
      </c>
      <c r="J6" s="2"/>
      <c r="K6" s="2"/>
      <c r="L6" s="2"/>
    </row>
    <row r="7" spans="1:12" ht="18" customHeight="1">
      <c r="A7" s="196"/>
      <c r="B7" s="32">
        <f t="shared" ref="B7:G7" si="3">IF($H6=0,0,B6/$H6)</f>
        <v>0</v>
      </c>
      <c r="C7" s="33">
        <f t="shared" si="3"/>
        <v>0</v>
      </c>
      <c r="D7" s="33">
        <f t="shared" si="3"/>
        <v>0</v>
      </c>
      <c r="E7" s="33">
        <f t="shared" si="3"/>
        <v>0</v>
      </c>
      <c r="F7" s="36">
        <f t="shared" si="3"/>
        <v>0</v>
      </c>
      <c r="G7" s="34">
        <f t="shared" si="3"/>
        <v>0</v>
      </c>
      <c r="H7" s="198"/>
    </row>
    <row r="8" spans="1:12" ht="18" customHeight="1">
      <c r="A8" s="209">
        <v>41061</v>
      </c>
      <c r="B8" s="64">
        <f>'2012年 6月'!$I$38</f>
        <v>128</v>
      </c>
      <c r="C8" s="65">
        <f>'2012年 6月'!$J$38</f>
        <v>0</v>
      </c>
      <c r="D8" s="65">
        <f>'2012年 6月'!$K$38</f>
        <v>0</v>
      </c>
      <c r="E8" s="65">
        <f>'2012年 6月'!$L$38</f>
        <v>0</v>
      </c>
      <c r="F8" s="66">
        <f>'2012年 6月'!$M$38</f>
        <v>0</v>
      </c>
      <c r="G8" s="67">
        <f>'2012年 6月'!$N$38</f>
        <v>0</v>
      </c>
      <c r="H8" s="210">
        <f t="shared" ref="H8" si="4">SUM(B8:G8)</f>
        <v>128</v>
      </c>
    </row>
    <row r="9" spans="1:12" ht="18" customHeight="1">
      <c r="A9" s="206"/>
      <c r="B9" s="26">
        <f t="shared" ref="B9:G9" si="5">IF($H8=0,0,B8/$H8)</f>
        <v>1</v>
      </c>
      <c r="C9" s="27">
        <f t="shared" si="5"/>
        <v>0</v>
      </c>
      <c r="D9" s="27">
        <f t="shared" si="5"/>
        <v>0</v>
      </c>
      <c r="E9" s="27">
        <f t="shared" si="5"/>
        <v>0</v>
      </c>
      <c r="F9" s="37">
        <f t="shared" si="5"/>
        <v>0</v>
      </c>
      <c r="G9" s="28">
        <f t="shared" si="5"/>
        <v>0</v>
      </c>
      <c r="H9" s="208"/>
    </row>
    <row r="10" spans="1:12" ht="18" customHeight="1">
      <c r="A10" s="195">
        <v>41091</v>
      </c>
      <c r="B10" s="60">
        <f>'2012年 7月'!$I$38</f>
        <v>0</v>
      </c>
      <c r="C10" s="61">
        <f>'2012年 7月'!$J$38</f>
        <v>0</v>
      </c>
      <c r="D10" s="61">
        <f>'2012年 7月'!$K$38</f>
        <v>0</v>
      </c>
      <c r="E10" s="61">
        <f>'2012年 7月'!$L$38</f>
        <v>0</v>
      </c>
      <c r="F10" s="62">
        <f>'2012年 7月'!$M$38</f>
        <v>0</v>
      </c>
      <c r="G10" s="63">
        <f>'2012年 7月'!$N$38</f>
        <v>0</v>
      </c>
      <c r="H10" s="197">
        <f>SUM(B10:G10)</f>
        <v>0</v>
      </c>
    </row>
    <row r="11" spans="1:12" ht="18" customHeight="1">
      <c r="A11" s="196"/>
      <c r="B11" s="32">
        <f t="shared" ref="B11:G11" si="6">IF($H10=0,0,B10/$H10)</f>
        <v>0</v>
      </c>
      <c r="C11" s="33">
        <f t="shared" si="6"/>
        <v>0</v>
      </c>
      <c r="D11" s="33">
        <f t="shared" si="6"/>
        <v>0</v>
      </c>
      <c r="E11" s="33">
        <f t="shared" si="6"/>
        <v>0</v>
      </c>
      <c r="F11" s="36">
        <f t="shared" si="6"/>
        <v>0</v>
      </c>
      <c r="G11" s="34">
        <f t="shared" si="6"/>
        <v>0</v>
      </c>
      <c r="H11" s="198"/>
    </row>
    <row r="12" spans="1:12" ht="18" customHeight="1">
      <c r="A12" s="209">
        <v>41122</v>
      </c>
      <c r="B12" s="64">
        <f>'2012年 8月'!$I$38</f>
        <v>0</v>
      </c>
      <c r="C12" s="65">
        <f>'2012年 8月'!$J$38</f>
        <v>0</v>
      </c>
      <c r="D12" s="65">
        <f>'2012年 8月'!$K$38</f>
        <v>0</v>
      </c>
      <c r="E12" s="65">
        <f>'2012年 8月'!$L$38</f>
        <v>0</v>
      </c>
      <c r="F12" s="66">
        <f>'2012年 8月'!$M$38</f>
        <v>0</v>
      </c>
      <c r="G12" s="67">
        <f>'2012年 8月'!$N$38</f>
        <v>0</v>
      </c>
      <c r="H12" s="210">
        <f t="shared" ref="H12" si="7">SUM(B12:G12)</f>
        <v>0</v>
      </c>
    </row>
    <row r="13" spans="1:12" ht="18" customHeight="1">
      <c r="A13" s="206"/>
      <c r="B13" s="26">
        <f t="shared" ref="B13:G13" si="8">IF($H12=0,0,B12/$H12)</f>
        <v>0</v>
      </c>
      <c r="C13" s="27">
        <f t="shared" si="8"/>
        <v>0</v>
      </c>
      <c r="D13" s="27">
        <f t="shared" si="8"/>
        <v>0</v>
      </c>
      <c r="E13" s="27">
        <f t="shared" si="8"/>
        <v>0</v>
      </c>
      <c r="F13" s="37">
        <f t="shared" si="8"/>
        <v>0</v>
      </c>
      <c r="G13" s="28">
        <f t="shared" si="8"/>
        <v>0</v>
      </c>
      <c r="H13" s="208"/>
    </row>
    <row r="14" spans="1:12" ht="18" customHeight="1">
      <c r="A14" s="195">
        <v>41153</v>
      </c>
      <c r="B14" s="60">
        <f>'2012年 9月'!$I$38</f>
        <v>0</v>
      </c>
      <c r="C14" s="61">
        <f>'2012年 9月'!$J$38</f>
        <v>0</v>
      </c>
      <c r="D14" s="61">
        <f>'2012年 9月'!$K$38</f>
        <v>0</v>
      </c>
      <c r="E14" s="61">
        <f>'2012年 9月'!$L$38</f>
        <v>0</v>
      </c>
      <c r="F14" s="62">
        <f>'2012年 9月'!$M$38</f>
        <v>0</v>
      </c>
      <c r="G14" s="63">
        <f>'2012年 9月'!$N$38</f>
        <v>0</v>
      </c>
      <c r="H14" s="197">
        <f t="shared" ref="H14" si="9">SUM(B14:G14)</f>
        <v>0</v>
      </c>
    </row>
    <row r="15" spans="1:12" ht="18" customHeight="1">
      <c r="A15" s="196"/>
      <c r="B15" s="32">
        <f t="shared" ref="B15:G15" si="10">IF($H14=0,0,B14/$H14)</f>
        <v>0</v>
      </c>
      <c r="C15" s="33">
        <f t="shared" si="10"/>
        <v>0</v>
      </c>
      <c r="D15" s="33">
        <f t="shared" si="10"/>
        <v>0</v>
      </c>
      <c r="E15" s="33">
        <f t="shared" si="10"/>
        <v>0</v>
      </c>
      <c r="F15" s="36">
        <f t="shared" si="10"/>
        <v>0</v>
      </c>
      <c r="G15" s="34">
        <f t="shared" si="10"/>
        <v>0</v>
      </c>
      <c r="H15" s="198"/>
    </row>
    <row r="16" spans="1:12" ht="18" customHeight="1">
      <c r="A16" s="209">
        <v>41183</v>
      </c>
      <c r="B16" s="64">
        <f>'2012年10月'!$I$38</f>
        <v>0</v>
      </c>
      <c r="C16" s="65">
        <f>'2012年10月'!$J$38</f>
        <v>0</v>
      </c>
      <c r="D16" s="65">
        <f>'2012年10月'!$K$38</f>
        <v>0</v>
      </c>
      <c r="E16" s="65">
        <f>'2012年10月'!$L$38</f>
        <v>0</v>
      </c>
      <c r="F16" s="66">
        <f>'2012年10月'!$M$38</f>
        <v>0</v>
      </c>
      <c r="G16" s="67">
        <f>'2012年10月'!$N$38</f>
        <v>0</v>
      </c>
      <c r="H16" s="210">
        <f t="shared" ref="H16" si="11">SUM(B16:G16)</f>
        <v>0</v>
      </c>
    </row>
    <row r="17" spans="1:8" ht="18" customHeight="1">
      <c r="A17" s="206"/>
      <c r="B17" s="26">
        <f t="shared" ref="B17:G17" si="12">IF($H16=0,0,B16/$H16)</f>
        <v>0</v>
      </c>
      <c r="C17" s="27">
        <f t="shared" si="12"/>
        <v>0</v>
      </c>
      <c r="D17" s="27">
        <f t="shared" si="12"/>
        <v>0</v>
      </c>
      <c r="E17" s="27">
        <f t="shared" si="12"/>
        <v>0</v>
      </c>
      <c r="F17" s="37">
        <f t="shared" si="12"/>
        <v>0</v>
      </c>
      <c r="G17" s="28">
        <f t="shared" si="12"/>
        <v>0</v>
      </c>
      <c r="H17" s="208"/>
    </row>
    <row r="18" spans="1:8" ht="18" customHeight="1">
      <c r="A18" s="195">
        <v>41214</v>
      </c>
      <c r="B18" s="60">
        <f>'2012年11月'!$I$38</f>
        <v>0</v>
      </c>
      <c r="C18" s="61">
        <f>'2012年11月'!$J$38</f>
        <v>0</v>
      </c>
      <c r="D18" s="61">
        <f>'2012年11月'!$K$38</f>
        <v>0</v>
      </c>
      <c r="E18" s="61">
        <f>'2012年11月'!$L$38</f>
        <v>0</v>
      </c>
      <c r="F18" s="62">
        <f>'2012年11月'!$M$38</f>
        <v>0</v>
      </c>
      <c r="G18" s="63">
        <f>'2012年11月'!$N$38</f>
        <v>0</v>
      </c>
      <c r="H18" s="197">
        <f t="shared" ref="H18" si="13">SUM(B18:G18)</f>
        <v>0</v>
      </c>
    </row>
    <row r="19" spans="1:8" ht="18" customHeight="1">
      <c r="A19" s="196"/>
      <c r="B19" s="32">
        <f t="shared" ref="B19:G19" si="14">IF($H18=0,0,B18/$H18)</f>
        <v>0</v>
      </c>
      <c r="C19" s="33">
        <f t="shared" si="14"/>
        <v>0</v>
      </c>
      <c r="D19" s="33">
        <f t="shared" si="14"/>
        <v>0</v>
      </c>
      <c r="E19" s="33">
        <f t="shared" si="14"/>
        <v>0</v>
      </c>
      <c r="F19" s="36">
        <f t="shared" si="14"/>
        <v>0</v>
      </c>
      <c r="G19" s="34">
        <f t="shared" si="14"/>
        <v>0</v>
      </c>
      <c r="H19" s="198"/>
    </row>
    <row r="20" spans="1:8" ht="18" customHeight="1">
      <c r="A20" s="209">
        <v>41244</v>
      </c>
      <c r="B20" s="64">
        <f>'2012年12月'!$I$38</f>
        <v>0</v>
      </c>
      <c r="C20" s="65">
        <f>'2012年12月'!$J$38</f>
        <v>0</v>
      </c>
      <c r="D20" s="65">
        <f>'2012年12月'!$K$38</f>
        <v>0</v>
      </c>
      <c r="E20" s="65">
        <f>'2012年12月'!$L$38</f>
        <v>0</v>
      </c>
      <c r="F20" s="66">
        <f>'2012年12月'!$M$38</f>
        <v>0</v>
      </c>
      <c r="G20" s="67">
        <f>'2012年12月'!$N$38</f>
        <v>0</v>
      </c>
      <c r="H20" s="210">
        <f t="shared" ref="H20" si="15">SUM(B20:G20)</f>
        <v>0</v>
      </c>
    </row>
    <row r="21" spans="1:8" ht="18" customHeight="1">
      <c r="A21" s="206"/>
      <c r="B21" s="26">
        <f t="shared" ref="B21:G21" si="16">IF($H20=0,0,B20/$H20)</f>
        <v>0</v>
      </c>
      <c r="C21" s="27">
        <f t="shared" si="16"/>
        <v>0</v>
      </c>
      <c r="D21" s="27">
        <f t="shared" si="16"/>
        <v>0</v>
      </c>
      <c r="E21" s="27">
        <f t="shared" si="16"/>
        <v>0</v>
      </c>
      <c r="F21" s="37">
        <f t="shared" si="16"/>
        <v>0</v>
      </c>
      <c r="G21" s="28">
        <f t="shared" si="16"/>
        <v>0</v>
      </c>
      <c r="H21" s="208"/>
    </row>
    <row r="22" spans="1:8" ht="18" customHeight="1">
      <c r="A22" s="195">
        <v>41275</v>
      </c>
      <c r="B22" s="60">
        <f>'2013年 1月'!$I$38</f>
        <v>0</v>
      </c>
      <c r="C22" s="61">
        <f>'2013年 1月'!$J$38</f>
        <v>0</v>
      </c>
      <c r="D22" s="61">
        <f>'2013年 1月'!$K$38</f>
        <v>0</v>
      </c>
      <c r="E22" s="61">
        <f>'2013年 1月'!$L$38</f>
        <v>0</v>
      </c>
      <c r="F22" s="62">
        <f>'2013年 1月'!$M$38</f>
        <v>0</v>
      </c>
      <c r="G22" s="63">
        <f>'2013年 1月'!$N$38</f>
        <v>0</v>
      </c>
      <c r="H22" s="197">
        <f t="shared" ref="H22" si="17">SUM(B22:G22)</f>
        <v>0</v>
      </c>
    </row>
    <row r="23" spans="1:8" ht="18" customHeight="1">
      <c r="A23" s="196"/>
      <c r="B23" s="32">
        <f t="shared" ref="B23:G23" si="18">IF($H22=0,0,B22/$H22)</f>
        <v>0</v>
      </c>
      <c r="C23" s="33">
        <f t="shared" si="18"/>
        <v>0</v>
      </c>
      <c r="D23" s="33">
        <f t="shared" si="18"/>
        <v>0</v>
      </c>
      <c r="E23" s="33">
        <f t="shared" si="18"/>
        <v>0</v>
      </c>
      <c r="F23" s="36">
        <f t="shared" si="18"/>
        <v>0</v>
      </c>
      <c r="G23" s="34">
        <f t="shared" si="18"/>
        <v>0</v>
      </c>
      <c r="H23" s="198"/>
    </row>
    <row r="24" spans="1:8" ht="18" customHeight="1">
      <c r="A24" s="209">
        <v>41306</v>
      </c>
      <c r="B24" s="64">
        <f>'2013年 2月'!$I$38</f>
        <v>0</v>
      </c>
      <c r="C24" s="65">
        <f>'2013年 2月'!$J$38</f>
        <v>0</v>
      </c>
      <c r="D24" s="65">
        <f>'2013年 2月'!$K$38</f>
        <v>0</v>
      </c>
      <c r="E24" s="65">
        <f>'2013年 2月'!$L$38</f>
        <v>0</v>
      </c>
      <c r="F24" s="66">
        <f>'2013年 2月'!$M$38</f>
        <v>0</v>
      </c>
      <c r="G24" s="67">
        <f>'2013年 2月'!$N$38</f>
        <v>0</v>
      </c>
      <c r="H24" s="210">
        <f t="shared" ref="H24" si="19">SUM(B24:G24)</f>
        <v>0</v>
      </c>
    </row>
    <row r="25" spans="1:8" ht="18" customHeight="1">
      <c r="A25" s="206"/>
      <c r="B25" s="26">
        <f t="shared" ref="B25:G25" si="20">IF($H24=0,0,B24/$H24)</f>
        <v>0</v>
      </c>
      <c r="C25" s="27">
        <f t="shared" si="20"/>
        <v>0</v>
      </c>
      <c r="D25" s="27">
        <f t="shared" si="20"/>
        <v>0</v>
      </c>
      <c r="E25" s="27">
        <f t="shared" si="20"/>
        <v>0</v>
      </c>
      <c r="F25" s="37">
        <f t="shared" si="20"/>
        <v>0</v>
      </c>
      <c r="G25" s="28">
        <f t="shared" si="20"/>
        <v>0</v>
      </c>
      <c r="H25" s="208"/>
    </row>
    <row r="26" spans="1:8" ht="18" customHeight="1">
      <c r="A26" s="195">
        <v>41334</v>
      </c>
      <c r="B26" s="60">
        <f>'2013年 3月'!$I$38</f>
        <v>0</v>
      </c>
      <c r="C26" s="61">
        <f>'2013年 3月'!$J$38</f>
        <v>0</v>
      </c>
      <c r="D26" s="61">
        <f>'2013年 3月'!$K$38</f>
        <v>0</v>
      </c>
      <c r="E26" s="61">
        <f>'2013年 3月'!$L$38</f>
        <v>0</v>
      </c>
      <c r="F26" s="62">
        <f>'2013年 3月'!$M$38</f>
        <v>0</v>
      </c>
      <c r="G26" s="63">
        <f>'2013年 3月'!$N$38</f>
        <v>0</v>
      </c>
      <c r="H26" s="197">
        <f t="shared" ref="H26" si="21">SUM(B26:G26)</f>
        <v>0</v>
      </c>
    </row>
    <row r="27" spans="1:8" ht="18" customHeight="1" thickBot="1">
      <c r="A27" s="211"/>
      <c r="B27" s="32">
        <f t="shared" ref="B27:G27" si="22">IF($H26=0,0,B26/$H26)</f>
        <v>0</v>
      </c>
      <c r="C27" s="33">
        <f t="shared" si="22"/>
        <v>0</v>
      </c>
      <c r="D27" s="33">
        <f t="shared" si="22"/>
        <v>0</v>
      </c>
      <c r="E27" s="33">
        <f t="shared" si="22"/>
        <v>0</v>
      </c>
      <c r="F27" s="36">
        <f t="shared" si="22"/>
        <v>0</v>
      </c>
      <c r="G27" s="34">
        <f t="shared" si="22"/>
        <v>0</v>
      </c>
      <c r="H27" s="212"/>
    </row>
    <row r="28" spans="1:8" ht="18" customHeight="1">
      <c r="A28" s="213" t="s">
        <v>26</v>
      </c>
      <c r="B28" s="68">
        <f>SUM(B4,B6,B8,B10,B12,B14,B16,B18,B20,B22,B24,B26)</f>
        <v>128</v>
      </c>
      <c r="C28" s="69">
        <f t="shared" ref="C28:G28" si="23">SUM(C4,C6,C8,C10,C12,C14,C16,C18,C20,C22,C24,C26)</f>
        <v>0</v>
      </c>
      <c r="D28" s="69">
        <f t="shared" si="23"/>
        <v>0</v>
      </c>
      <c r="E28" s="69">
        <f t="shared" si="23"/>
        <v>0</v>
      </c>
      <c r="F28" s="70">
        <f t="shared" si="23"/>
        <v>0</v>
      </c>
      <c r="G28" s="71">
        <f t="shared" si="23"/>
        <v>0</v>
      </c>
      <c r="H28" s="215">
        <f>SUM(H4:H26)</f>
        <v>128</v>
      </c>
    </row>
    <row r="29" spans="1:8" ht="18" customHeight="1" thickBot="1">
      <c r="A29" s="214"/>
      <c r="B29" s="46">
        <f>IF($S$28=0,0,B28/$H$28)</f>
        <v>0</v>
      </c>
      <c r="C29" s="47">
        <f t="shared" ref="C29:G29" si="24">IF($S$28=0,0,C28/$H$28)</f>
        <v>0</v>
      </c>
      <c r="D29" s="47">
        <f t="shared" si="24"/>
        <v>0</v>
      </c>
      <c r="E29" s="47">
        <f t="shared" si="24"/>
        <v>0</v>
      </c>
      <c r="F29" s="48">
        <f t="shared" si="24"/>
        <v>0</v>
      </c>
      <c r="G29" s="49">
        <f t="shared" si="24"/>
        <v>0</v>
      </c>
      <c r="H29" s="216">
        <f>SUM(H5,H8,H12,H16,H20,H24,H28)</f>
        <v>256</v>
      </c>
    </row>
  </sheetData>
  <mergeCells count="29">
    <mergeCell ref="A26:A27"/>
    <mergeCell ref="H26:H27"/>
    <mergeCell ref="A28:A29"/>
    <mergeCell ref="H28:H29"/>
    <mergeCell ref="A20:A21"/>
    <mergeCell ref="H20:H21"/>
    <mergeCell ref="A22:A23"/>
    <mergeCell ref="H22:H23"/>
    <mergeCell ref="A24:A25"/>
    <mergeCell ref="H24:H25"/>
    <mergeCell ref="A14:A15"/>
    <mergeCell ref="H14:H15"/>
    <mergeCell ref="A16:A17"/>
    <mergeCell ref="H16:H17"/>
    <mergeCell ref="A18:A19"/>
    <mergeCell ref="H18:H19"/>
    <mergeCell ref="A8:A9"/>
    <mergeCell ref="H8:H9"/>
    <mergeCell ref="A10:A11"/>
    <mergeCell ref="H10:H11"/>
    <mergeCell ref="A12:A13"/>
    <mergeCell ref="H12:H13"/>
    <mergeCell ref="A6:A7"/>
    <mergeCell ref="H6:H7"/>
    <mergeCell ref="A2:A3"/>
    <mergeCell ref="G2:G3"/>
    <mergeCell ref="H2:H3"/>
    <mergeCell ref="A4:A5"/>
    <mergeCell ref="H4:H5"/>
  </mergeCells>
  <phoneticPr fontId="4"/>
  <conditionalFormatting sqref="H4:H5">
    <cfRule type="expression" dxfId="3" priority="4" stopIfTrue="1">
      <formula>"&lt;&gt;$E$3"</formula>
    </cfRule>
  </conditionalFormatting>
  <conditionalFormatting sqref="H6:H7">
    <cfRule type="expression" dxfId="2" priority="3" stopIfTrue="1">
      <formula>"&lt;&gt;$E$4"</formula>
    </cfRule>
  </conditionalFormatting>
  <conditionalFormatting sqref="H8:H9">
    <cfRule type="expression" dxfId="1" priority="2" stopIfTrue="1">
      <formula>"&lt;&gt;$E$5"</formula>
    </cfRule>
  </conditionalFormatting>
  <conditionalFormatting sqref="H10:H11">
    <cfRule type="expression" dxfId="0" priority="1" stopIfTrue="1">
      <formula>"&lt;&gt;$E$6"</formula>
    </cfRule>
  </conditionalFormatting>
  <pageMargins left="0.70866141732283472" right="0.70866141732283472" top="0.74803149606299213" bottom="0.74803149606299213" header="0.31496062992125984" footer="0.31496062992125984"/>
  <pageSetup paperSize="9" scale="56" orientation="landscape" r:id="rId1"/>
</worksheet>
</file>

<file path=xl/worksheets/sheet16.xml><?xml version="1.0" encoding="utf-8"?>
<worksheet xmlns="http://schemas.openxmlformats.org/spreadsheetml/2006/main" xmlns:r="http://schemas.openxmlformats.org/officeDocument/2006/relationships">
  <sheetPr>
    <pageSetUpPr fitToPage="1"/>
  </sheetPr>
  <dimension ref="A1:R52"/>
  <sheetViews>
    <sheetView view="pageBreakPreview" zoomScaleSheetLayoutView="100" workbookViewId="0">
      <pane ySplit="2" topLeftCell="A3" activePane="bottomLeft" state="frozen"/>
      <selection pane="bottomLeft"/>
    </sheetView>
  </sheetViews>
  <sheetFormatPr defaultRowHeight="18" customHeight="1"/>
  <cols>
    <col min="1" max="1" width="4.375" style="129" customWidth="1"/>
    <col min="2" max="2" width="6.875" style="129" customWidth="1"/>
    <col min="3" max="3" width="27.25" style="129" customWidth="1"/>
    <col min="4" max="4" width="12" style="129" customWidth="1"/>
    <col min="5" max="5" width="71.125" style="129" bestFit="1" customWidth="1"/>
    <col min="6" max="6" width="6" style="129" customWidth="1"/>
    <col min="7" max="7" width="18" style="129" customWidth="1"/>
    <col min="8" max="8" width="4.375" style="129" customWidth="1"/>
    <col min="9" max="9" width="18" style="129" customWidth="1"/>
    <col min="10" max="10" width="3" style="129" customWidth="1"/>
    <col min="11" max="11" width="18" style="129" customWidth="1"/>
    <col min="12" max="12" width="3" style="129" customWidth="1"/>
    <col min="13" max="13" width="18" style="129" customWidth="1"/>
    <col min="14" max="14" width="3" style="129" customWidth="1"/>
    <col min="15" max="15" width="18" style="129" customWidth="1"/>
    <col min="16" max="16" width="3" style="129" customWidth="1"/>
    <col min="17" max="16384" width="9" style="129"/>
  </cols>
  <sheetData>
    <row r="1" spans="1:18" ht="24" customHeight="1" thickTop="1" thickBot="1">
      <c r="A1" s="127"/>
      <c r="B1" s="128" t="s">
        <v>93</v>
      </c>
      <c r="C1" s="169" t="s">
        <v>109</v>
      </c>
      <c r="D1" s="127"/>
      <c r="E1" s="127"/>
      <c r="F1" s="127"/>
      <c r="G1" s="127"/>
      <c r="H1" s="127"/>
      <c r="I1" s="127"/>
      <c r="J1" s="127"/>
      <c r="K1" s="127"/>
      <c r="L1" s="127"/>
      <c r="M1" s="127"/>
      <c r="N1" s="127"/>
      <c r="O1" s="127"/>
      <c r="P1" s="127"/>
    </row>
    <row r="2" spans="1:18" s="133" customFormat="1" ht="21.75" customHeight="1" thickTop="1" thickBot="1">
      <c r="A2" s="127"/>
      <c r="B2" s="128" t="s">
        <v>94</v>
      </c>
      <c r="C2" s="169" t="s">
        <v>110</v>
      </c>
      <c r="D2" s="130"/>
      <c r="E2" s="131"/>
      <c r="F2" s="132" t="s">
        <v>74</v>
      </c>
      <c r="G2" s="154" t="str">
        <f>C1&amp;"   "&amp;C2</f>
        <v>○○   太郎兵衛</v>
      </c>
      <c r="H2" s="132" t="s">
        <v>75</v>
      </c>
      <c r="I2" s="131"/>
      <c r="J2" s="130"/>
      <c r="K2" s="130"/>
      <c r="L2" s="130"/>
      <c r="M2" s="130"/>
      <c r="N2" s="130"/>
      <c r="O2" s="130"/>
      <c r="P2" s="130"/>
      <c r="Q2" s="130"/>
      <c r="R2" s="130"/>
    </row>
    <row r="3" spans="1:18" ht="18" customHeight="1">
      <c r="A3" s="127"/>
      <c r="B3" s="127"/>
      <c r="C3" s="127"/>
      <c r="D3" s="127"/>
      <c r="E3" s="127"/>
      <c r="F3" s="127"/>
      <c r="G3" s="127"/>
      <c r="H3" s="127"/>
      <c r="I3" s="127"/>
      <c r="J3" s="127"/>
      <c r="K3" s="127"/>
      <c r="L3" s="127"/>
      <c r="M3" s="127"/>
      <c r="N3" s="127"/>
      <c r="O3" s="127"/>
      <c r="P3" s="127"/>
    </row>
    <row r="4" spans="1:18" ht="18" customHeight="1" thickBot="1">
      <c r="A4" s="127"/>
      <c r="B4" s="134" t="s">
        <v>76</v>
      </c>
      <c r="C4" s="127"/>
      <c r="D4" s="127"/>
      <c r="E4" s="127"/>
      <c r="F4" s="127"/>
      <c r="G4" s="127"/>
      <c r="H4" s="127"/>
      <c r="I4" s="127"/>
      <c r="J4" s="127"/>
      <c r="K4" s="127"/>
      <c r="L4" s="127"/>
      <c r="M4" s="127"/>
      <c r="N4" s="127"/>
      <c r="O4" s="127"/>
      <c r="P4" s="127"/>
    </row>
    <row r="5" spans="1:18" ht="14.25" thickBot="1">
      <c r="A5" s="127"/>
      <c r="B5" s="135" t="s">
        <v>77</v>
      </c>
      <c r="C5" s="136" t="s">
        <v>78</v>
      </c>
      <c r="D5" s="137" t="s">
        <v>87</v>
      </c>
      <c r="E5" s="138" t="s">
        <v>43</v>
      </c>
      <c r="F5" s="139"/>
      <c r="G5" s="139"/>
      <c r="H5" s="139"/>
      <c r="I5" s="139"/>
      <c r="J5" s="139"/>
      <c r="K5" s="139"/>
      <c r="L5" s="139"/>
      <c r="M5" s="139"/>
      <c r="N5" s="139"/>
      <c r="O5" s="139"/>
      <c r="P5" s="139"/>
    </row>
    <row r="6" spans="1:18" ht="18" customHeight="1" thickTop="1">
      <c r="A6" s="127"/>
      <c r="B6" s="140" t="s">
        <v>79</v>
      </c>
      <c r="C6" s="160" t="s">
        <v>92</v>
      </c>
      <c r="D6" s="163"/>
      <c r="E6" s="166" t="s">
        <v>84</v>
      </c>
      <c r="F6" s="139"/>
      <c r="G6" s="217" t="str">
        <f>B6&amp;"."&amp;C6</f>
        <v>A.支援を必要とする子どものための</v>
      </c>
      <c r="H6" s="141"/>
      <c r="I6" s="217" t="str">
        <f>B7&amp;"."&amp;C7</f>
        <v>B.浜松市児童相談総合システム</v>
      </c>
      <c r="J6" s="141"/>
      <c r="K6" s="217" t="str">
        <f>B8&amp;"."&amp;C8</f>
        <v>C.京都市児童相談総合システム</v>
      </c>
      <c r="L6" s="141"/>
      <c r="M6" s="217" t="str">
        <f>B9&amp;"."&amp;C9</f>
        <v>D.京都府教育委員会</v>
      </c>
      <c r="N6" s="141"/>
      <c r="O6" s="217" t="str">
        <f>B10&amp;"."&amp;C10</f>
        <v>E.</v>
      </c>
      <c r="P6" s="139"/>
    </row>
    <row r="7" spans="1:18" ht="18" customHeight="1">
      <c r="A7" s="127"/>
      <c r="B7" s="142" t="s">
        <v>80</v>
      </c>
      <c r="C7" s="161" t="s">
        <v>113</v>
      </c>
      <c r="D7" s="164"/>
      <c r="E7" s="167" t="s">
        <v>85</v>
      </c>
      <c r="F7" s="139"/>
      <c r="G7" s="217"/>
      <c r="H7" s="141"/>
      <c r="I7" s="217"/>
      <c r="J7" s="141"/>
      <c r="K7" s="217"/>
      <c r="L7" s="141"/>
      <c r="M7" s="217"/>
      <c r="N7" s="141"/>
      <c r="O7" s="217"/>
      <c r="P7" s="139"/>
    </row>
    <row r="8" spans="1:18" ht="18" customHeight="1">
      <c r="A8" s="127"/>
      <c r="B8" s="142" t="s">
        <v>81</v>
      </c>
      <c r="C8" s="161" t="s">
        <v>114</v>
      </c>
      <c r="D8" s="164"/>
      <c r="E8" s="167" t="s">
        <v>86</v>
      </c>
      <c r="F8" s="139"/>
      <c r="G8" s="143" t="str">
        <f>IF(D6="","(No.　　　　　　　)","( No. "&amp;D6&amp;" )")</f>
        <v>(No.　　　　　　　)</v>
      </c>
      <c r="H8" s="141"/>
      <c r="I8" s="143" t="str">
        <f>IF(D7="","(No.　　　　　　　)","( No. "&amp;D7&amp;" )")</f>
        <v>(No.　　　　　　　)</v>
      </c>
      <c r="J8" s="141"/>
      <c r="K8" s="143" t="str">
        <f>IF(D8="","(No.　　　　　　　)","( No. "&amp;D8&amp;" )")</f>
        <v>(No.　　　　　　　)</v>
      </c>
      <c r="L8" s="141"/>
      <c r="M8" s="143" t="str">
        <f>IF(D9="","(No.　　　　　　　)","( No. "&amp;D9&amp;" )")</f>
        <v>(No.　　　　　　　)</v>
      </c>
      <c r="N8" s="141"/>
      <c r="O8" s="143" t="str">
        <f>IF(D10="","(No.　　　　　　　)","( No. "&amp;D10&amp;" )")</f>
        <v>(No.　　　　　　　)</v>
      </c>
      <c r="P8" s="139"/>
    </row>
    <row r="9" spans="1:18" ht="18" customHeight="1">
      <c r="A9" s="127"/>
      <c r="B9" s="142" t="s">
        <v>82</v>
      </c>
      <c r="C9" s="161" t="s">
        <v>111</v>
      </c>
      <c r="D9" s="164"/>
      <c r="E9" s="167" t="s">
        <v>112</v>
      </c>
      <c r="F9" s="139"/>
      <c r="G9" s="139"/>
      <c r="H9" s="139"/>
      <c r="I9" s="139"/>
      <c r="J9" s="139"/>
      <c r="K9" s="139"/>
      <c r="L9" s="139"/>
      <c r="M9" s="139"/>
      <c r="N9" s="139"/>
      <c r="O9" s="139"/>
      <c r="P9" s="139"/>
    </row>
    <row r="10" spans="1:18" ht="18" customHeight="1" thickBot="1">
      <c r="A10" s="127"/>
      <c r="B10" s="144" t="s">
        <v>83</v>
      </c>
      <c r="C10" s="162"/>
      <c r="D10" s="165"/>
      <c r="E10" s="168"/>
      <c r="F10" s="159" t="s">
        <v>115</v>
      </c>
      <c r="G10" s="127"/>
      <c r="H10" s="127"/>
      <c r="I10" s="127"/>
      <c r="J10" s="127"/>
      <c r="K10" s="127"/>
      <c r="L10" s="127"/>
      <c r="M10" s="127"/>
      <c r="N10" s="127"/>
      <c r="O10" s="127"/>
      <c r="P10" s="127"/>
    </row>
    <row r="11" spans="1:18" ht="18" customHeight="1">
      <c r="A11" s="127"/>
      <c r="B11" s="127"/>
      <c r="C11" s="127"/>
      <c r="D11" s="127"/>
      <c r="E11" s="127"/>
      <c r="F11" s="127"/>
      <c r="G11" s="127"/>
      <c r="H11" s="127"/>
      <c r="I11" s="127"/>
      <c r="J11" s="127"/>
      <c r="K11" s="127"/>
      <c r="L11" s="127"/>
      <c r="M11" s="127"/>
      <c r="N11" s="127"/>
      <c r="O11" s="127"/>
      <c r="P11" s="127"/>
    </row>
    <row r="12" spans="1:18" ht="18" customHeight="1" thickBot="1">
      <c r="A12" s="127"/>
      <c r="B12" s="127"/>
      <c r="C12" s="134" t="s">
        <v>27</v>
      </c>
      <c r="D12" s="134"/>
      <c r="E12" s="127"/>
      <c r="F12" s="127"/>
      <c r="G12" s="127"/>
      <c r="H12" s="127"/>
      <c r="I12" s="127"/>
      <c r="J12" s="127"/>
      <c r="K12" s="127"/>
      <c r="L12" s="127"/>
      <c r="M12" s="127"/>
      <c r="N12" s="127"/>
      <c r="O12" s="127"/>
      <c r="P12" s="127"/>
    </row>
    <row r="13" spans="1:18" ht="30.75" customHeight="1" thickBot="1">
      <c r="A13" s="127"/>
      <c r="B13" s="127"/>
      <c r="C13" s="145" t="s">
        <v>58</v>
      </c>
      <c r="D13" s="146" t="s">
        <v>59</v>
      </c>
      <c r="E13" s="147" t="s">
        <v>43</v>
      </c>
      <c r="F13" s="127"/>
      <c r="G13" s="127"/>
      <c r="H13" s="127"/>
      <c r="I13" s="127"/>
      <c r="J13" s="127"/>
      <c r="K13" s="127"/>
      <c r="L13" s="127"/>
      <c r="M13" s="127"/>
      <c r="N13" s="127"/>
      <c r="O13" s="127"/>
      <c r="P13" s="127"/>
    </row>
    <row r="14" spans="1:18" ht="18" customHeight="1" thickTop="1">
      <c r="A14" s="127"/>
      <c r="B14" s="127"/>
      <c r="C14" s="110">
        <v>41028</v>
      </c>
      <c r="D14" s="116" t="s">
        <v>28</v>
      </c>
      <c r="E14" s="117" t="s">
        <v>46</v>
      </c>
      <c r="F14" s="127"/>
      <c r="G14" s="127"/>
      <c r="H14" s="127"/>
      <c r="I14" s="127"/>
      <c r="J14" s="127"/>
      <c r="K14" s="127"/>
      <c r="L14" s="127"/>
      <c r="M14" s="127"/>
      <c r="N14" s="127"/>
      <c r="O14" s="127"/>
      <c r="P14" s="127"/>
    </row>
    <row r="15" spans="1:18" ht="18" customHeight="1">
      <c r="A15" s="127"/>
      <c r="B15" s="127"/>
      <c r="C15" s="111">
        <v>41032</v>
      </c>
      <c r="D15" s="118" t="s">
        <v>29</v>
      </c>
      <c r="E15" s="119" t="s">
        <v>47</v>
      </c>
      <c r="F15" s="127"/>
      <c r="G15" s="127"/>
      <c r="H15" s="127"/>
      <c r="I15" s="127"/>
      <c r="J15" s="127"/>
      <c r="K15" s="127"/>
      <c r="L15" s="127"/>
      <c r="M15" s="127"/>
      <c r="N15" s="127"/>
      <c r="O15" s="127"/>
      <c r="P15" s="127"/>
    </row>
    <row r="16" spans="1:18" ht="18" customHeight="1">
      <c r="A16" s="127"/>
      <c r="B16" s="127"/>
      <c r="C16" s="111">
        <v>41033</v>
      </c>
      <c r="D16" s="118" t="s">
        <v>30</v>
      </c>
      <c r="E16" s="119" t="s">
        <v>48</v>
      </c>
      <c r="F16" s="127"/>
      <c r="G16" s="127"/>
      <c r="H16" s="127"/>
      <c r="I16" s="127"/>
      <c r="J16" s="127"/>
      <c r="K16" s="127"/>
      <c r="L16" s="127"/>
      <c r="M16" s="127"/>
      <c r="N16" s="127"/>
      <c r="O16" s="127"/>
      <c r="P16" s="127"/>
    </row>
    <row r="17" spans="1:16" ht="18" customHeight="1">
      <c r="A17" s="127"/>
      <c r="B17" s="127"/>
      <c r="C17" s="111">
        <v>41034</v>
      </c>
      <c r="D17" s="118" t="s">
        <v>31</v>
      </c>
      <c r="E17" s="119" t="s">
        <v>49</v>
      </c>
      <c r="F17" s="127"/>
      <c r="G17" s="127"/>
      <c r="H17" s="127"/>
      <c r="I17" s="127"/>
      <c r="J17" s="127"/>
      <c r="K17" s="127"/>
      <c r="L17" s="127"/>
      <c r="M17" s="127"/>
      <c r="N17" s="127"/>
      <c r="O17" s="127"/>
      <c r="P17" s="127"/>
    </row>
    <row r="18" spans="1:16" ht="18" customHeight="1">
      <c r="A18" s="127"/>
      <c r="B18" s="127"/>
      <c r="C18" s="111">
        <v>41106</v>
      </c>
      <c r="D18" s="118" t="s">
        <v>32</v>
      </c>
      <c r="E18" s="119" t="s">
        <v>50</v>
      </c>
      <c r="F18" s="127"/>
      <c r="G18" s="127"/>
      <c r="H18" s="127"/>
      <c r="I18" s="127"/>
      <c r="J18" s="127"/>
      <c r="K18" s="127"/>
      <c r="L18" s="127"/>
      <c r="M18" s="127"/>
      <c r="N18" s="127"/>
      <c r="O18" s="127"/>
      <c r="P18" s="127"/>
    </row>
    <row r="19" spans="1:16" ht="18" customHeight="1">
      <c r="A19" s="127"/>
      <c r="B19" s="127"/>
      <c r="C19" s="111">
        <v>41169</v>
      </c>
      <c r="D19" s="118" t="s">
        <v>33</v>
      </c>
      <c r="E19" s="119" t="s">
        <v>51</v>
      </c>
      <c r="F19" s="127"/>
      <c r="G19" s="127"/>
      <c r="H19" s="127"/>
      <c r="I19" s="127"/>
      <c r="J19" s="127"/>
      <c r="K19" s="127"/>
      <c r="L19" s="127"/>
      <c r="M19" s="127"/>
      <c r="N19" s="127"/>
      <c r="O19" s="127"/>
      <c r="P19" s="127"/>
    </row>
    <row r="20" spans="1:16" ht="18" customHeight="1">
      <c r="A20" s="127"/>
      <c r="B20" s="127"/>
      <c r="C20" s="111">
        <v>41174</v>
      </c>
      <c r="D20" s="118" t="s">
        <v>34</v>
      </c>
      <c r="E20" s="119" t="s">
        <v>53</v>
      </c>
      <c r="F20" s="127"/>
      <c r="G20" s="127"/>
      <c r="H20" s="127"/>
      <c r="I20" s="127"/>
      <c r="J20" s="127"/>
      <c r="K20" s="127"/>
      <c r="L20" s="127"/>
      <c r="M20" s="127"/>
      <c r="N20" s="127"/>
      <c r="O20" s="127"/>
      <c r="P20" s="127"/>
    </row>
    <row r="21" spans="1:16" ht="18" customHeight="1">
      <c r="A21" s="127"/>
      <c r="B21" s="127"/>
      <c r="C21" s="111">
        <v>41190</v>
      </c>
      <c r="D21" s="118" t="s">
        <v>35</v>
      </c>
      <c r="E21" s="119" t="s">
        <v>54</v>
      </c>
      <c r="F21" s="127"/>
      <c r="G21" s="127"/>
      <c r="H21" s="127"/>
      <c r="I21" s="127"/>
      <c r="J21" s="127"/>
      <c r="K21" s="127"/>
      <c r="L21" s="127"/>
      <c r="M21" s="127"/>
      <c r="N21" s="127"/>
      <c r="O21" s="127"/>
      <c r="P21" s="127"/>
    </row>
    <row r="22" spans="1:16" ht="18" customHeight="1">
      <c r="A22" s="127"/>
      <c r="B22" s="127"/>
      <c r="C22" s="111">
        <v>41216</v>
      </c>
      <c r="D22" s="118" t="s">
        <v>36</v>
      </c>
      <c r="E22" s="119" t="s">
        <v>57</v>
      </c>
      <c r="F22" s="127"/>
      <c r="G22" s="127"/>
      <c r="H22" s="127"/>
      <c r="I22" s="127"/>
      <c r="J22" s="127"/>
      <c r="K22" s="127"/>
      <c r="L22" s="127"/>
      <c r="M22" s="127"/>
      <c r="N22" s="127"/>
      <c r="O22" s="127"/>
      <c r="P22" s="127"/>
    </row>
    <row r="23" spans="1:16" ht="18" customHeight="1">
      <c r="A23" s="127"/>
      <c r="B23" s="127"/>
      <c r="C23" s="111">
        <v>41236</v>
      </c>
      <c r="D23" s="118" t="s">
        <v>37</v>
      </c>
      <c r="E23" s="119" t="s">
        <v>55</v>
      </c>
      <c r="F23" s="127"/>
      <c r="G23" s="127"/>
      <c r="H23" s="127"/>
      <c r="I23" s="127"/>
      <c r="J23" s="127"/>
      <c r="K23" s="127"/>
      <c r="L23" s="127"/>
      <c r="M23" s="127"/>
      <c r="N23" s="127"/>
      <c r="O23" s="127"/>
      <c r="P23" s="127"/>
    </row>
    <row r="24" spans="1:16" ht="18" customHeight="1">
      <c r="A24" s="127"/>
      <c r="B24" s="127"/>
      <c r="C24" s="111">
        <v>41266</v>
      </c>
      <c r="D24" s="118" t="s">
        <v>38</v>
      </c>
      <c r="E24" s="119" t="s">
        <v>56</v>
      </c>
      <c r="F24" s="127"/>
      <c r="G24" s="127"/>
      <c r="H24" s="127"/>
      <c r="I24" s="127"/>
      <c r="J24" s="127"/>
      <c r="K24" s="127"/>
      <c r="L24" s="127"/>
      <c r="M24" s="127"/>
      <c r="N24" s="127"/>
      <c r="O24" s="127"/>
      <c r="P24" s="127"/>
    </row>
    <row r="25" spans="1:16" ht="18" customHeight="1">
      <c r="A25" s="127"/>
      <c r="B25" s="127"/>
      <c r="C25" s="111">
        <v>41267</v>
      </c>
      <c r="D25" s="118" t="s">
        <v>39</v>
      </c>
      <c r="E25" s="119"/>
      <c r="F25" s="127"/>
      <c r="G25" s="127"/>
      <c r="H25" s="127"/>
      <c r="I25" s="127"/>
      <c r="J25" s="127"/>
      <c r="K25" s="127"/>
      <c r="L25" s="127"/>
      <c r="M25" s="127"/>
      <c r="N25" s="127"/>
      <c r="O25" s="127"/>
      <c r="P25" s="127"/>
    </row>
    <row r="26" spans="1:16" ht="18" customHeight="1">
      <c r="A26" s="127"/>
      <c r="B26" s="127"/>
      <c r="C26" s="111">
        <v>41275</v>
      </c>
      <c r="D26" s="118" t="s">
        <v>72</v>
      </c>
      <c r="E26" s="119" t="s">
        <v>73</v>
      </c>
      <c r="F26" s="127"/>
      <c r="G26" s="127"/>
      <c r="H26" s="127"/>
      <c r="I26" s="127"/>
      <c r="J26" s="127"/>
      <c r="K26" s="127"/>
      <c r="L26" s="127"/>
      <c r="M26" s="127"/>
      <c r="N26" s="127"/>
      <c r="O26" s="127"/>
      <c r="P26" s="127"/>
    </row>
    <row r="27" spans="1:16" ht="18" customHeight="1">
      <c r="A27" s="127"/>
      <c r="B27" s="127"/>
      <c r="C27" s="111">
        <v>41288</v>
      </c>
      <c r="D27" s="118" t="s">
        <v>40</v>
      </c>
      <c r="E27" s="119" t="s">
        <v>52</v>
      </c>
      <c r="F27" s="127"/>
      <c r="G27" s="127"/>
      <c r="H27" s="127"/>
      <c r="I27" s="127"/>
      <c r="J27" s="127"/>
      <c r="K27" s="127"/>
      <c r="L27" s="127"/>
      <c r="M27" s="127"/>
      <c r="N27" s="127"/>
      <c r="O27" s="127"/>
      <c r="P27" s="127"/>
    </row>
    <row r="28" spans="1:16" ht="18" customHeight="1">
      <c r="A28" s="127"/>
      <c r="B28" s="127"/>
      <c r="C28" s="111">
        <v>41316</v>
      </c>
      <c r="D28" s="118" t="s">
        <v>41</v>
      </c>
      <c r="E28" s="119" t="s">
        <v>44</v>
      </c>
      <c r="F28" s="127"/>
      <c r="G28" s="127"/>
      <c r="H28" s="127"/>
      <c r="I28" s="127"/>
      <c r="J28" s="127"/>
      <c r="K28" s="127"/>
      <c r="L28" s="127"/>
      <c r="M28" s="127"/>
      <c r="N28" s="127"/>
      <c r="O28" s="127"/>
      <c r="P28" s="127"/>
    </row>
    <row r="29" spans="1:16" ht="18" customHeight="1">
      <c r="A29" s="127"/>
      <c r="B29" s="127"/>
      <c r="C29" s="111">
        <v>41353</v>
      </c>
      <c r="D29" s="118" t="s">
        <v>42</v>
      </c>
      <c r="E29" s="119" t="s">
        <v>45</v>
      </c>
      <c r="F29" s="127"/>
      <c r="G29" s="127"/>
      <c r="H29" s="127"/>
      <c r="I29" s="127"/>
      <c r="J29" s="127"/>
      <c r="K29" s="127"/>
      <c r="L29" s="127"/>
      <c r="M29" s="127"/>
      <c r="N29" s="127"/>
      <c r="O29" s="127"/>
      <c r="P29" s="127"/>
    </row>
    <row r="30" spans="1:16" ht="18" customHeight="1">
      <c r="A30" s="127"/>
      <c r="B30" s="127"/>
      <c r="C30" s="112"/>
      <c r="D30" s="120"/>
      <c r="E30" s="121"/>
      <c r="F30" s="127"/>
      <c r="G30" s="127"/>
      <c r="H30" s="127"/>
      <c r="I30" s="127"/>
      <c r="J30" s="127"/>
      <c r="K30" s="127"/>
      <c r="L30" s="127"/>
      <c r="M30" s="127"/>
      <c r="N30" s="127"/>
      <c r="O30" s="127"/>
      <c r="P30" s="127"/>
    </row>
    <row r="31" spans="1:16" ht="18" customHeight="1" thickBot="1">
      <c r="A31" s="127"/>
      <c r="B31" s="127"/>
      <c r="C31" s="113"/>
      <c r="D31" s="120"/>
      <c r="E31" s="121"/>
      <c r="F31" s="127"/>
      <c r="G31" s="127"/>
      <c r="H31" s="127"/>
      <c r="I31" s="127"/>
      <c r="J31" s="127"/>
      <c r="K31" s="127"/>
      <c r="L31" s="127"/>
      <c r="M31" s="127"/>
      <c r="N31" s="127"/>
      <c r="O31" s="127"/>
      <c r="P31" s="127"/>
    </row>
    <row r="32" spans="1:16" ht="18" customHeight="1" thickTop="1" thickBot="1">
      <c r="A32" s="127"/>
      <c r="B32" s="127"/>
      <c r="C32" s="148" t="s">
        <v>58</v>
      </c>
      <c r="D32" s="149" t="s">
        <v>64</v>
      </c>
      <c r="E32" s="150" t="s">
        <v>43</v>
      </c>
      <c r="F32" s="127"/>
      <c r="G32" s="127"/>
      <c r="H32" s="127"/>
      <c r="I32" s="127"/>
      <c r="J32" s="127"/>
      <c r="K32" s="127"/>
      <c r="L32" s="127"/>
      <c r="M32" s="127"/>
      <c r="N32" s="127"/>
      <c r="O32" s="127"/>
      <c r="P32" s="127"/>
    </row>
    <row r="33" spans="1:16" ht="18" customHeight="1">
      <c r="A33" s="127"/>
      <c r="B33" s="127"/>
      <c r="C33" s="127"/>
      <c r="D33" s="127"/>
      <c r="E33" s="127"/>
      <c r="F33" s="127"/>
      <c r="G33" s="127"/>
      <c r="H33" s="127"/>
      <c r="I33" s="127"/>
      <c r="J33" s="127"/>
      <c r="K33" s="127"/>
      <c r="L33" s="127"/>
      <c r="M33" s="127"/>
      <c r="N33" s="127"/>
      <c r="O33" s="127"/>
      <c r="P33" s="127"/>
    </row>
    <row r="34" spans="1:16" ht="18" customHeight="1" thickBot="1">
      <c r="A34" s="127"/>
      <c r="B34" s="127"/>
      <c r="C34" s="134" t="s">
        <v>60</v>
      </c>
      <c r="D34" s="127"/>
      <c r="E34" s="127"/>
      <c r="F34" s="127"/>
      <c r="G34" s="127"/>
      <c r="H34" s="127"/>
      <c r="I34" s="127"/>
      <c r="J34" s="127"/>
      <c r="K34" s="127"/>
      <c r="L34" s="127"/>
      <c r="M34" s="127"/>
      <c r="N34" s="127"/>
      <c r="O34" s="127"/>
      <c r="P34" s="127"/>
    </row>
    <row r="35" spans="1:16" ht="18" customHeight="1" thickBot="1">
      <c r="A35" s="127"/>
      <c r="B35" s="127"/>
      <c r="C35" s="145" t="s">
        <v>61</v>
      </c>
      <c r="D35" s="151" t="s">
        <v>43</v>
      </c>
      <c r="E35" s="127"/>
      <c r="F35" s="127"/>
      <c r="G35" s="127"/>
      <c r="H35" s="127"/>
      <c r="I35" s="127"/>
      <c r="J35" s="127"/>
      <c r="K35" s="127"/>
      <c r="L35" s="127"/>
      <c r="M35" s="127"/>
      <c r="N35" s="127"/>
      <c r="O35" s="127"/>
      <c r="P35" s="127"/>
    </row>
    <row r="36" spans="1:16" ht="18" customHeight="1" thickTop="1">
      <c r="A36" s="127"/>
      <c r="B36" s="127"/>
      <c r="C36" s="155">
        <v>41134</v>
      </c>
      <c r="D36" s="156" t="s">
        <v>69</v>
      </c>
      <c r="E36" s="127"/>
      <c r="F36" s="127"/>
      <c r="G36" s="127"/>
      <c r="H36" s="127"/>
      <c r="I36" s="127"/>
      <c r="J36" s="127"/>
      <c r="K36" s="127"/>
      <c r="L36" s="127"/>
      <c r="M36" s="127"/>
      <c r="N36" s="127"/>
      <c r="O36" s="127"/>
      <c r="P36" s="127"/>
    </row>
    <row r="37" spans="1:16" ht="18" customHeight="1">
      <c r="A37" s="127"/>
      <c r="B37" s="127"/>
      <c r="C37" s="157">
        <v>41135</v>
      </c>
      <c r="D37" s="158" t="s">
        <v>69</v>
      </c>
      <c r="E37" s="127"/>
      <c r="F37" s="127"/>
      <c r="G37" s="127"/>
      <c r="H37" s="127"/>
      <c r="I37" s="127"/>
      <c r="J37" s="127"/>
      <c r="K37" s="127"/>
      <c r="L37" s="127"/>
      <c r="M37" s="127"/>
      <c r="N37" s="127"/>
      <c r="O37" s="127"/>
      <c r="P37" s="127"/>
    </row>
    <row r="38" spans="1:16" ht="18" customHeight="1">
      <c r="A38" s="127"/>
      <c r="B38" s="127"/>
      <c r="C38" s="157">
        <v>41136</v>
      </c>
      <c r="D38" s="158" t="s">
        <v>69</v>
      </c>
      <c r="E38" s="159" t="s">
        <v>71</v>
      </c>
      <c r="F38" s="127"/>
      <c r="G38" s="127"/>
      <c r="H38" s="127"/>
      <c r="I38" s="127"/>
      <c r="J38" s="127"/>
      <c r="K38" s="127"/>
      <c r="L38" s="127"/>
      <c r="M38" s="127"/>
      <c r="N38" s="127"/>
      <c r="O38" s="127"/>
      <c r="P38" s="127"/>
    </row>
    <row r="39" spans="1:16" ht="18" customHeight="1">
      <c r="A39" s="127"/>
      <c r="B39" s="127"/>
      <c r="C39" s="108">
        <v>41271</v>
      </c>
      <c r="D39" s="124" t="s">
        <v>62</v>
      </c>
      <c r="E39" s="127"/>
      <c r="F39" s="127"/>
      <c r="G39" s="127"/>
      <c r="H39" s="127"/>
      <c r="I39" s="127"/>
      <c r="J39" s="127"/>
      <c r="K39" s="127"/>
      <c r="L39" s="127"/>
      <c r="M39" s="127"/>
      <c r="N39" s="127"/>
      <c r="O39" s="127"/>
      <c r="P39" s="127"/>
    </row>
    <row r="40" spans="1:16" ht="18" customHeight="1">
      <c r="A40" s="127"/>
      <c r="B40" s="127"/>
      <c r="C40" s="108">
        <v>41276</v>
      </c>
      <c r="D40" s="124" t="s">
        <v>63</v>
      </c>
      <c r="E40" s="127"/>
      <c r="F40" s="127"/>
      <c r="G40" s="127"/>
      <c r="H40" s="127"/>
      <c r="I40" s="127"/>
      <c r="J40" s="127"/>
      <c r="K40" s="127"/>
      <c r="L40" s="127"/>
      <c r="M40" s="127"/>
      <c r="N40" s="127"/>
      <c r="O40" s="127"/>
      <c r="P40" s="127"/>
    </row>
    <row r="41" spans="1:16" ht="18" customHeight="1">
      <c r="A41" s="127"/>
      <c r="B41" s="127"/>
      <c r="C41" s="108">
        <v>41277</v>
      </c>
      <c r="D41" s="124" t="s">
        <v>63</v>
      </c>
      <c r="E41" s="127"/>
      <c r="F41" s="127"/>
      <c r="G41" s="127"/>
      <c r="H41" s="127"/>
      <c r="I41" s="127"/>
      <c r="J41" s="127"/>
      <c r="K41" s="127"/>
      <c r="L41" s="127"/>
      <c r="M41" s="127"/>
      <c r="N41" s="127"/>
      <c r="O41" s="127"/>
      <c r="P41" s="127"/>
    </row>
    <row r="42" spans="1:16" ht="18" customHeight="1">
      <c r="A42" s="127"/>
      <c r="B42" s="127"/>
      <c r="C42" s="108"/>
      <c r="D42" s="125"/>
      <c r="E42" s="127"/>
      <c r="F42" s="127"/>
      <c r="G42" s="127"/>
      <c r="H42" s="127"/>
      <c r="I42" s="127"/>
      <c r="J42" s="127"/>
      <c r="K42" s="127"/>
      <c r="L42" s="127"/>
      <c r="M42" s="127"/>
      <c r="N42" s="127"/>
      <c r="O42" s="127"/>
      <c r="P42" s="127"/>
    </row>
    <row r="43" spans="1:16" ht="18" customHeight="1">
      <c r="A43" s="127"/>
      <c r="B43" s="127"/>
      <c r="C43" s="108"/>
      <c r="D43" s="125"/>
      <c r="E43" s="127"/>
      <c r="F43" s="127"/>
      <c r="G43" s="127"/>
      <c r="H43" s="127"/>
      <c r="I43" s="127"/>
      <c r="J43" s="127"/>
      <c r="K43" s="127"/>
      <c r="L43" s="127"/>
      <c r="M43" s="127"/>
      <c r="N43" s="127"/>
      <c r="O43" s="127"/>
      <c r="P43" s="127"/>
    </row>
    <row r="44" spans="1:16" ht="18" customHeight="1">
      <c r="A44" s="127"/>
      <c r="B44" s="127"/>
      <c r="C44" s="108"/>
      <c r="D44" s="125"/>
      <c r="E44" s="127"/>
      <c r="F44" s="127"/>
      <c r="G44" s="127"/>
      <c r="H44" s="127"/>
      <c r="I44" s="127"/>
      <c r="J44" s="127"/>
      <c r="K44" s="127"/>
      <c r="L44" s="127"/>
      <c r="M44" s="127"/>
      <c r="N44" s="127"/>
      <c r="O44" s="127"/>
      <c r="P44" s="127"/>
    </row>
    <row r="45" spans="1:16" ht="18" customHeight="1">
      <c r="A45" s="127"/>
      <c r="B45" s="127"/>
      <c r="C45" s="108"/>
      <c r="D45" s="125"/>
      <c r="E45" s="127"/>
      <c r="F45" s="127"/>
      <c r="G45" s="127"/>
      <c r="H45" s="127"/>
      <c r="I45" s="127"/>
      <c r="J45" s="127"/>
      <c r="K45" s="127"/>
      <c r="L45" s="127"/>
      <c r="M45" s="127"/>
      <c r="N45" s="127"/>
      <c r="O45" s="127"/>
      <c r="P45" s="127"/>
    </row>
    <row r="46" spans="1:16" ht="18" customHeight="1">
      <c r="A46" s="127"/>
      <c r="B46" s="127"/>
      <c r="C46" s="108"/>
      <c r="D46" s="125"/>
      <c r="E46" s="127"/>
      <c r="F46" s="127"/>
      <c r="G46" s="127"/>
      <c r="H46" s="127"/>
      <c r="I46" s="127"/>
      <c r="J46" s="127"/>
      <c r="K46" s="127"/>
      <c r="L46" s="127"/>
      <c r="M46" s="127"/>
      <c r="N46" s="127"/>
      <c r="O46" s="127"/>
      <c r="P46" s="127"/>
    </row>
    <row r="47" spans="1:16" ht="18" customHeight="1">
      <c r="A47" s="127"/>
      <c r="B47" s="127"/>
      <c r="C47" s="108"/>
      <c r="D47" s="125"/>
      <c r="E47" s="127"/>
      <c r="F47" s="127"/>
      <c r="G47" s="127"/>
      <c r="H47" s="127"/>
      <c r="I47" s="127"/>
      <c r="J47" s="127"/>
      <c r="K47" s="127"/>
      <c r="L47" s="127"/>
      <c r="M47" s="127"/>
      <c r="N47" s="127"/>
      <c r="O47" s="127"/>
      <c r="P47" s="127"/>
    </row>
    <row r="48" spans="1:16" ht="18" customHeight="1">
      <c r="A48" s="127"/>
      <c r="B48" s="127"/>
      <c r="C48" s="108"/>
      <c r="D48" s="125"/>
      <c r="E48" s="127"/>
      <c r="F48" s="127"/>
      <c r="G48" s="127"/>
      <c r="H48" s="127"/>
      <c r="I48" s="127"/>
      <c r="J48" s="127"/>
      <c r="K48" s="127"/>
      <c r="L48" s="127"/>
      <c r="M48" s="127"/>
      <c r="N48" s="127"/>
      <c r="O48" s="127"/>
      <c r="P48" s="127"/>
    </row>
    <row r="49" spans="1:16" ht="18" customHeight="1">
      <c r="A49" s="127"/>
      <c r="B49" s="127"/>
      <c r="C49" s="108"/>
      <c r="D49" s="125"/>
      <c r="E49" s="127"/>
      <c r="F49" s="127"/>
      <c r="G49" s="127"/>
      <c r="H49" s="127"/>
      <c r="I49" s="127"/>
      <c r="J49" s="127"/>
      <c r="K49" s="127"/>
      <c r="L49" s="127"/>
      <c r="M49" s="127"/>
      <c r="N49" s="127"/>
      <c r="O49" s="127"/>
      <c r="P49" s="127"/>
    </row>
    <row r="50" spans="1:16" ht="18" customHeight="1" thickBot="1">
      <c r="A50" s="127"/>
      <c r="B50" s="127"/>
      <c r="C50" s="109"/>
      <c r="D50" s="126"/>
      <c r="E50" s="127"/>
      <c r="F50" s="127"/>
      <c r="G50" s="127"/>
      <c r="H50" s="127"/>
      <c r="I50" s="127"/>
      <c r="J50" s="127"/>
      <c r="K50" s="127"/>
      <c r="L50" s="127"/>
      <c r="M50" s="127"/>
      <c r="N50" s="127"/>
      <c r="O50" s="127"/>
      <c r="P50" s="127"/>
    </row>
    <row r="51" spans="1:16" ht="18" customHeight="1" thickTop="1" thickBot="1">
      <c r="A51" s="127"/>
      <c r="B51" s="127"/>
      <c r="C51" s="148" t="s">
        <v>61</v>
      </c>
      <c r="D51" s="152" t="s">
        <v>43</v>
      </c>
      <c r="E51" s="127"/>
      <c r="F51" s="127"/>
      <c r="G51" s="127"/>
      <c r="H51" s="127"/>
      <c r="I51" s="127"/>
      <c r="J51" s="127"/>
      <c r="K51" s="127"/>
      <c r="L51" s="127"/>
      <c r="M51" s="127"/>
      <c r="N51" s="127"/>
      <c r="O51" s="127"/>
      <c r="P51" s="127"/>
    </row>
    <row r="52" spans="1:16" ht="18" customHeight="1">
      <c r="A52" s="127"/>
      <c r="B52" s="127"/>
      <c r="C52" s="127"/>
      <c r="D52" s="127"/>
      <c r="E52" s="127"/>
      <c r="F52" s="127"/>
      <c r="G52" s="127"/>
      <c r="H52" s="127"/>
      <c r="I52" s="127"/>
      <c r="J52" s="127"/>
      <c r="K52" s="127"/>
      <c r="L52" s="127"/>
      <c r="M52" s="127"/>
      <c r="N52" s="127"/>
      <c r="O52" s="127"/>
      <c r="P52" s="127"/>
    </row>
  </sheetData>
  <sheetProtection sheet="1" objects="1" scenarios="1"/>
  <mergeCells count="5">
    <mergeCell ref="K6:K7"/>
    <mergeCell ref="M6:M7"/>
    <mergeCell ref="O6:O7"/>
    <mergeCell ref="G6:G7"/>
    <mergeCell ref="I6:I7"/>
  </mergeCells>
  <phoneticPr fontId="4"/>
  <pageMargins left="0.70866141732283472"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22" activePane="bottomRight" state="frozen"/>
      <selection activeCell="R3" sqref="R3"/>
      <selection pane="topRight" activeCell="R3" sqref="R3"/>
      <selection pane="bottomLeft" activeCell="R3" sqref="R3"/>
      <selection pane="bottomRight" activeCell="Q27" sqref="Q27"/>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4</v>
      </c>
      <c r="G2" s="104" t="s">
        <v>91</v>
      </c>
      <c r="H2" s="185" t="s">
        <v>95</v>
      </c>
      <c r="I2" s="186"/>
      <c r="J2" s="186"/>
      <c r="K2" s="186"/>
      <c r="L2" s="74"/>
      <c r="M2" s="74"/>
      <c r="N2" s="74"/>
      <c r="O2" s="76"/>
      <c r="P2" s="76"/>
      <c r="Q2" s="78" t="s">
        <v>20</v>
      </c>
      <c r="R2" s="79">
        <f>COUNTA(C7:C37)-(COUNTIF(C7:C37,"土")+COUNTIF(C7:C37,"日")+COUNTIF(C7:C37,"休")+COUNTIF(C7:C37,"祝")+COUNTBLANK(C7:C37))</f>
        <v>21</v>
      </c>
      <c r="S2" s="80">
        <f>R2*8</f>
        <v>168</v>
      </c>
    </row>
    <row r="3" spans="1:19" ht="20.100000000000001" customHeight="1">
      <c r="A3" s="101"/>
      <c r="B3" s="74"/>
      <c r="C3" s="74"/>
      <c r="D3" s="74"/>
      <c r="E3" s="74"/>
      <c r="F3" s="74"/>
      <c r="G3" s="74"/>
      <c r="H3" s="74"/>
      <c r="I3" s="74"/>
      <c r="J3" s="74"/>
      <c r="K3" s="74"/>
      <c r="L3" s="74"/>
      <c r="M3" s="74"/>
      <c r="N3" s="74"/>
      <c r="O3" s="76"/>
      <c r="P3" s="76"/>
      <c r="Q3" s="81" t="s">
        <v>22</v>
      </c>
      <c r="R3" s="79">
        <f>COUNTA(D7:D37)</f>
        <v>17</v>
      </c>
      <c r="S3" s="80">
        <f>G38</f>
        <v>108.5</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41000</v>
      </c>
      <c r="C7" s="83" t="str">
        <f>IF(B7="","",IF(ISNUMBER(MATCH(B7,★初期設定★!List_祝日リスト,0)),"祝",IF(ISNUMBER(MATCH(B7,★初期設定★!List_定休日リスト,0)),"休",TEXT(B7,"aaa"))))</f>
        <v>日</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41001</v>
      </c>
      <c r="C8" s="83" t="str">
        <f>IF(B8="","",IF(ISNUMBER(MATCH(B8,★初期設定★!List_祝日リスト,0)),"祝",IF(ISNUMBER(MATCH(B8,★初期設定★!List_定休日リスト,0)),"休",TEXT(B8,"aaa"))))</f>
        <v>月</v>
      </c>
      <c r="D8" s="99">
        <v>0.39583333333333331</v>
      </c>
      <c r="E8" s="98">
        <v>0.72916666666666663</v>
      </c>
      <c r="F8" s="99"/>
      <c r="G8" s="84">
        <f>IF(E8="","",HOUR(E8-D8)+(MINUTE(E8-D8)/60)-(IF(E8&gt;0.5,1,0)))</f>
        <v>7</v>
      </c>
      <c r="H8" s="105"/>
      <c r="I8" s="106"/>
      <c r="J8" s="106"/>
      <c r="K8" s="106"/>
      <c r="L8" s="106"/>
      <c r="M8" s="106"/>
      <c r="N8" s="106"/>
      <c r="O8" s="107"/>
      <c r="P8" s="85"/>
      <c r="Q8" s="77" t="str">
        <f t="shared" ref="Q8:Q37" si="0">IF(G8="","",IF(SUM(I8:N8)=G8,"","NG"))</f>
        <v>NG</v>
      </c>
    </row>
    <row r="9" spans="1:19" ht="20.100000000000001" customHeight="1">
      <c r="B9" s="82">
        <f t="shared" ref="B9:B37" si="1">IF(MONTH($B$7+ROW()-7)&lt;&gt;$F$2,"",$B$7+ROW()-7)</f>
        <v>41002</v>
      </c>
      <c r="C9" s="83" t="str">
        <f>IF(B9="","",IF(ISNUMBER(MATCH(B9,★初期設定★!List_祝日リスト,0)),"祝",IF(ISNUMBER(MATCH(B9,★初期設定★!List_定休日リスト,0)),"休",TEXT(B9,"aaa"))))</f>
        <v>火</v>
      </c>
      <c r="D9" s="97">
        <v>0.39583333333333331</v>
      </c>
      <c r="E9" s="98">
        <v>0.60416666666666663</v>
      </c>
      <c r="F9" s="99"/>
      <c r="G9" s="84">
        <f t="shared" ref="G9:G37" si="2">IF(E9="","",HOUR(E9-D9)+(MINUTE(E9-D9)/60)-(IF(E9&gt;0.5,1,0)))</f>
        <v>4</v>
      </c>
      <c r="H9" s="105"/>
      <c r="I9" s="106"/>
      <c r="J9" s="106"/>
      <c r="K9" s="106"/>
      <c r="L9" s="106"/>
      <c r="M9" s="106"/>
      <c r="N9" s="106"/>
      <c r="O9" s="107"/>
      <c r="P9" s="85"/>
      <c r="Q9" s="77" t="str">
        <f t="shared" si="0"/>
        <v>NG</v>
      </c>
    </row>
    <row r="10" spans="1:19" ht="20.100000000000001" customHeight="1">
      <c r="B10" s="82">
        <f t="shared" si="1"/>
        <v>41003</v>
      </c>
      <c r="C10" s="83" t="str">
        <f>IF(B10="","",IF(ISNUMBER(MATCH(B10,★初期設定★!List_祝日リスト,0)),"祝",IF(ISNUMBER(MATCH(B10,★初期設定★!List_定休日リスト,0)),"休",TEXT(B10,"aaa"))))</f>
        <v>水</v>
      </c>
      <c r="D10" s="97"/>
      <c r="E10" s="98"/>
      <c r="F10" s="97"/>
      <c r="G10" s="84" t="str">
        <f t="shared" si="2"/>
        <v/>
      </c>
      <c r="H10" s="105"/>
      <c r="I10" s="106"/>
      <c r="J10" s="106"/>
      <c r="K10" s="106"/>
      <c r="L10" s="106"/>
      <c r="M10" s="106"/>
      <c r="N10" s="106"/>
      <c r="O10" s="107" t="s">
        <v>120</v>
      </c>
      <c r="P10" s="85"/>
      <c r="Q10" s="77" t="str">
        <f t="shared" si="0"/>
        <v/>
      </c>
      <c r="S10" s="123"/>
    </row>
    <row r="11" spans="1:19" ht="20.100000000000001" customHeight="1">
      <c r="B11" s="82">
        <f t="shared" si="1"/>
        <v>41004</v>
      </c>
      <c r="C11" s="83" t="str">
        <f>IF(B11="","",IF(ISNUMBER(MATCH(B11,★初期設定★!List_祝日リスト,0)),"祝",IF(ISNUMBER(MATCH(B11,★初期設定★!List_定休日リスト,0)),"休",TEXT(B11,"aaa"))))</f>
        <v>木</v>
      </c>
      <c r="D11" s="99">
        <v>0.5</v>
      </c>
      <c r="E11" s="98">
        <v>0.72916666666666663</v>
      </c>
      <c r="F11" s="97"/>
      <c r="G11" s="84">
        <f t="shared" si="2"/>
        <v>4.5</v>
      </c>
      <c r="H11" s="105"/>
      <c r="I11" s="106"/>
      <c r="J11" s="106"/>
      <c r="K11" s="106"/>
      <c r="L11" s="106"/>
      <c r="M11" s="106"/>
      <c r="N11" s="106"/>
      <c r="O11" s="107"/>
      <c r="P11" s="85"/>
      <c r="Q11" s="77" t="str">
        <f t="shared" si="0"/>
        <v>NG</v>
      </c>
    </row>
    <row r="12" spans="1:19" ht="20.100000000000001" customHeight="1">
      <c r="B12" s="82">
        <f t="shared" si="1"/>
        <v>41005</v>
      </c>
      <c r="C12" s="83" t="str">
        <f>IF(B12="","",IF(ISNUMBER(MATCH(B12,★初期設定★!List_祝日リスト,0)),"祝",IF(ISNUMBER(MATCH(B12,★初期設定★!List_定休日リスト,0)),"休",TEXT(B12,"aaa"))))</f>
        <v>金</v>
      </c>
      <c r="D12" s="99">
        <v>0.39583333333333331</v>
      </c>
      <c r="E12" s="98">
        <v>0.60416666666666663</v>
      </c>
      <c r="F12" s="99"/>
      <c r="G12" s="84">
        <f t="shared" si="2"/>
        <v>4</v>
      </c>
      <c r="H12" s="105"/>
      <c r="I12" s="106"/>
      <c r="J12" s="106"/>
      <c r="K12" s="106"/>
      <c r="L12" s="106"/>
      <c r="M12" s="106"/>
      <c r="N12" s="106"/>
      <c r="O12" s="107"/>
      <c r="P12" s="85"/>
      <c r="Q12" s="77" t="str">
        <f t="shared" si="0"/>
        <v>NG</v>
      </c>
    </row>
    <row r="13" spans="1:19" ht="20.100000000000001" customHeight="1">
      <c r="B13" s="82">
        <f t="shared" si="1"/>
        <v>41006</v>
      </c>
      <c r="C13" s="83" t="str">
        <f>IF(B13="","",IF(ISNUMBER(MATCH(B13,★初期設定★!List_祝日リスト,0)),"祝",IF(ISNUMBER(MATCH(B13,★初期設定★!List_定休日リスト,0)),"休",TEXT(B13,"aaa"))))</f>
        <v>土</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41007</v>
      </c>
      <c r="C14" s="83" t="str">
        <f>IF(B14="","",IF(ISNUMBER(MATCH(B14,★初期設定★!List_祝日リスト,0)),"祝",IF(ISNUMBER(MATCH(B14,★初期設定★!List_定休日リスト,0)),"休",TEXT(B14,"aaa"))))</f>
        <v>日</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41008</v>
      </c>
      <c r="C15" s="83" t="str">
        <f>IF(B15="","",IF(ISNUMBER(MATCH(B15,★初期設定★!List_祝日リスト,0)),"祝",IF(ISNUMBER(MATCH(B15,★初期設定★!List_定休日リスト,0)),"休",TEXT(B15,"aaa"))))</f>
        <v>月</v>
      </c>
      <c r="D15" s="99">
        <v>0.39583333333333331</v>
      </c>
      <c r="E15" s="98">
        <v>0.6875</v>
      </c>
      <c r="F15" s="97"/>
      <c r="G15" s="84">
        <f t="shared" si="2"/>
        <v>6</v>
      </c>
      <c r="H15" s="105"/>
      <c r="I15" s="106"/>
      <c r="J15" s="106"/>
      <c r="K15" s="106"/>
      <c r="L15" s="106"/>
      <c r="M15" s="106"/>
      <c r="N15" s="106"/>
      <c r="O15" s="107"/>
      <c r="P15" s="85"/>
      <c r="Q15" s="77" t="str">
        <f t="shared" si="0"/>
        <v>NG</v>
      </c>
    </row>
    <row r="16" spans="1:19" ht="20.100000000000001" customHeight="1">
      <c r="B16" s="82">
        <f t="shared" si="1"/>
        <v>41009</v>
      </c>
      <c r="C16" s="83" t="str">
        <f>IF(B16="","",IF(ISNUMBER(MATCH(B16,★初期設定★!List_祝日リスト,0)),"祝",IF(ISNUMBER(MATCH(B16,★初期設定★!List_定休日リスト,0)),"休",TEXT(B16,"aaa"))))</f>
        <v>火</v>
      </c>
      <c r="D16" s="99">
        <v>0.41666666666666669</v>
      </c>
      <c r="E16" s="98">
        <v>0.72916666666666663</v>
      </c>
      <c r="F16" s="97"/>
      <c r="G16" s="84">
        <f t="shared" si="2"/>
        <v>6.5</v>
      </c>
      <c r="H16" s="105"/>
      <c r="I16" s="106"/>
      <c r="J16" s="106"/>
      <c r="K16" s="106"/>
      <c r="L16" s="106"/>
      <c r="M16" s="106"/>
      <c r="N16" s="106"/>
      <c r="O16" s="107"/>
      <c r="P16" s="85"/>
      <c r="Q16" s="77" t="str">
        <f t="shared" si="0"/>
        <v>NG</v>
      </c>
    </row>
    <row r="17" spans="2:17" ht="20.100000000000001" customHeight="1">
      <c r="B17" s="82">
        <f t="shared" si="1"/>
        <v>41010</v>
      </c>
      <c r="C17" s="83" t="str">
        <f>IF(B17="","",IF(ISNUMBER(MATCH(B17,★初期設定★!List_祝日リスト,0)),"祝",IF(ISNUMBER(MATCH(B17,★初期設定★!List_定休日リスト,0)),"休",TEXT(B17,"aaa"))))</f>
        <v>水</v>
      </c>
      <c r="D17" s="99">
        <v>0.39583333333333331</v>
      </c>
      <c r="E17" s="98">
        <v>0.72916666666666663</v>
      </c>
      <c r="F17" s="99"/>
      <c r="G17" s="84">
        <f t="shared" si="2"/>
        <v>7</v>
      </c>
      <c r="H17" s="105"/>
      <c r="I17" s="106"/>
      <c r="J17" s="106"/>
      <c r="K17" s="106"/>
      <c r="L17" s="106"/>
      <c r="M17" s="106"/>
      <c r="N17" s="106"/>
      <c r="O17" s="107"/>
      <c r="P17" s="85"/>
      <c r="Q17" s="77" t="str">
        <f t="shared" si="0"/>
        <v>NG</v>
      </c>
    </row>
    <row r="18" spans="2:17" ht="20.100000000000001" customHeight="1">
      <c r="B18" s="82">
        <f t="shared" si="1"/>
        <v>41011</v>
      </c>
      <c r="C18" s="83" t="str">
        <f>IF(B18="","",IF(ISNUMBER(MATCH(B18,★初期設定★!List_祝日リスト,0)),"祝",IF(ISNUMBER(MATCH(B18,★初期設定★!List_定休日リスト,0)),"休",TEXT(B18,"aaa"))))</f>
        <v>木</v>
      </c>
      <c r="D18" s="99">
        <v>0.39583333333333331</v>
      </c>
      <c r="E18" s="98">
        <v>0.72916666666666663</v>
      </c>
      <c r="F18" s="97"/>
      <c r="G18" s="84">
        <f t="shared" si="2"/>
        <v>7</v>
      </c>
      <c r="H18" s="105"/>
      <c r="I18" s="106"/>
      <c r="J18" s="106"/>
      <c r="K18" s="106"/>
      <c r="L18" s="106"/>
      <c r="M18" s="106"/>
      <c r="N18" s="106"/>
      <c r="O18" s="107"/>
      <c r="P18" s="85"/>
      <c r="Q18" s="77" t="str">
        <f t="shared" si="0"/>
        <v>NG</v>
      </c>
    </row>
    <row r="19" spans="2:17" ht="20.100000000000001" customHeight="1">
      <c r="B19" s="82">
        <f t="shared" si="1"/>
        <v>41012</v>
      </c>
      <c r="C19" s="83" t="str">
        <f>IF(B19="","",IF(ISNUMBER(MATCH(B19,★初期設定★!List_祝日リスト,0)),"祝",IF(ISNUMBER(MATCH(B19,★初期設定★!List_定休日リスト,0)),"休",TEXT(B19,"aaa"))))</f>
        <v>金</v>
      </c>
      <c r="D19" s="99"/>
      <c r="E19" s="98"/>
      <c r="F19" s="97"/>
      <c r="G19" s="84" t="str">
        <f t="shared" si="2"/>
        <v/>
      </c>
      <c r="H19" s="105"/>
      <c r="I19" s="106"/>
      <c r="J19" s="106"/>
      <c r="K19" s="106"/>
      <c r="L19" s="106"/>
      <c r="M19" s="106"/>
      <c r="N19" s="106"/>
      <c r="O19" s="107" t="s">
        <v>121</v>
      </c>
      <c r="P19" s="85"/>
      <c r="Q19" s="77" t="str">
        <f t="shared" si="0"/>
        <v/>
      </c>
    </row>
    <row r="20" spans="2:17" ht="20.100000000000001" customHeight="1">
      <c r="B20" s="82">
        <f t="shared" si="1"/>
        <v>41013</v>
      </c>
      <c r="C20" s="83" t="str">
        <f>IF(B20="","",IF(ISNUMBER(MATCH(B20,★初期設定★!List_祝日リスト,0)),"祝",IF(ISNUMBER(MATCH(B20,★初期設定★!List_定休日リスト,0)),"休",TEXT(B20,"aaa"))))</f>
        <v>土</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41014</v>
      </c>
      <c r="C21" s="83" t="str">
        <f>IF(B21="","",IF(ISNUMBER(MATCH(B21,★初期設定★!List_祝日リスト,0)),"祝",IF(ISNUMBER(MATCH(B21,★初期設定★!List_定休日リスト,0)),"休",TEXT(B21,"aaa"))))</f>
        <v>日</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41015</v>
      </c>
      <c r="C22" s="83" t="str">
        <f>IF(B22="","",IF(ISNUMBER(MATCH(B22,★初期設定★!List_祝日リスト,0)),"祝",IF(ISNUMBER(MATCH(B22,★初期設定★!List_定休日リスト,0)),"休",TEXT(B22,"aaa"))))</f>
        <v>月</v>
      </c>
      <c r="D22" s="99">
        <v>0.39583333333333331</v>
      </c>
      <c r="E22" s="98">
        <v>0.72916666666666663</v>
      </c>
      <c r="F22" s="97"/>
      <c r="G22" s="84">
        <f t="shared" si="2"/>
        <v>7</v>
      </c>
      <c r="H22" s="105"/>
      <c r="I22" s="106"/>
      <c r="J22" s="106"/>
      <c r="K22" s="106"/>
      <c r="L22" s="106"/>
      <c r="M22" s="106"/>
      <c r="N22" s="106"/>
      <c r="O22" s="107"/>
      <c r="P22" s="85"/>
      <c r="Q22" s="77" t="str">
        <f t="shared" si="0"/>
        <v>NG</v>
      </c>
    </row>
    <row r="23" spans="2:17" ht="20.100000000000001" customHeight="1">
      <c r="B23" s="82">
        <f t="shared" si="1"/>
        <v>41016</v>
      </c>
      <c r="C23" s="83" t="str">
        <f>IF(B23="","",IF(ISNUMBER(MATCH(B23,★初期設定★!List_祝日リスト,0)),"祝",IF(ISNUMBER(MATCH(B23,★初期設定★!List_定休日リスト,0)),"休",TEXT(B23,"aaa"))))</f>
        <v>火</v>
      </c>
      <c r="D23" s="99">
        <v>0.39583333333333331</v>
      </c>
      <c r="E23" s="98">
        <v>0.70833333333333337</v>
      </c>
      <c r="F23" s="97"/>
      <c r="G23" s="84">
        <f t="shared" si="2"/>
        <v>6.5</v>
      </c>
      <c r="H23" s="105"/>
      <c r="I23" s="106"/>
      <c r="J23" s="106"/>
      <c r="K23" s="106"/>
      <c r="L23" s="106"/>
      <c r="M23" s="106"/>
      <c r="N23" s="106"/>
      <c r="O23" s="107"/>
      <c r="P23" s="85"/>
      <c r="Q23" s="77" t="str">
        <f t="shared" si="0"/>
        <v>NG</v>
      </c>
    </row>
    <row r="24" spans="2:17" ht="20.100000000000001" customHeight="1">
      <c r="B24" s="82">
        <f t="shared" si="1"/>
        <v>41017</v>
      </c>
      <c r="C24" s="83" t="str">
        <f>IF(B24="","",IF(ISNUMBER(MATCH(B24,★初期設定★!List_祝日リスト,0)),"祝",IF(ISNUMBER(MATCH(B24,★初期設定★!List_定休日リスト,0)),"休",TEXT(B24,"aaa"))))</f>
        <v>水</v>
      </c>
      <c r="D24" s="99">
        <v>0.39583333333333331</v>
      </c>
      <c r="E24" s="98">
        <v>0.72916666666666663</v>
      </c>
      <c r="F24" s="97"/>
      <c r="G24" s="84">
        <f t="shared" si="2"/>
        <v>7</v>
      </c>
      <c r="H24" s="105"/>
      <c r="I24" s="106"/>
      <c r="J24" s="106"/>
      <c r="K24" s="106"/>
      <c r="L24" s="106"/>
      <c r="M24" s="106"/>
      <c r="N24" s="106"/>
      <c r="O24" s="107"/>
      <c r="P24" s="85"/>
      <c r="Q24" s="77" t="str">
        <f t="shared" si="0"/>
        <v>NG</v>
      </c>
    </row>
    <row r="25" spans="2:17" ht="20.100000000000001" customHeight="1">
      <c r="B25" s="82">
        <f t="shared" si="1"/>
        <v>41018</v>
      </c>
      <c r="C25" s="83" t="str">
        <f>IF(B25="","",IF(ISNUMBER(MATCH(B25,★初期設定★!List_祝日リスト,0)),"祝",IF(ISNUMBER(MATCH(B25,★初期設定★!List_定休日リスト,0)),"休",TEXT(B25,"aaa"))))</f>
        <v>木</v>
      </c>
      <c r="D25" s="99">
        <v>0.39583333333333331</v>
      </c>
      <c r="E25" s="98">
        <v>0.72916666666666663</v>
      </c>
      <c r="F25" s="99"/>
      <c r="G25" s="84">
        <f t="shared" si="2"/>
        <v>7</v>
      </c>
      <c r="H25" s="105"/>
      <c r="I25" s="106"/>
      <c r="J25" s="106"/>
      <c r="K25" s="106"/>
      <c r="L25" s="106"/>
      <c r="M25" s="106"/>
      <c r="N25" s="106"/>
      <c r="O25" s="107"/>
      <c r="P25" s="85"/>
      <c r="Q25" s="77" t="str">
        <f t="shared" si="0"/>
        <v>NG</v>
      </c>
    </row>
    <row r="26" spans="2:17" ht="20.100000000000001" customHeight="1">
      <c r="B26" s="82">
        <f t="shared" si="1"/>
        <v>41019</v>
      </c>
      <c r="C26" s="83" t="str">
        <f>IF(B26="","",IF(ISNUMBER(MATCH(B26,★初期設定★!List_祝日リスト,0)),"祝",IF(ISNUMBER(MATCH(B26,★初期設定★!List_定休日リスト,0)),"休",TEXT(B26,"aaa"))))</f>
        <v>金</v>
      </c>
      <c r="D26" s="99">
        <v>0.39583333333333331</v>
      </c>
      <c r="E26" s="98">
        <v>0.72916666666666663</v>
      </c>
      <c r="F26" s="99"/>
      <c r="G26" s="84">
        <f t="shared" si="2"/>
        <v>7</v>
      </c>
      <c r="H26" s="105"/>
      <c r="I26" s="106"/>
      <c r="J26" s="106"/>
      <c r="K26" s="106"/>
      <c r="L26" s="106"/>
      <c r="M26" s="106"/>
      <c r="N26" s="106"/>
      <c r="O26" s="107"/>
      <c r="P26" s="85"/>
      <c r="Q26" s="77" t="str">
        <f t="shared" si="0"/>
        <v>NG</v>
      </c>
    </row>
    <row r="27" spans="2:17" ht="20.100000000000001" customHeight="1">
      <c r="B27" s="82">
        <f t="shared" si="1"/>
        <v>41020</v>
      </c>
      <c r="C27" s="83" t="str">
        <f>IF(B27="","",IF(ISNUMBER(MATCH(B27,★初期設定★!List_祝日リスト,0)),"祝",IF(ISNUMBER(MATCH(B27,★初期設定★!List_定休日リスト,0)),"休",TEXT(B27,"aaa"))))</f>
        <v>土</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41021</v>
      </c>
      <c r="C28" s="83" t="str">
        <f>IF(B28="","",IF(ISNUMBER(MATCH(B28,★初期設定★!List_祝日リスト,0)),"祝",IF(ISNUMBER(MATCH(B28,★初期設定★!List_定休日リスト,0)),"休",TEXT(B28,"aaa"))))</f>
        <v>日</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41022</v>
      </c>
      <c r="C29" s="83" t="str">
        <f>IF(B29="","",IF(ISNUMBER(MATCH(B29,★初期設定★!List_祝日リスト,0)),"祝",IF(ISNUMBER(MATCH(B29,★初期設定★!List_定休日リスト,0)),"休",TEXT(B29,"aaa"))))</f>
        <v>月</v>
      </c>
      <c r="D29" s="99"/>
      <c r="E29" s="98"/>
      <c r="F29" s="99"/>
      <c r="G29" s="84" t="str">
        <f t="shared" si="2"/>
        <v/>
      </c>
      <c r="H29" s="105"/>
      <c r="I29" s="106"/>
      <c r="J29" s="106"/>
      <c r="K29" s="106"/>
      <c r="L29" s="106"/>
      <c r="M29" s="106"/>
      <c r="N29" s="106"/>
      <c r="O29" s="107" t="s">
        <v>122</v>
      </c>
      <c r="P29" s="85"/>
      <c r="Q29" s="77" t="str">
        <f t="shared" si="0"/>
        <v/>
      </c>
    </row>
    <row r="30" spans="2:17" ht="20.100000000000001" customHeight="1">
      <c r="B30" s="82">
        <f t="shared" si="1"/>
        <v>41023</v>
      </c>
      <c r="C30" s="83" t="str">
        <f>IF(B30="","",IF(ISNUMBER(MATCH(B30,★初期設定★!List_祝日リスト,0)),"祝",IF(ISNUMBER(MATCH(B30,★初期設定★!List_定休日リスト,0)),"休",TEXT(B30,"aaa"))))</f>
        <v>火</v>
      </c>
      <c r="D30" s="99">
        <v>0.39583333333333331</v>
      </c>
      <c r="E30" s="98">
        <v>0.72916666666666663</v>
      </c>
      <c r="F30" s="97"/>
      <c r="G30" s="84">
        <f t="shared" si="2"/>
        <v>7</v>
      </c>
      <c r="H30" s="105"/>
      <c r="I30" s="106"/>
      <c r="J30" s="106"/>
      <c r="K30" s="106"/>
      <c r="L30" s="106"/>
      <c r="M30" s="106"/>
      <c r="N30" s="106"/>
      <c r="O30" s="107"/>
      <c r="P30" s="85"/>
      <c r="Q30" s="77" t="str">
        <f t="shared" si="0"/>
        <v>NG</v>
      </c>
    </row>
    <row r="31" spans="2:17" ht="20.100000000000001" customHeight="1">
      <c r="B31" s="82">
        <f t="shared" si="1"/>
        <v>41024</v>
      </c>
      <c r="C31" s="83" t="str">
        <f>IF(B31="","",IF(ISNUMBER(MATCH(B31,★初期設定★!List_祝日リスト,0)),"祝",IF(ISNUMBER(MATCH(B31,★初期設定★!List_定休日リスト,0)),"休",TEXT(B31,"aaa"))))</f>
        <v>水</v>
      </c>
      <c r="D31" s="99">
        <v>0.39583333333333331</v>
      </c>
      <c r="E31" s="98">
        <v>0.72916666666666663</v>
      </c>
      <c r="F31" s="99"/>
      <c r="G31" s="84">
        <f t="shared" si="2"/>
        <v>7</v>
      </c>
      <c r="H31" s="105"/>
      <c r="I31" s="106"/>
      <c r="J31" s="106"/>
      <c r="K31" s="106"/>
      <c r="L31" s="106"/>
      <c r="M31" s="106"/>
      <c r="N31" s="106"/>
      <c r="O31" s="107"/>
      <c r="P31" s="85"/>
      <c r="Q31" s="77" t="str">
        <f t="shared" si="0"/>
        <v>NG</v>
      </c>
    </row>
    <row r="32" spans="2:17" ht="20.100000000000001" customHeight="1">
      <c r="B32" s="82">
        <f t="shared" si="1"/>
        <v>41025</v>
      </c>
      <c r="C32" s="83" t="str">
        <f>IF(B32="","",IF(ISNUMBER(MATCH(B32,★初期設定★!List_祝日リスト,0)),"祝",IF(ISNUMBER(MATCH(B32,★初期設定★!List_定休日リスト,0)),"休",TEXT(B32,"aaa"))))</f>
        <v>木</v>
      </c>
      <c r="D32" s="99">
        <v>0.39583333333333331</v>
      </c>
      <c r="E32" s="98">
        <v>0.72916666666666663</v>
      </c>
      <c r="F32" s="97"/>
      <c r="G32" s="84">
        <f t="shared" si="2"/>
        <v>7</v>
      </c>
      <c r="H32" s="105"/>
      <c r="I32" s="106"/>
      <c r="J32" s="106"/>
      <c r="K32" s="106"/>
      <c r="L32" s="106"/>
      <c r="M32" s="106"/>
      <c r="N32" s="106"/>
      <c r="O32" s="107"/>
      <c r="P32" s="85"/>
      <c r="Q32" s="77" t="str">
        <f t="shared" si="0"/>
        <v>NG</v>
      </c>
    </row>
    <row r="33" spans="2:17" ht="20.100000000000001" customHeight="1">
      <c r="B33" s="82">
        <f t="shared" si="1"/>
        <v>41026</v>
      </c>
      <c r="C33" s="83" t="str">
        <f>IF(B33="","",IF(ISNUMBER(MATCH(B33,★初期設定★!List_祝日リスト,0)),"祝",IF(ISNUMBER(MATCH(B33,★初期設定★!List_定休日リスト,0)),"休",TEXT(B33,"aaa"))))</f>
        <v>金</v>
      </c>
      <c r="D33" s="99">
        <v>0.39583333333333331</v>
      </c>
      <c r="E33" s="98">
        <v>0.72916666666666663</v>
      </c>
      <c r="F33" s="97"/>
      <c r="G33" s="84">
        <f t="shared" si="2"/>
        <v>7</v>
      </c>
      <c r="H33" s="105"/>
      <c r="I33" s="106"/>
      <c r="J33" s="106"/>
      <c r="K33" s="106"/>
      <c r="L33" s="106"/>
      <c r="M33" s="106"/>
      <c r="N33" s="106"/>
      <c r="O33" s="107"/>
      <c r="P33" s="85"/>
      <c r="Q33" s="77" t="str">
        <f t="shared" si="0"/>
        <v>NG</v>
      </c>
    </row>
    <row r="34" spans="2:17" ht="20.100000000000001" customHeight="1">
      <c r="B34" s="82">
        <f t="shared" si="1"/>
        <v>41027</v>
      </c>
      <c r="C34" s="83" t="str">
        <f>IF(B34="","",IF(ISNUMBER(MATCH(B34,★初期設定★!List_祝日リスト,0)),"祝",IF(ISNUMBER(MATCH(B34,★初期設定★!List_定休日リスト,0)),"休",TEXT(B34,"aaa"))))</f>
        <v>土</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41028</v>
      </c>
      <c r="C35" s="83" t="str">
        <f>IF(B35="","",IF(ISNUMBER(MATCH(B35,★初期設定★!List_祝日リスト,0)),"祝",IF(ISNUMBER(MATCH(B35,★初期設定★!List_定休日リスト,0)),"休",TEXT(B35,"aaa"))))</f>
        <v>祝</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41029</v>
      </c>
      <c r="C36" s="83" t="str">
        <f>IF(B36="","",IF(ISNUMBER(MATCH(B36,★初期設定★!List_祝日リスト,0)),"祝",IF(ISNUMBER(MATCH(B36,★初期設定★!List_定休日リスト,0)),"休",TEXT(B36,"aaa"))))</f>
        <v>月</v>
      </c>
      <c r="D36" s="99"/>
      <c r="E36" s="98"/>
      <c r="F36" s="99"/>
      <c r="G36" s="84" t="str">
        <f t="shared" si="2"/>
        <v/>
      </c>
      <c r="H36" s="105"/>
      <c r="I36" s="106"/>
      <c r="J36" s="106"/>
      <c r="K36" s="106"/>
      <c r="L36" s="106"/>
      <c r="M36" s="106"/>
      <c r="N36" s="106"/>
      <c r="O36" s="107" t="s">
        <v>123</v>
      </c>
      <c r="P36" s="85"/>
      <c r="Q36" s="77" t="str">
        <f t="shared" si="0"/>
        <v/>
      </c>
    </row>
    <row r="37" spans="2:17" ht="20.100000000000001" customHeight="1" thickBot="1">
      <c r="B37" s="82" t="str">
        <f t="shared" si="1"/>
        <v/>
      </c>
      <c r="C37" s="83" t="str">
        <f>IF(B37="","",IF(ISNUMBER(MATCH(B37,★初期設定★!List_祝日リスト,0)),"祝",IF(ISNUMBER(MATCH(B37,★初期設定★!List_定休日リスト,0)),"休",TEXT(B37,"aaa"))))</f>
        <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108.5</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NG</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B38:E38"/>
    <mergeCell ref="B5:B6"/>
    <mergeCell ref="C5:C6"/>
    <mergeCell ref="F5:F6"/>
    <mergeCell ref="D5:E5"/>
    <mergeCell ref="I5:N5"/>
    <mergeCell ref="O5:O6"/>
    <mergeCell ref="H5:H6"/>
    <mergeCell ref="G5:G6"/>
    <mergeCell ref="H2:K2"/>
    <mergeCell ref="G4:N4"/>
  </mergeCells>
  <phoneticPr fontId="4"/>
  <conditionalFormatting sqref="C7:C37">
    <cfRule type="cellIs" dxfId="63" priority="1" stopIfTrue="1" operator="equal">
      <formula>"祝"</formula>
    </cfRule>
    <cfRule type="cellIs" dxfId="62" priority="2" stopIfTrue="1" operator="equal">
      <formula>"休"</formula>
    </cfRule>
    <cfRule type="cellIs" dxfId="61" priority="3" stopIfTrue="1" operator="equal">
      <formula>"土"</formula>
    </cfRule>
    <cfRule type="cellIs" dxfId="60" priority="7" stopIfTrue="1" operator="equal">
      <formula>"日"</formula>
    </cfRule>
  </conditionalFormatting>
  <conditionalFormatting sqref="B7:B36">
    <cfRule type="expression" dxfId="59" priority="8">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S46"/>
  <sheetViews>
    <sheetView view="pageBreakPreview" zoomScale="85" zoomScaleNormal="100" zoomScaleSheetLayoutView="85" workbookViewId="0">
      <pane xSplit="6" ySplit="6" topLeftCell="G7" activePane="bottomRight" state="frozen"/>
      <selection activeCell="R3" sqref="R3"/>
      <selection pane="topRight" activeCell="R3" sqref="R3"/>
      <selection pane="bottomLeft" activeCell="R3" sqref="R3"/>
      <selection pane="bottomRight" activeCell="T33" sqref="T33"/>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5</v>
      </c>
      <c r="G2" s="104" t="s">
        <v>91</v>
      </c>
      <c r="H2" s="185" t="s">
        <v>95</v>
      </c>
      <c r="I2" s="186"/>
      <c r="J2" s="186"/>
      <c r="K2" s="186"/>
      <c r="L2" s="74"/>
      <c r="M2" s="74"/>
      <c r="N2" s="74"/>
      <c r="O2" s="76"/>
      <c r="P2" s="76"/>
      <c r="Q2" s="78" t="s">
        <v>20</v>
      </c>
      <c r="R2" s="79">
        <f>COUNTA(C7:C37)-(COUNTIF(C7:C37,"土")+COUNTIF(C7:C37,"日")+COUNTIF(C7:C37,"休")+COUNTIF(C7:C37,"祝")+COUNTBLANK(C7:C37))</f>
        <v>21</v>
      </c>
      <c r="S2" s="80">
        <f>R2*8</f>
        <v>168</v>
      </c>
    </row>
    <row r="3" spans="1:19" ht="20.100000000000001" customHeight="1">
      <c r="A3" s="101"/>
      <c r="B3" s="74"/>
      <c r="C3" s="74"/>
      <c r="D3" s="74"/>
      <c r="E3" s="74"/>
      <c r="F3" s="74"/>
      <c r="G3" s="74"/>
      <c r="H3" s="74"/>
      <c r="I3" s="74"/>
      <c r="J3" s="74"/>
      <c r="K3" s="74"/>
      <c r="L3" s="74"/>
      <c r="M3" s="74"/>
      <c r="N3" s="74"/>
      <c r="O3" s="76"/>
      <c r="P3" s="76"/>
      <c r="Q3" s="81" t="s">
        <v>22</v>
      </c>
      <c r="R3" s="79">
        <f>COUNTA(D7:D37)</f>
        <v>18</v>
      </c>
      <c r="S3" s="80">
        <f>G38</f>
        <v>121.5</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41030</v>
      </c>
      <c r="C7" s="83" t="str">
        <f>IF(B7="","",IF(ISNUMBER(MATCH(B7,★初期設定★!List_祝日リスト,0)),"祝",IF(ISNUMBER(MATCH(B7,★初期設定★!List_定休日リスト,0)),"休",TEXT(B7,"aaa"))))</f>
        <v>火</v>
      </c>
      <c r="D7" s="97"/>
      <c r="E7" s="98"/>
      <c r="F7" s="99"/>
      <c r="G7" s="84" t="str">
        <f>IF(E7="","",HOUR(E7-D7)+(MINUTE(E7-D7)/60)-(IF(E7&gt;0.5,1,0)))</f>
        <v/>
      </c>
      <c r="H7" s="105"/>
      <c r="I7" s="106"/>
      <c r="J7" s="106"/>
      <c r="K7" s="106"/>
      <c r="L7" s="106"/>
      <c r="M7" s="106"/>
      <c r="N7" s="106"/>
      <c r="O7" s="107" t="s">
        <v>124</v>
      </c>
      <c r="P7" s="85"/>
      <c r="Q7" s="77" t="str">
        <f>IF(G7="","",IF(SUM(I7:N7)=G7,"","NG"))</f>
        <v/>
      </c>
    </row>
    <row r="8" spans="1:19" ht="20.100000000000001" customHeight="1">
      <c r="B8" s="82">
        <f>IF(MONTH($B$7+ROW()-7)&lt;&gt;$F$2,"",$B$7+ROW()-7)</f>
        <v>41031</v>
      </c>
      <c r="C8" s="83" t="str">
        <f>IF(B8="","",IF(ISNUMBER(MATCH(B8,★初期設定★!List_祝日リスト,0)),"祝",IF(ISNUMBER(MATCH(B8,★初期設定★!List_定休日リスト,0)),"休",TEXT(B8,"aaa"))))</f>
        <v>水</v>
      </c>
      <c r="D8" s="99">
        <v>0.39583333333333331</v>
      </c>
      <c r="E8" s="98">
        <v>0.72916666666666663</v>
      </c>
      <c r="F8" s="99"/>
      <c r="G8" s="84">
        <f>IF(E8="","",HOUR(E8-D8)+(MINUTE(E8-D8)/60)-(IF(E8&gt;0.5,1,0)))</f>
        <v>7</v>
      </c>
      <c r="H8" s="105"/>
      <c r="I8" s="106"/>
      <c r="J8" s="106"/>
      <c r="K8" s="106"/>
      <c r="L8" s="106"/>
      <c r="M8" s="106"/>
      <c r="N8" s="106"/>
      <c r="O8" s="107"/>
      <c r="P8" s="85"/>
      <c r="Q8" s="77" t="str">
        <f t="shared" ref="Q8:Q37" si="0">IF(G8="","",IF(SUM(I8:N8)=G8,"","NG"))</f>
        <v>NG</v>
      </c>
    </row>
    <row r="9" spans="1:19" ht="20.100000000000001" customHeight="1">
      <c r="B9" s="82">
        <f t="shared" ref="B9:B37" si="1">IF(MONTH($B$7+ROW()-7)&lt;&gt;$F$2,"",$B$7+ROW()-7)</f>
        <v>41032</v>
      </c>
      <c r="C9" s="83" t="str">
        <f>IF(B9="","",IF(ISNUMBER(MATCH(B9,★初期設定★!List_祝日リスト,0)),"祝",IF(ISNUMBER(MATCH(B9,★初期設定★!List_定休日リスト,0)),"休",TEXT(B9,"aaa"))))</f>
        <v>祝</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41033</v>
      </c>
      <c r="C10" s="83" t="str">
        <f>IF(B10="","",IF(ISNUMBER(MATCH(B10,★初期設定★!List_祝日リスト,0)),"祝",IF(ISNUMBER(MATCH(B10,★初期設定★!List_定休日リスト,0)),"休",TEXT(B10,"aaa"))))</f>
        <v>祝</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41034</v>
      </c>
      <c r="C11" s="83" t="str">
        <f>IF(B11="","",IF(ISNUMBER(MATCH(B11,★初期設定★!List_祝日リスト,0)),"祝",IF(ISNUMBER(MATCH(B11,★初期設定★!List_定休日リスト,0)),"休",TEXT(B11,"aaa"))))</f>
        <v>祝</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41035</v>
      </c>
      <c r="C12" s="83" t="str">
        <f>IF(B12="","",IF(ISNUMBER(MATCH(B12,★初期設定★!List_祝日リスト,0)),"祝",IF(ISNUMBER(MATCH(B12,★初期設定★!List_定休日リスト,0)),"休",TEXT(B12,"aaa"))))</f>
        <v>日</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41036</v>
      </c>
      <c r="C13" s="83" t="str">
        <f>IF(B13="","",IF(ISNUMBER(MATCH(B13,★初期設定★!List_祝日リスト,0)),"祝",IF(ISNUMBER(MATCH(B13,★初期設定★!List_定休日リスト,0)),"休",TEXT(B13,"aaa"))))</f>
        <v>月</v>
      </c>
      <c r="D13" s="99">
        <v>0.39583333333333331</v>
      </c>
      <c r="E13" s="98">
        <v>0.75</v>
      </c>
      <c r="F13" s="97"/>
      <c r="G13" s="84">
        <f t="shared" si="2"/>
        <v>7.5</v>
      </c>
      <c r="H13" s="105"/>
      <c r="I13" s="106"/>
      <c r="J13" s="106"/>
      <c r="K13" s="106"/>
      <c r="L13" s="106"/>
      <c r="M13" s="106"/>
      <c r="N13" s="106"/>
      <c r="O13" s="107"/>
      <c r="P13" s="85"/>
      <c r="Q13" s="77" t="str">
        <f t="shared" si="0"/>
        <v>NG</v>
      </c>
    </row>
    <row r="14" spans="1:19" ht="20.100000000000001" customHeight="1">
      <c r="B14" s="82">
        <f t="shared" si="1"/>
        <v>41037</v>
      </c>
      <c r="C14" s="83" t="str">
        <f>IF(B14="","",IF(ISNUMBER(MATCH(B14,★初期設定★!List_祝日リスト,0)),"祝",IF(ISNUMBER(MATCH(B14,★初期設定★!List_定休日リスト,0)),"休",TEXT(B14,"aaa"))))</f>
        <v>火</v>
      </c>
      <c r="D14" s="99">
        <v>0.39583333333333331</v>
      </c>
      <c r="E14" s="98">
        <v>0.72916666666666663</v>
      </c>
      <c r="F14" s="97"/>
      <c r="G14" s="84">
        <f t="shared" si="2"/>
        <v>7</v>
      </c>
      <c r="H14" s="105"/>
      <c r="I14" s="106"/>
      <c r="J14" s="106"/>
      <c r="K14" s="106"/>
      <c r="L14" s="106"/>
      <c r="M14" s="106"/>
      <c r="N14" s="106"/>
      <c r="O14" s="107"/>
      <c r="P14" s="85"/>
      <c r="Q14" s="77" t="str">
        <f t="shared" si="0"/>
        <v>NG</v>
      </c>
    </row>
    <row r="15" spans="1:19" ht="20.100000000000001" customHeight="1">
      <c r="B15" s="82">
        <f t="shared" si="1"/>
        <v>41038</v>
      </c>
      <c r="C15" s="83" t="str">
        <f>IF(B15="","",IF(ISNUMBER(MATCH(B15,★初期設定★!List_祝日リスト,0)),"祝",IF(ISNUMBER(MATCH(B15,★初期設定★!List_定休日リスト,0)),"休",TEXT(B15,"aaa"))))</f>
        <v>水</v>
      </c>
      <c r="D15" s="97">
        <v>0.39583333333333331</v>
      </c>
      <c r="E15" s="100">
        <v>0.72916666666666663</v>
      </c>
      <c r="F15" s="97"/>
      <c r="G15" s="84">
        <f t="shared" si="2"/>
        <v>7</v>
      </c>
      <c r="H15" s="105"/>
      <c r="I15" s="106"/>
      <c r="J15" s="106"/>
      <c r="K15" s="106"/>
      <c r="L15" s="106"/>
      <c r="M15" s="106"/>
      <c r="N15" s="106"/>
      <c r="O15" s="107"/>
      <c r="P15" s="85"/>
      <c r="Q15" s="77" t="str">
        <f t="shared" si="0"/>
        <v>NG</v>
      </c>
    </row>
    <row r="16" spans="1:19" ht="20.100000000000001" customHeight="1">
      <c r="B16" s="82">
        <f t="shared" si="1"/>
        <v>41039</v>
      </c>
      <c r="C16" s="83" t="str">
        <f>IF(B16="","",IF(ISNUMBER(MATCH(B16,★初期設定★!List_祝日リスト,0)),"祝",IF(ISNUMBER(MATCH(B16,★初期設定★!List_定休日リスト,0)),"休",TEXT(B16,"aaa"))))</f>
        <v>木</v>
      </c>
      <c r="D16" s="99">
        <v>0.39583333333333331</v>
      </c>
      <c r="E16" s="98">
        <v>0.72916666666666663</v>
      </c>
      <c r="F16" s="97"/>
      <c r="G16" s="84">
        <f t="shared" si="2"/>
        <v>7</v>
      </c>
      <c r="H16" s="105"/>
      <c r="I16" s="106"/>
      <c r="J16" s="106"/>
      <c r="K16" s="106"/>
      <c r="L16" s="106"/>
      <c r="M16" s="106"/>
      <c r="N16" s="106"/>
      <c r="O16" s="107"/>
      <c r="P16" s="85"/>
      <c r="Q16" s="77" t="str">
        <f t="shared" si="0"/>
        <v>NG</v>
      </c>
    </row>
    <row r="17" spans="2:17" ht="20.100000000000001" customHeight="1">
      <c r="B17" s="82">
        <f t="shared" si="1"/>
        <v>41040</v>
      </c>
      <c r="C17" s="83" t="str">
        <f>IF(B17="","",IF(ISNUMBER(MATCH(B17,★初期設定★!List_祝日リスト,0)),"祝",IF(ISNUMBER(MATCH(B17,★初期設定★!List_定休日リスト,0)),"休",TEXT(B17,"aaa"))))</f>
        <v>金</v>
      </c>
      <c r="D17" s="99">
        <v>0.39583333333333331</v>
      </c>
      <c r="E17" s="98">
        <v>0.64583333333333337</v>
      </c>
      <c r="F17" s="99"/>
      <c r="G17" s="84">
        <f t="shared" si="2"/>
        <v>5</v>
      </c>
      <c r="H17" s="105"/>
      <c r="I17" s="106"/>
      <c r="J17" s="106"/>
      <c r="K17" s="106"/>
      <c r="L17" s="106"/>
      <c r="M17" s="106"/>
      <c r="N17" s="106"/>
      <c r="O17" s="107"/>
      <c r="P17" s="85"/>
      <c r="Q17" s="77" t="str">
        <f t="shared" si="0"/>
        <v>NG</v>
      </c>
    </row>
    <row r="18" spans="2:17" ht="20.100000000000001" customHeight="1">
      <c r="B18" s="82">
        <f t="shared" si="1"/>
        <v>41041</v>
      </c>
      <c r="C18" s="83" t="str">
        <f>IF(B18="","",IF(ISNUMBER(MATCH(B18,★初期設定★!List_祝日リスト,0)),"祝",IF(ISNUMBER(MATCH(B18,★初期設定★!List_定休日リスト,0)),"休",TEXT(B18,"aaa"))))</f>
        <v>土</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41042</v>
      </c>
      <c r="C19" s="83" t="str">
        <f>IF(B19="","",IF(ISNUMBER(MATCH(B19,★初期設定★!List_祝日リスト,0)),"祝",IF(ISNUMBER(MATCH(B19,★初期設定★!List_定休日リスト,0)),"休",TEXT(B19,"aaa"))))</f>
        <v>日</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41043</v>
      </c>
      <c r="C20" s="83" t="str">
        <f>IF(B20="","",IF(ISNUMBER(MATCH(B20,★初期設定★!List_祝日リスト,0)),"祝",IF(ISNUMBER(MATCH(B20,★初期設定★!List_定休日リスト,0)),"休",TEXT(B20,"aaa"))))</f>
        <v>月</v>
      </c>
      <c r="D20" s="99">
        <v>0.39583333333333331</v>
      </c>
      <c r="E20" s="98">
        <v>0.72916666666666663</v>
      </c>
      <c r="F20" s="97"/>
      <c r="G20" s="84">
        <f t="shared" si="2"/>
        <v>7</v>
      </c>
      <c r="H20" s="105"/>
      <c r="I20" s="106"/>
      <c r="J20" s="106"/>
      <c r="K20" s="106"/>
      <c r="L20" s="106"/>
      <c r="M20" s="106"/>
      <c r="N20" s="106"/>
      <c r="O20" s="107"/>
      <c r="P20" s="85"/>
      <c r="Q20" s="77" t="str">
        <f t="shared" si="0"/>
        <v>NG</v>
      </c>
    </row>
    <row r="21" spans="2:17" ht="20.100000000000001" customHeight="1">
      <c r="B21" s="82">
        <f t="shared" si="1"/>
        <v>41044</v>
      </c>
      <c r="C21" s="83" t="str">
        <f>IF(B21="","",IF(ISNUMBER(MATCH(B21,★初期設定★!List_祝日リスト,0)),"祝",IF(ISNUMBER(MATCH(B21,★初期設定★!List_定休日リスト,0)),"休",TEXT(B21,"aaa"))))</f>
        <v>火</v>
      </c>
      <c r="D21" s="99">
        <v>0.39583333333333331</v>
      </c>
      <c r="E21" s="98">
        <v>0.72916666666666663</v>
      </c>
      <c r="F21" s="97"/>
      <c r="G21" s="84">
        <f t="shared" si="2"/>
        <v>7</v>
      </c>
      <c r="H21" s="105"/>
      <c r="I21" s="106"/>
      <c r="J21" s="106"/>
      <c r="K21" s="106"/>
      <c r="L21" s="106"/>
      <c r="M21" s="106"/>
      <c r="N21" s="106"/>
      <c r="O21" s="107"/>
      <c r="P21" s="85"/>
      <c r="Q21" s="77" t="str">
        <f t="shared" si="0"/>
        <v>NG</v>
      </c>
    </row>
    <row r="22" spans="2:17" ht="20.100000000000001" customHeight="1">
      <c r="B22" s="82">
        <f t="shared" si="1"/>
        <v>41045</v>
      </c>
      <c r="C22" s="83" t="str">
        <f>IF(B22="","",IF(ISNUMBER(MATCH(B22,★初期設定★!List_祝日リスト,0)),"祝",IF(ISNUMBER(MATCH(B22,★初期設定★!List_定休日リスト,0)),"休",TEXT(B22,"aaa"))))</f>
        <v>水</v>
      </c>
      <c r="D22" s="99"/>
      <c r="E22" s="98"/>
      <c r="F22" s="97"/>
      <c r="G22" s="84" t="str">
        <f t="shared" si="2"/>
        <v/>
      </c>
      <c r="H22" s="105"/>
      <c r="I22" s="106"/>
      <c r="J22" s="106"/>
      <c r="K22" s="106"/>
      <c r="L22" s="106"/>
      <c r="M22" s="106"/>
      <c r="N22" s="106"/>
      <c r="O22" s="107" t="s">
        <v>125</v>
      </c>
      <c r="P22" s="85"/>
      <c r="Q22" s="77" t="str">
        <f t="shared" si="0"/>
        <v/>
      </c>
    </row>
    <row r="23" spans="2:17" ht="20.100000000000001" customHeight="1">
      <c r="B23" s="82">
        <f t="shared" si="1"/>
        <v>41046</v>
      </c>
      <c r="C23" s="83" t="str">
        <f>IF(B23="","",IF(ISNUMBER(MATCH(B23,★初期設定★!List_祝日リスト,0)),"祝",IF(ISNUMBER(MATCH(B23,★初期設定★!List_定休日リスト,0)),"休",TEXT(B23,"aaa"))))</f>
        <v>木</v>
      </c>
      <c r="D23" s="99">
        <v>0.39583333333333331</v>
      </c>
      <c r="E23" s="98">
        <v>0.72916666666666663</v>
      </c>
      <c r="F23" s="97"/>
      <c r="G23" s="84">
        <f t="shared" si="2"/>
        <v>7</v>
      </c>
      <c r="H23" s="105"/>
      <c r="I23" s="106"/>
      <c r="J23" s="106"/>
      <c r="K23" s="106"/>
      <c r="L23" s="106"/>
      <c r="M23" s="106"/>
      <c r="N23" s="106"/>
      <c r="O23" s="107"/>
      <c r="P23" s="85"/>
      <c r="Q23" s="77" t="str">
        <f t="shared" si="0"/>
        <v>NG</v>
      </c>
    </row>
    <row r="24" spans="2:17" ht="20.100000000000001" customHeight="1">
      <c r="B24" s="82">
        <f t="shared" si="1"/>
        <v>41047</v>
      </c>
      <c r="C24" s="83" t="str">
        <f>IF(B24="","",IF(ISNUMBER(MATCH(B24,★初期設定★!List_祝日リスト,0)),"祝",IF(ISNUMBER(MATCH(B24,★初期設定★!List_定休日リスト,0)),"休",TEXT(B24,"aaa"))))</f>
        <v>金</v>
      </c>
      <c r="D24" s="99">
        <v>0.39583333333333331</v>
      </c>
      <c r="E24" s="98">
        <v>0.72916666666666663</v>
      </c>
      <c r="F24" s="97"/>
      <c r="G24" s="84">
        <f t="shared" si="2"/>
        <v>7</v>
      </c>
      <c r="H24" s="105"/>
      <c r="I24" s="106"/>
      <c r="J24" s="106"/>
      <c r="K24" s="106"/>
      <c r="L24" s="106"/>
      <c r="M24" s="106"/>
      <c r="N24" s="106"/>
      <c r="O24" s="107"/>
      <c r="P24" s="85"/>
      <c r="Q24" s="77" t="str">
        <f t="shared" si="0"/>
        <v>NG</v>
      </c>
    </row>
    <row r="25" spans="2:17" ht="20.100000000000001" customHeight="1">
      <c r="B25" s="82">
        <f t="shared" si="1"/>
        <v>41048</v>
      </c>
      <c r="C25" s="83" t="str">
        <f>IF(B25="","",IF(ISNUMBER(MATCH(B25,★初期設定★!List_祝日リスト,0)),"祝",IF(ISNUMBER(MATCH(B25,★初期設定★!List_定休日リスト,0)),"休",TEXT(B25,"aaa"))))</f>
        <v>土</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41049</v>
      </c>
      <c r="C26" s="83" t="str">
        <f>IF(B26="","",IF(ISNUMBER(MATCH(B26,★初期設定★!List_祝日リスト,0)),"祝",IF(ISNUMBER(MATCH(B26,★初期設定★!List_定休日リスト,0)),"休",TEXT(B26,"aaa"))))</f>
        <v>日</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41050</v>
      </c>
      <c r="C27" s="83" t="str">
        <f>IF(B27="","",IF(ISNUMBER(MATCH(B27,★初期設定★!List_祝日リスト,0)),"祝",IF(ISNUMBER(MATCH(B27,★初期設定★!List_定休日リスト,0)),"休",TEXT(B27,"aaa"))))</f>
        <v>月</v>
      </c>
      <c r="D27" s="99">
        <v>0.39583333333333331</v>
      </c>
      <c r="E27" s="98">
        <v>0.72916666666666663</v>
      </c>
      <c r="F27" s="99"/>
      <c r="G27" s="84">
        <f t="shared" si="2"/>
        <v>7</v>
      </c>
      <c r="H27" s="105"/>
      <c r="I27" s="106"/>
      <c r="J27" s="106"/>
      <c r="K27" s="106"/>
      <c r="L27" s="106"/>
      <c r="M27" s="106"/>
      <c r="N27" s="106"/>
      <c r="O27" s="107"/>
      <c r="P27" s="85"/>
      <c r="Q27" s="77" t="str">
        <f t="shared" si="0"/>
        <v>NG</v>
      </c>
    </row>
    <row r="28" spans="2:17" ht="20.100000000000001" customHeight="1">
      <c r="B28" s="82">
        <f t="shared" si="1"/>
        <v>41051</v>
      </c>
      <c r="C28" s="83" t="str">
        <f>IF(B28="","",IF(ISNUMBER(MATCH(B28,★初期設定★!List_祝日リスト,0)),"祝",IF(ISNUMBER(MATCH(B28,★初期設定★!List_定休日リスト,0)),"休",TEXT(B28,"aaa"))))</f>
        <v>火</v>
      </c>
      <c r="D28" s="99">
        <v>0.39583333333333331</v>
      </c>
      <c r="E28" s="98">
        <v>0.72916666666666663</v>
      </c>
      <c r="F28" s="99"/>
      <c r="G28" s="84">
        <f t="shared" si="2"/>
        <v>7</v>
      </c>
      <c r="H28" s="105"/>
      <c r="I28" s="106"/>
      <c r="J28" s="106"/>
      <c r="K28" s="106"/>
      <c r="L28" s="106"/>
      <c r="M28" s="106"/>
      <c r="N28" s="106"/>
      <c r="O28" s="107"/>
      <c r="P28" s="85"/>
      <c r="Q28" s="77" t="str">
        <f t="shared" si="0"/>
        <v>NG</v>
      </c>
    </row>
    <row r="29" spans="2:17" ht="20.100000000000001" customHeight="1">
      <c r="B29" s="82">
        <f t="shared" si="1"/>
        <v>41052</v>
      </c>
      <c r="C29" s="83" t="str">
        <f>IF(B29="","",IF(ISNUMBER(MATCH(B29,★初期設定★!List_祝日リスト,0)),"祝",IF(ISNUMBER(MATCH(B29,★初期設定★!List_定休日リスト,0)),"休",TEXT(B29,"aaa"))))</f>
        <v>水</v>
      </c>
      <c r="D29" s="97">
        <v>0.39583333333333331</v>
      </c>
      <c r="E29" s="98">
        <v>0.72916666666666663</v>
      </c>
      <c r="F29" s="99"/>
      <c r="G29" s="84">
        <f t="shared" si="2"/>
        <v>7</v>
      </c>
      <c r="H29" s="105"/>
      <c r="I29" s="106"/>
      <c r="J29" s="106"/>
      <c r="K29" s="106"/>
      <c r="L29" s="106"/>
      <c r="M29" s="106"/>
      <c r="N29" s="106"/>
      <c r="O29" s="107"/>
      <c r="P29" s="85"/>
      <c r="Q29" s="77" t="str">
        <f t="shared" si="0"/>
        <v>NG</v>
      </c>
    </row>
    <row r="30" spans="2:17" ht="20.100000000000001" customHeight="1">
      <c r="B30" s="82">
        <f t="shared" si="1"/>
        <v>41053</v>
      </c>
      <c r="C30" s="83" t="str">
        <f>IF(B30="","",IF(ISNUMBER(MATCH(B30,★初期設定★!List_祝日リスト,0)),"祝",IF(ISNUMBER(MATCH(B30,★初期設定★!List_定休日リスト,0)),"休",TEXT(B30,"aaa"))))</f>
        <v>木</v>
      </c>
      <c r="D30" s="99">
        <v>0.39583333333333331</v>
      </c>
      <c r="E30" s="98">
        <v>0.72916666666666663</v>
      </c>
      <c r="F30" s="97"/>
      <c r="G30" s="84">
        <f t="shared" si="2"/>
        <v>7</v>
      </c>
      <c r="H30" s="105"/>
      <c r="I30" s="106"/>
      <c r="J30" s="106"/>
      <c r="K30" s="106"/>
      <c r="L30" s="106"/>
      <c r="M30" s="106"/>
      <c r="N30" s="106"/>
      <c r="O30" s="107"/>
      <c r="P30" s="85"/>
      <c r="Q30" s="77" t="str">
        <f t="shared" si="0"/>
        <v>NG</v>
      </c>
    </row>
    <row r="31" spans="2:17" ht="20.100000000000001" customHeight="1">
      <c r="B31" s="82">
        <f t="shared" si="1"/>
        <v>41054</v>
      </c>
      <c r="C31" s="83" t="str">
        <f>IF(B31="","",IF(ISNUMBER(MATCH(B31,★初期設定★!List_祝日リスト,0)),"祝",IF(ISNUMBER(MATCH(B31,★初期設定★!List_定休日リスト,0)),"休",TEXT(B31,"aaa"))))</f>
        <v>金</v>
      </c>
      <c r="D31" s="99">
        <v>0.39583333333333331</v>
      </c>
      <c r="E31" s="98">
        <v>0.625</v>
      </c>
      <c r="F31" s="99" t="s">
        <v>126</v>
      </c>
      <c r="G31" s="84">
        <f t="shared" si="2"/>
        <v>4.5</v>
      </c>
      <c r="H31" s="105"/>
      <c r="I31" s="106"/>
      <c r="J31" s="106"/>
      <c r="K31" s="106"/>
      <c r="L31" s="106"/>
      <c r="M31" s="106"/>
      <c r="N31" s="106"/>
      <c r="O31" s="107"/>
      <c r="P31" s="85"/>
      <c r="Q31" s="77" t="str">
        <f t="shared" si="0"/>
        <v>NG</v>
      </c>
    </row>
    <row r="32" spans="2:17" ht="20.100000000000001" customHeight="1">
      <c r="B32" s="82">
        <f t="shared" si="1"/>
        <v>41055</v>
      </c>
      <c r="C32" s="83" t="str">
        <f>IF(B32="","",IF(ISNUMBER(MATCH(B32,★初期設定★!List_祝日リスト,0)),"祝",IF(ISNUMBER(MATCH(B32,★初期設定★!List_定休日リスト,0)),"休",TEXT(B32,"aaa"))))</f>
        <v>土</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41056</v>
      </c>
      <c r="C33" s="83" t="str">
        <f>IF(B33="","",IF(ISNUMBER(MATCH(B33,★初期設定★!List_祝日リスト,0)),"祝",IF(ISNUMBER(MATCH(B33,★初期設定★!List_定休日リスト,0)),"休",TEXT(B33,"aaa"))))</f>
        <v>日</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41057</v>
      </c>
      <c r="C34" s="83" t="str">
        <f>IF(B34="","",IF(ISNUMBER(MATCH(B34,★初期設定★!List_祝日リスト,0)),"祝",IF(ISNUMBER(MATCH(B34,★初期設定★!List_定休日リスト,0)),"休",TEXT(B34,"aaa"))))</f>
        <v>月</v>
      </c>
      <c r="D34" s="99">
        <v>0.41666666666666669</v>
      </c>
      <c r="E34" s="98">
        <v>0.72916666666666663</v>
      </c>
      <c r="F34" s="99"/>
      <c r="G34" s="84">
        <f t="shared" si="2"/>
        <v>6.5</v>
      </c>
      <c r="H34" s="105"/>
      <c r="I34" s="106"/>
      <c r="J34" s="106"/>
      <c r="K34" s="106"/>
      <c r="L34" s="106"/>
      <c r="M34" s="106"/>
      <c r="N34" s="106"/>
      <c r="O34" s="107"/>
      <c r="P34" s="85"/>
      <c r="Q34" s="77" t="str">
        <f t="shared" si="0"/>
        <v>NG</v>
      </c>
    </row>
    <row r="35" spans="2:17" ht="20.100000000000001" customHeight="1">
      <c r="B35" s="82">
        <f t="shared" si="1"/>
        <v>41058</v>
      </c>
      <c r="C35" s="83" t="str">
        <f>IF(B35="","",IF(ISNUMBER(MATCH(B35,★初期設定★!List_祝日リスト,0)),"祝",IF(ISNUMBER(MATCH(B35,★初期設定★!List_定休日リスト,0)),"休",TEXT(B35,"aaa"))))</f>
        <v>火</v>
      </c>
      <c r="D35" s="99">
        <v>0.39583333333333331</v>
      </c>
      <c r="E35" s="98">
        <v>0.72916666666666663</v>
      </c>
      <c r="F35" s="97"/>
      <c r="G35" s="84">
        <f t="shared" si="2"/>
        <v>7</v>
      </c>
      <c r="H35" s="105"/>
      <c r="I35" s="106"/>
      <c r="J35" s="106"/>
      <c r="K35" s="106"/>
      <c r="L35" s="106"/>
      <c r="M35" s="106"/>
      <c r="N35" s="106"/>
      <c r="O35" s="107"/>
      <c r="P35" s="85"/>
      <c r="Q35" s="77" t="str">
        <f t="shared" si="0"/>
        <v>NG</v>
      </c>
    </row>
    <row r="36" spans="2:17" ht="20.100000000000001" customHeight="1">
      <c r="B36" s="82">
        <f t="shared" si="1"/>
        <v>41059</v>
      </c>
      <c r="C36" s="83" t="str">
        <f>IF(B36="","",IF(ISNUMBER(MATCH(B36,★初期設定★!List_祝日リスト,0)),"祝",IF(ISNUMBER(MATCH(B36,★初期設定★!List_定休日リスト,0)),"休",TEXT(B36,"aaa"))))</f>
        <v>水</v>
      </c>
      <c r="D36" s="97">
        <v>0.39583333333333331</v>
      </c>
      <c r="E36" s="98">
        <v>0.72916666666666663</v>
      </c>
      <c r="F36" s="99"/>
      <c r="G36" s="84">
        <f t="shared" si="2"/>
        <v>7</v>
      </c>
      <c r="H36" s="105"/>
      <c r="I36" s="106"/>
      <c r="J36" s="106"/>
      <c r="K36" s="106"/>
      <c r="L36" s="106"/>
      <c r="M36" s="106"/>
      <c r="N36" s="106"/>
      <c r="O36" s="107"/>
      <c r="P36" s="85"/>
      <c r="Q36" s="77" t="str">
        <f t="shared" si="0"/>
        <v>NG</v>
      </c>
    </row>
    <row r="37" spans="2:17" ht="20.100000000000001" customHeight="1" thickBot="1">
      <c r="B37" s="82">
        <f t="shared" si="1"/>
        <v>41060</v>
      </c>
      <c r="C37" s="83" t="str">
        <f>IF(B37="","",IF(ISNUMBER(MATCH(B37,★初期設定★!List_祝日リスト,0)),"祝",IF(ISNUMBER(MATCH(B37,★初期設定★!List_定休日リスト,0)),"休",TEXT(B37,"aaa"))))</f>
        <v>木</v>
      </c>
      <c r="D37" s="99"/>
      <c r="E37" s="98"/>
      <c r="F37" s="97"/>
      <c r="G37" s="84" t="str">
        <f t="shared" si="2"/>
        <v/>
      </c>
      <c r="H37" s="105"/>
      <c r="I37" s="106"/>
      <c r="J37" s="106"/>
      <c r="K37" s="106"/>
      <c r="L37" s="106"/>
      <c r="M37" s="106"/>
      <c r="N37" s="106"/>
      <c r="O37" s="107" t="s">
        <v>127</v>
      </c>
      <c r="P37" s="85" t="s">
        <v>16</v>
      </c>
      <c r="Q37" s="77" t="str">
        <f t="shared" si="0"/>
        <v/>
      </c>
    </row>
    <row r="38" spans="2:17" ht="20.100000000000001" customHeight="1" thickBot="1">
      <c r="B38" s="188" t="s">
        <v>17</v>
      </c>
      <c r="C38" s="189"/>
      <c r="D38" s="189"/>
      <c r="E38" s="190"/>
      <c r="F38" s="86"/>
      <c r="G38" s="87">
        <f>SUM(G7:G37)</f>
        <v>121.5</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NG</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58" priority="2" stopIfTrue="1" operator="equal">
      <formula>"祝"</formula>
    </cfRule>
    <cfRule type="cellIs" dxfId="57" priority="3" stopIfTrue="1" operator="equal">
      <formula>"休"</formula>
    </cfRule>
    <cfRule type="cellIs" dxfId="56" priority="4" stopIfTrue="1" operator="equal">
      <formula>"土"</formula>
    </cfRule>
    <cfRule type="cellIs" dxfId="55" priority="5" stopIfTrue="1" operator="equal">
      <formula>"日"</formula>
    </cfRule>
  </conditionalFormatting>
  <conditionalFormatting sqref="B7:B36">
    <cfRule type="expression" dxfId="5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activeCell="N15" sqref="N15"/>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6</v>
      </c>
      <c r="G2" s="104" t="s">
        <v>91</v>
      </c>
      <c r="H2" s="185" t="s">
        <v>95</v>
      </c>
      <c r="I2" s="186"/>
      <c r="J2" s="186"/>
      <c r="K2" s="186"/>
      <c r="L2" s="74"/>
      <c r="M2" s="74"/>
      <c r="N2" s="74"/>
      <c r="O2" s="76"/>
      <c r="P2" s="76"/>
      <c r="Q2" s="78" t="s">
        <v>20</v>
      </c>
      <c r="R2" s="79">
        <f>COUNTA(C7:C37)-(COUNTIF(C7:C37,"土")+COUNTIF(C7:C37,"日")+COUNTIF(C7:C37,"休")+COUNTIF(C7:C37,"祝")+COUNTBLANK(C7:C37))</f>
        <v>21</v>
      </c>
      <c r="S2" s="80">
        <f>R2*8</f>
        <v>168</v>
      </c>
    </row>
    <row r="3" spans="1:19" ht="20.100000000000001" customHeight="1">
      <c r="A3" s="101"/>
      <c r="B3" s="74"/>
      <c r="C3" s="74"/>
      <c r="D3" s="74"/>
      <c r="E3" s="74"/>
      <c r="F3" s="74"/>
      <c r="G3" s="74"/>
      <c r="H3" s="74"/>
      <c r="I3" s="74"/>
      <c r="J3" s="74"/>
      <c r="K3" s="74"/>
      <c r="L3" s="74"/>
      <c r="M3" s="74"/>
      <c r="N3" s="74"/>
      <c r="O3" s="76"/>
      <c r="P3" s="76"/>
      <c r="Q3" s="81" t="s">
        <v>22</v>
      </c>
      <c r="R3" s="79">
        <f>COUNTA(D7:D37)</f>
        <v>19</v>
      </c>
      <c r="S3" s="80">
        <f>G38</f>
        <v>128</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41061</v>
      </c>
      <c r="C7" s="83" t="str">
        <f>IF(B7="","",IF(ISNUMBER(MATCH(B7,★初期設定★!List_祝日リスト,0)),"祝",IF(ISNUMBER(MATCH(B7,★初期設定★!List_定休日リスト,0)),"休",TEXT(B7,"aaa"))))</f>
        <v>金</v>
      </c>
      <c r="D7" s="97">
        <v>0.39583333333333331</v>
      </c>
      <c r="E7" s="98">
        <v>0.72916666666666663</v>
      </c>
      <c r="F7" s="99"/>
      <c r="G7" s="84">
        <f>IF(E7="","",HOUR(E7-D7)+(MINUTE(E7-D7)/60)-(IF(E7&gt;0.5,1,0)))</f>
        <v>7</v>
      </c>
      <c r="H7" s="105"/>
      <c r="I7" s="106">
        <v>7</v>
      </c>
      <c r="J7" s="106"/>
      <c r="K7" s="106"/>
      <c r="L7" s="106"/>
      <c r="M7" s="106"/>
      <c r="N7" s="106"/>
      <c r="O7" s="107"/>
      <c r="P7" s="85"/>
      <c r="Q7" s="77" t="str">
        <f>IF(G7="","",IF(SUM(I7:N7)=G7,"","NG"))</f>
        <v/>
      </c>
    </row>
    <row r="8" spans="1:19" ht="20.100000000000001" customHeight="1">
      <c r="B8" s="82">
        <f>IF(MONTH($B$7+ROW()-7)&lt;&gt;$F$2,"",$B$7+ROW()-7)</f>
        <v>41062</v>
      </c>
      <c r="C8" s="83" t="str">
        <f>IF(B8="","",IF(ISNUMBER(MATCH(B8,★初期設定★!List_祝日リスト,0)),"祝",IF(ISNUMBER(MATCH(B8,★初期設定★!List_定休日リスト,0)),"休",TEXT(B8,"aaa"))))</f>
        <v>土</v>
      </c>
      <c r="D8" s="99"/>
      <c r="E8" s="98"/>
      <c r="F8" s="99"/>
      <c r="G8" s="84" t="str">
        <f>IF(E8="","",HOUR(E8-D8)+(MINUTE(E8-D8)/60)-(IF(E8&gt;0.5,1,0)))</f>
        <v/>
      </c>
      <c r="H8" s="105"/>
      <c r="I8" s="106" t="s">
        <v>16</v>
      </c>
      <c r="J8" s="106"/>
      <c r="K8" s="106"/>
      <c r="L8" s="106"/>
      <c r="M8" s="106"/>
      <c r="N8" s="106"/>
      <c r="O8" s="107"/>
      <c r="P8" s="85"/>
      <c r="Q8" s="77" t="str">
        <f t="shared" ref="Q8:Q37" si="0">IF(G8="","",IF(SUM(I8:N8)=G8,"","NG"))</f>
        <v/>
      </c>
    </row>
    <row r="9" spans="1:19" ht="20.100000000000001" customHeight="1">
      <c r="B9" s="82">
        <f t="shared" ref="B9:B37" si="1">IF(MONTH($B$7+ROW()-7)&lt;&gt;$F$2,"",$B$7+ROW()-7)</f>
        <v>41063</v>
      </c>
      <c r="C9" s="83" t="str">
        <f>IF(B9="","",IF(ISNUMBER(MATCH(B9,★初期設定★!List_祝日リスト,0)),"祝",IF(ISNUMBER(MATCH(B9,★初期設定★!List_定休日リスト,0)),"休",TEXT(B9,"aaa"))))</f>
        <v>日</v>
      </c>
      <c r="D9" s="97"/>
      <c r="E9" s="98"/>
      <c r="F9" s="99"/>
      <c r="G9" s="84" t="str">
        <f t="shared" ref="G9:G37" si="2">IF(E9="","",HOUR(E9-D9)+(MINUTE(E9-D9)/60)-(IF(E9&gt;0.5,1,0)))</f>
        <v/>
      </c>
      <c r="H9" s="105"/>
      <c r="I9" s="106" t="s">
        <v>16</v>
      </c>
      <c r="J9" s="106"/>
      <c r="K9" s="106"/>
      <c r="L9" s="106"/>
      <c r="M9" s="106"/>
      <c r="N9" s="106"/>
      <c r="O9" s="107"/>
      <c r="P9" s="85"/>
      <c r="Q9" s="77" t="str">
        <f t="shared" si="0"/>
        <v/>
      </c>
    </row>
    <row r="10" spans="1:19" ht="20.100000000000001" customHeight="1">
      <c r="B10" s="82">
        <f t="shared" si="1"/>
        <v>41064</v>
      </c>
      <c r="C10" s="83" t="str">
        <f>IF(B10="","",IF(ISNUMBER(MATCH(B10,★初期設定★!List_祝日リスト,0)),"祝",IF(ISNUMBER(MATCH(B10,★初期設定★!List_定休日リスト,0)),"休",TEXT(B10,"aaa"))))</f>
        <v>月</v>
      </c>
      <c r="D10" s="99">
        <v>0.39583333333333331</v>
      </c>
      <c r="E10" s="98">
        <v>0.75</v>
      </c>
      <c r="F10" s="97"/>
      <c r="G10" s="84">
        <f t="shared" si="2"/>
        <v>7.5</v>
      </c>
      <c r="H10" s="105"/>
      <c r="I10" s="106">
        <v>7.5</v>
      </c>
      <c r="J10" s="106"/>
      <c r="K10" s="106"/>
      <c r="L10" s="106"/>
      <c r="M10" s="106"/>
      <c r="N10" s="106"/>
      <c r="O10" s="107"/>
      <c r="P10" s="85"/>
      <c r="Q10" s="77" t="str">
        <f t="shared" si="0"/>
        <v/>
      </c>
      <c r="S10" s="123"/>
    </row>
    <row r="11" spans="1:19" ht="20.100000000000001" customHeight="1">
      <c r="B11" s="82">
        <f t="shared" si="1"/>
        <v>41065</v>
      </c>
      <c r="C11" s="83" t="str">
        <f>IF(B11="","",IF(ISNUMBER(MATCH(B11,★初期設定★!List_祝日リスト,0)),"祝",IF(ISNUMBER(MATCH(B11,★初期設定★!List_定休日リスト,0)),"休",TEXT(B11,"aaa"))))</f>
        <v>火</v>
      </c>
      <c r="D11" s="99">
        <v>0.39583333333333331</v>
      </c>
      <c r="E11" s="98">
        <v>0.72916666666666663</v>
      </c>
      <c r="F11" s="97"/>
      <c r="G11" s="84">
        <f t="shared" si="2"/>
        <v>7</v>
      </c>
      <c r="H11" s="105"/>
      <c r="I11" s="106">
        <v>7</v>
      </c>
      <c r="J11" s="106"/>
      <c r="K11" s="106"/>
      <c r="L11" s="106"/>
      <c r="M11" s="106"/>
      <c r="N11" s="106"/>
      <c r="O11" s="107"/>
      <c r="P11" s="85"/>
      <c r="Q11" s="77" t="str">
        <f t="shared" si="0"/>
        <v/>
      </c>
    </row>
    <row r="12" spans="1:19" ht="20.100000000000001" customHeight="1">
      <c r="B12" s="82">
        <f t="shared" si="1"/>
        <v>41066</v>
      </c>
      <c r="C12" s="83" t="str">
        <f>IF(B12="","",IF(ISNUMBER(MATCH(B12,★初期設定★!List_祝日リスト,0)),"祝",IF(ISNUMBER(MATCH(B12,★初期設定★!List_定休日リスト,0)),"休",TEXT(B12,"aaa"))))</f>
        <v>水</v>
      </c>
      <c r="D12" s="99">
        <v>0.39583333333333331</v>
      </c>
      <c r="E12" s="98">
        <v>0.70833333333333337</v>
      </c>
      <c r="F12" s="99"/>
      <c r="G12" s="84">
        <f t="shared" si="2"/>
        <v>6.5</v>
      </c>
      <c r="H12" s="105"/>
      <c r="I12" s="106">
        <v>6.5</v>
      </c>
      <c r="J12" s="106"/>
      <c r="K12" s="106"/>
      <c r="L12" s="106"/>
      <c r="M12" s="106"/>
      <c r="N12" s="106"/>
      <c r="O12" s="107"/>
      <c r="P12" s="85"/>
      <c r="Q12" s="77" t="str">
        <f t="shared" si="0"/>
        <v/>
      </c>
    </row>
    <row r="13" spans="1:19" ht="20.100000000000001" customHeight="1">
      <c r="B13" s="82">
        <f t="shared" si="1"/>
        <v>41067</v>
      </c>
      <c r="C13" s="83" t="str">
        <f>IF(B13="","",IF(ISNUMBER(MATCH(B13,★初期設定★!List_祝日リスト,0)),"祝",IF(ISNUMBER(MATCH(B13,★初期設定★!List_定休日リスト,0)),"休",TEXT(B13,"aaa"))))</f>
        <v>木</v>
      </c>
      <c r="D13" s="99">
        <v>0.41666666666666669</v>
      </c>
      <c r="E13" s="98">
        <v>0.70833333333333337</v>
      </c>
      <c r="F13" s="97"/>
      <c r="G13" s="84">
        <f t="shared" si="2"/>
        <v>6</v>
      </c>
      <c r="H13" s="105"/>
      <c r="I13" s="106">
        <v>6</v>
      </c>
      <c r="J13" s="106"/>
      <c r="K13" s="106"/>
      <c r="L13" s="106"/>
      <c r="M13" s="106"/>
      <c r="N13" s="106"/>
      <c r="O13" s="107"/>
      <c r="P13" s="85"/>
      <c r="Q13" s="77" t="str">
        <f t="shared" si="0"/>
        <v/>
      </c>
    </row>
    <row r="14" spans="1:19" ht="20.100000000000001" customHeight="1">
      <c r="B14" s="82">
        <f t="shared" si="1"/>
        <v>41068</v>
      </c>
      <c r="C14" s="83" t="str">
        <f>IF(B14="","",IF(ISNUMBER(MATCH(B14,★初期設定★!List_祝日リスト,0)),"祝",IF(ISNUMBER(MATCH(B14,★初期設定★!List_定休日リスト,0)),"休",TEXT(B14,"aaa"))))</f>
        <v>金</v>
      </c>
      <c r="D14" s="99">
        <v>0.39583333333333331</v>
      </c>
      <c r="E14" s="98">
        <v>0.75</v>
      </c>
      <c r="F14" s="97"/>
      <c r="G14" s="84">
        <f t="shared" si="2"/>
        <v>7.5</v>
      </c>
      <c r="H14" s="105"/>
      <c r="I14" s="106">
        <v>7.5</v>
      </c>
      <c r="J14" s="106"/>
      <c r="K14" s="106"/>
      <c r="L14" s="106"/>
      <c r="M14" s="106"/>
      <c r="N14" s="106"/>
      <c r="O14" s="107"/>
      <c r="P14" s="85"/>
      <c r="Q14" s="77" t="str">
        <f t="shared" si="0"/>
        <v/>
      </c>
    </row>
    <row r="15" spans="1:19" ht="20.100000000000001" customHeight="1">
      <c r="B15" s="82">
        <f t="shared" si="1"/>
        <v>41069</v>
      </c>
      <c r="C15" s="83" t="str">
        <f>IF(B15="","",IF(ISNUMBER(MATCH(B15,★初期設定★!List_祝日リスト,0)),"祝",IF(ISNUMBER(MATCH(B15,★初期設定★!List_定休日リスト,0)),"休",TEXT(B15,"aaa"))))</f>
        <v>土</v>
      </c>
      <c r="D15" s="97"/>
      <c r="E15" s="100"/>
      <c r="F15" s="97"/>
      <c r="G15" s="84" t="str">
        <f t="shared" si="2"/>
        <v/>
      </c>
      <c r="H15" s="105"/>
      <c r="I15" s="106" t="s">
        <v>16</v>
      </c>
      <c r="J15" s="106"/>
      <c r="K15" s="106"/>
      <c r="L15" s="106"/>
      <c r="M15" s="106"/>
      <c r="N15" s="106"/>
      <c r="O15" s="107"/>
      <c r="P15" s="85"/>
      <c r="Q15" s="77" t="str">
        <f t="shared" si="0"/>
        <v/>
      </c>
    </row>
    <row r="16" spans="1:19" ht="20.100000000000001" customHeight="1">
      <c r="B16" s="82">
        <f t="shared" si="1"/>
        <v>41070</v>
      </c>
      <c r="C16" s="83" t="str">
        <f>IF(B16="","",IF(ISNUMBER(MATCH(B16,★初期設定★!List_祝日リスト,0)),"祝",IF(ISNUMBER(MATCH(B16,★初期設定★!List_定休日リスト,0)),"休",TEXT(B16,"aaa"))))</f>
        <v>日</v>
      </c>
      <c r="D16" s="99"/>
      <c r="E16" s="98"/>
      <c r="F16" s="97"/>
      <c r="G16" s="84" t="str">
        <f t="shared" si="2"/>
        <v/>
      </c>
      <c r="H16" s="105"/>
      <c r="I16" s="106" t="s">
        <v>16</v>
      </c>
      <c r="J16" s="106"/>
      <c r="K16" s="106"/>
      <c r="L16" s="106"/>
      <c r="M16" s="106"/>
      <c r="N16" s="106"/>
      <c r="O16" s="107"/>
      <c r="P16" s="85"/>
      <c r="Q16" s="77" t="str">
        <f t="shared" si="0"/>
        <v/>
      </c>
    </row>
    <row r="17" spans="2:17" ht="20.100000000000001" customHeight="1">
      <c r="B17" s="82">
        <f t="shared" si="1"/>
        <v>41071</v>
      </c>
      <c r="C17" s="83" t="str">
        <f>IF(B17="","",IF(ISNUMBER(MATCH(B17,★初期設定★!List_祝日リスト,0)),"祝",IF(ISNUMBER(MATCH(B17,★初期設定★!List_定休日リスト,0)),"休",TEXT(B17,"aaa"))))</f>
        <v>月</v>
      </c>
      <c r="D17" s="99">
        <v>0.39583333333333331</v>
      </c>
      <c r="E17" s="98">
        <v>0.72916666666666663</v>
      </c>
      <c r="F17" s="99"/>
      <c r="G17" s="84">
        <f t="shared" si="2"/>
        <v>7</v>
      </c>
      <c r="H17" s="105"/>
      <c r="I17" s="106">
        <v>7</v>
      </c>
      <c r="J17" s="106"/>
      <c r="K17" s="106"/>
      <c r="L17" s="106"/>
      <c r="M17" s="106"/>
      <c r="N17" s="106"/>
      <c r="O17" s="107"/>
      <c r="P17" s="85"/>
      <c r="Q17" s="77" t="str">
        <f t="shared" si="0"/>
        <v/>
      </c>
    </row>
    <row r="18" spans="2:17" ht="20.100000000000001" customHeight="1">
      <c r="B18" s="82">
        <f t="shared" si="1"/>
        <v>41072</v>
      </c>
      <c r="C18" s="83" t="str">
        <f>IF(B18="","",IF(ISNUMBER(MATCH(B18,★初期設定★!List_祝日リスト,0)),"祝",IF(ISNUMBER(MATCH(B18,★初期設定★!List_定休日リスト,0)),"休",TEXT(B18,"aaa"))))</f>
        <v>火</v>
      </c>
      <c r="D18" s="99">
        <v>0.39583333333333331</v>
      </c>
      <c r="E18" s="98">
        <v>0.75</v>
      </c>
      <c r="F18" s="97"/>
      <c r="G18" s="84">
        <f t="shared" si="2"/>
        <v>7.5</v>
      </c>
      <c r="H18" s="105"/>
      <c r="I18" s="106">
        <v>7.5</v>
      </c>
      <c r="J18" s="106"/>
      <c r="K18" s="106"/>
      <c r="L18" s="106"/>
      <c r="M18" s="106"/>
      <c r="N18" s="106"/>
      <c r="O18" s="107"/>
      <c r="P18" s="85"/>
      <c r="Q18" s="77" t="str">
        <f t="shared" si="0"/>
        <v/>
      </c>
    </row>
    <row r="19" spans="2:17" ht="20.100000000000001" customHeight="1">
      <c r="B19" s="82">
        <f t="shared" si="1"/>
        <v>41073</v>
      </c>
      <c r="C19" s="83" t="str">
        <f>IF(B19="","",IF(ISNUMBER(MATCH(B19,★初期設定★!List_祝日リスト,0)),"祝",IF(ISNUMBER(MATCH(B19,★初期設定★!List_定休日リスト,0)),"休",TEXT(B19,"aaa"))))</f>
        <v>水</v>
      </c>
      <c r="D19" s="99">
        <v>0.39583333333333331</v>
      </c>
      <c r="E19" s="98">
        <v>0.72916666666666663</v>
      </c>
      <c r="F19" s="97"/>
      <c r="G19" s="84">
        <f t="shared" si="2"/>
        <v>7</v>
      </c>
      <c r="H19" s="105"/>
      <c r="I19" s="106">
        <v>7</v>
      </c>
      <c r="J19" s="106"/>
      <c r="K19" s="106"/>
      <c r="L19" s="106"/>
      <c r="M19" s="106"/>
      <c r="N19" s="106"/>
      <c r="O19" s="107"/>
      <c r="P19" s="85"/>
      <c r="Q19" s="77" t="str">
        <f t="shared" si="0"/>
        <v/>
      </c>
    </row>
    <row r="20" spans="2:17" ht="20.100000000000001" customHeight="1">
      <c r="B20" s="82">
        <f t="shared" si="1"/>
        <v>41074</v>
      </c>
      <c r="C20" s="83" t="str">
        <f>IF(B20="","",IF(ISNUMBER(MATCH(B20,★初期設定★!List_祝日リスト,0)),"祝",IF(ISNUMBER(MATCH(B20,★初期設定★!List_定休日リスト,0)),"休",TEXT(B20,"aaa"))))</f>
        <v>木</v>
      </c>
      <c r="D20" s="99">
        <v>0.39583333333333331</v>
      </c>
      <c r="E20" s="98">
        <v>0.72916666666666663</v>
      </c>
      <c r="F20" s="97"/>
      <c r="G20" s="84">
        <f t="shared" si="2"/>
        <v>7</v>
      </c>
      <c r="H20" s="105"/>
      <c r="I20" s="106">
        <v>7</v>
      </c>
      <c r="J20" s="106"/>
      <c r="K20" s="106"/>
      <c r="L20" s="106"/>
      <c r="M20" s="106"/>
      <c r="N20" s="106"/>
      <c r="O20" s="107"/>
      <c r="P20" s="85"/>
      <c r="Q20" s="77" t="str">
        <f t="shared" si="0"/>
        <v/>
      </c>
    </row>
    <row r="21" spans="2:17" ht="20.100000000000001" customHeight="1">
      <c r="B21" s="82">
        <f t="shared" si="1"/>
        <v>41075</v>
      </c>
      <c r="C21" s="83" t="str">
        <f>IF(B21="","",IF(ISNUMBER(MATCH(B21,★初期設定★!List_祝日リスト,0)),"祝",IF(ISNUMBER(MATCH(B21,★初期設定★!List_定休日リスト,0)),"休",TEXT(B21,"aaa"))))</f>
        <v>金</v>
      </c>
      <c r="D21" s="99">
        <v>0.5</v>
      </c>
      <c r="E21" s="98">
        <v>0.72916666666666663</v>
      </c>
      <c r="F21" s="97" t="s">
        <v>130</v>
      </c>
      <c r="G21" s="84">
        <f t="shared" si="2"/>
        <v>4.5</v>
      </c>
      <c r="H21" s="105"/>
      <c r="I21" s="106">
        <v>4.5</v>
      </c>
      <c r="J21" s="106"/>
      <c r="K21" s="106"/>
      <c r="L21" s="106"/>
      <c r="M21" s="106"/>
      <c r="N21" s="106"/>
      <c r="O21" s="107" t="s">
        <v>128</v>
      </c>
      <c r="P21" s="85"/>
      <c r="Q21" s="77" t="str">
        <f t="shared" si="0"/>
        <v/>
      </c>
    </row>
    <row r="22" spans="2:17" ht="20.100000000000001" customHeight="1">
      <c r="B22" s="82">
        <f t="shared" si="1"/>
        <v>41076</v>
      </c>
      <c r="C22" s="83" t="str">
        <f>IF(B22="","",IF(ISNUMBER(MATCH(B22,★初期設定★!List_祝日リスト,0)),"祝",IF(ISNUMBER(MATCH(B22,★初期設定★!List_定休日リスト,0)),"休",TEXT(B22,"aaa"))))</f>
        <v>土</v>
      </c>
      <c r="D22" s="99"/>
      <c r="E22" s="98"/>
      <c r="F22" s="97"/>
      <c r="G22" s="84" t="str">
        <f t="shared" si="2"/>
        <v/>
      </c>
      <c r="H22" s="105"/>
      <c r="I22" s="106" t="s">
        <v>16</v>
      </c>
      <c r="J22" s="106"/>
      <c r="K22" s="106"/>
      <c r="L22" s="106"/>
      <c r="M22" s="106"/>
      <c r="N22" s="106"/>
      <c r="O22" s="107"/>
      <c r="P22" s="85"/>
      <c r="Q22" s="77" t="str">
        <f t="shared" si="0"/>
        <v/>
      </c>
    </row>
    <row r="23" spans="2:17" ht="20.100000000000001" customHeight="1">
      <c r="B23" s="82">
        <f t="shared" si="1"/>
        <v>41077</v>
      </c>
      <c r="C23" s="83" t="str">
        <f>IF(B23="","",IF(ISNUMBER(MATCH(B23,★初期設定★!List_祝日リスト,0)),"祝",IF(ISNUMBER(MATCH(B23,★初期設定★!List_定休日リスト,0)),"休",TEXT(B23,"aaa"))))</f>
        <v>日</v>
      </c>
      <c r="D23" s="99"/>
      <c r="E23" s="98"/>
      <c r="F23" s="97"/>
      <c r="G23" s="84" t="str">
        <f t="shared" si="2"/>
        <v/>
      </c>
      <c r="H23" s="105"/>
      <c r="I23" s="106" t="s">
        <v>16</v>
      </c>
      <c r="J23" s="106"/>
      <c r="K23" s="106"/>
      <c r="L23" s="106"/>
      <c r="M23" s="106"/>
      <c r="N23" s="106"/>
      <c r="O23" s="107"/>
      <c r="P23" s="85"/>
      <c r="Q23" s="77" t="str">
        <f t="shared" si="0"/>
        <v/>
      </c>
    </row>
    <row r="24" spans="2:17" ht="20.100000000000001" customHeight="1">
      <c r="B24" s="82">
        <f t="shared" si="1"/>
        <v>41078</v>
      </c>
      <c r="C24" s="83" t="str">
        <f>IF(B24="","",IF(ISNUMBER(MATCH(B24,★初期設定★!List_祝日リスト,0)),"祝",IF(ISNUMBER(MATCH(B24,★初期設定★!List_定休日リスト,0)),"休",TEXT(B24,"aaa"))))</f>
        <v>月</v>
      </c>
      <c r="D24" s="99">
        <v>0.39583333333333331</v>
      </c>
      <c r="E24" s="98">
        <v>0.72916666666666663</v>
      </c>
      <c r="F24" s="97"/>
      <c r="G24" s="84">
        <f t="shared" si="2"/>
        <v>7</v>
      </c>
      <c r="H24" s="105"/>
      <c r="I24" s="106">
        <v>7</v>
      </c>
      <c r="J24" s="106"/>
      <c r="K24" s="106"/>
      <c r="L24" s="106"/>
      <c r="M24" s="106"/>
      <c r="N24" s="106"/>
      <c r="O24" s="107"/>
      <c r="P24" s="85"/>
      <c r="Q24" s="77" t="str">
        <f t="shared" si="0"/>
        <v/>
      </c>
    </row>
    <row r="25" spans="2:17" ht="20.100000000000001" customHeight="1">
      <c r="B25" s="82">
        <f t="shared" si="1"/>
        <v>41079</v>
      </c>
      <c r="C25" s="83" t="str">
        <f>IF(B25="","",IF(ISNUMBER(MATCH(B25,★初期設定★!List_祝日リスト,0)),"祝",IF(ISNUMBER(MATCH(B25,★初期設定★!List_定休日リスト,0)),"休",TEXT(B25,"aaa"))))</f>
        <v>火</v>
      </c>
      <c r="D25" s="99">
        <v>0.39583333333333331</v>
      </c>
      <c r="E25" s="98">
        <v>0.64583333333333337</v>
      </c>
      <c r="F25" s="99"/>
      <c r="G25" s="84">
        <f t="shared" si="2"/>
        <v>5</v>
      </c>
      <c r="H25" s="105"/>
      <c r="I25" s="106">
        <v>5</v>
      </c>
      <c r="J25" s="106"/>
      <c r="K25" s="106"/>
      <c r="L25" s="106"/>
      <c r="M25" s="106"/>
      <c r="N25" s="106"/>
      <c r="O25" s="107"/>
      <c r="P25" s="85"/>
      <c r="Q25" s="77" t="str">
        <f t="shared" si="0"/>
        <v/>
      </c>
    </row>
    <row r="26" spans="2:17" ht="20.100000000000001" customHeight="1">
      <c r="B26" s="82">
        <f t="shared" si="1"/>
        <v>41080</v>
      </c>
      <c r="C26" s="83" t="str">
        <f>IF(B26="","",IF(ISNUMBER(MATCH(B26,★初期設定★!List_祝日リスト,0)),"祝",IF(ISNUMBER(MATCH(B26,★初期設定★!List_定休日リスト,0)),"休",TEXT(B26,"aaa"))))</f>
        <v>水</v>
      </c>
      <c r="D26" s="99">
        <v>0.39583333333333331</v>
      </c>
      <c r="E26" s="98">
        <v>0.72916666666666663</v>
      </c>
      <c r="F26" s="99"/>
      <c r="G26" s="84">
        <f t="shared" si="2"/>
        <v>7</v>
      </c>
      <c r="H26" s="105"/>
      <c r="I26" s="106">
        <v>7</v>
      </c>
      <c r="J26" s="106"/>
      <c r="K26" s="106"/>
      <c r="L26" s="106"/>
      <c r="M26" s="106"/>
      <c r="N26" s="106"/>
      <c r="O26" s="107"/>
      <c r="P26" s="85"/>
      <c r="Q26" s="77" t="str">
        <f t="shared" si="0"/>
        <v/>
      </c>
    </row>
    <row r="27" spans="2:17" ht="20.100000000000001" customHeight="1">
      <c r="B27" s="82">
        <f t="shared" si="1"/>
        <v>41081</v>
      </c>
      <c r="C27" s="83" t="str">
        <f>IF(B27="","",IF(ISNUMBER(MATCH(B27,★初期設定★!List_祝日リスト,0)),"祝",IF(ISNUMBER(MATCH(B27,★初期設定★!List_定休日リスト,0)),"休",TEXT(B27,"aaa"))))</f>
        <v>木</v>
      </c>
      <c r="D27" s="99">
        <v>0.39583333333333331</v>
      </c>
      <c r="E27" s="98">
        <v>0.72916666666666663</v>
      </c>
      <c r="F27" s="99"/>
      <c r="G27" s="84">
        <f t="shared" si="2"/>
        <v>7</v>
      </c>
      <c r="H27" s="105"/>
      <c r="I27" s="106">
        <v>7</v>
      </c>
      <c r="J27" s="106"/>
      <c r="K27" s="106"/>
      <c r="L27" s="106"/>
      <c r="M27" s="106"/>
      <c r="N27" s="106"/>
      <c r="O27" s="107"/>
      <c r="P27" s="85"/>
      <c r="Q27" s="77" t="str">
        <f t="shared" si="0"/>
        <v/>
      </c>
    </row>
    <row r="28" spans="2:17" ht="20.100000000000001" customHeight="1">
      <c r="B28" s="82">
        <f t="shared" si="1"/>
        <v>41082</v>
      </c>
      <c r="C28" s="83" t="str">
        <f>IF(B28="","",IF(ISNUMBER(MATCH(B28,★初期設定★!List_祝日リスト,0)),"祝",IF(ISNUMBER(MATCH(B28,★初期設定★!List_定休日リスト,0)),"休",TEXT(B28,"aaa"))))</f>
        <v>金</v>
      </c>
      <c r="D28" s="99">
        <v>0.41666666666666669</v>
      </c>
      <c r="E28" s="98">
        <v>0.72916666666666663</v>
      </c>
      <c r="F28" s="99"/>
      <c r="G28" s="84">
        <f t="shared" si="2"/>
        <v>6.5</v>
      </c>
      <c r="H28" s="105"/>
      <c r="I28" s="106">
        <v>6.5</v>
      </c>
      <c r="J28" s="106"/>
      <c r="K28" s="106"/>
      <c r="L28" s="106"/>
      <c r="M28" s="106"/>
      <c r="N28" s="106"/>
      <c r="O28" s="107"/>
      <c r="P28" s="85"/>
      <c r="Q28" s="77" t="str">
        <f t="shared" si="0"/>
        <v/>
      </c>
    </row>
    <row r="29" spans="2:17" ht="20.100000000000001" customHeight="1">
      <c r="B29" s="82">
        <f t="shared" si="1"/>
        <v>41083</v>
      </c>
      <c r="C29" s="83" t="str">
        <f>IF(B29="","",IF(ISNUMBER(MATCH(B29,★初期設定★!List_祝日リスト,0)),"祝",IF(ISNUMBER(MATCH(B29,★初期設定★!List_定休日リスト,0)),"休",TEXT(B29,"aaa"))))</f>
        <v>土</v>
      </c>
      <c r="D29" s="97"/>
      <c r="E29" s="98"/>
      <c r="F29" s="99"/>
      <c r="G29" s="84" t="str">
        <f t="shared" si="2"/>
        <v/>
      </c>
      <c r="H29" s="105"/>
      <c r="I29" s="106" t="s">
        <v>16</v>
      </c>
      <c r="J29" s="106"/>
      <c r="K29" s="106"/>
      <c r="L29" s="106"/>
      <c r="M29" s="106"/>
      <c r="N29" s="106"/>
      <c r="O29" s="107"/>
      <c r="P29" s="85"/>
      <c r="Q29" s="77" t="str">
        <f t="shared" si="0"/>
        <v/>
      </c>
    </row>
    <row r="30" spans="2:17" ht="20.100000000000001" customHeight="1">
      <c r="B30" s="82">
        <f t="shared" si="1"/>
        <v>41084</v>
      </c>
      <c r="C30" s="83" t="str">
        <f>IF(B30="","",IF(ISNUMBER(MATCH(B30,★初期設定★!List_祝日リスト,0)),"祝",IF(ISNUMBER(MATCH(B30,★初期設定★!List_定休日リスト,0)),"休",TEXT(B30,"aaa"))))</f>
        <v>日</v>
      </c>
      <c r="D30" s="99"/>
      <c r="E30" s="98"/>
      <c r="F30" s="97"/>
      <c r="G30" s="84" t="str">
        <f t="shared" si="2"/>
        <v/>
      </c>
      <c r="H30" s="105"/>
      <c r="I30" s="106" t="s">
        <v>16</v>
      </c>
      <c r="J30" s="106"/>
      <c r="K30" s="106"/>
      <c r="L30" s="106"/>
      <c r="M30" s="106"/>
      <c r="N30" s="106"/>
      <c r="O30" s="107"/>
      <c r="P30" s="85"/>
      <c r="Q30" s="77" t="str">
        <f t="shared" si="0"/>
        <v/>
      </c>
    </row>
    <row r="31" spans="2:17" ht="20.100000000000001" customHeight="1">
      <c r="B31" s="82">
        <f t="shared" si="1"/>
        <v>41085</v>
      </c>
      <c r="C31" s="83" t="str">
        <f>IF(B31="","",IF(ISNUMBER(MATCH(B31,★初期設定★!List_祝日リスト,0)),"祝",IF(ISNUMBER(MATCH(B31,★初期設定★!List_定休日リスト,0)),"休",TEXT(B31,"aaa"))))</f>
        <v>月</v>
      </c>
      <c r="D31" s="99">
        <v>0.39583333333333331</v>
      </c>
      <c r="E31" s="98">
        <v>0.72916666666666663</v>
      </c>
      <c r="F31" s="99"/>
      <c r="G31" s="84">
        <f t="shared" si="2"/>
        <v>7</v>
      </c>
      <c r="H31" s="105"/>
      <c r="I31" s="106">
        <v>7</v>
      </c>
      <c r="J31" s="106"/>
      <c r="K31" s="106"/>
      <c r="L31" s="106"/>
      <c r="M31" s="106"/>
      <c r="N31" s="106"/>
      <c r="O31" s="107"/>
      <c r="P31" s="85"/>
      <c r="Q31" s="77" t="str">
        <f t="shared" si="0"/>
        <v/>
      </c>
    </row>
    <row r="32" spans="2:17" ht="20.100000000000001" customHeight="1">
      <c r="B32" s="82">
        <f t="shared" si="1"/>
        <v>41086</v>
      </c>
      <c r="C32" s="83" t="str">
        <f>IF(B32="","",IF(ISNUMBER(MATCH(B32,★初期設定★!List_祝日リスト,0)),"祝",IF(ISNUMBER(MATCH(B32,★初期設定★!List_定休日リスト,0)),"休",TEXT(B32,"aaa"))))</f>
        <v>火</v>
      </c>
      <c r="D32" s="99">
        <v>0.39583333333333331</v>
      </c>
      <c r="E32" s="98">
        <v>0.72916666666666663</v>
      </c>
      <c r="F32" s="97"/>
      <c r="G32" s="84">
        <f t="shared" si="2"/>
        <v>7</v>
      </c>
      <c r="H32" s="105"/>
      <c r="I32" s="106">
        <v>7</v>
      </c>
      <c r="J32" s="106"/>
      <c r="K32" s="106"/>
      <c r="L32" s="106"/>
      <c r="M32" s="106"/>
      <c r="N32" s="106"/>
      <c r="O32" s="107"/>
      <c r="P32" s="85"/>
      <c r="Q32" s="77" t="str">
        <f t="shared" si="0"/>
        <v/>
      </c>
    </row>
    <row r="33" spans="2:17" ht="20.100000000000001" customHeight="1">
      <c r="B33" s="82">
        <f t="shared" si="1"/>
        <v>41087</v>
      </c>
      <c r="C33" s="83" t="str">
        <f>IF(B33="","",IF(ISNUMBER(MATCH(B33,★初期設定★!List_祝日リスト,0)),"祝",IF(ISNUMBER(MATCH(B33,★初期設定★!List_定休日リスト,0)),"休",TEXT(B33,"aaa"))))</f>
        <v>水</v>
      </c>
      <c r="D33" s="99"/>
      <c r="E33" s="98"/>
      <c r="F33" s="97" t="s">
        <v>129</v>
      </c>
      <c r="G33" s="84" t="str">
        <f t="shared" si="2"/>
        <v/>
      </c>
      <c r="H33" s="105"/>
      <c r="I33" s="106" t="s">
        <v>16</v>
      </c>
      <c r="J33" s="106"/>
      <c r="K33" s="106"/>
      <c r="L33" s="106"/>
      <c r="M33" s="106"/>
      <c r="N33" s="106"/>
      <c r="O33" s="107"/>
      <c r="P33" s="85"/>
      <c r="Q33" s="77" t="str">
        <f t="shared" si="0"/>
        <v/>
      </c>
    </row>
    <row r="34" spans="2:17" ht="20.100000000000001" customHeight="1">
      <c r="B34" s="82">
        <f t="shared" si="1"/>
        <v>41088</v>
      </c>
      <c r="C34" s="83" t="str">
        <f>IF(B34="","",IF(ISNUMBER(MATCH(B34,★初期設定★!List_祝日リスト,0)),"祝",IF(ISNUMBER(MATCH(B34,★初期設定★!List_定休日リスト,0)),"休",TEXT(B34,"aaa"))))</f>
        <v>木</v>
      </c>
      <c r="D34" s="99"/>
      <c r="E34" s="98"/>
      <c r="F34" s="99" t="s">
        <v>129</v>
      </c>
      <c r="G34" s="84" t="str">
        <f t="shared" si="2"/>
        <v/>
      </c>
      <c r="H34" s="105"/>
      <c r="I34" s="106" t="s">
        <v>16</v>
      </c>
      <c r="J34" s="106"/>
      <c r="K34" s="106"/>
      <c r="L34" s="106"/>
      <c r="M34" s="106"/>
      <c r="N34" s="106"/>
      <c r="O34" s="107"/>
      <c r="P34" s="85"/>
      <c r="Q34" s="77" t="str">
        <f t="shared" si="0"/>
        <v/>
      </c>
    </row>
    <row r="35" spans="2:17" ht="20.100000000000001" customHeight="1">
      <c r="B35" s="82">
        <f t="shared" si="1"/>
        <v>41089</v>
      </c>
      <c r="C35" s="83" t="str">
        <f>IF(B35="","",IF(ISNUMBER(MATCH(B35,★初期設定★!List_祝日リスト,0)),"祝",IF(ISNUMBER(MATCH(B35,★初期設定★!List_定休日リスト,0)),"休",TEXT(B35,"aaa"))))</f>
        <v>金</v>
      </c>
      <c r="D35" s="99">
        <v>0.39583333333333331</v>
      </c>
      <c r="E35" s="98">
        <v>0.72916666666666663</v>
      </c>
      <c r="F35" s="97"/>
      <c r="G35" s="84">
        <f t="shared" si="2"/>
        <v>7</v>
      </c>
      <c r="H35" s="105"/>
      <c r="I35" s="106">
        <v>7</v>
      </c>
      <c r="J35" s="106"/>
      <c r="K35" s="106"/>
      <c r="L35" s="106"/>
      <c r="M35" s="106"/>
      <c r="N35" s="106"/>
      <c r="O35" s="107"/>
      <c r="P35" s="85"/>
      <c r="Q35" s="77" t="str">
        <f t="shared" si="0"/>
        <v/>
      </c>
    </row>
    <row r="36" spans="2:17" ht="20.100000000000001" customHeight="1">
      <c r="B36" s="82">
        <f t="shared" si="1"/>
        <v>41090</v>
      </c>
      <c r="C36" s="83" t="str">
        <f>IF(B36="","",IF(ISNUMBER(MATCH(B36,★初期設定★!List_祝日リスト,0)),"祝",IF(ISNUMBER(MATCH(B36,★初期設定★!List_定休日リスト,0)),"休",TEXT(B36,"aaa"))))</f>
        <v>土</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t="str">
        <f t="shared" si="1"/>
        <v/>
      </c>
      <c r="C37" s="83" t="str">
        <f>IF(B37="","",IF(ISNUMBER(MATCH(B37,★初期設定★!List_祝日リスト,0)),"祝",IF(ISNUMBER(MATCH(B37,★初期設定★!List_定休日リスト,0)),"休",TEXT(B37,"aaa"))))</f>
        <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128</v>
      </c>
      <c r="H38" s="88" t="s">
        <v>12</v>
      </c>
      <c r="I38" s="89">
        <f t="shared" ref="I38:N38" si="3">SUM(I7:I37)</f>
        <v>128</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53" priority="2" stopIfTrue="1" operator="equal">
      <formula>"祝"</formula>
    </cfRule>
    <cfRule type="cellIs" dxfId="52" priority="3" stopIfTrue="1" operator="equal">
      <formula>"休"</formula>
    </cfRule>
    <cfRule type="cellIs" dxfId="51" priority="4" stopIfTrue="1" operator="equal">
      <formula>"土"</formula>
    </cfRule>
    <cfRule type="cellIs" dxfId="50" priority="5" stopIfTrue="1" operator="equal">
      <formula>"日"</formula>
    </cfRule>
  </conditionalFormatting>
  <conditionalFormatting sqref="B7:B36">
    <cfRule type="expression" dxfId="49"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S46"/>
  <sheetViews>
    <sheetView view="pageBreakPreview" zoomScale="85" zoomScaleNormal="100" zoomScaleSheetLayoutView="85" workbookViewId="0">
      <pane xSplit="6" ySplit="6" topLeftCell="G7" activePane="bottomRight" state="frozen"/>
      <selection activeCell="R3" sqref="R3"/>
      <selection pane="topRight" activeCell="R3" sqref="R3"/>
      <selection pane="bottomLeft" activeCell="R3" sqref="R3"/>
      <selection pane="bottomRight" activeCell="E41" sqref="E41"/>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7</v>
      </c>
      <c r="G2" s="104" t="s">
        <v>91</v>
      </c>
      <c r="H2" s="185" t="s">
        <v>95</v>
      </c>
      <c r="I2" s="186"/>
      <c r="J2" s="186"/>
      <c r="K2" s="186"/>
      <c r="L2" s="74"/>
      <c r="M2" s="74"/>
      <c r="N2" s="74"/>
      <c r="O2" s="76"/>
      <c r="P2" s="76"/>
      <c r="Q2" s="78" t="s">
        <v>20</v>
      </c>
      <c r="R2" s="79">
        <f>COUNTA(C7:C37)-(COUNTIF(C7:C37,"土")+COUNTIF(C7:C37,"日")+COUNTIF(C7:C37,"休")+COUNTIF(C7:C37,"祝")+COUNTBLANK(C7:C37))</f>
        <v>21</v>
      </c>
      <c r="S2" s="80">
        <f>R2*8</f>
        <v>168</v>
      </c>
    </row>
    <row r="3" spans="1:19" ht="20.100000000000001" customHeight="1">
      <c r="A3" s="101"/>
      <c r="B3" s="74"/>
      <c r="C3" s="74"/>
      <c r="D3" s="74"/>
      <c r="E3" s="74"/>
      <c r="F3" s="74"/>
      <c r="G3" s="74"/>
      <c r="H3" s="74"/>
      <c r="I3" s="74"/>
      <c r="J3" s="74"/>
      <c r="K3" s="74"/>
      <c r="L3" s="74"/>
      <c r="M3" s="74"/>
      <c r="N3" s="74"/>
      <c r="O3" s="76"/>
      <c r="P3" s="76"/>
      <c r="Q3" s="81" t="s">
        <v>22</v>
      </c>
      <c r="R3" s="79">
        <f>COUNTA(D7:D37)</f>
        <v>17</v>
      </c>
      <c r="S3" s="80">
        <f>G38</f>
        <v>119</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41091</v>
      </c>
      <c r="C7" s="83" t="str">
        <f>IF(B7="","",IF(ISNUMBER(MATCH(B7,★初期設定★!List_祝日リスト,0)),"祝",IF(ISNUMBER(MATCH(B7,★初期設定★!List_定休日リスト,0)),"休",TEXT(B7,"aaa"))))</f>
        <v>日</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41092</v>
      </c>
      <c r="C8" s="83" t="str">
        <f>IF(B8="","",IF(ISNUMBER(MATCH(B8,★初期設定★!List_祝日リスト,0)),"祝",IF(ISNUMBER(MATCH(B8,★初期設定★!List_定休日リスト,0)),"休",TEXT(B8,"aaa"))))</f>
        <v>月</v>
      </c>
      <c r="D8" s="99">
        <v>0.39583333333333331</v>
      </c>
      <c r="E8" s="98">
        <v>0.72916666666666663</v>
      </c>
      <c r="F8" s="99"/>
      <c r="G8" s="84">
        <f>IF(E8="","",HOUR(E8-D8)+(MINUTE(E8-D8)/60)-(IF(E8&gt;0.5,1,0)))</f>
        <v>7</v>
      </c>
      <c r="H8" s="105"/>
      <c r="I8" s="106"/>
      <c r="J8" s="106"/>
      <c r="K8" s="106"/>
      <c r="L8" s="106"/>
      <c r="M8" s="106"/>
      <c r="N8" s="106"/>
      <c r="O8" s="107"/>
      <c r="P8" s="85"/>
      <c r="Q8" s="77" t="str">
        <f t="shared" ref="Q8:Q37" si="0">IF(G8="","",IF(SUM(I8:N8)=G8,"","NG"))</f>
        <v>NG</v>
      </c>
    </row>
    <row r="9" spans="1:19" ht="20.100000000000001" customHeight="1">
      <c r="B9" s="82">
        <f t="shared" ref="B9:B37" si="1">IF(MONTH($B$7+ROW()-7)&lt;&gt;$F$2,"",$B$7+ROW()-7)</f>
        <v>41093</v>
      </c>
      <c r="C9" s="83" t="str">
        <f>IF(B9="","",IF(ISNUMBER(MATCH(B9,★初期設定★!List_祝日リスト,0)),"祝",IF(ISNUMBER(MATCH(B9,★初期設定★!List_定休日リスト,0)),"休",TEXT(B9,"aaa"))))</f>
        <v>火</v>
      </c>
      <c r="D9" s="97"/>
      <c r="E9" s="98"/>
      <c r="F9" s="99"/>
      <c r="G9" s="84" t="str">
        <f t="shared" ref="G9:G37" si="2">IF(E9="","",HOUR(E9-D9)+(MINUTE(E9-D9)/60)-(IF(E9&gt;0.5,1,0)))</f>
        <v/>
      </c>
      <c r="H9" s="105"/>
      <c r="I9" s="106"/>
      <c r="J9" s="106"/>
      <c r="K9" s="106"/>
      <c r="L9" s="106"/>
      <c r="M9" s="106"/>
      <c r="N9" s="106"/>
      <c r="O9" s="107" t="s">
        <v>131</v>
      </c>
      <c r="P9" s="85"/>
      <c r="Q9" s="77" t="str">
        <f t="shared" si="0"/>
        <v/>
      </c>
    </row>
    <row r="10" spans="1:19" ht="20.100000000000001" customHeight="1">
      <c r="B10" s="82">
        <f t="shared" si="1"/>
        <v>41094</v>
      </c>
      <c r="C10" s="83" t="str">
        <f>IF(B10="","",IF(ISNUMBER(MATCH(B10,★初期設定★!List_祝日リスト,0)),"祝",IF(ISNUMBER(MATCH(B10,★初期設定★!List_定休日リスト,0)),"休",TEXT(B10,"aaa"))))</f>
        <v>水</v>
      </c>
      <c r="D10" s="99"/>
      <c r="E10" s="98"/>
      <c r="F10" s="97"/>
      <c r="G10" s="84" t="str">
        <f t="shared" si="2"/>
        <v/>
      </c>
      <c r="H10" s="105"/>
      <c r="I10" s="106"/>
      <c r="J10" s="106"/>
      <c r="K10" s="106"/>
      <c r="L10" s="106"/>
      <c r="M10" s="106"/>
      <c r="N10" s="106"/>
      <c r="O10" s="107" t="s">
        <v>131</v>
      </c>
      <c r="P10" s="85"/>
      <c r="Q10" s="77" t="str">
        <f t="shared" si="0"/>
        <v/>
      </c>
      <c r="S10" s="123"/>
    </row>
    <row r="11" spans="1:19" ht="20.100000000000001" customHeight="1">
      <c r="B11" s="82">
        <f t="shared" si="1"/>
        <v>41095</v>
      </c>
      <c r="C11" s="83" t="str">
        <f>IF(B11="","",IF(ISNUMBER(MATCH(B11,★初期設定★!List_祝日リスト,0)),"祝",IF(ISNUMBER(MATCH(B11,★初期設定★!List_定休日リスト,0)),"休",TEXT(B11,"aaa"))))</f>
        <v>木</v>
      </c>
      <c r="D11" s="99"/>
      <c r="E11" s="98"/>
      <c r="F11" s="97"/>
      <c r="G11" s="84" t="str">
        <f t="shared" si="2"/>
        <v/>
      </c>
      <c r="H11" s="105"/>
      <c r="I11" s="106"/>
      <c r="J11" s="106"/>
      <c r="K11" s="106"/>
      <c r="L11" s="106"/>
      <c r="M11" s="106"/>
      <c r="N11" s="106"/>
      <c r="O11" s="107" t="s">
        <v>131</v>
      </c>
      <c r="P11" s="85"/>
      <c r="Q11" s="77" t="str">
        <f t="shared" si="0"/>
        <v/>
      </c>
    </row>
    <row r="12" spans="1:19" ht="20.100000000000001" customHeight="1">
      <c r="B12" s="82">
        <f t="shared" si="1"/>
        <v>41096</v>
      </c>
      <c r="C12" s="83" t="str">
        <f>IF(B12="","",IF(ISNUMBER(MATCH(B12,★初期設定★!List_祝日リスト,0)),"祝",IF(ISNUMBER(MATCH(B12,★初期設定★!List_定休日リスト,0)),"休",TEXT(B12,"aaa"))))</f>
        <v>金</v>
      </c>
      <c r="D12" s="99"/>
      <c r="E12" s="98"/>
      <c r="F12" s="99"/>
      <c r="G12" s="84" t="str">
        <f t="shared" si="2"/>
        <v/>
      </c>
      <c r="H12" s="105"/>
      <c r="I12" s="106"/>
      <c r="J12" s="106"/>
      <c r="K12" s="106"/>
      <c r="L12" s="106"/>
      <c r="M12" s="106"/>
      <c r="N12" s="106"/>
      <c r="O12" s="107" t="s">
        <v>131</v>
      </c>
      <c r="P12" s="85"/>
      <c r="Q12" s="77" t="str">
        <f t="shared" si="0"/>
        <v/>
      </c>
    </row>
    <row r="13" spans="1:19" ht="20.100000000000001" customHeight="1">
      <c r="B13" s="82">
        <f t="shared" si="1"/>
        <v>41097</v>
      </c>
      <c r="C13" s="83" t="str">
        <f>IF(B13="","",IF(ISNUMBER(MATCH(B13,★初期設定★!List_祝日リスト,0)),"祝",IF(ISNUMBER(MATCH(B13,★初期設定★!List_定休日リスト,0)),"休",TEXT(B13,"aaa"))))</f>
        <v>土</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41098</v>
      </c>
      <c r="C14" s="83" t="str">
        <f>IF(B14="","",IF(ISNUMBER(MATCH(B14,★初期設定★!List_祝日リスト,0)),"祝",IF(ISNUMBER(MATCH(B14,★初期設定★!List_定休日リスト,0)),"休",TEXT(B14,"aaa"))))</f>
        <v>日</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41099</v>
      </c>
      <c r="C15" s="83" t="str">
        <f>IF(B15="","",IF(ISNUMBER(MATCH(B15,★初期設定★!List_祝日リスト,0)),"祝",IF(ISNUMBER(MATCH(B15,★初期設定★!List_定休日リスト,0)),"休",TEXT(B15,"aaa"))))</f>
        <v>月</v>
      </c>
      <c r="D15" s="97">
        <v>0.39583333333333331</v>
      </c>
      <c r="E15" s="100">
        <v>0.72916666666666663</v>
      </c>
      <c r="F15" s="97"/>
      <c r="G15" s="84">
        <f t="shared" si="2"/>
        <v>7</v>
      </c>
      <c r="H15" s="105"/>
      <c r="I15" s="106"/>
      <c r="J15" s="106"/>
      <c r="K15" s="106"/>
      <c r="L15" s="106"/>
      <c r="M15" s="106"/>
      <c r="N15" s="106"/>
      <c r="O15" s="107"/>
      <c r="P15" s="85"/>
      <c r="Q15" s="77" t="str">
        <f t="shared" si="0"/>
        <v>NG</v>
      </c>
    </row>
    <row r="16" spans="1:19" ht="20.100000000000001" customHeight="1">
      <c r="B16" s="82">
        <f t="shared" si="1"/>
        <v>41100</v>
      </c>
      <c r="C16" s="83" t="str">
        <f>IF(B16="","",IF(ISNUMBER(MATCH(B16,★初期設定★!List_祝日リスト,0)),"祝",IF(ISNUMBER(MATCH(B16,★初期設定★!List_定休日リスト,0)),"休",TEXT(B16,"aaa"))))</f>
        <v>火</v>
      </c>
      <c r="D16" s="99">
        <v>0.39583333333333331</v>
      </c>
      <c r="E16" s="98">
        <v>0.72916666666666663</v>
      </c>
      <c r="F16" s="97"/>
      <c r="G16" s="84">
        <f t="shared" si="2"/>
        <v>7</v>
      </c>
      <c r="H16" s="105"/>
      <c r="I16" s="106"/>
      <c r="J16" s="106"/>
      <c r="K16" s="106"/>
      <c r="L16" s="106"/>
      <c r="M16" s="106"/>
      <c r="N16" s="106"/>
      <c r="O16" s="107"/>
      <c r="P16" s="85"/>
      <c r="Q16" s="77" t="str">
        <f t="shared" si="0"/>
        <v>NG</v>
      </c>
    </row>
    <row r="17" spans="2:17" ht="20.100000000000001" customHeight="1">
      <c r="B17" s="82">
        <f t="shared" si="1"/>
        <v>41101</v>
      </c>
      <c r="C17" s="83" t="str">
        <f>IF(B17="","",IF(ISNUMBER(MATCH(B17,★初期設定★!List_祝日リスト,0)),"祝",IF(ISNUMBER(MATCH(B17,★初期設定★!List_定休日リスト,0)),"休",TEXT(B17,"aaa"))))</f>
        <v>水</v>
      </c>
      <c r="D17" s="99">
        <v>0.39583333333333331</v>
      </c>
      <c r="E17" s="98">
        <v>0.72916666666666663</v>
      </c>
      <c r="F17" s="99"/>
      <c r="G17" s="84">
        <f t="shared" si="2"/>
        <v>7</v>
      </c>
      <c r="H17" s="105"/>
      <c r="I17" s="106"/>
      <c r="J17" s="106"/>
      <c r="K17" s="106"/>
      <c r="L17" s="106"/>
      <c r="M17" s="106"/>
      <c r="N17" s="106"/>
      <c r="O17" s="107"/>
      <c r="P17" s="85"/>
      <c r="Q17" s="77" t="str">
        <f t="shared" si="0"/>
        <v>NG</v>
      </c>
    </row>
    <row r="18" spans="2:17" ht="20.100000000000001" customHeight="1">
      <c r="B18" s="82">
        <f t="shared" si="1"/>
        <v>41102</v>
      </c>
      <c r="C18" s="83" t="str">
        <f>IF(B18="","",IF(ISNUMBER(MATCH(B18,★初期設定★!List_祝日リスト,0)),"祝",IF(ISNUMBER(MATCH(B18,★初期設定★!List_定休日リスト,0)),"休",TEXT(B18,"aaa"))))</f>
        <v>木</v>
      </c>
      <c r="D18" s="99">
        <v>0.39583333333333331</v>
      </c>
      <c r="E18" s="98">
        <v>0.72916666666666663</v>
      </c>
      <c r="F18" s="97"/>
      <c r="G18" s="84">
        <f t="shared" si="2"/>
        <v>7</v>
      </c>
      <c r="H18" s="105"/>
      <c r="I18" s="106"/>
      <c r="J18" s="106"/>
      <c r="K18" s="106"/>
      <c r="L18" s="106"/>
      <c r="M18" s="106"/>
      <c r="N18" s="106"/>
      <c r="O18" s="107"/>
      <c r="P18" s="85"/>
      <c r="Q18" s="77" t="str">
        <f t="shared" si="0"/>
        <v>NG</v>
      </c>
    </row>
    <row r="19" spans="2:17" ht="20.100000000000001" customHeight="1">
      <c r="B19" s="82">
        <f t="shared" si="1"/>
        <v>41103</v>
      </c>
      <c r="C19" s="83" t="str">
        <f>IF(B19="","",IF(ISNUMBER(MATCH(B19,★初期設定★!List_祝日リスト,0)),"祝",IF(ISNUMBER(MATCH(B19,★初期設定★!List_定休日リスト,0)),"休",TEXT(B19,"aaa"))))</f>
        <v>金</v>
      </c>
      <c r="D19" s="99">
        <v>0.39583333333333331</v>
      </c>
      <c r="E19" s="98">
        <v>0.72916666666666663</v>
      </c>
      <c r="F19" s="97"/>
      <c r="G19" s="84">
        <f t="shared" si="2"/>
        <v>7</v>
      </c>
      <c r="H19" s="105"/>
      <c r="I19" s="106"/>
      <c r="J19" s="106"/>
      <c r="K19" s="106"/>
      <c r="L19" s="106"/>
      <c r="M19" s="106"/>
      <c r="N19" s="106"/>
      <c r="O19" s="107"/>
      <c r="P19" s="85"/>
      <c r="Q19" s="77" t="str">
        <f t="shared" si="0"/>
        <v>NG</v>
      </c>
    </row>
    <row r="20" spans="2:17" ht="20.100000000000001" customHeight="1">
      <c r="B20" s="82">
        <f t="shared" si="1"/>
        <v>41104</v>
      </c>
      <c r="C20" s="83" t="str">
        <f>IF(B20="","",IF(ISNUMBER(MATCH(B20,★初期設定★!List_祝日リスト,0)),"祝",IF(ISNUMBER(MATCH(B20,★初期設定★!List_定休日リスト,0)),"休",TEXT(B20,"aaa"))))</f>
        <v>土</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41105</v>
      </c>
      <c r="C21" s="83" t="str">
        <f>IF(B21="","",IF(ISNUMBER(MATCH(B21,★初期設定★!List_祝日リスト,0)),"祝",IF(ISNUMBER(MATCH(B21,★初期設定★!List_定休日リスト,0)),"休",TEXT(B21,"aaa"))))</f>
        <v>日</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41106</v>
      </c>
      <c r="C22" s="83" t="str">
        <f>IF(B22="","",IF(ISNUMBER(MATCH(B22,★初期設定★!List_祝日リスト,0)),"祝",IF(ISNUMBER(MATCH(B22,★初期設定★!List_定休日リスト,0)),"休",TEXT(B22,"aaa"))))</f>
        <v>祝</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41107</v>
      </c>
      <c r="C23" s="83" t="str">
        <f>IF(B23="","",IF(ISNUMBER(MATCH(B23,★初期設定★!List_祝日リスト,0)),"祝",IF(ISNUMBER(MATCH(B23,★初期設定★!List_定休日リスト,0)),"休",TEXT(B23,"aaa"))))</f>
        <v>火</v>
      </c>
      <c r="D23" s="99">
        <v>0.39583333333333331</v>
      </c>
      <c r="E23" s="98">
        <v>0.75</v>
      </c>
      <c r="F23" s="97"/>
      <c r="G23" s="84">
        <f t="shared" si="2"/>
        <v>7.5</v>
      </c>
      <c r="H23" s="105"/>
      <c r="I23" s="106"/>
      <c r="J23" s="106"/>
      <c r="K23" s="106"/>
      <c r="L23" s="106"/>
      <c r="M23" s="106"/>
      <c r="N23" s="106"/>
      <c r="O23" s="107"/>
      <c r="P23" s="85"/>
      <c r="Q23" s="77" t="str">
        <f t="shared" si="0"/>
        <v>NG</v>
      </c>
    </row>
    <row r="24" spans="2:17" ht="20.100000000000001" customHeight="1">
      <c r="B24" s="82">
        <f t="shared" si="1"/>
        <v>41108</v>
      </c>
      <c r="C24" s="83" t="str">
        <f>IF(B24="","",IF(ISNUMBER(MATCH(B24,★初期設定★!List_祝日リスト,0)),"祝",IF(ISNUMBER(MATCH(B24,★初期設定★!List_定休日リスト,0)),"休",TEXT(B24,"aaa"))))</f>
        <v>水</v>
      </c>
      <c r="D24" s="99">
        <v>0.39583333333333331</v>
      </c>
      <c r="E24" s="98">
        <v>0.72916666666666663</v>
      </c>
      <c r="F24" s="97"/>
      <c r="G24" s="84">
        <f t="shared" si="2"/>
        <v>7</v>
      </c>
      <c r="H24" s="105"/>
      <c r="I24" s="106"/>
      <c r="J24" s="106"/>
      <c r="K24" s="106"/>
      <c r="L24" s="106"/>
      <c r="M24" s="106"/>
      <c r="N24" s="106"/>
      <c r="O24" s="107"/>
      <c r="P24" s="85"/>
      <c r="Q24" s="77" t="str">
        <f t="shared" si="0"/>
        <v>NG</v>
      </c>
    </row>
    <row r="25" spans="2:17" ht="20.100000000000001" customHeight="1">
      <c r="B25" s="82">
        <f t="shared" si="1"/>
        <v>41109</v>
      </c>
      <c r="C25" s="83" t="str">
        <f>IF(B25="","",IF(ISNUMBER(MATCH(B25,★初期設定★!List_祝日リスト,0)),"祝",IF(ISNUMBER(MATCH(B25,★初期設定★!List_定休日リスト,0)),"休",TEXT(B25,"aaa"))))</f>
        <v>木</v>
      </c>
      <c r="D25" s="99">
        <v>0.39583333333333331</v>
      </c>
      <c r="E25" s="98">
        <v>0.72916666666666663</v>
      </c>
      <c r="F25" s="99"/>
      <c r="G25" s="84">
        <f t="shared" si="2"/>
        <v>7</v>
      </c>
      <c r="H25" s="105"/>
      <c r="I25" s="106"/>
      <c r="J25" s="106"/>
      <c r="K25" s="106"/>
      <c r="L25" s="106"/>
      <c r="M25" s="106"/>
      <c r="N25" s="106"/>
      <c r="O25" s="107"/>
      <c r="P25" s="85"/>
      <c r="Q25" s="77" t="str">
        <f t="shared" si="0"/>
        <v>NG</v>
      </c>
    </row>
    <row r="26" spans="2:17" ht="20.100000000000001" customHeight="1">
      <c r="B26" s="82">
        <f t="shared" si="1"/>
        <v>41110</v>
      </c>
      <c r="C26" s="83" t="str">
        <f>IF(B26="","",IF(ISNUMBER(MATCH(B26,★初期設定★!List_祝日リスト,0)),"祝",IF(ISNUMBER(MATCH(B26,★初期設定★!List_定休日リスト,0)),"休",TEXT(B26,"aaa"))))</f>
        <v>金</v>
      </c>
      <c r="D26" s="99">
        <v>0.39583333333333331</v>
      </c>
      <c r="E26" s="98">
        <v>0.70833333333333337</v>
      </c>
      <c r="F26" s="99"/>
      <c r="G26" s="84">
        <f t="shared" si="2"/>
        <v>6.5</v>
      </c>
      <c r="H26" s="105"/>
      <c r="I26" s="106"/>
      <c r="J26" s="106"/>
      <c r="K26" s="106"/>
      <c r="L26" s="106"/>
      <c r="M26" s="106"/>
      <c r="N26" s="106"/>
      <c r="O26" s="107"/>
      <c r="P26" s="85"/>
      <c r="Q26" s="77" t="str">
        <f t="shared" si="0"/>
        <v>NG</v>
      </c>
    </row>
    <row r="27" spans="2:17" ht="20.100000000000001" customHeight="1">
      <c r="B27" s="82">
        <f t="shared" si="1"/>
        <v>41111</v>
      </c>
      <c r="C27" s="83" t="str">
        <f>IF(B27="","",IF(ISNUMBER(MATCH(B27,★初期設定★!List_祝日リスト,0)),"祝",IF(ISNUMBER(MATCH(B27,★初期設定★!List_定休日リスト,0)),"休",TEXT(B27,"aaa"))))</f>
        <v>土</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41112</v>
      </c>
      <c r="C28" s="83" t="str">
        <f>IF(B28="","",IF(ISNUMBER(MATCH(B28,★初期設定★!List_祝日リスト,0)),"祝",IF(ISNUMBER(MATCH(B28,★初期設定★!List_定休日リスト,0)),"休",TEXT(B28,"aaa"))))</f>
        <v>日</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41113</v>
      </c>
      <c r="C29" s="83" t="str">
        <f>IF(B29="","",IF(ISNUMBER(MATCH(B29,★初期設定★!List_祝日リスト,0)),"祝",IF(ISNUMBER(MATCH(B29,★初期設定★!List_定休日リスト,0)),"休",TEXT(B29,"aaa"))))</f>
        <v>月</v>
      </c>
      <c r="D29" s="97">
        <v>0.39583333333333331</v>
      </c>
      <c r="E29" s="98">
        <v>0.72916666666666663</v>
      </c>
      <c r="F29" s="99"/>
      <c r="G29" s="84">
        <f t="shared" si="2"/>
        <v>7</v>
      </c>
      <c r="H29" s="105"/>
      <c r="I29" s="106"/>
      <c r="J29" s="106"/>
      <c r="K29" s="106"/>
      <c r="L29" s="106"/>
      <c r="M29" s="106"/>
      <c r="N29" s="106"/>
      <c r="O29" s="107"/>
      <c r="P29" s="85"/>
      <c r="Q29" s="77" t="str">
        <f t="shared" si="0"/>
        <v>NG</v>
      </c>
    </row>
    <row r="30" spans="2:17" ht="20.100000000000001" customHeight="1">
      <c r="B30" s="82">
        <f t="shared" si="1"/>
        <v>41114</v>
      </c>
      <c r="C30" s="83" t="str">
        <f>IF(B30="","",IF(ISNUMBER(MATCH(B30,★初期設定★!List_祝日リスト,0)),"祝",IF(ISNUMBER(MATCH(B30,★初期設定★!List_定休日リスト,0)),"休",TEXT(B30,"aaa"))))</f>
        <v>火</v>
      </c>
      <c r="D30" s="99">
        <v>0.39583333333333331</v>
      </c>
      <c r="E30" s="98">
        <v>0.72916666666666663</v>
      </c>
      <c r="F30" s="97"/>
      <c r="G30" s="84">
        <f t="shared" si="2"/>
        <v>7</v>
      </c>
      <c r="H30" s="105"/>
      <c r="I30" s="106"/>
      <c r="J30" s="106"/>
      <c r="K30" s="106"/>
      <c r="L30" s="106"/>
      <c r="M30" s="106"/>
      <c r="N30" s="106"/>
      <c r="O30" s="107"/>
      <c r="P30" s="85"/>
      <c r="Q30" s="77" t="str">
        <f t="shared" si="0"/>
        <v>NG</v>
      </c>
    </row>
    <row r="31" spans="2:17" ht="20.100000000000001" customHeight="1">
      <c r="B31" s="82">
        <f t="shared" si="1"/>
        <v>41115</v>
      </c>
      <c r="C31" s="83" t="str">
        <f>IF(B31="","",IF(ISNUMBER(MATCH(B31,★初期設定★!List_祝日リスト,0)),"祝",IF(ISNUMBER(MATCH(B31,★初期設定★!List_定休日リスト,0)),"休",TEXT(B31,"aaa"))))</f>
        <v>水</v>
      </c>
      <c r="D31" s="99">
        <v>0.39583333333333331</v>
      </c>
      <c r="E31" s="98">
        <v>0.72916666666666663</v>
      </c>
      <c r="F31" s="99"/>
      <c r="G31" s="84">
        <f t="shared" si="2"/>
        <v>7</v>
      </c>
      <c r="H31" s="105"/>
      <c r="I31" s="106"/>
      <c r="J31" s="106"/>
      <c r="K31" s="106"/>
      <c r="L31" s="106"/>
      <c r="M31" s="106"/>
      <c r="N31" s="106"/>
      <c r="O31" s="107"/>
      <c r="P31" s="85"/>
      <c r="Q31" s="77" t="str">
        <f t="shared" si="0"/>
        <v>NG</v>
      </c>
    </row>
    <row r="32" spans="2:17" ht="20.100000000000001" customHeight="1">
      <c r="B32" s="82">
        <f t="shared" si="1"/>
        <v>41116</v>
      </c>
      <c r="C32" s="83" t="str">
        <f>IF(B32="","",IF(ISNUMBER(MATCH(B32,★初期設定★!List_祝日リスト,0)),"祝",IF(ISNUMBER(MATCH(B32,★初期設定★!List_定休日リスト,0)),"休",TEXT(B32,"aaa"))))</f>
        <v>木</v>
      </c>
      <c r="D32" s="99">
        <v>0.39583333333333331</v>
      </c>
      <c r="E32" s="98">
        <v>0.72916666666666663</v>
      </c>
      <c r="F32" s="97"/>
      <c r="G32" s="84">
        <f t="shared" si="2"/>
        <v>7</v>
      </c>
      <c r="H32" s="105"/>
      <c r="I32" s="106"/>
      <c r="J32" s="106"/>
      <c r="K32" s="106"/>
      <c r="L32" s="106"/>
      <c r="M32" s="106"/>
      <c r="N32" s="106"/>
      <c r="O32" s="107"/>
      <c r="P32" s="85"/>
      <c r="Q32" s="77" t="str">
        <f t="shared" si="0"/>
        <v>NG</v>
      </c>
    </row>
    <row r="33" spans="2:17" ht="20.100000000000001" customHeight="1">
      <c r="B33" s="82">
        <f t="shared" si="1"/>
        <v>41117</v>
      </c>
      <c r="C33" s="83" t="str">
        <f>IF(B33="","",IF(ISNUMBER(MATCH(B33,★初期設定★!List_祝日リスト,0)),"祝",IF(ISNUMBER(MATCH(B33,★初期設定★!List_定休日リスト,0)),"休",TEXT(B33,"aaa"))))</f>
        <v>金</v>
      </c>
      <c r="D33" s="99">
        <v>0.39583333333333331</v>
      </c>
      <c r="E33" s="98">
        <v>0.72916666666666663</v>
      </c>
      <c r="F33" s="97"/>
      <c r="G33" s="84">
        <f t="shared" si="2"/>
        <v>7</v>
      </c>
      <c r="H33" s="105"/>
      <c r="I33" s="106"/>
      <c r="J33" s="106"/>
      <c r="K33" s="106"/>
      <c r="L33" s="106"/>
      <c r="M33" s="106"/>
      <c r="N33" s="106"/>
      <c r="O33" s="107"/>
      <c r="P33" s="85"/>
      <c r="Q33" s="77" t="str">
        <f t="shared" si="0"/>
        <v>NG</v>
      </c>
    </row>
    <row r="34" spans="2:17" ht="20.100000000000001" customHeight="1">
      <c r="B34" s="82">
        <f t="shared" si="1"/>
        <v>41118</v>
      </c>
      <c r="C34" s="83" t="str">
        <f>IF(B34="","",IF(ISNUMBER(MATCH(B34,★初期設定★!List_祝日リスト,0)),"祝",IF(ISNUMBER(MATCH(B34,★初期設定★!List_定休日リスト,0)),"休",TEXT(B34,"aaa"))))</f>
        <v>土</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41119</v>
      </c>
      <c r="C35" s="83" t="str">
        <f>IF(B35="","",IF(ISNUMBER(MATCH(B35,★初期設定★!List_祝日リスト,0)),"祝",IF(ISNUMBER(MATCH(B35,★初期設定★!List_定休日リスト,0)),"休",TEXT(B35,"aaa"))))</f>
        <v>日</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41120</v>
      </c>
      <c r="C36" s="83" t="str">
        <f>IF(B36="","",IF(ISNUMBER(MATCH(B36,★初期設定★!List_祝日リスト,0)),"祝",IF(ISNUMBER(MATCH(B36,★初期設定★!List_定休日リスト,0)),"休",TEXT(B36,"aaa"))))</f>
        <v>月</v>
      </c>
      <c r="D36" s="97">
        <v>0.39583333333333331</v>
      </c>
      <c r="E36" s="98">
        <v>0.72916666666666663</v>
      </c>
      <c r="F36" s="99"/>
      <c r="G36" s="84">
        <f t="shared" si="2"/>
        <v>7</v>
      </c>
      <c r="H36" s="105"/>
      <c r="I36" s="106"/>
      <c r="J36" s="106"/>
      <c r="K36" s="106"/>
      <c r="L36" s="106"/>
      <c r="M36" s="106"/>
      <c r="N36" s="106"/>
      <c r="O36" s="107"/>
      <c r="P36" s="85"/>
      <c r="Q36" s="77" t="str">
        <f t="shared" si="0"/>
        <v>NG</v>
      </c>
    </row>
    <row r="37" spans="2:17" ht="20.100000000000001" customHeight="1" thickBot="1">
      <c r="B37" s="82">
        <f t="shared" si="1"/>
        <v>41121</v>
      </c>
      <c r="C37" s="83" t="str">
        <f>IF(B37="","",IF(ISNUMBER(MATCH(B37,★初期設定★!List_祝日リスト,0)),"祝",IF(ISNUMBER(MATCH(B37,★初期設定★!List_定休日リスト,0)),"休",TEXT(B37,"aaa"))))</f>
        <v>火</v>
      </c>
      <c r="D37" s="99">
        <v>0.39583333333333331</v>
      </c>
      <c r="E37" s="98">
        <v>0.72916666666666663</v>
      </c>
      <c r="F37" s="97"/>
      <c r="G37" s="84">
        <f t="shared" si="2"/>
        <v>7</v>
      </c>
      <c r="H37" s="105"/>
      <c r="I37" s="106"/>
      <c r="J37" s="106"/>
      <c r="K37" s="106"/>
      <c r="L37" s="106"/>
      <c r="M37" s="106"/>
      <c r="N37" s="106"/>
      <c r="O37" s="107"/>
      <c r="P37" s="85" t="s">
        <v>16</v>
      </c>
      <c r="Q37" s="77" t="str">
        <f t="shared" si="0"/>
        <v>NG</v>
      </c>
    </row>
    <row r="38" spans="2:17" ht="20.100000000000001" customHeight="1" thickBot="1">
      <c r="B38" s="188" t="s">
        <v>17</v>
      </c>
      <c r="C38" s="189"/>
      <c r="D38" s="189"/>
      <c r="E38" s="190"/>
      <c r="F38" s="86"/>
      <c r="G38" s="87">
        <f>SUM(G7:G37)</f>
        <v>119</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NG</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48" priority="2" stopIfTrue="1" operator="equal">
      <formula>"祝"</formula>
    </cfRule>
    <cfRule type="cellIs" dxfId="47" priority="3" stopIfTrue="1" operator="equal">
      <formula>"休"</formula>
    </cfRule>
    <cfRule type="cellIs" dxfId="46" priority="4" stopIfTrue="1" operator="equal">
      <formula>"土"</formula>
    </cfRule>
    <cfRule type="cellIs" dxfId="45" priority="5" stopIfTrue="1" operator="equal">
      <formula>"日"</formula>
    </cfRule>
  </conditionalFormatting>
  <conditionalFormatting sqref="B7:B36">
    <cfRule type="expression" dxfId="4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dimension ref="A1:S46"/>
  <sheetViews>
    <sheetView tabSelected="1" view="pageBreakPreview" zoomScale="85" zoomScaleNormal="100" zoomScaleSheetLayoutView="85" workbookViewId="0">
      <pane xSplit="6" ySplit="6" topLeftCell="G7" activePane="bottomRight" state="frozen"/>
      <selection activeCell="R3" sqref="R3"/>
      <selection pane="topRight" activeCell="R3" sqref="R3"/>
      <selection pane="bottomLeft" activeCell="R3" sqref="R3"/>
      <selection pane="bottomRight" activeCell="D28" sqref="D28"/>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8</v>
      </c>
      <c r="G2" s="104" t="s">
        <v>91</v>
      </c>
      <c r="H2" s="185" t="s">
        <v>95</v>
      </c>
      <c r="I2" s="186"/>
      <c r="J2" s="186"/>
      <c r="K2" s="186"/>
      <c r="L2" s="74"/>
      <c r="M2" s="74"/>
      <c r="N2" s="74"/>
      <c r="O2" s="76"/>
      <c r="P2" s="76"/>
      <c r="Q2" s="78" t="s">
        <v>20</v>
      </c>
      <c r="R2" s="79">
        <f>COUNTA(C7:C37)-(COUNTIF(C7:C37,"土")+COUNTIF(C7:C37,"日")+COUNTIF(C7:C37,"休")+COUNTIF(C7:C37,"祝")+COUNTBLANK(C7:C37))</f>
        <v>20</v>
      </c>
      <c r="S2" s="80">
        <f>R2*8</f>
        <v>160</v>
      </c>
    </row>
    <row r="3" spans="1:19" ht="20.100000000000001" customHeight="1">
      <c r="A3" s="101"/>
      <c r="B3" s="74"/>
      <c r="C3" s="74"/>
      <c r="D3" s="74"/>
      <c r="E3" s="74"/>
      <c r="F3" s="74"/>
      <c r="G3" s="74"/>
      <c r="H3" s="74"/>
      <c r="I3" s="74"/>
      <c r="J3" s="74"/>
      <c r="K3" s="74"/>
      <c r="L3" s="74"/>
      <c r="M3" s="74"/>
      <c r="N3" s="74"/>
      <c r="O3" s="76"/>
      <c r="P3" s="76"/>
      <c r="Q3" s="81" t="s">
        <v>22</v>
      </c>
      <c r="R3" s="79">
        <f>COUNTA(D7:D37)</f>
        <v>12</v>
      </c>
      <c r="S3" s="80">
        <f>G38</f>
        <v>76</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41122</v>
      </c>
      <c r="C7" s="83" t="str">
        <f>IF(B7="","",IF(ISNUMBER(MATCH(B7,★初期設定★!List_祝日リスト,0)),"祝",IF(ISNUMBER(MATCH(B7,★初期設定★!List_定休日リスト,0)),"休",TEXT(B7,"aaa"))))</f>
        <v>水</v>
      </c>
      <c r="D7" s="97">
        <v>0.39583333333333331</v>
      </c>
      <c r="E7" s="98">
        <v>0.75</v>
      </c>
      <c r="F7" s="99"/>
      <c r="G7" s="84">
        <f>IF(E7="","",HOUR(E7-D7)+(MINUTE(E7-D7)/60)-(IF(E7&gt;0.5,1,0)))</f>
        <v>7.5</v>
      </c>
      <c r="H7" s="105"/>
      <c r="I7" s="106"/>
      <c r="J7" s="106"/>
      <c r="K7" s="106"/>
      <c r="L7" s="106"/>
      <c r="M7" s="106"/>
      <c r="N7" s="106"/>
      <c r="O7" s="107"/>
      <c r="P7" s="85"/>
      <c r="Q7" s="77" t="str">
        <f>IF(G7="","",IF(SUM(I7:N7)=G7,"","NG"))</f>
        <v>NG</v>
      </c>
    </row>
    <row r="8" spans="1:19" ht="20.100000000000001" customHeight="1">
      <c r="B8" s="82">
        <f>IF(MONTH($B$7+ROW()-7)&lt;&gt;$F$2,"",$B$7+ROW()-7)</f>
        <v>41123</v>
      </c>
      <c r="C8" s="83" t="str">
        <f>IF(B8="","",IF(ISNUMBER(MATCH(B8,★初期設定★!List_祝日リスト,0)),"祝",IF(ISNUMBER(MATCH(B8,★初期設定★!List_定休日リスト,0)),"休",TEXT(B8,"aaa"))))</f>
        <v>木</v>
      </c>
      <c r="D8" s="99">
        <v>0.39583333333333331</v>
      </c>
      <c r="E8" s="98">
        <v>0.72916666666666663</v>
      </c>
      <c r="F8" s="99"/>
      <c r="G8" s="84">
        <f>IF(E8="","",HOUR(E8-D8)+(MINUTE(E8-D8)/60)-(IF(E8&gt;0.5,1,0)))</f>
        <v>7</v>
      </c>
      <c r="H8" s="105"/>
      <c r="I8" s="106"/>
      <c r="J8" s="106"/>
      <c r="K8" s="106"/>
      <c r="L8" s="106"/>
      <c r="M8" s="106"/>
      <c r="N8" s="106"/>
      <c r="O8" s="107"/>
      <c r="P8" s="85"/>
      <c r="Q8" s="77" t="str">
        <f t="shared" ref="Q8:Q37" si="0">IF(G8="","",IF(SUM(I8:N8)=G8,"","NG"))</f>
        <v>NG</v>
      </c>
    </row>
    <row r="9" spans="1:19" ht="20.100000000000001" customHeight="1">
      <c r="B9" s="82">
        <f t="shared" ref="B9:B37" si="1">IF(MONTH($B$7+ROW()-7)&lt;&gt;$F$2,"",$B$7+ROW()-7)</f>
        <v>41124</v>
      </c>
      <c r="C9" s="83" t="str">
        <f>IF(B9="","",IF(ISNUMBER(MATCH(B9,★初期設定★!List_祝日リスト,0)),"祝",IF(ISNUMBER(MATCH(B9,★初期設定★!List_定休日リスト,0)),"休",TEXT(B9,"aaa"))))</f>
        <v>金</v>
      </c>
      <c r="D9" s="97">
        <v>0.39583333333333331</v>
      </c>
      <c r="E9" s="98">
        <v>0.75</v>
      </c>
      <c r="F9" s="99"/>
      <c r="G9" s="84">
        <f t="shared" ref="G9:G37" si="2">IF(E9="","",HOUR(E9-D9)+(MINUTE(E9-D9)/60)-(IF(E9&gt;0.5,1,0)))</f>
        <v>7.5</v>
      </c>
      <c r="H9" s="105"/>
      <c r="I9" s="106"/>
      <c r="J9" s="106"/>
      <c r="K9" s="106"/>
      <c r="L9" s="106"/>
      <c r="M9" s="106"/>
      <c r="N9" s="106"/>
      <c r="O9" s="107"/>
      <c r="P9" s="85"/>
      <c r="Q9" s="77" t="str">
        <f t="shared" si="0"/>
        <v>NG</v>
      </c>
    </row>
    <row r="10" spans="1:19" ht="20.100000000000001" customHeight="1">
      <c r="B10" s="82">
        <f t="shared" si="1"/>
        <v>41125</v>
      </c>
      <c r="C10" s="83" t="str">
        <f>IF(B10="","",IF(ISNUMBER(MATCH(B10,★初期設定★!List_祝日リスト,0)),"祝",IF(ISNUMBER(MATCH(B10,★初期設定★!List_定休日リスト,0)),"休",TEXT(B10,"aaa"))))</f>
        <v>土</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41126</v>
      </c>
      <c r="C11" s="83" t="str">
        <f>IF(B11="","",IF(ISNUMBER(MATCH(B11,★初期設定★!List_祝日リスト,0)),"祝",IF(ISNUMBER(MATCH(B11,★初期設定★!List_定休日リスト,0)),"休",TEXT(B11,"aaa"))))</f>
        <v>日</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41127</v>
      </c>
      <c r="C12" s="83" t="str">
        <f>IF(B12="","",IF(ISNUMBER(MATCH(B12,★初期設定★!List_祝日リスト,0)),"祝",IF(ISNUMBER(MATCH(B12,★初期設定★!List_定休日リスト,0)),"休",TEXT(B12,"aaa"))))</f>
        <v>月</v>
      </c>
      <c r="D12" s="99">
        <v>0.41666666666666669</v>
      </c>
      <c r="E12" s="98">
        <v>0.75</v>
      </c>
      <c r="F12" s="99"/>
      <c r="G12" s="84">
        <f t="shared" si="2"/>
        <v>7</v>
      </c>
      <c r="H12" s="105"/>
      <c r="I12" s="106"/>
      <c r="J12" s="106"/>
      <c r="K12" s="106"/>
      <c r="L12" s="106"/>
      <c r="M12" s="106"/>
      <c r="N12" s="106"/>
      <c r="O12" s="107"/>
      <c r="P12" s="85"/>
      <c r="Q12" s="77" t="str">
        <f t="shared" si="0"/>
        <v>NG</v>
      </c>
    </row>
    <row r="13" spans="1:19" ht="20.100000000000001" customHeight="1">
      <c r="B13" s="82">
        <f t="shared" si="1"/>
        <v>41128</v>
      </c>
      <c r="C13" s="83" t="str">
        <f>IF(B13="","",IF(ISNUMBER(MATCH(B13,★初期設定★!List_祝日リスト,0)),"祝",IF(ISNUMBER(MATCH(B13,★初期設定★!List_定休日リスト,0)),"休",TEXT(B13,"aaa"))))</f>
        <v>火</v>
      </c>
      <c r="D13" s="99">
        <v>0.39583333333333331</v>
      </c>
      <c r="E13" s="98">
        <v>0.72916666666666663</v>
      </c>
      <c r="F13" s="97"/>
      <c r="G13" s="84">
        <f t="shared" si="2"/>
        <v>7</v>
      </c>
      <c r="H13" s="105"/>
      <c r="I13" s="106"/>
      <c r="J13" s="106"/>
      <c r="K13" s="106"/>
      <c r="L13" s="106"/>
      <c r="M13" s="106"/>
      <c r="N13" s="106"/>
      <c r="O13" s="107"/>
      <c r="P13" s="85"/>
      <c r="Q13" s="77" t="str">
        <f t="shared" si="0"/>
        <v>NG</v>
      </c>
    </row>
    <row r="14" spans="1:19" ht="20.100000000000001" customHeight="1">
      <c r="B14" s="82">
        <f t="shared" si="1"/>
        <v>41129</v>
      </c>
      <c r="C14" s="83" t="str">
        <f>IF(B14="","",IF(ISNUMBER(MATCH(B14,★初期設定★!List_祝日リスト,0)),"祝",IF(ISNUMBER(MATCH(B14,★初期設定★!List_定休日リスト,0)),"休",TEXT(B14,"aaa"))))</f>
        <v>水</v>
      </c>
      <c r="D14" s="99">
        <v>0.39583333333333331</v>
      </c>
      <c r="E14" s="98">
        <v>0.72916666666666663</v>
      </c>
      <c r="F14" s="97"/>
      <c r="G14" s="84">
        <f t="shared" si="2"/>
        <v>7</v>
      </c>
      <c r="H14" s="105"/>
      <c r="I14" s="106"/>
      <c r="J14" s="106"/>
      <c r="K14" s="106"/>
      <c r="L14" s="106"/>
      <c r="M14" s="106"/>
      <c r="N14" s="106"/>
      <c r="O14" s="107"/>
      <c r="P14" s="85"/>
      <c r="Q14" s="77" t="str">
        <f t="shared" si="0"/>
        <v>NG</v>
      </c>
    </row>
    <row r="15" spans="1:19" ht="20.100000000000001" customHeight="1">
      <c r="B15" s="82">
        <f t="shared" si="1"/>
        <v>41130</v>
      </c>
      <c r="C15" s="83" t="str">
        <f>IF(B15="","",IF(ISNUMBER(MATCH(B15,★初期設定★!List_祝日リスト,0)),"祝",IF(ISNUMBER(MATCH(B15,★初期設定★!List_定休日リスト,0)),"休",TEXT(B15,"aaa"))))</f>
        <v>木</v>
      </c>
      <c r="D15" s="97">
        <v>0.39583333333333331</v>
      </c>
      <c r="E15" s="100">
        <v>0.72916666666666663</v>
      </c>
      <c r="F15" s="97"/>
      <c r="G15" s="84">
        <f t="shared" si="2"/>
        <v>7</v>
      </c>
      <c r="H15" s="105"/>
      <c r="I15" s="106"/>
      <c r="J15" s="106"/>
      <c r="K15" s="106"/>
      <c r="L15" s="106"/>
      <c r="M15" s="106"/>
      <c r="N15" s="106"/>
      <c r="O15" s="107"/>
      <c r="P15" s="85"/>
      <c r="Q15" s="77" t="str">
        <f t="shared" si="0"/>
        <v>NG</v>
      </c>
    </row>
    <row r="16" spans="1:19" ht="20.100000000000001" customHeight="1">
      <c r="B16" s="82">
        <f t="shared" si="1"/>
        <v>41131</v>
      </c>
      <c r="C16" s="83" t="str">
        <f>IF(B16="","",IF(ISNUMBER(MATCH(B16,★初期設定★!List_祝日リスト,0)),"祝",IF(ISNUMBER(MATCH(B16,★初期設定★!List_定休日リスト,0)),"休",TEXT(B16,"aaa"))))</f>
        <v>金</v>
      </c>
      <c r="D16" s="99">
        <v>0.39583333333333331</v>
      </c>
      <c r="E16" s="98">
        <v>0.6875</v>
      </c>
      <c r="F16" s="97"/>
      <c r="G16" s="84">
        <f t="shared" si="2"/>
        <v>6</v>
      </c>
      <c r="H16" s="105"/>
      <c r="I16" s="106"/>
      <c r="J16" s="106"/>
      <c r="K16" s="106"/>
      <c r="L16" s="106"/>
      <c r="M16" s="106"/>
      <c r="N16" s="106"/>
      <c r="O16" s="107"/>
      <c r="P16" s="85"/>
      <c r="Q16" s="77" t="str">
        <f t="shared" si="0"/>
        <v>NG</v>
      </c>
    </row>
    <row r="17" spans="2:17" ht="20.100000000000001" customHeight="1">
      <c r="B17" s="82">
        <f t="shared" si="1"/>
        <v>41132</v>
      </c>
      <c r="C17" s="83" t="str">
        <f>IF(B17="","",IF(ISNUMBER(MATCH(B17,★初期設定★!List_祝日リスト,0)),"祝",IF(ISNUMBER(MATCH(B17,★初期設定★!List_定休日リスト,0)),"休",TEXT(B17,"aaa"))))</f>
        <v>土</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41133</v>
      </c>
      <c r="C18" s="83" t="str">
        <f>IF(B18="","",IF(ISNUMBER(MATCH(B18,★初期設定★!List_祝日リスト,0)),"祝",IF(ISNUMBER(MATCH(B18,★初期設定★!List_定休日リスト,0)),"休",TEXT(B18,"aaa"))))</f>
        <v>日</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41134</v>
      </c>
      <c r="C19" s="83" t="str">
        <f>IF(B19="","",IF(ISNUMBER(MATCH(B19,★初期設定★!List_祝日リスト,0)),"祝",IF(ISNUMBER(MATCH(B19,★初期設定★!List_定休日リスト,0)),"休",TEXT(B19,"aaa"))))</f>
        <v>休</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41135</v>
      </c>
      <c r="C20" s="83" t="str">
        <f>IF(B20="","",IF(ISNUMBER(MATCH(B20,★初期設定★!List_祝日リスト,0)),"祝",IF(ISNUMBER(MATCH(B20,★初期設定★!List_定休日リスト,0)),"休",TEXT(B20,"aaa"))))</f>
        <v>休</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41136</v>
      </c>
      <c r="C21" s="83" t="str">
        <f>IF(B21="","",IF(ISNUMBER(MATCH(B21,★初期設定★!List_祝日リスト,0)),"祝",IF(ISNUMBER(MATCH(B21,★初期設定★!List_定休日リスト,0)),"休",TEXT(B21,"aaa"))))</f>
        <v>休</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41137</v>
      </c>
      <c r="C22" s="83" t="str">
        <f>IF(B22="","",IF(ISNUMBER(MATCH(B22,★初期設定★!List_祝日リスト,0)),"祝",IF(ISNUMBER(MATCH(B22,★初期設定★!List_定休日リスト,0)),"休",TEXT(B22,"aaa"))))</f>
        <v>木</v>
      </c>
      <c r="D22" s="99">
        <v>0.375</v>
      </c>
      <c r="E22" s="98">
        <v>0.66666666666666663</v>
      </c>
      <c r="F22" s="97"/>
      <c r="G22" s="84">
        <f t="shared" si="2"/>
        <v>6</v>
      </c>
      <c r="H22" s="105"/>
      <c r="I22" s="106"/>
      <c r="J22" s="106"/>
      <c r="K22" s="106"/>
      <c r="L22" s="106"/>
      <c r="M22" s="106"/>
      <c r="N22" s="106"/>
      <c r="O22" s="107"/>
      <c r="P22" s="85"/>
      <c r="Q22" s="77" t="str">
        <f t="shared" si="0"/>
        <v>NG</v>
      </c>
    </row>
    <row r="23" spans="2:17" ht="20.100000000000001" customHeight="1">
      <c r="B23" s="82">
        <f t="shared" si="1"/>
        <v>41138</v>
      </c>
      <c r="C23" s="83" t="str">
        <f>IF(B23="","",IF(ISNUMBER(MATCH(B23,★初期設定★!List_祝日リスト,0)),"祝",IF(ISNUMBER(MATCH(B23,★初期設定★!List_定休日リスト,0)),"休",TEXT(B23,"aaa"))))</f>
        <v>金</v>
      </c>
      <c r="D23" s="99">
        <v>0.39583333333333331</v>
      </c>
      <c r="E23" s="98">
        <v>0.72916666666666663</v>
      </c>
      <c r="F23" s="97"/>
      <c r="G23" s="84">
        <f t="shared" si="2"/>
        <v>7</v>
      </c>
      <c r="H23" s="105"/>
      <c r="I23" s="106"/>
      <c r="J23" s="106"/>
      <c r="K23" s="106"/>
      <c r="L23" s="106"/>
      <c r="M23" s="106"/>
      <c r="N23" s="106"/>
      <c r="O23" s="107"/>
      <c r="P23" s="85"/>
      <c r="Q23" s="77" t="str">
        <f t="shared" si="0"/>
        <v>NG</v>
      </c>
    </row>
    <row r="24" spans="2:17" ht="20.100000000000001" customHeight="1">
      <c r="B24" s="82">
        <f t="shared" si="1"/>
        <v>41139</v>
      </c>
      <c r="C24" s="83" t="str">
        <f>IF(B24="","",IF(ISNUMBER(MATCH(B24,★初期設定★!List_祝日リスト,0)),"祝",IF(ISNUMBER(MATCH(B24,★初期設定★!List_定休日リスト,0)),"休",TEXT(B24,"aaa"))))</f>
        <v>土</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41140</v>
      </c>
      <c r="C25" s="83" t="str">
        <f>IF(B25="","",IF(ISNUMBER(MATCH(B25,★初期設定★!List_祝日リスト,0)),"祝",IF(ISNUMBER(MATCH(B25,★初期設定★!List_定休日リスト,0)),"休",TEXT(B25,"aaa"))))</f>
        <v>日</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41141</v>
      </c>
      <c r="C26" s="83" t="str">
        <f>IF(B26="","",IF(ISNUMBER(MATCH(B26,★初期設定★!List_祝日リスト,0)),"祝",IF(ISNUMBER(MATCH(B26,★初期設定★!List_定休日リスト,0)),"休",TEXT(B26,"aaa"))))</f>
        <v>月</v>
      </c>
      <c r="D26" s="99">
        <v>0.39583333333333331</v>
      </c>
      <c r="E26" s="98">
        <v>0.72916666666666663</v>
      </c>
      <c r="F26" s="99"/>
      <c r="G26" s="84">
        <f t="shared" si="2"/>
        <v>7</v>
      </c>
      <c r="H26" s="105"/>
      <c r="I26" s="106"/>
      <c r="J26" s="106"/>
      <c r="K26" s="106"/>
      <c r="L26" s="106"/>
      <c r="M26" s="106"/>
      <c r="N26" s="106"/>
      <c r="O26" s="107"/>
      <c r="P26" s="85"/>
      <c r="Q26" s="77" t="str">
        <f t="shared" si="0"/>
        <v>NG</v>
      </c>
    </row>
    <row r="27" spans="2:17" ht="20.100000000000001" customHeight="1">
      <c r="B27" s="82">
        <f t="shared" si="1"/>
        <v>41142</v>
      </c>
      <c r="C27" s="83" t="str">
        <f>IF(B27="","",IF(ISNUMBER(MATCH(B27,★初期設定★!List_祝日リスト,0)),"祝",IF(ISNUMBER(MATCH(B27,★初期設定★!List_定休日リスト,0)),"休",TEXT(B27,"aaa"))))</f>
        <v>火</v>
      </c>
      <c r="D27" s="99">
        <v>0.39583333333333331</v>
      </c>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41143</v>
      </c>
      <c r="C28" s="83" t="str">
        <f>IF(B28="","",IF(ISNUMBER(MATCH(B28,★初期設定★!List_祝日リスト,0)),"祝",IF(ISNUMBER(MATCH(B28,★初期設定★!List_定休日リスト,0)),"休",TEXT(B28,"aaa"))))</f>
        <v>水</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41144</v>
      </c>
      <c r="C29" s="83" t="str">
        <f>IF(B29="","",IF(ISNUMBER(MATCH(B29,★初期設定★!List_祝日リスト,0)),"祝",IF(ISNUMBER(MATCH(B29,★初期設定★!List_定休日リスト,0)),"休",TEXT(B29,"aaa"))))</f>
        <v>木</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41145</v>
      </c>
      <c r="C30" s="83" t="str">
        <f>IF(B30="","",IF(ISNUMBER(MATCH(B30,★初期設定★!List_祝日リスト,0)),"祝",IF(ISNUMBER(MATCH(B30,★初期設定★!List_定休日リスト,0)),"休",TEXT(B30,"aaa"))))</f>
        <v>金</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41146</v>
      </c>
      <c r="C31" s="83" t="str">
        <f>IF(B31="","",IF(ISNUMBER(MATCH(B31,★初期設定★!List_祝日リスト,0)),"祝",IF(ISNUMBER(MATCH(B31,★初期設定★!List_定休日リスト,0)),"休",TEXT(B31,"aaa"))))</f>
        <v>土</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41147</v>
      </c>
      <c r="C32" s="83" t="str">
        <f>IF(B32="","",IF(ISNUMBER(MATCH(B32,★初期設定★!List_祝日リスト,0)),"祝",IF(ISNUMBER(MATCH(B32,★初期設定★!List_定休日リスト,0)),"休",TEXT(B32,"aaa"))))</f>
        <v>日</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41148</v>
      </c>
      <c r="C33" s="83" t="str">
        <f>IF(B33="","",IF(ISNUMBER(MATCH(B33,★初期設定★!List_祝日リスト,0)),"祝",IF(ISNUMBER(MATCH(B33,★初期設定★!List_定休日リスト,0)),"休",TEXT(B33,"aaa"))))</f>
        <v>月</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41149</v>
      </c>
      <c r="C34" s="83" t="str">
        <f>IF(B34="","",IF(ISNUMBER(MATCH(B34,★初期設定★!List_祝日リスト,0)),"祝",IF(ISNUMBER(MATCH(B34,★初期設定★!List_定休日リスト,0)),"休",TEXT(B34,"aaa"))))</f>
        <v>火</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41150</v>
      </c>
      <c r="C35" s="83" t="str">
        <f>IF(B35="","",IF(ISNUMBER(MATCH(B35,★初期設定★!List_祝日リスト,0)),"祝",IF(ISNUMBER(MATCH(B35,★初期設定★!List_定休日リスト,0)),"休",TEXT(B35,"aaa"))))</f>
        <v>水</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41151</v>
      </c>
      <c r="C36" s="83" t="str">
        <f>IF(B36="","",IF(ISNUMBER(MATCH(B36,★初期設定★!List_祝日リスト,0)),"祝",IF(ISNUMBER(MATCH(B36,★初期設定★!List_定休日リスト,0)),"休",TEXT(B36,"aaa"))))</f>
        <v>木</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f t="shared" si="1"/>
        <v>41152</v>
      </c>
      <c r="C37" s="83" t="str">
        <f>IF(B37="","",IF(ISNUMBER(MATCH(B37,★初期設定★!List_祝日リスト,0)),"祝",IF(ISNUMBER(MATCH(B37,★初期設定★!List_定休日リスト,0)),"休",TEXT(B37,"aaa"))))</f>
        <v>金</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76</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NG</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43" priority="2" stopIfTrue="1" operator="equal">
      <formula>"祝"</formula>
    </cfRule>
    <cfRule type="cellIs" dxfId="42" priority="3" stopIfTrue="1" operator="equal">
      <formula>"休"</formula>
    </cfRule>
    <cfRule type="cellIs" dxfId="41" priority="4" stopIfTrue="1" operator="equal">
      <formula>"土"</formula>
    </cfRule>
    <cfRule type="cellIs" dxfId="40" priority="5" stopIfTrue="1" operator="equal">
      <formula>"日"</formula>
    </cfRule>
  </conditionalFormatting>
  <conditionalFormatting sqref="B7:B36">
    <cfRule type="expression" dxfId="39"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9</v>
      </c>
      <c r="G2" s="104" t="s">
        <v>91</v>
      </c>
      <c r="H2" s="185" t="s">
        <v>95</v>
      </c>
      <c r="I2" s="186"/>
      <c r="J2" s="186"/>
      <c r="K2" s="186"/>
      <c r="L2" s="74"/>
      <c r="M2" s="74"/>
      <c r="N2" s="74"/>
      <c r="O2" s="76"/>
      <c r="P2" s="76"/>
      <c r="Q2" s="78" t="s">
        <v>20</v>
      </c>
      <c r="R2" s="79">
        <f>COUNTA(C7:C37)-(COUNTIF(C7:C37,"土")+COUNTIF(C7:C37,"日")+COUNTIF(C7:C37,"休")+COUNTIF(C7:C37,"祝")+COUNTBLANK(C7:C37))</f>
        <v>19</v>
      </c>
      <c r="S2" s="80">
        <f>R2*8</f>
        <v>152</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41153</v>
      </c>
      <c r="C7" s="83" t="str">
        <f>IF(B7="","",IF(ISNUMBER(MATCH(B7,★初期設定★!List_祝日リスト,0)),"祝",IF(ISNUMBER(MATCH(B7,★初期設定★!List_定休日リスト,0)),"休",TEXT(B7,"aaa"))))</f>
        <v>土</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41154</v>
      </c>
      <c r="C8" s="83" t="str">
        <f>IF(B8="","",IF(ISNUMBER(MATCH(B8,★初期設定★!List_祝日リスト,0)),"祝",IF(ISNUMBER(MATCH(B8,★初期設定★!List_定休日リスト,0)),"休",TEXT(B8,"aaa"))))</f>
        <v>日</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41155</v>
      </c>
      <c r="C9" s="83" t="str">
        <f>IF(B9="","",IF(ISNUMBER(MATCH(B9,★初期設定★!List_祝日リスト,0)),"祝",IF(ISNUMBER(MATCH(B9,★初期設定★!List_定休日リスト,0)),"休",TEXT(B9,"aaa"))))</f>
        <v>月</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41156</v>
      </c>
      <c r="C10" s="83" t="str">
        <f>IF(B10="","",IF(ISNUMBER(MATCH(B10,★初期設定★!List_祝日リスト,0)),"祝",IF(ISNUMBER(MATCH(B10,★初期設定★!List_定休日リスト,0)),"休",TEXT(B10,"aaa"))))</f>
        <v>火</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41157</v>
      </c>
      <c r="C11" s="83" t="str">
        <f>IF(B11="","",IF(ISNUMBER(MATCH(B11,★初期設定★!List_祝日リスト,0)),"祝",IF(ISNUMBER(MATCH(B11,★初期設定★!List_定休日リスト,0)),"休",TEXT(B11,"aaa"))))</f>
        <v>水</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41158</v>
      </c>
      <c r="C12" s="83" t="str">
        <f>IF(B12="","",IF(ISNUMBER(MATCH(B12,★初期設定★!List_祝日リスト,0)),"祝",IF(ISNUMBER(MATCH(B12,★初期設定★!List_定休日リスト,0)),"休",TEXT(B12,"aaa"))))</f>
        <v>木</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41159</v>
      </c>
      <c r="C13" s="83" t="str">
        <f>IF(B13="","",IF(ISNUMBER(MATCH(B13,★初期設定★!List_祝日リスト,0)),"祝",IF(ISNUMBER(MATCH(B13,★初期設定★!List_定休日リスト,0)),"休",TEXT(B13,"aaa"))))</f>
        <v>金</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41160</v>
      </c>
      <c r="C14" s="83" t="str">
        <f>IF(B14="","",IF(ISNUMBER(MATCH(B14,★初期設定★!List_祝日リスト,0)),"祝",IF(ISNUMBER(MATCH(B14,★初期設定★!List_定休日リスト,0)),"休",TEXT(B14,"aaa"))))</f>
        <v>土</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41161</v>
      </c>
      <c r="C15" s="83" t="str">
        <f>IF(B15="","",IF(ISNUMBER(MATCH(B15,★初期設定★!List_祝日リスト,0)),"祝",IF(ISNUMBER(MATCH(B15,★初期設定★!List_定休日リスト,0)),"休",TEXT(B15,"aaa"))))</f>
        <v>日</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41162</v>
      </c>
      <c r="C16" s="83" t="str">
        <f>IF(B16="","",IF(ISNUMBER(MATCH(B16,★初期設定★!List_祝日リスト,0)),"祝",IF(ISNUMBER(MATCH(B16,★初期設定★!List_定休日リスト,0)),"休",TEXT(B16,"aaa"))))</f>
        <v>月</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41163</v>
      </c>
      <c r="C17" s="83" t="str">
        <f>IF(B17="","",IF(ISNUMBER(MATCH(B17,★初期設定★!List_祝日リスト,0)),"祝",IF(ISNUMBER(MATCH(B17,★初期設定★!List_定休日リスト,0)),"休",TEXT(B17,"aaa"))))</f>
        <v>火</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41164</v>
      </c>
      <c r="C18" s="83" t="str">
        <f>IF(B18="","",IF(ISNUMBER(MATCH(B18,★初期設定★!List_祝日リスト,0)),"祝",IF(ISNUMBER(MATCH(B18,★初期設定★!List_定休日リスト,0)),"休",TEXT(B18,"aaa"))))</f>
        <v>水</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41165</v>
      </c>
      <c r="C19" s="83" t="str">
        <f>IF(B19="","",IF(ISNUMBER(MATCH(B19,★初期設定★!List_祝日リスト,0)),"祝",IF(ISNUMBER(MATCH(B19,★初期設定★!List_定休日リスト,0)),"休",TEXT(B19,"aaa"))))</f>
        <v>木</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41166</v>
      </c>
      <c r="C20" s="83" t="str">
        <f>IF(B20="","",IF(ISNUMBER(MATCH(B20,★初期設定★!List_祝日リスト,0)),"祝",IF(ISNUMBER(MATCH(B20,★初期設定★!List_定休日リスト,0)),"休",TEXT(B20,"aaa"))))</f>
        <v>金</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41167</v>
      </c>
      <c r="C21" s="83" t="str">
        <f>IF(B21="","",IF(ISNUMBER(MATCH(B21,★初期設定★!List_祝日リスト,0)),"祝",IF(ISNUMBER(MATCH(B21,★初期設定★!List_定休日リスト,0)),"休",TEXT(B21,"aaa"))))</f>
        <v>土</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41168</v>
      </c>
      <c r="C22" s="83" t="str">
        <f>IF(B22="","",IF(ISNUMBER(MATCH(B22,★初期設定★!List_祝日リスト,0)),"祝",IF(ISNUMBER(MATCH(B22,★初期設定★!List_定休日リスト,0)),"休",TEXT(B22,"aaa"))))</f>
        <v>日</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41169</v>
      </c>
      <c r="C23" s="83" t="str">
        <f>IF(B23="","",IF(ISNUMBER(MATCH(B23,★初期設定★!List_祝日リスト,0)),"祝",IF(ISNUMBER(MATCH(B23,★初期設定★!List_定休日リスト,0)),"休",TEXT(B23,"aaa"))))</f>
        <v>祝</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41170</v>
      </c>
      <c r="C24" s="83" t="str">
        <f>IF(B24="","",IF(ISNUMBER(MATCH(B24,★初期設定★!List_祝日リスト,0)),"祝",IF(ISNUMBER(MATCH(B24,★初期設定★!List_定休日リスト,0)),"休",TEXT(B24,"aaa"))))</f>
        <v>火</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41171</v>
      </c>
      <c r="C25" s="83" t="str">
        <f>IF(B25="","",IF(ISNUMBER(MATCH(B25,★初期設定★!List_祝日リスト,0)),"祝",IF(ISNUMBER(MATCH(B25,★初期設定★!List_定休日リスト,0)),"休",TEXT(B25,"aaa"))))</f>
        <v>水</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41172</v>
      </c>
      <c r="C26" s="83" t="str">
        <f>IF(B26="","",IF(ISNUMBER(MATCH(B26,★初期設定★!List_祝日リスト,0)),"祝",IF(ISNUMBER(MATCH(B26,★初期設定★!List_定休日リスト,0)),"休",TEXT(B26,"aaa"))))</f>
        <v>木</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41173</v>
      </c>
      <c r="C27" s="83" t="str">
        <f>IF(B27="","",IF(ISNUMBER(MATCH(B27,★初期設定★!List_祝日リスト,0)),"祝",IF(ISNUMBER(MATCH(B27,★初期設定★!List_定休日リスト,0)),"休",TEXT(B27,"aaa"))))</f>
        <v>金</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41174</v>
      </c>
      <c r="C28" s="83" t="str">
        <f>IF(B28="","",IF(ISNUMBER(MATCH(B28,★初期設定★!List_祝日リスト,0)),"祝",IF(ISNUMBER(MATCH(B28,★初期設定★!List_定休日リスト,0)),"休",TEXT(B28,"aaa"))))</f>
        <v>祝</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41175</v>
      </c>
      <c r="C29" s="83" t="str">
        <f>IF(B29="","",IF(ISNUMBER(MATCH(B29,★初期設定★!List_祝日リスト,0)),"祝",IF(ISNUMBER(MATCH(B29,★初期設定★!List_定休日リスト,0)),"休",TEXT(B29,"aaa"))))</f>
        <v>日</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41176</v>
      </c>
      <c r="C30" s="83" t="str">
        <f>IF(B30="","",IF(ISNUMBER(MATCH(B30,★初期設定★!List_祝日リスト,0)),"祝",IF(ISNUMBER(MATCH(B30,★初期設定★!List_定休日リスト,0)),"休",TEXT(B30,"aaa"))))</f>
        <v>月</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41177</v>
      </c>
      <c r="C31" s="83" t="str">
        <f>IF(B31="","",IF(ISNUMBER(MATCH(B31,★初期設定★!List_祝日リスト,0)),"祝",IF(ISNUMBER(MATCH(B31,★初期設定★!List_定休日リスト,0)),"休",TEXT(B31,"aaa"))))</f>
        <v>火</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41178</v>
      </c>
      <c r="C32" s="83" t="str">
        <f>IF(B32="","",IF(ISNUMBER(MATCH(B32,★初期設定★!List_祝日リスト,0)),"祝",IF(ISNUMBER(MATCH(B32,★初期設定★!List_定休日リスト,0)),"休",TEXT(B32,"aaa"))))</f>
        <v>水</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41179</v>
      </c>
      <c r="C33" s="83" t="str">
        <f>IF(B33="","",IF(ISNUMBER(MATCH(B33,★初期設定★!List_祝日リスト,0)),"祝",IF(ISNUMBER(MATCH(B33,★初期設定★!List_定休日リスト,0)),"休",TEXT(B33,"aaa"))))</f>
        <v>木</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41180</v>
      </c>
      <c r="C34" s="83" t="str">
        <f>IF(B34="","",IF(ISNUMBER(MATCH(B34,★初期設定★!List_祝日リスト,0)),"祝",IF(ISNUMBER(MATCH(B34,★初期設定★!List_定休日リスト,0)),"休",TEXT(B34,"aaa"))))</f>
        <v>金</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41181</v>
      </c>
      <c r="C35" s="83" t="str">
        <f>IF(B35="","",IF(ISNUMBER(MATCH(B35,★初期設定★!List_祝日リスト,0)),"祝",IF(ISNUMBER(MATCH(B35,★初期設定★!List_定休日リスト,0)),"休",TEXT(B35,"aaa"))))</f>
        <v>土</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41182</v>
      </c>
      <c r="C36" s="83" t="str">
        <f>IF(B36="","",IF(ISNUMBER(MATCH(B36,★初期設定★!List_祝日リスト,0)),"祝",IF(ISNUMBER(MATCH(B36,★初期設定★!List_定休日リスト,0)),"休",TEXT(B36,"aaa"))))</f>
        <v>日</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t="str">
        <f t="shared" si="1"/>
        <v/>
      </c>
      <c r="C37" s="83" t="str">
        <f>IF(B37="","",IF(ISNUMBER(MATCH(B37,★初期設定★!List_祝日リスト,0)),"祝",IF(ISNUMBER(MATCH(B37,★初期設定★!List_定休日リスト,0)),"休",TEXT(B37,"aaa"))))</f>
        <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38" priority="2" stopIfTrue="1" operator="equal">
      <formula>"祝"</formula>
    </cfRule>
    <cfRule type="cellIs" dxfId="37" priority="3" stopIfTrue="1" operator="equal">
      <formula>"休"</formula>
    </cfRule>
    <cfRule type="cellIs" dxfId="36" priority="4" stopIfTrue="1" operator="equal">
      <formula>"土"</formula>
    </cfRule>
    <cfRule type="cellIs" dxfId="35" priority="5" stopIfTrue="1" operator="equal">
      <formula>"日"</formula>
    </cfRule>
  </conditionalFormatting>
  <conditionalFormatting sqref="B7:B36">
    <cfRule type="expression" dxfId="3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10</v>
      </c>
      <c r="G2" s="104" t="s">
        <v>91</v>
      </c>
      <c r="H2" s="185" t="s">
        <v>95</v>
      </c>
      <c r="I2" s="186"/>
      <c r="J2" s="186"/>
      <c r="K2" s="186"/>
      <c r="L2" s="74"/>
      <c r="M2" s="74"/>
      <c r="N2" s="74"/>
      <c r="O2" s="76"/>
      <c r="P2" s="76"/>
      <c r="Q2" s="78" t="s">
        <v>20</v>
      </c>
      <c r="R2" s="79">
        <f>COUNTA(C7:C37)-(COUNTIF(C7:C37,"土")+COUNTIF(C7:C37,"日")+COUNTIF(C7:C37,"休")+COUNTIF(C7:C37,"祝")+COUNTBLANK(C7:C37))</f>
        <v>22</v>
      </c>
      <c r="S2" s="80">
        <f>R2*8</f>
        <v>176</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41183</v>
      </c>
      <c r="C7" s="83" t="str">
        <f>IF(B7="","",IF(ISNUMBER(MATCH(B7,★初期設定★!List_祝日リスト,0)),"祝",IF(ISNUMBER(MATCH(B7,★初期設定★!List_定休日リスト,0)),"休",TEXT(B7,"aaa"))))</f>
        <v>月</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41184</v>
      </c>
      <c r="C8" s="83" t="str">
        <f>IF(B8="","",IF(ISNUMBER(MATCH(B8,★初期設定★!List_祝日リスト,0)),"祝",IF(ISNUMBER(MATCH(B8,★初期設定★!List_定休日リスト,0)),"休",TEXT(B8,"aaa"))))</f>
        <v>火</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41185</v>
      </c>
      <c r="C9" s="83" t="str">
        <f>IF(B9="","",IF(ISNUMBER(MATCH(B9,★初期設定★!List_祝日リスト,0)),"祝",IF(ISNUMBER(MATCH(B9,★初期設定★!List_定休日リスト,0)),"休",TEXT(B9,"aaa"))))</f>
        <v>水</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41186</v>
      </c>
      <c r="C10" s="83" t="str">
        <f>IF(B10="","",IF(ISNUMBER(MATCH(B10,★初期設定★!List_祝日リスト,0)),"祝",IF(ISNUMBER(MATCH(B10,★初期設定★!List_定休日リスト,0)),"休",TEXT(B10,"aaa"))))</f>
        <v>木</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41187</v>
      </c>
      <c r="C11" s="83" t="str">
        <f>IF(B11="","",IF(ISNUMBER(MATCH(B11,★初期設定★!List_祝日リスト,0)),"祝",IF(ISNUMBER(MATCH(B11,★初期設定★!List_定休日リスト,0)),"休",TEXT(B11,"aaa"))))</f>
        <v>金</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41188</v>
      </c>
      <c r="C12" s="83" t="str">
        <f>IF(B12="","",IF(ISNUMBER(MATCH(B12,★初期設定★!List_祝日リスト,0)),"祝",IF(ISNUMBER(MATCH(B12,★初期設定★!List_定休日リスト,0)),"休",TEXT(B12,"aaa"))))</f>
        <v>土</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41189</v>
      </c>
      <c r="C13" s="83" t="str">
        <f>IF(B13="","",IF(ISNUMBER(MATCH(B13,★初期設定★!List_祝日リスト,0)),"祝",IF(ISNUMBER(MATCH(B13,★初期設定★!List_定休日リスト,0)),"休",TEXT(B13,"aaa"))))</f>
        <v>日</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41190</v>
      </c>
      <c r="C14" s="83" t="str">
        <f>IF(B14="","",IF(ISNUMBER(MATCH(B14,★初期設定★!List_祝日リスト,0)),"祝",IF(ISNUMBER(MATCH(B14,★初期設定★!List_定休日リスト,0)),"休",TEXT(B14,"aaa"))))</f>
        <v>祝</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41191</v>
      </c>
      <c r="C15" s="83" t="str">
        <f>IF(B15="","",IF(ISNUMBER(MATCH(B15,★初期設定★!List_祝日リスト,0)),"祝",IF(ISNUMBER(MATCH(B15,★初期設定★!List_定休日リスト,0)),"休",TEXT(B15,"aaa"))))</f>
        <v>火</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41192</v>
      </c>
      <c r="C16" s="83" t="str">
        <f>IF(B16="","",IF(ISNUMBER(MATCH(B16,★初期設定★!List_祝日リスト,0)),"祝",IF(ISNUMBER(MATCH(B16,★初期設定★!List_定休日リスト,0)),"休",TEXT(B16,"aaa"))))</f>
        <v>水</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41193</v>
      </c>
      <c r="C17" s="83" t="str">
        <f>IF(B17="","",IF(ISNUMBER(MATCH(B17,★初期設定★!List_祝日リスト,0)),"祝",IF(ISNUMBER(MATCH(B17,★初期設定★!List_定休日リスト,0)),"休",TEXT(B17,"aaa"))))</f>
        <v>木</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41194</v>
      </c>
      <c r="C18" s="83" t="str">
        <f>IF(B18="","",IF(ISNUMBER(MATCH(B18,★初期設定★!List_祝日リスト,0)),"祝",IF(ISNUMBER(MATCH(B18,★初期設定★!List_定休日リスト,0)),"休",TEXT(B18,"aaa"))))</f>
        <v>金</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41195</v>
      </c>
      <c r="C19" s="83" t="str">
        <f>IF(B19="","",IF(ISNUMBER(MATCH(B19,★初期設定★!List_祝日リスト,0)),"祝",IF(ISNUMBER(MATCH(B19,★初期設定★!List_定休日リスト,0)),"休",TEXT(B19,"aaa"))))</f>
        <v>土</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41196</v>
      </c>
      <c r="C20" s="83" t="str">
        <f>IF(B20="","",IF(ISNUMBER(MATCH(B20,★初期設定★!List_祝日リスト,0)),"祝",IF(ISNUMBER(MATCH(B20,★初期設定★!List_定休日リスト,0)),"休",TEXT(B20,"aaa"))))</f>
        <v>日</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41197</v>
      </c>
      <c r="C21" s="83" t="str">
        <f>IF(B21="","",IF(ISNUMBER(MATCH(B21,★初期設定★!List_祝日リスト,0)),"祝",IF(ISNUMBER(MATCH(B21,★初期設定★!List_定休日リスト,0)),"休",TEXT(B21,"aaa"))))</f>
        <v>月</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41198</v>
      </c>
      <c r="C22" s="83" t="str">
        <f>IF(B22="","",IF(ISNUMBER(MATCH(B22,★初期設定★!List_祝日リスト,0)),"祝",IF(ISNUMBER(MATCH(B22,★初期設定★!List_定休日リスト,0)),"休",TEXT(B22,"aaa"))))</f>
        <v>火</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41199</v>
      </c>
      <c r="C23" s="83" t="str">
        <f>IF(B23="","",IF(ISNUMBER(MATCH(B23,★初期設定★!List_祝日リスト,0)),"祝",IF(ISNUMBER(MATCH(B23,★初期設定★!List_定休日リスト,0)),"休",TEXT(B23,"aaa"))))</f>
        <v>水</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41200</v>
      </c>
      <c r="C24" s="83" t="str">
        <f>IF(B24="","",IF(ISNUMBER(MATCH(B24,★初期設定★!List_祝日リスト,0)),"祝",IF(ISNUMBER(MATCH(B24,★初期設定★!List_定休日リスト,0)),"休",TEXT(B24,"aaa"))))</f>
        <v>木</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41201</v>
      </c>
      <c r="C25" s="83" t="str">
        <f>IF(B25="","",IF(ISNUMBER(MATCH(B25,★初期設定★!List_祝日リスト,0)),"祝",IF(ISNUMBER(MATCH(B25,★初期設定★!List_定休日リスト,0)),"休",TEXT(B25,"aaa"))))</f>
        <v>金</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41202</v>
      </c>
      <c r="C26" s="83" t="str">
        <f>IF(B26="","",IF(ISNUMBER(MATCH(B26,★初期設定★!List_祝日リスト,0)),"祝",IF(ISNUMBER(MATCH(B26,★初期設定★!List_定休日リスト,0)),"休",TEXT(B26,"aaa"))))</f>
        <v>土</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41203</v>
      </c>
      <c r="C27" s="83" t="str">
        <f>IF(B27="","",IF(ISNUMBER(MATCH(B27,★初期設定★!List_祝日リスト,0)),"祝",IF(ISNUMBER(MATCH(B27,★初期設定★!List_定休日リスト,0)),"休",TEXT(B27,"aaa"))))</f>
        <v>日</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41204</v>
      </c>
      <c r="C28" s="83" t="str">
        <f>IF(B28="","",IF(ISNUMBER(MATCH(B28,★初期設定★!List_祝日リスト,0)),"祝",IF(ISNUMBER(MATCH(B28,★初期設定★!List_定休日リスト,0)),"休",TEXT(B28,"aaa"))))</f>
        <v>月</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41205</v>
      </c>
      <c r="C29" s="83" t="str">
        <f>IF(B29="","",IF(ISNUMBER(MATCH(B29,★初期設定★!List_祝日リスト,0)),"祝",IF(ISNUMBER(MATCH(B29,★初期設定★!List_定休日リスト,0)),"休",TEXT(B29,"aaa"))))</f>
        <v>火</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41206</v>
      </c>
      <c r="C30" s="83" t="str">
        <f>IF(B30="","",IF(ISNUMBER(MATCH(B30,★初期設定★!List_祝日リスト,0)),"祝",IF(ISNUMBER(MATCH(B30,★初期設定★!List_定休日リスト,0)),"休",TEXT(B30,"aaa"))))</f>
        <v>水</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41207</v>
      </c>
      <c r="C31" s="83" t="str">
        <f>IF(B31="","",IF(ISNUMBER(MATCH(B31,★初期設定★!List_祝日リスト,0)),"祝",IF(ISNUMBER(MATCH(B31,★初期設定★!List_定休日リスト,0)),"休",TEXT(B31,"aaa"))))</f>
        <v>木</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41208</v>
      </c>
      <c r="C32" s="83" t="str">
        <f>IF(B32="","",IF(ISNUMBER(MATCH(B32,★初期設定★!List_祝日リスト,0)),"祝",IF(ISNUMBER(MATCH(B32,★初期設定★!List_定休日リスト,0)),"休",TEXT(B32,"aaa"))))</f>
        <v>金</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41209</v>
      </c>
      <c r="C33" s="83" t="str">
        <f>IF(B33="","",IF(ISNUMBER(MATCH(B33,★初期設定★!List_祝日リスト,0)),"祝",IF(ISNUMBER(MATCH(B33,★初期設定★!List_定休日リスト,0)),"休",TEXT(B33,"aaa"))))</f>
        <v>土</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41210</v>
      </c>
      <c r="C34" s="83" t="str">
        <f>IF(B34="","",IF(ISNUMBER(MATCH(B34,★初期設定★!List_祝日リスト,0)),"祝",IF(ISNUMBER(MATCH(B34,★初期設定★!List_定休日リスト,0)),"休",TEXT(B34,"aaa"))))</f>
        <v>日</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41211</v>
      </c>
      <c r="C35" s="83" t="str">
        <f>IF(B35="","",IF(ISNUMBER(MATCH(B35,★初期設定★!List_祝日リスト,0)),"祝",IF(ISNUMBER(MATCH(B35,★初期設定★!List_定休日リスト,0)),"休",TEXT(B35,"aaa"))))</f>
        <v>月</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41212</v>
      </c>
      <c r="C36" s="83" t="str">
        <f>IF(B36="","",IF(ISNUMBER(MATCH(B36,★初期設定★!List_祝日リスト,0)),"祝",IF(ISNUMBER(MATCH(B36,★初期設定★!List_定休日リスト,0)),"休",TEXT(B36,"aaa"))))</f>
        <v>火</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f t="shared" si="1"/>
        <v>41213</v>
      </c>
      <c r="C37" s="83" t="str">
        <f>IF(B37="","",IF(ISNUMBER(MATCH(B37,★初期設定★!List_祝日リスト,0)),"祝",IF(ISNUMBER(MATCH(B37,★初期設定★!List_定休日リスト,0)),"休",TEXT(B37,"aaa"))))</f>
        <v>水</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33" priority="2" stopIfTrue="1" operator="equal">
      <formula>"祝"</formula>
    </cfRule>
    <cfRule type="cellIs" dxfId="32" priority="3" stopIfTrue="1" operator="equal">
      <formula>"休"</formula>
    </cfRule>
    <cfRule type="cellIs" dxfId="31" priority="4" stopIfTrue="1" operator="equal">
      <formula>"土"</formula>
    </cfRule>
    <cfRule type="cellIs" dxfId="30" priority="5" stopIfTrue="1" operator="equal">
      <formula>"日"</formula>
    </cfRule>
  </conditionalFormatting>
  <conditionalFormatting sqref="B7:B36">
    <cfRule type="expression" dxfId="29"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dimension ref="A1:S46"/>
  <sheetViews>
    <sheetView view="pageBreakPreview" zoomScaleNormal="100" zoomScaleSheetLayoutView="100" workbookViewId="0">
      <pane xSplit="6" ySplit="6" topLeftCell="G7" activePane="bottomRight" state="frozen"/>
      <selection activeCell="R3" sqref="R3"/>
      <selection pane="topRight" activeCell="R3" sqref="R3"/>
      <selection pane="bottomLeft" activeCell="R3" sqref="R3"/>
      <selection pane="bottomRight"/>
    </sheetView>
  </sheetViews>
  <sheetFormatPr defaultRowHeight="13.5"/>
  <cols>
    <col min="1" max="1" width="0.625" style="77" customWidth="1"/>
    <col min="2" max="2" width="3.25" style="77" customWidth="1"/>
    <col min="3" max="3" width="3.25" style="77" bestFit="1" customWidth="1"/>
    <col min="4" max="5" width="7.625" style="77" customWidth="1"/>
    <col min="6" max="6" width="4.5" style="77" customWidth="1"/>
    <col min="7" max="7" width="7.25" style="77" customWidth="1"/>
    <col min="8" max="8" width="7.625" style="77" customWidth="1"/>
    <col min="9" max="9" width="7.25" style="77" customWidth="1"/>
    <col min="10" max="14" width="6" style="77" customWidth="1"/>
    <col min="15" max="15" width="15" style="77" customWidth="1"/>
    <col min="16" max="16" width="0.625" style="77" customWidth="1"/>
    <col min="17" max="17" width="9" style="77"/>
    <col min="18" max="18" width="4.625" style="77" bestFit="1" customWidth="1"/>
    <col min="19" max="19" width="8.375" style="77" bestFit="1" customWidth="1"/>
    <col min="20" max="16384" width="9" style="77"/>
  </cols>
  <sheetData>
    <row r="1" spans="1:19">
      <c r="B1" s="74"/>
      <c r="C1" s="74"/>
      <c r="D1" s="74"/>
      <c r="E1" s="74"/>
      <c r="F1" s="74"/>
      <c r="G1" s="74"/>
      <c r="H1" s="74"/>
      <c r="I1" s="75"/>
      <c r="J1" s="74"/>
      <c r="K1" s="74"/>
      <c r="L1" s="74"/>
      <c r="M1" s="74"/>
      <c r="N1" s="74"/>
      <c r="O1" s="76"/>
      <c r="P1" s="76"/>
    </row>
    <row r="2" spans="1:19" ht="20.100000000000001" customHeight="1">
      <c r="B2" s="74"/>
      <c r="C2" s="74"/>
      <c r="D2" s="122">
        <v>2012</v>
      </c>
      <c r="E2" s="104" t="s">
        <v>90</v>
      </c>
      <c r="F2" s="122">
        <v>11</v>
      </c>
      <c r="G2" s="104" t="s">
        <v>91</v>
      </c>
      <c r="H2" s="185" t="s">
        <v>95</v>
      </c>
      <c r="I2" s="186"/>
      <c r="J2" s="186"/>
      <c r="K2" s="186"/>
      <c r="L2" s="74"/>
      <c r="M2" s="74"/>
      <c r="N2" s="74"/>
      <c r="O2" s="76"/>
      <c r="P2" s="76"/>
      <c r="Q2" s="78" t="s">
        <v>20</v>
      </c>
      <c r="R2" s="79">
        <f>COUNTA(C7:C37)-(COUNTIF(C7:C37,"土")+COUNTIF(C7:C37,"日")+COUNTIF(C7:C37,"休")+COUNTIF(C7:C37,"祝")+COUNTBLANK(C7:C37))</f>
        <v>21</v>
      </c>
      <c r="S2" s="80">
        <f>R2*8</f>
        <v>168</v>
      </c>
    </row>
    <row r="3" spans="1:19" ht="20.100000000000001" customHeight="1">
      <c r="A3" s="101"/>
      <c r="B3" s="74"/>
      <c r="C3" s="74"/>
      <c r="D3" s="74"/>
      <c r="E3" s="74"/>
      <c r="F3" s="74"/>
      <c r="G3" s="74"/>
      <c r="H3" s="74"/>
      <c r="I3" s="74"/>
      <c r="J3" s="74"/>
      <c r="K3" s="74"/>
      <c r="L3" s="74"/>
      <c r="M3" s="74"/>
      <c r="N3" s="74"/>
      <c r="O3" s="76"/>
      <c r="P3" s="76"/>
      <c r="Q3" s="81" t="s">
        <v>22</v>
      </c>
      <c r="R3" s="79">
        <f>COUNTA(D7:D37)</f>
        <v>0</v>
      </c>
      <c r="S3" s="80">
        <f>G38</f>
        <v>0</v>
      </c>
    </row>
    <row r="4" spans="1:19" ht="14.25" thickBot="1">
      <c r="B4" s="74"/>
      <c r="C4" s="74"/>
      <c r="D4" s="74"/>
      <c r="E4" s="74"/>
      <c r="F4" s="74"/>
      <c r="G4" s="187" t="s">
        <v>96</v>
      </c>
      <c r="H4" s="187"/>
      <c r="I4" s="187"/>
      <c r="J4" s="187"/>
      <c r="K4" s="187"/>
      <c r="L4" s="187"/>
      <c r="M4" s="187"/>
      <c r="N4" s="187"/>
      <c r="O4" s="76"/>
      <c r="P4" s="76"/>
    </row>
    <row r="5" spans="1:19" ht="12.75" customHeight="1">
      <c r="B5" s="191" t="s">
        <v>0</v>
      </c>
      <c r="C5" s="193" t="s">
        <v>1</v>
      </c>
      <c r="D5" s="178" t="s">
        <v>88</v>
      </c>
      <c r="E5" s="178"/>
      <c r="F5" s="193" t="s">
        <v>4</v>
      </c>
      <c r="G5" s="183" t="s">
        <v>18</v>
      </c>
      <c r="H5" s="181" t="s">
        <v>5</v>
      </c>
      <c r="I5" s="178" t="s">
        <v>89</v>
      </c>
      <c r="J5" s="178"/>
      <c r="K5" s="178"/>
      <c r="L5" s="178"/>
      <c r="M5" s="178"/>
      <c r="N5" s="178"/>
      <c r="O5" s="179" t="s">
        <v>11</v>
      </c>
      <c r="P5" s="76"/>
    </row>
    <row r="6" spans="1:19" ht="12.75" customHeight="1" thickBot="1">
      <c r="B6" s="192"/>
      <c r="C6" s="194"/>
      <c r="D6" s="102" t="s">
        <v>2</v>
      </c>
      <c r="E6" s="103" t="s">
        <v>3</v>
      </c>
      <c r="F6" s="194"/>
      <c r="G6" s="184"/>
      <c r="H6" s="182"/>
      <c r="I6" s="103" t="s">
        <v>19</v>
      </c>
      <c r="J6" s="103" t="s">
        <v>6</v>
      </c>
      <c r="K6" s="103" t="s">
        <v>7</v>
      </c>
      <c r="L6" s="103" t="s">
        <v>8</v>
      </c>
      <c r="M6" s="103" t="s">
        <v>9</v>
      </c>
      <c r="N6" s="103" t="s">
        <v>10</v>
      </c>
      <c r="O6" s="180"/>
      <c r="P6" s="76"/>
    </row>
    <row r="7" spans="1:19" ht="20.100000000000001" customHeight="1" thickTop="1">
      <c r="B7" s="82">
        <f>DATE(D2,F2,1)</f>
        <v>41214</v>
      </c>
      <c r="C7" s="83" t="str">
        <f>IF(B7="","",IF(ISNUMBER(MATCH(B7,★初期設定★!List_祝日リスト,0)),"祝",IF(ISNUMBER(MATCH(B7,★初期設定★!List_定休日リスト,0)),"休",TEXT(B7,"aaa"))))</f>
        <v>木</v>
      </c>
      <c r="D7" s="97"/>
      <c r="E7" s="98"/>
      <c r="F7" s="99"/>
      <c r="G7" s="84" t="str">
        <f>IF(E7="","",HOUR(E7-D7)+(MINUTE(E7-D7)/60)-(IF(E7&gt;0.5,1,0)))</f>
        <v/>
      </c>
      <c r="H7" s="105"/>
      <c r="I7" s="106"/>
      <c r="J7" s="106"/>
      <c r="K7" s="106"/>
      <c r="L7" s="106"/>
      <c r="M7" s="106"/>
      <c r="N7" s="106"/>
      <c r="O7" s="107"/>
      <c r="P7" s="85"/>
      <c r="Q7" s="77" t="str">
        <f>IF(G7="","",IF(SUM(I7:N7)=G7,"","NG"))</f>
        <v/>
      </c>
    </row>
    <row r="8" spans="1:19" ht="20.100000000000001" customHeight="1">
      <c r="B8" s="82">
        <f>IF(MONTH($B$7+ROW()-7)&lt;&gt;$F$2,"",$B$7+ROW()-7)</f>
        <v>41215</v>
      </c>
      <c r="C8" s="83" t="str">
        <f>IF(B8="","",IF(ISNUMBER(MATCH(B8,★初期設定★!List_祝日リスト,0)),"祝",IF(ISNUMBER(MATCH(B8,★初期設定★!List_定休日リスト,0)),"休",TEXT(B8,"aaa"))))</f>
        <v>金</v>
      </c>
      <c r="D8" s="99"/>
      <c r="E8" s="98"/>
      <c r="F8" s="99"/>
      <c r="G8" s="84" t="str">
        <f>IF(E8="","",HOUR(E8-D8)+(MINUTE(E8-D8)/60)-(IF(E8&gt;0.5,1,0)))</f>
        <v/>
      </c>
      <c r="H8" s="105"/>
      <c r="I8" s="106"/>
      <c r="J8" s="106"/>
      <c r="K8" s="106"/>
      <c r="L8" s="106"/>
      <c r="M8" s="106"/>
      <c r="N8" s="106"/>
      <c r="O8" s="107"/>
      <c r="P8" s="85"/>
      <c r="Q8" s="77" t="str">
        <f t="shared" ref="Q8:Q37" si="0">IF(G8="","",IF(SUM(I8:N8)=G8,"","NG"))</f>
        <v/>
      </c>
    </row>
    <row r="9" spans="1:19" ht="20.100000000000001" customHeight="1">
      <c r="B9" s="82">
        <f t="shared" ref="B9:B37" si="1">IF(MONTH($B$7+ROW()-7)&lt;&gt;$F$2,"",$B$7+ROW()-7)</f>
        <v>41216</v>
      </c>
      <c r="C9" s="83" t="str">
        <f>IF(B9="","",IF(ISNUMBER(MATCH(B9,★初期設定★!List_祝日リスト,0)),"祝",IF(ISNUMBER(MATCH(B9,★初期設定★!List_定休日リスト,0)),"休",TEXT(B9,"aaa"))))</f>
        <v>祝</v>
      </c>
      <c r="D9" s="97"/>
      <c r="E9" s="98"/>
      <c r="F9" s="99"/>
      <c r="G9" s="84" t="str">
        <f t="shared" ref="G9:G37" si="2">IF(E9="","",HOUR(E9-D9)+(MINUTE(E9-D9)/60)-(IF(E9&gt;0.5,1,0)))</f>
        <v/>
      </c>
      <c r="H9" s="105"/>
      <c r="I9" s="106"/>
      <c r="J9" s="106"/>
      <c r="K9" s="106"/>
      <c r="L9" s="106"/>
      <c r="M9" s="106"/>
      <c r="N9" s="106"/>
      <c r="O9" s="107"/>
      <c r="P9" s="85"/>
      <c r="Q9" s="77" t="str">
        <f t="shared" si="0"/>
        <v/>
      </c>
    </row>
    <row r="10" spans="1:19" ht="20.100000000000001" customHeight="1">
      <c r="B10" s="82">
        <f t="shared" si="1"/>
        <v>41217</v>
      </c>
      <c r="C10" s="83" t="str">
        <f>IF(B10="","",IF(ISNUMBER(MATCH(B10,★初期設定★!List_祝日リスト,0)),"祝",IF(ISNUMBER(MATCH(B10,★初期設定★!List_定休日リスト,0)),"休",TEXT(B10,"aaa"))))</f>
        <v>日</v>
      </c>
      <c r="D10" s="99"/>
      <c r="E10" s="98"/>
      <c r="F10" s="97"/>
      <c r="G10" s="84" t="str">
        <f t="shared" si="2"/>
        <v/>
      </c>
      <c r="H10" s="105"/>
      <c r="I10" s="106"/>
      <c r="J10" s="106"/>
      <c r="K10" s="106"/>
      <c r="L10" s="106"/>
      <c r="M10" s="106"/>
      <c r="N10" s="106"/>
      <c r="O10" s="107"/>
      <c r="P10" s="85"/>
      <c r="Q10" s="77" t="str">
        <f t="shared" si="0"/>
        <v/>
      </c>
      <c r="S10" s="123"/>
    </row>
    <row r="11" spans="1:19" ht="20.100000000000001" customHeight="1">
      <c r="B11" s="82">
        <f t="shared" si="1"/>
        <v>41218</v>
      </c>
      <c r="C11" s="83" t="str">
        <f>IF(B11="","",IF(ISNUMBER(MATCH(B11,★初期設定★!List_祝日リスト,0)),"祝",IF(ISNUMBER(MATCH(B11,★初期設定★!List_定休日リスト,0)),"休",TEXT(B11,"aaa"))))</f>
        <v>月</v>
      </c>
      <c r="D11" s="99"/>
      <c r="E11" s="98"/>
      <c r="F11" s="97"/>
      <c r="G11" s="84" t="str">
        <f t="shared" si="2"/>
        <v/>
      </c>
      <c r="H11" s="105"/>
      <c r="I11" s="106"/>
      <c r="J11" s="106"/>
      <c r="K11" s="106"/>
      <c r="L11" s="106"/>
      <c r="M11" s="106"/>
      <c r="N11" s="106"/>
      <c r="O11" s="107"/>
      <c r="P11" s="85"/>
      <c r="Q11" s="77" t="str">
        <f t="shared" si="0"/>
        <v/>
      </c>
    </row>
    <row r="12" spans="1:19" ht="20.100000000000001" customHeight="1">
      <c r="B12" s="82">
        <f t="shared" si="1"/>
        <v>41219</v>
      </c>
      <c r="C12" s="83" t="str">
        <f>IF(B12="","",IF(ISNUMBER(MATCH(B12,★初期設定★!List_祝日リスト,0)),"祝",IF(ISNUMBER(MATCH(B12,★初期設定★!List_定休日リスト,0)),"休",TEXT(B12,"aaa"))))</f>
        <v>火</v>
      </c>
      <c r="D12" s="99"/>
      <c r="E12" s="98"/>
      <c r="F12" s="99"/>
      <c r="G12" s="84" t="str">
        <f t="shared" si="2"/>
        <v/>
      </c>
      <c r="H12" s="105"/>
      <c r="I12" s="106"/>
      <c r="J12" s="106"/>
      <c r="K12" s="106"/>
      <c r="L12" s="106"/>
      <c r="M12" s="106"/>
      <c r="N12" s="106"/>
      <c r="O12" s="107"/>
      <c r="P12" s="85"/>
      <c r="Q12" s="77" t="str">
        <f t="shared" si="0"/>
        <v/>
      </c>
    </row>
    <row r="13" spans="1:19" ht="20.100000000000001" customHeight="1">
      <c r="B13" s="82">
        <f t="shared" si="1"/>
        <v>41220</v>
      </c>
      <c r="C13" s="83" t="str">
        <f>IF(B13="","",IF(ISNUMBER(MATCH(B13,★初期設定★!List_祝日リスト,0)),"祝",IF(ISNUMBER(MATCH(B13,★初期設定★!List_定休日リスト,0)),"休",TEXT(B13,"aaa"))))</f>
        <v>水</v>
      </c>
      <c r="D13" s="99"/>
      <c r="E13" s="98"/>
      <c r="F13" s="97"/>
      <c r="G13" s="84" t="str">
        <f t="shared" si="2"/>
        <v/>
      </c>
      <c r="H13" s="105"/>
      <c r="I13" s="106"/>
      <c r="J13" s="106"/>
      <c r="K13" s="106"/>
      <c r="L13" s="106"/>
      <c r="M13" s="106"/>
      <c r="N13" s="106"/>
      <c r="O13" s="107"/>
      <c r="P13" s="85"/>
      <c r="Q13" s="77" t="str">
        <f t="shared" si="0"/>
        <v/>
      </c>
    </row>
    <row r="14" spans="1:19" ht="20.100000000000001" customHeight="1">
      <c r="B14" s="82">
        <f t="shared" si="1"/>
        <v>41221</v>
      </c>
      <c r="C14" s="83" t="str">
        <f>IF(B14="","",IF(ISNUMBER(MATCH(B14,★初期設定★!List_祝日リスト,0)),"祝",IF(ISNUMBER(MATCH(B14,★初期設定★!List_定休日リスト,0)),"休",TEXT(B14,"aaa"))))</f>
        <v>木</v>
      </c>
      <c r="D14" s="99"/>
      <c r="E14" s="98"/>
      <c r="F14" s="97"/>
      <c r="G14" s="84" t="str">
        <f t="shared" si="2"/>
        <v/>
      </c>
      <c r="H14" s="105"/>
      <c r="I14" s="106"/>
      <c r="J14" s="106"/>
      <c r="K14" s="106"/>
      <c r="L14" s="106"/>
      <c r="M14" s="106"/>
      <c r="N14" s="106"/>
      <c r="O14" s="107"/>
      <c r="P14" s="85"/>
      <c r="Q14" s="77" t="str">
        <f t="shared" si="0"/>
        <v/>
      </c>
    </row>
    <row r="15" spans="1:19" ht="20.100000000000001" customHeight="1">
      <c r="B15" s="82">
        <f t="shared" si="1"/>
        <v>41222</v>
      </c>
      <c r="C15" s="83" t="str">
        <f>IF(B15="","",IF(ISNUMBER(MATCH(B15,★初期設定★!List_祝日リスト,0)),"祝",IF(ISNUMBER(MATCH(B15,★初期設定★!List_定休日リスト,0)),"休",TEXT(B15,"aaa"))))</f>
        <v>金</v>
      </c>
      <c r="D15" s="97"/>
      <c r="E15" s="100"/>
      <c r="F15" s="97"/>
      <c r="G15" s="84" t="str">
        <f t="shared" si="2"/>
        <v/>
      </c>
      <c r="H15" s="105"/>
      <c r="I15" s="106"/>
      <c r="J15" s="106"/>
      <c r="K15" s="106"/>
      <c r="L15" s="106"/>
      <c r="M15" s="106"/>
      <c r="N15" s="106"/>
      <c r="O15" s="107"/>
      <c r="P15" s="85"/>
      <c r="Q15" s="77" t="str">
        <f t="shared" si="0"/>
        <v/>
      </c>
    </row>
    <row r="16" spans="1:19" ht="20.100000000000001" customHeight="1">
      <c r="B16" s="82">
        <f t="shared" si="1"/>
        <v>41223</v>
      </c>
      <c r="C16" s="83" t="str">
        <f>IF(B16="","",IF(ISNUMBER(MATCH(B16,★初期設定★!List_祝日リスト,0)),"祝",IF(ISNUMBER(MATCH(B16,★初期設定★!List_定休日リスト,0)),"休",TEXT(B16,"aaa"))))</f>
        <v>土</v>
      </c>
      <c r="D16" s="99"/>
      <c r="E16" s="98"/>
      <c r="F16" s="97"/>
      <c r="G16" s="84" t="str">
        <f t="shared" si="2"/>
        <v/>
      </c>
      <c r="H16" s="105"/>
      <c r="I16" s="106"/>
      <c r="J16" s="106"/>
      <c r="K16" s="106"/>
      <c r="L16" s="106"/>
      <c r="M16" s="106"/>
      <c r="N16" s="106"/>
      <c r="O16" s="107"/>
      <c r="P16" s="85"/>
      <c r="Q16" s="77" t="str">
        <f t="shared" si="0"/>
        <v/>
      </c>
    </row>
    <row r="17" spans="2:17" ht="20.100000000000001" customHeight="1">
      <c r="B17" s="82">
        <f t="shared" si="1"/>
        <v>41224</v>
      </c>
      <c r="C17" s="83" t="str">
        <f>IF(B17="","",IF(ISNUMBER(MATCH(B17,★初期設定★!List_祝日リスト,0)),"祝",IF(ISNUMBER(MATCH(B17,★初期設定★!List_定休日リスト,0)),"休",TEXT(B17,"aaa"))))</f>
        <v>日</v>
      </c>
      <c r="D17" s="99"/>
      <c r="E17" s="98"/>
      <c r="F17" s="99"/>
      <c r="G17" s="84" t="str">
        <f t="shared" si="2"/>
        <v/>
      </c>
      <c r="H17" s="105"/>
      <c r="I17" s="106"/>
      <c r="J17" s="106"/>
      <c r="K17" s="106"/>
      <c r="L17" s="106"/>
      <c r="M17" s="106"/>
      <c r="N17" s="106"/>
      <c r="O17" s="107"/>
      <c r="P17" s="85"/>
      <c r="Q17" s="77" t="str">
        <f t="shared" si="0"/>
        <v/>
      </c>
    </row>
    <row r="18" spans="2:17" ht="20.100000000000001" customHeight="1">
      <c r="B18" s="82">
        <f t="shared" si="1"/>
        <v>41225</v>
      </c>
      <c r="C18" s="83" t="str">
        <f>IF(B18="","",IF(ISNUMBER(MATCH(B18,★初期設定★!List_祝日リスト,0)),"祝",IF(ISNUMBER(MATCH(B18,★初期設定★!List_定休日リスト,0)),"休",TEXT(B18,"aaa"))))</f>
        <v>月</v>
      </c>
      <c r="D18" s="99"/>
      <c r="E18" s="98"/>
      <c r="F18" s="97"/>
      <c r="G18" s="84" t="str">
        <f t="shared" si="2"/>
        <v/>
      </c>
      <c r="H18" s="105"/>
      <c r="I18" s="106"/>
      <c r="J18" s="106"/>
      <c r="K18" s="106"/>
      <c r="L18" s="106"/>
      <c r="M18" s="106"/>
      <c r="N18" s="106"/>
      <c r="O18" s="107"/>
      <c r="P18" s="85"/>
      <c r="Q18" s="77" t="str">
        <f t="shared" si="0"/>
        <v/>
      </c>
    </row>
    <row r="19" spans="2:17" ht="20.100000000000001" customHeight="1">
      <c r="B19" s="82">
        <f t="shared" si="1"/>
        <v>41226</v>
      </c>
      <c r="C19" s="83" t="str">
        <f>IF(B19="","",IF(ISNUMBER(MATCH(B19,★初期設定★!List_祝日リスト,0)),"祝",IF(ISNUMBER(MATCH(B19,★初期設定★!List_定休日リスト,0)),"休",TEXT(B19,"aaa"))))</f>
        <v>火</v>
      </c>
      <c r="D19" s="99"/>
      <c r="E19" s="98"/>
      <c r="F19" s="97"/>
      <c r="G19" s="84" t="str">
        <f t="shared" si="2"/>
        <v/>
      </c>
      <c r="H19" s="105"/>
      <c r="I19" s="106"/>
      <c r="J19" s="106"/>
      <c r="K19" s="106"/>
      <c r="L19" s="106"/>
      <c r="M19" s="106"/>
      <c r="N19" s="106"/>
      <c r="O19" s="107"/>
      <c r="P19" s="85"/>
      <c r="Q19" s="77" t="str">
        <f t="shared" si="0"/>
        <v/>
      </c>
    </row>
    <row r="20" spans="2:17" ht="20.100000000000001" customHeight="1">
      <c r="B20" s="82">
        <f t="shared" si="1"/>
        <v>41227</v>
      </c>
      <c r="C20" s="83" t="str">
        <f>IF(B20="","",IF(ISNUMBER(MATCH(B20,★初期設定★!List_祝日リスト,0)),"祝",IF(ISNUMBER(MATCH(B20,★初期設定★!List_定休日リスト,0)),"休",TEXT(B20,"aaa"))))</f>
        <v>水</v>
      </c>
      <c r="D20" s="99"/>
      <c r="E20" s="98"/>
      <c r="F20" s="97"/>
      <c r="G20" s="84" t="str">
        <f t="shared" si="2"/>
        <v/>
      </c>
      <c r="H20" s="105"/>
      <c r="I20" s="106"/>
      <c r="J20" s="106"/>
      <c r="K20" s="106"/>
      <c r="L20" s="106"/>
      <c r="M20" s="106"/>
      <c r="N20" s="106"/>
      <c r="O20" s="107"/>
      <c r="P20" s="85"/>
      <c r="Q20" s="77" t="str">
        <f t="shared" si="0"/>
        <v/>
      </c>
    </row>
    <row r="21" spans="2:17" ht="20.100000000000001" customHeight="1">
      <c r="B21" s="82">
        <f t="shared" si="1"/>
        <v>41228</v>
      </c>
      <c r="C21" s="83" t="str">
        <f>IF(B21="","",IF(ISNUMBER(MATCH(B21,★初期設定★!List_祝日リスト,0)),"祝",IF(ISNUMBER(MATCH(B21,★初期設定★!List_定休日リスト,0)),"休",TEXT(B21,"aaa"))))</f>
        <v>木</v>
      </c>
      <c r="D21" s="99"/>
      <c r="E21" s="98"/>
      <c r="F21" s="97"/>
      <c r="G21" s="84" t="str">
        <f t="shared" si="2"/>
        <v/>
      </c>
      <c r="H21" s="105"/>
      <c r="I21" s="106"/>
      <c r="J21" s="106"/>
      <c r="K21" s="106"/>
      <c r="L21" s="106"/>
      <c r="M21" s="106"/>
      <c r="N21" s="106"/>
      <c r="O21" s="107"/>
      <c r="P21" s="85"/>
      <c r="Q21" s="77" t="str">
        <f t="shared" si="0"/>
        <v/>
      </c>
    </row>
    <row r="22" spans="2:17" ht="20.100000000000001" customHeight="1">
      <c r="B22" s="82">
        <f t="shared" si="1"/>
        <v>41229</v>
      </c>
      <c r="C22" s="83" t="str">
        <f>IF(B22="","",IF(ISNUMBER(MATCH(B22,★初期設定★!List_祝日リスト,0)),"祝",IF(ISNUMBER(MATCH(B22,★初期設定★!List_定休日リスト,0)),"休",TEXT(B22,"aaa"))))</f>
        <v>金</v>
      </c>
      <c r="D22" s="99"/>
      <c r="E22" s="98"/>
      <c r="F22" s="97"/>
      <c r="G22" s="84" t="str">
        <f t="shared" si="2"/>
        <v/>
      </c>
      <c r="H22" s="105"/>
      <c r="I22" s="106"/>
      <c r="J22" s="106"/>
      <c r="K22" s="106"/>
      <c r="L22" s="106"/>
      <c r="M22" s="106"/>
      <c r="N22" s="106"/>
      <c r="O22" s="107"/>
      <c r="P22" s="85"/>
      <c r="Q22" s="77" t="str">
        <f t="shared" si="0"/>
        <v/>
      </c>
    </row>
    <row r="23" spans="2:17" ht="20.100000000000001" customHeight="1">
      <c r="B23" s="82">
        <f t="shared" si="1"/>
        <v>41230</v>
      </c>
      <c r="C23" s="83" t="str">
        <f>IF(B23="","",IF(ISNUMBER(MATCH(B23,★初期設定★!List_祝日リスト,0)),"祝",IF(ISNUMBER(MATCH(B23,★初期設定★!List_定休日リスト,0)),"休",TEXT(B23,"aaa"))))</f>
        <v>土</v>
      </c>
      <c r="D23" s="99"/>
      <c r="E23" s="98"/>
      <c r="F23" s="97"/>
      <c r="G23" s="84" t="str">
        <f t="shared" si="2"/>
        <v/>
      </c>
      <c r="H23" s="105"/>
      <c r="I23" s="106"/>
      <c r="J23" s="106"/>
      <c r="K23" s="106"/>
      <c r="L23" s="106"/>
      <c r="M23" s="106"/>
      <c r="N23" s="106"/>
      <c r="O23" s="107"/>
      <c r="P23" s="85"/>
      <c r="Q23" s="77" t="str">
        <f t="shared" si="0"/>
        <v/>
      </c>
    </row>
    <row r="24" spans="2:17" ht="20.100000000000001" customHeight="1">
      <c r="B24" s="82">
        <f t="shared" si="1"/>
        <v>41231</v>
      </c>
      <c r="C24" s="83" t="str">
        <f>IF(B24="","",IF(ISNUMBER(MATCH(B24,★初期設定★!List_祝日リスト,0)),"祝",IF(ISNUMBER(MATCH(B24,★初期設定★!List_定休日リスト,0)),"休",TEXT(B24,"aaa"))))</f>
        <v>日</v>
      </c>
      <c r="D24" s="99"/>
      <c r="E24" s="98"/>
      <c r="F24" s="97"/>
      <c r="G24" s="84" t="str">
        <f t="shared" si="2"/>
        <v/>
      </c>
      <c r="H24" s="105"/>
      <c r="I24" s="106"/>
      <c r="J24" s="106"/>
      <c r="K24" s="106"/>
      <c r="L24" s="106"/>
      <c r="M24" s="106"/>
      <c r="N24" s="106"/>
      <c r="O24" s="107"/>
      <c r="P24" s="85"/>
      <c r="Q24" s="77" t="str">
        <f t="shared" si="0"/>
        <v/>
      </c>
    </row>
    <row r="25" spans="2:17" ht="20.100000000000001" customHeight="1">
      <c r="B25" s="82">
        <f t="shared" si="1"/>
        <v>41232</v>
      </c>
      <c r="C25" s="83" t="str">
        <f>IF(B25="","",IF(ISNUMBER(MATCH(B25,★初期設定★!List_祝日リスト,0)),"祝",IF(ISNUMBER(MATCH(B25,★初期設定★!List_定休日リスト,0)),"休",TEXT(B25,"aaa"))))</f>
        <v>月</v>
      </c>
      <c r="D25" s="99"/>
      <c r="E25" s="98"/>
      <c r="F25" s="99"/>
      <c r="G25" s="84" t="str">
        <f t="shared" si="2"/>
        <v/>
      </c>
      <c r="H25" s="105"/>
      <c r="I25" s="106"/>
      <c r="J25" s="106"/>
      <c r="K25" s="106"/>
      <c r="L25" s="106"/>
      <c r="M25" s="106"/>
      <c r="N25" s="106"/>
      <c r="O25" s="107"/>
      <c r="P25" s="85"/>
      <c r="Q25" s="77" t="str">
        <f t="shared" si="0"/>
        <v/>
      </c>
    </row>
    <row r="26" spans="2:17" ht="20.100000000000001" customHeight="1">
      <c r="B26" s="82">
        <f t="shared" si="1"/>
        <v>41233</v>
      </c>
      <c r="C26" s="83" t="str">
        <f>IF(B26="","",IF(ISNUMBER(MATCH(B26,★初期設定★!List_祝日リスト,0)),"祝",IF(ISNUMBER(MATCH(B26,★初期設定★!List_定休日リスト,0)),"休",TEXT(B26,"aaa"))))</f>
        <v>火</v>
      </c>
      <c r="D26" s="99"/>
      <c r="E26" s="98"/>
      <c r="F26" s="99"/>
      <c r="G26" s="84" t="str">
        <f t="shared" si="2"/>
        <v/>
      </c>
      <c r="H26" s="105"/>
      <c r="I26" s="106"/>
      <c r="J26" s="106"/>
      <c r="K26" s="106"/>
      <c r="L26" s="106"/>
      <c r="M26" s="106"/>
      <c r="N26" s="106"/>
      <c r="O26" s="107"/>
      <c r="P26" s="85"/>
      <c r="Q26" s="77" t="str">
        <f t="shared" si="0"/>
        <v/>
      </c>
    </row>
    <row r="27" spans="2:17" ht="20.100000000000001" customHeight="1">
      <c r="B27" s="82">
        <f t="shared" si="1"/>
        <v>41234</v>
      </c>
      <c r="C27" s="83" t="str">
        <f>IF(B27="","",IF(ISNUMBER(MATCH(B27,★初期設定★!List_祝日リスト,0)),"祝",IF(ISNUMBER(MATCH(B27,★初期設定★!List_定休日リスト,0)),"休",TEXT(B27,"aaa"))))</f>
        <v>水</v>
      </c>
      <c r="D27" s="99"/>
      <c r="E27" s="98"/>
      <c r="F27" s="99"/>
      <c r="G27" s="84" t="str">
        <f t="shared" si="2"/>
        <v/>
      </c>
      <c r="H27" s="105"/>
      <c r="I27" s="106"/>
      <c r="J27" s="106"/>
      <c r="K27" s="106"/>
      <c r="L27" s="106"/>
      <c r="M27" s="106"/>
      <c r="N27" s="106"/>
      <c r="O27" s="107"/>
      <c r="P27" s="85"/>
      <c r="Q27" s="77" t="str">
        <f t="shared" si="0"/>
        <v/>
      </c>
    </row>
    <row r="28" spans="2:17" ht="20.100000000000001" customHeight="1">
      <c r="B28" s="82">
        <f t="shared" si="1"/>
        <v>41235</v>
      </c>
      <c r="C28" s="83" t="str">
        <f>IF(B28="","",IF(ISNUMBER(MATCH(B28,★初期設定★!List_祝日リスト,0)),"祝",IF(ISNUMBER(MATCH(B28,★初期設定★!List_定休日リスト,0)),"休",TEXT(B28,"aaa"))))</f>
        <v>木</v>
      </c>
      <c r="D28" s="99"/>
      <c r="E28" s="98"/>
      <c r="F28" s="99"/>
      <c r="G28" s="84" t="str">
        <f t="shared" si="2"/>
        <v/>
      </c>
      <c r="H28" s="105"/>
      <c r="I28" s="106"/>
      <c r="J28" s="106"/>
      <c r="K28" s="106"/>
      <c r="L28" s="106"/>
      <c r="M28" s="106"/>
      <c r="N28" s="106"/>
      <c r="O28" s="107"/>
      <c r="P28" s="85"/>
      <c r="Q28" s="77" t="str">
        <f t="shared" si="0"/>
        <v/>
      </c>
    </row>
    <row r="29" spans="2:17" ht="20.100000000000001" customHeight="1">
      <c r="B29" s="82">
        <f t="shared" si="1"/>
        <v>41236</v>
      </c>
      <c r="C29" s="83" t="str">
        <f>IF(B29="","",IF(ISNUMBER(MATCH(B29,★初期設定★!List_祝日リスト,0)),"祝",IF(ISNUMBER(MATCH(B29,★初期設定★!List_定休日リスト,0)),"休",TEXT(B29,"aaa"))))</f>
        <v>祝</v>
      </c>
      <c r="D29" s="97"/>
      <c r="E29" s="98"/>
      <c r="F29" s="99"/>
      <c r="G29" s="84" t="str">
        <f t="shared" si="2"/>
        <v/>
      </c>
      <c r="H29" s="105"/>
      <c r="I29" s="106"/>
      <c r="J29" s="106"/>
      <c r="K29" s="106"/>
      <c r="L29" s="106"/>
      <c r="M29" s="106"/>
      <c r="N29" s="106"/>
      <c r="O29" s="107"/>
      <c r="P29" s="85"/>
      <c r="Q29" s="77" t="str">
        <f t="shared" si="0"/>
        <v/>
      </c>
    </row>
    <row r="30" spans="2:17" ht="20.100000000000001" customHeight="1">
      <c r="B30" s="82">
        <f t="shared" si="1"/>
        <v>41237</v>
      </c>
      <c r="C30" s="83" t="str">
        <f>IF(B30="","",IF(ISNUMBER(MATCH(B30,★初期設定★!List_祝日リスト,0)),"祝",IF(ISNUMBER(MATCH(B30,★初期設定★!List_定休日リスト,0)),"休",TEXT(B30,"aaa"))))</f>
        <v>土</v>
      </c>
      <c r="D30" s="99"/>
      <c r="E30" s="98"/>
      <c r="F30" s="97"/>
      <c r="G30" s="84" t="str">
        <f t="shared" si="2"/>
        <v/>
      </c>
      <c r="H30" s="105"/>
      <c r="I30" s="106"/>
      <c r="J30" s="106"/>
      <c r="K30" s="106"/>
      <c r="L30" s="106"/>
      <c r="M30" s="106"/>
      <c r="N30" s="106"/>
      <c r="O30" s="107"/>
      <c r="P30" s="85"/>
      <c r="Q30" s="77" t="str">
        <f t="shared" si="0"/>
        <v/>
      </c>
    </row>
    <row r="31" spans="2:17" ht="20.100000000000001" customHeight="1">
      <c r="B31" s="82">
        <f t="shared" si="1"/>
        <v>41238</v>
      </c>
      <c r="C31" s="83" t="str">
        <f>IF(B31="","",IF(ISNUMBER(MATCH(B31,★初期設定★!List_祝日リスト,0)),"祝",IF(ISNUMBER(MATCH(B31,★初期設定★!List_定休日リスト,0)),"休",TEXT(B31,"aaa"))))</f>
        <v>日</v>
      </c>
      <c r="D31" s="99"/>
      <c r="E31" s="98"/>
      <c r="F31" s="99"/>
      <c r="G31" s="84" t="str">
        <f t="shared" si="2"/>
        <v/>
      </c>
      <c r="H31" s="105"/>
      <c r="I31" s="106"/>
      <c r="J31" s="106"/>
      <c r="K31" s="106"/>
      <c r="L31" s="106"/>
      <c r="M31" s="106"/>
      <c r="N31" s="106"/>
      <c r="O31" s="107"/>
      <c r="P31" s="85"/>
      <c r="Q31" s="77" t="str">
        <f t="shared" si="0"/>
        <v/>
      </c>
    </row>
    <row r="32" spans="2:17" ht="20.100000000000001" customHeight="1">
      <c r="B32" s="82">
        <f t="shared" si="1"/>
        <v>41239</v>
      </c>
      <c r="C32" s="83" t="str">
        <f>IF(B32="","",IF(ISNUMBER(MATCH(B32,★初期設定★!List_祝日リスト,0)),"祝",IF(ISNUMBER(MATCH(B32,★初期設定★!List_定休日リスト,0)),"休",TEXT(B32,"aaa"))))</f>
        <v>月</v>
      </c>
      <c r="D32" s="99"/>
      <c r="E32" s="98"/>
      <c r="F32" s="97"/>
      <c r="G32" s="84" t="str">
        <f t="shared" si="2"/>
        <v/>
      </c>
      <c r="H32" s="105"/>
      <c r="I32" s="106"/>
      <c r="J32" s="106"/>
      <c r="K32" s="106"/>
      <c r="L32" s="106"/>
      <c r="M32" s="106"/>
      <c r="N32" s="106"/>
      <c r="O32" s="107"/>
      <c r="P32" s="85"/>
      <c r="Q32" s="77" t="str">
        <f t="shared" si="0"/>
        <v/>
      </c>
    </row>
    <row r="33" spans="2:17" ht="20.100000000000001" customHeight="1">
      <c r="B33" s="82">
        <f t="shared" si="1"/>
        <v>41240</v>
      </c>
      <c r="C33" s="83" t="str">
        <f>IF(B33="","",IF(ISNUMBER(MATCH(B33,★初期設定★!List_祝日リスト,0)),"祝",IF(ISNUMBER(MATCH(B33,★初期設定★!List_定休日リスト,0)),"休",TEXT(B33,"aaa"))))</f>
        <v>火</v>
      </c>
      <c r="D33" s="99"/>
      <c r="E33" s="98"/>
      <c r="F33" s="97"/>
      <c r="G33" s="84" t="str">
        <f t="shared" si="2"/>
        <v/>
      </c>
      <c r="H33" s="105"/>
      <c r="I33" s="106"/>
      <c r="J33" s="106"/>
      <c r="K33" s="106"/>
      <c r="L33" s="106"/>
      <c r="M33" s="106"/>
      <c r="N33" s="106"/>
      <c r="O33" s="107"/>
      <c r="P33" s="85"/>
      <c r="Q33" s="77" t="str">
        <f t="shared" si="0"/>
        <v/>
      </c>
    </row>
    <row r="34" spans="2:17" ht="20.100000000000001" customHeight="1">
      <c r="B34" s="82">
        <f t="shared" si="1"/>
        <v>41241</v>
      </c>
      <c r="C34" s="83" t="str">
        <f>IF(B34="","",IF(ISNUMBER(MATCH(B34,★初期設定★!List_祝日リスト,0)),"祝",IF(ISNUMBER(MATCH(B34,★初期設定★!List_定休日リスト,0)),"休",TEXT(B34,"aaa"))))</f>
        <v>水</v>
      </c>
      <c r="D34" s="99"/>
      <c r="E34" s="98"/>
      <c r="F34" s="99"/>
      <c r="G34" s="84" t="str">
        <f t="shared" si="2"/>
        <v/>
      </c>
      <c r="H34" s="105"/>
      <c r="I34" s="106"/>
      <c r="J34" s="106"/>
      <c r="K34" s="106"/>
      <c r="L34" s="106"/>
      <c r="M34" s="106"/>
      <c r="N34" s="106"/>
      <c r="O34" s="107"/>
      <c r="P34" s="85"/>
      <c r="Q34" s="77" t="str">
        <f t="shared" si="0"/>
        <v/>
      </c>
    </row>
    <row r="35" spans="2:17" ht="20.100000000000001" customHeight="1">
      <c r="B35" s="82">
        <f t="shared" si="1"/>
        <v>41242</v>
      </c>
      <c r="C35" s="83" t="str">
        <f>IF(B35="","",IF(ISNUMBER(MATCH(B35,★初期設定★!List_祝日リスト,0)),"祝",IF(ISNUMBER(MATCH(B35,★初期設定★!List_定休日リスト,0)),"休",TEXT(B35,"aaa"))))</f>
        <v>木</v>
      </c>
      <c r="D35" s="99"/>
      <c r="E35" s="98"/>
      <c r="F35" s="97"/>
      <c r="G35" s="84" t="str">
        <f t="shared" si="2"/>
        <v/>
      </c>
      <c r="H35" s="105"/>
      <c r="I35" s="106"/>
      <c r="J35" s="106"/>
      <c r="K35" s="106"/>
      <c r="L35" s="106"/>
      <c r="M35" s="106"/>
      <c r="N35" s="106"/>
      <c r="O35" s="107"/>
      <c r="P35" s="85"/>
      <c r="Q35" s="77" t="str">
        <f t="shared" si="0"/>
        <v/>
      </c>
    </row>
    <row r="36" spans="2:17" ht="20.100000000000001" customHeight="1">
      <c r="B36" s="82">
        <f t="shared" si="1"/>
        <v>41243</v>
      </c>
      <c r="C36" s="83" t="str">
        <f>IF(B36="","",IF(ISNUMBER(MATCH(B36,★初期設定★!List_祝日リスト,0)),"祝",IF(ISNUMBER(MATCH(B36,★初期設定★!List_定休日リスト,0)),"休",TEXT(B36,"aaa"))))</f>
        <v>金</v>
      </c>
      <c r="D36" s="97"/>
      <c r="E36" s="98"/>
      <c r="F36" s="99"/>
      <c r="G36" s="84" t="str">
        <f t="shared" si="2"/>
        <v/>
      </c>
      <c r="H36" s="105"/>
      <c r="I36" s="106"/>
      <c r="J36" s="106"/>
      <c r="K36" s="106"/>
      <c r="L36" s="106"/>
      <c r="M36" s="106"/>
      <c r="N36" s="106"/>
      <c r="O36" s="107"/>
      <c r="P36" s="85"/>
      <c r="Q36" s="77" t="str">
        <f t="shared" si="0"/>
        <v/>
      </c>
    </row>
    <row r="37" spans="2:17" ht="20.100000000000001" customHeight="1" thickBot="1">
      <c r="B37" s="82" t="str">
        <f t="shared" si="1"/>
        <v/>
      </c>
      <c r="C37" s="83" t="str">
        <f>IF(B37="","",IF(ISNUMBER(MATCH(B37,★初期設定★!List_祝日リスト,0)),"祝",IF(ISNUMBER(MATCH(B37,★初期設定★!List_定休日リスト,0)),"休",TEXT(B37,"aaa"))))</f>
        <v/>
      </c>
      <c r="D37" s="99"/>
      <c r="E37" s="98"/>
      <c r="F37" s="97"/>
      <c r="G37" s="84" t="str">
        <f t="shared" si="2"/>
        <v/>
      </c>
      <c r="H37" s="105"/>
      <c r="I37" s="106"/>
      <c r="J37" s="106"/>
      <c r="K37" s="106"/>
      <c r="L37" s="106"/>
      <c r="M37" s="106"/>
      <c r="N37" s="106"/>
      <c r="O37" s="107"/>
      <c r="P37" s="85" t="s">
        <v>16</v>
      </c>
      <c r="Q37" s="77" t="str">
        <f t="shared" si="0"/>
        <v/>
      </c>
    </row>
    <row r="38" spans="2:17" ht="20.100000000000001" customHeight="1" thickBot="1">
      <c r="B38" s="188" t="s">
        <v>17</v>
      </c>
      <c r="C38" s="189"/>
      <c r="D38" s="189"/>
      <c r="E38" s="190"/>
      <c r="F38" s="86"/>
      <c r="G38" s="87">
        <f>SUM(G7:G37)</f>
        <v>0</v>
      </c>
      <c r="H38" s="88" t="s">
        <v>12</v>
      </c>
      <c r="I38" s="89">
        <f t="shared" ref="I38:N38" si="3">SUM(I7:I37)</f>
        <v>0</v>
      </c>
      <c r="J38" s="89">
        <f t="shared" si="3"/>
        <v>0</v>
      </c>
      <c r="K38" s="89">
        <f t="shared" si="3"/>
        <v>0</v>
      </c>
      <c r="L38" s="89">
        <f t="shared" si="3"/>
        <v>0</v>
      </c>
      <c r="M38" s="89">
        <f t="shared" si="3"/>
        <v>0</v>
      </c>
      <c r="N38" s="89">
        <f t="shared" si="3"/>
        <v>0</v>
      </c>
      <c r="O38" s="90"/>
      <c r="P38" s="91"/>
      <c r="Q38" s="77" t="str">
        <f>IF(G38="","",IF(SUM(I38:N38)=G38,"","NG"))</f>
        <v/>
      </c>
    </row>
    <row r="39" spans="2:17">
      <c r="B39" s="74" t="s">
        <v>13</v>
      </c>
      <c r="C39" s="74"/>
      <c r="D39" s="74"/>
      <c r="E39" s="74"/>
      <c r="F39" s="74"/>
      <c r="G39" s="74"/>
      <c r="H39" s="74"/>
      <c r="I39" s="74"/>
      <c r="J39" s="74"/>
      <c r="K39" s="74"/>
      <c r="L39" s="74"/>
      <c r="M39" s="74"/>
      <c r="N39" s="74"/>
      <c r="O39" s="76"/>
      <c r="P39" s="76"/>
    </row>
    <row r="40" spans="2:17">
      <c r="B40" s="74" t="s">
        <v>14</v>
      </c>
      <c r="C40" s="74"/>
      <c r="D40" s="74"/>
      <c r="E40" s="74"/>
      <c r="F40" s="74"/>
      <c r="G40" s="74"/>
      <c r="H40" s="74"/>
      <c r="I40" s="74"/>
      <c r="J40" s="74"/>
      <c r="K40" s="74"/>
      <c r="L40" s="74"/>
      <c r="M40" s="74"/>
      <c r="N40" s="74"/>
      <c r="O40" s="76"/>
      <c r="P40" s="76"/>
    </row>
    <row r="41" spans="2:17">
      <c r="B41" s="74" t="s">
        <v>15</v>
      </c>
      <c r="C41" s="74"/>
      <c r="D41" s="74"/>
      <c r="E41" s="74"/>
      <c r="F41" s="74"/>
      <c r="G41" s="74"/>
      <c r="H41" s="74"/>
      <c r="I41" s="74"/>
      <c r="J41" s="74"/>
      <c r="K41" s="74"/>
      <c r="L41" s="74"/>
      <c r="M41" s="74"/>
      <c r="N41" s="74"/>
      <c r="O41" s="76"/>
      <c r="P41" s="76"/>
    </row>
    <row r="42" spans="2:17">
      <c r="B42" s="74"/>
      <c r="C42" s="74"/>
      <c r="D42" s="74"/>
      <c r="E42" s="74"/>
      <c r="F42" s="74"/>
      <c r="G42" s="74"/>
      <c r="H42" s="74"/>
      <c r="I42" s="74"/>
      <c r="J42" s="74"/>
      <c r="K42" s="74"/>
      <c r="L42" s="74"/>
      <c r="M42" s="74"/>
      <c r="N42" s="74"/>
      <c r="O42" s="76"/>
      <c r="P42" s="76"/>
    </row>
    <row r="43" spans="2:17">
      <c r="B43" s="92"/>
      <c r="C43" s="92"/>
      <c r="D43" s="92"/>
      <c r="E43" s="92"/>
      <c r="F43" s="92"/>
      <c r="G43" s="92"/>
      <c r="H43" s="92"/>
      <c r="I43" s="92"/>
      <c r="J43" s="92"/>
      <c r="K43" s="92"/>
      <c r="L43" s="92"/>
      <c r="M43" s="92"/>
      <c r="N43" s="92"/>
      <c r="O43" s="92"/>
      <c r="P43" s="92"/>
    </row>
    <row r="44" spans="2:17">
      <c r="B44" s="93"/>
      <c r="C44" s="93"/>
      <c r="D44" s="93"/>
      <c r="E44" s="93"/>
      <c r="F44" s="93"/>
      <c r="G44" s="93"/>
      <c r="H44" s="93"/>
      <c r="I44" s="93"/>
      <c r="J44" s="93"/>
      <c r="K44" s="93"/>
      <c r="L44" s="93"/>
      <c r="M44" s="93"/>
      <c r="N44" s="93"/>
      <c r="O44" s="94"/>
      <c r="P44" s="95"/>
    </row>
    <row r="45" spans="2:17">
      <c r="B45" s="93"/>
      <c r="C45" s="93"/>
      <c r="D45" s="93"/>
      <c r="E45" s="93"/>
      <c r="F45" s="93"/>
      <c r="G45" s="93"/>
      <c r="H45" s="93"/>
      <c r="I45" s="93"/>
      <c r="J45" s="93"/>
      <c r="K45" s="93"/>
      <c r="L45" s="93"/>
      <c r="M45" s="93"/>
      <c r="N45" s="93"/>
      <c r="O45" s="94"/>
      <c r="P45" s="95"/>
    </row>
    <row r="46" spans="2:17">
      <c r="B46" s="93"/>
      <c r="C46" s="93"/>
      <c r="D46" s="93"/>
      <c r="E46" s="93"/>
      <c r="F46" s="93"/>
      <c r="G46" s="93"/>
      <c r="H46" s="96"/>
      <c r="I46" s="93"/>
      <c r="J46" s="93"/>
      <c r="K46" s="93"/>
      <c r="L46" s="93"/>
      <c r="M46" s="93"/>
      <c r="N46" s="93"/>
      <c r="O46" s="94"/>
      <c r="P46" s="95"/>
    </row>
  </sheetData>
  <sheetProtection sheet="1" objects="1" scenarios="1" autoFilter="0"/>
  <mergeCells count="11">
    <mergeCell ref="O5:O6"/>
    <mergeCell ref="B38:E38"/>
    <mergeCell ref="H2:K2"/>
    <mergeCell ref="G4:N4"/>
    <mergeCell ref="B5:B6"/>
    <mergeCell ref="C5:C6"/>
    <mergeCell ref="D5:E5"/>
    <mergeCell ref="F5:F6"/>
    <mergeCell ref="G5:G6"/>
    <mergeCell ref="H5:H6"/>
    <mergeCell ref="I5:N5"/>
  </mergeCells>
  <phoneticPr fontId="4"/>
  <conditionalFormatting sqref="C7:C37">
    <cfRule type="cellIs" dxfId="28" priority="2" stopIfTrue="1" operator="equal">
      <formula>"祝"</formula>
    </cfRule>
    <cfRule type="cellIs" dxfId="27" priority="3" stopIfTrue="1" operator="equal">
      <formula>"休"</formula>
    </cfRule>
    <cfRule type="cellIs" dxfId="26" priority="4" stopIfTrue="1" operator="equal">
      <formula>"土"</formula>
    </cfRule>
    <cfRule type="cellIs" dxfId="25" priority="5" stopIfTrue="1" operator="equal">
      <formula>"日"</formula>
    </cfRule>
  </conditionalFormatting>
  <conditionalFormatting sqref="B7:B36">
    <cfRule type="expression" dxfId="24" priority="1">
      <formula>OR($C7="土",$C7="日",$C7="祝",$C7="休")</formula>
    </cfRule>
  </conditionalFormatting>
  <dataValidations count="1">
    <dataValidation type="list" allowBlank="1" showErrorMessage="1" promptTitle="種別" prompt="ち：_x000a_そ：_x000a_ゆ：_x000a_は：_x000a_き：_x000a_な：_x000a_け" sqref="F7:F37">
      <formula1>"ち,そ,ゆ,は,き,な,け"</formula1>
    </dataValidation>
  </dataValidations>
  <pageMargins left="0.39370078740157483" right="0.39370078740157483" top="0.78740157480314965" bottom="0.78740157480314965" header="0.51181102362204722" footer="0.51181102362204722"/>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15</vt:i4>
      </vt:variant>
    </vt:vector>
  </HeadingPairs>
  <TitlesOfParts>
    <vt:vector size="31" baseType="lpstr">
      <vt:lpstr>☆使い方☆</vt:lpstr>
      <vt:lpstr>2012年 4月</vt:lpstr>
      <vt:lpstr>2012年 5月</vt:lpstr>
      <vt:lpstr>2012年 6月</vt:lpstr>
      <vt:lpstr>2012年 7月</vt:lpstr>
      <vt:lpstr>2012年 8月</vt:lpstr>
      <vt:lpstr>2012年 9月</vt:lpstr>
      <vt:lpstr>2012年10月</vt:lpstr>
      <vt:lpstr>2012年11月</vt:lpstr>
      <vt:lpstr>2012年12月</vt:lpstr>
      <vt:lpstr>2013年 1月</vt:lpstr>
      <vt:lpstr>2013年 2月</vt:lpstr>
      <vt:lpstr>2013年 3月</vt:lpstr>
      <vt:lpstr>☆月別予実集計☆</vt:lpstr>
      <vt:lpstr>☆月別PRJ別実働集計☆</vt:lpstr>
      <vt:lpstr>★初期設定★</vt:lpstr>
      <vt:lpstr>★初期設定★!List_祝日リスト</vt:lpstr>
      <vt:lpstr>★初期設定★!List_定休日リスト</vt:lpstr>
      <vt:lpstr>☆月別PRJ別実働集計☆!Print_Area</vt:lpstr>
      <vt:lpstr>☆月別予実集計☆!Print_Area</vt:lpstr>
      <vt:lpstr>★初期設定★!Print_Area</vt:lpstr>
      <vt:lpstr>'2012年 5月'!Print_Area</vt:lpstr>
      <vt:lpstr>'2012年 7月'!Print_Area</vt:lpstr>
      <vt:lpstr>'2012年 8月'!Print_Area</vt:lpstr>
      <vt:lpstr>'2012年 9月'!Print_Area</vt:lpstr>
      <vt:lpstr>'2012年10月'!Print_Area</vt:lpstr>
      <vt:lpstr>'2012年11月'!Print_Area</vt:lpstr>
      <vt:lpstr>'2012年12月'!Print_Area</vt:lpstr>
      <vt:lpstr>'2013年 1月'!Print_Area</vt:lpstr>
      <vt:lpstr>'2013年 2月'!Print_Area</vt:lpstr>
      <vt:lpstr>'2013年 3月'!Print_Area</vt:lpstr>
    </vt:vector>
  </TitlesOfParts>
  <Company>京都情報化支援事務所</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宇土真一</dc:creator>
  <cp:lastModifiedBy>hirose</cp:lastModifiedBy>
  <cp:lastPrinted>2012-07-02T00:41:50Z</cp:lastPrinted>
  <dcterms:created xsi:type="dcterms:W3CDTF">2001-01-09T00:21:06Z</dcterms:created>
  <dcterms:modified xsi:type="dcterms:W3CDTF">2012-08-21T01:01:54Z</dcterms:modified>
</cp:coreProperties>
</file>